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VA REDE\ADMINISTRATIVO\Website - RI\Atualização\"/>
    </mc:Choice>
  </mc:AlternateContent>
  <xr:revisionPtr revIDLastSave="0" documentId="13_ncr:1_{BFD5A01F-1969-4A63-AF48-EF0FB3B324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H20" i="2"/>
  <c r="H19" i="2"/>
  <c r="H18" i="2"/>
  <c r="H17" i="2"/>
  <c r="G16" i="2"/>
  <c r="H16" i="2" s="1"/>
  <c r="H15" i="2"/>
  <c r="H14" i="2"/>
  <c r="H13" i="2"/>
  <c r="H12" i="2"/>
  <c r="H11" i="2"/>
  <c r="G10" i="2"/>
  <c r="H10" i="2" s="1"/>
  <c r="G9" i="2"/>
  <c r="H9" i="2" s="1"/>
  <c r="H8" i="2"/>
  <c r="H7" i="2"/>
  <c r="H6" i="2"/>
  <c r="H5" i="2"/>
  <c r="G4" i="2"/>
  <c r="H3" i="2"/>
  <c r="H24" i="2"/>
  <c r="H23" i="2"/>
  <c r="H22" i="2"/>
  <c r="G25" i="2" l="1"/>
  <c r="H25" i="2"/>
  <c r="L20" i="2"/>
</calcChain>
</file>

<file path=xl/sharedStrings.xml><?xml version="1.0" encoding="utf-8"?>
<sst xmlns="http://schemas.openxmlformats.org/spreadsheetml/2006/main" count="173" uniqueCount="89">
  <si>
    <t>ISA CTEEP</t>
  </si>
  <si>
    <t>059/001</t>
  </si>
  <si>
    <t>IPCA</t>
  </si>
  <si>
    <t>ISA CTEEP  100%</t>
  </si>
  <si>
    <t>1) IE Madeira</t>
  </si>
  <si>
    <t>022/2017</t>
  </si>
  <si>
    <t>ISA CTEEP 50% / TAESA 50%</t>
  </si>
  <si>
    <t>003/2017</t>
  </si>
  <si>
    <t>4) IE Garanhuns</t>
  </si>
  <si>
    <t>022/2011</t>
  </si>
  <si>
    <t>ISA CTEEP 51% / Chesf 49%</t>
  </si>
  <si>
    <t>5) Aimorés</t>
  </si>
  <si>
    <t>004/2017</t>
  </si>
  <si>
    <t>6) IE Pinheiros</t>
  </si>
  <si>
    <t>ISA CTEEP 100%</t>
  </si>
  <si>
    <t>7) Serra do Japi</t>
  </si>
  <si>
    <t>N/A</t>
  </si>
  <si>
    <t>IGPM</t>
  </si>
  <si>
    <t>8) IE Aguapeí</t>
  </si>
  <si>
    <t>046/2017</t>
  </si>
  <si>
    <t>018/2017</t>
  </si>
  <si>
    <t>10) IE Itaquerê</t>
  </si>
  <si>
    <t>027/2017</t>
  </si>
  <si>
    <t>11) IENNE</t>
  </si>
  <si>
    <t>001/2008</t>
  </si>
  <si>
    <t>12) IE Tibagi</t>
  </si>
  <si>
    <t>026/2017</t>
  </si>
  <si>
    <t>13) IE Sul</t>
  </si>
  <si>
    <t>14) IEMG</t>
  </si>
  <si>
    <t>004/2007</t>
  </si>
  <si>
    <t>15) Evrecy</t>
  </si>
  <si>
    <t>020/2008</t>
  </si>
  <si>
    <t>042/2017</t>
  </si>
  <si>
    <t>Total</t>
  </si>
  <si>
    <t>IPCA/IGPM</t>
  </si>
  <si>
    <t>2) IE Ivaí</t>
  </si>
  <si>
    <t>17) IE Biguaçu</t>
  </si>
  <si>
    <t>Contract</t>
  </si>
  <si>
    <t>Deadline (years)</t>
  </si>
  <si>
    <t>Expiration</t>
  </si>
  <si>
    <t>Operational Status</t>
  </si>
  <si>
    <t>Next Tariff Review</t>
  </si>
  <si>
    <t>RAP  ISA CTEEP</t>
  </si>
  <si>
    <t>Adjustement Index</t>
  </si>
  <si>
    <t>Share (%)</t>
  </si>
  <si>
    <t>Consolidation</t>
  </si>
  <si>
    <t>Transmission lines (km)</t>
  </si>
  <si>
    <t>Substations (MVA)</t>
  </si>
  <si>
    <t>(R$ million)</t>
  </si>
  <si>
    <t>12/31/2042</t>
  </si>
  <si>
    <t>Operational</t>
  </si>
  <si>
    <t>Fully consolidated</t>
  </si>
  <si>
    <t>013 and 015/2009</t>
  </si>
  <si>
    <t>02/25/2039</t>
  </si>
  <si>
    <t>ISA  CTEEP 51% / Furnas 24.5% / Chesf 24.5%</t>
  </si>
  <si>
    <t>Equity method</t>
  </si>
  <si>
    <t>Under construction</t>
  </si>
  <si>
    <t>3) Paraguaçu</t>
  </si>
  <si>
    <t>012/2008, 015/2008, 018/2008 and 021/2011</t>
  </si>
  <si>
    <t>10/15/2038</t>
  </si>
  <si>
    <t>143/2001 and 026/2009</t>
  </si>
  <si>
    <t>12/20/2031
11/18/2039</t>
  </si>
  <si>
    <t>9) Itaúnas</t>
  </si>
  <si>
    <t>03/16/2038</t>
  </si>
  <si>
    <t>013 and 016/2008</t>
  </si>
  <si>
    <t>04/23/2037</t>
  </si>
  <si>
    <t>07/17/2025</t>
  </si>
  <si>
    <t>16) IE Itapura (Lot 25)</t>
  </si>
  <si>
    <t>18) IE Itapura (Lot 10)</t>
  </si>
  <si>
    <t>012/2018</t>
  </si>
  <si>
    <t>021/2018</t>
  </si>
  <si>
    <t>09/21/2048</t>
  </si>
  <si>
    <t>Contract 143: N/A
Contract 026: 2020</t>
  </si>
  <si>
    <t>RAP Cycle 2019/2020¹</t>
  </si>
  <si>
    <t>Cycle 2019/2020 (R$ million)</t>
  </si>
  <si>
    <t>599²</t>
  </si>
  <si>
    <t>6²</t>
  </si>
  <si>
    <t>18²</t>
  </si>
  <si>
    <t>19) Minuano</t>
  </si>
  <si>
    <t>007/2020</t>
  </si>
  <si>
    <t>Rio Grande do Sul</t>
  </si>
  <si>
    <t>Integral</t>
  </si>
  <si>
    <t>169¹</t>
  </si>
  <si>
    <t>21) Três Lagoas</t>
  </si>
  <si>
    <t>006/2020</t>
  </si>
  <si>
    <t>Mato Grosso do Sul / SP</t>
  </si>
  <si>
    <t>20) Triângulo Mineiro</t>
  </si>
  <si>
    <t>Minas Gerais</t>
  </si>
  <si>
    <t>Notw: ¹ RAP consider 100% of the project| ² Double circuit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</si>
</sst>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2" fillId="0" borderId="0" xfId="1" applyFont="1" applyAlignment="1">
      <alignment horizontal="center" vertical="center" readingOrder="1"/>
    </xf>
    <xf numFmtId="0" fontId="5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14" fontId="3" fillId="0" borderId="0" xfId="0" applyNumberFormat="1" applyFont="1" applyAlignment="1">
      <alignment horizontal="center" vertical="center" wrapText="1" readingOrder="1"/>
    </xf>
    <xf numFmtId="0" fontId="3" fillId="0" borderId="0" xfId="0" applyFont="1"/>
    <xf numFmtId="0" fontId="5" fillId="2" borderId="0" xfId="0" applyFont="1" applyFill="1" applyAlignment="1">
      <alignment horizontal="left" vertical="center" wrapText="1" readingOrder="1"/>
    </xf>
    <xf numFmtId="0" fontId="3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 readingOrder="1"/>
    </xf>
    <xf numFmtId="43" fontId="3" fillId="2" borderId="0" xfId="1" applyFont="1" applyFill="1" applyAlignment="1">
      <alignment horizontal="center" vertical="center" readingOrder="1"/>
    </xf>
    <xf numFmtId="0" fontId="5" fillId="4" borderId="0" xfId="0" applyFont="1" applyFill="1" applyAlignment="1">
      <alignment horizontal="left" vertical="center" wrapText="1" readingOrder="1"/>
    </xf>
    <xf numFmtId="0" fontId="3" fillId="4" borderId="0" xfId="0" applyFont="1" applyFill="1" applyAlignment="1">
      <alignment horizontal="center" vertical="center" wrapText="1" readingOrder="1"/>
    </xf>
    <xf numFmtId="14" fontId="3" fillId="4" borderId="0" xfId="0" applyNumberFormat="1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3" fontId="5" fillId="0" borderId="0" xfId="0" applyNumberFormat="1" applyFont="1" applyAlignment="1">
      <alignment horizontal="center" vertical="center" wrapText="1" readingOrder="1"/>
    </xf>
    <xf numFmtId="3" fontId="5" fillId="4" borderId="0" xfId="0" applyNumberFormat="1" applyFont="1" applyFill="1" applyAlignment="1">
      <alignment horizontal="center" vertical="center" wrapText="1" readingOrder="1"/>
    </xf>
    <xf numFmtId="3" fontId="3" fillId="0" borderId="0" xfId="0" applyNumberFormat="1" applyFont="1" applyAlignment="1">
      <alignment horizontal="center" vertical="center" wrapText="1" readingOrder="1"/>
    </xf>
    <xf numFmtId="3" fontId="3" fillId="4" borderId="0" xfId="0" applyNumberFormat="1" applyFont="1" applyFill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3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center" readingOrder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22" zoomScale="80" zoomScaleNormal="80" workbookViewId="0">
      <selection activeCell="J28" sqref="J28"/>
    </sheetView>
  </sheetViews>
  <sheetFormatPr defaultColWidth="13.42578125" defaultRowHeight="12.75" x14ac:dyDescent="0.2"/>
  <cols>
    <col min="1" max="1" width="18" style="1" customWidth="1"/>
    <col min="2" max="2" width="17.85546875" style="1" bestFit="1" customWidth="1"/>
    <col min="3" max="5" width="13.42578125" style="1"/>
    <col min="6" max="6" width="19.7109375" style="1" customWidth="1"/>
    <col min="7" max="7" width="18.28515625" style="1" customWidth="1"/>
    <col min="8" max="8" width="20.28515625" style="1" customWidth="1"/>
    <col min="9" max="9" width="17.7109375" style="1" customWidth="1"/>
    <col min="10" max="10" width="41.42578125" style="1" customWidth="1"/>
    <col min="11" max="11" width="18.140625" style="1" customWidth="1"/>
    <col min="12" max="12" width="17.5703125" style="2" customWidth="1"/>
    <col min="13" max="13" width="13.42578125" style="20"/>
    <col min="14" max="16384" width="13.42578125" style="1"/>
  </cols>
  <sheetData>
    <row r="1" spans="1:13" ht="37.5" customHeight="1" x14ac:dyDescent="0.2">
      <c r="A1" s="23"/>
      <c r="B1" s="23" t="s">
        <v>37</v>
      </c>
      <c r="C1" s="23" t="s">
        <v>38</v>
      </c>
      <c r="D1" s="23" t="s">
        <v>39</v>
      </c>
      <c r="E1" s="23" t="s">
        <v>40</v>
      </c>
      <c r="F1" s="23" t="s">
        <v>41</v>
      </c>
      <c r="G1" s="15" t="s">
        <v>73</v>
      </c>
      <c r="H1" s="15" t="s">
        <v>42</v>
      </c>
      <c r="I1" s="23" t="s">
        <v>43</v>
      </c>
      <c r="J1" s="23" t="s">
        <v>44</v>
      </c>
      <c r="K1" s="23" t="s">
        <v>45</v>
      </c>
      <c r="L1" s="23" t="s">
        <v>46</v>
      </c>
      <c r="M1" s="23" t="s">
        <v>47</v>
      </c>
    </row>
    <row r="2" spans="1:13" ht="39" customHeight="1" x14ac:dyDescent="0.2">
      <c r="A2" s="23"/>
      <c r="B2" s="23"/>
      <c r="C2" s="23"/>
      <c r="D2" s="23"/>
      <c r="E2" s="23"/>
      <c r="F2" s="23"/>
      <c r="G2" s="15" t="s">
        <v>48</v>
      </c>
      <c r="H2" s="15" t="s">
        <v>74</v>
      </c>
      <c r="I2" s="23"/>
      <c r="J2" s="23"/>
      <c r="K2" s="23"/>
      <c r="L2" s="23"/>
      <c r="M2" s="23"/>
    </row>
    <row r="3" spans="1:13" s="6" customFormat="1" ht="47.25" customHeight="1" x14ac:dyDescent="0.2">
      <c r="A3" s="3" t="s">
        <v>0</v>
      </c>
      <c r="B3" s="4" t="s">
        <v>1</v>
      </c>
      <c r="C3" s="4">
        <v>30</v>
      </c>
      <c r="D3" s="5" t="s">
        <v>49</v>
      </c>
      <c r="E3" s="4" t="s">
        <v>50</v>
      </c>
      <c r="F3" s="4">
        <v>2020</v>
      </c>
      <c r="G3" s="16">
        <v>2579.0790000000002</v>
      </c>
      <c r="H3" s="16">
        <f>G3</f>
        <v>2579.0790000000002</v>
      </c>
      <c r="I3" s="4" t="s">
        <v>2</v>
      </c>
      <c r="J3" s="4" t="s">
        <v>3</v>
      </c>
      <c r="K3" s="4" t="s">
        <v>51</v>
      </c>
      <c r="L3" s="18">
        <v>14281</v>
      </c>
      <c r="M3" s="18">
        <v>47965</v>
      </c>
    </row>
    <row r="4" spans="1:13" s="6" customFormat="1" ht="51.75" customHeight="1" x14ac:dyDescent="0.2">
      <c r="A4" s="11" t="s">
        <v>4</v>
      </c>
      <c r="B4" s="12" t="s">
        <v>52</v>
      </c>
      <c r="C4" s="12">
        <v>30</v>
      </c>
      <c r="D4" s="13" t="s">
        <v>53</v>
      </c>
      <c r="E4" s="12" t="s">
        <v>50</v>
      </c>
      <c r="F4" s="12">
        <v>2020</v>
      </c>
      <c r="G4" s="17">
        <f>272.917+237.604</f>
        <v>510.52099999999996</v>
      </c>
      <c r="H4" s="17">
        <v>260</v>
      </c>
      <c r="I4" s="12" t="s">
        <v>2</v>
      </c>
      <c r="J4" s="12" t="s">
        <v>54</v>
      </c>
      <c r="K4" s="12" t="s">
        <v>55</v>
      </c>
      <c r="L4" s="19">
        <v>2385</v>
      </c>
      <c r="M4" s="19">
        <v>7470</v>
      </c>
    </row>
    <row r="5" spans="1:13" s="6" customFormat="1" ht="47.25" customHeight="1" x14ac:dyDescent="0.2">
      <c r="A5" s="3" t="s">
        <v>35</v>
      </c>
      <c r="B5" s="4" t="s">
        <v>5</v>
      </c>
      <c r="C5" s="4">
        <v>30</v>
      </c>
      <c r="D5" s="5">
        <v>54004</v>
      </c>
      <c r="E5" s="4" t="s">
        <v>56</v>
      </c>
      <c r="F5" s="4">
        <v>2023</v>
      </c>
      <c r="G5" s="16">
        <v>294.00099999999998</v>
      </c>
      <c r="H5" s="16">
        <f>G5*50%</f>
        <v>147.00049999999999</v>
      </c>
      <c r="I5" s="4" t="s">
        <v>2</v>
      </c>
      <c r="J5" s="4" t="s">
        <v>6</v>
      </c>
      <c r="K5" s="4" t="s">
        <v>55</v>
      </c>
      <c r="L5" s="18" t="s">
        <v>75</v>
      </c>
      <c r="M5" s="18">
        <v>2988</v>
      </c>
    </row>
    <row r="6" spans="1:13" s="6" customFormat="1" ht="47.25" customHeight="1" x14ac:dyDescent="0.2">
      <c r="A6" s="11" t="s">
        <v>57</v>
      </c>
      <c r="B6" s="12" t="s">
        <v>7</v>
      </c>
      <c r="C6" s="12">
        <v>30</v>
      </c>
      <c r="D6" s="13">
        <v>53967</v>
      </c>
      <c r="E6" s="12" t="s">
        <v>56</v>
      </c>
      <c r="F6" s="12">
        <v>2022</v>
      </c>
      <c r="G6" s="17">
        <v>118.479</v>
      </c>
      <c r="H6" s="17">
        <f>G6*50%</f>
        <v>59.2395</v>
      </c>
      <c r="I6" s="12" t="s">
        <v>2</v>
      </c>
      <c r="J6" s="12" t="s">
        <v>6</v>
      </c>
      <c r="K6" s="12" t="s">
        <v>55</v>
      </c>
      <c r="L6" s="19">
        <v>338</v>
      </c>
      <c r="M6" s="19" t="s">
        <v>16</v>
      </c>
    </row>
    <row r="7" spans="1:13" s="6" customFormat="1" ht="47.25" customHeight="1" x14ac:dyDescent="0.2">
      <c r="A7" s="3" t="s">
        <v>8</v>
      </c>
      <c r="B7" s="4" t="s">
        <v>9</v>
      </c>
      <c r="C7" s="4">
        <v>30</v>
      </c>
      <c r="D7" s="5">
        <v>51844</v>
      </c>
      <c r="E7" s="4" t="s">
        <v>50</v>
      </c>
      <c r="F7" s="4">
        <v>2022</v>
      </c>
      <c r="G7" s="16">
        <v>90.917000000000002</v>
      </c>
      <c r="H7" s="16">
        <f>G7*51%</f>
        <v>46.367670000000004</v>
      </c>
      <c r="I7" s="4" t="s">
        <v>2</v>
      </c>
      <c r="J7" s="4" t="s">
        <v>10</v>
      </c>
      <c r="K7" s="4" t="s">
        <v>55</v>
      </c>
      <c r="L7" s="18">
        <v>633</v>
      </c>
      <c r="M7" s="18">
        <v>2100</v>
      </c>
    </row>
    <row r="8" spans="1:13" s="6" customFormat="1" ht="47.25" customHeight="1" x14ac:dyDescent="0.2">
      <c r="A8" s="11" t="s">
        <v>11</v>
      </c>
      <c r="B8" s="12" t="s">
        <v>12</v>
      </c>
      <c r="C8" s="12">
        <v>30</v>
      </c>
      <c r="D8" s="13">
        <v>53967</v>
      </c>
      <c r="E8" s="12" t="s">
        <v>56</v>
      </c>
      <c r="F8" s="12">
        <v>2022</v>
      </c>
      <c r="G8" s="17">
        <v>79.373999999999995</v>
      </c>
      <c r="H8" s="17">
        <f>G8*50%</f>
        <v>39.686999999999998</v>
      </c>
      <c r="I8" s="12" t="s">
        <v>2</v>
      </c>
      <c r="J8" s="12" t="s">
        <v>6</v>
      </c>
      <c r="K8" s="12" t="s">
        <v>55</v>
      </c>
      <c r="L8" s="19">
        <v>208</v>
      </c>
      <c r="M8" s="19" t="s">
        <v>16</v>
      </c>
    </row>
    <row r="9" spans="1:13" s="6" customFormat="1" ht="47.25" customHeight="1" x14ac:dyDescent="0.2">
      <c r="A9" s="3" t="s">
        <v>13</v>
      </c>
      <c r="B9" s="4" t="s">
        <v>58</v>
      </c>
      <c r="C9" s="4">
        <v>30</v>
      </c>
      <c r="D9" s="5" t="s">
        <v>59</v>
      </c>
      <c r="E9" s="4" t="s">
        <v>50</v>
      </c>
      <c r="F9" s="4">
        <v>2020</v>
      </c>
      <c r="G9" s="16">
        <f>10.677+35.337+5.865+5.495</f>
        <v>57.374000000000002</v>
      </c>
      <c r="H9" s="16">
        <f t="shared" ref="H9:H21" si="0">G9</f>
        <v>57.374000000000002</v>
      </c>
      <c r="I9" s="4" t="s">
        <v>2</v>
      </c>
      <c r="J9" s="4" t="s">
        <v>14</v>
      </c>
      <c r="K9" s="4" t="s">
        <v>51</v>
      </c>
      <c r="L9" s="18">
        <v>1</v>
      </c>
      <c r="M9" s="18">
        <v>4200</v>
      </c>
    </row>
    <row r="10" spans="1:13" s="6" customFormat="1" ht="47.25" customHeight="1" x14ac:dyDescent="0.2">
      <c r="A10" s="11" t="s">
        <v>15</v>
      </c>
      <c r="B10" s="12" t="s">
        <v>60</v>
      </c>
      <c r="C10" s="12">
        <v>30</v>
      </c>
      <c r="D10" s="13" t="s">
        <v>61</v>
      </c>
      <c r="E10" s="12" t="s">
        <v>50</v>
      </c>
      <c r="F10" s="12" t="s">
        <v>72</v>
      </c>
      <c r="G10" s="17">
        <f>16.476+41.84</f>
        <v>58.316000000000003</v>
      </c>
      <c r="H10" s="17">
        <f t="shared" si="0"/>
        <v>58.316000000000003</v>
      </c>
      <c r="I10" s="12" t="s">
        <v>34</v>
      </c>
      <c r="J10" s="12" t="s">
        <v>14</v>
      </c>
      <c r="K10" s="12" t="s">
        <v>51</v>
      </c>
      <c r="L10" s="19">
        <v>137</v>
      </c>
      <c r="M10" s="19">
        <v>2000</v>
      </c>
    </row>
    <row r="11" spans="1:13" s="6" customFormat="1" ht="47.25" customHeight="1" x14ac:dyDescent="0.2">
      <c r="A11" s="3" t="s">
        <v>18</v>
      </c>
      <c r="B11" s="4" t="s">
        <v>19</v>
      </c>
      <c r="C11" s="4">
        <v>30</v>
      </c>
      <c r="D11" s="5">
        <v>54004</v>
      </c>
      <c r="E11" s="4" t="s">
        <v>56</v>
      </c>
      <c r="F11" s="4">
        <v>2023</v>
      </c>
      <c r="G11" s="16">
        <v>59.036999999999999</v>
      </c>
      <c r="H11" s="16">
        <f t="shared" si="0"/>
        <v>59.036999999999999</v>
      </c>
      <c r="I11" s="4" t="s">
        <v>2</v>
      </c>
      <c r="J11" s="4" t="s">
        <v>14</v>
      </c>
      <c r="K11" s="4" t="s">
        <v>51</v>
      </c>
      <c r="L11" s="18">
        <v>111</v>
      </c>
      <c r="M11" s="18">
        <v>1400</v>
      </c>
    </row>
    <row r="12" spans="1:13" s="6" customFormat="1" ht="47.25" customHeight="1" x14ac:dyDescent="0.2">
      <c r="A12" s="11" t="s">
        <v>62</v>
      </c>
      <c r="B12" s="12" t="s">
        <v>20</v>
      </c>
      <c r="C12" s="12">
        <v>30</v>
      </c>
      <c r="D12" s="13">
        <v>53967</v>
      </c>
      <c r="E12" s="12" t="s">
        <v>56</v>
      </c>
      <c r="F12" s="12">
        <v>2022</v>
      </c>
      <c r="G12" s="17">
        <v>52.453000000000003</v>
      </c>
      <c r="H12" s="17">
        <f t="shared" si="0"/>
        <v>52.453000000000003</v>
      </c>
      <c r="I12" s="12" t="s">
        <v>2</v>
      </c>
      <c r="J12" s="12" t="s">
        <v>14</v>
      </c>
      <c r="K12" s="12" t="s">
        <v>51</v>
      </c>
      <c r="L12" s="19">
        <v>79</v>
      </c>
      <c r="M12" s="19">
        <v>1200</v>
      </c>
    </row>
    <row r="13" spans="1:13" s="6" customFormat="1" ht="47.25" customHeight="1" x14ac:dyDescent="0.2">
      <c r="A13" s="3" t="s">
        <v>21</v>
      </c>
      <c r="B13" s="4" t="s">
        <v>22</v>
      </c>
      <c r="C13" s="4">
        <v>30</v>
      </c>
      <c r="D13" s="5">
        <v>54004</v>
      </c>
      <c r="E13" s="4" t="s">
        <v>56</v>
      </c>
      <c r="F13" s="4">
        <v>2023</v>
      </c>
      <c r="G13" s="16">
        <v>50.793999999999997</v>
      </c>
      <c r="H13" s="16">
        <f t="shared" si="0"/>
        <v>50.793999999999997</v>
      </c>
      <c r="I13" s="4" t="s">
        <v>2</v>
      </c>
      <c r="J13" s="4" t="s">
        <v>14</v>
      </c>
      <c r="K13" s="4" t="s">
        <v>51</v>
      </c>
      <c r="L13" s="18" t="s">
        <v>16</v>
      </c>
      <c r="M13" s="18" t="s">
        <v>16</v>
      </c>
    </row>
    <row r="14" spans="1:13" s="6" customFormat="1" ht="47.25" customHeight="1" x14ac:dyDescent="0.2">
      <c r="A14" s="11" t="s">
        <v>23</v>
      </c>
      <c r="B14" s="12" t="s">
        <v>24</v>
      </c>
      <c r="C14" s="12">
        <v>30</v>
      </c>
      <c r="D14" s="13" t="s">
        <v>63</v>
      </c>
      <c r="E14" s="12" t="s">
        <v>50</v>
      </c>
      <c r="F14" s="12">
        <v>2023</v>
      </c>
      <c r="G14" s="17">
        <v>46.371000000000002</v>
      </c>
      <c r="H14" s="17">
        <f t="shared" si="0"/>
        <v>46.371000000000002</v>
      </c>
      <c r="I14" s="12" t="s">
        <v>2</v>
      </c>
      <c r="J14" s="12" t="s">
        <v>14</v>
      </c>
      <c r="K14" s="12" t="s">
        <v>51</v>
      </c>
      <c r="L14" s="19">
        <v>710</v>
      </c>
      <c r="M14" s="19" t="s">
        <v>16</v>
      </c>
    </row>
    <row r="15" spans="1:13" s="6" customFormat="1" ht="47.25" customHeight="1" x14ac:dyDescent="0.2">
      <c r="A15" s="3" t="s">
        <v>25</v>
      </c>
      <c r="B15" s="4" t="s">
        <v>26</v>
      </c>
      <c r="C15" s="4">
        <v>30</v>
      </c>
      <c r="D15" s="5">
        <v>54004</v>
      </c>
      <c r="E15" s="4" t="s">
        <v>56</v>
      </c>
      <c r="F15" s="4">
        <v>2023</v>
      </c>
      <c r="G15" s="16">
        <v>20.204999999999998</v>
      </c>
      <c r="H15" s="16">
        <f t="shared" si="0"/>
        <v>20.204999999999998</v>
      </c>
      <c r="I15" s="4" t="s">
        <v>2</v>
      </c>
      <c r="J15" s="4" t="s">
        <v>14</v>
      </c>
      <c r="K15" s="4" t="s">
        <v>51</v>
      </c>
      <c r="L15" s="18" t="s">
        <v>77</v>
      </c>
      <c r="M15" s="18">
        <v>500</v>
      </c>
    </row>
    <row r="16" spans="1:13" s="6" customFormat="1" ht="47.25" customHeight="1" x14ac:dyDescent="0.2">
      <c r="A16" s="11" t="s">
        <v>27</v>
      </c>
      <c r="B16" s="12" t="s">
        <v>64</v>
      </c>
      <c r="C16" s="12">
        <v>30</v>
      </c>
      <c r="D16" s="13" t="s">
        <v>59</v>
      </c>
      <c r="E16" s="12" t="s">
        <v>50</v>
      </c>
      <c r="F16" s="12">
        <v>2020</v>
      </c>
      <c r="G16" s="17">
        <f>5.777+12.166</f>
        <v>17.943000000000001</v>
      </c>
      <c r="H16" s="17">
        <f t="shared" si="0"/>
        <v>17.943000000000001</v>
      </c>
      <c r="I16" s="12" t="s">
        <v>2</v>
      </c>
      <c r="J16" s="12" t="s">
        <v>14</v>
      </c>
      <c r="K16" s="12" t="s">
        <v>51</v>
      </c>
      <c r="L16" s="19">
        <v>167</v>
      </c>
      <c r="M16" s="19">
        <v>900</v>
      </c>
    </row>
    <row r="17" spans="1:13" s="6" customFormat="1" ht="47.25" customHeight="1" x14ac:dyDescent="0.2">
      <c r="A17" s="3" t="s">
        <v>28</v>
      </c>
      <c r="B17" s="4" t="s">
        <v>29</v>
      </c>
      <c r="C17" s="4">
        <v>30</v>
      </c>
      <c r="D17" s="5" t="s">
        <v>65</v>
      </c>
      <c r="E17" s="4" t="s">
        <v>50</v>
      </c>
      <c r="F17" s="4">
        <v>2022</v>
      </c>
      <c r="G17" s="16">
        <v>19</v>
      </c>
      <c r="H17" s="16">
        <f t="shared" si="0"/>
        <v>19</v>
      </c>
      <c r="I17" s="4" t="s">
        <v>2</v>
      </c>
      <c r="J17" s="4" t="s">
        <v>14</v>
      </c>
      <c r="K17" s="4" t="s">
        <v>51</v>
      </c>
      <c r="L17" s="18">
        <v>173</v>
      </c>
      <c r="M17" s="18" t="s">
        <v>16</v>
      </c>
    </row>
    <row r="18" spans="1:13" s="6" customFormat="1" ht="47.25" customHeight="1" x14ac:dyDescent="0.2">
      <c r="A18" s="11" t="s">
        <v>30</v>
      </c>
      <c r="B18" s="12" t="s">
        <v>31</v>
      </c>
      <c r="C18" s="12">
        <v>30</v>
      </c>
      <c r="D18" s="13" t="s">
        <v>66</v>
      </c>
      <c r="E18" s="12" t="s">
        <v>50</v>
      </c>
      <c r="F18" s="12">
        <v>2021</v>
      </c>
      <c r="G18" s="17">
        <v>10</v>
      </c>
      <c r="H18" s="17">
        <f t="shared" si="0"/>
        <v>10</v>
      </c>
      <c r="I18" s="12" t="s">
        <v>17</v>
      </c>
      <c r="J18" s="12" t="s">
        <v>14</v>
      </c>
      <c r="K18" s="12" t="s">
        <v>51</v>
      </c>
      <c r="L18" s="19">
        <v>154</v>
      </c>
      <c r="M18" s="19">
        <v>450</v>
      </c>
    </row>
    <row r="19" spans="1:13" s="6" customFormat="1" ht="47.25" customHeight="1" x14ac:dyDescent="0.2">
      <c r="A19" s="3" t="s">
        <v>67</v>
      </c>
      <c r="B19" s="4" t="s">
        <v>32</v>
      </c>
      <c r="C19" s="4">
        <v>30</v>
      </c>
      <c r="D19" s="5">
        <v>54004</v>
      </c>
      <c r="E19" s="4" t="s">
        <v>50</v>
      </c>
      <c r="F19" s="4">
        <v>2023</v>
      </c>
      <c r="G19" s="16">
        <v>12</v>
      </c>
      <c r="H19" s="16">
        <f t="shared" si="0"/>
        <v>12</v>
      </c>
      <c r="I19" s="4" t="s">
        <v>2</v>
      </c>
      <c r="J19" s="4" t="s">
        <v>14</v>
      </c>
      <c r="K19" s="4" t="s">
        <v>51</v>
      </c>
      <c r="L19" s="18" t="s">
        <v>16</v>
      </c>
      <c r="M19" s="18" t="s">
        <v>16</v>
      </c>
    </row>
    <row r="20" spans="1:13" s="6" customFormat="1" ht="47.25" customHeight="1" x14ac:dyDescent="0.2">
      <c r="A20" s="11" t="s">
        <v>36</v>
      </c>
      <c r="B20" s="12" t="s">
        <v>69</v>
      </c>
      <c r="C20" s="12">
        <v>30</v>
      </c>
      <c r="D20" s="12" t="s">
        <v>71</v>
      </c>
      <c r="E20" s="12" t="s">
        <v>56</v>
      </c>
      <c r="F20" s="12" t="s">
        <v>16</v>
      </c>
      <c r="G20" s="17">
        <v>40</v>
      </c>
      <c r="H20" s="17">
        <f t="shared" si="0"/>
        <v>40</v>
      </c>
      <c r="I20" s="12" t="s">
        <v>2</v>
      </c>
      <c r="J20" s="12" t="s">
        <v>14</v>
      </c>
      <c r="K20" s="12" t="s">
        <v>51</v>
      </c>
      <c r="L20" s="19">
        <f>28.6*2</f>
        <v>57.2</v>
      </c>
      <c r="M20" s="19">
        <v>300</v>
      </c>
    </row>
    <row r="21" spans="1:13" s="6" customFormat="1" ht="47.25" customHeight="1" x14ac:dyDescent="0.2">
      <c r="A21" s="3" t="s">
        <v>68</v>
      </c>
      <c r="B21" s="14" t="s">
        <v>70</v>
      </c>
      <c r="C21" s="4">
        <v>30</v>
      </c>
      <c r="D21" s="14" t="s">
        <v>71</v>
      </c>
      <c r="E21" s="4" t="s">
        <v>56</v>
      </c>
      <c r="F21" s="14" t="s">
        <v>16</v>
      </c>
      <c r="G21" s="16">
        <v>11</v>
      </c>
      <c r="H21" s="16">
        <f t="shared" si="0"/>
        <v>11</v>
      </c>
      <c r="I21" s="4" t="s">
        <v>2</v>
      </c>
      <c r="J21" s="4" t="s">
        <v>14</v>
      </c>
      <c r="K21" s="4" t="s">
        <v>51</v>
      </c>
      <c r="L21" s="18" t="s">
        <v>76</v>
      </c>
      <c r="M21" s="18">
        <v>1200</v>
      </c>
    </row>
    <row r="22" spans="1:13" s="6" customFormat="1" ht="47.25" customHeight="1" x14ac:dyDescent="0.2">
      <c r="A22" s="11" t="s">
        <v>78</v>
      </c>
      <c r="B22" s="12" t="s">
        <v>79</v>
      </c>
      <c r="C22" s="12">
        <v>30</v>
      </c>
      <c r="D22" s="13">
        <v>54867</v>
      </c>
      <c r="E22" s="12" t="s">
        <v>80</v>
      </c>
      <c r="F22" s="12">
        <v>2025</v>
      </c>
      <c r="G22" s="17">
        <v>38</v>
      </c>
      <c r="H22" s="17">
        <f t="shared" ref="H22:H24" si="1">G22</f>
        <v>38</v>
      </c>
      <c r="I22" s="12" t="s">
        <v>2</v>
      </c>
      <c r="J22" s="12" t="s">
        <v>14</v>
      </c>
      <c r="K22" s="12" t="s">
        <v>81</v>
      </c>
      <c r="L22" s="19" t="s">
        <v>82</v>
      </c>
      <c r="M22" s="19">
        <v>2691</v>
      </c>
    </row>
    <row r="23" spans="1:13" s="6" customFormat="1" ht="47.25" customHeight="1" x14ac:dyDescent="0.2">
      <c r="A23" s="3" t="s">
        <v>83</v>
      </c>
      <c r="B23" s="4" t="s">
        <v>84</v>
      </c>
      <c r="C23" s="4">
        <v>30</v>
      </c>
      <c r="D23" s="5">
        <v>55051</v>
      </c>
      <c r="E23" s="4" t="s">
        <v>85</v>
      </c>
      <c r="F23" s="4">
        <v>2025</v>
      </c>
      <c r="G23" s="16">
        <v>5</v>
      </c>
      <c r="H23" s="16">
        <f t="shared" si="1"/>
        <v>5</v>
      </c>
      <c r="I23" s="4" t="s">
        <v>2</v>
      </c>
      <c r="J23" s="4" t="s">
        <v>14</v>
      </c>
      <c r="K23" s="4" t="s">
        <v>81</v>
      </c>
      <c r="L23" s="18">
        <v>37</v>
      </c>
      <c r="M23" s="18">
        <v>0</v>
      </c>
    </row>
    <row r="24" spans="1:13" s="6" customFormat="1" ht="47.25" customHeight="1" x14ac:dyDescent="0.2">
      <c r="A24" s="11" t="s">
        <v>86</v>
      </c>
      <c r="B24" s="12" t="s">
        <v>79</v>
      </c>
      <c r="C24" s="12">
        <v>30</v>
      </c>
      <c r="D24" s="13">
        <v>54867</v>
      </c>
      <c r="E24" s="12" t="s">
        <v>87</v>
      </c>
      <c r="F24" s="12">
        <v>2025</v>
      </c>
      <c r="G24" s="17">
        <v>33</v>
      </c>
      <c r="H24" s="17">
        <f t="shared" si="1"/>
        <v>33</v>
      </c>
      <c r="I24" s="12" t="s">
        <v>2</v>
      </c>
      <c r="J24" s="12" t="s">
        <v>14</v>
      </c>
      <c r="K24" s="12" t="s">
        <v>81</v>
      </c>
      <c r="L24" s="19">
        <v>172</v>
      </c>
      <c r="M24" s="19">
        <v>1600</v>
      </c>
    </row>
    <row r="25" spans="1:13" s="6" customFormat="1" ht="47.25" customHeight="1" x14ac:dyDescent="0.2">
      <c r="A25" s="7" t="s">
        <v>33</v>
      </c>
      <c r="B25" s="8"/>
      <c r="C25" s="8"/>
      <c r="D25" s="8"/>
      <c r="E25" s="8"/>
      <c r="F25" s="8"/>
      <c r="G25" s="9">
        <f>SUM(G3:G24)</f>
        <v>4202.8639999999996</v>
      </c>
      <c r="H25" s="9">
        <f>SUM(H3:H24)</f>
        <v>3661.8666699999999</v>
      </c>
      <c r="I25" s="8"/>
      <c r="J25" s="8"/>
      <c r="K25" s="8"/>
      <c r="L25" s="10"/>
      <c r="M25" s="24"/>
    </row>
    <row r="26" spans="1:13" ht="24.75" customHeight="1" x14ac:dyDescent="0.2">
      <c r="A26" s="21" t="s">
        <v>88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</sheetData>
  <mergeCells count="12">
    <mergeCell ref="A26:M26"/>
    <mergeCell ref="A1:A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3A0F352DAF624482FFF57B6B29542A" ma:contentTypeVersion="9" ma:contentTypeDescription="Crear nuevo documento." ma:contentTypeScope="" ma:versionID="19b36487284f704a200ba69ea9ba3aaa">
  <xsd:schema xmlns:xsd="http://www.w3.org/2001/XMLSchema" xmlns:xs="http://www.w3.org/2001/XMLSchema" xmlns:p="http://schemas.microsoft.com/office/2006/metadata/properties" xmlns:ns3="b106fa3c-938b-4519-833b-e40de70dc7f3" targetNamespace="http://schemas.microsoft.com/office/2006/metadata/properties" ma:root="true" ma:fieldsID="af108c151db0f881ea1b49319df6cfc5" ns3:_="">
    <xsd:import namespace="b106fa3c-938b-4519-833b-e40de70dc7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6fa3c-938b-4519-833b-e40de70dc7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EE05F0-7F6A-4D5B-8054-C704DF67A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06fa3c-938b-4519-833b-e40de70dc7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DC95E8-B193-4CCF-AF66-CB17458693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8966D3-39FF-4245-950F-CEDCB6B576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Rigo Bussotti</dc:creator>
  <cp:lastModifiedBy>Luciana De Souza Silvestre Fonseca</cp:lastModifiedBy>
  <dcterms:created xsi:type="dcterms:W3CDTF">2018-06-08T17:36:45Z</dcterms:created>
  <dcterms:modified xsi:type="dcterms:W3CDTF">2020-03-24T01:23:33Z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0x0101009D3A0F352DAF624482FFF57B6B29542A</vt:lpwstr>
  </property>
</Properties>
</file>