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é Galharde\Downloads\"/>
    </mc:Choice>
  </mc:AlternateContent>
  <xr:revisionPtr revIDLastSave="0" documentId="13_ncr:1_{E7FDABCC-981D-4DD3-98ED-B593A7C723F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24" i="1"/>
  <c r="H22" i="1"/>
  <c r="H11" i="1"/>
  <c r="G10" i="1"/>
  <c r="H9" i="1"/>
  <c r="G8" i="1"/>
  <c r="G18" i="1" l="1"/>
  <c r="G3" i="1"/>
  <c r="G26" i="1" l="1"/>
  <c r="H18" i="1"/>
  <c r="L25" i="1" l="1"/>
  <c r="H5" i="1" l="1"/>
  <c r="H25" i="1"/>
  <c r="H23" i="1"/>
  <c r="H21" i="1"/>
  <c r="H19" i="1"/>
  <c r="H16" i="1"/>
  <c r="H15" i="1"/>
  <c r="H14" i="1"/>
  <c r="H13" i="1"/>
  <c r="H12" i="1"/>
  <c r="H10" i="1"/>
  <c r="H8" i="1"/>
  <c r="H7" i="1"/>
  <c r="H6" i="1"/>
  <c r="H4" i="1"/>
  <c r="H2" i="1"/>
  <c r="H26" i="1" s="1"/>
</calcChain>
</file>

<file path=xl/sharedStrings.xml><?xml version="1.0" encoding="utf-8"?>
<sst xmlns="http://schemas.openxmlformats.org/spreadsheetml/2006/main" count="150" uniqueCount="72">
  <si>
    <t>ISA CTEEP</t>
  </si>
  <si>
    <t>059/001</t>
  </si>
  <si>
    <t>IPCA</t>
  </si>
  <si>
    <t>ISA CTEEP  100%</t>
  </si>
  <si>
    <t>ISA  CTEEP 51% / Furnas 24,5% / Chesf 24,5%</t>
  </si>
  <si>
    <t>022/2017</t>
  </si>
  <si>
    <t>ISA CTEEP 50% / TAESA 50%</t>
  </si>
  <si>
    <t>003/2017</t>
  </si>
  <si>
    <t>022/2011</t>
  </si>
  <si>
    <t>ISA CTEEP 51% / Chesf 49%</t>
  </si>
  <si>
    <t>004/2017</t>
  </si>
  <si>
    <t>ISA CTEEP 100%</t>
  </si>
  <si>
    <t>N/A</t>
  </si>
  <si>
    <t>IGPM</t>
  </si>
  <si>
    <t>046/2017</t>
  </si>
  <si>
    <t>018/2017</t>
  </si>
  <si>
    <t>027/2017</t>
  </si>
  <si>
    <t>001/2008</t>
  </si>
  <si>
    <t>026/2017</t>
  </si>
  <si>
    <t>004/2007</t>
  </si>
  <si>
    <t>020/2008</t>
  </si>
  <si>
    <t>042/2017</t>
  </si>
  <si>
    <t>Total</t>
  </si>
  <si>
    <t>012/2018</t>
  </si>
  <si>
    <t>021/2018</t>
  </si>
  <si>
    <t>599²</t>
  </si>
  <si>
    <t>18²</t>
  </si>
  <si>
    <t>6²</t>
  </si>
  <si>
    <t>006/2020</t>
  </si>
  <si>
    <t>IE Madeira</t>
  </si>
  <si>
    <t>IE Ivaí</t>
  </si>
  <si>
    <t>IE Paraguaçu</t>
  </si>
  <si>
    <t>IE Garanhuns</t>
  </si>
  <si>
    <t>013/2009
015/2009</t>
  </si>
  <si>
    <t>Aimorés</t>
  </si>
  <si>
    <t>IE Pinheiros</t>
  </si>
  <si>
    <t>012/2008
015/2008
018/2008</t>
  </si>
  <si>
    <t>021/2011</t>
  </si>
  <si>
    <t>Serra do Japi</t>
  </si>
  <si>
    <t>143/2001</t>
  </si>
  <si>
    <t>026/2009</t>
  </si>
  <si>
    <t>IE Aguapeí</t>
  </si>
  <si>
    <t>IE Itaúnas</t>
  </si>
  <si>
    <t>IE Itaquerê</t>
  </si>
  <si>
    <t>IENNE</t>
  </si>
  <si>
    <t>IE Tibagi</t>
  </si>
  <si>
    <t>IE Sul</t>
  </si>
  <si>
    <t>013/2008
016/2008</t>
  </si>
  <si>
    <t>IEMG</t>
  </si>
  <si>
    <t>07/2020</t>
  </si>
  <si>
    <t>Evrecy</t>
  </si>
  <si>
    <t>01/2020</t>
  </si>
  <si>
    <t>IE Itapura</t>
  </si>
  <si>
    <t>IE Biguaçu</t>
  </si>
  <si>
    <t>Contract</t>
  </si>
  <si>
    <t>Deadline 
(years)</t>
  </si>
  <si>
    <t>Expiration</t>
  </si>
  <si>
    <t>Operational Status</t>
  </si>
  <si>
    <t>Next Tariff Review</t>
  </si>
  <si>
    <r>
      <t>RAP 
Cycle 2019/2020</t>
    </r>
    <r>
      <rPr>
        <b/>
        <vertAlign val="superscript"/>
        <sz val="10"/>
        <color theme="0"/>
        <rFont val="Tahoma"/>
        <family val="2"/>
      </rPr>
      <t xml:space="preserve">1
</t>
    </r>
    <r>
      <rPr>
        <b/>
        <sz val="10"/>
        <color theme="0"/>
        <rFont val="Tahoma"/>
        <family val="2"/>
      </rPr>
      <t>(R$ million)</t>
    </r>
  </si>
  <si>
    <t>RAP  ISA CTEEP Cycle 2019/2020 (R$ million)</t>
  </si>
  <si>
    <t>Adjustment Index</t>
  </si>
  <si>
    <t>Share
(%)</t>
  </si>
  <si>
    <t>Consolidation</t>
  </si>
  <si>
    <t>Transmission lines (km)</t>
  </si>
  <si>
    <t>Substations (MVA)</t>
  </si>
  <si>
    <t>Operational</t>
  </si>
  <si>
    <t>Under Constrution</t>
  </si>
  <si>
    <t>Fully consolidated</t>
  </si>
  <si>
    <t>Equity equivalence</t>
  </si>
  <si>
    <t xml:space="preserve">Note: ¹ RAP consider 100% of the project| ² Double circuit.
</t>
  </si>
  <si>
    <t>2018 (postponed to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</si>
</sst>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mm/dd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color theme="0"/>
      <name val="Tahoma"/>
      <family val="2"/>
    </font>
    <font>
      <b/>
      <vertAlign val="superscript"/>
      <sz val="10"/>
      <color theme="0"/>
      <name val="Tahoma"/>
      <family val="2"/>
    </font>
    <font>
      <b/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0" borderId="0" xfId="0" applyFont="1"/>
    <xf numFmtId="43" fontId="2" fillId="0" borderId="0" xfId="1" applyFont="1" applyAlignment="1">
      <alignment horizontal="center" vertical="center" readingOrder="1"/>
    </xf>
    <xf numFmtId="0" fontId="4" fillId="3" borderId="0" xfId="0" applyFont="1" applyFill="1" applyAlignment="1">
      <alignment horizontal="center" vertical="center" wrapText="1" readingOrder="1"/>
    </xf>
    <xf numFmtId="0" fontId="6" fillId="0" borderId="0" xfId="0" applyFont="1" applyAlignment="1">
      <alignment horizontal="left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3" fillId="0" borderId="0" xfId="0" applyFont="1"/>
    <xf numFmtId="0" fontId="6" fillId="2" borderId="0" xfId="0" applyFont="1" applyFill="1" applyAlignment="1">
      <alignment horizontal="left" vertical="center" wrapText="1" readingOrder="1"/>
    </xf>
    <xf numFmtId="0" fontId="3" fillId="2" borderId="0" xfId="0" applyFont="1" applyFill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 wrapText="1" readingOrder="1"/>
    </xf>
    <xf numFmtId="43" fontId="3" fillId="2" borderId="0" xfId="1" applyFont="1" applyFill="1" applyAlignment="1">
      <alignment horizontal="center" vertical="center" readingOrder="1"/>
    </xf>
    <xf numFmtId="0" fontId="6" fillId="4" borderId="0" xfId="0" applyFont="1" applyFill="1" applyAlignment="1">
      <alignment horizontal="left" vertical="center" wrapText="1" readingOrder="1"/>
    </xf>
    <xf numFmtId="0" fontId="3" fillId="4" borderId="0" xfId="0" applyFont="1" applyFill="1" applyAlignment="1">
      <alignment horizontal="center" vertical="center" wrapText="1" readingOrder="1"/>
    </xf>
    <xf numFmtId="0" fontId="4" fillId="3" borderId="0" xfId="0" applyFont="1" applyFill="1" applyAlignment="1">
      <alignment horizontal="center" vertical="center" wrapText="1" readingOrder="1"/>
    </xf>
    <xf numFmtId="0" fontId="3" fillId="0" borderId="0" xfId="0" applyFont="1" applyFill="1" applyAlignment="1">
      <alignment horizontal="center" vertical="center" wrapText="1" readingOrder="1"/>
    </xf>
    <xf numFmtId="0" fontId="4" fillId="3" borderId="0" xfId="0" applyFont="1" applyFill="1" applyAlignment="1">
      <alignment horizontal="center" vertical="center" wrapText="1" readingOrder="1"/>
    </xf>
    <xf numFmtId="3" fontId="6" fillId="0" borderId="0" xfId="0" applyNumberFormat="1" applyFont="1" applyAlignment="1">
      <alignment horizontal="center" vertical="center" wrapText="1" readingOrder="1"/>
    </xf>
    <xf numFmtId="3" fontId="6" fillId="4" borderId="0" xfId="0" applyNumberFormat="1" applyFont="1" applyFill="1" applyAlignment="1">
      <alignment horizontal="center" vertical="center" wrapText="1" readingOrder="1"/>
    </xf>
    <xf numFmtId="0" fontId="3" fillId="2" borderId="0" xfId="0" applyFont="1" applyFill="1" applyAlignment="1">
      <alignment horizontal="center" readingOrder="1"/>
    </xf>
    <xf numFmtId="0" fontId="2" fillId="0" borderId="0" xfId="0" applyFont="1" applyAlignment="1">
      <alignment horizontal="center" readingOrder="1"/>
    </xf>
    <xf numFmtId="3" fontId="3" fillId="0" borderId="0" xfId="0" applyNumberFormat="1" applyFont="1" applyAlignment="1">
      <alignment horizontal="center" vertical="center" wrapText="1" readingOrder="1"/>
    </xf>
    <xf numFmtId="3" fontId="3" fillId="4" borderId="0" xfId="0" applyNumberFormat="1" applyFont="1" applyFill="1" applyAlignment="1">
      <alignment horizontal="center" vertical="center" wrapText="1" readingOrder="1"/>
    </xf>
    <xf numFmtId="17" fontId="3" fillId="0" borderId="0" xfId="0" quotePrefix="1" applyNumberFormat="1" applyFont="1" applyAlignment="1">
      <alignment horizontal="center" vertical="center" wrapText="1" readingOrder="1"/>
    </xf>
    <xf numFmtId="0" fontId="3" fillId="4" borderId="0" xfId="0" quotePrefix="1" applyFont="1" applyFill="1" applyAlignment="1">
      <alignment horizontal="center" vertical="center" wrapText="1" readingOrder="1"/>
    </xf>
    <xf numFmtId="164" fontId="3" fillId="0" borderId="0" xfId="0" applyNumberFormat="1" applyFont="1" applyAlignment="1">
      <alignment horizontal="center" vertical="center" wrapText="1" readingOrder="1"/>
    </xf>
    <xf numFmtId="164" fontId="3" fillId="4" borderId="0" xfId="0" applyNumberFormat="1" applyFont="1" applyFill="1" applyAlignment="1">
      <alignment horizontal="center" vertical="center" wrapText="1" readingOrder="1"/>
    </xf>
    <xf numFmtId="164" fontId="3" fillId="5" borderId="0" xfId="0" applyNumberFormat="1" applyFont="1" applyFill="1" applyAlignment="1">
      <alignment horizontal="center" vertical="center" wrapText="1" readingOrder="1"/>
    </xf>
    <xf numFmtId="164" fontId="3" fillId="0" borderId="0" xfId="0" applyNumberFormat="1" applyFont="1" applyFill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6" fillId="0" borderId="0" xfId="0" applyFont="1" applyAlignment="1">
      <alignment horizontal="left" vertical="center" wrapText="1" readingOrder="1"/>
    </xf>
    <xf numFmtId="0" fontId="3" fillId="4" borderId="0" xfId="0" applyFont="1" applyFill="1" applyAlignment="1">
      <alignment horizontal="center" vertical="center" wrapText="1" readingOrder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6" fillId="4" borderId="0" xfId="0" applyFont="1" applyFill="1" applyAlignment="1">
      <alignment horizontal="left" vertical="center" wrapText="1" readingOrder="1"/>
    </xf>
    <xf numFmtId="3" fontId="3" fillId="0" borderId="0" xfId="0" applyNumberFormat="1" applyFont="1" applyAlignment="1">
      <alignment horizontal="center" vertical="center" wrapText="1" readingOrder="1"/>
    </xf>
    <xf numFmtId="3" fontId="3" fillId="4" borderId="0" xfId="0" applyNumberFormat="1" applyFont="1" applyFill="1" applyAlignment="1">
      <alignment horizontal="center" vertical="center" wrapText="1" readingOrder="1"/>
    </xf>
  </cellXfs>
  <cellStyles count="3">
    <cellStyle name="Normal" xfId="0" builtinId="0"/>
    <cellStyle name="Normal 83" xfId="2" xr:uid="{6AADCDD4-70CB-4884-B663-563EEAED3572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topLeftCell="C1" zoomScale="85" zoomScaleNormal="85" workbookViewId="0">
      <pane ySplit="1" topLeftCell="A2" activePane="bottomLeft" state="frozen"/>
      <selection pane="bottomLeft" activeCell="I11" sqref="I11"/>
    </sheetView>
  </sheetViews>
  <sheetFormatPr defaultColWidth="13.42578125" defaultRowHeight="47.25" customHeight="1" x14ac:dyDescent="0.2"/>
  <cols>
    <col min="1" max="1" width="18" style="1" customWidth="1"/>
    <col min="2" max="2" width="17.85546875" style="1" bestFit="1" customWidth="1"/>
    <col min="3" max="5" width="13.42578125" style="1"/>
    <col min="6" max="6" width="23.7109375" style="1" customWidth="1"/>
    <col min="7" max="7" width="18.7109375" style="1" customWidth="1"/>
    <col min="8" max="8" width="18.5703125" style="1" customWidth="1"/>
    <col min="9" max="9" width="13.42578125" style="1"/>
    <col min="10" max="10" width="44.42578125" style="1" bestFit="1" customWidth="1"/>
    <col min="11" max="11" width="16.85546875" style="1" customWidth="1"/>
    <col min="12" max="12" width="16.140625" style="2" customWidth="1"/>
    <col min="13" max="13" width="13.42578125" style="19"/>
    <col min="14" max="16384" width="13.42578125" style="1"/>
  </cols>
  <sheetData>
    <row r="1" spans="1:13" ht="92.25" customHeight="1" x14ac:dyDescent="0.2">
      <c r="A1" s="13"/>
      <c r="B1" s="13" t="s">
        <v>54</v>
      </c>
      <c r="C1" s="13" t="s">
        <v>55</v>
      </c>
      <c r="D1" s="13" t="s">
        <v>56</v>
      </c>
      <c r="E1" s="13" t="s">
        <v>57</v>
      </c>
      <c r="F1" s="13" t="s">
        <v>58</v>
      </c>
      <c r="G1" s="3" t="s">
        <v>59</v>
      </c>
      <c r="H1" s="3" t="s">
        <v>60</v>
      </c>
      <c r="I1" s="13" t="s">
        <v>61</v>
      </c>
      <c r="J1" s="13" t="s">
        <v>62</v>
      </c>
      <c r="K1" s="13" t="s">
        <v>63</v>
      </c>
      <c r="L1" s="13" t="s">
        <v>64</v>
      </c>
      <c r="M1" s="15" t="s">
        <v>65</v>
      </c>
    </row>
    <row r="2" spans="1:13" s="6" customFormat="1" ht="47.25" customHeight="1" x14ac:dyDescent="0.2">
      <c r="A2" s="4" t="s">
        <v>0</v>
      </c>
      <c r="B2" s="5" t="s">
        <v>1</v>
      </c>
      <c r="C2" s="5">
        <v>30</v>
      </c>
      <c r="D2" s="24">
        <v>52231</v>
      </c>
      <c r="E2" s="5" t="s">
        <v>66</v>
      </c>
      <c r="F2" s="5" t="s">
        <v>71</v>
      </c>
      <c r="G2" s="16">
        <v>2579.0790000000002</v>
      </c>
      <c r="H2" s="16">
        <f>G2</f>
        <v>2579.0790000000002</v>
      </c>
      <c r="I2" s="5" t="s">
        <v>2</v>
      </c>
      <c r="J2" s="5" t="s">
        <v>3</v>
      </c>
      <c r="K2" s="5" t="s">
        <v>68</v>
      </c>
      <c r="L2" s="20">
        <v>14281</v>
      </c>
      <c r="M2" s="20">
        <v>47965</v>
      </c>
    </row>
    <row r="3" spans="1:13" s="6" customFormat="1" ht="51.75" customHeight="1" x14ac:dyDescent="0.2">
      <c r="A3" s="11" t="s">
        <v>29</v>
      </c>
      <c r="B3" s="12" t="s">
        <v>33</v>
      </c>
      <c r="C3" s="12">
        <v>30</v>
      </c>
      <c r="D3" s="25">
        <v>50826</v>
      </c>
      <c r="E3" s="12" t="s">
        <v>66</v>
      </c>
      <c r="F3" s="12">
        <v>2024</v>
      </c>
      <c r="G3" s="17">
        <f>272.917+237.604</f>
        <v>510.52099999999996</v>
      </c>
      <c r="H3" s="17">
        <v>260</v>
      </c>
      <c r="I3" s="12" t="s">
        <v>2</v>
      </c>
      <c r="J3" s="12" t="s">
        <v>4</v>
      </c>
      <c r="K3" s="12" t="s">
        <v>69</v>
      </c>
      <c r="L3" s="21">
        <v>2385</v>
      </c>
      <c r="M3" s="21">
        <v>7470</v>
      </c>
    </row>
    <row r="4" spans="1:13" s="6" customFormat="1" ht="47.25" customHeight="1" x14ac:dyDescent="0.2">
      <c r="A4" s="4" t="s">
        <v>30</v>
      </c>
      <c r="B4" s="5" t="s">
        <v>5</v>
      </c>
      <c r="C4" s="5">
        <v>30</v>
      </c>
      <c r="D4" s="24">
        <v>53915</v>
      </c>
      <c r="E4" s="5" t="s">
        <v>67</v>
      </c>
      <c r="F4" s="5">
        <v>2023</v>
      </c>
      <c r="G4" s="16">
        <v>294.00099999999998</v>
      </c>
      <c r="H4" s="16">
        <f>G4*50%</f>
        <v>147.00049999999999</v>
      </c>
      <c r="I4" s="5" t="s">
        <v>2</v>
      </c>
      <c r="J4" s="5" t="s">
        <v>6</v>
      </c>
      <c r="K4" s="5" t="s">
        <v>69</v>
      </c>
      <c r="L4" s="20" t="s">
        <v>25</v>
      </c>
      <c r="M4" s="20">
        <v>2988</v>
      </c>
    </row>
    <row r="5" spans="1:13" s="6" customFormat="1" ht="50.1" customHeight="1" x14ac:dyDescent="0.2">
      <c r="A5" s="11" t="s">
        <v>31</v>
      </c>
      <c r="B5" s="12" t="s">
        <v>7</v>
      </c>
      <c r="C5" s="12">
        <v>30</v>
      </c>
      <c r="D5" s="25">
        <v>53733</v>
      </c>
      <c r="E5" s="12" t="s">
        <v>67</v>
      </c>
      <c r="F5" s="12">
        <v>2022</v>
      </c>
      <c r="G5" s="17">
        <v>118.479</v>
      </c>
      <c r="H5" s="17">
        <f>G5*50%</f>
        <v>59.2395</v>
      </c>
      <c r="I5" s="12" t="s">
        <v>2</v>
      </c>
      <c r="J5" s="12" t="s">
        <v>6</v>
      </c>
      <c r="K5" s="12" t="s">
        <v>69</v>
      </c>
      <c r="L5" s="21">
        <v>338</v>
      </c>
      <c r="M5" s="21" t="s">
        <v>12</v>
      </c>
    </row>
    <row r="6" spans="1:13" s="6" customFormat="1" ht="50.1" customHeight="1" x14ac:dyDescent="0.2">
      <c r="A6" s="4" t="s">
        <v>32</v>
      </c>
      <c r="B6" s="5" t="s">
        <v>8</v>
      </c>
      <c r="C6" s="5">
        <v>30</v>
      </c>
      <c r="D6" s="24">
        <v>51844</v>
      </c>
      <c r="E6" s="5" t="s">
        <v>66</v>
      </c>
      <c r="F6" s="5">
        <v>2022</v>
      </c>
      <c r="G6" s="16">
        <v>90.917000000000002</v>
      </c>
      <c r="H6" s="16">
        <f>G6*51%</f>
        <v>46.367670000000004</v>
      </c>
      <c r="I6" s="5" t="s">
        <v>2</v>
      </c>
      <c r="J6" s="5" t="s">
        <v>9</v>
      </c>
      <c r="K6" s="5" t="s">
        <v>69</v>
      </c>
      <c r="L6" s="20">
        <v>633</v>
      </c>
      <c r="M6" s="20">
        <v>2100</v>
      </c>
    </row>
    <row r="7" spans="1:13" s="6" customFormat="1" ht="50.1" customHeight="1" x14ac:dyDescent="0.2">
      <c r="A7" s="11" t="s">
        <v>34</v>
      </c>
      <c r="B7" s="12" t="s">
        <v>10</v>
      </c>
      <c r="C7" s="12">
        <v>30</v>
      </c>
      <c r="D7" s="25">
        <v>53733</v>
      </c>
      <c r="E7" s="12" t="s">
        <v>67</v>
      </c>
      <c r="F7" s="12">
        <v>2022</v>
      </c>
      <c r="G7" s="17">
        <v>79.373999999999995</v>
      </c>
      <c r="H7" s="17">
        <f>G7*50%</f>
        <v>39.686999999999998</v>
      </c>
      <c r="I7" s="12" t="s">
        <v>2</v>
      </c>
      <c r="J7" s="12" t="s">
        <v>6</v>
      </c>
      <c r="K7" s="12" t="s">
        <v>69</v>
      </c>
      <c r="L7" s="21">
        <v>208</v>
      </c>
      <c r="M7" s="21" t="s">
        <v>12</v>
      </c>
    </row>
    <row r="8" spans="1:13" s="6" customFormat="1" ht="36.950000000000003" customHeight="1" x14ac:dyDescent="0.2">
      <c r="A8" s="29" t="s">
        <v>35</v>
      </c>
      <c r="B8" s="5" t="s">
        <v>36</v>
      </c>
      <c r="C8" s="28">
        <v>30</v>
      </c>
      <c r="D8" s="24">
        <v>50693</v>
      </c>
      <c r="E8" s="28" t="s">
        <v>66</v>
      </c>
      <c r="F8" s="5">
        <v>2024</v>
      </c>
      <c r="G8" s="16">
        <f>10.677+35.337+5.865</f>
        <v>51.879000000000005</v>
      </c>
      <c r="H8" s="16">
        <f t="shared" ref="H8:H17" si="0">G8</f>
        <v>51.879000000000005</v>
      </c>
      <c r="I8" s="28" t="s">
        <v>2</v>
      </c>
      <c r="J8" s="28" t="s">
        <v>11</v>
      </c>
      <c r="K8" s="28" t="s">
        <v>68</v>
      </c>
      <c r="L8" s="34">
        <v>1</v>
      </c>
      <c r="M8" s="34">
        <v>4200</v>
      </c>
    </row>
    <row r="9" spans="1:13" s="6" customFormat="1" ht="12.95" customHeight="1" x14ac:dyDescent="0.2">
      <c r="A9" s="29"/>
      <c r="B9" s="5" t="s">
        <v>37</v>
      </c>
      <c r="C9" s="28"/>
      <c r="D9" s="24">
        <v>51844</v>
      </c>
      <c r="E9" s="28" t="s">
        <v>66</v>
      </c>
      <c r="F9" s="5">
        <v>2022</v>
      </c>
      <c r="G9" s="16">
        <v>5.4950000000000001</v>
      </c>
      <c r="H9" s="16">
        <f>G9</f>
        <v>5.4950000000000001</v>
      </c>
      <c r="I9" s="28"/>
      <c r="J9" s="28"/>
      <c r="K9" s="28"/>
      <c r="L9" s="34"/>
      <c r="M9" s="34"/>
    </row>
    <row r="10" spans="1:13" s="6" customFormat="1" ht="24.95" customHeight="1" x14ac:dyDescent="0.2">
      <c r="A10" s="33" t="s">
        <v>38</v>
      </c>
      <c r="B10" s="12" t="s">
        <v>39</v>
      </c>
      <c r="C10" s="30">
        <v>30</v>
      </c>
      <c r="D10" s="25">
        <v>48202</v>
      </c>
      <c r="E10" s="30" t="s">
        <v>66</v>
      </c>
      <c r="F10" s="12" t="s">
        <v>12</v>
      </c>
      <c r="G10" s="17">
        <f>16.476</f>
        <v>16.475999999999999</v>
      </c>
      <c r="H10" s="17">
        <f t="shared" si="0"/>
        <v>16.475999999999999</v>
      </c>
      <c r="I10" s="12" t="s">
        <v>13</v>
      </c>
      <c r="J10" s="30" t="s">
        <v>11</v>
      </c>
      <c r="K10" s="30" t="s">
        <v>68</v>
      </c>
      <c r="L10" s="35">
        <v>137</v>
      </c>
      <c r="M10" s="35">
        <v>2000</v>
      </c>
    </row>
    <row r="11" spans="1:13" s="6" customFormat="1" ht="24.95" customHeight="1" x14ac:dyDescent="0.2">
      <c r="A11" s="33"/>
      <c r="B11" s="12" t="s">
        <v>40</v>
      </c>
      <c r="C11" s="30"/>
      <c r="D11" s="25">
        <v>51092</v>
      </c>
      <c r="E11" s="30" t="s">
        <v>66</v>
      </c>
      <c r="F11" s="12">
        <v>2020</v>
      </c>
      <c r="G11" s="17">
        <v>41.84</v>
      </c>
      <c r="H11" s="17">
        <f>G11</f>
        <v>41.84</v>
      </c>
      <c r="I11" s="12" t="s">
        <v>2</v>
      </c>
      <c r="J11" s="30"/>
      <c r="K11" s="30"/>
      <c r="L11" s="35"/>
      <c r="M11" s="35"/>
    </row>
    <row r="12" spans="1:13" s="6" customFormat="1" ht="47.25" customHeight="1" x14ac:dyDescent="0.2">
      <c r="A12" s="4" t="s">
        <v>41</v>
      </c>
      <c r="B12" s="5" t="s">
        <v>14</v>
      </c>
      <c r="C12" s="5">
        <v>30</v>
      </c>
      <c r="D12" s="24">
        <v>53915</v>
      </c>
      <c r="E12" s="5" t="s">
        <v>67</v>
      </c>
      <c r="F12" s="5">
        <v>2023</v>
      </c>
      <c r="G12" s="16">
        <v>59.036999999999999</v>
      </c>
      <c r="H12" s="16">
        <f t="shared" si="0"/>
        <v>59.036999999999999</v>
      </c>
      <c r="I12" s="5" t="s">
        <v>2</v>
      </c>
      <c r="J12" s="5" t="s">
        <v>11</v>
      </c>
      <c r="K12" s="5" t="s">
        <v>68</v>
      </c>
      <c r="L12" s="20">
        <v>111</v>
      </c>
      <c r="M12" s="20">
        <v>1400</v>
      </c>
    </row>
    <row r="13" spans="1:13" s="6" customFormat="1" ht="47.25" customHeight="1" x14ac:dyDescent="0.2">
      <c r="A13" s="11" t="s">
        <v>42</v>
      </c>
      <c r="B13" s="12" t="s">
        <v>15</v>
      </c>
      <c r="C13" s="12">
        <v>30</v>
      </c>
      <c r="D13" s="25">
        <v>53733</v>
      </c>
      <c r="E13" s="12" t="s">
        <v>67</v>
      </c>
      <c r="F13" s="12">
        <v>2022</v>
      </c>
      <c r="G13" s="17">
        <v>52.453000000000003</v>
      </c>
      <c r="H13" s="17">
        <f t="shared" si="0"/>
        <v>52.453000000000003</v>
      </c>
      <c r="I13" s="12" t="s">
        <v>2</v>
      </c>
      <c r="J13" s="12" t="s">
        <v>11</v>
      </c>
      <c r="K13" s="12" t="s">
        <v>68</v>
      </c>
      <c r="L13" s="21">
        <v>79</v>
      </c>
      <c r="M13" s="21">
        <v>1200</v>
      </c>
    </row>
    <row r="14" spans="1:13" s="6" customFormat="1" ht="47.25" customHeight="1" x14ac:dyDescent="0.2">
      <c r="A14" s="4" t="s">
        <v>43</v>
      </c>
      <c r="B14" s="5" t="s">
        <v>16</v>
      </c>
      <c r="C14" s="5">
        <v>30</v>
      </c>
      <c r="D14" s="24">
        <v>53915</v>
      </c>
      <c r="E14" s="5" t="s">
        <v>67</v>
      </c>
      <c r="F14" s="5">
        <v>2023</v>
      </c>
      <c r="G14" s="16">
        <v>50.793999999999997</v>
      </c>
      <c r="H14" s="16">
        <f t="shared" si="0"/>
        <v>50.793999999999997</v>
      </c>
      <c r="I14" s="5" t="s">
        <v>2</v>
      </c>
      <c r="J14" s="5" t="s">
        <v>11</v>
      </c>
      <c r="K14" s="5" t="s">
        <v>68</v>
      </c>
      <c r="L14" s="20" t="s">
        <v>12</v>
      </c>
      <c r="M14" s="20" t="s">
        <v>12</v>
      </c>
    </row>
    <row r="15" spans="1:13" s="6" customFormat="1" ht="47.25" customHeight="1" x14ac:dyDescent="0.2">
      <c r="A15" s="11" t="s">
        <v>44</v>
      </c>
      <c r="B15" s="12" t="s">
        <v>17</v>
      </c>
      <c r="C15" s="12">
        <v>30</v>
      </c>
      <c r="D15" s="25">
        <v>50480</v>
      </c>
      <c r="E15" s="12" t="s">
        <v>66</v>
      </c>
      <c r="F15" s="12">
        <v>2023</v>
      </c>
      <c r="G15" s="17">
        <v>46.371000000000002</v>
      </c>
      <c r="H15" s="17">
        <f t="shared" si="0"/>
        <v>46.371000000000002</v>
      </c>
      <c r="I15" s="12" t="s">
        <v>2</v>
      </c>
      <c r="J15" s="12" t="s">
        <v>11</v>
      </c>
      <c r="K15" s="12" t="s">
        <v>68</v>
      </c>
      <c r="L15" s="21">
        <v>710</v>
      </c>
      <c r="M15" s="21" t="s">
        <v>12</v>
      </c>
    </row>
    <row r="16" spans="1:13" s="6" customFormat="1" ht="24.95" customHeight="1" x14ac:dyDescent="0.2">
      <c r="A16" s="29" t="s">
        <v>45</v>
      </c>
      <c r="B16" s="5" t="s">
        <v>18</v>
      </c>
      <c r="C16" s="28">
        <v>30</v>
      </c>
      <c r="D16" s="24">
        <v>53915</v>
      </c>
      <c r="E16" s="5" t="s">
        <v>67</v>
      </c>
      <c r="F16" s="5">
        <v>2023</v>
      </c>
      <c r="G16" s="16">
        <v>20.204999999999998</v>
      </c>
      <c r="H16" s="16">
        <f t="shared" si="0"/>
        <v>20.204999999999998</v>
      </c>
      <c r="I16" s="28" t="s">
        <v>2</v>
      </c>
      <c r="J16" s="28" t="s">
        <v>11</v>
      </c>
      <c r="K16" s="28" t="s">
        <v>68</v>
      </c>
      <c r="L16" s="20" t="s">
        <v>26</v>
      </c>
      <c r="M16" s="20">
        <v>500</v>
      </c>
    </row>
    <row r="17" spans="1:13" s="6" customFormat="1" ht="24.95" customHeight="1" x14ac:dyDescent="0.2">
      <c r="A17" s="29"/>
      <c r="B17" s="14" t="s">
        <v>28</v>
      </c>
      <c r="C17" s="28"/>
      <c r="D17" s="26">
        <v>54867</v>
      </c>
      <c r="E17" s="5" t="s">
        <v>67</v>
      </c>
      <c r="F17" s="14">
        <v>2025</v>
      </c>
      <c r="G17" s="16">
        <v>5</v>
      </c>
      <c r="H17" s="16">
        <f t="shared" si="0"/>
        <v>5</v>
      </c>
      <c r="I17" s="28"/>
      <c r="J17" s="28"/>
      <c r="K17" s="28"/>
      <c r="L17" s="20">
        <v>37</v>
      </c>
      <c r="M17" s="20" t="s">
        <v>12</v>
      </c>
    </row>
    <row r="18" spans="1:13" s="6" customFormat="1" ht="47.25" customHeight="1" x14ac:dyDescent="0.2">
      <c r="A18" s="11" t="s">
        <v>46</v>
      </c>
      <c r="B18" s="12" t="s">
        <v>47</v>
      </c>
      <c r="C18" s="12">
        <v>30</v>
      </c>
      <c r="D18" s="25">
        <v>50693</v>
      </c>
      <c r="E18" s="12" t="s">
        <v>66</v>
      </c>
      <c r="F18" s="12">
        <v>2024</v>
      </c>
      <c r="G18" s="17">
        <f>5.777+12.166</f>
        <v>17.943000000000001</v>
      </c>
      <c r="H18" s="17">
        <f t="shared" ref="H18:H25" si="1">G18</f>
        <v>17.943000000000001</v>
      </c>
      <c r="I18" s="12" t="s">
        <v>2</v>
      </c>
      <c r="J18" s="12" t="s">
        <v>11</v>
      </c>
      <c r="K18" s="12" t="s">
        <v>68</v>
      </c>
      <c r="L18" s="21">
        <v>167</v>
      </c>
      <c r="M18" s="21">
        <v>900</v>
      </c>
    </row>
    <row r="19" spans="1:13" s="6" customFormat="1" ht="24.95" customHeight="1" x14ac:dyDescent="0.2">
      <c r="A19" s="29" t="s">
        <v>48</v>
      </c>
      <c r="B19" s="5" t="s">
        <v>19</v>
      </c>
      <c r="C19" s="28">
        <v>30</v>
      </c>
      <c r="D19" s="24">
        <v>50153</v>
      </c>
      <c r="E19" s="5" t="s">
        <v>66</v>
      </c>
      <c r="F19" s="5">
        <v>2022</v>
      </c>
      <c r="G19" s="16">
        <v>19</v>
      </c>
      <c r="H19" s="16">
        <f t="shared" si="1"/>
        <v>19</v>
      </c>
      <c r="I19" s="28" t="s">
        <v>2</v>
      </c>
      <c r="J19" s="28" t="s">
        <v>11</v>
      </c>
      <c r="K19" s="28" t="s">
        <v>68</v>
      </c>
      <c r="L19" s="20">
        <v>173</v>
      </c>
      <c r="M19" s="20" t="s">
        <v>12</v>
      </c>
    </row>
    <row r="20" spans="1:13" s="6" customFormat="1" ht="24.95" customHeight="1" x14ac:dyDescent="0.2">
      <c r="A20" s="29"/>
      <c r="B20" s="22" t="s">
        <v>49</v>
      </c>
      <c r="C20" s="28"/>
      <c r="D20" s="26">
        <v>54867</v>
      </c>
      <c r="E20" s="5" t="s">
        <v>67</v>
      </c>
      <c r="F20" s="5">
        <v>2025</v>
      </c>
      <c r="G20" s="16">
        <v>33</v>
      </c>
      <c r="H20" s="16">
        <v>33</v>
      </c>
      <c r="I20" s="28"/>
      <c r="J20" s="28"/>
      <c r="K20" s="28"/>
      <c r="L20" s="20">
        <v>172</v>
      </c>
      <c r="M20" s="20">
        <v>1600</v>
      </c>
    </row>
    <row r="21" spans="1:13" s="6" customFormat="1" ht="24.95" customHeight="1" x14ac:dyDescent="0.2">
      <c r="A21" s="33" t="s">
        <v>50</v>
      </c>
      <c r="B21" s="12" t="s">
        <v>20</v>
      </c>
      <c r="C21" s="30">
        <v>30</v>
      </c>
      <c r="D21" s="25">
        <v>45855</v>
      </c>
      <c r="E21" s="12" t="s">
        <v>66</v>
      </c>
      <c r="F21" s="12">
        <v>2021</v>
      </c>
      <c r="G21" s="17">
        <v>10</v>
      </c>
      <c r="H21" s="17">
        <f t="shared" si="1"/>
        <v>10</v>
      </c>
      <c r="I21" s="12" t="s">
        <v>13</v>
      </c>
      <c r="J21" s="30" t="s">
        <v>11</v>
      </c>
      <c r="K21" s="30" t="s">
        <v>68</v>
      </c>
      <c r="L21" s="21">
        <v>154</v>
      </c>
      <c r="M21" s="21">
        <v>450</v>
      </c>
    </row>
    <row r="22" spans="1:13" s="6" customFormat="1" ht="24.95" customHeight="1" x14ac:dyDescent="0.2">
      <c r="A22" s="33"/>
      <c r="B22" s="23" t="s">
        <v>51</v>
      </c>
      <c r="C22" s="30"/>
      <c r="D22" s="25">
        <v>54867</v>
      </c>
      <c r="E22" s="12" t="s">
        <v>67</v>
      </c>
      <c r="F22" s="12">
        <v>2025</v>
      </c>
      <c r="G22" s="17">
        <v>38</v>
      </c>
      <c r="H22" s="17">
        <f t="shared" si="1"/>
        <v>38</v>
      </c>
      <c r="I22" s="12" t="s">
        <v>2</v>
      </c>
      <c r="J22" s="30"/>
      <c r="K22" s="30"/>
      <c r="L22" s="21">
        <v>169</v>
      </c>
      <c r="M22" s="21">
        <v>2691</v>
      </c>
    </row>
    <row r="23" spans="1:13" s="6" customFormat="1" ht="24.95" customHeight="1" x14ac:dyDescent="0.2">
      <c r="A23" s="29" t="s">
        <v>52</v>
      </c>
      <c r="B23" s="5" t="s">
        <v>21</v>
      </c>
      <c r="C23" s="28">
        <v>30</v>
      </c>
      <c r="D23" s="24">
        <v>53915</v>
      </c>
      <c r="E23" s="5" t="s">
        <v>66</v>
      </c>
      <c r="F23" s="5">
        <v>2023</v>
      </c>
      <c r="G23" s="16">
        <v>12</v>
      </c>
      <c r="H23" s="16">
        <f t="shared" si="1"/>
        <v>12</v>
      </c>
      <c r="I23" s="28" t="s">
        <v>2</v>
      </c>
      <c r="J23" s="28" t="s">
        <v>11</v>
      </c>
      <c r="K23" s="28" t="s">
        <v>68</v>
      </c>
      <c r="L23" s="20" t="s">
        <v>12</v>
      </c>
      <c r="M23" s="20" t="s">
        <v>12</v>
      </c>
    </row>
    <row r="24" spans="1:13" s="6" customFormat="1" ht="24.95" customHeight="1" x14ac:dyDescent="0.2">
      <c r="A24" s="29"/>
      <c r="B24" s="14" t="s">
        <v>24</v>
      </c>
      <c r="C24" s="28"/>
      <c r="D24" s="27">
        <v>54322</v>
      </c>
      <c r="E24" s="5" t="s">
        <v>67</v>
      </c>
      <c r="F24" s="14">
        <v>2024</v>
      </c>
      <c r="G24" s="16">
        <v>11</v>
      </c>
      <c r="H24" s="16">
        <f t="shared" ref="H24" si="2">G24</f>
        <v>11</v>
      </c>
      <c r="I24" s="28"/>
      <c r="J24" s="28"/>
      <c r="K24" s="28"/>
      <c r="L24" s="20" t="s">
        <v>27</v>
      </c>
      <c r="M24" s="20">
        <v>1200</v>
      </c>
    </row>
    <row r="25" spans="1:13" s="6" customFormat="1" ht="47.25" customHeight="1" x14ac:dyDescent="0.2">
      <c r="A25" s="11" t="s">
        <v>53</v>
      </c>
      <c r="B25" s="12" t="s">
        <v>23</v>
      </c>
      <c r="C25" s="12">
        <v>30</v>
      </c>
      <c r="D25" s="25">
        <v>54321</v>
      </c>
      <c r="E25" s="12" t="s">
        <v>67</v>
      </c>
      <c r="F25" s="12">
        <v>2024</v>
      </c>
      <c r="G25" s="17">
        <v>40</v>
      </c>
      <c r="H25" s="17">
        <f t="shared" si="1"/>
        <v>40</v>
      </c>
      <c r="I25" s="12" t="s">
        <v>2</v>
      </c>
      <c r="J25" s="12" t="s">
        <v>11</v>
      </c>
      <c r="K25" s="12" t="s">
        <v>68</v>
      </c>
      <c r="L25" s="21">
        <f>28.6*2</f>
        <v>57.2</v>
      </c>
      <c r="M25" s="21">
        <v>300</v>
      </c>
    </row>
    <row r="26" spans="1:13" s="6" customFormat="1" ht="47.25" customHeight="1" x14ac:dyDescent="0.2">
      <c r="A26" s="7" t="s">
        <v>22</v>
      </c>
      <c r="B26" s="8"/>
      <c r="C26" s="8"/>
      <c r="D26" s="8"/>
      <c r="E26" s="8"/>
      <c r="F26" s="8"/>
      <c r="G26" s="9">
        <f>SUM(G2:G25)</f>
        <v>4202.8639999999996</v>
      </c>
      <c r="H26" s="9">
        <f>SUM(H2:H25)</f>
        <v>3661.8666700000003</v>
      </c>
      <c r="I26" s="8"/>
      <c r="J26" s="8"/>
      <c r="K26" s="8"/>
      <c r="L26" s="10"/>
      <c r="M26" s="18"/>
    </row>
    <row r="27" spans="1:13" ht="47.25" customHeight="1" x14ac:dyDescent="0.2">
      <c r="A27" s="31" t="s">
        <v>70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</sheetData>
  <mergeCells count="35">
    <mergeCell ref="A27:M27"/>
    <mergeCell ref="A21:A22"/>
    <mergeCell ref="J21:J22"/>
    <mergeCell ref="K21:K22"/>
    <mergeCell ref="L8:L9"/>
    <mergeCell ref="M8:M9"/>
    <mergeCell ref="C8:C9"/>
    <mergeCell ref="A10:A11"/>
    <mergeCell ref="C10:C11"/>
    <mergeCell ref="E10:E11"/>
    <mergeCell ref="J10:J11"/>
    <mergeCell ref="K10:K11"/>
    <mergeCell ref="L10:L11"/>
    <mergeCell ref="M10:M11"/>
    <mergeCell ref="J23:J24"/>
    <mergeCell ref="K23:K24"/>
    <mergeCell ref="A16:A17"/>
    <mergeCell ref="C16:C17"/>
    <mergeCell ref="I16:I17"/>
    <mergeCell ref="J16:J17"/>
    <mergeCell ref="K16:K17"/>
    <mergeCell ref="A23:A24"/>
    <mergeCell ref="C23:C24"/>
    <mergeCell ref="C21:C22"/>
    <mergeCell ref="C19:C20"/>
    <mergeCell ref="I23:I24"/>
    <mergeCell ref="A19:A20"/>
    <mergeCell ref="I19:I20"/>
    <mergeCell ref="J19:J20"/>
    <mergeCell ref="K19:K20"/>
    <mergeCell ref="A8:A9"/>
    <mergeCell ref="E8:E9"/>
    <mergeCell ref="I8:I9"/>
    <mergeCell ref="J8:J9"/>
    <mergeCell ref="K8:K9"/>
  </mergeCells>
  <pageMargins left="0.511811024" right="0.511811024" top="0.78740157499999996" bottom="0.78740157499999996" header="0.31496062000000002" footer="0.31496062000000002"/>
  <pageSetup paperSize="9" orientation="portrait" verticalDpi="1200" r:id="rId1"/>
  <ignoredErrors>
    <ignoredError sqref="H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9385B966884046AD5330B4B167D943" ma:contentTypeVersion="8" ma:contentTypeDescription="Crear nuevo documento." ma:contentTypeScope="" ma:versionID="3df933f8d4ed8b21d8009f28cc762c76">
  <xsd:schema xmlns:xsd="http://www.w3.org/2001/XMLSchema" xmlns:xs="http://www.w3.org/2001/XMLSchema" xmlns:p="http://schemas.microsoft.com/office/2006/metadata/properties" xmlns:ns3="e3393498-1834-46d6-828e-1fa67e9908c9" targetNamespace="http://schemas.microsoft.com/office/2006/metadata/properties" ma:root="true" ma:fieldsID="a7094b58ae4ed25401174f7fc0596eec" ns3:_="">
    <xsd:import namespace="e3393498-1834-46d6-828e-1fa67e9908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93498-1834-46d6-828e-1fa67e9908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0D489D-4274-4100-B9A6-4B895C8B1CCC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e3393498-1834-46d6-828e-1fa67e9908c9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DC6B238-E37E-4118-9727-DC64043154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93498-1834-46d6-828e-1fa67e9908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D5CEDB-72CA-4911-9CEB-4883716871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Rigo Bussotti</dc:creator>
  <cp:lastModifiedBy>André Galharde</cp:lastModifiedBy>
  <dcterms:created xsi:type="dcterms:W3CDTF">2018-06-08T17:36:45Z</dcterms:created>
  <dcterms:modified xsi:type="dcterms:W3CDTF">2020-03-27T17:59:03Z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0x010100029385B966884046AD5330B4B167D943</vt:lpwstr>
  </property>
</Properties>
</file>