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A REDE\DIVULGAÇÕES TRIMESTRAIS\2022\1T22\Site\"/>
    </mc:Choice>
  </mc:AlternateContent>
  <xr:revisionPtr revIDLastSave="0" documentId="13_ncr:1_{C5BA236E-BA10-41BF-AC02-6A933907018E}" xr6:coauthVersionLast="47" xr6:coauthVersionMax="47" xr10:uidLastSave="{00000000-0000-0000-0000-000000000000}"/>
  <bookViews>
    <workbookView xWindow="-28920" yWindow="-4830" windowWidth="29040" windowHeight="15840" xr2:uid="{D8F8B43C-4C35-4450-AEFA-63950B48D921}"/>
  </bookViews>
  <sheets>
    <sheet name="REG Balance She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7" i="1" l="1"/>
  <c r="S87" i="1"/>
  <c r="S88" i="1" s="1"/>
  <c r="R87" i="1"/>
  <c r="R88" i="1" s="1"/>
  <c r="Q87" i="1"/>
  <c r="Q88" i="1" s="1"/>
  <c r="P87" i="1"/>
  <c r="O87" i="1"/>
  <c r="O88" i="1" s="1"/>
  <c r="N87" i="1"/>
  <c r="M87" i="1"/>
  <c r="L87" i="1"/>
  <c r="K87" i="1"/>
  <c r="K88" i="1" s="1"/>
  <c r="J87" i="1"/>
  <c r="J88" i="1" s="1"/>
  <c r="I87" i="1"/>
  <c r="I88" i="1" s="1"/>
  <c r="H87" i="1"/>
  <c r="G87" i="1"/>
  <c r="G88" i="1" s="1"/>
  <c r="F87" i="1"/>
  <c r="E87" i="1"/>
  <c r="D87" i="1"/>
  <c r="C87" i="1"/>
  <c r="C88" i="1" s="1"/>
  <c r="U86" i="1"/>
  <c r="U85" i="1"/>
  <c r="U84" i="1"/>
  <c r="U83" i="1"/>
  <c r="U82" i="1"/>
  <c r="U81" i="1"/>
  <c r="U80" i="1"/>
  <c r="U79" i="1"/>
  <c r="U78" i="1"/>
  <c r="U87" i="1" s="1"/>
  <c r="U88" i="1" s="1"/>
  <c r="U75" i="1"/>
  <c r="T73" i="1"/>
  <c r="T88" i="1" s="1"/>
  <c r="S73" i="1"/>
  <c r="R73" i="1"/>
  <c r="Q73" i="1"/>
  <c r="P73" i="1"/>
  <c r="P88" i="1" s="1"/>
  <c r="O73" i="1"/>
  <c r="N73" i="1"/>
  <c r="N88" i="1" s="1"/>
  <c r="M73" i="1"/>
  <c r="M88" i="1" s="1"/>
  <c r="L73" i="1"/>
  <c r="L88" i="1" s="1"/>
  <c r="K73" i="1"/>
  <c r="J73" i="1"/>
  <c r="I73" i="1"/>
  <c r="H73" i="1"/>
  <c r="H88" i="1" s="1"/>
  <c r="G73" i="1"/>
  <c r="F73" i="1"/>
  <c r="F88" i="1" s="1"/>
  <c r="E73" i="1"/>
  <c r="E88" i="1" s="1"/>
  <c r="D73" i="1"/>
  <c r="D88" i="1" s="1"/>
  <c r="C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73" i="1" s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55" i="1" s="1"/>
  <c r="R35" i="1"/>
  <c r="Q35" i="1"/>
  <c r="P35" i="1"/>
  <c r="J35" i="1"/>
  <c r="I35" i="1"/>
  <c r="H35" i="1"/>
  <c r="T34" i="1"/>
  <c r="T35" i="1" s="1"/>
  <c r="S34" i="1"/>
  <c r="S35" i="1" s="1"/>
  <c r="R34" i="1"/>
  <c r="Q34" i="1"/>
  <c r="P34" i="1"/>
  <c r="O34" i="1"/>
  <c r="O35" i="1" s="1"/>
  <c r="N34" i="1"/>
  <c r="N35" i="1" s="1"/>
  <c r="M34" i="1"/>
  <c r="M35" i="1" s="1"/>
  <c r="L34" i="1"/>
  <c r="L35" i="1" s="1"/>
  <c r="K34" i="1"/>
  <c r="K35" i="1" s="1"/>
  <c r="J34" i="1"/>
  <c r="I34" i="1"/>
  <c r="H34" i="1"/>
  <c r="G34" i="1"/>
  <c r="G35" i="1" s="1"/>
  <c r="F34" i="1"/>
  <c r="F35" i="1" s="1"/>
  <c r="E34" i="1"/>
  <c r="E35" i="1" s="1"/>
  <c r="D34" i="1"/>
  <c r="D35" i="1" s="1"/>
  <c r="C34" i="1"/>
  <c r="C35" i="1" s="1"/>
  <c r="U33" i="1"/>
  <c r="U32" i="1"/>
  <c r="U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29" i="1"/>
  <c r="U28" i="1"/>
  <c r="U27" i="1"/>
  <c r="U26" i="1"/>
  <c r="U25" i="1"/>
  <c r="U24" i="1"/>
  <c r="U23" i="1"/>
  <c r="U22" i="1"/>
  <c r="U21" i="1"/>
  <c r="U20" i="1"/>
  <c r="U30" i="1" s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6" i="1"/>
  <c r="U15" i="1"/>
  <c r="U14" i="1"/>
  <c r="U13" i="1"/>
  <c r="U12" i="1"/>
  <c r="U11" i="1"/>
  <c r="U10" i="1"/>
  <c r="U9" i="1"/>
  <c r="U8" i="1"/>
  <c r="U7" i="1"/>
  <c r="U6" i="1"/>
  <c r="U5" i="1"/>
  <c r="U17" i="1" s="1"/>
  <c r="U34" i="1" l="1"/>
  <c r="U35" i="1" s="1"/>
</calcChain>
</file>

<file path=xl/sharedStrings.xml><?xml version="1.0" encoding="utf-8"?>
<sst xmlns="http://schemas.openxmlformats.org/spreadsheetml/2006/main" count="160" uniqueCount="98">
  <si>
    <t xml:space="preserve">TOTAL LIABILITIES AND SHAREHOLDERS' EQUITY </t>
  </si>
  <si>
    <t>TOTAL SHAREHOLDER'S EQUITY</t>
  </si>
  <si>
    <t>-</t>
  </si>
  <si>
    <t>Additional Dividends Proposed</t>
  </si>
  <si>
    <t>Accumulated profits and losses</t>
  </si>
  <si>
    <t>Advance for future capital increases</t>
  </si>
  <si>
    <t>Other Comprehensive Results</t>
  </si>
  <si>
    <t>Actuarial surplus</t>
  </si>
  <si>
    <t>Reavaluation Reserves</t>
  </si>
  <si>
    <t>Income Reserves</t>
  </si>
  <si>
    <t>Capital Reserves</t>
  </si>
  <si>
    <t>Share Capital</t>
  </si>
  <si>
    <t>SHAREHOLDERS' EQUITY</t>
  </si>
  <si>
    <t>Monority Interest</t>
  </si>
  <si>
    <t>Others</t>
  </si>
  <si>
    <t>Provisions</t>
  </si>
  <si>
    <t>Regulatory Charges</t>
  </si>
  <si>
    <t>Defered income taxes and social contribution</t>
  </si>
  <si>
    <t>Taxes installments - Law 11,941</t>
  </si>
  <si>
    <t>Suppliers</t>
  </si>
  <si>
    <t>Derivative instruments</t>
  </si>
  <si>
    <t>Leasing</t>
  </si>
  <si>
    <t>Bonds</t>
  </si>
  <si>
    <t>Loans and Financing</t>
  </si>
  <si>
    <t>Long-Term Liabilities</t>
  </si>
  <si>
    <t>NON-CURRENT LIABILITIES</t>
  </si>
  <si>
    <t>Adjustment Portion (PA)</t>
  </si>
  <si>
    <t>Special obligations - Reversal/Amortization</t>
  </si>
  <si>
    <t>Amounts Payable - Fundação CESP</t>
  </si>
  <si>
    <t>Interest on Shareholders' Equity</t>
  </si>
  <si>
    <t>Taxes, Fees and Contributions</t>
  </si>
  <si>
    <t>CURRENT LIABILITIES</t>
  </si>
  <si>
    <t>4Q21</t>
  </si>
  <si>
    <t>3Q21</t>
  </si>
  <si>
    <t>2Q21</t>
  </si>
  <si>
    <t>1Q21</t>
  </si>
  <si>
    <t>4Q20</t>
  </si>
  <si>
    <t>3Q20</t>
  </si>
  <si>
    <t>2Q20</t>
  </si>
  <si>
    <t>1Q20</t>
  </si>
  <si>
    <t>4Q19</t>
  </si>
  <si>
    <t>3Q19</t>
  </si>
  <si>
    <t>2Q19</t>
  </si>
  <si>
    <t>1Q19</t>
  </si>
  <si>
    <t>4Q18</t>
  </si>
  <si>
    <t>3Q18</t>
  </si>
  <si>
    <t>2Q18</t>
  </si>
  <si>
    <t>1Q18</t>
  </si>
  <si>
    <t>Consolidated</t>
  </si>
  <si>
    <t>Liabilities and Shareholders' Equity</t>
  </si>
  <si>
    <t>TOTAL ASSETS</t>
  </si>
  <si>
    <t>TOTAL NO CURRENT ASSETS</t>
  </si>
  <si>
    <t>Intangible Assets</t>
  </si>
  <si>
    <t>Imobilized Assets</t>
  </si>
  <si>
    <t>Investments</t>
  </si>
  <si>
    <t>TOTAL NON CURRENT ASSETS</t>
  </si>
  <si>
    <t>Income taxes and social contribution</t>
  </si>
  <si>
    <t>Accounts Receivable</t>
  </si>
  <si>
    <t>Restricted cash</t>
  </si>
  <si>
    <t>Long-Term Assets</t>
  </si>
  <si>
    <t>NON-CURRENT ASSETS</t>
  </si>
  <si>
    <t>Prepaid Expenses</t>
  </si>
  <si>
    <t>Credit with controlled</t>
  </si>
  <si>
    <t>Recoverable taxes and contributions</t>
  </si>
  <si>
    <t xml:space="preserve">Services in course </t>
  </si>
  <si>
    <t>Inventory</t>
  </si>
  <si>
    <t>Financial Investments</t>
  </si>
  <si>
    <t>Cash and Cash Equivalents</t>
  </si>
  <si>
    <t>CURRENT ASSETS</t>
  </si>
  <si>
    <t>Assets (BRL thousand)</t>
  </si>
  <si>
    <t>1Q22</t>
  </si>
  <si>
    <t xml:space="preserve">Restricted cash </t>
  </si>
  <si>
    <t xml:space="preserve">Accounts Receivable </t>
  </si>
  <si>
    <t xml:space="preserve">Accounts Receivable from the State Finance Secretariat </t>
  </si>
  <si>
    <t xml:space="preserve">Defered taxes </t>
  </si>
  <si>
    <t xml:space="preserve">Income taxes and social contribution </t>
  </si>
  <si>
    <t xml:space="preserve">Pledges and Escrow </t>
  </si>
  <si>
    <t xml:space="preserve">Employee benefits - actuarial surplus </t>
  </si>
  <si>
    <t xml:space="preserve">Derivative instruments </t>
  </si>
  <si>
    <t xml:space="preserve">Ongoing service </t>
  </si>
  <si>
    <t xml:space="preserve">Others </t>
  </si>
  <si>
    <t xml:space="preserve">Derivative Instruments  </t>
  </si>
  <si>
    <t xml:space="preserve">Others   </t>
  </si>
  <si>
    <t xml:space="preserve">Loans and Financing </t>
  </si>
  <si>
    <t xml:space="preserve">Bonds </t>
  </si>
  <si>
    <t xml:space="preserve">Leasing </t>
  </si>
  <si>
    <t xml:space="preserve">Derivative Instruments   </t>
  </si>
  <si>
    <t xml:space="preserve">Suppliers </t>
  </si>
  <si>
    <t xml:space="preserve">Employee Benefit - Actuarial Deficit </t>
  </si>
  <si>
    <t xml:space="preserve">Taxes installments - Law 11,941 </t>
  </si>
  <si>
    <t xml:space="preserve">Diferred PIS and COFINS </t>
  </si>
  <si>
    <t xml:space="preserve">Defered income taxes and social contribution </t>
  </si>
  <si>
    <t xml:space="preserve">Regulatory Charges </t>
  </si>
  <si>
    <t xml:space="preserve">Provisions </t>
  </si>
  <si>
    <t xml:space="preserve">Global Reversal Reserve - RGR </t>
  </si>
  <si>
    <t xml:space="preserve">Obligations connected to concession service </t>
  </si>
  <si>
    <t xml:space="preserve">Especial Liabilities - Reversal/Amortization </t>
  </si>
  <si>
    <t xml:space="preserve">Others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</si>
</sst>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name val="Arial"/>
      <family val="2"/>
    </font>
    <font>
      <sz val="11"/>
      <color rgb="FF808080"/>
      <name val="Tahoma"/>
      <family val="2"/>
    </font>
    <font>
      <b/>
      <sz val="10"/>
      <name val="Tahoma"/>
      <family val="2"/>
    </font>
    <font>
      <sz val="10"/>
      <color rgb="FF616365"/>
      <name val="Tahoma"/>
      <family val="2"/>
    </font>
    <font>
      <b/>
      <sz val="10"/>
      <color rgb="FF616365"/>
      <name val="Tahoma"/>
      <family val="2"/>
    </font>
    <font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39"/>
      </patternFill>
    </fill>
    <fill>
      <patternFill patternType="solid">
        <fgColor rgb="FF003C69"/>
        <bgColor indexed="39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64">
    <xf numFmtId="0" fontId="0" fillId="0" borderId="0" xfId="0"/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1" applyNumberFormat="1" applyFont="1"/>
    <xf numFmtId="164" fontId="2" fillId="2" borderId="0" xfId="1" applyNumberFormat="1" applyFont="1" applyFill="1" applyAlignment="1">
      <alignment horizontal="right" vertical="center"/>
    </xf>
    <xf numFmtId="164" fontId="2" fillId="2" borderId="0" xfId="2" applyNumberFormat="1" applyFont="1" applyFill="1" applyAlignment="1">
      <alignment horizontal="right" vertical="center"/>
    </xf>
    <xf numFmtId="0" fontId="2" fillId="2" borderId="0" xfId="3" applyFont="1" applyFill="1" applyAlignment="1">
      <alignment horizontal="left" vertical="center"/>
    </xf>
    <xf numFmtId="164" fontId="4" fillId="0" borderId="0" xfId="1" applyNumberFormat="1" applyFont="1" applyFill="1" applyBorder="1" applyAlignment="1">
      <alignment horizontal="right" indent="2"/>
    </xf>
    <xf numFmtId="165" fontId="4" fillId="0" borderId="0" xfId="4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0" fontId="4" fillId="0" borderId="0" xfId="5" applyFont="1" applyFill="1" applyBorder="1" applyAlignment="1">
      <alignment horizontal="left"/>
    </xf>
    <xf numFmtId="164" fontId="5" fillId="3" borderId="0" xfId="1" applyNumberFormat="1" applyFont="1" applyFill="1" applyAlignment="1">
      <alignment horizontal="right" vertical="center"/>
    </xf>
    <xf numFmtId="0" fontId="5" fillId="3" borderId="0" xfId="6" applyFont="1" applyFill="1" applyAlignment="1">
      <alignment horizontal="right" vertical="center"/>
    </xf>
    <xf numFmtId="0" fontId="5" fillId="3" borderId="0" xfId="6" applyFont="1" applyFill="1" applyAlignment="1">
      <alignment horizontal="center" vertical="center"/>
    </xf>
    <xf numFmtId="164" fontId="5" fillId="3" borderId="0" xfId="1" applyNumberFormat="1" applyFont="1" applyFill="1" applyAlignment="1">
      <alignment horizontal="center" vertical="center"/>
    </xf>
    <xf numFmtId="0" fontId="5" fillId="3" borderId="0" xfId="6" applyFont="1" applyFill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4" fillId="0" borderId="0" xfId="4" applyNumberFormat="1" applyFont="1" applyFill="1" applyBorder="1" applyAlignment="1">
      <alignment horizontal="right" indent="2"/>
    </xf>
    <xf numFmtId="164" fontId="2" fillId="4" borderId="0" xfId="1" applyNumberFormat="1" applyFont="1" applyFill="1" applyBorder="1" applyAlignment="1">
      <alignment horizontal="right" vertical="center"/>
    </xf>
    <xf numFmtId="166" fontId="2" fillId="4" borderId="0" xfId="7" applyNumberFormat="1" applyFont="1" applyFill="1" applyBorder="1" applyAlignment="1">
      <alignment horizontal="right" vertical="center"/>
    </xf>
    <xf numFmtId="166" fontId="2" fillId="4" borderId="0" xfId="7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0" fontId="2" fillId="4" borderId="0" xfId="3" applyFont="1" applyFill="1" applyAlignment="1">
      <alignment horizontal="left" vertical="center"/>
    </xf>
    <xf numFmtId="164" fontId="2" fillId="2" borderId="0" xfId="2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7" fillId="4" borderId="0" xfId="1" applyNumberFormat="1" applyFont="1" applyFill="1" applyBorder="1" applyAlignment="1">
      <alignment horizontal="right" vertical="center"/>
    </xf>
    <xf numFmtId="166" fontId="7" fillId="4" borderId="0" xfId="7" applyNumberFormat="1" applyFont="1" applyFill="1" applyBorder="1" applyAlignment="1">
      <alignment horizontal="right" vertical="center"/>
    </xf>
    <xf numFmtId="166" fontId="7" fillId="4" borderId="0" xfId="7" applyNumberFormat="1" applyFont="1" applyFill="1" applyBorder="1" applyAlignment="1">
      <alignment horizontal="center" vertical="center"/>
    </xf>
    <xf numFmtId="164" fontId="7" fillId="4" borderId="0" xfId="1" applyNumberFormat="1" applyFont="1" applyFill="1" applyBorder="1" applyAlignment="1">
      <alignment horizontal="center" vertical="center"/>
    </xf>
    <xf numFmtId="164" fontId="7" fillId="4" borderId="0" xfId="2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164" fontId="2" fillId="5" borderId="0" xfId="1" applyNumberFormat="1" applyFont="1" applyFill="1" applyAlignment="1">
      <alignment horizontal="right" vertical="center" wrapText="1"/>
    </xf>
    <xf numFmtId="0" fontId="2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164" fontId="2" fillId="5" borderId="0" xfId="1" applyNumberFormat="1" applyFont="1" applyFill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1" fontId="2" fillId="5" borderId="0" xfId="0" applyNumberFormat="1" applyFont="1" applyFill="1" applyAlignment="1">
      <alignment horizontal="right" vertical="center"/>
    </xf>
    <xf numFmtId="164" fontId="6" fillId="4" borderId="0" xfId="1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vertical="center"/>
    </xf>
    <xf numFmtId="164" fontId="6" fillId="4" borderId="0" xfId="1" applyNumberFormat="1" applyFont="1" applyFill="1" applyBorder="1" applyAlignment="1">
      <alignment horizontal="right" vertical="center"/>
    </xf>
    <xf numFmtId="166" fontId="6" fillId="4" borderId="0" xfId="7" applyNumberFormat="1" applyFont="1" applyFill="1" applyBorder="1" applyAlignment="1">
      <alignment horizontal="right" vertical="center"/>
    </xf>
    <xf numFmtId="166" fontId="6" fillId="4" borderId="0" xfId="7" applyNumberFormat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64" fontId="2" fillId="6" borderId="0" xfId="1" applyNumberFormat="1" applyFont="1" applyFill="1" applyAlignment="1">
      <alignment horizontal="right" vertical="center" wrapText="1"/>
    </xf>
    <xf numFmtId="0" fontId="2" fillId="6" borderId="0" xfId="0" applyFont="1" applyFill="1" applyAlignment="1">
      <alignment horizontal="right" vertical="center" wrapText="1"/>
    </xf>
    <xf numFmtId="0" fontId="2" fillId="6" borderId="0" xfId="0" applyFont="1" applyFill="1" applyAlignment="1">
      <alignment horizontal="center" vertical="center" wrapText="1"/>
    </xf>
    <xf numFmtId="164" fontId="2" fillId="6" borderId="0" xfId="1" applyNumberFormat="1" applyFont="1" applyFill="1" applyAlignment="1">
      <alignment horizontal="center" vertical="center" wrapText="1"/>
    </xf>
    <xf numFmtId="1" fontId="2" fillId="6" borderId="0" xfId="0" applyNumberFormat="1" applyFont="1" applyFill="1" applyAlignment="1">
      <alignment horizontal="center" vertical="center" wrapText="1"/>
    </xf>
    <xf numFmtId="1" fontId="2" fillId="6" borderId="0" xfId="0" applyNumberFormat="1" applyFont="1" applyFill="1" applyAlignment="1">
      <alignment horizontal="right" vertical="center"/>
    </xf>
    <xf numFmtId="0" fontId="0" fillId="4" borderId="0" xfId="0" applyFill="1"/>
    <xf numFmtId="39" fontId="2" fillId="5" borderId="0" xfId="0" applyNumberFormat="1" applyFont="1" applyFill="1" applyAlignment="1">
      <alignment horizontal="left" vertical="center" wrapText="1"/>
    </xf>
    <xf numFmtId="1" fontId="2" fillId="5" borderId="0" xfId="0" applyNumberFormat="1" applyFont="1" applyFill="1" applyAlignment="1">
      <alignment horizontal="center" vertical="center"/>
    </xf>
    <xf numFmtId="1" fontId="2" fillId="6" borderId="0" xfId="0" applyNumberFormat="1" applyFont="1" applyFill="1" applyAlignment="1">
      <alignment horizontal="center" vertical="center"/>
    </xf>
    <xf numFmtId="39" fontId="2" fillId="6" borderId="0" xfId="0" applyNumberFormat="1" applyFont="1" applyFill="1" applyAlignment="1">
      <alignment horizontal="left" vertical="center" wrapText="1"/>
    </xf>
  </cellXfs>
  <cellStyles count="10">
    <cellStyle name="%" xfId="5" xr:uid="{5AD24A5F-99C6-4636-A3ED-510CFDBDAC11}"/>
    <cellStyle name="Millares 12 2" xfId="2" xr:uid="{E8D7BDC2-0870-47D9-A9EF-6D59BEDBCF5A}"/>
    <cellStyle name="Normal" xfId="0" builtinId="0"/>
    <cellStyle name="Normal 10" xfId="8" xr:uid="{746C6C33-9151-45EA-9476-6EAD73D45849}"/>
    <cellStyle name="Normal 2" xfId="6" xr:uid="{1FF2D4A9-8066-45B6-BC02-5F15FD65CA16}"/>
    <cellStyle name="Normal 2 2 10" xfId="9" xr:uid="{3892F1FA-D505-478A-9699-0D15F5C4693B}"/>
    <cellStyle name="Normal 3 104 2" xfId="3" xr:uid="{739DFCD9-BA17-4952-B1E5-49D43D2F589F}"/>
    <cellStyle name="Vírgula" xfId="1" builtinId="3"/>
    <cellStyle name="Vírgula 13 3" xfId="4" xr:uid="{024436CE-AEA7-4260-8298-CD47A5B2DE54}"/>
    <cellStyle name="Vírgula 2" xfId="7" xr:uid="{F6E3EF7A-5028-42C1-BD26-5012B11B6B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22/1T22/BASE/Base_Financials%201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taques"/>
      <sheetName val="Base Reg"/>
      <sheetName val="DRE Reg"/>
      <sheetName val="DRE Reg (resumo)"/>
      <sheetName val="DRE Reg (vs anterior)"/>
      <sheetName val="Receita"/>
      <sheetName val="ReceitaReceita (vs anterior)"/>
      <sheetName val="Custos e Despesas"/>
      <sheetName val="Custos e Despesas (vs anterior)"/>
      <sheetName val="EBITDA (vs anterior)"/>
      <sheetName val="EBITDA  IFRSxReg"/>
      <sheetName val="Resultado Financ"/>
      <sheetName val="Resultado Financ (vs anterior)"/>
      <sheetName val="IRPJ|CSLL"/>
      <sheetName val="Dívida_Consolidado"/>
      <sheetName val="DFC Reg"/>
      <sheetName val="Dívida_Coligadas"/>
      <sheetName val="Endividamento"/>
      <sheetName val="Endividamento (vs Tri)"/>
      <sheetName val="Amortização"/>
      <sheetName val="Covenants"/>
      <sheetName val="DRE Coligadas"/>
      <sheetName val="EBITDA"/>
      <sheetName val="DRE IFRSxReg"/>
      <sheetName val="Balanço Reg"/>
      <sheetName val="DFC IFRS"/>
      <sheetName val="Balanço IFRS"/>
      <sheetName val="DRE IFRS"/>
      <sheetName val="DRE IFRS_Resumo"/>
      <sheetName val="Ciclo 2021.2022 RI"/>
      <sheetName val="Ciclo 2021.2022 ENG"/>
      <sheetName val="Composição Acionária"/>
      <sheetName val="V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I4" t="str">
            <v>Assets</v>
          </cell>
          <cell r="J4" t="str">
            <v>Consolidated</v>
          </cell>
        </row>
        <row r="5">
          <cell r="I5" t="str">
            <v>(R$ thousand)</v>
          </cell>
          <cell r="J5">
            <v>44651</v>
          </cell>
          <cell r="K5">
            <v>44561</v>
          </cell>
        </row>
        <row r="6">
          <cell r="I6" t="str">
            <v>CURRENT</v>
          </cell>
        </row>
        <row r="7">
          <cell r="H7" t="str">
            <v>Cash and Cash Equivalents</v>
          </cell>
          <cell r="I7" t="str">
            <v>Cash and Cash Equivalents</v>
          </cell>
          <cell r="J7">
            <v>316445</v>
          </cell>
          <cell r="K7">
            <v>282632</v>
          </cell>
        </row>
        <row r="8">
          <cell r="H8" t="str">
            <v>Financial Investments</v>
          </cell>
          <cell r="I8" t="str">
            <v>Financial Investments</v>
          </cell>
          <cell r="J8">
            <v>882793</v>
          </cell>
          <cell r="K8">
            <v>813634</v>
          </cell>
        </row>
        <row r="9">
          <cell r="H9" t="str">
            <v>Accounts Receivable</v>
          </cell>
          <cell r="I9" t="str">
            <v>Accounts receivable - Concessionaires and Permissionaires</v>
          </cell>
          <cell r="J9">
            <v>352894</v>
          </cell>
          <cell r="K9">
            <v>324875</v>
          </cell>
        </row>
        <row r="10">
          <cell r="H10" t="str">
            <v>Inventory</v>
          </cell>
          <cell r="I10" t="str">
            <v>Inventory</v>
          </cell>
          <cell r="J10">
            <v>23287</v>
          </cell>
          <cell r="K10">
            <v>18767</v>
          </cell>
        </row>
        <row r="11">
          <cell r="H11" t="str">
            <v xml:space="preserve">Services in course </v>
          </cell>
          <cell r="I11" t="str">
            <v>Services in course</v>
          </cell>
          <cell r="J11">
            <v>49667</v>
          </cell>
          <cell r="K11">
            <v>45134</v>
          </cell>
        </row>
        <row r="12">
          <cell r="H12" t="str">
            <v>Recoverable taxes and contributions</v>
          </cell>
          <cell r="I12" t="str">
            <v xml:space="preserve">Recoverable taxes and contributions </v>
          </cell>
          <cell r="J12">
            <v>96648</v>
          </cell>
          <cell r="K12">
            <v>72150</v>
          </cell>
        </row>
        <row r="13">
          <cell r="H13" t="str">
            <v>Derivative instruments</v>
          </cell>
          <cell r="I13" t="str">
            <v>Derivative instruments</v>
          </cell>
          <cell r="J13">
            <v>0</v>
          </cell>
          <cell r="K13">
            <v>200</v>
          </cell>
        </row>
        <row r="14">
          <cell r="H14" t="str">
            <v>Credit with controlled</v>
          </cell>
          <cell r="I14" t="str">
            <v>Credit with controlled parties</v>
          </cell>
          <cell r="J14">
            <v>79038</v>
          </cell>
          <cell r="K14">
            <v>78913</v>
          </cell>
        </row>
        <row r="15">
          <cell r="H15" t="str">
            <v>Prepaid Expenses</v>
          </cell>
          <cell r="I15" t="str">
            <v>Prepaid Expenses</v>
          </cell>
          <cell r="J15">
            <v>43747</v>
          </cell>
          <cell r="K15">
            <v>11619</v>
          </cell>
        </row>
        <row r="16">
          <cell r="H16" t="str">
            <v>Restricted cash</v>
          </cell>
          <cell r="I16" t="str">
            <v>Restricted cash</v>
          </cell>
          <cell r="J16">
            <v>4017</v>
          </cell>
          <cell r="K16">
            <v>3952</v>
          </cell>
        </row>
        <row r="17">
          <cell r="H17" t="str">
            <v>Others</v>
          </cell>
          <cell r="I17" t="str">
            <v>Others</v>
          </cell>
          <cell r="J17">
            <v>54712</v>
          </cell>
          <cell r="K17">
            <v>59975</v>
          </cell>
        </row>
        <row r="18">
          <cell r="J18">
            <v>1903248</v>
          </cell>
          <cell r="K18">
            <v>1711851</v>
          </cell>
        </row>
        <row r="19">
          <cell r="I19" t="str">
            <v>NON-CURRENT</v>
          </cell>
        </row>
        <row r="20">
          <cell r="I20" t="str">
            <v>Long-Term Assets</v>
          </cell>
        </row>
        <row r="21">
          <cell r="H21" t="str">
            <v xml:space="preserve">Restricted cash </v>
          </cell>
          <cell r="I21" t="str">
            <v>Restricted cash</v>
          </cell>
          <cell r="J21">
            <v>39521</v>
          </cell>
          <cell r="K21">
            <v>38968</v>
          </cell>
        </row>
        <row r="22">
          <cell r="H22" t="str">
            <v xml:space="preserve">Accounts Receivable </v>
          </cell>
          <cell r="I22" t="str">
            <v>Accounts receivable - Concessionaires and Permissionaires</v>
          </cell>
          <cell r="J22">
            <v>497288</v>
          </cell>
          <cell r="K22">
            <v>524184</v>
          </cell>
        </row>
        <row r="23">
          <cell r="H23" t="str">
            <v xml:space="preserve">Accounts Receivable from the State Finance Secretariat </v>
          </cell>
          <cell r="I23" t="str">
            <v>Accounts Receivable from the State Finance Secretariat</v>
          </cell>
          <cell r="J23">
            <v>2013021</v>
          </cell>
          <cell r="K23">
            <v>1967747</v>
          </cell>
        </row>
        <row r="24">
          <cell r="H24" t="str">
            <v xml:space="preserve">Defered taxes </v>
          </cell>
          <cell r="I24" t="str">
            <v>Deferred income taxes and social contribution</v>
          </cell>
          <cell r="J24">
            <v>286</v>
          </cell>
          <cell r="K24">
            <v>0</v>
          </cell>
        </row>
        <row r="25">
          <cell r="H25" t="str">
            <v xml:space="preserve">Pledges and Escrow </v>
          </cell>
          <cell r="I25" t="str">
            <v>Pledges and Escrow</v>
          </cell>
          <cell r="J25">
            <v>46437</v>
          </cell>
          <cell r="K25">
            <v>46011</v>
          </cell>
        </row>
        <row r="26">
          <cell r="H26" t="str">
            <v xml:space="preserve">Derivative instruments </v>
          </cell>
          <cell r="I26" t="str">
            <v>Derivative instruments</v>
          </cell>
          <cell r="J26">
            <v>0</v>
          </cell>
          <cell r="K26">
            <v>18250</v>
          </cell>
        </row>
        <row r="27">
          <cell r="H27" t="str">
            <v xml:space="preserve">Ongoing service </v>
          </cell>
          <cell r="I27" t="str">
            <v>Ongoing service</v>
          </cell>
          <cell r="J27">
            <v>2038</v>
          </cell>
          <cell r="K27">
            <v>4738</v>
          </cell>
        </row>
        <row r="28">
          <cell r="H28" t="str">
            <v xml:space="preserve">Others </v>
          </cell>
          <cell r="I28" t="str">
            <v>Others</v>
          </cell>
          <cell r="J28">
            <v>88025</v>
          </cell>
          <cell r="K28">
            <v>102250</v>
          </cell>
        </row>
        <row r="29">
          <cell r="J29">
            <v>2686616</v>
          </cell>
          <cell r="K29">
            <v>2702148</v>
          </cell>
        </row>
        <row r="30">
          <cell r="H30" t="str">
            <v>Investments</v>
          </cell>
          <cell r="I30" t="str">
            <v>Investments</v>
          </cell>
          <cell r="J30">
            <v>1495185</v>
          </cell>
          <cell r="K30">
            <v>1452061</v>
          </cell>
        </row>
        <row r="31">
          <cell r="H31" t="str">
            <v>Imobilized Assets</v>
          </cell>
          <cell r="I31" t="str">
            <v>Imobilized</v>
          </cell>
          <cell r="J31">
            <v>9313061</v>
          </cell>
          <cell r="K31">
            <v>8936180</v>
          </cell>
        </row>
        <row r="32">
          <cell r="H32" t="str">
            <v>Intangible Assets</v>
          </cell>
          <cell r="I32" t="str">
            <v>Intangible</v>
          </cell>
          <cell r="J32">
            <v>1689614</v>
          </cell>
          <cell r="K32">
            <v>1614997</v>
          </cell>
        </row>
        <row r="33">
          <cell r="J33">
            <v>12497860</v>
          </cell>
          <cell r="K33">
            <v>12003238</v>
          </cell>
        </row>
        <row r="34">
          <cell r="J34">
            <v>15184476</v>
          </cell>
          <cell r="K34">
            <v>14705386</v>
          </cell>
        </row>
        <row r="35">
          <cell r="I35" t="str">
            <v>Total Assets</v>
          </cell>
          <cell r="J35">
            <v>17087724</v>
          </cell>
          <cell r="K35">
            <v>16417237</v>
          </cell>
        </row>
        <row r="37">
          <cell r="I37" t="str">
            <v>Liabilities and Shareholders' Equity</v>
          </cell>
          <cell r="J37" t="str">
            <v>Consolidated</v>
          </cell>
        </row>
        <row r="38">
          <cell r="I38" t="str">
            <v>(R$ thousand)</v>
          </cell>
          <cell r="J38">
            <v>44651</v>
          </cell>
          <cell r="K38">
            <v>44561</v>
          </cell>
        </row>
        <row r="39">
          <cell r="I39" t="str">
            <v>CURRENT</v>
          </cell>
        </row>
        <row r="40">
          <cell r="H40" t="str">
            <v>Loans and Financing</v>
          </cell>
          <cell r="I40" t="str">
            <v>Loans and Financing</v>
          </cell>
          <cell r="J40">
            <v>751685</v>
          </cell>
          <cell r="K40">
            <v>741848</v>
          </cell>
        </row>
        <row r="41">
          <cell r="H41" t="str">
            <v>Bonds</v>
          </cell>
          <cell r="I41" t="str">
            <v>Debentures</v>
          </cell>
          <cell r="J41">
            <v>108342</v>
          </cell>
          <cell r="K41">
            <v>59341</v>
          </cell>
        </row>
        <row r="42">
          <cell r="H42" t="str">
            <v>Leasing</v>
          </cell>
          <cell r="I42" t="str">
            <v>Leasing</v>
          </cell>
          <cell r="J42">
            <v>11703</v>
          </cell>
          <cell r="K42">
            <v>28</v>
          </cell>
        </row>
        <row r="43">
          <cell r="H43" t="str">
            <v xml:space="preserve">Derivative Instruments  </v>
          </cell>
          <cell r="I43" t="str">
            <v>Derivative financial instruments</v>
          </cell>
          <cell r="J43">
            <v>18142</v>
          </cell>
          <cell r="K43">
            <v>1931</v>
          </cell>
        </row>
        <row r="44">
          <cell r="H44" t="str">
            <v>Suppliers</v>
          </cell>
          <cell r="I44" t="str">
            <v>Suppliers</v>
          </cell>
          <cell r="J44">
            <v>84169</v>
          </cell>
          <cell r="K44">
            <v>84465</v>
          </cell>
        </row>
        <row r="45">
          <cell r="H45" t="str">
            <v>Taxes, Fees and Contributions</v>
          </cell>
          <cell r="I45" t="str">
            <v>Taxes and social charges to be collected</v>
          </cell>
          <cell r="J45">
            <v>94776</v>
          </cell>
          <cell r="K45">
            <v>60990</v>
          </cell>
        </row>
        <row r="46">
          <cell r="H46" t="str">
            <v>Regulatory Charges</v>
          </cell>
          <cell r="I46" t="str">
            <v>Deferred Income Tax and Social Contribution</v>
          </cell>
          <cell r="J46">
            <v>0</v>
          </cell>
          <cell r="K46">
            <v>6</v>
          </cell>
        </row>
        <row r="47">
          <cell r="H47" t="str">
            <v>Defered income taxes and social contribution</v>
          </cell>
          <cell r="I47" t="str">
            <v>Regulatory charges to be collected</v>
          </cell>
          <cell r="J47">
            <v>67687</v>
          </cell>
          <cell r="K47">
            <v>60851</v>
          </cell>
        </row>
        <row r="48">
          <cell r="H48" t="str">
            <v>Interest on Shareholders' Equity</v>
          </cell>
          <cell r="I48" t="str">
            <v>Interest on Shareholders' Equity / Dividends to pay</v>
          </cell>
          <cell r="J48">
            <v>12828</v>
          </cell>
          <cell r="K48">
            <v>110543</v>
          </cell>
        </row>
        <row r="49">
          <cell r="H49" t="str">
            <v>Provisions</v>
          </cell>
          <cell r="I49" t="str">
            <v>Provisions</v>
          </cell>
          <cell r="J49">
            <v>36651</v>
          </cell>
          <cell r="K49">
            <v>46507</v>
          </cell>
        </row>
        <row r="50">
          <cell r="H50" t="str">
            <v>Amounts Payable - Fundação CESP</v>
          </cell>
          <cell r="I50" t="str">
            <v>Amounts Payable - Funcesp</v>
          </cell>
          <cell r="J50">
            <v>939</v>
          </cell>
          <cell r="K50">
            <v>858</v>
          </cell>
        </row>
        <row r="51">
          <cell r="H51" t="str">
            <v>Special obligations - Reversal/Amortization</v>
          </cell>
          <cell r="I51" t="str">
            <v>Special obligations - Reversal/Amortization</v>
          </cell>
          <cell r="J51">
            <v>0</v>
          </cell>
          <cell r="K51">
            <v>0</v>
          </cell>
        </row>
        <row r="52">
          <cell r="H52" t="str">
            <v>Adjustment Portion (PA)</v>
          </cell>
          <cell r="I52" t="str">
            <v>Adjustment Parcel</v>
          </cell>
          <cell r="J52">
            <v>0</v>
          </cell>
          <cell r="K52">
            <v>0</v>
          </cell>
        </row>
        <row r="53">
          <cell r="H53" t="str">
            <v xml:space="preserve">Others   </v>
          </cell>
          <cell r="I53" t="str">
            <v>Others</v>
          </cell>
          <cell r="J53">
            <v>46192</v>
          </cell>
          <cell r="K53">
            <v>50707</v>
          </cell>
        </row>
        <row r="54">
          <cell r="J54">
            <v>1233114</v>
          </cell>
          <cell r="K54">
            <v>1218075</v>
          </cell>
        </row>
        <row r="55">
          <cell r="I55" t="str">
            <v>NON-CURRENT</v>
          </cell>
        </row>
        <row r="56">
          <cell r="I56" t="str">
            <v>Long-Term Liabilities</v>
          </cell>
        </row>
        <row r="57">
          <cell r="H57" t="str">
            <v xml:space="preserve">Loans and Financing </v>
          </cell>
          <cell r="I57" t="str">
            <v>Loans and Financing</v>
          </cell>
          <cell r="J57">
            <v>1953199</v>
          </cell>
          <cell r="K57">
            <v>1728681</v>
          </cell>
        </row>
        <row r="58">
          <cell r="H58" t="str">
            <v xml:space="preserve">Bonds </v>
          </cell>
          <cell r="I58" t="str">
            <v>Debentures</v>
          </cell>
          <cell r="J58">
            <v>4938992</v>
          </cell>
          <cell r="K58">
            <v>4829761</v>
          </cell>
        </row>
        <row r="59">
          <cell r="H59" t="str">
            <v xml:space="preserve">Leasing </v>
          </cell>
          <cell r="I59" t="str">
            <v>Leasing</v>
          </cell>
          <cell r="J59">
            <v>42927</v>
          </cell>
          <cell r="K59">
            <v>0</v>
          </cell>
        </row>
        <row r="60">
          <cell r="H60" t="str">
            <v xml:space="preserve">Derivative Instruments   </v>
          </cell>
          <cell r="I60" t="str">
            <v>Derivative financial instruments</v>
          </cell>
          <cell r="J60">
            <v>6561</v>
          </cell>
          <cell r="K60">
            <v>0</v>
          </cell>
        </row>
        <row r="61">
          <cell r="H61" t="str">
            <v xml:space="preserve">Suppliers </v>
          </cell>
          <cell r="I61" t="str">
            <v>Suppliers</v>
          </cell>
          <cell r="J61">
            <v>6323</v>
          </cell>
          <cell r="K61">
            <v>6336</v>
          </cell>
        </row>
        <row r="62">
          <cell r="H62" t="str">
            <v xml:space="preserve">Employee Benefit - Actuarial Deficit </v>
          </cell>
          <cell r="I62" t="str">
            <v>Employee Benefit - Actuarial Deficit</v>
          </cell>
          <cell r="J62">
            <v>481232</v>
          </cell>
          <cell r="K62">
            <v>465454</v>
          </cell>
        </row>
        <row r="63">
          <cell r="H63" t="str">
            <v xml:space="preserve">Diferred PIS and COFINS </v>
          </cell>
          <cell r="I63" t="str">
            <v>Diferred PIS and COFINS</v>
          </cell>
          <cell r="J63">
            <v>50291</v>
          </cell>
          <cell r="K63">
            <v>50553</v>
          </cell>
        </row>
        <row r="64">
          <cell r="H64" t="str">
            <v xml:space="preserve">Defered income taxes and social contribution </v>
          </cell>
          <cell r="I64" t="str">
            <v>Deferred income taxes and social contribution</v>
          </cell>
          <cell r="J64">
            <v>896426</v>
          </cell>
          <cell r="K64">
            <v>899825</v>
          </cell>
        </row>
        <row r="65">
          <cell r="H65" t="str">
            <v xml:space="preserve">Regulatory Charges </v>
          </cell>
          <cell r="I65" t="str">
            <v>Regulatory charges to be collected</v>
          </cell>
          <cell r="J65">
            <v>22461</v>
          </cell>
          <cell r="K65">
            <v>37211</v>
          </cell>
        </row>
        <row r="66">
          <cell r="H66" t="str">
            <v xml:space="preserve">Provisions </v>
          </cell>
          <cell r="I66" t="str">
            <v>Provisions</v>
          </cell>
          <cell r="J66">
            <v>120263</v>
          </cell>
          <cell r="K66">
            <v>119407</v>
          </cell>
        </row>
        <row r="67">
          <cell r="H67" t="str">
            <v xml:space="preserve">Global Reversal Reserve - RGR </v>
          </cell>
          <cell r="I67" t="str">
            <v>Global Reversal Reserve - RGR</v>
          </cell>
          <cell r="J67">
            <v>0</v>
          </cell>
          <cell r="K67">
            <v>0</v>
          </cell>
        </row>
        <row r="68">
          <cell r="H68" t="str">
            <v xml:space="preserve">Obligations connected to concession service </v>
          </cell>
          <cell r="I68" t="str">
            <v>Obligations connected to concession service</v>
          </cell>
          <cell r="J68">
            <v>469256</v>
          </cell>
          <cell r="K68">
            <v>384980</v>
          </cell>
        </row>
        <row r="69">
          <cell r="H69" t="str">
            <v xml:space="preserve">Others    </v>
          </cell>
          <cell r="I69" t="str">
            <v>Others</v>
          </cell>
          <cell r="J69">
            <v>4446</v>
          </cell>
          <cell r="K69">
            <v>4374</v>
          </cell>
        </row>
        <row r="70">
          <cell r="J70">
            <v>8992377</v>
          </cell>
          <cell r="K70">
            <v>8526582</v>
          </cell>
        </row>
        <row r="71">
          <cell r="I71" t="str">
            <v>SHAREHOLDER'S EQUITY</v>
          </cell>
        </row>
        <row r="72">
          <cell r="H72" t="str">
            <v>Share Capital</v>
          </cell>
          <cell r="I72" t="str">
            <v>Share Capital</v>
          </cell>
          <cell r="J72">
            <v>3590020</v>
          </cell>
          <cell r="K72">
            <v>3590020</v>
          </cell>
        </row>
        <row r="73">
          <cell r="H73" t="str">
            <v>Capital Reserves</v>
          </cell>
          <cell r="I73" t="str">
            <v>Capital Reserves</v>
          </cell>
          <cell r="J73">
            <v>666</v>
          </cell>
          <cell r="K73">
            <v>666</v>
          </cell>
        </row>
        <row r="74">
          <cell r="H74" t="str">
            <v>Income Reserves</v>
          </cell>
          <cell r="I74" t="str">
            <v>Income Reserves</v>
          </cell>
          <cell r="J74">
            <v>1178494</v>
          </cell>
          <cell r="K74">
            <v>1015377</v>
          </cell>
        </row>
        <row r="75">
          <cell r="H75" t="str">
            <v>Reavaluation Reserves</v>
          </cell>
          <cell r="I75" t="str">
            <v>Revaluation reserve</v>
          </cell>
          <cell r="J75">
            <v>1966378</v>
          </cell>
          <cell r="K75">
            <v>1910366</v>
          </cell>
        </row>
        <row r="76">
          <cell r="H76" t="str">
            <v>Other Comprehensive Results</v>
          </cell>
          <cell r="I76" t="str">
            <v>Other Comprehensive Results</v>
          </cell>
          <cell r="J76">
            <v>-283178</v>
          </cell>
          <cell r="K76">
            <v>-237378</v>
          </cell>
        </row>
        <row r="77">
          <cell r="I77" t="str">
            <v>Accumulated Profits and Losses</v>
          </cell>
          <cell r="J77">
            <v>0</v>
          </cell>
          <cell r="K77">
            <v>0</v>
          </cell>
        </row>
        <row r="78">
          <cell r="J78">
            <v>6452380</v>
          </cell>
          <cell r="K78">
            <v>6279051</v>
          </cell>
        </row>
        <row r="79">
          <cell r="H79" t="str">
            <v>Monority Interest</v>
          </cell>
          <cell r="I79" t="str">
            <v>Non-controlling shareholders' share 
   of investment funds</v>
          </cell>
          <cell r="J79">
            <v>409853</v>
          </cell>
          <cell r="K79">
            <v>393529</v>
          </cell>
        </row>
        <row r="80">
          <cell r="J80">
            <v>6862233</v>
          </cell>
          <cell r="K80">
            <v>6672580</v>
          </cell>
        </row>
        <row r="81">
          <cell r="I81" t="str">
            <v>Total Liabilities and Shareholders' Equity</v>
          </cell>
          <cell r="J81">
            <v>17087724</v>
          </cell>
          <cell r="K81">
            <v>16417237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F652-C1A5-4C58-BDF8-F92F57A0B834}">
  <dimension ref="B2:U88"/>
  <sheetViews>
    <sheetView showGridLines="0" tabSelected="1" topLeftCell="B1" zoomScale="85" zoomScaleNormal="85" workbookViewId="0">
      <pane ySplit="3" topLeftCell="A4" activePane="bottomLeft" state="frozen"/>
      <selection pane="bottomLeft" activeCell="T8" sqref="T8"/>
    </sheetView>
  </sheetViews>
  <sheetFormatPr defaultColWidth="11.453125" defaultRowHeight="14.5" x14ac:dyDescent="0.35"/>
  <cols>
    <col min="1" max="1" width="4.1796875" customWidth="1"/>
    <col min="2" max="2" width="59.81640625" customWidth="1"/>
    <col min="3" max="11" width="18.453125" hidden="1" customWidth="1"/>
    <col min="12" max="12" width="18.453125" style="3" hidden="1" customWidth="1"/>
    <col min="13" max="14" width="16.81640625" hidden="1" customWidth="1"/>
    <col min="15" max="15" width="18.453125" style="2" hidden="1" customWidth="1"/>
    <col min="16" max="16" width="18.26953125" style="1" hidden="1" customWidth="1"/>
    <col min="17" max="17" width="16.81640625" style="1" customWidth="1"/>
    <col min="18" max="18" width="23" style="1" hidden="1" customWidth="1"/>
    <col min="19" max="19" width="20.54296875" style="1" hidden="1" customWidth="1"/>
    <col min="20" max="20" width="20.54296875" style="1" customWidth="1"/>
    <col min="21" max="21" width="16.81640625" customWidth="1"/>
  </cols>
  <sheetData>
    <row r="2" spans="2:21" x14ac:dyDescent="0.35">
      <c r="B2" s="63" t="s">
        <v>69</v>
      </c>
      <c r="C2" s="62" t="s">
        <v>48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58"/>
      <c r="R2" s="58"/>
      <c r="S2" s="58"/>
      <c r="T2" s="58"/>
      <c r="U2" s="58"/>
    </row>
    <row r="3" spans="2:21" x14ac:dyDescent="0.35">
      <c r="B3" s="63"/>
      <c r="C3" s="57">
        <v>2016</v>
      </c>
      <c r="D3" s="55">
        <v>2017</v>
      </c>
      <c r="E3" s="55" t="s">
        <v>47</v>
      </c>
      <c r="F3" s="55" t="s">
        <v>46</v>
      </c>
      <c r="G3" s="55" t="s">
        <v>45</v>
      </c>
      <c r="H3" s="55" t="s">
        <v>44</v>
      </c>
      <c r="I3" s="55" t="s">
        <v>43</v>
      </c>
      <c r="J3" s="55" t="s">
        <v>42</v>
      </c>
      <c r="K3" s="55" t="s">
        <v>41</v>
      </c>
      <c r="L3" s="56" t="s">
        <v>40</v>
      </c>
      <c r="M3" s="55" t="s">
        <v>39</v>
      </c>
      <c r="N3" s="55" t="s">
        <v>38</v>
      </c>
      <c r="O3" s="54" t="s">
        <v>37</v>
      </c>
      <c r="P3" s="53" t="s">
        <v>36</v>
      </c>
      <c r="Q3" s="53" t="s">
        <v>35</v>
      </c>
      <c r="R3" s="53" t="s">
        <v>34</v>
      </c>
      <c r="S3" s="53" t="s">
        <v>33</v>
      </c>
      <c r="T3" s="53" t="s">
        <v>32</v>
      </c>
      <c r="U3" s="53" t="s">
        <v>70</v>
      </c>
    </row>
    <row r="4" spans="2:21" s="59" customFormat="1" x14ac:dyDescent="0.35">
      <c r="B4" s="15" t="s">
        <v>68</v>
      </c>
      <c r="C4" s="13"/>
      <c r="D4" s="13"/>
      <c r="E4" s="13"/>
      <c r="F4" s="15"/>
      <c r="G4" s="13"/>
      <c r="H4" s="13"/>
      <c r="I4" s="13"/>
      <c r="J4" s="13"/>
      <c r="K4" s="13"/>
      <c r="L4" s="14"/>
      <c r="M4" s="13"/>
      <c r="N4" s="13"/>
      <c r="O4" s="12"/>
      <c r="P4" s="11"/>
      <c r="Q4" s="11"/>
      <c r="R4" s="11"/>
      <c r="S4" s="11"/>
      <c r="T4" s="11"/>
      <c r="U4" s="11"/>
    </row>
    <row r="5" spans="2:21" x14ac:dyDescent="0.35">
      <c r="B5" s="10" t="s">
        <v>67</v>
      </c>
      <c r="C5" s="8">
        <v>4524</v>
      </c>
      <c r="D5" s="8">
        <v>6585</v>
      </c>
      <c r="E5" s="8">
        <v>11749</v>
      </c>
      <c r="F5" s="8">
        <v>7059</v>
      </c>
      <c r="G5" s="8">
        <v>12736</v>
      </c>
      <c r="H5" s="8">
        <v>16740</v>
      </c>
      <c r="I5" s="8">
        <v>17968</v>
      </c>
      <c r="J5" s="8">
        <v>14039</v>
      </c>
      <c r="K5" s="8">
        <v>7110</v>
      </c>
      <c r="L5" s="9">
        <v>595971</v>
      </c>
      <c r="M5" s="8">
        <v>757278</v>
      </c>
      <c r="N5" s="8">
        <v>1320153</v>
      </c>
      <c r="O5" s="21">
        <v>799542</v>
      </c>
      <c r="P5" s="7">
        <v>2067337</v>
      </c>
      <c r="Q5" s="7">
        <v>853688</v>
      </c>
      <c r="R5" s="7">
        <v>1090994</v>
      </c>
      <c r="S5" s="7">
        <v>231301</v>
      </c>
      <c r="T5" s="7">
        <v>282632</v>
      </c>
      <c r="U5" s="7">
        <f>IFERROR(VLOOKUP($B5,'[1]Balanço Reg'!$H:$K,3,0),0)</f>
        <v>316445</v>
      </c>
    </row>
    <row r="6" spans="2:21" x14ac:dyDescent="0.35">
      <c r="B6" s="10" t="s">
        <v>66</v>
      </c>
      <c r="C6" s="8">
        <v>336138</v>
      </c>
      <c r="D6" s="8">
        <v>610066</v>
      </c>
      <c r="E6" s="8">
        <v>716226</v>
      </c>
      <c r="F6" s="8">
        <v>843828</v>
      </c>
      <c r="G6" s="8">
        <v>1591227</v>
      </c>
      <c r="H6" s="8">
        <v>680909</v>
      </c>
      <c r="I6" s="8">
        <v>1087284</v>
      </c>
      <c r="J6" s="8">
        <v>1330308</v>
      </c>
      <c r="K6" s="8">
        <v>1197427</v>
      </c>
      <c r="L6" s="9">
        <v>2068611</v>
      </c>
      <c r="M6" s="8">
        <v>511984</v>
      </c>
      <c r="N6" s="8">
        <v>565480</v>
      </c>
      <c r="O6" s="21">
        <v>541218</v>
      </c>
      <c r="P6" s="7">
        <v>453557</v>
      </c>
      <c r="Q6" s="7">
        <v>469733</v>
      </c>
      <c r="R6" s="7">
        <v>724512</v>
      </c>
      <c r="S6" s="7">
        <v>976156</v>
      </c>
      <c r="T6" s="7">
        <v>813634</v>
      </c>
      <c r="U6" s="7">
        <f>IFERROR(VLOOKUP($B6,'[1]Balanço Reg'!$H:$K,3,0),0)</f>
        <v>882793</v>
      </c>
    </row>
    <row r="7" spans="2:21" x14ac:dyDescent="0.35">
      <c r="B7" s="10" t="s">
        <v>57</v>
      </c>
      <c r="C7" s="8">
        <v>83117</v>
      </c>
      <c r="D7" s="8">
        <v>287868</v>
      </c>
      <c r="E7" s="8">
        <v>230726.7178499999</v>
      </c>
      <c r="F7" s="8">
        <v>315405</v>
      </c>
      <c r="G7" s="8">
        <v>246775</v>
      </c>
      <c r="H7" s="8">
        <v>270923</v>
      </c>
      <c r="I7" s="8">
        <v>276793</v>
      </c>
      <c r="J7" s="8">
        <v>293727</v>
      </c>
      <c r="K7" s="8">
        <v>248303</v>
      </c>
      <c r="L7" s="9">
        <v>256674</v>
      </c>
      <c r="M7" s="8">
        <v>281522</v>
      </c>
      <c r="N7" s="8">
        <v>1181589</v>
      </c>
      <c r="O7" s="21">
        <v>632473</v>
      </c>
      <c r="P7" s="7">
        <v>658932</v>
      </c>
      <c r="Q7" s="7">
        <v>692135</v>
      </c>
      <c r="R7" s="7">
        <v>594163</v>
      </c>
      <c r="S7" s="7">
        <v>327586</v>
      </c>
      <c r="T7" s="7">
        <v>324875</v>
      </c>
      <c r="U7" s="7">
        <f>IFERROR(VLOOKUP($B7,'[1]Balanço Reg'!$H:$K,3,0),0)</f>
        <v>352894</v>
      </c>
    </row>
    <row r="8" spans="2:21" x14ac:dyDescent="0.35">
      <c r="B8" s="10" t="s">
        <v>65</v>
      </c>
      <c r="C8" s="8">
        <v>16700</v>
      </c>
      <c r="D8" s="8">
        <v>18831</v>
      </c>
      <c r="E8" s="8">
        <v>17085</v>
      </c>
      <c r="F8" s="8">
        <v>16396</v>
      </c>
      <c r="G8" s="8">
        <v>16099</v>
      </c>
      <c r="H8" s="8">
        <v>20365</v>
      </c>
      <c r="I8" s="8">
        <v>18709</v>
      </c>
      <c r="J8" s="8">
        <v>15935</v>
      </c>
      <c r="K8" s="8">
        <v>15742</v>
      </c>
      <c r="L8" s="9">
        <v>14942</v>
      </c>
      <c r="M8" s="8">
        <v>15165</v>
      </c>
      <c r="N8" s="8">
        <v>14959</v>
      </c>
      <c r="O8" s="21">
        <v>17505</v>
      </c>
      <c r="P8" s="7">
        <v>22652</v>
      </c>
      <c r="Q8" s="7">
        <v>20707</v>
      </c>
      <c r="R8" s="7">
        <v>21090</v>
      </c>
      <c r="S8" s="7">
        <v>22097</v>
      </c>
      <c r="T8" s="7">
        <v>18767</v>
      </c>
      <c r="U8" s="7">
        <f>IFERROR(VLOOKUP($B8,'[1]Balanço Reg'!$H:$K,3,0),0)</f>
        <v>23287</v>
      </c>
    </row>
    <row r="9" spans="2:21" x14ac:dyDescent="0.35">
      <c r="B9" s="10" t="s">
        <v>64</v>
      </c>
      <c r="C9" s="8">
        <v>0</v>
      </c>
      <c r="D9" s="8">
        <v>4307</v>
      </c>
      <c r="E9" s="8">
        <v>0</v>
      </c>
      <c r="F9" s="8">
        <v>0</v>
      </c>
      <c r="G9" s="8">
        <v>9512</v>
      </c>
      <c r="H9" s="8">
        <v>14879</v>
      </c>
      <c r="I9" s="8">
        <v>16631</v>
      </c>
      <c r="J9" s="8">
        <v>19974</v>
      </c>
      <c r="K9" s="8">
        <v>25639</v>
      </c>
      <c r="L9" s="9">
        <v>17452</v>
      </c>
      <c r="M9" s="8">
        <v>9681</v>
      </c>
      <c r="N9" s="8">
        <v>19543</v>
      </c>
      <c r="O9" s="21">
        <v>19717</v>
      </c>
      <c r="P9" s="7">
        <v>22259</v>
      </c>
      <c r="Q9" s="7">
        <v>19330</v>
      </c>
      <c r="R9" s="7">
        <v>20505</v>
      </c>
      <c r="S9" s="7">
        <v>35823</v>
      </c>
      <c r="T9" s="7">
        <v>45134</v>
      </c>
      <c r="U9" s="7">
        <f>IFERROR(VLOOKUP($B9,'[1]Balanço Reg'!$H:$K,3,0),0)</f>
        <v>49667</v>
      </c>
    </row>
    <row r="10" spans="2:21" x14ac:dyDescent="0.35">
      <c r="B10" s="10" t="s">
        <v>63</v>
      </c>
      <c r="C10" s="8">
        <v>17531</v>
      </c>
      <c r="D10" s="8">
        <v>14162</v>
      </c>
      <c r="E10" s="8">
        <v>132735</v>
      </c>
      <c r="F10" s="8">
        <v>216638</v>
      </c>
      <c r="G10" s="8">
        <v>314092</v>
      </c>
      <c r="H10" s="8">
        <v>29521</v>
      </c>
      <c r="I10" s="8">
        <v>84201</v>
      </c>
      <c r="J10" s="8">
        <v>169403</v>
      </c>
      <c r="K10" s="8">
        <v>215694</v>
      </c>
      <c r="L10" s="9">
        <v>32335</v>
      </c>
      <c r="M10" s="8">
        <v>43483</v>
      </c>
      <c r="N10" s="8">
        <v>84600</v>
      </c>
      <c r="O10" s="21">
        <v>210886</v>
      </c>
      <c r="P10" s="7">
        <v>28807</v>
      </c>
      <c r="Q10" s="7">
        <v>72195</v>
      </c>
      <c r="R10" s="7">
        <v>107737</v>
      </c>
      <c r="S10" s="7">
        <v>149273</v>
      </c>
      <c r="T10" s="7">
        <v>72150</v>
      </c>
      <c r="U10" s="7">
        <f>IFERROR(VLOOKUP($B10,'[1]Balanço Reg'!$H:$K,3,0),0)</f>
        <v>96648</v>
      </c>
    </row>
    <row r="11" spans="2:21" x14ac:dyDescent="0.35">
      <c r="B11" s="10" t="s">
        <v>20</v>
      </c>
      <c r="C11" s="8">
        <v>0</v>
      </c>
      <c r="D11" s="8">
        <v>2611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67372</v>
      </c>
      <c r="L11" s="9">
        <v>19202</v>
      </c>
      <c r="M11" s="8">
        <v>228664</v>
      </c>
      <c r="N11" s="8">
        <v>255557</v>
      </c>
      <c r="O11" s="21">
        <v>14138</v>
      </c>
      <c r="P11" s="7">
        <v>12368</v>
      </c>
      <c r="Q11" s="7">
        <v>7507</v>
      </c>
      <c r="R11" s="7">
        <v>2259</v>
      </c>
      <c r="S11" s="7">
        <v>0</v>
      </c>
      <c r="T11" s="7">
        <v>200</v>
      </c>
      <c r="U11" s="7">
        <f>IFERROR(VLOOKUP($B11,'[1]Balanço Reg'!$H:$K,3,0),0)</f>
        <v>0</v>
      </c>
    </row>
    <row r="12" spans="2:21" x14ac:dyDescent="0.35">
      <c r="B12" s="10" t="s">
        <v>56</v>
      </c>
      <c r="C12" s="8">
        <v>23518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7">
        <v>0</v>
      </c>
      <c r="M12" s="21">
        <v>0</v>
      </c>
      <c r="N12" s="21">
        <v>0</v>
      </c>
      <c r="O12" s="21">
        <v>0</v>
      </c>
      <c r="P12" s="7" t="s">
        <v>2</v>
      </c>
      <c r="Q12" s="7" t="s">
        <v>2</v>
      </c>
      <c r="R12" s="7" t="s">
        <v>2</v>
      </c>
      <c r="S12" s="7" t="s">
        <v>2</v>
      </c>
      <c r="T12" s="7">
        <v>0</v>
      </c>
      <c r="U12" s="7">
        <f>IFERROR(VLOOKUP($B12,'[1]Balanço Reg'!$H:$K,3,0),0)</f>
        <v>0</v>
      </c>
    </row>
    <row r="13" spans="2:21" x14ac:dyDescent="0.35">
      <c r="B13" s="10" t="s">
        <v>62</v>
      </c>
      <c r="C13" s="8">
        <v>18041</v>
      </c>
      <c r="D13" s="8">
        <v>902.90506000000005</v>
      </c>
      <c r="E13" s="8">
        <v>490.49568999999974</v>
      </c>
      <c r="F13" s="8">
        <v>825</v>
      </c>
      <c r="G13" s="8">
        <v>423</v>
      </c>
      <c r="H13" s="8">
        <v>323</v>
      </c>
      <c r="I13" s="8">
        <v>4276</v>
      </c>
      <c r="J13" s="8">
        <v>9056</v>
      </c>
      <c r="K13" s="8">
        <v>9265</v>
      </c>
      <c r="L13" s="9">
        <v>703</v>
      </c>
      <c r="M13" s="8">
        <v>917</v>
      </c>
      <c r="N13" s="8">
        <v>1013</v>
      </c>
      <c r="O13" s="21">
        <v>580</v>
      </c>
      <c r="P13" s="7">
        <v>5649</v>
      </c>
      <c r="Q13" s="7">
        <v>14771</v>
      </c>
      <c r="R13" s="7">
        <v>15206</v>
      </c>
      <c r="S13" s="7">
        <v>10966</v>
      </c>
      <c r="T13" s="7">
        <v>78913</v>
      </c>
      <c r="U13" s="7">
        <f>IFERROR(VLOOKUP($B13,'[1]Balanço Reg'!$H:$K,3,0),0)</f>
        <v>79038</v>
      </c>
    </row>
    <row r="14" spans="2:21" x14ac:dyDescent="0.35">
      <c r="B14" s="10" t="s">
        <v>61</v>
      </c>
      <c r="C14" s="8">
        <v>10303</v>
      </c>
      <c r="D14" s="8">
        <v>4607</v>
      </c>
      <c r="E14" s="8">
        <v>40927</v>
      </c>
      <c r="F14" s="8">
        <v>22245</v>
      </c>
      <c r="G14" s="8">
        <v>13145</v>
      </c>
      <c r="H14" s="8">
        <v>8384</v>
      </c>
      <c r="I14" s="8">
        <v>34841</v>
      </c>
      <c r="J14" s="8">
        <v>24862</v>
      </c>
      <c r="K14" s="8">
        <v>14657</v>
      </c>
      <c r="L14" s="9">
        <v>4677</v>
      </c>
      <c r="M14" s="8">
        <v>33212</v>
      </c>
      <c r="N14" s="8">
        <v>24292</v>
      </c>
      <c r="O14" s="21">
        <v>15324</v>
      </c>
      <c r="P14" s="7">
        <v>6400</v>
      </c>
      <c r="Q14" s="7">
        <v>36595</v>
      </c>
      <c r="R14" s="7">
        <v>28473</v>
      </c>
      <c r="S14" s="7">
        <v>18009</v>
      </c>
      <c r="T14" s="7">
        <v>11619</v>
      </c>
      <c r="U14" s="7">
        <f>IFERROR(VLOOKUP($B14,'[1]Balanço Reg'!$H:$K,3,0),0)</f>
        <v>43747</v>
      </c>
    </row>
    <row r="15" spans="2:21" x14ac:dyDescent="0.35">
      <c r="B15" s="10" t="s">
        <v>58</v>
      </c>
      <c r="C15" s="8">
        <v>0</v>
      </c>
      <c r="D15" s="8">
        <v>1141</v>
      </c>
      <c r="E15" s="8">
        <v>0</v>
      </c>
      <c r="F15" s="8">
        <v>0</v>
      </c>
      <c r="G15" s="8">
        <v>1211</v>
      </c>
      <c r="H15" s="8">
        <v>1787</v>
      </c>
      <c r="I15" s="8">
        <v>1814</v>
      </c>
      <c r="J15" s="8">
        <v>1833</v>
      </c>
      <c r="K15" s="8">
        <v>1862</v>
      </c>
      <c r="L15" s="9">
        <v>1876</v>
      </c>
      <c r="M15" s="8">
        <v>1887</v>
      </c>
      <c r="N15" s="8">
        <v>1894</v>
      </c>
      <c r="O15" s="21">
        <v>1892</v>
      </c>
      <c r="P15" s="7">
        <v>1808</v>
      </c>
      <c r="Q15" s="7">
        <v>3873</v>
      </c>
      <c r="R15" s="7">
        <v>3866</v>
      </c>
      <c r="S15" s="7">
        <v>3931</v>
      </c>
      <c r="T15" s="7">
        <v>3952</v>
      </c>
      <c r="U15" s="7">
        <f>IFERROR(VLOOKUP($B15,'[1]Balanço Reg'!$H:$K,3,0),0)</f>
        <v>4017</v>
      </c>
    </row>
    <row r="16" spans="2:21" x14ac:dyDescent="0.35">
      <c r="B16" s="10" t="s">
        <v>14</v>
      </c>
      <c r="C16" s="8">
        <v>49486</v>
      </c>
      <c r="D16" s="8">
        <v>42433</v>
      </c>
      <c r="E16" s="8">
        <v>66666</v>
      </c>
      <c r="F16" s="8">
        <v>83296</v>
      </c>
      <c r="G16" s="8">
        <v>41921</v>
      </c>
      <c r="H16" s="8">
        <v>48818</v>
      </c>
      <c r="I16" s="8">
        <v>43681</v>
      </c>
      <c r="J16" s="8">
        <v>41017</v>
      </c>
      <c r="K16" s="8">
        <v>36844</v>
      </c>
      <c r="L16" s="9">
        <v>41133</v>
      </c>
      <c r="M16" s="8">
        <v>39483</v>
      </c>
      <c r="N16" s="8">
        <v>76935</v>
      </c>
      <c r="O16" s="21">
        <v>71323</v>
      </c>
      <c r="P16" s="7">
        <v>69415</v>
      </c>
      <c r="Q16" s="7">
        <v>56067</v>
      </c>
      <c r="R16" s="7">
        <v>72492</v>
      </c>
      <c r="S16" s="7">
        <v>65642</v>
      </c>
      <c r="T16" s="7">
        <v>59975</v>
      </c>
      <c r="U16" s="7">
        <f>IFERROR(VLOOKUP($B16,'[1]Balanço Reg'!$H:$K,3,0),0)</f>
        <v>54712</v>
      </c>
    </row>
    <row r="17" spans="2:21" ht="14.15" customHeight="1" x14ac:dyDescent="0.35">
      <c r="B17" s="6"/>
      <c r="C17" s="27">
        <f t="shared" ref="C17:S17" si="0">SUM(C5:C16)</f>
        <v>559358</v>
      </c>
      <c r="D17" s="27">
        <f t="shared" si="0"/>
        <v>993513.90506000002</v>
      </c>
      <c r="E17" s="27">
        <f t="shared" si="0"/>
        <v>1216605.2135399999</v>
      </c>
      <c r="F17" s="27">
        <f t="shared" si="0"/>
        <v>1505692</v>
      </c>
      <c r="G17" s="27">
        <f t="shared" si="0"/>
        <v>2247141</v>
      </c>
      <c r="H17" s="27">
        <f t="shared" si="0"/>
        <v>1092649</v>
      </c>
      <c r="I17" s="27">
        <f t="shared" si="0"/>
        <v>1586198</v>
      </c>
      <c r="J17" s="27">
        <f t="shared" si="0"/>
        <v>1920154</v>
      </c>
      <c r="K17" s="27">
        <f t="shared" si="0"/>
        <v>1839915</v>
      </c>
      <c r="L17" s="28">
        <f t="shared" si="0"/>
        <v>3053576</v>
      </c>
      <c r="M17" s="27">
        <f t="shared" si="0"/>
        <v>1923276</v>
      </c>
      <c r="N17" s="27">
        <f t="shared" si="0"/>
        <v>3546015</v>
      </c>
      <c r="O17" s="5">
        <f t="shared" si="0"/>
        <v>2324598</v>
      </c>
      <c r="P17" s="4">
        <f t="shared" si="0"/>
        <v>3349184</v>
      </c>
      <c r="Q17" s="4">
        <f t="shared" si="0"/>
        <v>2246601</v>
      </c>
      <c r="R17" s="4">
        <f t="shared" si="0"/>
        <v>2681297</v>
      </c>
      <c r="S17" s="4">
        <f t="shared" si="0"/>
        <v>1840784</v>
      </c>
      <c r="T17" s="4">
        <f t="shared" ref="T17:U17" si="1">SUM(T5:T16)</f>
        <v>1711851</v>
      </c>
      <c r="U17" s="4">
        <f t="shared" si="1"/>
        <v>1903248</v>
      </c>
    </row>
    <row r="18" spans="2:21" ht="14.15" customHeight="1" x14ac:dyDescent="0.35">
      <c r="B18" s="15" t="s">
        <v>60</v>
      </c>
      <c r="C18" s="13"/>
      <c r="D18" s="13"/>
      <c r="E18" s="13"/>
      <c r="F18" s="15"/>
      <c r="G18" s="13"/>
      <c r="H18" s="13"/>
      <c r="I18" s="13"/>
      <c r="J18" s="13"/>
      <c r="K18" s="13"/>
      <c r="L18" s="14"/>
      <c r="M18" s="13"/>
      <c r="N18" s="13"/>
      <c r="O18" s="12"/>
      <c r="P18" s="11"/>
      <c r="Q18" s="11"/>
      <c r="R18" s="11"/>
      <c r="S18" s="11"/>
      <c r="T18" s="11"/>
      <c r="U18" s="11"/>
    </row>
    <row r="19" spans="2:21" x14ac:dyDescent="0.35">
      <c r="B19" s="52" t="s">
        <v>59</v>
      </c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50"/>
      <c r="N19" s="50"/>
      <c r="O19" s="49"/>
      <c r="P19" s="48"/>
      <c r="Q19" s="48"/>
      <c r="R19" s="48"/>
      <c r="S19" s="48"/>
      <c r="T19" s="48"/>
      <c r="U19" s="48"/>
    </row>
    <row r="20" spans="2:21" x14ac:dyDescent="0.35">
      <c r="B20" s="10" t="s">
        <v>71</v>
      </c>
      <c r="C20" s="8">
        <v>0</v>
      </c>
      <c r="D20" s="8">
        <v>35674</v>
      </c>
      <c r="E20" s="8">
        <v>0</v>
      </c>
      <c r="F20" s="8">
        <v>0</v>
      </c>
      <c r="G20" s="8">
        <v>43818</v>
      </c>
      <c r="H20" s="8">
        <v>42268</v>
      </c>
      <c r="I20" s="8">
        <v>44888</v>
      </c>
      <c r="J20" s="8">
        <v>47771</v>
      </c>
      <c r="K20" s="8">
        <v>47245</v>
      </c>
      <c r="L20" s="9">
        <v>46515</v>
      </c>
      <c r="M20" s="8">
        <v>46649</v>
      </c>
      <c r="N20" s="8">
        <v>46926</v>
      </c>
      <c r="O20" s="7">
        <v>46981</v>
      </c>
      <c r="P20" s="7">
        <v>46903</v>
      </c>
      <c r="Q20" s="7">
        <v>40249</v>
      </c>
      <c r="R20" s="7">
        <v>37057</v>
      </c>
      <c r="S20" s="7">
        <v>38409</v>
      </c>
      <c r="T20" s="7">
        <v>38968</v>
      </c>
      <c r="U20" s="7">
        <f>IFERROR(VLOOKUP($B20,'[1]Balanço Reg'!$H:$K,3,0),0)</f>
        <v>39521</v>
      </c>
    </row>
    <row r="21" spans="2:21" x14ac:dyDescent="0.35">
      <c r="B21" s="10" t="s">
        <v>72</v>
      </c>
      <c r="C21" s="8">
        <v>9117</v>
      </c>
      <c r="D21" s="8">
        <v>20329</v>
      </c>
      <c r="E21" s="8">
        <v>14973.786459999159</v>
      </c>
      <c r="F21" s="8">
        <v>20664</v>
      </c>
      <c r="G21" s="8">
        <v>9769</v>
      </c>
      <c r="H21" s="8">
        <v>10575</v>
      </c>
      <c r="I21" s="8">
        <v>10666</v>
      </c>
      <c r="J21" s="8">
        <v>10594</v>
      </c>
      <c r="K21" s="8">
        <v>10663</v>
      </c>
      <c r="L21" s="9">
        <v>10679</v>
      </c>
      <c r="M21" s="8">
        <v>10700</v>
      </c>
      <c r="N21" s="8">
        <v>10726</v>
      </c>
      <c r="O21" s="7">
        <v>578837</v>
      </c>
      <c r="P21" s="7">
        <v>498309</v>
      </c>
      <c r="Q21" s="7">
        <v>417349</v>
      </c>
      <c r="R21" s="7">
        <v>336573</v>
      </c>
      <c r="S21" s="7">
        <v>551165</v>
      </c>
      <c r="T21" s="7">
        <v>524184</v>
      </c>
      <c r="U21" s="7">
        <f>IFERROR(VLOOKUP($B21,'[1]Balanço Reg'!$H:$K,3,0),0)</f>
        <v>497288</v>
      </c>
    </row>
    <row r="22" spans="2:21" x14ac:dyDescent="0.35">
      <c r="B22" s="10" t="s">
        <v>73</v>
      </c>
      <c r="C22" s="8">
        <v>1150358</v>
      </c>
      <c r="D22" s="8">
        <v>1312791</v>
      </c>
      <c r="E22" s="8">
        <v>1363119</v>
      </c>
      <c r="F22" s="8">
        <v>1409142</v>
      </c>
      <c r="G22" s="8">
        <v>1425474</v>
      </c>
      <c r="H22" s="8">
        <v>1426083</v>
      </c>
      <c r="I22" s="8">
        <v>1426613</v>
      </c>
      <c r="J22" s="8">
        <v>1473391</v>
      </c>
      <c r="K22" s="8">
        <v>1518151</v>
      </c>
      <c r="L22" s="9">
        <v>1576332</v>
      </c>
      <c r="M22" s="8">
        <v>1620971</v>
      </c>
      <c r="N22" s="8">
        <v>1668555</v>
      </c>
      <c r="O22" s="7">
        <v>1724394</v>
      </c>
      <c r="P22" s="7">
        <v>1778999</v>
      </c>
      <c r="Q22" s="7">
        <v>1821503</v>
      </c>
      <c r="R22" s="7">
        <v>1868048</v>
      </c>
      <c r="S22" s="7">
        <v>1911094</v>
      </c>
      <c r="T22" s="7">
        <v>1967747</v>
      </c>
      <c r="U22" s="7">
        <f>IFERROR(VLOOKUP($B22,'[1]Balanço Reg'!$H:$K,3,0),0)</f>
        <v>2013021</v>
      </c>
    </row>
    <row r="23" spans="2:21" x14ac:dyDescent="0.35">
      <c r="B23" s="10" t="s">
        <v>74</v>
      </c>
      <c r="C23" s="8">
        <v>229085</v>
      </c>
      <c r="D23" s="8" t="s">
        <v>2</v>
      </c>
      <c r="E23" s="8" t="s">
        <v>2</v>
      </c>
      <c r="F23" s="8" t="s">
        <v>2</v>
      </c>
      <c r="G23" s="8" t="s">
        <v>2</v>
      </c>
      <c r="H23" s="8" t="s">
        <v>2</v>
      </c>
      <c r="I23" s="8" t="s">
        <v>2</v>
      </c>
      <c r="J23" s="8" t="s">
        <v>2</v>
      </c>
      <c r="K23" s="21" t="s">
        <v>2</v>
      </c>
      <c r="L23" s="9">
        <v>242</v>
      </c>
      <c r="M23" s="21" t="s">
        <v>2</v>
      </c>
      <c r="N23" s="21" t="s">
        <v>2</v>
      </c>
      <c r="O23" s="7">
        <v>0</v>
      </c>
      <c r="P23" s="7" t="s">
        <v>2</v>
      </c>
      <c r="Q23" s="7" t="s">
        <v>2</v>
      </c>
      <c r="R23" s="7">
        <v>2436</v>
      </c>
      <c r="S23" s="7">
        <v>1117</v>
      </c>
      <c r="T23" s="7">
        <v>0</v>
      </c>
      <c r="U23" s="7">
        <f>IFERROR(VLOOKUP($B23,'[1]Balanço Reg'!$H:$K,3,0),0)</f>
        <v>286</v>
      </c>
    </row>
    <row r="24" spans="2:21" x14ac:dyDescent="0.35">
      <c r="B24" s="10" t="s">
        <v>75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76</v>
      </c>
      <c r="J24" s="8">
        <v>329</v>
      </c>
      <c r="K24" s="8">
        <v>2226</v>
      </c>
      <c r="L24" s="1" t="s">
        <v>2</v>
      </c>
      <c r="M24" s="8">
        <v>0</v>
      </c>
      <c r="N24" s="8">
        <v>0</v>
      </c>
      <c r="O24" s="7">
        <v>0</v>
      </c>
      <c r="P24" s="7" t="s">
        <v>2</v>
      </c>
      <c r="Q24" s="7" t="s">
        <v>2</v>
      </c>
      <c r="R24" s="7" t="s">
        <v>2</v>
      </c>
      <c r="S24" s="7" t="s">
        <v>2</v>
      </c>
      <c r="T24" s="7">
        <v>0</v>
      </c>
      <c r="U24" s="7">
        <f>IFERROR(VLOOKUP($B24,'[1]Balanço Reg'!$H:$K,3,0),0)</f>
        <v>0</v>
      </c>
    </row>
    <row r="25" spans="2:21" x14ac:dyDescent="0.35">
      <c r="B25" s="10" t="s">
        <v>76</v>
      </c>
      <c r="C25" s="8">
        <v>70175</v>
      </c>
      <c r="D25" s="8">
        <v>66414</v>
      </c>
      <c r="E25" s="8">
        <v>66571</v>
      </c>
      <c r="F25" s="8">
        <v>65070</v>
      </c>
      <c r="G25" s="8">
        <v>66816</v>
      </c>
      <c r="H25" s="8">
        <v>66987</v>
      </c>
      <c r="I25" s="8">
        <v>64874</v>
      </c>
      <c r="J25" s="8">
        <v>64007</v>
      </c>
      <c r="K25" s="8">
        <v>58867</v>
      </c>
      <c r="L25" s="9">
        <v>52886</v>
      </c>
      <c r="M25" s="8">
        <v>51597</v>
      </c>
      <c r="N25" s="8">
        <v>49133</v>
      </c>
      <c r="O25" s="7">
        <v>41575</v>
      </c>
      <c r="P25" s="7">
        <v>44119</v>
      </c>
      <c r="Q25" s="7">
        <v>47184</v>
      </c>
      <c r="R25" s="7">
        <v>45671</v>
      </c>
      <c r="S25" s="7">
        <v>45631</v>
      </c>
      <c r="T25" s="7">
        <v>46011</v>
      </c>
      <c r="U25" s="7">
        <f>IFERROR(VLOOKUP($B25,'[1]Balanço Reg'!$H:$K,3,0),0)</f>
        <v>46437</v>
      </c>
    </row>
    <row r="26" spans="2:21" x14ac:dyDescent="0.35">
      <c r="B26" s="10" t="s">
        <v>77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105444</v>
      </c>
      <c r="I26" s="8">
        <v>105444</v>
      </c>
      <c r="J26" s="8">
        <v>105444</v>
      </c>
      <c r="K26" s="8">
        <v>105444</v>
      </c>
      <c r="L26" s="9">
        <v>43024</v>
      </c>
      <c r="M26" s="8">
        <v>43024</v>
      </c>
      <c r="N26" s="8">
        <v>43024</v>
      </c>
      <c r="O26" s="7">
        <v>43024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f>IFERROR(VLOOKUP($B26,'[1]Balanço Reg'!$H:$K,3,0),0)</f>
        <v>0</v>
      </c>
    </row>
    <row r="27" spans="2:21" x14ac:dyDescent="0.35">
      <c r="B27" s="10" t="s">
        <v>78</v>
      </c>
      <c r="C27" s="8">
        <v>0</v>
      </c>
      <c r="D27" s="8">
        <v>0</v>
      </c>
      <c r="E27" s="8">
        <v>0</v>
      </c>
      <c r="F27" s="8">
        <v>11861</v>
      </c>
      <c r="G27" s="8">
        <v>11861</v>
      </c>
      <c r="H27" s="8">
        <v>2643</v>
      </c>
      <c r="I27" s="8">
        <v>10771</v>
      </c>
      <c r="J27" s="8">
        <v>0</v>
      </c>
      <c r="K27" s="8">
        <v>1962</v>
      </c>
      <c r="L27" s="9">
        <v>0</v>
      </c>
      <c r="M27" s="8">
        <v>3068</v>
      </c>
      <c r="N27" s="8">
        <v>3546</v>
      </c>
      <c r="O27" s="7">
        <v>4056</v>
      </c>
      <c r="P27" s="7">
        <v>226</v>
      </c>
      <c r="Q27" s="7">
        <v>18417</v>
      </c>
      <c r="R27" s="7">
        <v>403</v>
      </c>
      <c r="S27" s="7">
        <v>14360</v>
      </c>
      <c r="T27" s="7">
        <v>18250</v>
      </c>
      <c r="U27" s="7">
        <f>IFERROR(VLOOKUP($B27,'[1]Balanço Reg'!$H:$K,3,0),0)</f>
        <v>0</v>
      </c>
    </row>
    <row r="28" spans="2:21" x14ac:dyDescent="0.35">
      <c r="B28" s="10" t="s">
        <v>79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9">
        <v>0</v>
      </c>
      <c r="M28" s="8">
        <v>12226</v>
      </c>
      <c r="N28" s="8">
        <v>5472</v>
      </c>
      <c r="O28" s="7">
        <v>5080</v>
      </c>
      <c r="P28" s="7">
        <v>7538</v>
      </c>
      <c r="Q28" s="7">
        <v>11984</v>
      </c>
      <c r="R28" s="7">
        <v>16245</v>
      </c>
      <c r="S28" s="7">
        <v>7006</v>
      </c>
      <c r="T28" s="7">
        <v>4738</v>
      </c>
      <c r="U28" s="7">
        <f>IFERROR(VLOOKUP($B28,'[1]Balanço Reg'!$H:$K,3,0),0)</f>
        <v>2038</v>
      </c>
    </row>
    <row r="29" spans="2:21" x14ac:dyDescent="0.35">
      <c r="B29" s="10" t="s">
        <v>80</v>
      </c>
      <c r="C29" s="8">
        <v>13572</v>
      </c>
      <c r="D29" s="8">
        <v>1000</v>
      </c>
      <c r="E29" s="8">
        <v>43228</v>
      </c>
      <c r="F29" s="8">
        <v>54956</v>
      </c>
      <c r="G29" s="8">
        <v>12490</v>
      </c>
      <c r="H29" s="8">
        <v>1476</v>
      </c>
      <c r="I29" s="8">
        <v>1467</v>
      </c>
      <c r="J29" s="8">
        <v>1458</v>
      </c>
      <c r="K29" s="8">
        <v>1449</v>
      </c>
      <c r="L29" s="9">
        <v>12693</v>
      </c>
      <c r="M29" s="8">
        <v>13700</v>
      </c>
      <c r="N29" s="8">
        <v>103428</v>
      </c>
      <c r="O29" s="7">
        <v>103825</v>
      </c>
      <c r="P29" s="7">
        <v>102772</v>
      </c>
      <c r="Q29" s="7">
        <v>102146</v>
      </c>
      <c r="R29" s="7">
        <v>102557</v>
      </c>
      <c r="S29" s="7">
        <v>102642</v>
      </c>
      <c r="T29" s="7">
        <v>102250</v>
      </c>
      <c r="U29" s="7">
        <f>IFERROR(VLOOKUP($B29,'[1]Balanço Reg'!$H:$K,3,0),0)</f>
        <v>88025</v>
      </c>
    </row>
    <row r="30" spans="2:21" x14ac:dyDescent="0.35">
      <c r="B30" s="6" t="s">
        <v>55</v>
      </c>
      <c r="C30" s="27">
        <f t="shared" ref="C30:N30" si="2">SUM(C20:C29)</f>
        <v>1472307</v>
      </c>
      <c r="D30" s="27">
        <f t="shared" si="2"/>
        <v>1436208</v>
      </c>
      <c r="E30" s="27">
        <f t="shared" si="2"/>
        <v>1487891.7864599992</v>
      </c>
      <c r="F30" s="27">
        <f t="shared" si="2"/>
        <v>1561693</v>
      </c>
      <c r="G30" s="27">
        <f t="shared" si="2"/>
        <v>1570228</v>
      </c>
      <c r="H30" s="27">
        <f t="shared" si="2"/>
        <v>1655476</v>
      </c>
      <c r="I30" s="27">
        <f t="shared" si="2"/>
        <v>1664799</v>
      </c>
      <c r="J30" s="27">
        <f t="shared" si="2"/>
        <v>1702994</v>
      </c>
      <c r="K30" s="27">
        <f t="shared" si="2"/>
        <v>1746007</v>
      </c>
      <c r="L30" s="28">
        <f t="shared" si="2"/>
        <v>1742371</v>
      </c>
      <c r="M30" s="27">
        <f t="shared" si="2"/>
        <v>1801935</v>
      </c>
      <c r="N30" s="27">
        <f t="shared" si="2"/>
        <v>1930810</v>
      </c>
      <c r="O30" s="5">
        <f>SUM(O20:O29)</f>
        <v>2547772</v>
      </c>
      <c r="P30" s="4">
        <f>SUM(P20:P29)</f>
        <v>2478866</v>
      </c>
      <c r="Q30" s="4">
        <f t="shared" ref="Q30:U30" si="3">SUM(Q20:Q29)</f>
        <v>2458832</v>
      </c>
      <c r="R30" s="4">
        <f t="shared" si="3"/>
        <v>2408990</v>
      </c>
      <c r="S30" s="4">
        <f t="shared" si="3"/>
        <v>2671424</v>
      </c>
      <c r="T30" s="4">
        <f t="shared" si="3"/>
        <v>2702148</v>
      </c>
      <c r="U30" s="4">
        <f t="shared" si="3"/>
        <v>2686616</v>
      </c>
    </row>
    <row r="31" spans="2:21" x14ac:dyDescent="0.35">
      <c r="B31" s="10" t="s">
        <v>54</v>
      </c>
      <c r="C31" s="8">
        <v>1203699</v>
      </c>
      <c r="D31" s="8">
        <v>1185326</v>
      </c>
      <c r="E31" s="8">
        <v>1218871</v>
      </c>
      <c r="F31" s="8">
        <v>1242101</v>
      </c>
      <c r="G31" s="8">
        <v>1141153</v>
      </c>
      <c r="H31" s="8">
        <v>1150275</v>
      </c>
      <c r="I31" s="8">
        <v>1202280</v>
      </c>
      <c r="J31" s="8">
        <v>1213126</v>
      </c>
      <c r="K31" s="8">
        <v>1253850</v>
      </c>
      <c r="L31" s="9">
        <v>1390300</v>
      </c>
      <c r="M31" s="8">
        <v>1510113</v>
      </c>
      <c r="N31" s="8">
        <v>1515680</v>
      </c>
      <c r="O31" s="21">
        <v>1549139</v>
      </c>
      <c r="P31" s="7">
        <v>1517335</v>
      </c>
      <c r="Q31" s="7">
        <v>1537544</v>
      </c>
      <c r="R31" s="7">
        <v>1549745</v>
      </c>
      <c r="S31" s="7">
        <v>1568124</v>
      </c>
      <c r="T31" s="7">
        <v>1452061</v>
      </c>
      <c r="U31" s="7">
        <f>IFERROR(VLOOKUP($B31,'[1]Balanço Reg'!$H:$K,3,0),0)</f>
        <v>1495185</v>
      </c>
    </row>
    <row r="32" spans="2:21" x14ac:dyDescent="0.35">
      <c r="B32" s="10" t="s">
        <v>53</v>
      </c>
      <c r="C32" s="8">
        <v>6554702</v>
      </c>
      <c r="D32" s="8">
        <v>7203760</v>
      </c>
      <c r="E32" s="8">
        <v>7336924</v>
      </c>
      <c r="F32" s="8">
        <v>7217789</v>
      </c>
      <c r="G32" s="8">
        <v>7285026</v>
      </c>
      <c r="H32" s="8">
        <v>7095933</v>
      </c>
      <c r="I32" s="8">
        <v>7023767</v>
      </c>
      <c r="J32" s="8">
        <v>7026623</v>
      </c>
      <c r="K32" s="8">
        <v>7047922</v>
      </c>
      <c r="L32" s="9">
        <v>7156235</v>
      </c>
      <c r="M32" s="8">
        <v>7153557</v>
      </c>
      <c r="N32" s="8">
        <v>7151094</v>
      </c>
      <c r="O32" s="21">
        <v>7827146</v>
      </c>
      <c r="P32" s="7">
        <v>7912308</v>
      </c>
      <c r="Q32" s="7">
        <v>8330318</v>
      </c>
      <c r="R32" s="7">
        <v>8654330</v>
      </c>
      <c r="S32" s="7">
        <v>8790703</v>
      </c>
      <c r="T32" s="7">
        <v>8936180</v>
      </c>
      <c r="U32" s="7">
        <f>IFERROR(VLOOKUP($B32,'[1]Balanço Reg'!$H:$K,3,0),0)</f>
        <v>9313061</v>
      </c>
    </row>
    <row r="33" spans="2:21" x14ac:dyDescent="0.35">
      <c r="B33" s="10" t="s">
        <v>52</v>
      </c>
      <c r="C33" s="8">
        <v>110936</v>
      </c>
      <c r="D33" s="8">
        <v>277941</v>
      </c>
      <c r="E33" s="8">
        <v>137603</v>
      </c>
      <c r="F33" s="8">
        <v>137790</v>
      </c>
      <c r="G33" s="8">
        <v>152216</v>
      </c>
      <c r="H33" s="8">
        <v>295698</v>
      </c>
      <c r="I33" s="8">
        <v>278554</v>
      </c>
      <c r="J33" s="8">
        <v>299428</v>
      </c>
      <c r="K33" s="8">
        <v>302226</v>
      </c>
      <c r="L33" s="9">
        <v>306071</v>
      </c>
      <c r="M33" s="8">
        <v>300500</v>
      </c>
      <c r="N33" s="8">
        <v>302412</v>
      </c>
      <c r="O33" s="21">
        <v>319989</v>
      </c>
      <c r="P33" s="7">
        <v>359753</v>
      </c>
      <c r="Q33" s="7">
        <v>1918001</v>
      </c>
      <c r="R33" s="7">
        <v>1656620</v>
      </c>
      <c r="S33" s="7">
        <v>1626388</v>
      </c>
      <c r="T33" s="7">
        <v>1614997</v>
      </c>
      <c r="U33" s="7">
        <f>IFERROR(VLOOKUP($B33,'[1]Balanço Reg'!$H:$K,3,0),0)</f>
        <v>1689614</v>
      </c>
    </row>
    <row r="34" spans="2:21" x14ac:dyDescent="0.35">
      <c r="B34" s="6" t="s">
        <v>51</v>
      </c>
      <c r="C34" s="5">
        <f t="shared" ref="C34:N34" si="4">SUM(C31:C33,C20:C29)</f>
        <v>9341644</v>
      </c>
      <c r="D34" s="5">
        <f t="shared" si="4"/>
        <v>10103235</v>
      </c>
      <c r="E34" s="5">
        <f t="shared" si="4"/>
        <v>10181289.786459999</v>
      </c>
      <c r="F34" s="5">
        <f t="shared" si="4"/>
        <v>10159373</v>
      </c>
      <c r="G34" s="5">
        <f t="shared" si="4"/>
        <v>10148623</v>
      </c>
      <c r="H34" s="5">
        <f t="shared" si="4"/>
        <v>10197382</v>
      </c>
      <c r="I34" s="5">
        <f t="shared" si="4"/>
        <v>10169400</v>
      </c>
      <c r="J34" s="5">
        <f t="shared" si="4"/>
        <v>10242171</v>
      </c>
      <c r="K34" s="5">
        <f t="shared" si="4"/>
        <v>10350005</v>
      </c>
      <c r="L34" s="4">
        <f t="shared" si="4"/>
        <v>10594977</v>
      </c>
      <c r="M34" s="5">
        <f t="shared" si="4"/>
        <v>10766105</v>
      </c>
      <c r="N34" s="5">
        <f t="shared" si="4"/>
        <v>10899996</v>
      </c>
      <c r="O34" s="5">
        <f>SUM(O31:O33,O20:O29)</f>
        <v>12244046</v>
      </c>
      <c r="P34" s="4">
        <f>SUM(P31:P33,P20:P29)</f>
        <v>12268262</v>
      </c>
      <c r="Q34" s="4">
        <f t="shared" ref="Q34:U34" si="5">SUM(Q31:Q33,Q20:Q29)</f>
        <v>14244695</v>
      </c>
      <c r="R34" s="4">
        <f t="shared" si="5"/>
        <v>14269685</v>
      </c>
      <c r="S34" s="4">
        <f t="shared" si="5"/>
        <v>14656639</v>
      </c>
      <c r="T34" s="4">
        <f t="shared" si="5"/>
        <v>14705386</v>
      </c>
      <c r="U34" s="4">
        <f t="shared" si="5"/>
        <v>15184476</v>
      </c>
    </row>
    <row r="35" spans="2:21" x14ac:dyDescent="0.35">
      <c r="B35" s="6" t="s">
        <v>50</v>
      </c>
      <c r="C35" s="5">
        <f t="shared" ref="C35:U35" si="6">C34+C17</f>
        <v>9901002</v>
      </c>
      <c r="D35" s="5">
        <f t="shared" si="6"/>
        <v>11096748.905060001</v>
      </c>
      <c r="E35" s="5">
        <f t="shared" si="6"/>
        <v>11397895</v>
      </c>
      <c r="F35" s="5">
        <f t="shared" si="6"/>
        <v>11665065</v>
      </c>
      <c r="G35" s="5">
        <f t="shared" si="6"/>
        <v>12395764</v>
      </c>
      <c r="H35" s="5">
        <f t="shared" si="6"/>
        <v>11290031</v>
      </c>
      <c r="I35" s="5">
        <f t="shared" si="6"/>
        <v>11755598</v>
      </c>
      <c r="J35" s="5">
        <f t="shared" si="6"/>
        <v>12162325</v>
      </c>
      <c r="K35" s="5">
        <f t="shared" si="6"/>
        <v>12189920</v>
      </c>
      <c r="L35" s="4">
        <f t="shared" si="6"/>
        <v>13648553</v>
      </c>
      <c r="M35" s="5">
        <f t="shared" si="6"/>
        <v>12689381</v>
      </c>
      <c r="N35" s="5">
        <f t="shared" si="6"/>
        <v>14446011</v>
      </c>
      <c r="O35" s="5">
        <f t="shared" si="6"/>
        <v>14568644</v>
      </c>
      <c r="P35" s="4">
        <f t="shared" si="6"/>
        <v>15617446</v>
      </c>
      <c r="Q35" s="4">
        <f t="shared" si="6"/>
        <v>16491296</v>
      </c>
      <c r="R35" s="4">
        <f t="shared" si="6"/>
        <v>16950982</v>
      </c>
      <c r="S35" s="4">
        <f t="shared" si="6"/>
        <v>16497423</v>
      </c>
      <c r="T35" s="4">
        <f t="shared" si="6"/>
        <v>16417237</v>
      </c>
      <c r="U35" s="4">
        <f t="shared" si="6"/>
        <v>17087724</v>
      </c>
    </row>
    <row r="36" spans="2:21" s="59" customFormat="1" x14ac:dyDescent="0.35">
      <c r="B36" s="47"/>
      <c r="C36" s="46"/>
      <c r="D36" s="46"/>
      <c r="E36" s="46"/>
      <c r="F36" s="46"/>
      <c r="G36" s="43"/>
      <c r="H36" s="43"/>
      <c r="I36" s="43"/>
      <c r="J36" s="45"/>
      <c r="K36" s="43"/>
      <c r="L36" s="44"/>
      <c r="M36" s="43"/>
      <c r="N36" s="43"/>
      <c r="O36" s="42"/>
      <c r="P36" s="41"/>
      <c r="Q36" s="41"/>
      <c r="R36" s="41"/>
      <c r="S36" s="41"/>
      <c r="T36" s="41"/>
      <c r="U36" s="41"/>
    </row>
    <row r="37" spans="2:21" x14ac:dyDescent="0.35">
      <c r="B37" s="60" t="s">
        <v>49</v>
      </c>
      <c r="C37" s="61" t="s">
        <v>48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40"/>
      <c r="R37" s="40"/>
      <c r="S37" s="40"/>
      <c r="T37" s="40"/>
      <c r="U37" s="40"/>
    </row>
    <row r="38" spans="2:21" x14ac:dyDescent="0.35">
      <c r="B38" s="60"/>
      <c r="C38" s="39">
        <v>2016</v>
      </c>
      <c r="D38" s="37">
        <v>2017</v>
      </c>
      <c r="E38" s="37" t="s">
        <v>47</v>
      </c>
      <c r="F38" s="37" t="s">
        <v>46</v>
      </c>
      <c r="G38" s="37" t="s">
        <v>45</v>
      </c>
      <c r="H38" s="37" t="s">
        <v>44</v>
      </c>
      <c r="I38" s="37" t="s">
        <v>43</v>
      </c>
      <c r="J38" s="37" t="s">
        <v>42</v>
      </c>
      <c r="K38" s="37" t="s">
        <v>41</v>
      </c>
      <c r="L38" s="38" t="s">
        <v>40</v>
      </c>
      <c r="M38" s="37" t="s">
        <v>39</v>
      </c>
      <c r="N38" s="37" t="s">
        <v>38</v>
      </c>
      <c r="O38" s="36" t="s">
        <v>37</v>
      </c>
      <c r="P38" s="35" t="s">
        <v>36</v>
      </c>
      <c r="Q38" s="35" t="s">
        <v>35</v>
      </c>
      <c r="R38" s="35" t="s">
        <v>34</v>
      </c>
      <c r="S38" s="35" t="s">
        <v>33</v>
      </c>
      <c r="T38" s="35" t="s">
        <v>32</v>
      </c>
      <c r="U38" s="35" t="s">
        <v>70</v>
      </c>
    </row>
    <row r="39" spans="2:21" x14ac:dyDescent="0.35">
      <c r="B39" s="15" t="s">
        <v>31</v>
      </c>
      <c r="C39" s="13"/>
      <c r="D39" s="13"/>
      <c r="E39" s="13"/>
      <c r="F39" s="15"/>
      <c r="G39" s="13"/>
      <c r="H39" s="13"/>
      <c r="I39" s="13"/>
      <c r="J39" s="13"/>
      <c r="K39" s="13"/>
      <c r="L39" s="14"/>
      <c r="M39" s="13"/>
      <c r="N39" s="13"/>
      <c r="O39" s="12"/>
      <c r="P39" s="11"/>
      <c r="Q39" s="11"/>
      <c r="R39" s="11"/>
      <c r="S39" s="11"/>
      <c r="T39" s="11"/>
      <c r="U39" s="11"/>
    </row>
    <row r="40" spans="2:21" x14ac:dyDescent="0.35">
      <c r="B40" s="10" t="s">
        <v>23</v>
      </c>
      <c r="C40" s="8">
        <v>71679</v>
      </c>
      <c r="D40" s="8">
        <v>268588</v>
      </c>
      <c r="E40" s="8">
        <v>261786</v>
      </c>
      <c r="F40" s="8">
        <v>287106</v>
      </c>
      <c r="G40" s="8">
        <v>98254</v>
      </c>
      <c r="H40" s="8">
        <v>334067</v>
      </c>
      <c r="I40" s="8">
        <v>344159</v>
      </c>
      <c r="J40" s="8">
        <v>337890</v>
      </c>
      <c r="K40" s="8">
        <v>981588</v>
      </c>
      <c r="L40" s="9">
        <v>709928</v>
      </c>
      <c r="M40" s="8">
        <v>886355</v>
      </c>
      <c r="N40" s="8">
        <v>919444</v>
      </c>
      <c r="O40" s="7">
        <v>96334</v>
      </c>
      <c r="P40" s="7">
        <v>94628</v>
      </c>
      <c r="Q40" s="7">
        <v>461788</v>
      </c>
      <c r="R40" s="7">
        <v>1113809</v>
      </c>
      <c r="S40" s="7">
        <v>737590</v>
      </c>
      <c r="T40" s="7">
        <v>741848</v>
      </c>
      <c r="U40" s="7">
        <f>IFERROR(VLOOKUP($B40,'[1]Balanço Reg'!$H:$K,3,0),0)</f>
        <v>751685</v>
      </c>
    </row>
    <row r="41" spans="2:21" x14ac:dyDescent="0.35">
      <c r="B41" s="10" t="s">
        <v>22</v>
      </c>
      <c r="C41" s="8">
        <v>192368</v>
      </c>
      <c r="D41" s="8">
        <v>182852</v>
      </c>
      <c r="E41" s="8">
        <v>183773</v>
      </c>
      <c r="F41" s="8">
        <v>183474</v>
      </c>
      <c r="G41" s="8">
        <v>197107</v>
      </c>
      <c r="H41" s="8">
        <v>23707</v>
      </c>
      <c r="I41" s="8">
        <v>22436</v>
      </c>
      <c r="J41" s="8">
        <v>15931</v>
      </c>
      <c r="K41" s="8">
        <v>26097</v>
      </c>
      <c r="L41" s="9">
        <v>367508</v>
      </c>
      <c r="M41" s="8">
        <v>371913</v>
      </c>
      <c r="N41" s="8">
        <v>363141</v>
      </c>
      <c r="O41" s="7">
        <v>542316</v>
      </c>
      <c r="P41" s="7">
        <v>217948</v>
      </c>
      <c r="Q41" s="7">
        <v>245489</v>
      </c>
      <c r="R41" s="7">
        <v>242011</v>
      </c>
      <c r="S41" s="7">
        <v>96144</v>
      </c>
      <c r="T41" s="7">
        <v>59341</v>
      </c>
      <c r="U41" s="7">
        <f>IFERROR(VLOOKUP($B41,'[1]Balanço Reg'!$H:$K,3,0),0)</f>
        <v>108342</v>
      </c>
    </row>
    <row r="42" spans="2:21" x14ac:dyDescent="0.35">
      <c r="B42" s="10" t="s">
        <v>21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293</v>
      </c>
      <c r="L42" s="9">
        <v>282</v>
      </c>
      <c r="M42" s="8">
        <v>240</v>
      </c>
      <c r="N42" s="8">
        <v>194</v>
      </c>
      <c r="O42" s="7">
        <v>141</v>
      </c>
      <c r="P42" s="7">
        <v>81</v>
      </c>
      <c r="Q42" s="7">
        <v>81</v>
      </c>
      <c r="R42" s="7">
        <v>63</v>
      </c>
      <c r="S42" s="7">
        <v>46</v>
      </c>
      <c r="T42" s="7">
        <v>28</v>
      </c>
      <c r="U42" s="7">
        <f>IFERROR(VLOOKUP($B42,'[1]Balanço Reg'!$H:$K,3,0),0)</f>
        <v>11703</v>
      </c>
    </row>
    <row r="43" spans="2:21" x14ac:dyDescent="0.35">
      <c r="B43" s="10" t="s">
        <v>81</v>
      </c>
      <c r="C43" s="8"/>
      <c r="D43" s="8"/>
      <c r="E43" s="8"/>
      <c r="F43" s="8"/>
      <c r="G43" s="8"/>
      <c r="H43" s="8"/>
      <c r="I43" s="8"/>
      <c r="J43" s="8"/>
      <c r="K43" s="8"/>
      <c r="L43" s="7" t="s">
        <v>2</v>
      </c>
      <c r="M43" s="7" t="s">
        <v>2</v>
      </c>
      <c r="N43" s="7" t="s">
        <v>2</v>
      </c>
      <c r="O43" s="7" t="s">
        <v>2</v>
      </c>
      <c r="P43" s="7">
        <v>2578</v>
      </c>
      <c r="Q43" s="7">
        <v>0</v>
      </c>
      <c r="R43" s="7">
        <v>0</v>
      </c>
      <c r="S43" s="7">
        <v>0</v>
      </c>
      <c r="T43" s="7">
        <v>1931</v>
      </c>
      <c r="U43" s="7">
        <f>IFERROR(VLOOKUP($B43,'[1]Balanço Reg'!$H:$K,3,0),0)</f>
        <v>18142</v>
      </c>
    </row>
    <row r="44" spans="2:21" x14ac:dyDescent="0.35">
      <c r="B44" s="10" t="s">
        <v>19</v>
      </c>
      <c r="C44" s="8">
        <v>41482</v>
      </c>
      <c r="D44" s="8">
        <v>69923</v>
      </c>
      <c r="E44" s="8">
        <v>49255</v>
      </c>
      <c r="F44" s="8">
        <v>58806</v>
      </c>
      <c r="G44" s="8">
        <v>68022</v>
      </c>
      <c r="H44" s="8">
        <v>88358</v>
      </c>
      <c r="I44" s="8">
        <v>72276</v>
      </c>
      <c r="J44" s="8">
        <v>70721</v>
      </c>
      <c r="K44" s="8">
        <v>72057</v>
      </c>
      <c r="L44" s="9">
        <v>167774</v>
      </c>
      <c r="M44" s="8">
        <v>167858</v>
      </c>
      <c r="N44" s="8">
        <v>139217</v>
      </c>
      <c r="O44" s="7">
        <v>112304</v>
      </c>
      <c r="P44" s="7">
        <v>153346</v>
      </c>
      <c r="Q44" s="7">
        <v>100371</v>
      </c>
      <c r="R44" s="7">
        <v>90525</v>
      </c>
      <c r="S44" s="7">
        <v>71377</v>
      </c>
      <c r="T44" s="7">
        <v>84465</v>
      </c>
      <c r="U44" s="7">
        <f>IFERROR(VLOOKUP($B44,'[1]Balanço Reg'!$H:$K,3,0),0)</f>
        <v>84169</v>
      </c>
    </row>
    <row r="45" spans="2:21" x14ac:dyDescent="0.35">
      <c r="B45" s="10" t="s">
        <v>30</v>
      </c>
      <c r="C45" s="8">
        <v>39021</v>
      </c>
      <c r="D45" s="8">
        <v>90502</v>
      </c>
      <c r="E45" s="8">
        <v>224543</v>
      </c>
      <c r="F45" s="8">
        <v>389278</v>
      </c>
      <c r="G45" s="8">
        <v>540175</v>
      </c>
      <c r="H45" s="8">
        <v>54382</v>
      </c>
      <c r="I45" s="8">
        <v>163232</v>
      </c>
      <c r="J45" s="8">
        <v>293084</v>
      </c>
      <c r="K45" s="8">
        <v>287359</v>
      </c>
      <c r="L45" s="9">
        <v>92106</v>
      </c>
      <c r="M45" s="8">
        <v>127657</v>
      </c>
      <c r="N45" s="8">
        <v>262320</v>
      </c>
      <c r="O45" s="7">
        <v>478040</v>
      </c>
      <c r="P45" s="7">
        <v>255614</v>
      </c>
      <c r="Q45" s="7">
        <v>268737</v>
      </c>
      <c r="R45" s="7">
        <v>394085</v>
      </c>
      <c r="S45" s="7">
        <v>483437</v>
      </c>
      <c r="T45" s="7">
        <v>60990</v>
      </c>
      <c r="U45" s="7">
        <f>IFERROR(VLOOKUP($B45,'[1]Balanço Reg'!$H:$K,3,0),0)</f>
        <v>94776</v>
      </c>
    </row>
    <row r="46" spans="2:21" x14ac:dyDescent="0.35">
      <c r="B46" s="10" t="s">
        <v>18</v>
      </c>
      <c r="C46" s="8">
        <v>17540</v>
      </c>
      <c r="D46" s="8">
        <v>57997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9">
        <v>0</v>
      </c>
      <c r="M46" s="8">
        <v>0</v>
      </c>
      <c r="N46" s="8">
        <v>0</v>
      </c>
      <c r="O46" s="7">
        <v>0</v>
      </c>
      <c r="P46" s="7" t="s">
        <v>2</v>
      </c>
      <c r="Q46" s="7" t="s">
        <v>2</v>
      </c>
      <c r="R46" s="7" t="s">
        <v>2</v>
      </c>
      <c r="S46" s="7"/>
      <c r="T46" s="7">
        <v>6</v>
      </c>
      <c r="U46" s="7">
        <f>IFERROR(VLOOKUP($B46,'[1]Balanço Reg'!$H:$K,3,0),0)</f>
        <v>0</v>
      </c>
    </row>
    <row r="47" spans="2:21" x14ac:dyDescent="0.35">
      <c r="B47" s="10" t="s">
        <v>16</v>
      </c>
      <c r="C47" s="8">
        <v>12766</v>
      </c>
      <c r="D47" s="8">
        <v>16550</v>
      </c>
      <c r="E47" s="8">
        <v>32399</v>
      </c>
      <c r="F47" s="8">
        <v>39059</v>
      </c>
      <c r="G47" s="8">
        <v>39260</v>
      </c>
      <c r="H47" s="8">
        <v>40262</v>
      </c>
      <c r="I47" s="8">
        <v>39302</v>
      </c>
      <c r="J47" s="8">
        <v>44878</v>
      </c>
      <c r="K47" s="8">
        <v>45687</v>
      </c>
      <c r="L47" s="9">
        <v>48336</v>
      </c>
      <c r="M47" s="8">
        <v>48970</v>
      </c>
      <c r="N47" s="8">
        <v>52653</v>
      </c>
      <c r="O47" s="7">
        <v>52518</v>
      </c>
      <c r="P47" s="7">
        <v>49457</v>
      </c>
      <c r="Q47" s="7">
        <v>44836</v>
      </c>
      <c r="R47" s="7">
        <v>34900</v>
      </c>
      <c r="S47" s="7">
        <v>48778</v>
      </c>
      <c r="T47" s="7">
        <v>58371</v>
      </c>
      <c r="U47" s="7">
        <f>IFERROR(VLOOKUP($B47,'[1]Balanço Reg'!$H:$K,3,0),0)</f>
        <v>0</v>
      </c>
    </row>
    <row r="48" spans="2:21" x14ac:dyDescent="0.35">
      <c r="B48" s="10" t="s">
        <v>17</v>
      </c>
      <c r="C48" s="8"/>
      <c r="D48" s="8"/>
      <c r="E48" s="8"/>
      <c r="F48" s="8"/>
      <c r="G48" s="8"/>
      <c r="H48" s="8"/>
      <c r="I48" s="8"/>
      <c r="J48" s="8"/>
      <c r="K48" s="8"/>
      <c r="L48" s="9"/>
      <c r="M48" s="8"/>
      <c r="N48" s="8"/>
      <c r="O48" s="7"/>
      <c r="P48" s="7">
        <v>0</v>
      </c>
      <c r="Q48" s="7">
        <v>67260</v>
      </c>
      <c r="R48" s="7">
        <v>67330</v>
      </c>
      <c r="S48" s="7">
        <v>102</v>
      </c>
      <c r="T48" s="7">
        <v>0</v>
      </c>
      <c r="U48" s="7">
        <f>IFERROR(VLOOKUP($B48,'[1]Balanço Reg'!$H:$K,3,0),0)</f>
        <v>67687</v>
      </c>
    </row>
    <row r="49" spans="2:21" x14ac:dyDescent="0.35">
      <c r="B49" s="10" t="s">
        <v>29</v>
      </c>
      <c r="C49" s="8">
        <v>139946</v>
      </c>
      <c r="D49" s="8">
        <v>3112</v>
      </c>
      <c r="E49" s="8">
        <v>3111</v>
      </c>
      <c r="F49" s="8">
        <v>5159</v>
      </c>
      <c r="G49" s="8">
        <v>5137</v>
      </c>
      <c r="H49" s="8">
        <v>7835</v>
      </c>
      <c r="I49" s="8">
        <v>7831</v>
      </c>
      <c r="J49" s="8">
        <v>7798</v>
      </c>
      <c r="K49" s="8">
        <v>8411</v>
      </c>
      <c r="L49" s="9">
        <v>102079</v>
      </c>
      <c r="M49" s="8">
        <v>9731</v>
      </c>
      <c r="N49" s="8">
        <v>10102</v>
      </c>
      <c r="O49" s="7">
        <v>10406</v>
      </c>
      <c r="P49" s="7">
        <v>500513</v>
      </c>
      <c r="Q49" s="7">
        <v>1068548</v>
      </c>
      <c r="R49" s="7">
        <v>16236</v>
      </c>
      <c r="S49" s="7">
        <v>13467</v>
      </c>
      <c r="T49" s="7">
        <v>110543</v>
      </c>
      <c r="U49" s="7">
        <f>IFERROR(VLOOKUP($B49,'[1]Balanço Reg'!$H:$K,3,0),0)</f>
        <v>12828</v>
      </c>
    </row>
    <row r="50" spans="2:21" x14ac:dyDescent="0.35">
      <c r="B50" s="10" t="s">
        <v>15</v>
      </c>
      <c r="C50" s="8">
        <v>33610</v>
      </c>
      <c r="D50" s="8">
        <v>36344</v>
      </c>
      <c r="E50" s="8">
        <v>29714</v>
      </c>
      <c r="F50" s="8">
        <v>40457</v>
      </c>
      <c r="G50" s="8">
        <v>42515</v>
      </c>
      <c r="H50" s="8">
        <v>37047</v>
      </c>
      <c r="I50" s="8">
        <v>29156</v>
      </c>
      <c r="J50" s="8">
        <v>38239</v>
      </c>
      <c r="K50" s="8">
        <v>41182</v>
      </c>
      <c r="L50" s="9">
        <v>33341</v>
      </c>
      <c r="M50" s="8">
        <v>26512</v>
      </c>
      <c r="N50" s="8">
        <v>37797</v>
      </c>
      <c r="O50" s="7">
        <v>48833</v>
      </c>
      <c r="P50" s="7">
        <v>45094</v>
      </c>
      <c r="Q50" s="7">
        <v>36212</v>
      </c>
      <c r="R50" s="7">
        <v>45062</v>
      </c>
      <c r="S50" s="7">
        <v>50475</v>
      </c>
      <c r="T50" s="7">
        <v>46507</v>
      </c>
      <c r="U50" s="7">
        <f>IFERROR(VLOOKUP($B50,'[1]Balanço Reg'!$H:$K,3,0),0)</f>
        <v>36651</v>
      </c>
    </row>
    <row r="51" spans="2:21" x14ac:dyDescent="0.35">
      <c r="B51" s="10" t="s">
        <v>28</v>
      </c>
      <c r="C51" s="8">
        <v>5495</v>
      </c>
      <c r="D51" s="8">
        <v>2056</v>
      </c>
      <c r="E51" s="8">
        <v>3309</v>
      </c>
      <c r="F51" s="8">
        <v>4655</v>
      </c>
      <c r="G51" s="8">
        <v>3579</v>
      </c>
      <c r="H51" s="8">
        <v>4250</v>
      </c>
      <c r="I51" s="8">
        <v>5103</v>
      </c>
      <c r="J51" s="8">
        <v>4157</v>
      </c>
      <c r="K51" s="8">
        <v>3782</v>
      </c>
      <c r="L51" s="9">
        <v>2173</v>
      </c>
      <c r="M51" s="8">
        <v>2176</v>
      </c>
      <c r="N51" s="8">
        <v>2730</v>
      </c>
      <c r="O51" s="7">
        <v>868</v>
      </c>
      <c r="P51" s="7">
        <v>871</v>
      </c>
      <c r="Q51" s="7">
        <v>855</v>
      </c>
      <c r="R51" s="7">
        <v>858</v>
      </c>
      <c r="S51" s="7">
        <v>858</v>
      </c>
      <c r="T51" s="7">
        <v>858</v>
      </c>
      <c r="U51" s="7">
        <f>IFERROR(VLOOKUP($B51,'[1]Balanço Reg'!$H:$K,3,0),0)</f>
        <v>939</v>
      </c>
    </row>
    <row r="52" spans="2:21" ht="14.15" customHeight="1" x14ac:dyDescent="0.35">
      <c r="B52" s="10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1860</v>
      </c>
      <c r="H52" s="8">
        <v>2480</v>
      </c>
      <c r="I52" s="8">
        <v>2480</v>
      </c>
      <c r="J52" s="8">
        <v>2480</v>
      </c>
      <c r="K52" s="8">
        <v>2480</v>
      </c>
      <c r="L52" s="9">
        <v>2480</v>
      </c>
      <c r="M52" s="8">
        <v>2480</v>
      </c>
      <c r="N52" s="8">
        <v>2480</v>
      </c>
      <c r="O52" s="7">
        <v>2480</v>
      </c>
      <c r="P52" s="7">
        <v>2480</v>
      </c>
      <c r="Q52" s="7">
        <v>2480</v>
      </c>
      <c r="R52" s="7">
        <v>2480</v>
      </c>
      <c r="S52" s="7">
        <v>2480</v>
      </c>
      <c r="T52" s="7">
        <v>2480</v>
      </c>
      <c r="U52" s="7">
        <f>IFERROR(VLOOKUP($B52,'[1]Balanço Reg'!$H:$K,3,0),0)</f>
        <v>0</v>
      </c>
    </row>
    <row r="53" spans="2:21" x14ac:dyDescent="0.35">
      <c r="B53" s="10" t="s">
        <v>26</v>
      </c>
      <c r="C53" s="8"/>
      <c r="D53" s="8"/>
      <c r="E53" s="8"/>
      <c r="F53" s="8"/>
      <c r="G53" s="8"/>
      <c r="H53" s="8"/>
      <c r="I53" s="8"/>
      <c r="J53" s="8"/>
      <c r="K53" s="8"/>
      <c r="L53" s="9"/>
      <c r="M53" s="8"/>
      <c r="N53" s="8"/>
      <c r="O53" s="7"/>
      <c r="P53" s="7">
        <v>0</v>
      </c>
      <c r="Q53" s="7">
        <v>3947</v>
      </c>
      <c r="R53" s="7">
        <v>0</v>
      </c>
      <c r="S53" s="7">
        <v>0</v>
      </c>
      <c r="T53" s="7">
        <v>0</v>
      </c>
      <c r="U53" s="7">
        <f>IFERROR(VLOOKUP($B53,'[1]Balanço Reg'!$H:$K,3,0),0)</f>
        <v>0</v>
      </c>
    </row>
    <row r="54" spans="2:21" x14ac:dyDescent="0.35">
      <c r="B54" s="10" t="s">
        <v>82</v>
      </c>
      <c r="C54" s="8">
        <v>53047</v>
      </c>
      <c r="D54" s="8">
        <v>61180</v>
      </c>
      <c r="E54" s="8">
        <v>57876</v>
      </c>
      <c r="F54" s="8">
        <v>16385</v>
      </c>
      <c r="G54" s="8">
        <v>13852</v>
      </c>
      <c r="H54" s="8">
        <v>34310</v>
      </c>
      <c r="I54" s="8">
        <v>27472</v>
      </c>
      <c r="J54" s="8">
        <v>56345</v>
      </c>
      <c r="K54" s="8">
        <v>70150</v>
      </c>
      <c r="L54" s="9">
        <v>80152</v>
      </c>
      <c r="M54" s="8">
        <v>55374</v>
      </c>
      <c r="N54" s="8">
        <v>34641</v>
      </c>
      <c r="O54" s="7">
        <v>45567</v>
      </c>
      <c r="P54" s="7">
        <v>43743</v>
      </c>
      <c r="Q54" s="7">
        <v>56916</v>
      </c>
      <c r="R54" s="7">
        <v>51763</v>
      </c>
      <c r="S54" s="7">
        <v>54158</v>
      </c>
      <c r="T54" s="7">
        <v>50707</v>
      </c>
      <c r="U54" s="7">
        <f>IFERROR(VLOOKUP($B54,'[1]Balanço Reg'!$H:$K,3,0),0)</f>
        <v>46192</v>
      </c>
    </row>
    <row r="55" spans="2:21" x14ac:dyDescent="0.35">
      <c r="B55" s="6"/>
      <c r="C55" s="27">
        <f t="shared" ref="C55:N55" si="7">SUM(C40:C54)</f>
        <v>606954</v>
      </c>
      <c r="D55" s="27">
        <f t="shared" si="7"/>
        <v>789104</v>
      </c>
      <c r="E55" s="27">
        <f t="shared" si="7"/>
        <v>845766</v>
      </c>
      <c r="F55" s="27">
        <f t="shared" si="7"/>
        <v>1024379</v>
      </c>
      <c r="G55" s="27">
        <f t="shared" si="7"/>
        <v>1009761</v>
      </c>
      <c r="H55" s="27">
        <f t="shared" si="7"/>
        <v>626698</v>
      </c>
      <c r="I55" s="27">
        <f t="shared" si="7"/>
        <v>713447</v>
      </c>
      <c r="J55" s="27">
        <f t="shared" si="7"/>
        <v>871523</v>
      </c>
      <c r="K55" s="27">
        <f t="shared" si="7"/>
        <v>1539086</v>
      </c>
      <c r="L55" s="28">
        <f t="shared" si="7"/>
        <v>1606159</v>
      </c>
      <c r="M55" s="27">
        <f t="shared" si="7"/>
        <v>1699266</v>
      </c>
      <c r="N55" s="27">
        <f t="shared" si="7"/>
        <v>1824719</v>
      </c>
      <c r="O55" s="5">
        <f>SUM(O40:O54)</f>
        <v>1389807</v>
      </c>
      <c r="P55" s="4">
        <f>SUM(P40:P54)</f>
        <v>1366353</v>
      </c>
      <c r="Q55" s="4">
        <f t="shared" ref="Q55:U55" si="8">SUM(Q40:Q54)</f>
        <v>2357520</v>
      </c>
      <c r="R55" s="4">
        <f t="shared" si="8"/>
        <v>2059122</v>
      </c>
      <c r="S55" s="4">
        <f t="shared" si="8"/>
        <v>1558912</v>
      </c>
      <c r="T55" s="4">
        <f t="shared" si="8"/>
        <v>1218075</v>
      </c>
      <c r="U55" s="4">
        <f t="shared" si="8"/>
        <v>1233114</v>
      </c>
    </row>
    <row r="56" spans="2:21" x14ac:dyDescent="0.35">
      <c r="B56" s="15" t="s">
        <v>25</v>
      </c>
      <c r="C56" s="13"/>
      <c r="D56" s="13"/>
      <c r="E56" s="13"/>
      <c r="F56" s="15"/>
      <c r="G56" s="13"/>
      <c r="H56" s="13"/>
      <c r="I56" s="13"/>
      <c r="J56" s="13"/>
      <c r="K56" s="13"/>
      <c r="L56" s="14"/>
      <c r="M56" s="13"/>
      <c r="N56" s="13"/>
      <c r="O56" s="12"/>
      <c r="P56" s="11"/>
      <c r="Q56" s="11"/>
      <c r="R56" s="11"/>
      <c r="S56" s="11"/>
      <c r="T56" s="11"/>
      <c r="U56" s="11"/>
    </row>
    <row r="57" spans="2:21" x14ac:dyDescent="0.35">
      <c r="B57" s="34" t="s">
        <v>24</v>
      </c>
      <c r="C57" s="31"/>
      <c r="D57" s="33"/>
      <c r="E57" s="33"/>
      <c r="F57" s="31"/>
      <c r="G57" s="31"/>
      <c r="H57" s="31"/>
      <c r="I57" s="31"/>
      <c r="J57" s="31"/>
      <c r="K57" s="31"/>
      <c r="L57" s="32"/>
      <c r="M57" s="31"/>
      <c r="N57" s="31"/>
      <c r="O57" s="30"/>
      <c r="P57" s="29"/>
      <c r="Q57" s="29"/>
      <c r="R57" s="29"/>
      <c r="S57" s="29"/>
      <c r="T57" s="29"/>
      <c r="U57" s="29"/>
    </row>
    <row r="58" spans="2:21" x14ac:dyDescent="0.35">
      <c r="B58" s="10" t="s">
        <v>83</v>
      </c>
      <c r="C58" s="8">
        <v>432472</v>
      </c>
      <c r="D58" s="8">
        <v>690541</v>
      </c>
      <c r="E58" s="8">
        <v>677182</v>
      </c>
      <c r="F58" s="8">
        <v>657248</v>
      </c>
      <c r="G58" s="8">
        <v>1258364</v>
      </c>
      <c r="H58" s="8">
        <v>1215689</v>
      </c>
      <c r="I58" s="8">
        <v>1273554</v>
      </c>
      <c r="J58" s="8">
        <v>1264523</v>
      </c>
      <c r="K58" s="8">
        <v>660197</v>
      </c>
      <c r="L58" s="9">
        <v>637448</v>
      </c>
      <c r="M58" s="8">
        <v>620011</v>
      </c>
      <c r="N58" s="8">
        <v>1248161</v>
      </c>
      <c r="O58" s="7">
        <v>1228231</v>
      </c>
      <c r="P58" s="7">
        <v>1208301</v>
      </c>
      <c r="Q58" s="7">
        <v>1182886</v>
      </c>
      <c r="R58" s="7">
        <v>1722627</v>
      </c>
      <c r="S58" s="7">
        <v>1721742</v>
      </c>
      <c r="T58" s="7">
        <v>1728681</v>
      </c>
      <c r="U58" s="7">
        <f>IFERROR(VLOOKUP($B58,'[1]Balanço Reg'!$H:$K,3,0),0)</f>
        <v>1953199</v>
      </c>
    </row>
    <row r="59" spans="2:21" x14ac:dyDescent="0.35">
      <c r="B59" s="10" t="s">
        <v>84</v>
      </c>
      <c r="C59" s="8">
        <v>313931</v>
      </c>
      <c r="D59" s="8">
        <v>801007</v>
      </c>
      <c r="E59" s="8">
        <v>806204</v>
      </c>
      <c r="F59" s="8">
        <v>1420052</v>
      </c>
      <c r="G59" s="8">
        <v>1437775</v>
      </c>
      <c r="H59" s="8">
        <v>1441504</v>
      </c>
      <c r="I59" s="8">
        <v>1457692</v>
      </c>
      <c r="J59" s="8">
        <v>1475140</v>
      </c>
      <c r="K59" s="8">
        <v>1480445</v>
      </c>
      <c r="L59" s="9">
        <v>1528971</v>
      </c>
      <c r="M59" s="8">
        <v>1554166</v>
      </c>
      <c r="N59" s="8">
        <v>1545549</v>
      </c>
      <c r="O59" s="7">
        <v>1392099</v>
      </c>
      <c r="P59" s="7">
        <v>2961318</v>
      </c>
      <c r="Q59" s="7">
        <v>3664357</v>
      </c>
      <c r="R59" s="7">
        <v>3707753</v>
      </c>
      <c r="S59" s="7">
        <v>3788738</v>
      </c>
      <c r="T59" s="7">
        <v>4829761</v>
      </c>
      <c r="U59" s="7">
        <f>IFERROR(VLOOKUP($B59,'[1]Balanço Reg'!$H:$K,3,0),0)</f>
        <v>4938992</v>
      </c>
    </row>
    <row r="60" spans="2:21" x14ac:dyDescent="0.35">
      <c r="B60" s="10" t="s">
        <v>85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158</v>
      </c>
      <c r="L60" s="9">
        <v>101</v>
      </c>
      <c r="M60" s="8">
        <v>73</v>
      </c>
      <c r="N60" s="8">
        <v>62</v>
      </c>
      <c r="O60" s="7">
        <v>35</v>
      </c>
      <c r="P60" s="7">
        <v>18</v>
      </c>
      <c r="Q60" s="7">
        <v>0</v>
      </c>
      <c r="R60" s="7">
        <v>0</v>
      </c>
      <c r="S60" s="7">
        <v>0</v>
      </c>
      <c r="T60" s="7">
        <v>0</v>
      </c>
      <c r="U60" s="7">
        <f>IFERROR(VLOOKUP($B60,'[1]Balanço Reg'!$H:$K,3,0),0)</f>
        <v>42927</v>
      </c>
    </row>
    <row r="61" spans="2:21" x14ac:dyDescent="0.35">
      <c r="B61" s="10" t="s">
        <v>86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2760</v>
      </c>
      <c r="K61" s="8">
        <v>0</v>
      </c>
      <c r="L61" s="9">
        <v>135</v>
      </c>
      <c r="M61" s="8">
        <v>0</v>
      </c>
      <c r="N61" s="8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f>IFERROR(VLOOKUP($B61,'[1]Balanço Reg'!$H:$K,3,0),0)</f>
        <v>6561</v>
      </c>
    </row>
    <row r="62" spans="2:21" x14ac:dyDescent="0.35">
      <c r="B62" s="10" t="s">
        <v>87</v>
      </c>
      <c r="C62" s="8"/>
      <c r="D62" s="8"/>
      <c r="E62" s="8"/>
      <c r="F62" s="8"/>
      <c r="G62" s="8"/>
      <c r="H62" s="8"/>
      <c r="I62" s="8"/>
      <c r="J62" s="8"/>
      <c r="K62" s="8"/>
      <c r="L62" s="9"/>
      <c r="M62" s="8"/>
      <c r="N62" s="8"/>
      <c r="O62" s="7"/>
      <c r="P62" s="7">
        <v>0</v>
      </c>
      <c r="Q62" s="7">
        <v>0</v>
      </c>
      <c r="R62" s="7">
        <v>14535</v>
      </c>
      <c r="S62" s="7">
        <v>32213</v>
      </c>
      <c r="T62" s="7">
        <v>6336</v>
      </c>
      <c r="U62" s="7">
        <f>IFERROR(VLOOKUP($B62,'[1]Balanço Reg'!$H:$K,3,0),0)</f>
        <v>6323</v>
      </c>
    </row>
    <row r="63" spans="2:21" x14ac:dyDescent="0.35">
      <c r="B63" s="10" t="s">
        <v>88</v>
      </c>
      <c r="C63" s="8"/>
      <c r="D63" s="8"/>
      <c r="E63" s="8"/>
      <c r="F63" s="8"/>
      <c r="G63" s="8"/>
      <c r="H63" s="8"/>
      <c r="I63" s="8"/>
      <c r="J63" s="8"/>
      <c r="K63" s="8"/>
      <c r="L63" s="7" t="s">
        <v>2</v>
      </c>
      <c r="M63" s="7" t="s">
        <v>2</v>
      </c>
      <c r="N63" s="7" t="s">
        <v>2</v>
      </c>
      <c r="O63" s="7" t="s">
        <v>2</v>
      </c>
      <c r="P63" s="7">
        <v>381978</v>
      </c>
      <c r="Q63" s="7">
        <v>394078</v>
      </c>
      <c r="R63" s="7">
        <v>406048</v>
      </c>
      <c r="S63" s="7">
        <v>417940</v>
      </c>
      <c r="T63" s="7">
        <v>465847</v>
      </c>
      <c r="U63" s="7">
        <f>IFERROR(VLOOKUP($B63,'[1]Balanço Reg'!$H:$K,3,0),0)</f>
        <v>481232</v>
      </c>
    </row>
    <row r="64" spans="2:21" x14ac:dyDescent="0.35">
      <c r="B64" s="10" t="s">
        <v>89</v>
      </c>
      <c r="C64" s="8">
        <v>119857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9">
        <v>0</v>
      </c>
      <c r="M64" s="8">
        <v>0</v>
      </c>
      <c r="N64" s="8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f>IFERROR(VLOOKUP($B64,'[1]Balanço Reg'!$H:$K,3,0),0)</f>
        <v>0</v>
      </c>
    </row>
    <row r="65" spans="2:21" x14ac:dyDescent="0.35">
      <c r="B65" s="10" t="s">
        <v>90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9">
        <v>0</v>
      </c>
      <c r="M65" s="8">
        <v>0</v>
      </c>
      <c r="N65" s="8">
        <v>82703</v>
      </c>
      <c r="O65" s="7">
        <v>77117</v>
      </c>
      <c r="P65" s="7">
        <v>71465</v>
      </c>
      <c r="Q65" s="7">
        <v>65790</v>
      </c>
      <c r="R65" s="7">
        <v>50633</v>
      </c>
      <c r="S65" s="7">
        <v>53056</v>
      </c>
      <c r="T65" s="7">
        <v>50553</v>
      </c>
      <c r="U65" s="7">
        <f>IFERROR(VLOOKUP($B65,'[1]Balanço Reg'!$H:$K,3,0),0)</f>
        <v>50291</v>
      </c>
    </row>
    <row r="66" spans="2:21" x14ac:dyDescent="0.35">
      <c r="B66" s="10" t="s">
        <v>91</v>
      </c>
      <c r="C66" s="8">
        <v>1056505</v>
      </c>
      <c r="D66" s="8">
        <v>831111</v>
      </c>
      <c r="E66" s="8">
        <v>810693</v>
      </c>
      <c r="F66" s="8">
        <v>769433</v>
      </c>
      <c r="G66" s="8">
        <v>710377</v>
      </c>
      <c r="H66" s="8">
        <v>735689</v>
      </c>
      <c r="I66" s="8">
        <v>757847</v>
      </c>
      <c r="J66" s="8">
        <v>721825</v>
      </c>
      <c r="K66" s="8">
        <v>660889</v>
      </c>
      <c r="L66" s="9">
        <v>686732</v>
      </c>
      <c r="M66" s="8">
        <v>713361</v>
      </c>
      <c r="N66" s="8">
        <v>1005975</v>
      </c>
      <c r="O66" s="7">
        <v>1074349</v>
      </c>
      <c r="P66" s="7">
        <v>913557</v>
      </c>
      <c r="Q66" s="7">
        <v>868910</v>
      </c>
      <c r="R66" s="7">
        <v>786903</v>
      </c>
      <c r="S66" s="7">
        <v>825416</v>
      </c>
      <c r="T66" s="7">
        <v>899825</v>
      </c>
      <c r="U66" s="7">
        <f>IFERROR(VLOOKUP($B66,'[1]Balanço Reg'!$H:$K,3,0),0)</f>
        <v>896426</v>
      </c>
    </row>
    <row r="67" spans="2:21" ht="6" customHeight="1" x14ac:dyDescent="0.35">
      <c r="B67" s="10" t="s">
        <v>92</v>
      </c>
      <c r="C67" s="8">
        <v>32510</v>
      </c>
      <c r="D67" s="8">
        <v>54250</v>
      </c>
      <c r="E67" s="8">
        <v>40848</v>
      </c>
      <c r="F67" s="8">
        <v>42962</v>
      </c>
      <c r="G67" s="8">
        <v>34827</v>
      </c>
      <c r="H67" s="8">
        <v>35925</v>
      </c>
      <c r="I67" s="8">
        <v>39380</v>
      </c>
      <c r="J67" s="8">
        <v>37756</v>
      </c>
      <c r="K67" s="8">
        <v>41836</v>
      </c>
      <c r="L67" s="9">
        <v>41236</v>
      </c>
      <c r="M67" s="8">
        <v>34179</v>
      </c>
      <c r="N67" s="8">
        <v>40742</v>
      </c>
      <c r="O67" s="7">
        <v>42419</v>
      </c>
      <c r="P67" s="7">
        <v>48065</v>
      </c>
      <c r="Q67" s="7">
        <v>50331</v>
      </c>
      <c r="R67" s="7">
        <v>50036</v>
      </c>
      <c r="S67" s="7">
        <v>35141</v>
      </c>
      <c r="T67" s="7">
        <v>25559</v>
      </c>
      <c r="U67" s="7">
        <f>IFERROR(VLOOKUP($B67,'[1]Balanço Reg'!$H:$K,3,0),0)</f>
        <v>22461</v>
      </c>
    </row>
    <row r="68" spans="2:21" x14ac:dyDescent="0.35">
      <c r="B68" s="10" t="s">
        <v>93</v>
      </c>
      <c r="C68" s="8">
        <v>153035</v>
      </c>
      <c r="D68" s="8">
        <v>121553</v>
      </c>
      <c r="E68" s="8">
        <v>125321</v>
      </c>
      <c r="F68" s="8">
        <v>113686</v>
      </c>
      <c r="G68" s="8">
        <v>102672</v>
      </c>
      <c r="H68" s="8">
        <v>90708</v>
      </c>
      <c r="I68" s="8">
        <v>91036</v>
      </c>
      <c r="J68" s="8">
        <v>92755</v>
      </c>
      <c r="K68" s="8">
        <v>86780</v>
      </c>
      <c r="L68" s="9">
        <v>62367</v>
      </c>
      <c r="M68" s="8">
        <v>59509</v>
      </c>
      <c r="N68" s="8">
        <v>58816</v>
      </c>
      <c r="O68" s="7">
        <v>57993</v>
      </c>
      <c r="P68" s="7">
        <v>85736</v>
      </c>
      <c r="Q68" s="7">
        <v>126098</v>
      </c>
      <c r="R68" s="7">
        <v>116409</v>
      </c>
      <c r="S68" s="7">
        <v>111585</v>
      </c>
      <c r="T68" s="7">
        <v>119407</v>
      </c>
      <c r="U68" s="7">
        <f>IFERROR(VLOOKUP($B68,'[1]Balanço Reg'!$H:$K,3,0),0)</f>
        <v>120263</v>
      </c>
    </row>
    <row r="69" spans="2:21" ht="5.15" customHeight="1" x14ac:dyDescent="0.35">
      <c r="B69" s="10" t="s">
        <v>94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17853</v>
      </c>
      <c r="K69" s="8">
        <v>0</v>
      </c>
      <c r="L69" s="9">
        <v>16612</v>
      </c>
      <c r="M69" s="8">
        <v>15992</v>
      </c>
      <c r="N69" s="8">
        <v>15372</v>
      </c>
      <c r="O69" s="7">
        <v>14752</v>
      </c>
      <c r="P69" s="7">
        <v>14132</v>
      </c>
      <c r="Q69" s="7">
        <v>13512</v>
      </c>
      <c r="R69" s="7">
        <v>12892</v>
      </c>
      <c r="S69" s="7">
        <v>12272</v>
      </c>
      <c r="T69" s="7">
        <v>11652</v>
      </c>
      <c r="U69" s="7">
        <f>IFERROR(VLOOKUP($B69,'[1]Balanço Reg'!$H:$K,3,0),0)</f>
        <v>0</v>
      </c>
    </row>
    <row r="70" spans="2:21" x14ac:dyDescent="0.35">
      <c r="B70" s="10" t="s">
        <v>95</v>
      </c>
      <c r="C70" s="8">
        <v>0</v>
      </c>
      <c r="D70" s="8">
        <v>0</v>
      </c>
      <c r="E70" s="8">
        <v>0</v>
      </c>
      <c r="F70" s="8">
        <v>0</v>
      </c>
      <c r="G70" s="8">
        <v>333844</v>
      </c>
      <c r="H70" s="8">
        <v>0</v>
      </c>
      <c r="I70" s="8">
        <v>0</v>
      </c>
      <c r="J70" s="8">
        <v>363061</v>
      </c>
      <c r="K70" s="8">
        <v>0</v>
      </c>
      <c r="L70" s="9">
        <v>351904</v>
      </c>
      <c r="M70" s="8">
        <v>388616</v>
      </c>
      <c r="N70" s="8">
        <v>383471</v>
      </c>
      <c r="O70" s="7">
        <v>383984</v>
      </c>
      <c r="P70" s="7">
        <v>380135</v>
      </c>
      <c r="Q70" s="7">
        <v>397485</v>
      </c>
      <c r="R70" s="7">
        <v>393236</v>
      </c>
      <c r="S70" s="7">
        <v>389131</v>
      </c>
      <c r="T70" s="7">
        <v>384980</v>
      </c>
      <c r="U70" s="7">
        <f>IFERROR(VLOOKUP($B70,'[1]Balanço Reg'!$H:$K,3,0),0)</f>
        <v>469256</v>
      </c>
    </row>
    <row r="71" spans="2:21" x14ac:dyDescent="0.35">
      <c r="B71" s="10" t="s">
        <v>96</v>
      </c>
      <c r="C71" s="8">
        <v>24053</v>
      </c>
      <c r="D71" s="8">
        <v>24053</v>
      </c>
      <c r="E71" s="8">
        <v>318578</v>
      </c>
      <c r="F71" s="8">
        <v>320021</v>
      </c>
      <c r="G71" s="8">
        <v>20333</v>
      </c>
      <c r="H71" s="8">
        <v>0</v>
      </c>
      <c r="I71" s="8">
        <v>0</v>
      </c>
      <c r="J71" s="8">
        <v>0</v>
      </c>
      <c r="K71" s="8">
        <v>0</v>
      </c>
      <c r="L71" s="9">
        <v>0</v>
      </c>
      <c r="M71" s="8">
        <v>0</v>
      </c>
      <c r="N71" s="8">
        <v>0</v>
      </c>
      <c r="O71" s="7">
        <v>0</v>
      </c>
      <c r="P71" s="7" t="s">
        <v>2</v>
      </c>
      <c r="Q71" s="7" t="s">
        <v>2</v>
      </c>
      <c r="R71" s="7" t="s">
        <v>2</v>
      </c>
      <c r="S71" s="7" t="s">
        <v>2</v>
      </c>
      <c r="T71" s="7">
        <v>0</v>
      </c>
      <c r="U71" s="7">
        <f>IFERROR(VLOOKUP($B71,'[1]Balanço Reg'!$H:$K,3,0),0)</f>
        <v>0</v>
      </c>
    </row>
    <row r="72" spans="2:21" x14ac:dyDescent="0.35">
      <c r="B72" s="10" t="s">
        <v>97</v>
      </c>
      <c r="C72" s="8">
        <v>0</v>
      </c>
      <c r="D72" s="8">
        <v>327579</v>
      </c>
      <c r="E72" s="8">
        <v>27455</v>
      </c>
      <c r="F72" s="8">
        <v>53841</v>
      </c>
      <c r="G72" s="8">
        <v>34532</v>
      </c>
      <c r="H72" s="8">
        <v>385101</v>
      </c>
      <c r="I72" s="8">
        <v>381705</v>
      </c>
      <c r="J72" s="8">
        <v>34572</v>
      </c>
      <c r="K72" s="8">
        <v>407469</v>
      </c>
      <c r="L72" s="9">
        <v>35652</v>
      </c>
      <c r="M72" s="8">
        <v>46714</v>
      </c>
      <c r="N72" s="8">
        <v>48201</v>
      </c>
      <c r="O72" s="7">
        <v>53134</v>
      </c>
      <c r="P72" s="7">
        <v>54032</v>
      </c>
      <c r="Q72" s="7">
        <v>11973</v>
      </c>
      <c r="R72" s="7">
        <v>12103</v>
      </c>
      <c r="S72" s="7">
        <v>12232</v>
      </c>
      <c r="T72" s="7">
        <v>3981</v>
      </c>
      <c r="U72" s="7">
        <f>IFERROR(VLOOKUP($B72,'[1]Balanço Reg'!$H:$K,3,0),0)</f>
        <v>4446</v>
      </c>
    </row>
    <row r="73" spans="2:21" x14ac:dyDescent="0.35">
      <c r="B73" s="6"/>
      <c r="C73" s="27">
        <f t="shared" ref="C73:N73" si="9">SUM(C58:C72)</f>
        <v>2132363</v>
      </c>
      <c r="D73" s="27">
        <f t="shared" si="9"/>
        <v>2850094</v>
      </c>
      <c r="E73" s="27">
        <f t="shared" si="9"/>
        <v>2806281</v>
      </c>
      <c r="F73" s="27">
        <f t="shared" si="9"/>
        <v>3377243</v>
      </c>
      <c r="G73" s="27">
        <f t="shared" si="9"/>
        <v>3932724</v>
      </c>
      <c r="H73" s="27">
        <f t="shared" si="9"/>
        <v>3904616</v>
      </c>
      <c r="I73" s="27">
        <f t="shared" si="9"/>
        <v>4001214</v>
      </c>
      <c r="J73" s="27">
        <f t="shared" si="9"/>
        <v>4010245</v>
      </c>
      <c r="K73" s="27">
        <f t="shared" si="9"/>
        <v>3337774</v>
      </c>
      <c r="L73" s="28">
        <f t="shared" si="9"/>
        <v>3361158</v>
      </c>
      <c r="M73" s="27">
        <f t="shared" si="9"/>
        <v>3432621</v>
      </c>
      <c r="N73" s="27">
        <f t="shared" si="9"/>
        <v>4429052</v>
      </c>
      <c r="O73" s="5">
        <f>SUM(O58:O72)</f>
        <v>4324113</v>
      </c>
      <c r="P73" s="4">
        <f>SUM(P58:P72)</f>
        <v>6118737</v>
      </c>
      <c r="Q73" s="4">
        <f t="shared" ref="Q73:U73" si="10">SUM(Q58:Q72)</f>
        <v>6775420</v>
      </c>
      <c r="R73" s="4">
        <f t="shared" si="10"/>
        <v>7273175</v>
      </c>
      <c r="S73" s="4">
        <f t="shared" si="10"/>
        <v>7399466</v>
      </c>
      <c r="T73" s="4">
        <f t="shared" si="10"/>
        <v>8526582</v>
      </c>
      <c r="U73" s="4">
        <f t="shared" si="10"/>
        <v>8992377</v>
      </c>
    </row>
    <row r="74" spans="2:21" x14ac:dyDescent="0.35">
      <c r="B74" s="26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4"/>
      <c r="N74" s="24"/>
      <c r="O74" s="23"/>
      <c r="P74" s="22"/>
      <c r="Q74" s="22"/>
      <c r="R74" s="22"/>
      <c r="S74" s="22"/>
      <c r="T74" s="22"/>
      <c r="U74" s="22"/>
    </row>
    <row r="75" spans="2:21" x14ac:dyDescent="0.35">
      <c r="B75" s="10" t="s">
        <v>13</v>
      </c>
      <c r="C75" s="8">
        <v>178733</v>
      </c>
      <c r="D75" s="8">
        <v>214939</v>
      </c>
      <c r="E75" s="8">
        <v>201431</v>
      </c>
      <c r="F75" s="8">
        <v>212706</v>
      </c>
      <c r="G75" s="8">
        <v>226286</v>
      </c>
      <c r="H75" s="8">
        <v>230878</v>
      </c>
      <c r="I75" s="8">
        <v>282713</v>
      </c>
      <c r="J75" s="8">
        <v>287177</v>
      </c>
      <c r="K75" s="8">
        <v>273453</v>
      </c>
      <c r="L75" s="9">
        <v>1967288</v>
      </c>
      <c r="M75" s="8">
        <v>502442</v>
      </c>
      <c r="N75" s="8">
        <v>369210</v>
      </c>
      <c r="O75" s="21">
        <v>327872</v>
      </c>
      <c r="P75" s="7">
        <v>371159</v>
      </c>
      <c r="Q75" s="7">
        <v>355926</v>
      </c>
      <c r="R75" s="7">
        <v>348109</v>
      </c>
      <c r="S75" s="7">
        <v>390121</v>
      </c>
      <c r="T75" s="7">
        <v>393529</v>
      </c>
      <c r="U75" s="7">
        <f>IFERROR(VLOOKUP($B75,'[1]Balanço Reg'!$H:$K,3,0),0)</f>
        <v>409853</v>
      </c>
    </row>
    <row r="76" spans="2:21" x14ac:dyDescent="0.35">
      <c r="B76" s="20"/>
      <c r="C76" s="18"/>
      <c r="D76" s="18"/>
      <c r="E76" s="18"/>
      <c r="F76" s="18"/>
      <c r="G76" s="18"/>
      <c r="H76" s="18"/>
      <c r="I76" s="18"/>
      <c r="J76" s="20"/>
      <c r="K76" s="18"/>
      <c r="L76" s="19"/>
      <c r="M76" s="18"/>
      <c r="N76" s="18"/>
      <c r="O76" s="17"/>
      <c r="P76" s="16"/>
      <c r="Q76" s="16"/>
      <c r="R76" s="16"/>
      <c r="S76" s="16"/>
      <c r="T76" s="16"/>
      <c r="U76" s="16"/>
    </row>
    <row r="77" spans="2:21" x14ac:dyDescent="0.35">
      <c r="B77" s="15" t="s">
        <v>12</v>
      </c>
      <c r="C77" s="13"/>
      <c r="D77" s="13"/>
      <c r="E77" s="13"/>
      <c r="F77" s="15"/>
      <c r="G77" s="13"/>
      <c r="H77" s="13"/>
      <c r="I77" s="13"/>
      <c r="J77" s="13"/>
      <c r="K77" s="13"/>
      <c r="L77" s="14"/>
      <c r="M77" s="13"/>
      <c r="N77" s="13"/>
      <c r="O77" s="12"/>
      <c r="P77" s="11"/>
      <c r="Q77" s="11"/>
      <c r="R77" s="11"/>
      <c r="S77" s="11"/>
      <c r="T77" s="11"/>
      <c r="U77" s="11"/>
    </row>
    <row r="78" spans="2:21" x14ac:dyDescent="0.35">
      <c r="B78" s="10" t="s">
        <v>11</v>
      </c>
      <c r="C78" s="8">
        <v>2372437</v>
      </c>
      <c r="D78" s="8">
        <v>3590020</v>
      </c>
      <c r="E78" s="8">
        <v>3590020</v>
      </c>
      <c r="F78" s="8">
        <v>3590020</v>
      </c>
      <c r="G78" s="8">
        <v>3590020</v>
      </c>
      <c r="H78" s="8">
        <v>3590020</v>
      </c>
      <c r="I78" s="8">
        <v>3590020</v>
      </c>
      <c r="J78" s="8">
        <v>3590020</v>
      </c>
      <c r="K78" s="8">
        <v>3590020</v>
      </c>
      <c r="L78" s="9">
        <v>3590020</v>
      </c>
      <c r="M78" s="8">
        <v>3590020</v>
      </c>
      <c r="N78" s="8">
        <v>3590020</v>
      </c>
      <c r="O78" s="7">
        <v>3590020</v>
      </c>
      <c r="P78" s="7">
        <v>3590020</v>
      </c>
      <c r="Q78" s="7">
        <v>3590020</v>
      </c>
      <c r="R78" s="7">
        <v>3590020</v>
      </c>
      <c r="S78" s="7">
        <v>3590020</v>
      </c>
      <c r="T78" s="7">
        <v>3590020</v>
      </c>
      <c r="U78" s="7">
        <f>IFERROR(VLOOKUP($B78,'[1]Balanço Reg'!$H:$K,3,0),0)</f>
        <v>3590020</v>
      </c>
    </row>
    <row r="79" spans="2:21" s="59" customFormat="1" x14ac:dyDescent="0.35">
      <c r="B79" s="10" t="s">
        <v>10</v>
      </c>
      <c r="C79" s="8">
        <v>1217583</v>
      </c>
      <c r="D79" s="8">
        <v>666</v>
      </c>
      <c r="E79" s="8">
        <v>666</v>
      </c>
      <c r="F79" s="8">
        <v>666</v>
      </c>
      <c r="G79" s="8">
        <v>666</v>
      </c>
      <c r="H79" s="8">
        <v>666</v>
      </c>
      <c r="I79" s="8">
        <v>666</v>
      </c>
      <c r="J79" s="8">
        <v>666</v>
      </c>
      <c r="K79" s="8">
        <v>666</v>
      </c>
      <c r="L79" s="9">
        <v>666</v>
      </c>
      <c r="M79" s="8">
        <v>666</v>
      </c>
      <c r="N79" s="8">
        <v>666</v>
      </c>
      <c r="O79" s="7">
        <v>666</v>
      </c>
      <c r="P79" s="7">
        <v>-18380</v>
      </c>
      <c r="Q79" s="7">
        <v>-18380</v>
      </c>
      <c r="R79" s="7">
        <v>-18380</v>
      </c>
      <c r="S79" s="7">
        <v>-18380</v>
      </c>
      <c r="T79" s="7">
        <v>-18380</v>
      </c>
      <c r="U79" s="7">
        <f>IFERROR(VLOOKUP($B79,'[1]Balanço Reg'!$H:$K,3,0),0)</f>
        <v>666</v>
      </c>
    </row>
    <row r="80" spans="2:21" x14ac:dyDescent="0.35">
      <c r="B80" s="10" t="s">
        <v>9</v>
      </c>
      <c r="C80" s="8">
        <v>1127814</v>
      </c>
      <c r="D80" s="8">
        <v>1265967</v>
      </c>
      <c r="E80" s="8">
        <v>1402336</v>
      </c>
      <c r="F80" s="8">
        <v>557337</v>
      </c>
      <c r="G80" s="8">
        <v>557337</v>
      </c>
      <c r="H80" s="8">
        <v>760451</v>
      </c>
      <c r="I80" s="8">
        <v>760451</v>
      </c>
      <c r="J80" s="8">
        <v>760451</v>
      </c>
      <c r="K80" s="8">
        <v>760451</v>
      </c>
      <c r="L80" s="9">
        <v>1192078</v>
      </c>
      <c r="M80" s="8">
        <v>1192078</v>
      </c>
      <c r="N80" s="8">
        <v>1192078</v>
      </c>
      <c r="O80" s="7">
        <v>1192078</v>
      </c>
      <c r="P80" s="7">
        <v>1192077</v>
      </c>
      <c r="Q80" s="7">
        <v>5137515</v>
      </c>
      <c r="R80" s="7">
        <v>1336956</v>
      </c>
      <c r="S80" s="7">
        <v>5137515</v>
      </c>
      <c r="T80" s="7">
        <v>5137515</v>
      </c>
      <c r="U80" s="7">
        <f>IFERROR(VLOOKUP($B80,'[1]Balanço Reg'!$H:$K,3,0),0)</f>
        <v>1178494</v>
      </c>
    </row>
    <row r="81" spans="2:21" x14ac:dyDescent="0.35">
      <c r="B81" s="10" t="s">
        <v>8</v>
      </c>
      <c r="C81" s="8">
        <v>2264451</v>
      </c>
      <c r="D81" s="8">
        <v>2301266</v>
      </c>
      <c r="E81" s="8">
        <v>2249590</v>
      </c>
      <c r="F81" s="8">
        <v>2198516</v>
      </c>
      <c r="G81" s="8">
        <v>2148216</v>
      </c>
      <c r="H81" s="8">
        <v>2103510</v>
      </c>
      <c r="I81" s="8">
        <v>2047987</v>
      </c>
      <c r="J81" s="8">
        <v>1999817</v>
      </c>
      <c r="K81" s="8">
        <v>1949526</v>
      </c>
      <c r="L81" s="9">
        <v>1899993</v>
      </c>
      <c r="M81" s="8">
        <v>1844193</v>
      </c>
      <c r="N81" s="8">
        <v>1796207</v>
      </c>
      <c r="O81" s="7">
        <v>2162054</v>
      </c>
      <c r="P81" s="7">
        <v>2136052</v>
      </c>
      <c r="Q81" s="7">
        <v>2083781</v>
      </c>
      <c r="R81" s="7">
        <v>2028941</v>
      </c>
      <c r="S81" s="7">
        <v>1979327</v>
      </c>
      <c r="T81" s="7">
        <v>1929412</v>
      </c>
      <c r="U81" s="7">
        <f>IFERROR(VLOOKUP($B81,'[1]Balanço Reg'!$H:$K,3,0),0)</f>
        <v>1966378</v>
      </c>
    </row>
    <row r="82" spans="2:21" x14ac:dyDescent="0.35">
      <c r="B82" s="10" t="s">
        <v>7</v>
      </c>
      <c r="C82" s="8"/>
      <c r="D82" s="8"/>
      <c r="E82" s="8"/>
      <c r="F82" s="8"/>
      <c r="G82" s="8"/>
      <c r="H82" s="8"/>
      <c r="I82" s="8"/>
      <c r="J82" s="8"/>
      <c r="K82" s="8"/>
      <c r="L82" s="7" t="s">
        <v>2</v>
      </c>
      <c r="M82" s="7" t="s">
        <v>2</v>
      </c>
      <c r="N82" s="7" t="s">
        <v>2</v>
      </c>
      <c r="O82" s="7" t="s">
        <v>2</v>
      </c>
      <c r="P82" s="7">
        <v>-364659</v>
      </c>
      <c r="Q82" s="7">
        <v>-364659</v>
      </c>
      <c r="R82" s="7">
        <v>-240676</v>
      </c>
      <c r="S82" s="7">
        <v>-240676</v>
      </c>
      <c r="T82" s="7">
        <v>-401268</v>
      </c>
      <c r="U82" s="7">
        <f>IFERROR(VLOOKUP($B82,'[1]Balanço Reg'!$H:$K,3,0),0)</f>
        <v>0</v>
      </c>
    </row>
    <row r="83" spans="2:21" x14ac:dyDescent="0.35">
      <c r="B83" s="10" t="s">
        <v>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73192</v>
      </c>
      <c r="I83" s="8">
        <v>73389</v>
      </c>
      <c r="J83" s="8">
        <v>70369</v>
      </c>
      <c r="K83" s="8">
        <v>77405</v>
      </c>
      <c r="L83" s="9">
        <v>31191</v>
      </c>
      <c r="M83" s="8">
        <v>63630</v>
      </c>
      <c r="N83" s="8">
        <v>62841</v>
      </c>
      <c r="O83" s="7">
        <v>53225</v>
      </c>
      <c r="P83" s="7">
        <v>140114</v>
      </c>
      <c r="Q83" s="7">
        <v>166602</v>
      </c>
      <c r="R83" s="7">
        <v>17481</v>
      </c>
      <c r="S83" s="7">
        <v>32053</v>
      </c>
      <c r="T83" s="7">
        <v>163890</v>
      </c>
      <c r="U83" s="7">
        <f>IFERROR(VLOOKUP($B83,'[1]Balanço Reg'!$H:$K,3,0),0)</f>
        <v>-283178</v>
      </c>
    </row>
    <row r="84" spans="2:21" x14ac:dyDescent="0.35">
      <c r="B84" s="10" t="s">
        <v>5</v>
      </c>
      <c r="C84" s="8">
        <v>666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9">
        <v>0</v>
      </c>
      <c r="M84" s="8">
        <v>0</v>
      </c>
      <c r="N84" s="8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f>IFERROR(VLOOKUP($B84,'[1]Balanço Reg'!$H:$K,3,0),0)</f>
        <v>0</v>
      </c>
    </row>
    <row r="85" spans="2:21" x14ac:dyDescent="0.35">
      <c r="B85" s="10" t="s">
        <v>4</v>
      </c>
      <c r="C85" s="8">
        <v>0</v>
      </c>
      <c r="D85" s="8">
        <v>0</v>
      </c>
      <c r="E85" s="8">
        <v>301805</v>
      </c>
      <c r="F85" s="8">
        <v>692337</v>
      </c>
      <c r="G85" s="8">
        <v>930754</v>
      </c>
      <c r="H85" s="8">
        <v>0</v>
      </c>
      <c r="I85" s="8">
        <v>285711</v>
      </c>
      <c r="J85" s="8">
        <v>572057</v>
      </c>
      <c r="K85" s="8">
        <v>661539</v>
      </c>
      <c r="L85" s="9">
        <v>0</v>
      </c>
      <c r="M85" s="8">
        <v>364465</v>
      </c>
      <c r="N85" s="8">
        <v>1181218</v>
      </c>
      <c r="O85" s="7">
        <v>1528809</v>
      </c>
      <c r="P85" s="7">
        <v>1085973</v>
      </c>
      <c r="Q85" s="7">
        <v>-3551375</v>
      </c>
      <c r="R85" s="7">
        <v>556234</v>
      </c>
      <c r="S85" s="7">
        <v>-3330935</v>
      </c>
      <c r="T85" s="7">
        <v>-4122138</v>
      </c>
      <c r="U85" s="7">
        <f>IFERROR(VLOOKUP($B85,'[1]Balanço Reg'!$H:$K,3,0),0)</f>
        <v>0</v>
      </c>
    </row>
    <row r="86" spans="2:21" x14ac:dyDescent="0.35">
      <c r="B86" s="10" t="s">
        <v>3</v>
      </c>
      <c r="C86" s="8">
        <v>0</v>
      </c>
      <c r="D86" s="8">
        <v>84693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9">
        <v>0</v>
      </c>
      <c r="M86" s="8">
        <v>0</v>
      </c>
      <c r="N86" s="8">
        <v>0</v>
      </c>
      <c r="O86" s="7">
        <v>0</v>
      </c>
      <c r="P86" s="7" t="s">
        <v>2</v>
      </c>
      <c r="Q86" s="7" t="s">
        <v>2</v>
      </c>
      <c r="R86" s="7" t="s">
        <v>2</v>
      </c>
      <c r="S86" s="7" t="s">
        <v>2</v>
      </c>
      <c r="T86" s="7" t="s">
        <v>2</v>
      </c>
      <c r="U86" s="7">
        <f>IFERROR(VLOOKUP($B86,'[1]Balanço Reg'!$H:$K,3,0),0)</f>
        <v>0</v>
      </c>
    </row>
    <row r="87" spans="2:21" x14ac:dyDescent="0.35">
      <c r="B87" s="6" t="s">
        <v>1</v>
      </c>
      <c r="C87" s="5">
        <f>SUM(C78:C86)</f>
        <v>6982951</v>
      </c>
      <c r="D87" s="5">
        <f t="shared" ref="D87:R87" si="11">SUM(D78:D86)</f>
        <v>7242612</v>
      </c>
      <c r="E87" s="5">
        <f t="shared" si="11"/>
        <v>7544417</v>
      </c>
      <c r="F87" s="5">
        <f t="shared" si="11"/>
        <v>7038876</v>
      </c>
      <c r="G87" s="5">
        <f t="shared" si="11"/>
        <v>7226993</v>
      </c>
      <c r="H87" s="5">
        <f t="shared" si="11"/>
        <v>6527839</v>
      </c>
      <c r="I87" s="5">
        <f t="shared" si="11"/>
        <v>6758224</v>
      </c>
      <c r="J87" s="5">
        <f t="shared" si="11"/>
        <v>6993380</v>
      </c>
      <c r="K87" s="5">
        <f t="shared" si="11"/>
        <v>7039607</v>
      </c>
      <c r="L87" s="4">
        <f t="shared" si="11"/>
        <v>6713948</v>
      </c>
      <c r="M87" s="5">
        <f t="shared" si="11"/>
        <v>7055052</v>
      </c>
      <c r="N87" s="5">
        <f t="shared" si="11"/>
        <v>7823030</v>
      </c>
      <c r="O87" s="5">
        <f t="shared" si="11"/>
        <v>8526852</v>
      </c>
      <c r="P87" s="4">
        <f>SUM(P78:P86)</f>
        <v>7761197</v>
      </c>
      <c r="Q87" s="4">
        <f t="shared" si="11"/>
        <v>7043504</v>
      </c>
      <c r="R87" s="4">
        <f t="shared" si="11"/>
        <v>7270576</v>
      </c>
      <c r="S87" s="4">
        <f>SUM(S78:S86)</f>
        <v>7148924</v>
      </c>
      <c r="T87" s="4">
        <f>SUM(T78:T86)</f>
        <v>6279051</v>
      </c>
      <c r="U87" s="4">
        <f>SUM(U78:U86)</f>
        <v>6452380</v>
      </c>
    </row>
    <row r="88" spans="2:21" x14ac:dyDescent="0.35">
      <c r="B88" s="6" t="s">
        <v>0</v>
      </c>
      <c r="C88" s="5">
        <f t="shared" ref="C88" si="12">SUM(C87+C75+C73+C55)</f>
        <v>9901001</v>
      </c>
      <c r="D88" s="5">
        <f t="shared" ref="D88:O88" si="13">SUM(D87+D75+D73+D55)</f>
        <v>11096749</v>
      </c>
      <c r="E88" s="5">
        <f t="shared" si="13"/>
        <v>11397895</v>
      </c>
      <c r="F88" s="5">
        <f t="shared" si="13"/>
        <v>11653204</v>
      </c>
      <c r="G88" s="5">
        <f t="shared" si="13"/>
        <v>12395764</v>
      </c>
      <c r="H88" s="5">
        <f t="shared" si="13"/>
        <v>11290031</v>
      </c>
      <c r="I88" s="5">
        <f t="shared" si="13"/>
        <v>11755598</v>
      </c>
      <c r="J88" s="5">
        <f t="shared" si="13"/>
        <v>12162325</v>
      </c>
      <c r="K88" s="5">
        <f t="shared" si="13"/>
        <v>12189920</v>
      </c>
      <c r="L88" s="4">
        <f t="shared" si="13"/>
        <v>13648553</v>
      </c>
      <c r="M88" s="5">
        <f t="shared" si="13"/>
        <v>12689381</v>
      </c>
      <c r="N88" s="5">
        <f t="shared" si="13"/>
        <v>14446011</v>
      </c>
      <c r="O88" s="5">
        <f t="shared" si="13"/>
        <v>14568644</v>
      </c>
      <c r="P88" s="4">
        <f>SUM(P87+P75+P73+P55)</f>
        <v>15617446</v>
      </c>
      <c r="Q88" s="4">
        <f t="shared" ref="Q88:U88" si="14">SUM(Q87+Q75+Q73+Q55)</f>
        <v>16532370</v>
      </c>
      <c r="R88" s="4">
        <f t="shared" si="14"/>
        <v>16950982</v>
      </c>
      <c r="S88" s="4">
        <f t="shared" si="14"/>
        <v>16497423</v>
      </c>
      <c r="T88" s="4">
        <f t="shared" si="14"/>
        <v>16417237</v>
      </c>
      <c r="U88" s="4">
        <f t="shared" si="14"/>
        <v>17087724</v>
      </c>
    </row>
  </sheetData>
  <mergeCells count="4">
    <mergeCell ref="C2:P2"/>
    <mergeCell ref="B2:B3"/>
    <mergeCell ref="B37:B38"/>
    <mergeCell ref="C37:P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Raimundo Penteado</dc:creator>
  <cp:lastModifiedBy>Victor Raimundo Penteado</cp:lastModifiedBy>
  <dcterms:created xsi:type="dcterms:W3CDTF">2022-02-24T21:08:09Z</dcterms:created>
  <dcterms:modified xsi:type="dcterms:W3CDTF">2022-05-02T19:37:41Z</dcterms:modified>
</cp:coreProperties>
</file>