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A REDE\1. ADMINISTRATIVO\1.17. Site\2025\2T25\Excel\"/>
    </mc:Choice>
  </mc:AlternateContent>
  <xr:revisionPtr revIDLastSave="0" documentId="13_ncr:1_{C2521A93-8705-4A20-92B4-DCC961D3EF5F}" xr6:coauthVersionLast="47" xr6:coauthVersionMax="47" xr10:uidLastSave="{00000000-0000-0000-0000-000000000000}"/>
  <bookViews>
    <workbookView xWindow="-110" yWindow="-110" windowWidth="19420" windowHeight="11500" xr2:uid="{2038DB8F-5654-4C81-8DDC-57842258991F}"/>
  </bookViews>
  <sheets>
    <sheet name="Capacidade Instalada" sheetId="9" r:id="rId1"/>
    <sheet name="Installed Capacity" sheetId="10" r:id="rId2"/>
  </sheets>
  <definedNames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hidden="1">{#N/A,#N/A,FALSE,"ENERGIA";#N/A,#N/A,FALSE,"PERDIDAS";#N/A,#N/A,FALSE,"CLIENTES";#N/A,#N/A,FALSE,"ESTADO";#N/A,#N/A,FALSE,"TECNICA"}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hidden="1">{#N/A,#N/A,FALSE,"ENERGIA";#N/A,#N/A,FALSE,"PERDIDAS";#N/A,#N/A,FALSE,"CLIENTES";#N/A,#N/A,FALSE,"ESTADO";#N/A,#N/A,FALSE,"TECNICA"}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hidden="1">{#N/A,#N/A,FALSE,"ENERGIA";#N/A,#N/A,FALSE,"PERDIDAS";#N/A,#N/A,FALSE,"CLIENTES";#N/A,#N/A,FALSE,"ESTADO";#N/A,#N/A,FALSE,"TECNICA"}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hidden="1">{#N/A,#N/A,FALSE,"ENERGIA";#N/A,#N/A,FALSE,"PERDIDAS";#N/A,#N/A,FALSE,"CLIENTES";#N/A,#N/A,FALSE,"ESTADO";#N/A,#N/A,FALSE,"TECNICA"}</definedName>
    <definedName name="__123Graph_A" hidden="1">#REF!</definedName>
    <definedName name="__123Graph_ACOMPARA" hidden="1">#REF!</definedName>
    <definedName name="__123Graph_ACONSMED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#REF!</definedName>
    <definedName name="__123Graph_APREVRRES" hidden="1">#REF!</definedName>
    <definedName name="__123Graph_APREVRTOT" hidden="1">#REF!</definedName>
    <definedName name="__123Graph_B" hidden="1">#REF!</definedName>
    <definedName name="__123Graph_BCOMPARA" hidden="1">#REF!</definedName>
    <definedName name="__123Graph_BPREVREALI" hidden="1">#REF!</definedName>
    <definedName name="__123Graph_CPREVREALI" hidden="1">#REF!</definedName>
    <definedName name="__123Graph_D" hidden="1">#REF!</definedName>
    <definedName name="__123Graph_DCOMPARA" hidden="1">#REF!</definedName>
    <definedName name="__123Graph_DPREVREALI" hidden="1">#REF!</definedName>
    <definedName name="__123Graph_EPREVREALI" hidden="1">#REF!</definedName>
    <definedName name="__123Graph_F" hidden="1">#REF!</definedName>
    <definedName name="__123Graph_FCOMPARA" hidden="1">#REF!</definedName>
    <definedName name="__123Graph_XCONSMED" hidden="1">#REF!</definedName>
    <definedName name="__123Graph_XELASTIC" hidden="1">#REF!</definedName>
    <definedName name="__123Graph_XPREVRCOM" hidden="1">#REF!</definedName>
    <definedName name="__123Graph_XPREVREALI" hidden="1">#REF!</definedName>
    <definedName name="__123Graph_XPREVRIND" hidden="1">#REF!</definedName>
    <definedName name="__123Graph_XPREVROUT" hidden="1">#REF!</definedName>
    <definedName name="__123Graph_XPREVRRES" hidden="1">#REF!</definedName>
    <definedName name="__123Graph_XPREVRTOT" hidden="1">#REF!</definedName>
    <definedName name="_10__123Graph_ACHART_16" hidden="1">#REF!</definedName>
    <definedName name="_10__123Graph_ACHART_17" hidden="1">#REF!</definedName>
    <definedName name="_10__123Graph_CCHART_1" hidden="1">#REF!</definedName>
    <definedName name="_11__123Graph_ACHART_17" hidden="1">#REF!</definedName>
    <definedName name="_11__123Graph_ACHART_18" hidden="1">#REF!</definedName>
    <definedName name="_12__123Graph_ACHART_18" hidden="1">#REF!</definedName>
    <definedName name="_12__123Graph_ACHART_2" hidden="1">#REF!</definedName>
    <definedName name="_12__123Graph_LBL_ACHART_1" hidden="1">#REF!</definedName>
    <definedName name="_13__123Graph_ACHART_2" hidden="1">#REF!</definedName>
    <definedName name="_13__123Graph_ACHART_22" hidden="1">#REF!</definedName>
    <definedName name="_14__123Graph_ACHART_22" hidden="1">#REF!</definedName>
    <definedName name="_14__123Graph_ACHART_23" hidden="1">#REF!</definedName>
    <definedName name="_15__123Graph_ACHART_23" hidden="1">#REF!</definedName>
    <definedName name="_15__123Graph_ACHART_24" hidden="1">#REF!</definedName>
    <definedName name="_16___123Graph_XCHART_1" hidden="1">#REF!</definedName>
    <definedName name="_16__123Graph_ACHART_24" hidden="1">#REF!</definedName>
    <definedName name="_16__123Graph_ACHART_25" hidden="1">#REF!</definedName>
    <definedName name="_17___123Graph_XCHART_3" hidden="1">#REF!</definedName>
    <definedName name="_17__123Graph_ACHART_25" hidden="1">#REF!</definedName>
    <definedName name="_17__123Graph_ACHART_26" hidden="1">#REF!</definedName>
    <definedName name="_18__123Graph_ACHART_26" hidden="1">#REF!</definedName>
    <definedName name="_18__123Graph_ACHART_27" hidden="1">#REF!</definedName>
    <definedName name="_19__123Graph_ACHART_27" hidden="1">#REF!</definedName>
    <definedName name="_19__123Graph_ACHART_28" hidden="1">#REF!</definedName>
    <definedName name="_19__123Graph_XCHART_4" hidden="1">#REF!</definedName>
    <definedName name="_2__123Graph_ACHART_1" hidden="1">#REF!</definedName>
    <definedName name="_20__123Graph_ACHART_28" hidden="1">#REF!</definedName>
    <definedName name="_20__123Graph_ACHART_29" hidden="1">#REF!</definedName>
    <definedName name="_20__123Graph_XCHART_5" hidden="1">#REF!</definedName>
    <definedName name="_21__123Graph_ACHART_29" hidden="1">#REF!</definedName>
    <definedName name="_21__123Graph_ACHART_3" hidden="1">#REF!</definedName>
    <definedName name="_21__123Graph_XCHART_6" hidden="1">#REF!</definedName>
    <definedName name="_22__123Graph_ACHART_3" hidden="1">#REF!</definedName>
    <definedName name="_22__123Graph_ACHART_30" hidden="1">#REF!</definedName>
    <definedName name="_22__123Graph_XCHART_7" hidden="1">#REF!</definedName>
    <definedName name="_23__123Graph_ACHART_30" hidden="1">#REF!</definedName>
    <definedName name="_23__123Graph_ACHART_4" hidden="1">#REF!</definedName>
    <definedName name="_24__123Graph_ACHART_4" hidden="1">#REF!</definedName>
    <definedName name="_24__123Graph_ACHART_5" hidden="1">#REF!</definedName>
    <definedName name="_25__123Graph_ACHART_5" hidden="1">#REF!</definedName>
    <definedName name="_25__123Graph_ACHART_6" hidden="1">#REF!</definedName>
    <definedName name="_26__123Graph_ACHART_6" hidden="1">#REF!</definedName>
    <definedName name="_26__123Graph_ACHART_7" hidden="1">#REF!</definedName>
    <definedName name="_27__123Graph_ACHART_7" hidden="1">#REF!</definedName>
    <definedName name="_27__123Graph_ACHART_8" hidden="1">#REF!</definedName>
    <definedName name="_28__123Graph_ACHART_8" hidden="1">#REF!</definedName>
    <definedName name="_28__123Graph_ACHART_9" hidden="1">#REF!</definedName>
    <definedName name="_29__123Graph_ACHART_9" hidden="1">#REF!</definedName>
    <definedName name="_29__123Graph_BCHART_1" hidden="1">#REF!</definedName>
    <definedName name="_3__123Graph_ACHART_1" hidden="1">#REF!</definedName>
    <definedName name="_3__123Graph_ACHART_10" hidden="1">#REF!</definedName>
    <definedName name="_3__123Graph_ACHART_4" hidden="1">#REF!</definedName>
    <definedName name="_30__123Graph_BCHART_1" hidden="1">#REF!</definedName>
    <definedName name="_30__123Graph_BCHART_10" hidden="1">#REF!</definedName>
    <definedName name="_31__123Graph_BCHART_10" hidden="1">#REF!</definedName>
    <definedName name="_31__123Graph_BCHART_11" hidden="1">#REF!</definedName>
    <definedName name="_32__123Graph_BCHART_11" hidden="1">#REF!</definedName>
    <definedName name="_32__123Graph_BCHART_12" hidden="1">#REF!</definedName>
    <definedName name="_33__123Graph_BCHART_12" hidden="1">#REF!</definedName>
    <definedName name="_33__123Graph_BCHART_13" hidden="1">#REF!</definedName>
    <definedName name="_34__123Graph_BCHART_13" hidden="1">#REF!</definedName>
    <definedName name="_34__123Graph_BCHART_14" hidden="1">#REF!</definedName>
    <definedName name="_35__123Graph_BCHART_14" hidden="1">#REF!</definedName>
    <definedName name="_35__123Graph_BCHART_15" hidden="1">#REF!</definedName>
    <definedName name="_36__123Graph_BCHART_15" hidden="1">#REF!</definedName>
    <definedName name="_36__123Graph_BCHART_16" hidden="1">#REF!</definedName>
    <definedName name="_37__123Graph_BCHART_16" hidden="1">#REF!</definedName>
    <definedName name="_37__123Graph_BCHART_17" hidden="1">#REF!</definedName>
    <definedName name="_38__123Graph_BCHART_17" hidden="1">#REF!</definedName>
    <definedName name="_38__123Graph_BCHART_18" hidden="1">#REF!</definedName>
    <definedName name="_39__123Graph_BCHART_18" hidden="1">#REF!</definedName>
    <definedName name="_39__123Graph_BCHART_2" hidden="1">#REF!</definedName>
    <definedName name="_4__123Graph_ACHART_10" hidden="1">#REF!</definedName>
    <definedName name="_4__123Graph_ACHART_11" hidden="1">#REF!</definedName>
    <definedName name="_4__123Graph_ACHART_5" hidden="1">#REF!</definedName>
    <definedName name="_40__123Graph_BCHART_2" hidden="1">#REF!</definedName>
    <definedName name="_40__123Graph_BCHART_22" hidden="1">#REF!</definedName>
    <definedName name="_41__123Graph_BCHART_22" hidden="1">#REF!</definedName>
    <definedName name="_41__123Graph_BCHART_23" hidden="1">#REF!</definedName>
    <definedName name="_42__123Graph_BCHART_23" hidden="1">#REF!</definedName>
    <definedName name="_42__123Graph_BCHART_24" hidden="1">#REF!</definedName>
    <definedName name="_43__123Graph_BCHART_24" hidden="1">#REF!</definedName>
    <definedName name="_43__123Graph_BCHART_25" hidden="1">#REF!</definedName>
    <definedName name="_44__123Graph_BCHART_25" hidden="1">#REF!</definedName>
    <definedName name="_44__123Graph_BCHART_26" hidden="1">#REF!</definedName>
    <definedName name="_45__123Graph_BCHART_26" hidden="1">#REF!</definedName>
    <definedName name="_45__123Graph_BCHART_27" hidden="1">#REF!</definedName>
    <definedName name="_46__123Graph_BCHART_27" hidden="1">#REF!</definedName>
    <definedName name="_46__123Graph_BCHART_28" hidden="1">#REF!</definedName>
    <definedName name="_47__123Graph_BCHART_28" hidden="1">#REF!</definedName>
    <definedName name="_47__123Graph_BCHART_29" hidden="1">#REF!</definedName>
    <definedName name="_48__123Graph_BCHART_29" hidden="1">#REF!</definedName>
    <definedName name="_48__123Graph_BCHART_3" hidden="1">#REF!</definedName>
    <definedName name="_49__123Graph_BCHART_3" hidden="1">#REF!</definedName>
    <definedName name="_49__123Graph_BCHART_30" hidden="1">#REF!</definedName>
    <definedName name="_5__123Graph_ACHART_11" hidden="1">#REF!</definedName>
    <definedName name="_5__123Graph_ACHART_12" hidden="1">#REF!</definedName>
    <definedName name="_5__123Graph_ACHART_6" hidden="1">#REF!</definedName>
    <definedName name="_50__123Graph_BCHART_30" hidden="1">#REF!</definedName>
    <definedName name="_50__123Graph_BCHART_4" hidden="1">#REF!</definedName>
    <definedName name="_51__123Graph_BCHART_4" hidden="1">#REF!</definedName>
    <definedName name="_51__123Graph_BCHART_5" hidden="1">#REF!</definedName>
    <definedName name="_52__123Graph_BCHART_5" hidden="1">#REF!</definedName>
    <definedName name="_52__123Graph_BCHART_6" hidden="1">#REF!</definedName>
    <definedName name="_53__123Graph_BCHART_6" hidden="1">#REF!</definedName>
    <definedName name="_53__123Graph_BCHART_7" hidden="1">#REF!</definedName>
    <definedName name="_54__123Graph_BCHART_7" hidden="1">#REF!</definedName>
    <definedName name="_54__123Graph_BCHART_8" hidden="1">#REF!</definedName>
    <definedName name="_55__123Graph_BCHART_8" hidden="1">#REF!</definedName>
    <definedName name="_55__123Graph_BCHART_9" hidden="1">#REF!</definedName>
    <definedName name="_56__123Graph_BCHART_9" hidden="1">#REF!</definedName>
    <definedName name="_56__123Graph_CCHART_25" hidden="1">#REF!</definedName>
    <definedName name="_57__123Graph_CCHART_25" hidden="1">#REF!</definedName>
    <definedName name="_57__123Graph_CCHART_26" hidden="1">#REF!</definedName>
    <definedName name="_58__123Graph_CCHART_26" hidden="1">#REF!</definedName>
    <definedName name="_58__123Graph_CCHART_27" hidden="1">#REF!</definedName>
    <definedName name="_59__123Graph_CCHART_27" hidden="1">#REF!</definedName>
    <definedName name="_59__123Graph_CCHART_28" hidden="1">#REF!</definedName>
    <definedName name="_6__123Graph_ACHART_12" hidden="1">#REF!</definedName>
    <definedName name="_6__123Graph_ACHART_13" hidden="1">#REF!</definedName>
    <definedName name="_6__123Graph_ACHART_7" hidden="1">#REF!</definedName>
    <definedName name="_60__123Graph_CCHART_28" hidden="1">#REF!</definedName>
    <definedName name="_60__123Graph_CCHART_29" hidden="1">#REF!</definedName>
    <definedName name="_61__123Graph_CCHART_29" hidden="1">#REF!</definedName>
    <definedName name="_61__123Graph_CCHART_30" hidden="1">#REF!</definedName>
    <definedName name="_62__123Graph_CCHART_30" hidden="1">#REF!</definedName>
    <definedName name="_62__123Graph_DCHART_25" hidden="1">#REF!</definedName>
    <definedName name="_63__123Graph_DCHART_25" hidden="1">#REF!</definedName>
    <definedName name="_63__123Graph_DCHART_26" hidden="1">#REF!</definedName>
    <definedName name="_64__123Graph_DCHART_26" hidden="1">#REF!</definedName>
    <definedName name="_64__123Graph_DCHART_27" hidden="1">#REF!</definedName>
    <definedName name="_65__123Graph_DCHART_27" hidden="1">#REF!</definedName>
    <definedName name="_65__123Graph_DCHART_28" hidden="1">#REF!</definedName>
    <definedName name="_66__123Graph_DCHART_28" hidden="1">#REF!</definedName>
    <definedName name="_66__123Graph_DCHART_29" hidden="1">#REF!</definedName>
    <definedName name="_67__123Graph_DCHART_29" hidden="1">#REF!</definedName>
    <definedName name="_67__123Graph_DCHART_30" hidden="1">#REF!</definedName>
    <definedName name="_68__123Graph_DCHART_30" hidden="1">#REF!</definedName>
    <definedName name="_68__123Graph_XCHART_10" hidden="1">#REF!</definedName>
    <definedName name="_69__123Graph_XCHART_10" hidden="1">#REF!</definedName>
    <definedName name="_69__123Graph_XCHART_11" hidden="1">#REF!</definedName>
    <definedName name="_7__123Graph_ACHART_13" hidden="1">#REF!</definedName>
    <definedName name="_7__123Graph_ACHART_14" hidden="1">#REF!</definedName>
    <definedName name="_70__123Graph_XCHART_11" hidden="1">#REF!</definedName>
    <definedName name="_70__123Graph_XCHART_12" hidden="1">#REF!</definedName>
    <definedName name="_71__123Graph_XCHART_12" hidden="1">#REF!</definedName>
    <definedName name="_71__123Graph_XCHART_13" hidden="1">#REF!</definedName>
    <definedName name="_72__123Graph_XCHART_13" hidden="1">#REF!</definedName>
    <definedName name="_72__123Graph_XCHART_14" hidden="1">#REF!</definedName>
    <definedName name="_73__123Graph_XCHART_14" hidden="1">#REF!</definedName>
    <definedName name="_73__123Graph_XCHART_15" hidden="1">#REF!</definedName>
    <definedName name="_74__123Graph_XCHART_15" hidden="1">#REF!</definedName>
    <definedName name="_74__123Graph_XCHART_16" hidden="1">#REF!</definedName>
    <definedName name="_75__123Graph_XCHART_16" hidden="1">#REF!</definedName>
    <definedName name="_75__123Graph_XCHART_2" hidden="1">#REF!</definedName>
    <definedName name="_76__123Graph_XCHART_2" hidden="1">#REF!</definedName>
    <definedName name="_76__123Graph_XCHART_3" hidden="1">#REF!</definedName>
    <definedName name="_77__123Graph_XCHART_3" hidden="1">#REF!</definedName>
    <definedName name="_77__123Graph_XCHART_4" hidden="1">#REF!</definedName>
    <definedName name="_78__123Graph_XCHART_4" hidden="1">#REF!</definedName>
    <definedName name="_78__123Graph_XCHART_5" hidden="1">#REF!</definedName>
    <definedName name="_79__123Graph_XCHART_5" hidden="1">#REF!</definedName>
    <definedName name="_79__123Graph_XCHART_6" hidden="1">#REF!</definedName>
    <definedName name="_8__123Graph_ACHART_14" hidden="1">#REF!</definedName>
    <definedName name="_8__123Graph_ACHART_15" hidden="1">#REF!</definedName>
    <definedName name="_8__123Graph_BCHART_1" hidden="1">#REF!</definedName>
    <definedName name="_80__123Graph_XCHART_6" hidden="1">#REF!</definedName>
    <definedName name="_80__123Graph_XCHART_7" hidden="1">#REF!</definedName>
    <definedName name="_81__123Graph_XCHART_7" hidden="1">#REF!</definedName>
    <definedName name="_81__123Graph_XCHART_8" hidden="1">#REF!</definedName>
    <definedName name="_82__123Graph_XCHART_8" hidden="1">#REF!</definedName>
    <definedName name="_82__123Graph_XCHART_9" hidden="1">#REF!</definedName>
    <definedName name="_83__123Graph_XCHART_9" hidden="1">#REF!</definedName>
    <definedName name="_9__123Graph_ACHART_15" hidden="1">#REF!</definedName>
    <definedName name="_9__123Graph_ACHART_16" hidden="1">#REF!</definedName>
    <definedName name="_AMO_UniqueIdentifier" hidden="1">"'7133a1c4-f9d8-4e94-ad5a-5154f8aef04a'"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hidden="1">{#N/A,#N/A,FALSE,"ENERGIA";#N/A,#N/A,FALSE,"PERDIDAS";#N/A,#N/A,FALSE,"CLIENTES";#N/A,#N/A,FALSE,"ESTADO";#N/A,#N/A,FALSE,"TECNICA"}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e1" hidden="1">{#N/A,#N/A,FALSE,"ENERGIA";#N/A,#N/A,FALSE,"PERDIDAS";#N/A,#N/A,FALSE,"CLIENTES";#N/A,#N/A,FALSE,"ESTADO";#N/A,#N/A,FALSE,"TECNICA"}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MatInverse_In" hidden="1">#REF!</definedName>
    <definedName name="_MatInverse_Out" hidden="1">#REF!</definedName>
    <definedName name="_Order1" hidden="1">0</definedName>
    <definedName name="_Order2" hidden="1">255</definedName>
    <definedName name="_Regression_Out" hidden="1">#REF!</definedName>
    <definedName name="_Regression_X" hidden="1">#REF!</definedName>
    <definedName name="_Sort" hidden="1">#REF!</definedName>
    <definedName name="_Table1_In1" hidden="1">#REF!</definedName>
    <definedName name="_Table1_Out" hidden="1">#REF!</definedName>
    <definedName name="AA" hidden="1">#REF!</definedName>
    <definedName name="aaa" hidden="1">{"'MAR'!$B$2:$Q$29","'Resumo Mensal - Consumo 2002'!$B$2:$O$29","'Resumo Mensal - Clientes 2002'!$B$2:$O$29","'Resumo Anual - Consumo'!$B$2:$H$29"}</definedName>
    <definedName name="aaaa" hidden="1">{#N/A,#N/A,FALSE,"Pag.01"}</definedName>
    <definedName name="AAAAA" hidden="1">#REF!</definedName>
    <definedName name="AAAAAA" hidden="1">#REF!</definedName>
    <definedName name="AAAAAAAAA" hidden="1">#REF!</definedName>
    <definedName name="AAXXX" hidden="1">{"'Sheet1'!$A$1:$G$85"}</definedName>
    <definedName name="anscount" hidden="1">3</definedName>
    <definedName name="AS2DocOpenMode" hidden="1">"AS2DocumentEdit"</definedName>
    <definedName name="BANCO1" hidden="1">#REF!</definedName>
    <definedName name="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hidden="1">{#N/A,#N/A,FALSE,"ENERGIA";#N/A,#N/A,FALSE,"PERDIDAS";#N/A,#N/A,FALSE,"CLIENTES";#N/A,#N/A,FALSE,"ESTADO";#N/A,#N/A,FALSE,"TECNICA"}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sagasgdfagadfgdaf" hidden="1">{#N/A,#N/A,FALSE,"ENERGIA";#N/A,#N/A,FALSE,"PERDIDAS";#N/A,#N/A,FALSE,"CLIENTES";#N/A,#N/A,FALSE,"ESTADO";#N/A,#N/A,FALSE,"TECNICA"}</definedName>
    <definedName name="equi" hidden="1">{#N/A,#N/A,FALSE,"Pag.01"}</definedName>
    <definedName name="F" hidden="1">#REF!</definedName>
    <definedName name="FCL" hidden="1">{"'Sheet1'!$A$1:$G$85"}</definedName>
    <definedName name="ff" hidden="1">{#N/A,#N/A,FALSE,"ENERGIA";#N/A,#N/A,FALSE,"PERDIDAS";#N/A,#N/A,FALSE,"CLIENTES";#N/A,#N/A,FALSE,"ESTADO";#N/A,#N/A,FALSE,"TECNICA"}</definedName>
    <definedName name="fffffffffff" hidden="1">{"'Sheet1'!$A$1:$G$85"}</definedName>
    <definedName name="fx" hidden="1">{#N/A,#N/A,FALSE,"ENERGIA";#N/A,#N/A,FALSE,"PERDIDAS";#N/A,#N/A,FALSE,"CLIENTES";#N/A,#N/A,FALSE,"ESTADO";#N/A,#N/A,FALSE,"TECNICA"}</definedName>
    <definedName name="gggg" hidden="1">{"'Sheet1'!$A$1:$G$85"}</definedName>
    <definedName name="HTML_CodePage" hidden="1">1252</definedName>
    <definedName name="HTML_Control" hidden="1">{"'1998'!$B$2:$O$16"}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"H:\wwwroot\publico\distribuicao\ddem\avaliacao\2003\Graficos\fig\MeuHTML.htm"</definedName>
    <definedName name="HTML_PathFileMac" hidden="1">"Macintosh HD:HomePageStuff:New_Home_Page:datafile:histret.html"</definedName>
    <definedName name="HTML_PathTemplate" hidden="1">"C:\arqexcel\Sistema de Gestão de Mercado\Arquivos Intranet\2002\htm\HTMLTemp.htm"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" hidden="1">{#N/A,#N/A,FALSE,"ENERGIA";#N/A,#N/A,FALSE,"PERDIDAS";#N/A,#N/A,FALSE,"CLIENTES";#N/A,#N/A,FALSE,"ESTADO";#N/A,#N/A,FALSE,"TECNICA"}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nf" hidden="1">{"'Dados Gerais'!$A$1:$M$37"}</definedName>
    <definedName name="jjj" hidden="1">{"'Sheet1'!$A$1:$G$85"}</definedName>
    <definedName name="limcount" hidden="1">1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pp" hidden="1">{#N/A,#N/A,FALSE,"ENERGIA";#N/A,#N/A,FALSE,"PERDIDAS";#N/A,#N/A,FALSE,"CLIENTES";#N/A,#N/A,FALSE,"ESTADO";#N/A,#N/A,FALSE,"TECNICA"}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hidden="1">{#N/A,#N/A,FALSE,"ENERGIA";#N/A,#N/A,FALSE,"PERDIDAS";#N/A,#N/A,FALSE,"CLIENTES";#N/A,#N/A,FALSE,"ESTADO";#N/A,#N/A,FALSE,"TECNICA"}</definedName>
    <definedName name="s" hidden="1">#REF!</definedName>
    <definedName name="SAPBEXhrIndnt" hidden="1">"Wide"</definedName>
    <definedName name="SAPsysID" hidden="1">"708C5W7SBKP804JT78WJ0JNKI"</definedName>
    <definedName name="SAPwbID" hidden="1">"ARS"</definedName>
    <definedName name="sencount" hidden="1">2</definedName>
    <definedName name="solver_lin" hidden="1">0</definedName>
    <definedName name="teste2" hidden="1">#REF!</definedName>
    <definedName name="u" hidden="1">{#N/A,#N/A,FALSE,"Pag.01"}</definedName>
    <definedName name="wacc" hidden="1">{"'Sheet1'!$A$1:$G$85"}</definedName>
    <definedName name="wrn.INFMES." hidden="1">{#N/A,#N/A,FALSE,"ENERGIA";#N/A,#N/A,FALSE,"PERDIDAS";#N/A,#N/A,FALSE,"CLIENTES";#N/A,#N/A,FALSE,"ESTADO";#N/A,#N/A,FALSE,"TECNICA"}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pag.00" hidden="1">{#N/A,#N/A,FALSE,"Pag.01"}</definedName>
    <definedName name="wrn.pag.000" hidden="1">{#N/A,#N/A,FALSE,"Pag.01"}</definedName>
    <definedName name="wrn.pag.0000" hidden="1">{#N/A,#N/A,FALSE,"Pag.01"}</definedName>
    <definedName name="wrn.pag.00000" hidden="1">{#N/A,#N/A,FALSE,"Pag.01"}</definedName>
    <definedName name="wrn.pag.00001" hidden="1">{#N/A,#N/A,FALSE,"Pag.01"}</definedName>
    <definedName name="wrn.pag.000012" hidden="1">{#N/A,#N/A,FALSE,"Pag.01"}</definedName>
    <definedName name="WRN.PAG.01" hidden="1">{#N/A,#N/A,FALSE,"Pag.01"}</definedName>
    <definedName name="wrn.pag.01." hidden="1">{#N/A,#N/A,FALSE,"Pag.01"}</definedName>
    <definedName name="wrn.pag.010" hidden="1">{#N/A,#N/A,FALSE,"Pag.01"}</definedName>
    <definedName name="wrn.pag.01000" hidden="1">{#N/A,#N/A,FALSE,"Pag.01"}</definedName>
    <definedName name="wrn.pag.010000" hidden="1">{#N/A,#N/A,FALSE,"Pag.01"}</definedName>
    <definedName name="wrn.pag.0100000" hidden="1">{#N/A,#N/A,FALSE,"Pag.01"}</definedName>
    <definedName name="wrn.pag.011" hidden="1">{#N/A,#N/A,FALSE,"Pag.01"}</definedName>
    <definedName name="wrn.pag.0110" hidden="1">{#N/A,#N/A,FALSE,"Pag.01"}</definedName>
    <definedName name="wrn.pag.0110000" hidden="1">{#N/A,#N/A,FALSE,"Pag.01"}</definedName>
    <definedName name="wrn.pag.01200" hidden="1">{#N/A,#N/A,FALSE,"Pag.01"}</definedName>
    <definedName name="wrn.pag.012547" hidden="1">{#N/A,#N/A,FALSE,"Pag.01"}</definedName>
    <definedName name="wrn.pag.013" hidden="1">{#N/A,#N/A,FALSE,"Pag.01"}</definedName>
    <definedName name="wrn.pag.0130" hidden="1">{#N/A,#N/A,FALSE,"Pag.01"}</definedName>
    <definedName name="wrn.pag.0130000" hidden="1">{#N/A,#N/A,FALSE,"Pag.01"}</definedName>
    <definedName name="wrn.pag.014" hidden="1">{#N/A,#N/A,FALSE,"Pag.01"}</definedName>
    <definedName name="wrn.pag.0140" hidden="1">{#N/A,#N/A,FALSE,"Pag.01"}</definedName>
    <definedName name="wrn.pag.0140000" hidden="1">{#N/A,#N/A,FALSE,"Pag.01"}</definedName>
    <definedName name="wrn.pag.0140563" hidden="1">{#N/A,#N/A,FALSE,"Pag.01"}</definedName>
    <definedName name="wrn.pag.0147456" hidden="1">{#N/A,#N/A,FALSE,"Pag.01"}</definedName>
    <definedName name="wrn.pag.015" hidden="1">{#N/A,#N/A,FALSE,"Pag.01"}</definedName>
    <definedName name="wrn.pag.0150" hidden="1">{#N/A,#N/A,FALSE,"Pag.01"}</definedName>
    <definedName name="wrn.pag.01500000" hidden="1">{#N/A,#N/A,FALSE,"Pag.01"}</definedName>
    <definedName name="wrn.pag.015320" hidden="1">{#N/A,#N/A,FALSE,"Pag.01"}</definedName>
    <definedName name="wrn.pag.015468" hidden="1">{#N/A,#N/A,FALSE,"Pag.01"}</definedName>
    <definedName name="wrn.pag.016" hidden="1">{#N/A,#N/A,FALSE,"Pag.01"}</definedName>
    <definedName name="wrn.pag.0160" hidden="1">{#N/A,#N/A,FALSE,"Pag.01"}</definedName>
    <definedName name="wrn.pag.016000" hidden="1">{#N/A,#N/A,FALSE,"Pag.01"}</definedName>
    <definedName name="wrn.pag.01603254" hidden="1">{#N/A,#N/A,FALSE,"Pag.01"}</definedName>
    <definedName name="wrn.pag.0165487" hidden="1">{#N/A,#N/A,FALSE,"Pag.01"}</definedName>
    <definedName name="wrn.pag.017" hidden="1">{#N/A,#N/A,FALSE,"Pag.01"}</definedName>
    <definedName name="wrn.pag.0170" hidden="1">{#N/A,#N/A,FALSE,"Pag.01"}</definedName>
    <definedName name="wrn.pag.017000" hidden="1">{#N/A,#N/A,FALSE,"Pag.01"}</definedName>
    <definedName name="wrn.pag.018" hidden="1">{#N/A,#N/A,FALSE,"Pag.01"}</definedName>
    <definedName name="wrn.pag.018000" hidden="1">{#N/A,#N/A,FALSE,"Pag.01"}</definedName>
    <definedName name="wrn.pag.02" hidden="1">{#N/A,#N/A,FALSE,"Pag.01"}</definedName>
    <definedName name="wrn.pag.020" hidden="1">{#N/A,#N/A,FALSE,"Pag.01"}</definedName>
    <definedName name="wrn.pag.020000" hidden="1">{#N/A,#N/A,FALSE,"Pag.01"}</definedName>
    <definedName name="wrn.pag.02145" hidden="1">{#N/A,#N/A,FALSE,"Pag.01"}</definedName>
    <definedName name="wrn.pag.0214567" hidden="1">{#N/A,#N/A,FALSE,"Pag.01"}</definedName>
    <definedName name="wrn.pag.02145879" hidden="1">{#N/A,#N/A,FALSE,"Pag.01"}</definedName>
    <definedName name="wrn.pag.02325478" hidden="1">{#N/A,#N/A,FALSE,"Pag.01"}</definedName>
    <definedName name="wrn.pag.025" hidden="1">{#N/A,#N/A,FALSE,"Pag.01"}</definedName>
    <definedName name="wrn.pag.025000" hidden="1">{#N/A,#N/A,FALSE,"Pag.01"}</definedName>
    <definedName name="wrn.pag.025476" hidden="1">{#N/A,#N/A,FALSE,"Pag.01"}</definedName>
    <definedName name="wrn.pag.02564789" hidden="1">{#N/A,#N/A,FALSE,"Pag.01"}</definedName>
    <definedName name="wrn.pag.03" hidden="1">{#N/A,#N/A,FALSE,"Pag.01"}</definedName>
    <definedName name="wrn.pag.030" hidden="1">{#N/A,#N/A,FALSE,"Pag.01"}</definedName>
    <definedName name="wrn.pag.0300" hidden="1">{#N/A,#N/A,FALSE,"Pag.01"}</definedName>
    <definedName name="wrn.pag.03000000" hidden="1">{#N/A,#N/A,FALSE,"Pag.01"}</definedName>
    <definedName name="wrn.pag.030000000" hidden="1">{#N/A,#N/A,FALSE,"Pag.01"}</definedName>
    <definedName name="wrn.pag.0321475" hidden="1">{#N/A,#N/A,FALSE,"Pag.01"}</definedName>
    <definedName name="wrn.pag.032548" hidden="1">{#N/A,#N/A,FALSE,"Pag.01"}</definedName>
    <definedName name="wrn.pag.0345778" hidden="1">{#N/A,#N/A,FALSE,"Pag.01"}</definedName>
    <definedName name="wrn.pag.04" hidden="1">{#N/A,#N/A,FALSE,"Pag.01"}</definedName>
    <definedName name="wrn.pag.040" hidden="1">{#N/A,#N/A,FALSE,"Pag.01"}</definedName>
    <definedName name="wrn.pag.0400" hidden="1">{#N/A,#N/A,FALSE,"Pag.01"}</definedName>
    <definedName name="wrn.pag.040000000" hidden="1">{#N/A,#N/A,FALSE,"Pag.01"}</definedName>
    <definedName name="wrn.pag.040000000000" hidden="1">{#N/A,#N/A,FALSE,"Pag.01"}</definedName>
    <definedName name="wrn.pag.04254789" hidden="1">{#N/A,#N/A,FALSE,"Pag.01"}</definedName>
    <definedName name="wrn.pag.04875323" hidden="1">{#N/A,#N/A,FALSE,"Pag.01"}</definedName>
    <definedName name="wrn.pag.05" hidden="1">{#N/A,#N/A,FALSE,"Pag.01"}</definedName>
    <definedName name="wrn.pag.050" hidden="1">{#N/A,#N/A,FALSE,"Pag.01"}</definedName>
    <definedName name="wrn.pag.0500" hidden="1">{#N/A,#N/A,FALSE,"Pag.01"}</definedName>
    <definedName name="wrn.pag.0500000000" hidden="1">{#N/A,#N/A,FALSE,"Pag.01"}</definedName>
    <definedName name="wrn.pag.05000000000" hidden="1">{#N/A,#N/A,FALSE,"Pag.01"}</definedName>
    <definedName name="wrn.pag.05428" hidden="1">{#N/A,#N/A,FALSE,"Pag.01"}</definedName>
    <definedName name="wrn.pag.056874" hidden="1">{#N/A,#N/A,FALSE,"Pag.01"}</definedName>
    <definedName name="wrn.pag.06" hidden="1">{#N/A,#N/A,FALSE,"Pag.01"}</definedName>
    <definedName name="wrn.pag.060" hidden="1">{#N/A,#N/A,FALSE,"Pag.01"}</definedName>
    <definedName name="wrn.pag.0600" hidden="1">{#N/A,#N/A,FALSE,"Pag.01"}</definedName>
    <definedName name="wrn.pag.0600000000" hidden="1">{#N/A,#N/A,FALSE,"Pag.01"}</definedName>
    <definedName name="wrn.pag.06000000000000000" hidden="1">{#N/A,#N/A,FALSE,"Pag.01"}</definedName>
    <definedName name="wrn.pag.07" hidden="1">{#N/A,#N/A,FALSE,"Pag.01"}</definedName>
    <definedName name="wrn.pag.070" hidden="1">{#N/A,#N/A,FALSE,"Pag.01"}</definedName>
    <definedName name="wrn.pag.0700" hidden="1">{#N/A,#N/A,FALSE,"Pag.01"}</definedName>
    <definedName name="wrn.pag.070000000000" hidden="1">{#N/A,#N/A,FALSE,"Pag.01"}</definedName>
    <definedName name="wrn.pag.07000000000000" hidden="1">{#N/A,#N/A,FALSE,"Pag.01"}</definedName>
    <definedName name="wrn.pag.09" hidden="1">{#N/A,#N/A,FALSE,"Pag.01"}</definedName>
    <definedName name="wrn.pag.090" hidden="1">{#N/A,#N/A,FALSE,"Pag.01"}</definedName>
    <definedName name="wrn.pag.0900" hidden="1">{#N/A,#N/A,FALSE,"Pag.01"}</definedName>
    <definedName name="wrn.pag.090000000000" hidden="1">{#N/A,#N/A,FALSE,"Pag.01"}</definedName>
    <definedName name="wrn.pag.09000000000000000000" hidden="1">{#N/A,#N/A,FALSE,"Pag.01"}</definedName>
    <definedName name="wrn.pag.100" hidden="1">{#N/A,#N/A,FALSE,"Pag.01"}</definedName>
    <definedName name="wrn.pag.102145" hidden="1">{#N/A,#N/A,FALSE,"Pag.01"}</definedName>
    <definedName name="wrn.pag.12" hidden="1">{#N/A,#N/A,FALSE,"Pag.01"}</definedName>
    <definedName name="wrn.pag.120" hidden="1">{#N/A,#N/A,FALSE,"Pag.01"}</definedName>
    <definedName name="wrn.pag.12000000000" hidden="1">{#N/A,#N/A,FALSE,"Pag.01"}</definedName>
    <definedName name="wrn.pag.1200000000000000" hidden="1">{#N/A,#N/A,FALSE,"Pag.01"}</definedName>
    <definedName name="wrn.pag.1254789" hidden="1">{#N/A,#N/A,FALSE,"Pag.01"}</definedName>
    <definedName name="wrn.pag.214578" hidden="1">{#N/A,#N/A,FALSE,"Pag.01"}</definedName>
    <definedName name="wrn.pag.214789" hidden="1">{#N/A,#N/A,FALSE,"Pag.01"}</definedName>
    <definedName name="wrn.pag.23654789" hidden="1">{#N/A,#N/A,FALSE,"Pag.01"}</definedName>
    <definedName name="wrn.pag.2547257" hidden="1">{#N/A,#N/A,FALSE,"Pag.01"}</definedName>
    <definedName name="wrn.pag.254789" hidden="1">{#N/A,#N/A,FALSE,"Pag.01"}</definedName>
    <definedName name="wrn.pag.2564789" hidden="1">{#N/A,#N/A,FALSE,"Pag.01"}</definedName>
    <definedName name="wrn.pag.458796" hidden="1">{#N/A,#N/A,FALSE,"Pag.01"}</definedName>
    <definedName name="wrn.pag.500" hidden="1">{#N/A,#N/A,FALSE,"Pag.01"}</definedName>
    <definedName name="wrn.pag.5000" hidden="1">{#N/A,#N/A,FALSE,"Pag.01"}</definedName>
    <definedName name="wrn.pag.501000" hidden="1">{#N/A,#N/A,FALSE,"Pag.01"}</definedName>
    <definedName name="wrn.pag.5010000" hidden="1">{#N/A,#N/A,FALSE,"Pag.01"}</definedName>
    <definedName name="wrn.pag.50100000000000" hidden="1">{#N/A,#N/A,FALSE,"Pag.01"}</definedName>
    <definedName name="wrn.pag.5011" hidden="1">{#N/A,#N/A,FALSE,"Pag.01"}</definedName>
    <definedName name="wrn.pag.501110" hidden="1">{#N/A,#N/A,FALSE,"Pag.01"}</definedName>
    <definedName name="wrn.pag.5012000" hidden="1">{#N/A,#N/A,FALSE,"Pag.01"}</definedName>
    <definedName name="wrn.pag.50123" hidden="1">{#N/A,#N/A,FALSE,"Pag.01"}</definedName>
    <definedName name="wrn.pag.5013000" hidden="1">{#N/A,#N/A,FALSE,"Pag.01"}</definedName>
    <definedName name="wrn.pag.5017" hidden="1">{#N/A,#N/A,FALSE,"Pag.01"}</definedName>
    <definedName name="wrn.pag.5018" hidden="1">{#N/A,#N/A,FALSE,"Pag.01"}</definedName>
    <definedName name="wrn.pag.514000" hidden="1">{#N/A,#N/A,FALSE,"Pag.01"}</definedName>
    <definedName name="wrn.pag.658742" hidden="1">{#N/A,#N/A,FALSE,"Pag.01"}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xs" hidden="1">{#N/A,#N/A,FALSE,"ENERGIA";#N/A,#N/A,FALSE,"PERDIDAS";#N/A,#N/A,FALSE,"CLIENTES";#N/A,#N/A,FALSE,"ESTADO";#N/A,#N/A,FALSE,"TECNICA"}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Z_3593CE10_0AFF_4168_863E_673580190D43_.wvu.Cols" hidden="1">#REF!</definedName>
    <definedName name="Z_A0DD6017_E189_11D6_9013_0008C7630F83_.wvu.PrintArea" hidden="1">#REF!</definedName>
    <definedName name="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0" l="1"/>
  <c r="E43" i="10"/>
  <c r="D43" i="10"/>
  <c r="B43" i="10"/>
  <c r="H42" i="10"/>
  <c r="F42" i="10"/>
  <c r="E42" i="10"/>
  <c r="D42" i="10"/>
  <c r="C42" i="10"/>
  <c r="B42" i="10"/>
  <c r="H41" i="10"/>
  <c r="F41" i="10"/>
  <c r="E41" i="10"/>
  <c r="D41" i="10"/>
  <c r="C41" i="10"/>
  <c r="B41" i="10"/>
  <c r="H40" i="10"/>
  <c r="F40" i="10"/>
  <c r="E40" i="10"/>
  <c r="D40" i="10"/>
  <c r="C40" i="10"/>
  <c r="B40" i="10"/>
  <c r="H39" i="10"/>
  <c r="F39" i="10"/>
  <c r="E39" i="10"/>
  <c r="D39" i="10"/>
  <c r="C39" i="10"/>
  <c r="B39" i="10"/>
  <c r="H38" i="10"/>
  <c r="L15" i="10" s="1"/>
  <c r="R17" i="10" s="1"/>
  <c r="F38" i="10"/>
  <c r="E38" i="10"/>
  <c r="D38" i="10"/>
  <c r="C38" i="10"/>
  <c r="B38" i="10"/>
  <c r="H36" i="10"/>
  <c r="F36" i="10"/>
  <c r="E36" i="10"/>
  <c r="D36" i="10"/>
  <c r="C36" i="10"/>
  <c r="B36" i="10"/>
  <c r="H35" i="10"/>
  <c r="F35" i="10"/>
  <c r="E35" i="10"/>
  <c r="D35" i="10"/>
  <c r="C35" i="10"/>
  <c r="B35" i="10"/>
  <c r="H34" i="10"/>
  <c r="F34" i="10"/>
  <c r="E34" i="10"/>
  <c r="D34" i="10"/>
  <c r="C34" i="10"/>
  <c r="B34" i="10"/>
  <c r="H33" i="10"/>
  <c r="F33" i="10"/>
  <c r="E33" i="10"/>
  <c r="D33" i="10"/>
  <c r="C33" i="10"/>
  <c r="B33" i="10"/>
  <c r="H32" i="10"/>
  <c r="F32" i="10"/>
  <c r="E32" i="10"/>
  <c r="D32" i="10"/>
  <c r="C32" i="10"/>
  <c r="B32" i="10"/>
  <c r="H31" i="10"/>
  <c r="F31" i="10"/>
  <c r="E31" i="10"/>
  <c r="D31" i="10"/>
  <c r="C31" i="10"/>
  <c r="B31" i="10"/>
  <c r="H30" i="10"/>
  <c r="F30" i="10"/>
  <c r="E30" i="10"/>
  <c r="D30" i="10"/>
  <c r="C30" i="10"/>
  <c r="B30" i="10"/>
  <c r="H29" i="10"/>
  <c r="F29" i="10"/>
  <c r="E29" i="10"/>
  <c r="D29" i="10"/>
  <c r="C29" i="10"/>
  <c r="B29" i="10"/>
  <c r="H28" i="10"/>
  <c r="F28" i="10"/>
  <c r="E28" i="10"/>
  <c r="D28" i="10"/>
  <c r="C28" i="10"/>
  <c r="B28" i="10"/>
  <c r="H27" i="10"/>
  <c r="F27" i="10"/>
  <c r="E27" i="10"/>
  <c r="D27" i="10"/>
  <c r="C27" i="10"/>
  <c r="B27" i="10"/>
  <c r="H26" i="10"/>
  <c r="F26" i="10"/>
  <c r="E26" i="10"/>
  <c r="D26" i="10"/>
  <c r="C26" i="10"/>
  <c r="B26" i="10"/>
  <c r="H25" i="10"/>
  <c r="F25" i="10"/>
  <c r="E25" i="10"/>
  <c r="D25" i="10"/>
  <c r="C25" i="10"/>
  <c r="B25" i="10"/>
  <c r="H24" i="10"/>
  <c r="F24" i="10"/>
  <c r="E24" i="10"/>
  <c r="D24" i="10"/>
  <c r="C24" i="10"/>
  <c r="B24" i="10"/>
  <c r="H23" i="10"/>
  <c r="F23" i="10"/>
  <c r="E23" i="10"/>
  <c r="D23" i="10"/>
  <c r="C23" i="10"/>
  <c r="B23" i="10"/>
  <c r="H22" i="10"/>
  <c r="F22" i="10"/>
  <c r="E22" i="10"/>
  <c r="D22" i="10"/>
  <c r="C22" i="10"/>
  <c r="B22" i="10"/>
  <c r="H21" i="10"/>
  <c r="F21" i="10"/>
  <c r="E21" i="10"/>
  <c r="D21" i="10"/>
  <c r="C21" i="10"/>
  <c r="B21" i="10"/>
  <c r="H20" i="10"/>
  <c r="F20" i="10"/>
  <c r="E20" i="10"/>
  <c r="D20" i="10"/>
  <c r="C20" i="10"/>
  <c r="B20" i="10"/>
  <c r="H19" i="10"/>
  <c r="F19" i="10"/>
  <c r="E19" i="10"/>
  <c r="D19" i="10"/>
  <c r="D13" i="10" s="1"/>
  <c r="D44" i="10" s="1"/>
  <c r="C19" i="10"/>
  <c r="C13" i="10" s="1"/>
  <c r="C44" i="10" s="1"/>
  <c r="B19" i="10"/>
  <c r="H18" i="10"/>
  <c r="F18" i="10"/>
  <c r="E18" i="10"/>
  <c r="E13" i="10" s="1"/>
  <c r="E44" i="10" s="1"/>
  <c r="D18" i="10"/>
  <c r="C18" i="10"/>
  <c r="B18" i="10"/>
  <c r="H17" i="10"/>
  <c r="K17" i="10" s="1"/>
  <c r="F17" i="10"/>
  <c r="E17" i="10"/>
  <c r="D17" i="10"/>
  <c r="C17" i="10"/>
  <c r="B17" i="10"/>
  <c r="H16" i="10"/>
  <c r="F16" i="10"/>
  <c r="E16" i="10"/>
  <c r="D16" i="10"/>
  <c r="C16" i="10"/>
  <c r="B16" i="10"/>
  <c r="N15" i="10"/>
  <c r="T17" i="10" s="1"/>
  <c r="H15" i="10"/>
  <c r="N17" i="10" s="1"/>
  <c r="F15" i="10"/>
  <c r="F13" i="10" s="1"/>
  <c r="F44" i="10" s="1"/>
  <c r="E15" i="10"/>
  <c r="D15" i="10"/>
  <c r="C15" i="10"/>
  <c r="B15" i="10"/>
  <c r="H14" i="10"/>
  <c r="N14" i="10" s="1"/>
  <c r="F14" i="10"/>
  <c r="E14" i="10"/>
  <c r="M14" i="10" s="1"/>
  <c r="D14" i="10"/>
  <c r="L14" i="10" s="1"/>
  <c r="C14" i="10"/>
  <c r="K14" i="10" s="1"/>
  <c r="B14" i="10"/>
  <c r="D4" i="10"/>
  <c r="E44" i="9"/>
  <c r="D44" i="9"/>
  <c r="F38" i="9"/>
  <c r="F37" i="10" s="1"/>
  <c r="E38" i="9"/>
  <c r="E37" i="10" s="1"/>
  <c r="D38" i="9"/>
  <c r="D37" i="10" s="1"/>
  <c r="C38" i="9"/>
  <c r="C44" i="9" s="1"/>
  <c r="C43" i="10" s="1"/>
  <c r="N18" i="9"/>
  <c r="T18" i="9" s="1"/>
  <c r="M18" i="9"/>
  <c r="S18" i="9" s="1"/>
  <c r="L18" i="9"/>
  <c r="L16" i="9" s="1"/>
  <c r="K18" i="9"/>
  <c r="K16" i="9" s="1"/>
  <c r="N17" i="9"/>
  <c r="T15" i="9" s="1"/>
  <c r="M17" i="9"/>
  <c r="M16" i="9" s="1"/>
  <c r="L17" i="9"/>
  <c r="K17" i="9"/>
  <c r="Q15" i="9" s="1"/>
  <c r="S15" i="9"/>
  <c r="R15" i="9"/>
  <c r="N15" i="9"/>
  <c r="T17" i="9" s="1"/>
  <c r="T16" i="9" s="1"/>
  <c r="M15" i="9"/>
  <c r="S17" i="9" s="1"/>
  <c r="S16" i="9" s="1"/>
  <c r="L15" i="9"/>
  <c r="R17" i="9" s="1"/>
  <c r="K15" i="9"/>
  <c r="Q17" i="9" s="1"/>
  <c r="R14" i="9"/>
  <c r="N14" i="9"/>
  <c r="T14" i="9" s="1"/>
  <c r="T13" i="9" s="1"/>
  <c r="T19" i="9" s="1"/>
  <c r="M14" i="9"/>
  <c r="S14" i="9" s="1"/>
  <c r="S13" i="9" s="1"/>
  <c r="S19" i="9" s="1"/>
  <c r="L14" i="9"/>
  <c r="K14" i="9"/>
  <c r="K13" i="9" s="1"/>
  <c r="K19" i="9" s="1"/>
  <c r="R13" i="9"/>
  <c r="F13" i="9"/>
  <c r="F44" i="9" s="1"/>
  <c r="F43" i="10" s="1"/>
  <c r="E13" i="9"/>
  <c r="D13" i="9"/>
  <c r="C13" i="9"/>
  <c r="D4" i="9"/>
  <c r="T15" i="10" l="1"/>
  <c r="N13" i="10"/>
  <c r="T14" i="10"/>
  <c r="T13" i="10" s="1"/>
  <c r="Q15" i="10"/>
  <c r="K16" i="10"/>
  <c r="Q16" i="9"/>
  <c r="Q14" i="10"/>
  <c r="Q13" i="10" s="1"/>
  <c r="R19" i="9"/>
  <c r="R14" i="10"/>
  <c r="L13" i="10"/>
  <c r="R16" i="9"/>
  <c r="S14" i="10"/>
  <c r="L17" i="10"/>
  <c r="Q14" i="9"/>
  <c r="Q13" i="9" s="1"/>
  <c r="Q19" i="9" s="1"/>
  <c r="N13" i="9"/>
  <c r="N16" i="9"/>
  <c r="M15" i="10"/>
  <c r="S17" i="10" s="1"/>
  <c r="S16" i="10" s="1"/>
  <c r="M17" i="10"/>
  <c r="R18" i="9"/>
  <c r="M18" i="10"/>
  <c r="S18" i="10" s="1"/>
  <c r="C11" i="9"/>
  <c r="K18" i="10"/>
  <c r="Q18" i="10" s="1"/>
  <c r="C37" i="10"/>
  <c r="Q18" i="9"/>
  <c r="L18" i="10"/>
  <c r="R18" i="10" s="1"/>
  <c r="R16" i="10" s="1"/>
  <c r="N18" i="10"/>
  <c r="T18" i="10" s="1"/>
  <c r="T16" i="10" s="1"/>
  <c r="L13" i="9"/>
  <c r="L19" i="9" s="1"/>
  <c r="K15" i="10"/>
  <c r="Q17" i="10" s="1"/>
  <c r="Q16" i="10" s="1"/>
  <c r="M13" i="9"/>
  <c r="M19" i="9" s="1"/>
  <c r="S15" i="10" l="1"/>
  <c r="S13" i="10" s="1"/>
  <c r="S19" i="10" s="1"/>
  <c r="M16" i="10"/>
  <c r="N19" i="9"/>
  <c r="K13" i="10"/>
  <c r="K19" i="10" s="1"/>
  <c r="M13" i="10"/>
  <c r="T19" i="10"/>
  <c r="Q19" i="10"/>
  <c r="R15" i="10"/>
  <c r="L16" i="10"/>
  <c r="L19" i="10"/>
  <c r="R13" i="10"/>
  <c r="R19" i="10" s="1"/>
  <c r="N16" i="10"/>
  <c r="N19" i="10" s="1"/>
  <c r="M1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tc={48BEB2F4-09B1-437C-B7CA-02F7BED57551}</author>
  </authors>
  <commentList>
    <comment ref="F14" authorId="0" shapeId="0" xr:uid="{48BEB2F4-09B1-437C-B7CA-02F7BED5755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+700 MVA Reforços na Concessao Paulista
   (i) +400 MVA TR-4 da SE Ramon Rebert 
   (ii) +300 MVA RT-6 da SE Água Vermelha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<sst xmlns="http://schemas.openxmlformats.org/spreadsheetml/2006/main" count="134" uniqueCount="60">
  <si>
    <t>Mês:</t>
  </si>
  <si>
    <t>→Menu←</t>
  </si>
  <si>
    <t>Trim:</t>
  </si>
  <si>
    <t>Capacidade Instalada</t>
  </si>
  <si>
    <t>Empresa / Projeto</t>
  </si>
  <si>
    <t>Linhas de Transmissão (km)</t>
  </si>
  <si>
    <t>Circuito
 (km)</t>
  </si>
  <si>
    <t>Subestações (Qtd)</t>
  </si>
  <si>
    <t>Capacidade de Transformação (MVA)</t>
  </si>
  <si>
    <t>Consolidação</t>
  </si>
  <si>
    <t>Subestações</t>
  </si>
  <si>
    <t>Capacidade 
(MVA)</t>
  </si>
  <si>
    <t>Operacionais</t>
  </si>
  <si>
    <t>Ativos</t>
  </si>
  <si>
    <t>Próprios</t>
  </si>
  <si>
    <t>IENNE</t>
  </si>
  <si>
    <t>Em Construção</t>
  </si>
  <si>
    <t>Em Conjunto</t>
  </si>
  <si>
    <t>Evrecy</t>
  </si>
  <si>
    <t>IEMG</t>
  </si>
  <si>
    <t>IE Pinheiros</t>
  </si>
  <si>
    <t>IE Serra do Japi</t>
  </si>
  <si>
    <t>Total</t>
  </si>
  <si>
    <t>IESUL</t>
  </si>
  <si>
    <t>IE Itapura</t>
  </si>
  <si>
    <t>IE Madeira</t>
  </si>
  <si>
    <t>IE Garanhuns</t>
  </si>
  <si>
    <t>IE Itaquerê</t>
  </si>
  <si>
    <t>IE Tibagi</t>
  </si>
  <si>
    <t>IE Aguapeí</t>
  </si>
  <si>
    <t>IE Biguaçu</t>
  </si>
  <si>
    <t>IE Jaguar 6</t>
  </si>
  <si>
    <t>IE Jaguar 8</t>
  </si>
  <si>
    <t>IE Jaguar 9</t>
  </si>
  <si>
    <t>IE Aimorés</t>
  </si>
  <si>
    <t>IE Paraguaçu</t>
  </si>
  <si>
    <t>IE Ivaí</t>
  </si>
  <si>
    <t>IE Itaúnas</t>
  </si>
  <si>
    <t>Minuano</t>
  </si>
  <si>
    <t>Triângulo Mineiro</t>
  </si>
  <si>
    <t>IE Riacho Grande</t>
  </si>
  <si>
    <t>Piraquê</t>
  </si>
  <si>
    <t>Jacarandá</t>
  </si>
  <si>
    <t>Serra Dourada</t>
  </si>
  <si>
    <t>Itatiaia</t>
  </si>
  <si>
    <t>Água Vermelha</t>
  </si>
  <si>
    <t>ISA ENERGIA BRASIL</t>
  </si>
  <si>
    <t>Installed Capacity</t>
  </si>
  <si>
    <t>Company / Project</t>
  </si>
  <si>
    <t>Transmission  Lines (km)</t>
  </si>
  <si>
    <t>Substations</t>
  </si>
  <si>
    <t>Transformation Capacity
(MVA)</t>
  </si>
  <si>
    <t>Consolidation</t>
  </si>
  <si>
    <t>Power 
(MVA)</t>
  </si>
  <si>
    <t>Operational¹</t>
  </si>
  <si>
    <t>Controlled</t>
  </si>
  <si>
    <t>Operational</t>
  </si>
  <si>
    <t>Under Construction</t>
  </si>
  <si>
    <t>Coligated</t>
  </si>
  <si>
    <r>
      <t>June 30</t>
    </r>
    <r>
      <rPr>
        <b/>
        <sz val="11"/>
        <color theme="0"/>
        <rFont val="Calibri"/>
        <family val="2"/>
        <scheme val="minor"/>
      </rPr>
      <t>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</si>
</sst>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416]mmm\-yy;@"/>
    <numFmt numFmtId="165" formatCode="_-* #,##0_-;\-* #,##0_-;_-* &quot;-&quot;??_-;_-@_-"/>
    <numFmt numFmtId="166" formatCode="dd\ mmmm\ yyyy"/>
    <numFmt numFmtId="167" formatCode="_-* #,##0.0_-;\-* #,##0.0_-;_-* &quot;-&quot;??_-;_-@_-"/>
    <numFmt numFmtId="168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2"/>
      <color theme="0" tint="-0.3499862666707357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i/>
      <sz val="12"/>
      <color theme="1"/>
      <name val="Arial"/>
      <family val="2"/>
    </font>
    <font>
      <b/>
      <sz val="14"/>
      <color theme="0" tint="-0.499984740745262"/>
      <name val="Arial"/>
      <family val="2"/>
    </font>
    <font>
      <i/>
      <u/>
      <sz val="12"/>
      <color theme="1"/>
      <name val="Arial"/>
      <family val="2"/>
    </font>
    <font>
      <sz val="14"/>
      <color theme="0" tint="-0.499984740745262"/>
      <name val="Arial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99FF"/>
        <bgColor indexed="39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164" fontId="6" fillId="4" borderId="3" xfId="2" applyNumberFormat="1" applyFont="1" applyFill="1" applyBorder="1" applyAlignment="1">
      <alignment horizontal="center"/>
    </xf>
    <xf numFmtId="164" fontId="6" fillId="4" borderId="4" xfId="2" applyNumberFormat="1" applyFont="1" applyFill="1" applyBorder="1" applyAlignment="1">
      <alignment horizontal="center"/>
    </xf>
    <xf numFmtId="0" fontId="7" fillId="0" borderId="0" xfId="0" applyFont="1"/>
    <xf numFmtId="0" fontId="6" fillId="4" borderId="0" xfId="2" applyFont="1" applyFill="1" applyAlignment="1">
      <alignment horizontal="center"/>
    </xf>
    <xf numFmtId="164" fontId="6" fillId="5" borderId="0" xfId="1" applyNumberFormat="1" applyFont="1" applyFill="1" applyBorder="1" applyAlignment="1">
      <alignment horizontal="center"/>
    </xf>
    <xf numFmtId="0" fontId="6" fillId="5" borderId="0" xfId="2" applyFont="1" applyFill="1" applyAlignment="1">
      <alignment horizontal="center"/>
    </xf>
    <xf numFmtId="0" fontId="6" fillId="4" borderId="6" xfId="2" applyFont="1" applyFill="1" applyBorder="1" applyAlignment="1">
      <alignment horizontal="center"/>
    </xf>
    <xf numFmtId="1" fontId="6" fillId="5" borderId="0" xfId="1" applyNumberFormat="1" applyFont="1" applyFill="1" applyBorder="1" applyAlignment="1">
      <alignment horizontal="center"/>
    </xf>
    <xf numFmtId="0" fontId="5" fillId="4" borderId="0" xfId="2" applyFont="1" applyFill="1" applyAlignment="1">
      <alignment horizontal="center"/>
    </xf>
    <xf numFmtId="0" fontId="5" fillId="4" borderId="8" xfId="2" applyFont="1" applyFill="1" applyBorder="1" applyAlignment="1">
      <alignment horizontal="center"/>
    </xf>
    <xf numFmtId="0" fontId="6" fillId="4" borderId="8" xfId="2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/>
    </xf>
    <xf numFmtId="165" fontId="3" fillId="0" borderId="0" xfId="1" applyNumberFormat="1" applyFont="1"/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" fontId="6" fillId="6" borderId="12" xfId="3" applyNumberFormat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1" fillId="3" borderId="15" xfId="0" applyFont="1" applyFill="1" applyBorder="1" applyAlignment="1">
      <alignment horizontal="left" vertical="center"/>
    </xf>
    <xf numFmtId="165" fontId="11" fillId="3" borderId="15" xfId="0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1" fillId="7" borderId="3" xfId="0" applyFont="1" applyFill="1" applyBorder="1" applyAlignment="1">
      <alignment horizontal="left" vertical="center"/>
    </xf>
    <xf numFmtId="165" fontId="11" fillId="7" borderId="3" xfId="0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left" vertical="center" indent="2"/>
    </xf>
    <xf numFmtId="165" fontId="13" fillId="2" borderId="15" xfId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 indent="2"/>
    </xf>
    <xf numFmtId="165" fontId="13" fillId="0" borderId="0" xfId="1" applyNumberFormat="1" applyFont="1" applyFill="1" applyBorder="1" applyAlignment="1">
      <alignment horizontal="right" vertical="center"/>
    </xf>
    <xf numFmtId="0" fontId="13" fillId="7" borderId="15" xfId="0" applyFont="1" applyFill="1" applyBorder="1" applyAlignment="1">
      <alignment horizontal="left" vertical="center" indent="2"/>
    </xf>
    <xf numFmtId="165" fontId="13" fillId="7" borderId="15" xfId="1" applyNumberFormat="1" applyFont="1" applyFill="1" applyBorder="1" applyAlignment="1">
      <alignment horizontal="right" vertical="center"/>
    </xf>
    <xf numFmtId="0" fontId="11" fillId="7" borderId="0" xfId="0" applyFont="1" applyFill="1" applyAlignment="1">
      <alignment horizontal="left" vertical="center"/>
    </xf>
    <xf numFmtId="165" fontId="11" fillId="7" borderId="0" xfId="0" applyNumberFormat="1" applyFont="1" applyFill="1" applyAlignment="1">
      <alignment vertical="center"/>
    </xf>
    <xf numFmtId="0" fontId="14" fillId="4" borderId="0" xfId="0" applyFont="1" applyFill="1" applyAlignment="1">
      <alignment horizontal="left" vertical="center" indent="2"/>
    </xf>
    <xf numFmtId="165" fontId="14" fillId="4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165" fontId="15" fillId="2" borderId="0" xfId="1" applyNumberFormat="1" applyFont="1" applyFill="1" applyAlignment="1">
      <alignment horizontal="right" vertical="center"/>
    </xf>
    <xf numFmtId="165" fontId="3" fillId="2" borderId="0" xfId="1" applyNumberFormat="1" applyFont="1" applyFill="1" applyAlignment="1">
      <alignment vertical="center"/>
    </xf>
    <xf numFmtId="165" fontId="16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6" fillId="2" borderId="0" xfId="1" applyNumberFormat="1" applyFont="1" applyFill="1" applyAlignment="1">
      <alignment horizontal="right" vertical="center"/>
    </xf>
    <xf numFmtId="0" fontId="3" fillId="2" borderId="0" xfId="0" quotePrefix="1" applyFont="1" applyFill="1" applyAlignment="1">
      <alignment vertical="center"/>
    </xf>
    <xf numFmtId="0" fontId="13" fillId="7" borderId="16" xfId="0" applyFont="1" applyFill="1" applyBorder="1" applyAlignment="1">
      <alignment horizontal="left" vertical="center" indent="2"/>
    </xf>
    <xf numFmtId="165" fontId="13" fillId="7" borderId="16" xfId="1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horizontal="left" vertical="center" indent="5"/>
    </xf>
    <xf numFmtId="167" fontId="3" fillId="2" borderId="0" xfId="0" applyNumberFormat="1" applyFont="1" applyFill="1" applyAlignment="1">
      <alignment vertical="center"/>
    </xf>
    <xf numFmtId="165" fontId="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68" fontId="3" fillId="2" borderId="0" xfId="4" applyNumberFormat="1" applyFont="1" applyFill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166" fontId="6" fillId="4" borderId="11" xfId="0" applyNumberFormat="1" applyFont="1" applyFill="1" applyBorder="1" applyAlignment="1">
      <alignment horizontal="center" vertical="center"/>
    </xf>
    <xf numFmtId="166" fontId="6" fillId="4" borderId="12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vertical="center"/>
    </xf>
  </cellXfs>
  <cellStyles count="5">
    <cellStyle name="_x000d__x000a_JournalTemplate=C:\COMFO\CTALK\JOURSTD.TPL_x000d__x000a_LbStateAddress=3 3 0 251 1 89 2 311_x000d__x000a_LbStateJou" xfId="2" xr:uid="{99804443-A441-47AB-AB60-048A35F62CA0}"/>
    <cellStyle name="Normal" xfId="0" builtinId="0"/>
    <cellStyle name="Normal 133" xfId="3" xr:uid="{001D8082-D6E5-4CEC-A2EF-25E77DAE6E44}"/>
    <cellStyle name="Porcentagem" xfId="4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ictor Raimundo Penteado" id="{DDAE7A04-8440-40A6-A412-566AD0DB583B}" userId="S::vpenteado@isacteep.com.br::12fade4c-717a-4914-b5f9-6086b0b548e6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4" dT="2025-04-10T19:55:32.85" personId="{DDAE7A04-8440-40A6-A412-566AD0DB583B}" id="{48BEB2F4-09B1-437C-B7CA-02F7BED57551}">
    <text>+700 MVA Reforços na Concessao Paulista
   (i) +400 MVA TR-4 da SE Ramon Rebert 
   (ii) +300 MVA RT-6 da SE Água Vermelha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43D2-C244-4228-B6C9-5371D18F05AD}">
  <sheetPr>
    <tabColor theme="8" tint="0.39997558519241921"/>
  </sheetPr>
  <dimension ref="A1:X51"/>
  <sheetViews>
    <sheetView showGridLines="0" tabSelected="1" zoomScale="70" zoomScaleNormal="70" workbookViewId="0">
      <pane ySplit="12" topLeftCell="A13" activePane="bottomLeft" state="frozen"/>
      <selection activeCell="C16" sqref="C16"/>
      <selection pane="bottomLeft" activeCell="K24" sqref="K24"/>
    </sheetView>
  </sheetViews>
  <sheetFormatPr defaultColWidth="0" defaultRowHeight="15.5" zeroHeight="1" x14ac:dyDescent="0.35"/>
  <cols>
    <col min="1" max="1" width="2.54296875" style="20" customWidth="1"/>
    <col min="2" max="2" width="30.36328125" style="21" customWidth="1"/>
    <col min="3" max="3" width="17.36328125" style="20" customWidth="1"/>
    <col min="4" max="4" width="15" style="20" customWidth="1"/>
    <col min="5" max="5" width="15.453125" style="20" customWidth="1"/>
    <col min="6" max="6" width="21.36328125" style="20" customWidth="1"/>
    <col min="7" max="7" width="7.54296875" style="20" customWidth="1"/>
    <col min="8" max="8" width="12.453125" style="22" bestFit="1" customWidth="1"/>
    <col min="9" max="9" width="7.54296875" style="20" customWidth="1"/>
    <col min="10" max="10" width="22.1796875" style="20" customWidth="1"/>
    <col min="11" max="14" width="16.54296875" style="20" customWidth="1"/>
    <col min="15" max="15" width="5.453125" style="20" customWidth="1"/>
    <col min="16" max="16" width="22" style="20" customWidth="1"/>
    <col min="17" max="20" width="16.54296875" style="20" customWidth="1"/>
    <col min="21" max="22" width="8.7265625" style="20" customWidth="1"/>
    <col min="23" max="24" width="0" style="20" hidden="1" customWidth="1"/>
    <col min="25" max="16384" width="8.7265625" style="20" hidden="1"/>
  </cols>
  <sheetData>
    <row r="1" spans="1:21" s="1" customFormat="1" ht="3.65" customHeight="1" thickBot="1" x14ac:dyDescent="0.4"/>
    <row r="2" spans="1:21" s="7" customFormat="1" x14ac:dyDescent="0.35">
      <c r="A2" s="2"/>
      <c r="B2" s="60" t="e" vm="1">
        <v>#VALUE!</v>
      </c>
      <c r="C2" s="3"/>
      <c r="D2" s="3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</row>
    <row r="3" spans="1:21" s="7" customFormat="1" x14ac:dyDescent="0.35">
      <c r="A3" s="2"/>
      <c r="B3" s="61"/>
      <c r="C3" s="8" t="s">
        <v>0</v>
      </c>
      <c r="D3" s="9">
        <v>45838</v>
      </c>
      <c r="E3" s="8"/>
      <c r="F3" s="10" t="s">
        <v>1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11"/>
    </row>
    <row r="4" spans="1:21" s="7" customFormat="1" x14ac:dyDescent="0.35">
      <c r="A4" s="2"/>
      <c r="B4" s="61"/>
      <c r="C4" s="8" t="s">
        <v>2</v>
      </c>
      <c r="D4" s="12" t="str">
        <f>IF(MONTH($D$3)=3,1,IF(MONTH($D$3)=6,2,IF(MONTH($D$3)=9,3,4)))&amp;"T"&amp;RIGHT(YEAR($D$3),2)</f>
        <v>2T25</v>
      </c>
      <c r="E4" s="13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11"/>
    </row>
    <row r="5" spans="1:21" s="7" customFormat="1" ht="16" thickBot="1" x14ac:dyDescent="0.4">
      <c r="A5" s="2"/>
      <c r="B5" s="62"/>
      <c r="C5" s="14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6"/>
    </row>
    <row r="6" spans="1:21" s="1" customFormat="1" ht="5.9" customHeight="1" x14ac:dyDescent="0.35"/>
    <row r="7" spans="1:21" s="1" customFormat="1" ht="3" customHeight="1" x14ac:dyDescent="0.35"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1" s="1" customForma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s="1" customFormat="1" ht="5.9" customHeight="1" x14ac:dyDescent="0.35"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1" ht="16" thickBot="1" x14ac:dyDescent="0.4">
      <c r="F10" s="55"/>
    </row>
    <row r="11" spans="1:21" ht="16" thickBot="1" x14ac:dyDescent="0.4">
      <c r="B11" s="63" t="s">
        <v>4</v>
      </c>
      <c r="C11" s="65">
        <f>EOMONTH(D3,0)</f>
        <v>45838</v>
      </c>
      <c r="D11" s="66"/>
      <c r="E11" s="66"/>
      <c r="F11" s="66"/>
    </row>
    <row r="12" spans="1:21" ht="58.5" customHeight="1" thickBot="1" x14ac:dyDescent="0.4">
      <c r="B12" s="64"/>
      <c r="C12" s="23" t="s">
        <v>5</v>
      </c>
      <c r="D12" s="24" t="s">
        <v>6</v>
      </c>
      <c r="E12" s="25" t="s">
        <v>7</v>
      </c>
      <c r="F12" s="24" t="s">
        <v>8</v>
      </c>
      <c r="J12" s="26" t="s">
        <v>9</v>
      </c>
      <c r="K12" s="27" t="s">
        <v>5</v>
      </c>
      <c r="L12" s="27" t="s">
        <v>6</v>
      </c>
      <c r="M12" s="27" t="s">
        <v>10</v>
      </c>
      <c r="N12" s="27" t="s">
        <v>11</v>
      </c>
      <c r="P12" s="26" t="s">
        <v>9</v>
      </c>
      <c r="Q12" s="27" t="s">
        <v>5</v>
      </c>
      <c r="R12" s="27" t="s">
        <v>6</v>
      </c>
      <c r="S12" s="27" t="s">
        <v>10</v>
      </c>
      <c r="T12" s="27" t="s">
        <v>11</v>
      </c>
    </row>
    <row r="13" spans="1:21" s="28" customFormat="1" ht="18.5" thickBot="1" x14ac:dyDescent="0.4">
      <c r="B13" s="29" t="s">
        <v>12</v>
      </c>
      <c r="C13" s="30">
        <f t="shared" ref="C13:E13" si="0">SUM(C14:C37)</f>
        <v>20557.480000000003</v>
      </c>
      <c r="D13" s="30">
        <f t="shared" si="0"/>
        <v>28463.98</v>
      </c>
      <c r="E13" s="30">
        <f t="shared" si="0"/>
        <v>132</v>
      </c>
      <c r="F13" s="30">
        <f>SUM(F14:F37)</f>
        <v>81877.260000000009</v>
      </c>
      <c r="H13" s="31" t="s">
        <v>13</v>
      </c>
      <c r="J13" s="32" t="s">
        <v>14</v>
      </c>
      <c r="K13" s="33">
        <f>SUM(K14:K15)</f>
        <v>19004.830000000002</v>
      </c>
      <c r="L13" s="33">
        <f t="shared" ref="L13:N13" si="1">SUM(L14:L15)</f>
        <v>24627.48</v>
      </c>
      <c r="M13" s="33">
        <f t="shared" si="1"/>
        <v>136</v>
      </c>
      <c r="N13" s="33">
        <f t="shared" si="1"/>
        <v>73175.260000000009</v>
      </c>
      <c r="P13" s="32" t="s">
        <v>12</v>
      </c>
      <c r="Q13" s="33">
        <f>SUM(Q14:Q15)</f>
        <v>20557.480000000003</v>
      </c>
      <c r="R13" s="33">
        <f t="shared" ref="R13:T13" si="2">SUM(R14:R15)</f>
        <v>28463.98</v>
      </c>
      <c r="S13" s="33">
        <f t="shared" si="2"/>
        <v>132</v>
      </c>
      <c r="T13" s="33">
        <f t="shared" si="2"/>
        <v>81877.260000000009</v>
      </c>
    </row>
    <row r="14" spans="1:21" ht="18" thickBot="1" x14ac:dyDescent="0.4">
      <c r="B14" s="34" t="s">
        <v>46</v>
      </c>
      <c r="C14" s="35">
        <v>14632.53</v>
      </c>
      <c r="D14" s="35">
        <v>19503.87</v>
      </c>
      <c r="E14" s="35">
        <v>109</v>
      </c>
      <c r="F14" s="35">
        <v>50184.26</v>
      </c>
      <c r="H14" s="36" t="s">
        <v>14</v>
      </c>
      <c r="J14" s="37" t="s">
        <v>12</v>
      </c>
      <c r="K14" s="38">
        <f>SUMIF($H$14:$H$36,$J$13,C$14:C$36)</f>
        <v>16400.410000000003</v>
      </c>
      <c r="L14" s="38">
        <f>SUMIF($H$14:$H$36,$J$13,D$14:D$36)</f>
        <v>21328.84</v>
      </c>
      <c r="M14" s="38">
        <f>SUMIF($H$14:$H$36,$J$13,E$14:E$36)</f>
        <v>129</v>
      </c>
      <c r="N14" s="38">
        <f>SUMIF($H$14:$H$37,$J$13,F$14:F$37)</f>
        <v>69325.260000000009</v>
      </c>
      <c r="P14" s="37" t="s">
        <v>14</v>
      </c>
      <c r="Q14" s="38">
        <f>K14</f>
        <v>16400.410000000003</v>
      </c>
      <c r="R14" s="38">
        <f t="shared" ref="R14:T14" si="3">L14</f>
        <v>21328.84</v>
      </c>
      <c r="S14" s="38">
        <f t="shared" si="3"/>
        <v>129</v>
      </c>
      <c r="T14" s="38">
        <f t="shared" si="3"/>
        <v>69325.260000000009</v>
      </c>
    </row>
    <row r="15" spans="1:21" ht="18" thickBot="1" x14ac:dyDescent="0.4">
      <c r="B15" s="39" t="s">
        <v>15</v>
      </c>
      <c r="C15" s="40">
        <v>710.87</v>
      </c>
      <c r="D15" s="40">
        <v>710.87</v>
      </c>
      <c r="E15" s="40">
        <v>0</v>
      </c>
      <c r="F15" s="40">
        <v>0</v>
      </c>
      <c r="H15" s="36" t="s">
        <v>14</v>
      </c>
      <c r="J15" s="37" t="s">
        <v>16</v>
      </c>
      <c r="K15" s="38">
        <f>SUMIF($H$39:$H$43,$J$13,C$39:C$43)</f>
        <v>2604.42</v>
      </c>
      <c r="L15" s="38">
        <f>SUMIF($H$39:$H$43,$J$13,D$39:D$43)</f>
        <v>3298.6400000000003</v>
      </c>
      <c r="M15" s="38">
        <f>SUMIF($H$39:$H$43,$J$13,E$39:E$43)</f>
        <v>7</v>
      </c>
      <c r="N15" s="38">
        <f>SUMIF($H$39:$H$43,$J$13,F$39:F$43)</f>
        <v>3850</v>
      </c>
      <c r="P15" s="37" t="s">
        <v>17</v>
      </c>
      <c r="Q15" s="38">
        <f>K17</f>
        <v>4157.07</v>
      </c>
      <c r="R15" s="38">
        <f t="shared" ref="R15:T15" si="4">L17</f>
        <v>7135.14</v>
      </c>
      <c r="S15" s="38">
        <f t="shared" si="4"/>
        <v>3</v>
      </c>
      <c r="T15" s="38">
        <f t="shared" si="4"/>
        <v>12552</v>
      </c>
    </row>
    <row r="16" spans="1:21" ht="18.5" thickBot="1" x14ac:dyDescent="0.4">
      <c r="B16" s="34" t="s">
        <v>19</v>
      </c>
      <c r="C16" s="35">
        <v>173.03</v>
      </c>
      <c r="D16" s="35">
        <v>173.03</v>
      </c>
      <c r="E16" s="35">
        <v>0</v>
      </c>
      <c r="F16" s="35">
        <v>0</v>
      </c>
      <c r="H16" s="36" t="s">
        <v>14</v>
      </c>
      <c r="J16" s="41" t="s">
        <v>17</v>
      </c>
      <c r="K16" s="42">
        <f>SUM(K17:K18)</f>
        <v>4157.07</v>
      </c>
      <c r="L16" s="42">
        <f t="shared" ref="L16:N16" si="5">SUM(L17:L18)</f>
        <v>7135.14</v>
      </c>
      <c r="M16" s="42">
        <f t="shared" si="5"/>
        <v>3</v>
      </c>
      <c r="N16" s="42">
        <f t="shared" si="5"/>
        <v>12552</v>
      </c>
      <c r="P16" s="41" t="s">
        <v>16</v>
      </c>
      <c r="Q16" s="42">
        <f>SUM(Q17:Q18)</f>
        <v>2604.42</v>
      </c>
      <c r="R16" s="42">
        <f t="shared" ref="R16:T16" si="6">SUM(R17:R18)</f>
        <v>3298.6400000000003</v>
      </c>
      <c r="S16" s="42">
        <f t="shared" si="6"/>
        <v>7</v>
      </c>
      <c r="T16" s="42">
        <f t="shared" si="6"/>
        <v>3850</v>
      </c>
    </row>
    <row r="17" spans="2:20" ht="18" thickBot="1" x14ac:dyDescent="0.4">
      <c r="B17" s="39" t="s">
        <v>18</v>
      </c>
      <c r="C17" s="40">
        <v>163.04</v>
      </c>
      <c r="D17" s="40">
        <v>163.04</v>
      </c>
      <c r="E17" s="40">
        <v>2</v>
      </c>
      <c r="F17" s="40">
        <v>450</v>
      </c>
      <c r="H17" s="36" t="s">
        <v>14</v>
      </c>
      <c r="J17" s="37" t="s">
        <v>12</v>
      </c>
      <c r="K17" s="38">
        <f>SUMIF($H$14:$H$36,$J$16,C$14:C$36)</f>
        <v>4157.07</v>
      </c>
      <c r="L17" s="38">
        <f>SUMIF($H$14:$H$36,$J$16,D$14:D$36)</f>
        <v>7135.14</v>
      </c>
      <c r="M17" s="38">
        <f>SUMIF($H$14:$H$36,$J$16,E$14:E$36)</f>
        <v>3</v>
      </c>
      <c r="N17" s="38">
        <f>SUMIF($H$14:$H$37,$J$16,F$14:F$37)</f>
        <v>12552</v>
      </c>
      <c r="P17" s="37" t="s">
        <v>14</v>
      </c>
      <c r="Q17" s="38">
        <f>K15</f>
        <v>2604.42</v>
      </c>
      <c r="R17" s="38">
        <f t="shared" ref="R17:T17" si="7">L15</f>
        <v>3298.6400000000003</v>
      </c>
      <c r="S17" s="38">
        <f t="shared" si="7"/>
        <v>7</v>
      </c>
      <c r="T17" s="38">
        <f t="shared" si="7"/>
        <v>3850</v>
      </c>
    </row>
    <row r="18" spans="2:20" ht="18" thickBot="1" x14ac:dyDescent="0.4">
      <c r="B18" s="34" t="s">
        <v>20</v>
      </c>
      <c r="C18" s="35">
        <v>0</v>
      </c>
      <c r="D18" s="35">
        <v>0</v>
      </c>
      <c r="E18" s="35">
        <v>1</v>
      </c>
      <c r="F18" s="35">
        <v>400</v>
      </c>
      <c r="H18" s="36" t="s">
        <v>14</v>
      </c>
      <c r="J18" s="37" t="s">
        <v>16</v>
      </c>
      <c r="K18" s="38">
        <f>SUMIF($H$39:$H$43,$J$16,C$39:C$43)</f>
        <v>0</v>
      </c>
      <c r="L18" s="38">
        <f>SUMIF($H$39:$H$43,$J$16,D$39:D$43)</f>
        <v>0</v>
      </c>
      <c r="M18" s="38">
        <f>SUMIF($H$39:$H$43,$J$16,E$39:E$43)</f>
        <v>0</v>
      </c>
      <c r="N18" s="38">
        <f>SUMIF($H$39:$H$43,$J$16,F$39:F$43)</f>
        <v>0</v>
      </c>
      <c r="P18" s="37" t="s">
        <v>17</v>
      </c>
      <c r="Q18" s="38">
        <f>K18</f>
        <v>0</v>
      </c>
      <c r="R18" s="38">
        <f t="shared" ref="R18:T18" si="8">L18</f>
        <v>0</v>
      </c>
      <c r="S18" s="38">
        <f t="shared" si="8"/>
        <v>0</v>
      </c>
      <c r="T18" s="38">
        <f t="shared" si="8"/>
        <v>0</v>
      </c>
    </row>
    <row r="19" spans="2:20" ht="18.5" thickBot="1" x14ac:dyDescent="0.4">
      <c r="B19" s="39" t="s">
        <v>21</v>
      </c>
      <c r="C19" s="40">
        <v>0</v>
      </c>
      <c r="D19" s="40">
        <v>0</v>
      </c>
      <c r="E19" s="40">
        <v>2</v>
      </c>
      <c r="F19" s="40">
        <v>2000</v>
      </c>
      <c r="H19" s="36" t="s">
        <v>14</v>
      </c>
      <c r="J19" s="43" t="s">
        <v>22</v>
      </c>
      <c r="K19" s="44">
        <f>SUM(K13,K16)</f>
        <v>23161.9</v>
      </c>
      <c r="L19" s="44">
        <f t="shared" ref="L19:N19" si="9">SUM(L13,L16)</f>
        <v>31762.62</v>
      </c>
      <c r="M19" s="44">
        <f t="shared" si="9"/>
        <v>139</v>
      </c>
      <c r="N19" s="44">
        <f t="shared" si="9"/>
        <v>85727.260000000009</v>
      </c>
      <c r="P19" s="43" t="s">
        <v>22</v>
      </c>
      <c r="Q19" s="44">
        <f>SUM(Q13,Q16)</f>
        <v>23161.9</v>
      </c>
      <c r="R19" s="44">
        <f t="shared" ref="R19:T19" si="10">SUM(R13,R16)</f>
        <v>31762.62</v>
      </c>
      <c r="S19" s="44">
        <f t="shared" si="10"/>
        <v>139</v>
      </c>
      <c r="T19" s="44">
        <f t="shared" si="10"/>
        <v>85727.260000000009</v>
      </c>
    </row>
    <row r="20" spans="2:20" ht="18" thickBot="1" x14ac:dyDescent="0.4">
      <c r="B20" s="34" t="s">
        <v>23</v>
      </c>
      <c r="C20" s="35">
        <v>178.66</v>
      </c>
      <c r="D20" s="35">
        <v>202</v>
      </c>
      <c r="E20" s="35">
        <v>2</v>
      </c>
      <c r="F20" s="35">
        <v>900</v>
      </c>
      <c r="H20" s="36" t="s">
        <v>14</v>
      </c>
      <c r="O20" s="45"/>
    </row>
    <row r="21" spans="2:20" ht="18" thickBot="1" x14ac:dyDescent="0.4">
      <c r="B21" s="39" t="s">
        <v>24</v>
      </c>
      <c r="C21" s="40">
        <v>0</v>
      </c>
      <c r="D21" s="40">
        <v>0</v>
      </c>
      <c r="E21" s="40">
        <v>1</v>
      </c>
      <c r="F21" s="40">
        <v>2000</v>
      </c>
      <c r="H21" s="36" t="s">
        <v>14</v>
      </c>
      <c r="J21" s="45"/>
      <c r="K21" s="46"/>
      <c r="L21" s="46"/>
      <c r="M21" s="46"/>
      <c r="N21" s="46"/>
      <c r="P21" s="45"/>
      <c r="Q21" s="46"/>
      <c r="R21" s="46"/>
      <c r="S21" s="46"/>
      <c r="T21" s="46"/>
    </row>
    <row r="22" spans="2:20" ht="18" thickBot="1" x14ac:dyDescent="0.4">
      <c r="B22" s="34" t="s">
        <v>25</v>
      </c>
      <c r="C22" s="35">
        <v>2385</v>
      </c>
      <c r="D22" s="35">
        <v>4770</v>
      </c>
      <c r="E22" s="35">
        <v>0</v>
      </c>
      <c r="F22" s="35">
        <v>7464</v>
      </c>
      <c r="H22" s="36" t="s">
        <v>17</v>
      </c>
    </row>
    <row r="23" spans="2:20" ht="18" thickBot="1" x14ac:dyDescent="0.4">
      <c r="B23" s="39" t="s">
        <v>26</v>
      </c>
      <c r="C23" s="40">
        <v>633</v>
      </c>
      <c r="D23" s="40">
        <v>633</v>
      </c>
      <c r="E23" s="40">
        <v>2</v>
      </c>
      <c r="F23" s="40">
        <v>2100</v>
      </c>
      <c r="H23" s="36" t="s">
        <v>17</v>
      </c>
    </row>
    <row r="24" spans="2:20" ht="18" thickBot="1" x14ac:dyDescent="0.4">
      <c r="B24" s="34" t="s">
        <v>27</v>
      </c>
      <c r="C24" s="35">
        <v>0</v>
      </c>
      <c r="D24" s="35">
        <v>0</v>
      </c>
      <c r="E24" s="35">
        <v>0</v>
      </c>
      <c r="F24" s="35">
        <v>900</v>
      </c>
      <c r="H24" s="36" t="s">
        <v>14</v>
      </c>
    </row>
    <row r="25" spans="2:20" ht="18" thickBot="1" x14ac:dyDescent="0.4">
      <c r="B25" s="39" t="s">
        <v>28</v>
      </c>
      <c r="C25" s="40">
        <v>53.79</v>
      </c>
      <c r="D25" s="40">
        <v>70.55</v>
      </c>
      <c r="E25" s="40">
        <v>0</v>
      </c>
      <c r="F25" s="40">
        <v>900</v>
      </c>
      <c r="H25" s="36" t="s">
        <v>14</v>
      </c>
      <c r="J25" s="47"/>
      <c r="K25" s="47"/>
      <c r="L25" s="47"/>
      <c r="M25" s="48"/>
    </row>
    <row r="26" spans="2:20" s="28" customFormat="1" ht="18" thickBot="1" x14ac:dyDescent="0.4">
      <c r="B26" s="34" t="s">
        <v>29</v>
      </c>
      <c r="C26" s="35">
        <v>0</v>
      </c>
      <c r="D26" s="35">
        <v>0</v>
      </c>
      <c r="E26" s="35">
        <v>2</v>
      </c>
      <c r="F26" s="35">
        <v>1400</v>
      </c>
      <c r="G26" s="20"/>
      <c r="H26" s="36" t="s">
        <v>14</v>
      </c>
      <c r="I26" s="20"/>
    </row>
    <row r="27" spans="2:20" s="28" customFormat="1" ht="18" thickBot="1" x14ac:dyDescent="0.4">
      <c r="B27" s="39" t="s">
        <v>30</v>
      </c>
      <c r="C27" s="40">
        <v>38.14</v>
      </c>
      <c r="D27" s="40">
        <v>54.4</v>
      </c>
      <c r="E27" s="40">
        <v>1</v>
      </c>
      <c r="F27" s="40">
        <v>300</v>
      </c>
      <c r="G27" s="20"/>
      <c r="H27" s="36" t="s">
        <v>14</v>
      </c>
      <c r="I27" s="20"/>
    </row>
    <row r="28" spans="2:20" ht="18" thickBot="1" x14ac:dyDescent="0.4">
      <c r="B28" s="34" t="s">
        <v>31</v>
      </c>
      <c r="C28" s="35">
        <v>137.29</v>
      </c>
      <c r="D28" s="35">
        <v>137.29</v>
      </c>
      <c r="E28" s="35">
        <v>0</v>
      </c>
      <c r="F28" s="35">
        <v>250</v>
      </c>
      <c r="H28" s="36" t="s">
        <v>14</v>
      </c>
      <c r="J28" s="47"/>
      <c r="K28" s="47"/>
      <c r="L28" s="47"/>
      <c r="M28" s="48"/>
    </row>
    <row r="29" spans="2:20" ht="18" thickBot="1" x14ac:dyDescent="0.4">
      <c r="B29" s="39" t="s">
        <v>32</v>
      </c>
      <c r="C29" s="40">
        <v>0.71</v>
      </c>
      <c r="D29" s="40">
        <v>1.44</v>
      </c>
      <c r="E29" s="40">
        <v>1</v>
      </c>
      <c r="F29" s="40">
        <v>1200</v>
      </c>
      <c r="H29" s="36" t="s">
        <v>14</v>
      </c>
      <c r="J29" s="47"/>
      <c r="K29" s="47"/>
      <c r="L29" s="47"/>
      <c r="M29" s="48"/>
    </row>
    <row r="30" spans="2:20" ht="18" thickBot="1" x14ac:dyDescent="0.4">
      <c r="B30" s="34" t="s">
        <v>33</v>
      </c>
      <c r="C30" s="35">
        <v>0</v>
      </c>
      <c r="D30" s="35">
        <v>0</v>
      </c>
      <c r="E30" s="35">
        <v>3</v>
      </c>
      <c r="F30" s="35">
        <v>2400</v>
      </c>
      <c r="H30" s="36" t="s">
        <v>14</v>
      </c>
      <c r="J30" s="47"/>
      <c r="K30" s="56"/>
      <c r="L30" s="56"/>
      <c r="M30" s="56"/>
      <c r="N30" s="56"/>
    </row>
    <row r="31" spans="2:20" ht="18" thickBot="1" x14ac:dyDescent="0.4">
      <c r="B31" s="39" t="s">
        <v>34</v>
      </c>
      <c r="C31" s="40">
        <v>208</v>
      </c>
      <c r="D31" s="40">
        <v>208</v>
      </c>
      <c r="E31" s="40">
        <v>0</v>
      </c>
      <c r="F31" s="40">
        <v>0</v>
      </c>
      <c r="H31" s="36" t="s">
        <v>17</v>
      </c>
      <c r="J31" s="57"/>
      <c r="K31" s="56"/>
      <c r="L31" s="58"/>
      <c r="M31" s="48"/>
      <c r="N31" s="59"/>
    </row>
    <row r="32" spans="2:20" ht="18" thickBot="1" x14ac:dyDescent="0.4">
      <c r="B32" s="34" t="s">
        <v>35</v>
      </c>
      <c r="C32" s="35">
        <v>338</v>
      </c>
      <c r="D32" s="35">
        <v>338</v>
      </c>
      <c r="E32" s="35">
        <v>0</v>
      </c>
      <c r="F32" s="35">
        <v>0</v>
      </c>
      <c r="H32" s="36" t="s">
        <v>17</v>
      </c>
      <c r="J32" s="47"/>
      <c r="K32" s="47"/>
      <c r="L32" s="47"/>
      <c r="M32" s="48"/>
    </row>
    <row r="33" spans="1:14" ht="18" thickBot="1" x14ac:dyDescent="0.4">
      <c r="B33" s="39" t="s">
        <v>36</v>
      </c>
      <c r="C33" s="40">
        <v>593.07000000000005</v>
      </c>
      <c r="D33" s="40">
        <v>1186.1400000000001</v>
      </c>
      <c r="E33" s="40">
        <v>1</v>
      </c>
      <c r="F33" s="40">
        <v>2988</v>
      </c>
      <c r="H33" s="36" t="s">
        <v>17</v>
      </c>
      <c r="I33" s="49"/>
      <c r="J33" s="49"/>
      <c r="K33" s="49"/>
      <c r="L33" s="49"/>
      <c r="M33" s="48"/>
    </row>
    <row r="34" spans="1:14" ht="18" thickBot="1" x14ac:dyDescent="0.4">
      <c r="B34" s="34" t="s">
        <v>37</v>
      </c>
      <c r="C34" s="35">
        <v>77.03</v>
      </c>
      <c r="D34" s="35">
        <v>77.03</v>
      </c>
      <c r="E34" s="35">
        <v>1</v>
      </c>
      <c r="F34" s="35">
        <v>1350</v>
      </c>
      <c r="G34" s="49"/>
      <c r="H34" s="36" t="s">
        <v>14</v>
      </c>
      <c r="I34" s="50"/>
      <c r="J34" s="50"/>
      <c r="K34" s="50"/>
      <c r="L34" s="50"/>
      <c r="M34" s="48"/>
      <c r="N34" s="51"/>
    </row>
    <row r="35" spans="1:14" ht="18" thickBot="1" x14ac:dyDescent="0.4">
      <c r="B35" s="39" t="s">
        <v>39</v>
      </c>
      <c r="C35" s="40">
        <v>158.21000000000029</v>
      </c>
      <c r="D35" s="40">
        <v>158.21000000000174</v>
      </c>
      <c r="E35" s="40">
        <v>3</v>
      </c>
      <c r="F35" s="40">
        <v>1600</v>
      </c>
      <c r="G35" s="49"/>
      <c r="H35" s="36" t="s">
        <v>14</v>
      </c>
    </row>
    <row r="36" spans="1:14" ht="21" customHeight="1" thickBot="1" x14ac:dyDescent="0.4">
      <c r="B36" s="34" t="s">
        <v>38</v>
      </c>
      <c r="C36" s="35">
        <v>77.11</v>
      </c>
      <c r="D36" s="35">
        <v>77.11</v>
      </c>
      <c r="E36" s="35">
        <v>1</v>
      </c>
      <c r="F36" s="35">
        <v>2691</v>
      </c>
      <c r="H36" s="36" t="s">
        <v>14</v>
      </c>
      <c r="I36" s="49"/>
      <c r="J36" s="49"/>
      <c r="K36" s="49"/>
      <c r="L36" s="49"/>
      <c r="M36" s="48"/>
    </row>
    <row r="37" spans="1:14" ht="21" customHeight="1" thickBot="1" x14ac:dyDescent="0.4">
      <c r="B37" s="52" t="s">
        <v>45</v>
      </c>
      <c r="C37" s="53">
        <v>0</v>
      </c>
      <c r="D37" s="53">
        <v>0</v>
      </c>
      <c r="E37" s="53">
        <v>0</v>
      </c>
      <c r="F37" s="53">
        <v>400</v>
      </c>
      <c r="H37" s="36" t="s">
        <v>14</v>
      </c>
      <c r="I37" s="49"/>
      <c r="J37" s="49"/>
      <c r="K37" s="49"/>
      <c r="L37" s="49"/>
      <c r="M37" s="48"/>
    </row>
    <row r="38" spans="1:14" ht="18.5" thickBot="1" x14ac:dyDescent="0.4">
      <c r="A38" s="49"/>
      <c r="B38" s="29" t="s">
        <v>16</v>
      </c>
      <c r="C38" s="30">
        <f>SUM(C39:C43)</f>
        <v>2604.42</v>
      </c>
      <c r="D38" s="30">
        <f>SUM(D39:D43)</f>
        <v>3298.6400000000003</v>
      </c>
      <c r="E38" s="30">
        <f>SUM(E39:E43)</f>
        <v>7</v>
      </c>
      <c r="F38" s="30">
        <f>SUM(F39:F43)</f>
        <v>3850</v>
      </c>
      <c r="G38" s="50"/>
      <c r="H38" s="36"/>
    </row>
    <row r="39" spans="1:14" ht="18" thickBot="1" x14ac:dyDescent="0.4">
      <c r="B39" s="34" t="s">
        <v>40</v>
      </c>
      <c r="C39" s="35">
        <v>30.22</v>
      </c>
      <c r="D39" s="35">
        <v>60.44</v>
      </c>
      <c r="E39" s="35">
        <v>1</v>
      </c>
      <c r="F39" s="35">
        <v>800</v>
      </c>
      <c r="H39" s="36" t="s">
        <v>14</v>
      </c>
    </row>
    <row r="40" spans="1:14" ht="18" thickBot="1" x14ac:dyDescent="0.4">
      <c r="B40" s="39" t="s">
        <v>41</v>
      </c>
      <c r="C40" s="40">
        <v>936.2</v>
      </c>
      <c r="D40" s="40">
        <v>1078.2</v>
      </c>
      <c r="E40" s="40">
        <v>2</v>
      </c>
      <c r="F40" s="40">
        <v>2250</v>
      </c>
      <c r="H40" s="36" t="s">
        <v>14</v>
      </c>
    </row>
    <row r="41" spans="1:14" ht="18" thickBot="1" x14ac:dyDescent="0.4">
      <c r="B41" s="34" t="s">
        <v>42</v>
      </c>
      <c r="C41" s="35">
        <v>0</v>
      </c>
      <c r="D41" s="35">
        <v>0</v>
      </c>
      <c r="E41" s="35">
        <v>0</v>
      </c>
      <c r="F41" s="35">
        <v>600</v>
      </c>
      <c r="H41" s="36" t="s">
        <v>14</v>
      </c>
    </row>
    <row r="42" spans="1:14" ht="18" thickBot="1" x14ac:dyDescent="0.4">
      <c r="B42" s="39" t="s">
        <v>43</v>
      </c>
      <c r="C42" s="40">
        <v>1116</v>
      </c>
      <c r="D42" s="40">
        <v>1116</v>
      </c>
      <c r="E42" s="40">
        <v>3</v>
      </c>
      <c r="F42" s="40">
        <v>200</v>
      </c>
      <c r="H42" s="36" t="s">
        <v>14</v>
      </c>
      <c r="I42" s="49"/>
    </row>
    <row r="43" spans="1:14" ht="18" thickBot="1" x14ac:dyDescent="0.4">
      <c r="B43" s="34" t="s">
        <v>44</v>
      </c>
      <c r="C43" s="35">
        <v>522</v>
      </c>
      <c r="D43" s="35">
        <v>1044</v>
      </c>
      <c r="E43" s="35">
        <v>1</v>
      </c>
      <c r="F43" s="35">
        <v>0</v>
      </c>
      <c r="H43" s="36" t="s">
        <v>14</v>
      </c>
    </row>
    <row r="44" spans="1:14" ht="18" x14ac:dyDescent="0.35">
      <c r="B44" s="54" t="s">
        <v>22</v>
      </c>
      <c r="C44" s="44">
        <f>C13+C38</f>
        <v>23161.9</v>
      </c>
      <c r="D44" s="44">
        <f>D13+D38</f>
        <v>31762.62</v>
      </c>
      <c r="E44" s="44">
        <f>E13+E38</f>
        <v>139</v>
      </c>
      <c r="F44" s="44">
        <f>F13+F38</f>
        <v>85727.260000000009</v>
      </c>
      <c r="H44" s="36"/>
    </row>
    <row r="45" spans="1:14" x14ac:dyDescent="0.35"/>
    <row r="46" spans="1:14" x14ac:dyDescent="0.35"/>
    <row r="47" spans="1:14" x14ac:dyDescent="0.35"/>
    <row r="48" spans="1:14" x14ac:dyDescent="0.35"/>
    <row r="49" x14ac:dyDescent="0.35"/>
    <row r="50" x14ac:dyDescent="0.35"/>
    <row r="51" x14ac:dyDescent="0.35"/>
  </sheetData>
  <mergeCells count="3">
    <mergeCell ref="B2:B5"/>
    <mergeCell ref="B11:B12"/>
    <mergeCell ref="C11:F11"/>
  </mergeCells>
  <hyperlinks>
    <hyperlink ref="F3" location="Menu!A1" display="→Menu←" xr:uid="{C991D118-DFCF-498B-BA60-7183457D431E}"/>
  </hyperlinks>
  <pageMargins left="0.511811024" right="0.511811024" top="0.78740157499999996" bottom="0.78740157499999996" header="0.31496062000000002" footer="0.31496062000000002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08FF3-464D-4108-ACA3-72CAA18898F2}">
  <sheetPr>
    <tabColor theme="8" tint="0.39997558519241921"/>
  </sheetPr>
  <dimension ref="A1:X60"/>
  <sheetViews>
    <sheetView showGridLines="0" topLeftCell="C1" zoomScale="55" zoomScaleNormal="55" workbookViewId="0">
      <pane ySplit="9" topLeftCell="A10" activePane="bottomLeft" state="frozen"/>
      <selection activeCell="C16" sqref="C16"/>
      <selection pane="bottomLeft" activeCell="P31" sqref="P31"/>
    </sheetView>
  </sheetViews>
  <sheetFormatPr defaultColWidth="0" defaultRowHeight="0" customHeight="1" zeroHeight="1" x14ac:dyDescent="0.35"/>
  <cols>
    <col min="1" max="1" width="2.54296875" style="20" customWidth="1"/>
    <col min="2" max="2" width="35.90625" style="21" customWidth="1"/>
    <col min="3" max="3" width="15.54296875" style="20" customWidth="1"/>
    <col min="4" max="4" width="15" style="20" customWidth="1"/>
    <col min="5" max="5" width="15.453125" style="20" customWidth="1"/>
    <col min="6" max="6" width="18.1796875" style="20" customWidth="1"/>
    <col min="7" max="7" width="7.54296875" style="20" customWidth="1"/>
    <col min="8" max="8" width="12.453125" style="22" bestFit="1" customWidth="1"/>
    <col min="9" max="9" width="7.54296875" style="20" customWidth="1"/>
    <col min="10" max="10" width="22.1796875" style="20" customWidth="1"/>
    <col min="11" max="14" width="16.54296875" style="20" customWidth="1"/>
    <col min="15" max="15" width="5.453125" style="20" customWidth="1"/>
    <col min="16" max="16" width="22" style="20" customWidth="1"/>
    <col min="17" max="20" width="16.54296875" style="20" customWidth="1"/>
    <col min="21" max="22" width="8.7265625" style="20" customWidth="1"/>
    <col min="23" max="24" width="0" style="20" hidden="1" customWidth="1"/>
    <col min="25" max="16384" width="8.7265625" style="20" hidden="1"/>
  </cols>
  <sheetData>
    <row r="1" spans="1:21" s="1" customFormat="1" ht="3.65" customHeight="1" thickBot="1" x14ac:dyDescent="0.4"/>
    <row r="2" spans="1:21" s="7" customFormat="1" ht="15.5" x14ac:dyDescent="0.35">
      <c r="A2" s="2"/>
      <c r="B2" s="60" t="e" vm="1">
        <v>#VALUE!</v>
      </c>
      <c r="C2" s="3"/>
      <c r="D2" s="3"/>
      <c r="E2" s="3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</row>
    <row r="3" spans="1:21" s="7" customFormat="1" ht="15.5" x14ac:dyDescent="0.35">
      <c r="A3" s="2"/>
      <c r="B3" s="61"/>
      <c r="C3" s="8" t="s">
        <v>0</v>
      </c>
      <c r="D3" s="9">
        <v>45838</v>
      </c>
      <c r="E3" s="8"/>
      <c r="F3" s="10" t="s">
        <v>1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11"/>
    </row>
    <row r="4" spans="1:21" s="7" customFormat="1" ht="15.5" x14ac:dyDescent="0.35">
      <c r="A4" s="2"/>
      <c r="B4" s="61"/>
      <c r="C4" s="8" t="s">
        <v>2</v>
      </c>
      <c r="D4" s="12" t="str">
        <f>IF(MONTH($D$3)=3,1,IF(MONTH($D$3)=6,2,IF(MONTH($D$3)=9,3,4)))&amp;"T"&amp;RIGHT(YEAR($D$3),2)</f>
        <v>2T25</v>
      </c>
      <c r="E4" s="13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11"/>
    </row>
    <row r="5" spans="1:21" s="7" customFormat="1" ht="16" thickBot="1" x14ac:dyDescent="0.4">
      <c r="A5" s="2"/>
      <c r="B5" s="62"/>
      <c r="C5" s="14"/>
      <c r="D5" s="14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6"/>
    </row>
    <row r="6" spans="1:21" s="1" customFormat="1" ht="5.9" customHeight="1" x14ac:dyDescent="0.35"/>
    <row r="7" spans="1:21" s="1" customFormat="1" ht="3" customHeight="1" x14ac:dyDescent="0.35"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1" s="1" customFormat="1" ht="15.5" x14ac:dyDescent="0.35">
      <c r="B8" s="18" t="s">
        <v>47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s="1" customFormat="1" ht="5.9" customHeight="1" x14ac:dyDescent="0.35"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1" ht="16" thickBot="1" x14ac:dyDescent="0.4"/>
    <row r="11" spans="1:21" ht="16" thickBot="1" x14ac:dyDescent="0.4">
      <c r="B11" s="63" t="s">
        <v>48</v>
      </c>
      <c r="C11" s="65" t="s">
        <v>59</v>
      </c>
      <c r="D11" s="66"/>
      <c r="E11" s="66"/>
      <c r="F11" s="66"/>
    </row>
    <row r="12" spans="1:21" ht="47" thickBot="1" x14ac:dyDescent="0.4">
      <c r="B12" s="64" t="s">
        <v>48</v>
      </c>
      <c r="C12" s="23" t="s">
        <v>49</v>
      </c>
      <c r="D12" s="24" t="s">
        <v>6</v>
      </c>
      <c r="E12" s="25" t="s">
        <v>50</v>
      </c>
      <c r="F12" s="24" t="s">
        <v>51</v>
      </c>
      <c r="J12" s="26" t="s">
        <v>52</v>
      </c>
      <c r="K12" s="27" t="s">
        <v>49</v>
      </c>
      <c r="L12" s="27" t="s">
        <v>6</v>
      </c>
      <c r="M12" s="27" t="s">
        <v>50</v>
      </c>
      <c r="N12" s="27" t="s">
        <v>53</v>
      </c>
      <c r="P12" s="26" t="s">
        <v>52</v>
      </c>
      <c r="Q12" s="27" t="s">
        <v>49</v>
      </c>
      <c r="R12" s="27" t="s">
        <v>6</v>
      </c>
      <c r="S12" s="27" t="s">
        <v>50</v>
      </c>
      <c r="T12" s="27" t="s">
        <v>53</v>
      </c>
    </row>
    <row r="13" spans="1:21" s="28" customFormat="1" ht="18.5" thickBot="1" x14ac:dyDescent="0.4">
      <c r="B13" s="29" t="s">
        <v>54</v>
      </c>
      <c r="C13" s="30">
        <f>SUM(C14:C34)</f>
        <v>20317.330000000002</v>
      </c>
      <c r="D13" s="30">
        <f t="shared" ref="D13:F13" si="0">SUM(D14:D34)</f>
        <v>28223.829999999998</v>
      </c>
      <c r="E13" s="30">
        <f t="shared" si="0"/>
        <v>129</v>
      </c>
      <c r="F13" s="30">
        <f t="shared" si="0"/>
        <v>78336.260000000009</v>
      </c>
      <c r="H13" s="31" t="s">
        <v>13</v>
      </c>
      <c r="J13" s="32" t="s">
        <v>55</v>
      </c>
      <c r="K13" s="33">
        <f>SUM(K14:K15)</f>
        <v>18841.790000000005</v>
      </c>
      <c r="L13" s="33">
        <f>SUM(L14:L15)</f>
        <v>24464.44</v>
      </c>
      <c r="M13" s="33">
        <f>SUM(M14:M15)</f>
        <v>134</v>
      </c>
      <c r="N13" s="33">
        <f>SUM(N14:N15)</f>
        <v>72325.260000000009</v>
      </c>
      <c r="P13" s="32" t="s">
        <v>56</v>
      </c>
      <c r="Q13" s="33">
        <f>SUM(Q14:Q15)</f>
        <v>20394.440000000002</v>
      </c>
      <c r="R13" s="33">
        <f>SUM(R14:R15)</f>
        <v>28300.94</v>
      </c>
      <c r="S13" s="33">
        <f>SUM(S14:S15)</f>
        <v>130</v>
      </c>
      <c r="T13" s="33">
        <f>SUM(T14:T15)</f>
        <v>81027.260000000009</v>
      </c>
    </row>
    <row r="14" spans="1:21" ht="18" thickBot="1" x14ac:dyDescent="0.4">
      <c r="B14" s="34" t="str">
        <f>'Capacidade Instalada'!B14</f>
        <v>ISA ENERGIA BRASIL</v>
      </c>
      <c r="C14" s="35">
        <f>'Capacidade Instalada'!C14</f>
        <v>14632.53</v>
      </c>
      <c r="D14" s="35">
        <f>'Capacidade Instalada'!D14</f>
        <v>19503.87</v>
      </c>
      <c r="E14" s="35">
        <f>'Capacidade Instalada'!E14</f>
        <v>109</v>
      </c>
      <c r="F14" s="35">
        <f>'Capacidade Instalada'!F14</f>
        <v>50184.26</v>
      </c>
      <c r="H14" s="36" t="str">
        <f>IF('Capacidade Instalada'!H14="Próprios","Controlled","Coligated")</f>
        <v>Controlled</v>
      </c>
      <c r="J14" s="37" t="s">
        <v>56</v>
      </c>
      <c r="K14" s="38">
        <f>SUMIF($H$14:$H$35,$J$13,C$14:C$35)</f>
        <v>16237.370000000004</v>
      </c>
      <c r="L14" s="38">
        <f>SUMIF($H$14:$H$35,$J$13,D$14:D$35)</f>
        <v>21165.8</v>
      </c>
      <c r="M14" s="38">
        <f>SUMIF($H$14:$H$35,$J$13,E$14:E$35)</f>
        <v>127</v>
      </c>
      <c r="N14" s="38">
        <f>SUMIF($H$14:$H$35,$J$13,F$14:F$35)</f>
        <v>68475.260000000009</v>
      </c>
      <c r="P14" s="37" t="s">
        <v>55</v>
      </c>
      <c r="Q14" s="38">
        <f>K14</f>
        <v>16237.370000000004</v>
      </c>
      <c r="R14" s="38">
        <f>L14</f>
        <v>21165.8</v>
      </c>
      <c r="S14" s="38">
        <f>M14</f>
        <v>127</v>
      </c>
      <c r="T14" s="38">
        <f>N14</f>
        <v>68475.260000000009</v>
      </c>
    </row>
    <row r="15" spans="1:21" ht="18" thickBot="1" x14ac:dyDescent="0.4">
      <c r="B15" s="39" t="str">
        <f>'Capacidade Instalada'!B15</f>
        <v>IENNE</v>
      </c>
      <c r="C15" s="40">
        <f>'Capacidade Instalada'!C15</f>
        <v>710.87</v>
      </c>
      <c r="D15" s="40">
        <f>'Capacidade Instalada'!D15</f>
        <v>710.87</v>
      </c>
      <c r="E15" s="40">
        <f>'Capacidade Instalada'!E15</f>
        <v>0</v>
      </c>
      <c r="F15" s="40">
        <f>'Capacidade Instalada'!F15</f>
        <v>0</v>
      </c>
      <c r="H15" s="36" t="str">
        <f>IF('Capacidade Instalada'!H15="Próprios","Controlled","Coligated")</f>
        <v>Controlled</v>
      </c>
      <c r="J15" s="37" t="s">
        <v>57</v>
      </c>
      <c r="K15" s="38">
        <f>SUMIF($H$38:$H$43,$J$13,C$38:C$43)</f>
        <v>2604.42</v>
      </c>
      <c r="L15" s="38">
        <f>SUMIF($H$38:$H$43,$J$13,D$38:D$43)</f>
        <v>3298.6400000000003</v>
      </c>
      <c r="M15" s="38">
        <f>SUMIF($H$38:$H$43,$J$13,E$38:E$43)</f>
        <v>7</v>
      </c>
      <c r="N15" s="38">
        <f>SUMIF($H$38:$H$43,$J$13,F$38:F$43)</f>
        <v>3850</v>
      </c>
      <c r="P15" s="37" t="s">
        <v>58</v>
      </c>
      <c r="Q15" s="38">
        <f>K17</f>
        <v>4157.07</v>
      </c>
      <c r="R15" s="38">
        <f>L17</f>
        <v>7135.14</v>
      </c>
      <c r="S15" s="38">
        <f>M17</f>
        <v>3</v>
      </c>
      <c r="T15" s="38">
        <f>N17</f>
        <v>12552</v>
      </c>
    </row>
    <row r="16" spans="1:21" ht="18.5" thickBot="1" x14ac:dyDescent="0.4">
      <c r="B16" s="34" t="str">
        <f>'Capacidade Instalada'!B16</f>
        <v>IEMG</v>
      </c>
      <c r="C16" s="35">
        <f>'Capacidade Instalada'!C16</f>
        <v>173.03</v>
      </c>
      <c r="D16" s="35">
        <f>'Capacidade Instalada'!D16</f>
        <v>173.03</v>
      </c>
      <c r="E16" s="35">
        <f>'Capacidade Instalada'!E16</f>
        <v>0</v>
      </c>
      <c r="F16" s="35">
        <f>'Capacidade Instalada'!F16</f>
        <v>0</v>
      </c>
      <c r="H16" s="36" t="str">
        <f>IF('Capacidade Instalada'!H16="Próprios","Controlled","Coligated")</f>
        <v>Controlled</v>
      </c>
      <c r="J16" s="41" t="s">
        <v>58</v>
      </c>
      <c r="K16" s="42">
        <f>SUM(K17:K18)</f>
        <v>27318.97</v>
      </c>
      <c r="L16" s="42">
        <f>SUM(L17:L18)</f>
        <v>38897.760000000002</v>
      </c>
      <c r="M16" s="42">
        <f>SUM(M17:M18)</f>
        <v>142</v>
      </c>
      <c r="N16" s="42">
        <f>SUM(N17:N18)</f>
        <v>98279.260000000009</v>
      </c>
      <c r="P16" s="41" t="s">
        <v>57</v>
      </c>
      <c r="Q16" s="42">
        <f>SUM(Q17:Q18)</f>
        <v>25766.32</v>
      </c>
      <c r="R16" s="42">
        <f>SUM(R17:R18)</f>
        <v>35061.26</v>
      </c>
      <c r="S16" s="42">
        <f>SUM(S17:S18)</f>
        <v>146</v>
      </c>
      <c r="T16" s="42">
        <f>SUM(T17:T18)</f>
        <v>89577.260000000009</v>
      </c>
    </row>
    <row r="17" spans="2:20" ht="18" thickBot="1" x14ac:dyDescent="0.4">
      <c r="B17" s="39" t="str">
        <f>'Capacidade Instalada'!B18</f>
        <v>IE Pinheiros</v>
      </c>
      <c r="C17" s="40">
        <f>'Capacidade Instalada'!C18</f>
        <v>0</v>
      </c>
      <c r="D17" s="40">
        <f>'Capacidade Instalada'!D18</f>
        <v>0</v>
      </c>
      <c r="E17" s="40">
        <f>'Capacidade Instalada'!E18</f>
        <v>1</v>
      </c>
      <c r="F17" s="40">
        <f>'Capacidade Instalada'!F18</f>
        <v>400</v>
      </c>
      <c r="H17" s="36" t="str">
        <f>IF('Capacidade Instalada'!H18="Próprios","Controlled","Coligated")</f>
        <v>Controlled</v>
      </c>
      <c r="J17" s="37" t="s">
        <v>56</v>
      </c>
      <c r="K17" s="38">
        <f>SUMIF($H$14:$H$35,$J$16,C$14:C$35)</f>
        <v>4157.07</v>
      </c>
      <c r="L17" s="38">
        <f>SUMIF($H$14:$H$35,$J$16,D$14:D$35)</f>
        <v>7135.14</v>
      </c>
      <c r="M17" s="38">
        <f>SUMIF($H$14:$H$35,$J$16,E$14:E$35)</f>
        <v>3</v>
      </c>
      <c r="N17" s="38">
        <f>SUMIF($H$14:$H$35,$J$16,F$14:F$35)</f>
        <v>12552</v>
      </c>
      <c r="P17" s="37" t="s">
        <v>55</v>
      </c>
      <c r="Q17" s="38">
        <f>K15</f>
        <v>2604.42</v>
      </c>
      <c r="R17" s="38">
        <f>L15</f>
        <v>3298.6400000000003</v>
      </c>
      <c r="S17" s="38">
        <f>M15</f>
        <v>7</v>
      </c>
      <c r="T17" s="38">
        <f>N15</f>
        <v>3850</v>
      </c>
    </row>
    <row r="18" spans="2:20" ht="18" thickBot="1" x14ac:dyDescent="0.4">
      <c r="B18" s="34" t="str">
        <f>'Capacidade Instalada'!B19</f>
        <v>IE Serra do Japi</v>
      </c>
      <c r="C18" s="35">
        <f>'Capacidade Instalada'!C19</f>
        <v>0</v>
      </c>
      <c r="D18" s="35">
        <f>'Capacidade Instalada'!D19</f>
        <v>0</v>
      </c>
      <c r="E18" s="35">
        <f>'Capacidade Instalada'!E19</f>
        <v>2</v>
      </c>
      <c r="F18" s="35">
        <f>'Capacidade Instalada'!F19</f>
        <v>2000</v>
      </c>
      <c r="H18" s="36" t="str">
        <f>IF('Capacidade Instalada'!H19="Próprios","Controlled","Coligated")</f>
        <v>Controlled</v>
      </c>
      <c r="J18" s="37" t="s">
        <v>57</v>
      </c>
      <c r="K18" s="38">
        <f>SUMIF($H$38:$H$43,$J$16,C$38:C$43)</f>
        <v>23161.9</v>
      </c>
      <c r="L18" s="38">
        <f>SUMIF($H$38:$H$43,$J$16,D$38:D$43)</f>
        <v>31762.62</v>
      </c>
      <c r="M18" s="38">
        <f>SUMIF($H$38:$H$43,$J$16,E$38:E$43)</f>
        <v>139</v>
      </c>
      <c r="N18" s="38">
        <f>SUMIF($H$38:$H$43,$J$16,F$38:F$43)</f>
        <v>85727.260000000009</v>
      </c>
      <c r="P18" s="37" t="s">
        <v>58</v>
      </c>
      <c r="Q18" s="38">
        <f>K18</f>
        <v>23161.9</v>
      </c>
      <c r="R18" s="38">
        <f>L18</f>
        <v>31762.62</v>
      </c>
      <c r="S18" s="38">
        <f>M18</f>
        <v>139</v>
      </c>
      <c r="T18" s="38">
        <f>N18</f>
        <v>85727.260000000009</v>
      </c>
    </row>
    <row r="19" spans="2:20" ht="18.5" thickBot="1" x14ac:dyDescent="0.4">
      <c r="B19" s="39" t="str">
        <f>'Capacidade Instalada'!B20</f>
        <v>IESUL</v>
      </c>
      <c r="C19" s="40">
        <f>'Capacidade Instalada'!C20</f>
        <v>178.66</v>
      </c>
      <c r="D19" s="40">
        <f>'Capacidade Instalada'!D20</f>
        <v>202</v>
      </c>
      <c r="E19" s="40">
        <f>'Capacidade Instalada'!E20</f>
        <v>2</v>
      </c>
      <c r="F19" s="40">
        <f>'Capacidade Instalada'!F20</f>
        <v>900</v>
      </c>
      <c r="H19" s="36" t="str">
        <f>IF('Capacidade Instalada'!H20="Próprios","Controlled","Coligated")</f>
        <v>Controlled</v>
      </c>
      <c r="J19" s="43" t="s">
        <v>22</v>
      </c>
      <c r="K19" s="44">
        <f>SUM(K13,K16)</f>
        <v>46160.760000000009</v>
      </c>
      <c r="L19" s="44">
        <f>SUM(L13,L16)</f>
        <v>63362.2</v>
      </c>
      <c r="M19" s="44">
        <f>SUM(M13,M16)</f>
        <v>276</v>
      </c>
      <c r="N19" s="44">
        <f>SUM(N13,N16)</f>
        <v>170604.52000000002</v>
      </c>
      <c r="P19" s="43" t="s">
        <v>22</v>
      </c>
      <c r="Q19" s="44">
        <f>SUM(Q13,Q16)</f>
        <v>46160.76</v>
      </c>
      <c r="R19" s="44">
        <f>SUM(R13,R16)</f>
        <v>63362.2</v>
      </c>
      <c r="S19" s="44">
        <f>SUM(S13,S16)</f>
        <v>276</v>
      </c>
      <c r="T19" s="44">
        <f>SUM(T13,T16)</f>
        <v>170604.52000000002</v>
      </c>
    </row>
    <row r="20" spans="2:20" ht="18" thickBot="1" x14ac:dyDescent="0.4">
      <c r="B20" s="34" t="str">
        <f>'Capacidade Instalada'!B21</f>
        <v>IE Itapura</v>
      </c>
      <c r="C20" s="35">
        <f>'Capacidade Instalada'!C21</f>
        <v>0</v>
      </c>
      <c r="D20" s="35">
        <f>'Capacidade Instalada'!D21</f>
        <v>0</v>
      </c>
      <c r="E20" s="35">
        <f>'Capacidade Instalada'!E21</f>
        <v>1</v>
      </c>
      <c r="F20" s="35">
        <f>'Capacidade Instalada'!F21</f>
        <v>2000</v>
      </c>
      <c r="H20" s="36" t="str">
        <f>IF('Capacidade Instalada'!H21="Próprios","Controlled","Coligated")</f>
        <v>Controlled</v>
      </c>
      <c r="O20" s="45"/>
    </row>
    <row r="21" spans="2:20" ht="18" thickBot="1" x14ac:dyDescent="0.4">
      <c r="B21" s="39" t="str">
        <f>'Capacidade Instalada'!B22</f>
        <v>IE Madeira</v>
      </c>
      <c r="C21" s="40">
        <f>'Capacidade Instalada'!C22</f>
        <v>2385</v>
      </c>
      <c r="D21" s="40">
        <f>'Capacidade Instalada'!D22</f>
        <v>4770</v>
      </c>
      <c r="E21" s="40">
        <f>'Capacidade Instalada'!E22</f>
        <v>0</v>
      </c>
      <c r="F21" s="40">
        <f>'Capacidade Instalada'!F22</f>
        <v>7464</v>
      </c>
      <c r="H21" s="36" t="str">
        <f>IF('Capacidade Instalada'!H22="Próprios","Controlled","Coligated")</f>
        <v>Coligated</v>
      </c>
      <c r="J21" s="45"/>
      <c r="K21" s="46"/>
      <c r="L21" s="46"/>
      <c r="M21" s="46"/>
      <c r="N21" s="46"/>
      <c r="P21" s="45"/>
      <c r="Q21" s="46"/>
      <c r="R21" s="46"/>
      <c r="S21" s="46"/>
      <c r="T21" s="46"/>
    </row>
    <row r="22" spans="2:20" ht="18" thickBot="1" x14ac:dyDescent="0.4">
      <c r="B22" s="34" t="str">
        <f>'Capacidade Instalada'!B23</f>
        <v>IE Garanhuns</v>
      </c>
      <c r="C22" s="35">
        <f>'Capacidade Instalada'!C23</f>
        <v>633</v>
      </c>
      <c r="D22" s="35">
        <f>'Capacidade Instalada'!D23</f>
        <v>633</v>
      </c>
      <c r="E22" s="35">
        <f>'Capacidade Instalada'!E23</f>
        <v>2</v>
      </c>
      <c r="F22" s="35">
        <f>'Capacidade Instalada'!F23</f>
        <v>2100</v>
      </c>
      <c r="H22" s="36" t="str">
        <f>IF('Capacidade Instalada'!H23="Próprios","Controlled","Coligated")</f>
        <v>Coligated</v>
      </c>
    </row>
    <row r="23" spans="2:20" ht="18" thickBot="1" x14ac:dyDescent="0.4">
      <c r="B23" s="39" t="str">
        <f>'Capacidade Instalada'!B24</f>
        <v>IE Itaquerê</v>
      </c>
      <c r="C23" s="40">
        <f>'Capacidade Instalada'!C24</f>
        <v>0</v>
      </c>
      <c r="D23" s="40">
        <f>'Capacidade Instalada'!D24</f>
        <v>0</v>
      </c>
      <c r="E23" s="40">
        <f>'Capacidade Instalada'!E24</f>
        <v>0</v>
      </c>
      <c r="F23" s="40">
        <f>'Capacidade Instalada'!F24</f>
        <v>900</v>
      </c>
      <c r="H23" s="36" t="str">
        <f>IF('Capacidade Instalada'!H24="Próprios","Controlled","Coligated")</f>
        <v>Controlled</v>
      </c>
    </row>
    <row r="24" spans="2:20" ht="18" thickBot="1" x14ac:dyDescent="0.4">
      <c r="B24" s="34" t="str">
        <f>'Capacidade Instalada'!B25</f>
        <v>IE Tibagi</v>
      </c>
      <c r="C24" s="35">
        <f>'Capacidade Instalada'!C25</f>
        <v>53.79</v>
      </c>
      <c r="D24" s="35">
        <f>'Capacidade Instalada'!D25</f>
        <v>70.55</v>
      </c>
      <c r="E24" s="35">
        <f>'Capacidade Instalada'!E25</f>
        <v>0</v>
      </c>
      <c r="F24" s="35">
        <f>'Capacidade Instalada'!F25</f>
        <v>900</v>
      </c>
      <c r="H24" s="36" t="str">
        <f>IF('Capacidade Instalada'!H25="Próprios","Controlled","Coligated")</f>
        <v>Controlled</v>
      </c>
    </row>
    <row r="25" spans="2:20" ht="18" thickBot="1" x14ac:dyDescent="0.4">
      <c r="B25" s="39" t="str">
        <f>'Capacidade Instalada'!B26</f>
        <v>IE Aguapeí</v>
      </c>
      <c r="C25" s="40">
        <f>'Capacidade Instalada'!C26</f>
        <v>0</v>
      </c>
      <c r="D25" s="40">
        <f>'Capacidade Instalada'!D26</f>
        <v>0</v>
      </c>
      <c r="E25" s="40">
        <f>'Capacidade Instalada'!E26</f>
        <v>2</v>
      </c>
      <c r="F25" s="40">
        <f>'Capacidade Instalada'!F26</f>
        <v>1400</v>
      </c>
      <c r="H25" s="36" t="str">
        <f>IF('Capacidade Instalada'!H26="Próprios","Controlled","Coligated")</f>
        <v>Controlled</v>
      </c>
      <c r="J25" s="47"/>
      <c r="K25" s="47"/>
      <c r="L25" s="47"/>
      <c r="M25" s="48"/>
    </row>
    <row r="26" spans="2:20" s="28" customFormat="1" ht="18" thickBot="1" x14ac:dyDescent="0.4">
      <c r="B26" s="34" t="str">
        <f>'Capacidade Instalada'!B27</f>
        <v>IE Biguaçu</v>
      </c>
      <c r="C26" s="35">
        <f>'Capacidade Instalada'!C27</f>
        <v>38.14</v>
      </c>
      <c r="D26" s="35">
        <f>'Capacidade Instalada'!D27</f>
        <v>54.4</v>
      </c>
      <c r="E26" s="35">
        <f>'Capacidade Instalada'!E27</f>
        <v>1</v>
      </c>
      <c r="F26" s="35">
        <f>'Capacidade Instalada'!F27</f>
        <v>300</v>
      </c>
      <c r="G26" s="20"/>
      <c r="H26" s="36" t="str">
        <f>IF('Capacidade Instalada'!H27="Próprios","Controlled","Coligated")</f>
        <v>Controlled</v>
      </c>
      <c r="I26" s="20"/>
    </row>
    <row r="27" spans="2:20" s="28" customFormat="1" ht="18" thickBot="1" x14ac:dyDescent="0.4">
      <c r="B27" s="39" t="str">
        <f>'Capacidade Instalada'!B28</f>
        <v>IE Jaguar 6</v>
      </c>
      <c r="C27" s="40">
        <f>'Capacidade Instalada'!C28</f>
        <v>137.29</v>
      </c>
      <c r="D27" s="40">
        <f>'Capacidade Instalada'!D28</f>
        <v>137.29</v>
      </c>
      <c r="E27" s="40">
        <f>'Capacidade Instalada'!E28</f>
        <v>0</v>
      </c>
      <c r="F27" s="40">
        <f>'Capacidade Instalada'!F28</f>
        <v>250</v>
      </c>
      <c r="G27" s="20"/>
      <c r="H27" s="36" t="str">
        <f>IF('Capacidade Instalada'!H28="Próprios","Controlled","Coligated")</f>
        <v>Controlled</v>
      </c>
      <c r="I27" s="20"/>
    </row>
    <row r="28" spans="2:20" ht="18" thickBot="1" x14ac:dyDescent="0.4">
      <c r="B28" s="34" t="str">
        <f>'Capacidade Instalada'!B29</f>
        <v>IE Jaguar 8</v>
      </c>
      <c r="C28" s="35">
        <f>'Capacidade Instalada'!C29</f>
        <v>0.71</v>
      </c>
      <c r="D28" s="35">
        <f>'Capacidade Instalada'!D29</f>
        <v>1.44</v>
      </c>
      <c r="E28" s="35">
        <f>'Capacidade Instalada'!E29</f>
        <v>1</v>
      </c>
      <c r="F28" s="35">
        <f>'Capacidade Instalada'!F29</f>
        <v>1200</v>
      </c>
      <c r="H28" s="36" t="str">
        <f>IF('Capacidade Instalada'!H29="Próprios","Controlled","Coligated")</f>
        <v>Controlled</v>
      </c>
      <c r="J28" s="47"/>
      <c r="K28" s="47"/>
      <c r="L28" s="47"/>
      <c r="M28" s="48"/>
    </row>
    <row r="29" spans="2:20" ht="18" thickBot="1" x14ac:dyDescent="0.4">
      <c r="B29" s="39" t="str">
        <f>'Capacidade Instalada'!B30</f>
        <v>IE Jaguar 9</v>
      </c>
      <c r="C29" s="40">
        <f>'Capacidade Instalada'!C30</f>
        <v>0</v>
      </c>
      <c r="D29" s="40">
        <f>'Capacidade Instalada'!D30</f>
        <v>0</v>
      </c>
      <c r="E29" s="40">
        <f>'Capacidade Instalada'!E30</f>
        <v>3</v>
      </c>
      <c r="F29" s="40">
        <f>'Capacidade Instalada'!F30</f>
        <v>2400</v>
      </c>
      <c r="H29" s="36" t="str">
        <f>IF('Capacidade Instalada'!H30="Próprios","Controlled","Coligated")</f>
        <v>Controlled</v>
      </c>
      <c r="J29" s="47"/>
      <c r="K29" s="47"/>
      <c r="L29" s="47"/>
      <c r="M29" s="48"/>
    </row>
    <row r="30" spans="2:20" ht="18" thickBot="1" x14ac:dyDescent="0.4">
      <c r="B30" s="34" t="str">
        <f>'Capacidade Instalada'!B31</f>
        <v>IE Aimorés</v>
      </c>
      <c r="C30" s="35">
        <f>'Capacidade Instalada'!C31</f>
        <v>208</v>
      </c>
      <c r="D30" s="35">
        <f>'Capacidade Instalada'!D31</f>
        <v>208</v>
      </c>
      <c r="E30" s="35">
        <f>'Capacidade Instalada'!E31</f>
        <v>0</v>
      </c>
      <c r="F30" s="35">
        <f>'Capacidade Instalada'!F31</f>
        <v>0</v>
      </c>
      <c r="H30" s="36" t="str">
        <f>IF('Capacidade Instalada'!H31="Próprios","Controlled","Coligated")</f>
        <v>Coligated</v>
      </c>
      <c r="J30" s="47"/>
      <c r="K30" s="47"/>
      <c r="L30" s="47"/>
      <c r="M30" s="48"/>
    </row>
    <row r="31" spans="2:20" ht="18" thickBot="1" x14ac:dyDescent="0.4">
      <c r="B31" s="39" t="str">
        <f>'Capacidade Instalada'!B32</f>
        <v>IE Paraguaçu</v>
      </c>
      <c r="C31" s="40">
        <f>'Capacidade Instalada'!C32</f>
        <v>338</v>
      </c>
      <c r="D31" s="40">
        <f>'Capacidade Instalada'!D32</f>
        <v>338</v>
      </c>
      <c r="E31" s="40">
        <f>'Capacidade Instalada'!E32</f>
        <v>0</v>
      </c>
      <c r="F31" s="40">
        <f>'Capacidade Instalada'!F32</f>
        <v>0</v>
      </c>
      <c r="H31" s="36" t="str">
        <f>IF('Capacidade Instalada'!H32="Próprios","Controlled","Coligated")</f>
        <v>Coligated</v>
      </c>
      <c r="J31" s="47"/>
      <c r="K31" s="47"/>
      <c r="L31" s="47"/>
      <c r="M31" s="48"/>
    </row>
    <row r="32" spans="2:20" ht="18" thickBot="1" x14ac:dyDescent="0.4">
      <c r="B32" s="34" t="str">
        <f>'Capacidade Instalada'!B33</f>
        <v>IE Ivaí</v>
      </c>
      <c r="C32" s="35">
        <f>'Capacidade Instalada'!C33</f>
        <v>593.07000000000005</v>
      </c>
      <c r="D32" s="35">
        <f>'Capacidade Instalada'!D33</f>
        <v>1186.1400000000001</v>
      </c>
      <c r="E32" s="35">
        <f>'Capacidade Instalada'!E33</f>
        <v>1</v>
      </c>
      <c r="F32" s="35">
        <f>'Capacidade Instalada'!F33</f>
        <v>2988</v>
      </c>
      <c r="H32" s="36" t="str">
        <f>IF('Capacidade Instalada'!H33="Próprios","Controlled","Coligated")</f>
        <v>Coligated</v>
      </c>
      <c r="J32" s="47"/>
      <c r="K32" s="47"/>
      <c r="L32" s="47"/>
      <c r="M32" s="48"/>
    </row>
    <row r="33" spans="1:14" ht="18" thickBot="1" x14ac:dyDescent="0.4">
      <c r="B33" s="39" t="str">
        <f>'Capacidade Instalada'!B34</f>
        <v>IE Itaúnas</v>
      </c>
      <c r="C33" s="40">
        <f>'Capacidade Instalada'!C34</f>
        <v>77.03</v>
      </c>
      <c r="D33" s="40">
        <f>'Capacidade Instalada'!D34</f>
        <v>77.03</v>
      </c>
      <c r="E33" s="40">
        <f>'Capacidade Instalada'!E34</f>
        <v>1</v>
      </c>
      <c r="F33" s="40">
        <f>'Capacidade Instalada'!F34</f>
        <v>1350</v>
      </c>
      <c r="H33" s="36" t="str">
        <f>IF('Capacidade Instalada'!H34="Próprios","Controlled","Coligated")</f>
        <v>Controlled</v>
      </c>
      <c r="I33" s="49"/>
      <c r="J33" s="49"/>
      <c r="K33" s="49"/>
      <c r="L33" s="49"/>
      <c r="M33" s="48"/>
    </row>
    <row r="34" spans="1:14" ht="18" thickBot="1" x14ac:dyDescent="0.4">
      <c r="B34" s="34" t="str">
        <f>'Capacidade Instalada'!B35</f>
        <v>Triângulo Mineiro</v>
      </c>
      <c r="C34" s="35">
        <f>'Capacidade Instalada'!C35</f>
        <v>158.21000000000029</v>
      </c>
      <c r="D34" s="35">
        <f>'Capacidade Instalada'!D35</f>
        <v>158.21000000000174</v>
      </c>
      <c r="E34" s="35">
        <f>'Capacidade Instalada'!E35</f>
        <v>3</v>
      </c>
      <c r="F34" s="35">
        <f>'Capacidade Instalada'!F35</f>
        <v>1600</v>
      </c>
      <c r="G34" s="49"/>
      <c r="H34" s="36" t="str">
        <f>IF('Capacidade Instalada'!H35="Próprios","Controlled","Coligated")</f>
        <v>Controlled</v>
      </c>
      <c r="I34" s="50"/>
      <c r="J34" s="50"/>
      <c r="K34" s="50"/>
      <c r="L34" s="50"/>
      <c r="M34" s="48"/>
      <c r="N34" s="51"/>
    </row>
    <row r="35" spans="1:14" ht="18" thickBot="1" x14ac:dyDescent="0.4">
      <c r="B35" s="39" t="str">
        <f>'Capacidade Instalada'!B36</f>
        <v>Minuano</v>
      </c>
      <c r="C35" s="40">
        <f>'Capacidade Instalada'!C36</f>
        <v>77.11</v>
      </c>
      <c r="D35" s="40">
        <f>'Capacidade Instalada'!D36</f>
        <v>77.11</v>
      </c>
      <c r="E35" s="40">
        <f>'Capacidade Instalada'!E36</f>
        <v>1</v>
      </c>
      <c r="F35" s="40">
        <f>'Capacidade Instalada'!F36</f>
        <v>2691</v>
      </c>
      <c r="G35" s="49"/>
      <c r="H35" s="36" t="str">
        <f>IF('Capacidade Instalada'!H36="Próprios","Controlled","Coligated")</f>
        <v>Controlled</v>
      </c>
    </row>
    <row r="36" spans="1:14" ht="21" customHeight="1" thickBot="1" x14ac:dyDescent="0.4">
      <c r="B36" s="34" t="str">
        <f>'Capacidade Instalada'!B37</f>
        <v>Água Vermelha</v>
      </c>
      <c r="C36" s="35">
        <f>'Capacidade Instalada'!C37</f>
        <v>0</v>
      </c>
      <c r="D36" s="35">
        <f>'Capacidade Instalada'!D37</f>
        <v>0</v>
      </c>
      <c r="E36" s="35">
        <f>'Capacidade Instalada'!E37</f>
        <v>0</v>
      </c>
      <c r="F36" s="35">
        <f>'Capacidade Instalada'!F37</f>
        <v>400</v>
      </c>
      <c r="H36" s="36" t="str">
        <f>IF('Capacidade Instalada'!H37="Próprios","Controlled","Coligated")</f>
        <v>Controlled</v>
      </c>
      <c r="I36" s="49"/>
      <c r="J36" s="49"/>
      <c r="K36" s="49"/>
      <c r="L36" s="49"/>
      <c r="M36" s="48"/>
    </row>
    <row r="37" spans="1:14" ht="21" customHeight="1" thickBot="1" x14ac:dyDescent="0.4">
      <c r="B37" s="29" t="s">
        <v>57</v>
      </c>
      <c r="C37" s="30">
        <f>'Capacidade Instalada'!C38</f>
        <v>2604.42</v>
      </c>
      <c r="D37" s="30">
        <f>'Capacidade Instalada'!D38</f>
        <v>3298.6400000000003</v>
      </c>
      <c r="E37" s="30">
        <f>'Capacidade Instalada'!E38</f>
        <v>7</v>
      </c>
      <c r="F37" s="30">
        <f>'Capacidade Instalada'!F38</f>
        <v>3850</v>
      </c>
      <c r="H37" s="36"/>
      <c r="I37" s="49"/>
      <c r="J37" s="49"/>
      <c r="K37" s="49"/>
      <c r="L37" s="49"/>
      <c r="M37" s="48"/>
    </row>
    <row r="38" spans="1:14" ht="18" thickBot="1" x14ac:dyDescent="0.4">
      <c r="A38" s="49"/>
      <c r="B38" s="39" t="str">
        <f>'Capacidade Instalada'!B39</f>
        <v>IE Riacho Grande</v>
      </c>
      <c r="C38" s="40">
        <f>'Capacidade Instalada'!C39</f>
        <v>30.22</v>
      </c>
      <c r="D38" s="40">
        <f>'Capacidade Instalada'!D39</f>
        <v>60.44</v>
      </c>
      <c r="E38" s="40">
        <f>'Capacidade Instalada'!E39</f>
        <v>1</v>
      </c>
      <c r="F38" s="40">
        <f>'Capacidade Instalada'!F39</f>
        <v>800</v>
      </c>
      <c r="G38" s="50"/>
      <c r="H38" s="36" t="str">
        <f>IF('Capacidade Instalada'!H39="Próprios","Controlled","Coligated")</f>
        <v>Controlled</v>
      </c>
    </row>
    <row r="39" spans="1:14" ht="18" thickBot="1" x14ac:dyDescent="0.4">
      <c r="B39" s="34" t="str">
        <f>'Capacidade Instalada'!B40</f>
        <v>Piraquê</v>
      </c>
      <c r="C39" s="35">
        <f>'Capacidade Instalada'!C40</f>
        <v>936.2</v>
      </c>
      <c r="D39" s="35">
        <f>'Capacidade Instalada'!D40</f>
        <v>1078.2</v>
      </c>
      <c r="E39" s="35">
        <f>'Capacidade Instalada'!E40</f>
        <v>2</v>
      </c>
      <c r="F39" s="35">
        <f>'Capacidade Instalada'!F40</f>
        <v>2250</v>
      </c>
      <c r="H39" s="36" t="str">
        <f>IF('Capacidade Instalada'!H40="Próprios","Controlled","Coligated")</f>
        <v>Controlled</v>
      </c>
    </row>
    <row r="40" spans="1:14" ht="18" thickBot="1" x14ac:dyDescent="0.4">
      <c r="B40" s="39" t="str">
        <f>'Capacidade Instalada'!B41</f>
        <v>Jacarandá</v>
      </c>
      <c r="C40" s="40">
        <f>'Capacidade Instalada'!C41</f>
        <v>0</v>
      </c>
      <c r="D40" s="40">
        <f>'Capacidade Instalada'!D41</f>
        <v>0</v>
      </c>
      <c r="E40" s="40">
        <f>'Capacidade Instalada'!E41</f>
        <v>0</v>
      </c>
      <c r="F40" s="40">
        <f>'Capacidade Instalada'!F41</f>
        <v>600</v>
      </c>
      <c r="H40" s="36" t="str">
        <f>IF('Capacidade Instalada'!H41="Próprios","Controlled","Coligated")</f>
        <v>Controlled</v>
      </c>
    </row>
    <row r="41" spans="1:14" ht="18" thickBot="1" x14ac:dyDescent="0.4">
      <c r="B41" s="34" t="str">
        <f>'Capacidade Instalada'!B42</f>
        <v>Serra Dourada</v>
      </c>
      <c r="C41" s="35">
        <f>'Capacidade Instalada'!C42</f>
        <v>1116</v>
      </c>
      <c r="D41" s="35">
        <f>'Capacidade Instalada'!D42</f>
        <v>1116</v>
      </c>
      <c r="E41" s="35">
        <f>'Capacidade Instalada'!E42</f>
        <v>3</v>
      </c>
      <c r="F41" s="35">
        <f>'Capacidade Instalada'!F42</f>
        <v>200</v>
      </c>
      <c r="H41" s="36" t="str">
        <f>IF('Capacidade Instalada'!H42="Próprios","Controlled","Coligated")</f>
        <v>Controlled</v>
      </c>
    </row>
    <row r="42" spans="1:14" ht="18" thickBot="1" x14ac:dyDescent="0.4">
      <c r="B42" s="39" t="str">
        <f>'Capacidade Instalada'!B43</f>
        <v>Itatiaia</v>
      </c>
      <c r="C42" s="40">
        <f>'Capacidade Instalada'!C43</f>
        <v>522</v>
      </c>
      <c r="D42" s="40">
        <f>'Capacidade Instalada'!D43</f>
        <v>1044</v>
      </c>
      <c r="E42" s="40">
        <f>'Capacidade Instalada'!E43</f>
        <v>1</v>
      </c>
      <c r="F42" s="40">
        <f>'Capacidade Instalada'!F43</f>
        <v>0</v>
      </c>
      <c r="H42" s="36" t="str">
        <f>IF('Capacidade Instalada'!H43="Próprios","Controlled","Coligated")</f>
        <v>Controlled</v>
      </c>
      <c r="I42" s="49"/>
    </row>
    <row r="43" spans="1:14" ht="18" thickBot="1" x14ac:dyDescent="0.4">
      <c r="B43" s="34" t="str">
        <f>'Capacidade Instalada'!B44</f>
        <v>Total</v>
      </c>
      <c r="C43" s="35">
        <f>'Capacidade Instalada'!C44</f>
        <v>23161.9</v>
      </c>
      <c r="D43" s="35">
        <f>'Capacidade Instalada'!D44</f>
        <v>31762.62</v>
      </c>
      <c r="E43" s="35">
        <f>'Capacidade Instalada'!E44</f>
        <v>139</v>
      </c>
      <c r="F43" s="35">
        <f>'Capacidade Instalada'!F44</f>
        <v>85727.260000000009</v>
      </c>
      <c r="H43" s="36" t="str">
        <f>IF('Capacidade Instalada'!H44="Próprios","Controlled","Coligated")</f>
        <v>Coligated</v>
      </c>
    </row>
    <row r="44" spans="1:14" ht="18" x14ac:dyDescent="0.35">
      <c r="B44" s="67" t="s">
        <v>22</v>
      </c>
      <c r="C44" s="44">
        <f>C13+C38</f>
        <v>20347.550000000003</v>
      </c>
      <c r="D44" s="44">
        <f>D13+D38</f>
        <v>28284.269999999997</v>
      </c>
      <c r="E44" s="44">
        <f>E13+E38</f>
        <v>130</v>
      </c>
      <c r="F44" s="44">
        <f>F13+F38</f>
        <v>79136.260000000009</v>
      </c>
      <c r="H44" s="36"/>
    </row>
    <row r="45" spans="1:14" ht="15.5" x14ac:dyDescent="0.35"/>
    <row r="46" spans="1:14" ht="15.5" x14ac:dyDescent="0.35"/>
    <row r="47" spans="1:14" ht="15.5" x14ac:dyDescent="0.35"/>
    <row r="48" spans="1:14" ht="15.5" x14ac:dyDescent="0.35"/>
    <row r="49" ht="15.5" x14ac:dyDescent="0.35"/>
    <row r="50" ht="15.5" x14ac:dyDescent="0.35"/>
    <row r="51" ht="15.5" hidden="1" x14ac:dyDescent="0.35"/>
    <row r="52" ht="15.5" hidden="1" x14ac:dyDescent="0.35"/>
    <row r="53" ht="15.5" hidden="1" x14ac:dyDescent="0.35"/>
    <row r="54" ht="15.5" hidden="1" x14ac:dyDescent="0.35"/>
    <row r="55" ht="15.5" hidden="1" x14ac:dyDescent="0.35"/>
    <row r="56" ht="15.5" hidden="1" x14ac:dyDescent="0.35"/>
    <row r="57" ht="15.5" hidden="1" x14ac:dyDescent="0.35"/>
    <row r="58" ht="15.5" hidden="1" x14ac:dyDescent="0.35"/>
    <row r="59" ht="15.5" hidden="1" x14ac:dyDescent="0.35"/>
    <row r="60" ht="15.5" customHeight="1" x14ac:dyDescent="0.35"/>
  </sheetData>
  <mergeCells count="3">
    <mergeCell ref="B2:B5"/>
    <mergeCell ref="B11:B12"/>
    <mergeCell ref="C11:F11"/>
  </mergeCells>
  <hyperlinks>
    <hyperlink ref="F3" location="Menu!A1" display="→Menu←" xr:uid="{2BD1CB4E-96B5-4EE5-A390-1DF6262C4EBA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Capacidade Instalada</vt:lpstr>
      <vt:lpstr>Installed Capacity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Raimundo Penteado</dc:creator>
  <cp:lastModifiedBy>Nathalia Geromel</cp:lastModifiedBy>
  <dcterms:created xsi:type="dcterms:W3CDTF">2023-01-16T22:46:37Z</dcterms:created>
  <dcterms:modified xsi:type="dcterms:W3CDTF">2025-07-24T21:06:43Z</dcterms:modified>
</cp:coreProperties>
</file>