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.galharde\Desktop\isa energia 4T25\feito\crescimento\"/>
    </mc:Choice>
  </mc:AlternateContent>
  <xr:revisionPtr revIDLastSave="0" documentId="13_ncr:1_{10ABA065-B53E-4C97-A85D-B973410BE1BD}" xr6:coauthVersionLast="47" xr6:coauthVersionMax="47" xr10:uidLastSave="{00000000-0000-0000-0000-000000000000}"/>
  <bookViews>
    <workbookView xWindow="-120" yWindow="-120" windowWidth="29040" windowHeight="15720" tabRatio="798" xr2:uid="{73DD2C69-4862-4C10-BF77-291A00073D98}"/>
  </bookViews>
  <sheets>
    <sheet name="Crescimento" sheetId="65" r:id="rId1"/>
    <sheet name="Growth" sheetId="64" r:id="rId2"/>
  </sheets>
  <definedNames>
    <definedName name="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b1" hidden="1">{#N/A,#N/A,FALSE,"ENERGIA";#N/A,#N/A,FALSE,"PERDIDAS";#N/A,#N/A,FALSE,"CLIENTES";#N/A,#N/A,FALSE,"ESTADO";#N/A,#N/A,FALSE,"TECNICA"}</definedName>
    <definedName name="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e1" hidden="1">{#N/A,#N/A,FALSE,"ENERGIA";#N/A,#N/A,FALSE,"PERDIDAS";#N/A,#N/A,FALSE,"CLIENTES";#N/A,#N/A,FALSE,"ESTADO";#N/A,#N/A,FALSE,"TECNICA"}</definedName>
    <definedName name="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bb1" hidden="1">{#N/A,#N/A,FALSE,"ENERGIA";#N/A,#N/A,FALSE,"PERDIDAS";#N/A,#N/A,FALSE,"CLIENTES";#N/A,#N/A,FALSE,"ESTADO";#N/A,#N/A,FALSE,"TECNICA"}</definedName>
    <definedName name="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e1" hidden="1">{#N/A,#N/A,FALSE,"ENERGIA";#N/A,#N/A,FALSE,"PERDIDAS";#N/A,#N/A,FALSE,"CLIENTES";#N/A,#N/A,FALSE,"ESTADO";#N/A,#N/A,FALSE,"TECNICA"}</definedName>
    <definedName name="__123Graph_A" hidden="1">#REF!</definedName>
    <definedName name="__123Graph_ACOMPARA" hidden="1">#REF!</definedName>
    <definedName name="__123Graph_ACONSMED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OUT" hidden="1">#REF!</definedName>
    <definedName name="__123Graph_APREVRRES" hidden="1">#REF!</definedName>
    <definedName name="__123Graph_APREVRTOT" hidden="1">#REF!</definedName>
    <definedName name="__123Graph_B" hidden="1">#REF!</definedName>
    <definedName name="__123Graph_BCOMPARA" hidden="1">#REF!</definedName>
    <definedName name="__123Graph_BPREVREALI" hidden="1">#REF!</definedName>
    <definedName name="__123Graph_CPREVREALI" hidden="1">#REF!</definedName>
    <definedName name="__123Graph_D" hidden="1">#REF!</definedName>
    <definedName name="__123Graph_DCOMPARA" hidden="1">#REF!</definedName>
    <definedName name="__123Graph_DPREVREALI" hidden="1">#REF!</definedName>
    <definedName name="__123Graph_EPREVREALI" hidden="1">#REF!</definedName>
    <definedName name="__123Graph_F" hidden="1">#REF!</definedName>
    <definedName name="__123Graph_FCOMPARA" hidden="1">#REF!</definedName>
    <definedName name="__123Graph_XCONSMED" hidden="1">#REF!</definedName>
    <definedName name="__123Graph_XELASTIC" hidden="1">#REF!</definedName>
    <definedName name="__123Graph_XPREVRCOM" hidden="1">#REF!</definedName>
    <definedName name="__123Graph_XPREVREALI" hidden="1">#REF!</definedName>
    <definedName name="__123Graph_XPREVRIND" hidden="1">#REF!</definedName>
    <definedName name="__123Graph_XPREVROUT" hidden="1">#REF!</definedName>
    <definedName name="__123Graph_XPREVRRES" hidden="1">#REF!</definedName>
    <definedName name="__123Graph_XPREVRTOT" hidden="1">#REF!</definedName>
    <definedName name="_10__123Graph_ACHART_16" hidden="1">#REF!</definedName>
    <definedName name="_10__123Graph_ACHART_17" hidden="1">#REF!</definedName>
    <definedName name="_10__123Graph_CCHART_1" hidden="1">#REF!</definedName>
    <definedName name="_11__123Graph_ACHART_17" hidden="1">#REF!</definedName>
    <definedName name="_11__123Graph_ACHART_18" hidden="1">#REF!</definedName>
    <definedName name="_12__123Graph_ACHART_18" hidden="1">#REF!</definedName>
    <definedName name="_12__123Graph_ACHART_2" hidden="1">#REF!</definedName>
    <definedName name="_12__123Graph_LBL_ACHART_1" hidden="1">#REF!</definedName>
    <definedName name="_13__123Graph_ACHART_2" hidden="1">#REF!</definedName>
    <definedName name="_13__123Graph_ACHART_22" hidden="1">#REF!</definedName>
    <definedName name="_14__123Graph_ACHART_22" hidden="1">#REF!</definedName>
    <definedName name="_14__123Graph_ACHART_23" hidden="1">#REF!</definedName>
    <definedName name="_15__123Graph_ACHART_23" hidden="1">#REF!</definedName>
    <definedName name="_15__123Graph_ACHART_24" hidden="1">#REF!</definedName>
    <definedName name="_16___123Graph_XCHART_1" hidden="1">#REF!</definedName>
    <definedName name="_16__123Graph_ACHART_24" hidden="1">#REF!</definedName>
    <definedName name="_16__123Graph_ACHART_25" hidden="1">#REF!</definedName>
    <definedName name="_17___123Graph_XCHART_3" hidden="1">#REF!</definedName>
    <definedName name="_17__123Graph_ACHART_25" hidden="1">#REF!</definedName>
    <definedName name="_17__123Graph_ACHART_26" hidden="1">#REF!</definedName>
    <definedName name="_18__123Graph_ACHART_26" hidden="1">#REF!</definedName>
    <definedName name="_18__123Graph_ACHART_27" hidden="1">#REF!</definedName>
    <definedName name="_19__123Graph_ACHART_27" hidden="1">#REF!</definedName>
    <definedName name="_19__123Graph_ACHART_28" hidden="1">#REF!</definedName>
    <definedName name="_19__123Graph_XCHART_4" hidden="1">#REF!</definedName>
    <definedName name="_2__123Graph_ACHART_1" hidden="1">#REF!</definedName>
    <definedName name="_20__123Graph_ACHART_28" hidden="1">#REF!</definedName>
    <definedName name="_20__123Graph_ACHART_29" hidden="1">#REF!</definedName>
    <definedName name="_20__123Graph_XCHART_5" hidden="1">#REF!</definedName>
    <definedName name="_21__123Graph_ACHART_29" hidden="1">#REF!</definedName>
    <definedName name="_21__123Graph_ACHART_3" hidden="1">#REF!</definedName>
    <definedName name="_21__123Graph_XCHART_6" hidden="1">#REF!</definedName>
    <definedName name="_22__123Graph_ACHART_3" hidden="1">#REF!</definedName>
    <definedName name="_22__123Graph_ACHART_30" hidden="1">#REF!</definedName>
    <definedName name="_22__123Graph_XCHART_7" hidden="1">#REF!</definedName>
    <definedName name="_23__123Graph_ACHART_30" hidden="1">#REF!</definedName>
    <definedName name="_23__123Graph_ACHART_4" hidden="1">#REF!</definedName>
    <definedName name="_24__123Graph_ACHART_4" hidden="1">#REF!</definedName>
    <definedName name="_24__123Graph_ACHART_5" hidden="1">#REF!</definedName>
    <definedName name="_25__123Graph_ACHART_5" hidden="1">#REF!</definedName>
    <definedName name="_25__123Graph_ACHART_6" hidden="1">#REF!</definedName>
    <definedName name="_26__123Graph_ACHART_6" hidden="1">#REF!</definedName>
    <definedName name="_26__123Graph_ACHART_7" hidden="1">#REF!</definedName>
    <definedName name="_27__123Graph_ACHART_7" hidden="1">#REF!</definedName>
    <definedName name="_27__123Graph_ACHART_8" hidden="1">#REF!</definedName>
    <definedName name="_28__123Graph_ACHART_8" hidden="1">#REF!</definedName>
    <definedName name="_28__123Graph_ACHART_9" hidden="1">#REF!</definedName>
    <definedName name="_29__123Graph_ACHART_9" hidden="1">#REF!</definedName>
    <definedName name="_29__123Graph_BCHART_1" hidden="1">#REF!</definedName>
    <definedName name="_3__123Graph_ACHART_1" hidden="1">#REF!</definedName>
    <definedName name="_3__123Graph_ACHART_10" hidden="1">#REF!</definedName>
    <definedName name="_3__123Graph_ACHART_4" hidden="1">#REF!</definedName>
    <definedName name="_30__123Graph_BCHART_1" hidden="1">#REF!</definedName>
    <definedName name="_30__123Graph_BCHART_10" hidden="1">#REF!</definedName>
    <definedName name="_31__123Graph_BCHART_10" hidden="1">#REF!</definedName>
    <definedName name="_31__123Graph_BCHART_11" hidden="1">#REF!</definedName>
    <definedName name="_32__123Graph_BCHART_11" hidden="1">#REF!</definedName>
    <definedName name="_32__123Graph_BCHART_12" hidden="1">#REF!</definedName>
    <definedName name="_33__123Graph_BCHART_12" hidden="1">#REF!</definedName>
    <definedName name="_33__123Graph_BCHART_13" hidden="1">#REF!</definedName>
    <definedName name="_34__123Graph_BCHART_13" hidden="1">#REF!</definedName>
    <definedName name="_34__123Graph_BCHART_14" hidden="1">#REF!</definedName>
    <definedName name="_35__123Graph_BCHART_14" hidden="1">#REF!</definedName>
    <definedName name="_35__123Graph_BCHART_15" hidden="1">#REF!</definedName>
    <definedName name="_36__123Graph_BCHART_15" hidden="1">#REF!</definedName>
    <definedName name="_36__123Graph_BCHART_16" hidden="1">#REF!</definedName>
    <definedName name="_37__123Graph_BCHART_16" hidden="1">#REF!</definedName>
    <definedName name="_37__123Graph_BCHART_17" hidden="1">#REF!</definedName>
    <definedName name="_38__123Graph_BCHART_17" hidden="1">#REF!</definedName>
    <definedName name="_38__123Graph_BCHART_18" hidden="1">#REF!</definedName>
    <definedName name="_39__123Graph_BCHART_18" hidden="1">#REF!</definedName>
    <definedName name="_39__123Graph_BCHART_2" hidden="1">#REF!</definedName>
    <definedName name="_4__123Graph_ACHART_10" hidden="1">#REF!</definedName>
    <definedName name="_4__123Graph_ACHART_11" hidden="1">#REF!</definedName>
    <definedName name="_4__123Graph_ACHART_5" hidden="1">#REF!</definedName>
    <definedName name="_40__123Graph_BCHART_2" hidden="1">#REF!</definedName>
    <definedName name="_40__123Graph_BCHART_22" hidden="1">#REF!</definedName>
    <definedName name="_41__123Graph_BCHART_22" hidden="1">#REF!</definedName>
    <definedName name="_41__123Graph_BCHART_23" hidden="1">#REF!</definedName>
    <definedName name="_42__123Graph_BCHART_23" hidden="1">#REF!</definedName>
    <definedName name="_42__123Graph_BCHART_24" hidden="1">#REF!</definedName>
    <definedName name="_43__123Graph_BCHART_24" hidden="1">#REF!</definedName>
    <definedName name="_43__123Graph_BCHART_25" hidden="1">#REF!</definedName>
    <definedName name="_44__123Graph_BCHART_25" hidden="1">#REF!</definedName>
    <definedName name="_44__123Graph_BCHART_26" hidden="1">#REF!</definedName>
    <definedName name="_45__123Graph_BCHART_26" hidden="1">#REF!</definedName>
    <definedName name="_45__123Graph_BCHART_27" hidden="1">#REF!</definedName>
    <definedName name="_46__123Graph_BCHART_27" hidden="1">#REF!</definedName>
    <definedName name="_46__123Graph_BCHART_28" hidden="1">#REF!</definedName>
    <definedName name="_47__123Graph_BCHART_28" hidden="1">#REF!</definedName>
    <definedName name="_47__123Graph_BCHART_29" hidden="1">#REF!</definedName>
    <definedName name="_48__123Graph_BCHART_29" hidden="1">#REF!</definedName>
    <definedName name="_48__123Graph_BCHART_3" hidden="1">#REF!</definedName>
    <definedName name="_49__123Graph_BCHART_3" hidden="1">#REF!</definedName>
    <definedName name="_49__123Graph_BCHART_30" hidden="1">#REF!</definedName>
    <definedName name="_5__123Graph_ACHART_11" hidden="1">#REF!</definedName>
    <definedName name="_5__123Graph_ACHART_12" hidden="1">#REF!</definedName>
    <definedName name="_5__123Graph_ACHART_6" hidden="1">#REF!</definedName>
    <definedName name="_50__123Graph_BCHART_30" hidden="1">#REF!</definedName>
    <definedName name="_50__123Graph_BCHART_4" hidden="1">#REF!</definedName>
    <definedName name="_51__123Graph_BCHART_4" hidden="1">#REF!</definedName>
    <definedName name="_51__123Graph_BCHART_5" hidden="1">#REF!</definedName>
    <definedName name="_52__123Graph_BCHART_5" hidden="1">#REF!</definedName>
    <definedName name="_52__123Graph_BCHART_6" hidden="1">#REF!</definedName>
    <definedName name="_53__123Graph_BCHART_6" hidden="1">#REF!</definedName>
    <definedName name="_53__123Graph_BCHART_7" hidden="1">#REF!</definedName>
    <definedName name="_54__123Graph_BCHART_7" hidden="1">#REF!</definedName>
    <definedName name="_54__123Graph_BCHART_8" hidden="1">#REF!</definedName>
    <definedName name="_55__123Graph_BCHART_8" hidden="1">#REF!</definedName>
    <definedName name="_55__123Graph_BCHART_9" hidden="1">#REF!</definedName>
    <definedName name="_56__123Graph_BCHART_9" hidden="1">#REF!</definedName>
    <definedName name="_56__123Graph_CCHART_25" hidden="1">#REF!</definedName>
    <definedName name="_57__123Graph_CCHART_25" hidden="1">#REF!</definedName>
    <definedName name="_57__123Graph_CCHART_26" hidden="1">#REF!</definedName>
    <definedName name="_58__123Graph_CCHART_26" hidden="1">#REF!</definedName>
    <definedName name="_58__123Graph_CCHART_27" hidden="1">#REF!</definedName>
    <definedName name="_59__123Graph_CCHART_27" hidden="1">#REF!</definedName>
    <definedName name="_59__123Graph_CCHART_28" hidden="1">#REF!</definedName>
    <definedName name="_6__123Graph_ACHART_12" hidden="1">#REF!</definedName>
    <definedName name="_6__123Graph_ACHART_13" hidden="1">#REF!</definedName>
    <definedName name="_6__123Graph_ACHART_7" hidden="1">#REF!</definedName>
    <definedName name="_60__123Graph_CCHART_28" hidden="1">#REF!</definedName>
    <definedName name="_60__123Graph_CCHART_29" hidden="1">#REF!</definedName>
    <definedName name="_61__123Graph_CCHART_29" hidden="1">#REF!</definedName>
    <definedName name="_61__123Graph_CCHART_30" hidden="1">#REF!</definedName>
    <definedName name="_62__123Graph_CCHART_30" hidden="1">#REF!</definedName>
    <definedName name="_62__123Graph_DCHART_25" hidden="1">#REF!</definedName>
    <definedName name="_63__123Graph_DCHART_25" hidden="1">#REF!</definedName>
    <definedName name="_63__123Graph_DCHART_26" hidden="1">#REF!</definedName>
    <definedName name="_64__123Graph_DCHART_26" hidden="1">#REF!</definedName>
    <definedName name="_64__123Graph_DCHART_27" hidden="1">#REF!</definedName>
    <definedName name="_65__123Graph_DCHART_27" hidden="1">#REF!</definedName>
    <definedName name="_65__123Graph_DCHART_28" hidden="1">#REF!</definedName>
    <definedName name="_66__123Graph_DCHART_28" hidden="1">#REF!</definedName>
    <definedName name="_66__123Graph_DCHART_29" hidden="1">#REF!</definedName>
    <definedName name="_67__123Graph_DCHART_29" hidden="1">#REF!</definedName>
    <definedName name="_67__123Graph_DCHART_30" hidden="1">#REF!</definedName>
    <definedName name="_68__123Graph_DCHART_30" hidden="1">#REF!</definedName>
    <definedName name="_68__123Graph_XCHART_10" hidden="1">#REF!</definedName>
    <definedName name="_69__123Graph_XCHART_10" hidden="1">#REF!</definedName>
    <definedName name="_69__123Graph_XCHART_11" hidden="1">#REF!</definedName>
    <definedName name="_7__123Graph_ACHART_13" hidden="1">#REF!</definedName>
    <definedName name="_7__123Graph_ACHART_14" hidden="1">#REF!</definedName>
    <definedName name="_70__123Graph_XCHART_11" hidden="1">#REF!</definedName>
    <definedName name="_70__123Graph_XCHART_12" hidden="1">#REF!</definedName>
    <definedName name="_71__123Graph_XCHART_12" hidden="1">#REF!</definedName>
    <definedName name="_71__123Graph_XCHART_13" hidden="1">#REF!</definedName>
    <definedName name="_72__123Graph_XCHART_13" hidden="1">#REF!</definedName>
    <definedName name="_72__123Graph_XCHART_14" hidden="1">#REF!</definedName>
    <definedName name="_73__123Graph_XCHART_14" hidden="1">#REF!</definedName>
    <definedName name="_73__123Graph_XCHART_15" hidden="1">#REF!</definedName>
    <definedName name="_74__123Graph_XCHART_15" hidden="1">#REF!</definedName>
    <definedName name="_74__123Graph_XCHART_16" hidden="1">#REF!</definedName>
    <definedName name="_75__123Graph_XCHART_16" hidden="1">#REF!</definedName>
    <definedName name="_75__123Graph_XCHART_2" hidden="1">#REF!</definedName>
    <definedName name="_76__123Graph_XCHART_2" hidden="1">#REF!</definedName>
    <definedName name="_76__123Graph_XCHART_3" hidden="1">#REF!</definedName>
    <definedName name="_77__123Graph_XCHART_3" hidden="1">#REF!</definedName>
    <definedName name="_77__123Graph_XCHART_4" hidden="1">#REF!</definedName>
    <definedName name="_78__123Graph_XCHART_4" hidden="1">#REF!</definedName>
    <definedName name="_78__123Graph_XCHART_5" hidden="1">#REF!</definedName>
    <definedName name="_79__123Graph_XCHART_5" hidden="1">#REF!</definedName>
    <definedName name="_79__123Graph_XCHART_6" hidden="1">#REF!</definedName>
    <definedName name="_8__123Graph_ACHART_14" hidden="1">#REF!</definedName>
    <definedName name="_8__123Graph_ACHART_15" hidden="1">#REF!</definedName>
    <definedName name="_8__123Graph_BCHART_1" hidden="1">#REF!</definedName>
    <definedName name="_80__123Graph_XCHART_6" hidden="1">#REF!</definedName>
    <definedName name="_80__123Graph_XCHART_7" hidden="1">#REF!</definedName>
    <definedName name="_81__123Graph_XCHART_7" hidden="1">#REF!</definedName>
    <definedName name="_81__123Graph_XCHART_8" hidden="1">#REF!</definedName>
    <definedName name="_82__123Graph_XCHART_8" hidden="1">#REF!</definedName>
    <definedName name="_82__123Graph_XCHART_9" hidden="1">#REF!</definedName>
    <definedName name="_83__123Graph_XCHART_9" hidden="1">#REF!</definedName>
    <definedName name="_9__123Graph_ACHART_15" hidden="1">#REF!</definedName>
    <definedName name="_9__123Graph_ACHART_16" hidden="1">#REF!</definedName>
    <definedName name="_AMO_UniqueIdentifier" hidden="1">"'7133a1c4-f9d8-4e94-ad5a-5154f8aef04a'"</definedName>
    <definedName name="_B1" hidden="1">{#N/A,#N/A,FALSE,"LLAVE";#N/A,#N/A,FALSE,"EERR";#N/A,#N/A,FALSE,"ESP";#N/A,#N/A,FALSE,"EOAF";#N/A,#N/A,FALSE,"CASH";#N/A,#N/A,FALSE,"FINANZAS";#N/A,#N/A,FALSE,"DEUDA";#N/A,#N/A,FALSE,"INVERSION";#N/A,#N/A,FALSE,"PERSONAL"}</definedName>
    <definedName name="_bb1" hidden="1">{#N/A,#N/A,FALSE,"ENERGIA";#N/A,#N/A,FALSE,"PERDIDAS";#N/A,#N/A,FALSE,"CLIENTES";#N/A,#N/A,FALSE,"ESTADO";#N/A,#N/A,FALSE,"TECNICA"}</definedName>
    <definedName name="_bbb1" hidden="1">{#N/A,#N/A,FALSE,"LLAVE";#N/A,#N/A,FALSE,"EERR";#N/A,#N/A,FALSE,"ESP";#N/A,#N/A,FALSE,"EOAF";#N/A,#N/A,FALSE,"CASH";#N/A,#N/A,FALSE,"FINANZAS";#N/A,#N/A,FALSE,"DEUDA";#N/A,#N/A,FALSE,"INVERSION";#N/A,#N/A,FALSE,"PERSONAL"}</definedName>
    <definedName name="_bx1" hidden="1">{#N/A,#N/A,FALSE,"LLAVE";#N/A,#N/A,FALSE,"EERR";#N/A,#N/A,FALSE,"ESP";#N/A,#N/A,FALSE,"EOAF";#N/A,#N/A,FALSE,"CASH";#N/A,#N/A,FALSE,"FINANZAS";#N/A,#N/A,FALSE,"DEUDA";#N/A,#N/A,FALSE,"INVERSION";#N/A,#N/A,FALSE,"PERSONAL"}</definedName>
    <definedName name="_CD1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hidden="1">{#N/A,#N/A,FALSE,"LLAVE";#N/A,#N/A,FALSE,"EERR";#N/A,#N/A,FALSE,"ESP";#N/A,#N/A,FALSE,"EOAF";#N/A,#N/A,FALSE,"CASH";#N/A,#N/A,FALSE,"FINANZAS";#N/A,#N/A,FALSE,"DEUDA";#N/A,#N/A,FALSE,"INVERSION";#N/A,#N/A,FALSE,"PERSONAL"}</definedName>
    <definedName name="_df1" hidden="1">{#N/A,#N/A,FALSE,"LLAVE";#N/A,#N/A,FALSE,"EERR";#N/A,#N/A,FALSE,"ESP";#N/A,#N/A,FALSE,"EOAF";#N/A,#N/A,FALSE,"CASH";#N/A,#N/A,FALSE,"FINANZAS";#N/A,#N/A,FALSE,"DEUDA";#N/A,#N/A,FALSE,"INVERSION";#N/A,#N/A,FALSE,"PERSONAL"}</definedName>
    <definedName name="_e1" hidden="1">{#N/A,#N/A,FALSE,"ENERGIA";#N/A,#N/A,FALSE,"PERDIDAS";#N/A,#N/A,FALSE,"CLIENTES";#N/A,#N/A,FALSE,"ESTADO";#N/A,#N/A,FALSE,"TECNICA"}</definedName>
    <definedName name="_Fill" hidden="1">#REF!</definedName>
    <definedName name="_xlnm._FilterDatabase" localSheetId="0" hidden="1">Crescimento!$B$11:$T$12</definedName>
    <definedName name="_xlnm._FilterDatabase" hidden="1">#REF!</definedName>
    <definedName name="_Key1" hidden="1">#REF!</definedName>
    <definedName name="_Key2" hidden="1">#REF!</definedName>
    <definedName name="_MatInverse_In" hidden="1">#REF!</definedName>
    <definedName name="_MatInverse_Out" hidden="1">#REF!</definedName>
    <definedName name="_Order1" hidden="1">0</definedName>
    <definedName name="_Order2" hidden="1">255</definedName>
    <definedName name="_Regression_Out" hidden="1">#REF!</definedName>
    <definedName name="_Regression_X" hidden="1">#REF!</definedName>
    <definedName name="_Sort" hidden="1">#REF!</definedName>
    <definedName name="_Table1_In1" hidden="1">#REF!</definedName>
    <definedName name="_Table1_Out" hidden="1">#REF!</definedName>
    <definedName name="AA" hidden="1">#REF!</definedName>
    <definedName name="aaa" hidden="1">{"'MAR'!$B$2:$Q$29","'Resumo Mensal - Consumo 2002'!$B$2:$O$29","'Resumo Mensal - Clientes 2002'!$B$2:$O$29","'Resumo Anual - Consumo'!$B$2:$H$29"}</definedName>
    <definedName name="aaaa" hidden="1">{#N/A,#N/A,FALSE,"Pag.01"}</definedName>
    <definedName name="AAAAA" hidden="1">#REF!</definedName>
    <definedName name="AAAAAA" hidden="1">#REF!</definedName>
    <definedName name="AAAAAAAAA" hidden="1">#REF!</definedName>
    <definedName name="AAXXX" hidden="1">{"'Sheet1'!$A$1:$G$85"}</definedName>
    <definedName name="anscount" hidden="1">3</definedName>
    <definedName name="AS2DocOpenMode" hidden="1">"AS2DocumentEdit"</definedName>
    <definedName name="BANCO1" hidden="1">#REF!</definedName>
    <definedName name="bbb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hidden="1">{#N/A,#N/A,FALSE,"LLAVE";#N/A,#N/A,FALSE,"EERR";#N/A,#N/A,FALSE,"ESP";#N/A,#N/A,FALSE,"EOAF";#N/A,#N/A,FALSE,"CASH";#N/A,#N/A,FALSE,"FINANZAS";#N/A,#N/A,FALSE,"DEUDA";#N/A,#N/A,FALSE,"INVERSION";#N/A,#N/A,FALSE,"PERSONAL"}</definedName>
    <definedName name="bbosta" hidden="1">{#N/A,#N/A,FALSE,"ENERGIA";#N/A,#N/A,FALSE,"PERDIDAS";#N/A,#N/A,FALSE,"CLIENTES";#N/A,#N/A,FALSE,"ESTADO";#N/A,#N/A,FALSE,"TECNICA"}</definedName>
    <definedName name="bosta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hidden="1">{#N/A,#N/A,FALSE,"LLAVE";#N/A,#N/A,FALSE,"EERR";#N/A,#N/A,FALSE,"ESP";#N/A,#N/A,FALSE,"EOAF";#N/A,#N/A,FALSE,"CASH";#N/A,#N/A,FALSE,"FINANZAS";#N/A,#N/A,FALSE,"DEUDA";#N/A,#N/A,FALSE,"INVERSION";#N/A,#N/A,FALSE,"PERSONAL"}</definedName>
    <definedName name="df" hidden="1">{#N/A,#N/A,FALSE,"LLAVE";#N/A,#N/A,FALSE,"EERR";#N/A,#N/A,FALSE,"ESP";#N/A,#N/A,FALSE,"EOAF";#N/A,#N/A,FALSE,"CASH";#N/A,#N/A,FALSE,"FINANZAS";#N/A,#N/A,FALSE,"DEUDA";#N/A,#N/A,FALSE,"INVERSION";#N/A,#N/A,FALSE,"PERSONAL"}</definedName>
    <definedName name="dfsagasgdfagadfgdaf" hidden="1">{#N/A,#N/A,FALSE,"ENERGIA";#N/A,#N/A,FALSE,"PERDIDAS";#N/A,#N/A,FALSE,"CLIENTES";#N/A,#N/A,FALSE,"ESTADO";#N/A,#N/A,FALSE,"TECNICA"}</definedName>
    <definedName name="equi" hidden="1">{#N/A,#N/A,FALSE,"Pag.01"}</definedName>
    <definedName name="F" hidden="1">#REF!</definedName>
    <definedName name="FCL" hidden="1">{"'Sheet1'!$A$1:$G$85"}</definedName>
    <definedName name="ff" hidden="1">{#N/A,#N/A,FALSE,"ENERGIA";#N/A,#N/A,FALSE,"PERDIDAS";#N/A,#N/A,FALSE,"CLIENTES";#N/A,#N/A,FALSE,"ESTADO";#N/A,#N/A,FALSE,"TECNICA"}</definedName>
    <definedName name="fffffffffff" hidden="1">{"'Sheet1'!$A$1:$G$85"}</definedName>
    <definedName name="fx" hidden="1">{#N/A,#N/A,FALSE,"ENERGIA";#N/A,#N/A,FALSE,"PERDIDAS";#N/A,#N/A,FALSE,"CLIENTES";#N/A,#N/A,FALSE,"ESTADO";#N/A,#N/A,FALSE,"TECNICA"}</definedName>
    <definedName name="gggg" hidden="1">{"'Sheet1'!$A$1:$G$85"}</definedName>
    <definedName name="HTML_CodePage" hidden="1">1252</definedName>
    <definedName name="HTML_Control" hidden="1">{"'1998'!$B$2:$O$16"}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" hidden="1">"H:\wwwroot\publico\distribuicao\ddem\avaliacao\2003\Graficos\fig\MeuHTML.htm"</definedName>
    <definedName name="HTML_PathFileMac" hidden="1">"Macintosh HD:HomePageStuff:New_Home_Page:datafile:histret.html"</definedName>
    <definedName name="HTML_PathTemplate" hidden="1">"C:\arqexcel\Sistema de Gestão de Mercado\Arquivos Intranet\2002\htm\HTMLTemp.htm"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m" hidden="1">{#N/A,#N/A,FALSE,"ENERGIA";#N/A,#N/A,FALSE,"PERDIDAS";#N/A,#N/A,FALSE,"CLIENTES";#N/A,#N/A,FALSE,"ESTADO";#N/A,#N/A,FALSE,"TECNICA"}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nf" hidden="1">{"'Dados Gerais'!$A$1:$M$37"}</definedName>
    <definedName name="jjj" hidden="1">{"'Sheet1'!$A$1:$G$85"}</definedName>
    <definedName name="limcount" hidden="1">1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pp" hidden="1">{#N/A,#N/A,FALSE,"ENERGIA";#N/A,#N/A,FALSE,"PERDIDAS";#N/A,#N/A,FALSE,"CLIENTES";#N/A,#N/A,FALSE,"ESTADO";#N/A,#N/A,FALSE,"TECNICA"}</definedName>
    <definedName name="RB" hidden="1">{#N/A,#N/A,FALSE,"LLAVE";#N/A,#N/A,FALSE,"EERR";#N/A,#N/A,FALSE,"ESP";#N/A,#N/A,FALSE,"EOAF";#N/A,#N/A,FALSE,"CASH";#N/A,#N/A,FALSE,"FINANZAS";#N/A,#N/A,FALSE,"DEUDA";#N/A,#N/A,FALSE,"INVERSION";#N/A,#N/A,FALSE,"PERSONAL"}</definedName>
    <definedName name="RBTESTE" hidden="1">{#N/A,#N/A,FALSE,"ENERGIA";#N/A,#N/A,FALSE,"PERDIDAS";#N/A,#N/A,FALSE,"CLIENTES";#N/A,#N/A,FALSE,"ESTADO";#N/A,#N/A,FALSE,"TECNICA"}</definedName>
    <definedName name="s" hidden="1">#REF!</definedName>
    <definedName name="SAPBEXhrIndnt" hidden="1">"Wide"</definedName>
    <definedName name="SAPsysID" hidden="1">"708C5W7SBKP804JT78WJ0JNKI"</definedName>
    <definedName name="SAPwbID" hidden="1">"ARS"</definedName>
    <definedName name="sencount" hidden="1">2</definedName>
    <definedName name="solver_lin" hidden="1">0</definedName>
    <definedName name="teste2" hidden="1">#REF!</definedName>
    <definedName name="u" hidden="1">{#N/A,#N/A,FALSE,"Pag.01"}</definedName>
    <definedName name="wacc" hidden="1">{"'Sheet1'!$A$1:$G$85"}</definedName>
    <definedName name="wrn.INFMES." hidden="1">{#N/A,#N/A,FALSE,"ENERGIA";#N/A,#N/A,FALSE,"PERDIDAS";#N/A,#N/A,FALSE,"CLIENTES";#N/A,#N/A,FALSE,"ESTADO";#N/A,#N/A,FALSE,"TECNICA"}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pag.00" hidden="1">{#N/A,#N/A,FALSE,"Pag.01"}</definedName>
    <definedName name="wrn.pag.000" hidden="1">{#N/A,#N/A,FALSE,"Pag.01"}</definedName>
    <definedName name="wrn.pag.0000" hidden="1">{#N/A,#N/A,FALSE,"Pag.01"}</definedName>
    <definedName name="wrn.pag.00000" hidden="1">{#N/A,#N/A,FALSE,"Pag.01"}</definedName>
    <definedName name="wrn.pag.00001" hidden="1">{#N/A,#N/A,FALSE,"Pag.01"}</definedName>
    <definedName name="wrn.pag.000012" hidden="1">{#N/A,#N/A,FALSE,"Pag.01"}</definedName>
    <definedName name="WRN.PAG.01" hidden="1">{#N/A,#N/A,FALSE,"Pag.01"}</definedName>
    <definedName name="wrn.pag.01." hidden="1">{#N/A,#N/A,FALSE,"Pag.01"}</definedName>
    <definedName name="wrn.pag.010" hidden="1">{#N/A,#N/A,FALSE,"Pag.01"}</definedName>
    <definedName name="wrn.pag.01000" hidden="1">{#N/A,#N/A,FALSE,"Pag.01"}</definedName>
    <definedName name="wrn.pag.010000" hidden="1">{#N/A,#N/A,FALSE,"Pag.01"}</definedName>
    <definedName name="wrn.pag.0100000" hidden="1">{#N/A,#N/A,FALSE,"Pag.01"}</definedName>
    <definedName name="wrn.pag.011" hidden="1">{#N/A,#N/A,FALSE,"Pag.01"}</definedName>
    <definedName name="wrn.pag.0110" hidden="1">{#N/A,#N/A,FALSE,"Pag.01"}</definedName>
    <definedName name="wrn.pag.0110000" hidden="1">{#N/A,#N/A,FALSE,"Pag.01"}</definedName>
    <definedName name="wrn.pag.01200" hidden="1">{#N/A,#N/A,FALSE,"Pag.01"}</definedName>
    <definedName name="wrn.pag.012547" hidden="1">{#N/A,#N/A,FALSE,"Pag.01"}</definedName>
    <definedName name="wrn.pag.013" hidden="1">{#N/A,#N/A,FALSE,"Pag.01"}</definedName>
    <definedName name="wrn.pag.0130" hidden="1">{#N/A,#N/A,FALSE,"Pag.01"}</definedName>
    <definedName name="wrn.pag.0130000" hidden="1">{#N/A,#N/A,FALSE,"Pag.01"}</definedName>
    <definedName name="wrn.pag.014" hidden="1">{#N/A,#N/A,FALSE,"Pag.01"}</definedName>
    <definedName name="wrn.pag.0140" hidden="1">{#N/A,#N/A,FALSE,"Pag.01"}</definedName>
    <definedName name="wrn.pag.0140000" hidden="1">{#N/A,#N/A,FALSE,"Pag.01"}</definedName>
    <definedName name="wrn.pag.0140563" hidden="1">{#N/A,#N/A,FALSE,"Pag.01"}</definedName>
    <definedName name="wrn.pag.0147456" hidden="1">{#N/A,#N/A,FALSE,"Pag.01"}</definedName>
    <definedName name="wrn.pag.015" hidden="1">{#N/A,#N/A,FALSE,"Pag.01"}</definedName>
    <definedName name="wrn.pag.0150" hidden="1">{#N/A,#N/A,FALSE,"Pag.01"}</definedName>
    <definedName name="wrn.pag.01500000" hidden="1">{#N/A,#N/A,FALSE,"Pag.01"}</definedName>
    <definedName name="wrn.pag.015320" hidden="1">{#N/A,#N/A,FALSE,"Pag.01"}</definedName>
    <definedName name="wrn.pag.015468" hidden="1">{#N/A,#N/A,FALSE,"Pag.01"}</definedName>
    <definedName name="wrn.pag.016" hidden="1">{#N/A,#N/A,FALSE,"Pag.01"}</definedName>
    <definedName name="wrn.pag.0160" hidden="1">{#N/A,#N/A,FALSE,"Pag.01"}</definedName>
    <definedName name="wrn.pag.016000" hidden="1">{#N/A,#N/A,FALSE,"Pag.01"}</definedName>
    <definedName name="wrn.pag.01603254" hidden="1">{#N/A,#N/A,FALSE,"Pag.01"}</definedName>
    <definedName name="wrn.pag.0165487" hidden="1">{#N/A,#N/A,FALSE,"Pag.01"}</definedName>
    <definedName name="wrn.pag.017" hidden="1">{#N/A,#N/A,FALSE,"Pag.01"}</definedName>
    <definedName name="wrn.pag.0170" hidden="1">{#N/A,#N/A,FALSE,"Pag.01"}</definedName>
    <definedName name="wrn.pag.017000" hidden="1">{#N/A,#N/A,FALSE,"Pag.01"}</definedName>
    <definedName name="wrn.pag.018" hidden="1">{#N/A,#N/A,FALSE,"Pag.01"}</definedName>
    <definedName name="wrn.pag.018000" hidden="1">{#N/A,#N/A,FALSE,"Pag.01"}</definedName>
    <definedName name="wrn.pag.02" hidden="1">{#N/A,#N/A,FALSE,"Pag.01"}</definedName>
    <definedName name="wrn.pag.020" hidden="1">{#N/A,#N/A,FALSE,"Pag.01"}</definedName>
    <definedName name="wrn.pag.020000" hidden="1">{#N/A,#N/A,FALSE,"Pag.01"}</definedName>
    <definedName name="wrn.pag.02145" hidden="1">{#N/A,#N/A,FALSE,"Pag.01"}</definedName>
    <definedName name="wrn.pag.0214567" hidden="1">{#N/A,#N/A,FALSE,"Pag.01"}</definedName>
    <definedName name="wrn.pag.02145879" hidden="1">{#N/A,#N/A,FALSE,"Pag.01"}</definedName>
    <definedName name="wrn.pag.02325478" hidden="1">{#N/A,#N/A,FALSE,"Pag.01"}</definedName>
    <definedName name="wrn.pag.025" hidden="1">{#N/A,#N/A,FALSE,"Pag.01"}</definedName>
    <definedName name="wrn.pag.025000" hidden="1">{#N/A,#N/A,FALSE,"Pag.01"}</definedName>
    <definedName name="wrn.pag.025476" hidden="1">{#N/A,#N/A,FALSE,"Pag.01"}</definedName>
    <definedName name="wrn.pag.02564789" hidden="1">{#N/A,#N/A,FALSE,"Pag.01"}</definedName>
    <definedName name="wrn.pag.03" hidden="1">{#N/A,#N/A,FALSE,"Pag.01"}</definedName>
    <definedName name="wrn.pag.030" hidden="1">{#N/A,#N/A,FALSE,"Pag.01"}</definedName>
    <definedName name="wrn.pag.0300" hidden="1">{#N/A,#N/A,FALSE,"Pag.01"}</definedName>
    <definedName name="wrn.pag.03000000" hidden="1">{#N/A,#N/A,FALSE,"Pag.01"}</definedName>
    <definedName name="wrn.pag.030000000" hidden="1">{#N/A,#N/A,FALSE,"Pag.01"}</definedName>
    <definedName name="wrn.pag.0321475" hidden="1">{#N/A,#N/A,FALSE,"Pag.01"}</definedName>
    <definedName name="wrn.pag.032548" hidden="1">{#N/A,#N/A,FALSE,"Pag.01"}</definedName>
    <definedName name="wrn.pag.0345778" hidden="1">{#N/A,#N/A,FALSE,"Pag.01"}</definedName>
    <definedName name="wrn.pag.04" hidden="1">{#N/A,#N/A,FALSE,"Pag.01"}</definedName>
    <definedName name="wrn.pag.040" hidden="1">{#N/A,#N/A,FALSE,"Pag.01"}</definedName>
    <definedName name="wrn.pag.0400" hidden="1">{#N/A,#N/A,FALSE,"Pag.01"}</definedName>
    <definedName name="wrn.pag.040000000" hidden="1">{#N/A,#N/A,FALSE,"Pag.01"}</definedName>
    <definedName name="wrn.pag.040000000000" hidden="1">{#N/A,#N/A,FALSE,"Pag.01"}</definedName>
    <definedName name="wrn.pag.04254789" hidden="1">{#N/A,#N/A,FALSE,"Pag.01"}</definedName>
    <definedName name="wrn.pag.04875323" hidden="1">{#N/A,#N/A,FALSE,"Pag.01"}</definedName>
    <definedName name="wrn.pag.05" hidden="1">{#N/A,#N/A,FALSE,"Pag.01"}</definedName>
    <definedName name="wrn.pag.050" hidden="1">{#N/A,#N/A,FALSE,"Pag.01"}</definedName>
    <definedName name="wrn.pag.0500" hidden="1">{#N/A,#N/A,FALSE,"Pag.01"}</definedName>
    <definedName name="wrn.pag.0500000000" hidden="1">{#N/A,#N/A,FALSE,"Pag.01"}</definedName>
    <definedName name="wrn.pag.05000000000" hidden="1">{#N/A,#N/A,FALSE,"Pag.01"}</definedName>
    <definedName name="wrn.pag.05428" hidden="1">{#N/A,#N/A,FALSE,"Pag.01"}</definedName>
    <definedName name="wrn.pag.056874" hidden="1">{#N/A,#N/A,FALSE,"Pag.01"}</definedName>
    <definedName name="wrn.pag.06" hidden="1">{#N/A,#N/A,FALSE,"Pag.01"}</definedName>
    <definedName name="wrn.pag.060" hidden="1">{#N/A,#N/A,FALSE,"Pag.01"}</definedName>
    <definedName name="wrn.pag.0600" hidden="1">{#N/A,#N/A,FALSE,"Pag.01"}</definedName>
    <definedName name="wrn.pag.0600000000" hidden="1">{#N/A,#N/A,FALSE,"Pag.01"}</definedName>
    <definedName name="wrn.pag.06000000000000000" hidden="1">{#N/A,#N/A,FALSE,"Pag.01"}</definedName>
    <definedName name="wrn.pag.07" hidden="1">{#N/A,#N/A,FALSE,"Pag.01"}</definedName>
    <definedName name="wrn.pag.070" hidden="1">{#N/A,#N/A,FALSE,"Pag.01"}</definedName>
    <definedName name="wrn.pag.0700" hidden="1">{#N/A,#N/A,FALSE,"Pag.01"}</definedName>
    <definedName name="wrn.pag.070000000000" hidden="1">{#N/A,#N/A,FALSE,"Pag.01"}</definedName>
    <definedName name="wrn.pag.07000000000000" hidden="1">{#N/A,#N/A,FALSE,"Pag.01"}</definedName>
    <definedName name="wrn.pag.09" hidden="1">{#N/A,#N/A,FALSE,"Pag.01"}</definedName>
    <definedName name="wrn.pag.090" hidden="1">{#N/A,#N/A,FALSE,"Pag.01"}</definedName>
    <definedName name="wrn.pag.0900" hidden="1">{#N/A,#N/A,FALSE,"Pag.01"}</definedName>
    <definedName name="wrn.pag.090000000000" hidden="1">{#N/A,#N/A,FALSE,"Pag.01"}</definedName>
    <definedName name="wrn.pag.09000000000000000000" hidden="1">{#N/A,#N/A,FALSE,"Pag.01"}</definedName>
    <definedName name="wrn.pag.100" hidden="1">{#N/A,#N/A,FALSE,"Pag.01"}</definedName>
    <definedName name="wrn.pag.102145" hidden="1">{#N/A,#N/A,FALSE,"Pag.01"}</definedName>
    <definedName name="wrn.pag.12" hidden="1">{#N/A,#N/A,FALSE,"Pag.01"}</definedName>
    <definedName name="wrn.pag.120" hidden="1">{#N/A,#N/A,FALSE,"Pag.01"}</definedName>
    <definedName name="wrn.pag.12000000000" hidden="1">{#N/A,#N/A,FALSE,"Pag.01"}</definedName>
    <definedName name="wrn.pag.1200000000000000" hidden="1">{#N/A,#N/A,FALSE,"Pag.01"}</definedName>
    <definedName name="wrn.pag.1254789" hidden="1">{#N/A,#N/A,FALSE,"Pag.01"}</definedName>
    <definedName name="wrn.pag.214578" hidden="1">{#N/A,#N/A,FALSE,"Pag.01"}</definedName>
    <definedName name="wrn.pag.214789" hidden="1">{#N/A,#N/A,FALSE,"Pag.01"}</definedName>
    <definedName name="wrn.pag.23654789" hidden="1">{#N/A,#N/A,FALSE,"Pag.01"}</definedName>
    <definedName name="wrn.pag.2547257" hidden="1">{#N/A,#N/A,FALSE,"Pag.01"}</definedName>
    <definedName name="wrn.pag.254789" hidden="1">{#N/A,#N/A,FALSE,"Pag.01"}</definedName>
    <definedName name="wrn.pag.2564789" hidden="1">{#N/A,#N/A,FALSE,"Pag.01"}</definedName>
    <definedName name="wrn.pag.458796" hidden="1">{#N/A,#N/A,FALSE,"Pag.01"}</definedName>
    <definedName name="wrn.pag.500" hidden="1">{#N/A,#N/A,FALSE,"Pag.01"}</definedName>
    <definedName name="wrn.pag.5000" hidden="1">{#N/A,#N/A,FALSE,"Pag.01"}</definedName>
    <definedName name="wrn.pag.501000" hidden="1">{#N/A,#N/A,FALSE,"Pag.01"}</definedName>
    <definedName name="wrn.pag.5010000" hidden="1">{#N/A,#N/A,FALSE,"Pag.01"}</definedName>
    <definedName name="wrn.pag.50100000000000" hidden="1">{#N/A,#N/A,FALSE,"Pag.01"}</definedName>
    <definedName name="wrn.pag.5011" hidden="1">{#N/A,#N/A,FALSE,"Pag.01"}</definedName>
    <definedName name="wrn.pag.501110" hidden="1">{#N/A,#N/A,FALSE,"Pag.01"}</definedName>
    <definedName name="wrn.pag.5012000" hidden="1">{#N/A,#N/A,FALSE,"Pag.01"}</definedName>
    <definedName name="wrn.pag.50123" hidden="1">{#N/A,#N/A,FALSE,"Pag.01"}</definedName>
    <definedName name="wrn.pag.5013000" hidden="1">{#N/A,#N/A,FALSE,"Pag.01"}</definedName>
    <definedName name="wrn.pag.5017" hidden="1">{#N/A,#N/A,FALSE,"Pag.01"}</definedName>
    <definedName name="wrn.pag.5018" hidden="1">{#N/A,#N/A,FALSE,"Pag.01"}</definedName>
    <definedName name="wrn.pag.514000" hidden="1">{#N/A,#N/A,FALSE,"Pag.01"}</definedName>
    <definedName name="wrn.pag.658742" hidden="1">{#N/A,#N/A,FALSE,"Pag.01"}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xs" hidden="1">{#N/A,#N/A,FALSE,"ENERGIA";#N/A,#N/A,FALSE,"PERDIDAS";#N/A,#N/A,FALSE,"CLIENTES";#N/A,#N/A,FALSE,"ESTADO";#N/A,#N/A,FALSE,"TECNICA"}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Z_3593CE10_0AFF_4168_863E_673580190D43_.wvu.Cols" hidden="1">#REF!</definedName>
    <definedName name="Z_A0DD6017_E189_11D6_9013_0008C7630F83_.wvu.PrintArea" hidden="1">#REF!</definedName>
    <definedName name="zzz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65" l="1"/>
  <c r="B32" i="65"/>
  <c r="R31" i="64"/>
  <c r="O31" i="64"/>
  <c r="N31" i="65"/>
  <c r="X31" i="65" s="1"/>
  <c r="N30" i="65"/>
  <c r="X30" i="65" s="1"/>
  <c r="N29" i="65"/>
  <c r="X29" i="65" s="1"/>
  <c r="R28" i="64"/>
  <c r="O28" i="64"/>
  <c r="N28" i="65"/>
  <c r="X28" i="65" s="1"/>
  <c r="N27" i="65"/>
  <c r="N27" i="64" s="1"/>
  <c r="O26" i="64"/>
  <c r="N26" i="65"/>
  <c r="S25" i="64"/>
  <c r="R25" i="64"/>
  <c r="O25" i="64"/>
  <c r="N25" i="65"/>
  <c r="S24" i="64"/>
  <c r="N24" i="65"/>
  <c r="N24" i="64" s="1"/>
  <c r="S23" i="64"/>
  <c r="O23" i="64"/>
  <c r="N23" i="65"/>
  <c r="N34" i="65" s="1"/>
  <c r="S22" i="64"/>
  <c r="R22" i="64"/>
  <c r="N22" i="65"/>
  <c r="O21" i="64"/>
  <c r="N21" i="65"/>
  <c r="S20" i="64"/>
  <c r="O20" i="64"/>
  <c r="N20" i="65"/>
  <c r="S19" i="64"/>
  <c r="R19" i="64"/>
  <c r="O19" i="64"/>
  <c r="N19" i="65"/>
  <c r="S18" i="64"/>
  <c r="N18" i="65"/>
  <c r="N18" i="64" s="1"/>
  <c r="S17" i="64"/>
  <c r="O17" i="64"/>
  <c r="N17" i="65"/>
  <c r="S16" i="64"/>
  <c r="N16" i="65"/>
  <c r="S15" i="64"/>
  <c r="R15" i="64"/>
  <c r="O15" i="64"/>
  <c r="N15" i="65"/>
  <c r="AB14" i="65"/>
  <c r="S14" i="64"/>
  <c r="O14" i="64"/>
  <c r="N14" i="65"/>
  <c r="AE13" i="65"/>
  <c r="AB13" i="65"/>
  <c r="V32" i="65"/>
  <c r="S13" i="64"/>
  <c r="O13" i="64"/>
  <c r="N13" i="65"/>
  <c r="AD12" i="65"/>
  <c r="AE12" i="65" s="1"/>
  <c r="AC12" i="65"/>
  <c r="AC13" i="65" s="1"/>
  <c r="D4" i="65"/>
  <c r="S32" i="64"/>
  <c r="R32" i="64"/>
  <c r="L32" i="64"/>
  <c r="K32" i="64"/>
  <c r="J32" i="64"/>
  <c r="B32" i="64"/>
  <c r="S31" i="64"/>
  <c r="Q31" i="64"/>
  <c r="P31" i="64"/>
  <c r="N31" i="64"/>
  <c r="M31" i="64"/>
  <c r="L31" i="64"/>
  <c r="K31" i="64"/>
  <c r="J31" i="64"/>
  <c r="H31" i="64"/>
  <c r="G31" i="64"/>
  <c r="F31" i="64"/>
  <c r="E31" i="64"/>
  <c r="D31" i="64"/>
  <c r="S30" i="64"/>
  <c r="R30" i="64"/>
  <c r="Q30" i="64"/>
  <c r="P30" i="64"/>
  <c r="O30" i="64"/>
  <c r="N30" i="64"/>
  <c r="M30" i="64"/>
  <c r="K30" i="64"/>
  <c r="J30" i="64"/>
  <c r="H30" i="64"/>
  <c r="G30" i="64"/>
  <c r="F30" i="64"/>
  <c r="E30" i="64"/>
  <c r="D30" i="64"/>
  <c r="S29" i="64"/>
  <c r="R29" i="64"/>
  <c r="Q29" i="64"/>
  <c r="P29" i="64"/>
  <c r="O29" i="64"/>
  <c r="M29" i="64"/>
  <c r="K29" i="64"/>
  <c r="J29" i="64"/>
  <c r="F29" i="64"/>
  <c r="E29" i="64"/>
  <c r="D29" i="64"/>
  <c r="S28" i="64"/>
  <c r="Q28" i="64"/>
  <c r="P28" i="64"/>
  <c r="M28" i="64"/>
  <c r="L28" i="64"/>
  <c r="K28" i="64"/>
  <c r="J28" i="64"/>
  <c r="H28" i="64"/>
  <c r="G28" i="64"/>
  <c r="F28" i="64"/>
  <c r="E28" i="64"/>
  <c r="D28" i="64"/>
  <c r="S27" i="64"/>
  <c r="R27" i="64"/>
  <c r="Q27" i="64"/>
  <c r="P27" i="64"/>
  <c r="O27" i="64"/>
  <c r="M27" i="64"/>
  <c r="L27" i="64"/>
  <c r="K27" i="64"/>
  <c r="J27" i="64"/>
  <c r="H27" i="64"/>
  <c r="G27" i="64"/>
  <c r="F27" i="64"/>
  <c r="E27" i="64"/>
  <c r="D27" i="64"/>
  <c r="T26" i="64"/>
  <c r="S26" i="64"/>
  <c r="R26" i="64"/>
  <c r="N26" i="64"/>
  <c r="M26" i="64"/>
  <c r="L26" i="64"/>
  <c r="K26" i="64"/>
  <c r="J26" i="64"/>
  <c r="H26" i="64"/>
  <c r="G26" i="64"/>
  <c r="F26" i="64"/>
  <c r="E26" i="64"/>
  <c r="D26" i="64"/>
  <c r="N25" i="64"/>
  <c r="M25" i="64"/>
  <c r="L25" i="64"/>
  <c r="K25" i="64"/>
  <c r="J25" i="64"/>
  <c r="H25" i="64"/>
  <c r="G25" i="64"/>
  <c r="F25" i="64"/>
  <c r="E25" i="64"/>
  <c r="D25" i="64"/>
  <c r="R24" i="64"/>
  <c r="O24" i="64"/>
  <c r="M24" i="64"/>
  <c r="L24" i="64"/>
  <c r="K24" i="64"/>
  <c r="J24" i="64"/>
  <c r="H24" i="64"/>
  <c r="G24" i="64"/>
  <c r="F24" i="64"/>
  <c r="E24" i="64"/>
  <c r="D24" i="64"/>
  <c r="R23" i="64"/>
  <c r="N23" i="64"/>
  <c r="M23" i="64"/>
  <c r="L23" i="64"/>
  <c r="K23" i="64"/>
  <c r="J23" i="64"/>
  <c r="H23" i="64"/>
  <c r="G23" i="64"/>
  <c r="F23" i="64"/>
  <c r="E23" i="64"/>
  <c r="D23" i="64"/>
  <c r="O22" i="64"/>
  <c r="N22" i="64"/>
  <c r="M22" i="64"/>
  <c r="L22" i="64"/>
  <c r="K22" i="64"/>
  <c r="J22" i="64"/>
  <c r="H22" i="64"/>
  <c r="G22" i="64"/>
  <c r="F22" i="64"/>
  <c r="E22" i="64"/>
  <c r="D22" i="64"/>
  <c r="S21" i="64"/>
  <c r="R21" i="64"/>
  <c r="N21" i="64"/>
  <c r="M21" i="64"/>
  <c r="L21" i="64"/>
  <c r="K21" i="64"/>
  <c r="J21" i="64"/>
  <c r="H21" i="64"/>
  <c r="G21" i="64"/>
  <c r="F21" i="64"/>
  <c r="E21" i="64"/>
  <c r="D21" i="64"/>
  <c r="R20" i="64"/>
  <c r="N20" i="64"/>
  <c r="M20" i="64"/>
  <c r="L20" i="64"/>
  <c r="K20" i="64"/>
  <c r="J20" i="64"/>
  <c r="H20" i="64"/>
  <c r="G20" i="64"/>
  <c r="F20" i="64"/>
  <c r="E20" i="64"/>
  <c r="D20" i="64"/>
  <c r="N19" i="64"/>
  <c r="M19" i="64"/>
  <c r="L19" i="64"/>
  <c r="K19" i="64"/>
  <c r="J19" i="64"/>
  <c r="H19" i="64"/>
  <c r="G19" i="64"/>
  <c r="F19" i="64"/>
  <c r="E19" i="64"/>
  <c r="D19" i="64"/>
  <c r="R18" i="64"/>
  <c r="O18" i="64"/>
  <c r="M18" i="64"/>
  <c r="L18" i="64"/>
  <c r="K18" i="64"/>
  <c r="J18" i="64"/>
  <c r="H18" i="64"/>
  <c r="G18" i="64"/>
  <c r="F18" i="64"/>
  <c r="E18" i="64"/>
  <c r="D18" i="64"/>
  <c r="R17" i="64"/>
  <c r="N17" i="64"/>
  <c r="M17" i="64"/>
  <c r="L17" i="64"/>
  <c r="K17" i="64"/>
  <c r="J17" i="64"/>
  <c r="H17" i="64"/>
  <c r="G17" i="64"/>
  <c r="F17" i="64"/>
  <c r="E17" i="64"/>
  <c r="D17" i="64"/>
  <c r="R16" i="64"/>
  <c r="O16" i="64"/>
  <c r="N16" i="64"/>
  <c r="M16" i="64"/>
  <c r="L16" i="64"/>
  <c r="K16" i="64"/>
  <c r="J16" i="64"/>
  <c r="H16" i="64"/>
  <c r="G16" i="64"/>
  <c r="F16" i="64"/>
  <c r="E16" i="64"/>
  <c r="D16" i="64"/>
  <c r="N15" i="64"/>
  <c r="M15" i="64"/>
  <c r="L15" i="64"/>
  <c r="K15" i="64"/>
  <c r="J15" i="64"/>
  <c r="H15" i="64"/>
  <c r="G15" i="64"/>
  <c r="F15" i="64"/>
  <c r="E15" i="64"/>
  <c r="D15" i="64"/>
  <c r="R14" i="64"/>
  <c r="N14" i="64"/>
  <c r="M14" i="64"/>
  <c r="L14" i="64"/>
  <c r="K14" i="64"/>
  <c r="J14" i="64"/>
  <c r="H14" i="64"/>
  <c r="G14" i="64"/>
  <c r="F14" i="64"/>
  <c r="E14" i="64"/>
  <c r="D14" i="64"/>
  <c r="R13" i="64"/>
  <c r="N13" i="64"/>
  <c r="M13" i="64"/>
  <c r="L13" i="64"/>
  <c r="K13" i="64"/>
  <c r="J13" i="64"/>
  <c r="H13" i="64"/>
  <c r="G13" i="64"/>
  <c r="F13" i="64"/>
  <c r="E13" i="64"/>
  <c r="D13" i="64"/>
  <c r="D4" i="64"/>
  <c r="I28" i="65"/>
  <c r="I28" i="64" s="1"/>
  <c r="I20" i="65"/>
  <c r="I20" i="64" s="1"/>
  <c r="I15" i="65"/>
  <c r="I15" i="64" s="1"/>
  <c r="I25" i="65"/>
  <c r="I25" i="64" s="1"/>
  <c r="I26" i="65"/>
  <c r="I26" i="64" s="1"/>
  <c r="I19" i="65"/>
  <c r="I19" i="64" s="1"/>
  <c r="I29" i="65"/>
  <c r="I29" i="64" s="1"/>
  <c r="I24" i="65" l="1"/>
  <c r="I24" i="64" s="1"/>
  <c r="I27" i="65"/>
  <c r="I27" i="64" s="1"/>
  <c r="I30" i="65"/>
  <c r="I30" i="64" s="1"/>
  <c r="I31" i="65"/>
  <c r="I31" i="64" s="1"/>
  <c r="I21" i="65"/>
  <c r="I21" i="64" s="1"/>
  <c r="I14" i="65"/>
  <c r="I14" i="64" s="1"/>
  <c r="W32" i="65"/>
  <c r="I18" i="65"/>
  <c r="I18" i="64" s="1"/>
  <c r="I23" i="65"/>
  <c r="AF12" i="65"/>
  <c r="I22" i="65"/>
  <c r="I22" i="64" s="1"/>
  <c r="M32" i="64"/>
  <c r="I16" i="65"/>
  <c r="I16" i="64" s="1"/>
  <c r="I17" i="65"/>
  <c r="I17" i="64" s="1"/>
  <c r="AC14" i="65"/>
  <c r="O32" i="65"/>
  <c r="AD13" i="65"/>
  <c r="N32" i="65"/>
  <c r="I13" i="65"/>
  <c r="X26" i="65"/>
  <c r="N28" i="64"/>
  <c r="X27" i="65"/>
  <c r="W36" i="65" l="1"/>
  <c r="I23" i="64"/>
  <c r="I34" i="65"/>
  <c r="AD15" i="65"/>
  <c r="AD14" i="65"/>
  <c r="AE14" i="65" s="1"/>
  <c r="AF14" i="65" s="1"/>
  <c r="N32" i="64"/>
  <c r="O36" i="65"/>
  <c r="P32" i="64"/>
  <c r="H32" i="65"/>
  <c r="H32" i="64" s="1"/>
  <c r="Q32" i="64"/>
  <c r="O32" i="64"/>
  <c r="AE15" i="65"/>
  <c r="AG12" i="65"/>
  <c r="AF15" i="65"/>
  <c r="AF13" i="65"/>
  <c r="AC15" i="65"/>
  <c r="X32" i="65"/>
  <c r="I32" i="65"/>
  <c r="I32" i="64" s="1"/>
  <c r="AB15" i="65"/>
  <c r="AB16" i="65" s="1"/>
  <c r="I13" i="64"/>
  <c r="AC16" i="65" l="1"/>
  <c r="AD16" i="65" s="1"/>
  <c r="AE16" i="65" s="1"/>
  <c r="AF16" i="65" s="1"/>
  <c r="AG15" i="65"/>
  <c r="AG13" i="65"/>
  <c r="AG14" i="65" s="1"/>
  <c r="AH12" i="65"/>
  <c r="AG16" i="65" l="1"/>
  <c r="AH13" i="65"/>
  <c r="AH14" i="65" s="1"/>
  <c r="AH15" i="65"/>
  <c r="AH16" i="65" s="1"/>
  <c r="AI12" i="65"/>
  <c r="AI13" i="65" l="1"/>
  <c r="AI14" i="65" s="1"/>
  <c r="AI15" i="65"/>
  <c r="AI16" i="6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<sst xmlns="http://schemas.openxmlformats.org/spreadsheetml/2006/main" count="310" uniqueCount="215">
  <si>
    <t>Mês:</t>
  </si>
  <si>
    <t>→Menu←</t>
  </si>
  <si>
    <t>Trim:</t>
  </si>
  <si>
    <t>Empresa</t>
  </si>
  <si>
    <t>Contrato</t>
  </si>
  <si>
    <t>008/2022</t>
  </si>
  <si>
    <t>Piraquê</t>
  </si>
  <si>
    <t>IE Ivaí</t>
  </si>
  <si>
    <t>022/2017</t>
  </si>
  <si>
    <t>Ivaí</t>
  </si>
  <si>
    <t>IE Aguapeí</t>
  </si>
  <si>
    <t>046/2017</t>
  </si>
  <si>
    <t>Aguapeí</t>
  </si>
  <si>
    <t>IE Riacho Grande</t>
  </si>
  <si>
    <t>005/2021</t>
  </si>
  <si>
    <t>Riacho Grande</t>
  </si>
  <si>
    <t>IE Paraguaçu</t>
  </si>
  <si>
    <t>003/2017</t>
  </si>
  <si>
    <t>Paraguaçu</t>
  </si>
  <si>
    <t>Evrecy</t>
  </si>
  <si>
    <t>001/2020</t>
  </si>
  <si>
    <t>Minuano</t>
  </si>
  <si>
    <t>IEMG</t>
  </si>
  <si>
    <t>007/2020</t>
  </si>
  <si>
    <t>Triângulo Mineiro</t>
  </si>
  <si>
    <t>IE Itaúnas</t>
  </si>
  <si>
    <t>018/2017</t>
  </si>
  <si>
    <t>Itaúnas</t>
  </si>
  <si>
    <t>IE Itaquerê</t>
  </si>
  <si>
    <t>027/2017</t>
  </si>
  <si>
    <t>Itaquerê</t>
  </si>
  <si>
    <t>IE Biguaçu</t>
  </si>
  <si>
    <t>012/2018</t>
  </si>
  <si>
    <t>Biguaçu</t>
  </si>
  <si>
    <t>IE Aimorés</t>
  </si>
  <si>
    <t>004/2017</t>
  </si>
  <si>
    <t>Aimorés</t>
  </si>
  <si>
    <t>IE Jaguar 6</t>
  </si>
  <si>
    <t>042/2017</t>
  </si>
  <si>
    <t>IE Jaguar 8</t>
  </si>
  <si>
    <t>011/2022</t>
  </si>
  <si>
    <t>Jacarandá</t>
  </si>
  <si>
    <t>IE Tibagi</t>
  </si>
  <si>
    <t>026/2017</t>
  </si>
  <si>
    <t>Tibagi</t>
  </si>
  <si>
    <t>006/2020</t>
  </si>
  <si>
    <t>Três lagoas</t>
  </si>
  <si>
    <t>IE Itapura</t>
  </si>
  <si>
    <t>021/2018</t>
  </si>
  <si>
    <t>UF</t>
  </si>
  <si>
    <t>PR</t>
  </si>
  <si>
    <t>SP</t>
  </si>
  <si>
    <t>ES</t>
  </si>
  <si>
    <t>RS</t>
  </si>
  <si>
    <t>MG</t>
  </si>
  <si>
    <t>SC</t>
  </si>
  <si>
    <t>MS / SP</t>
  </si>
  <si>
    <t>RJ/MG</t>
  </si>
  <si>
    <t>MG / ES</t>
  </si>
  <si>
    <t>Itatiaia</t>
  </si>
  <si>
    <t>006/2023</t>
  </si>
  <si>
    <t>Serra Dourada</t>
  </si>
  <si>
    <t>BA/MG</t>
  </si>
  <si>
    <t>012/2023</t>
  </si>
  <si>
    <t>014/2023</t>
  </si>
  <si>
    <t>ISA ENERGIA BRASIL</t>
  </si>
  <si>
    <t>Company</t>
  </si>
  <si>
    <t>Contract</t>
  </si>
  <si>
    <t>Project</t>
  </si>
  <si>
    <t>4T24</t>
  </si>
  <si>
    <t>Água Vermelha</t>
  </si>
  <si>
    <t>Crescimento</t>
  </si>
  <si>
    <t>Leilões</t>
  </si>
  <si>
    <t>Projetos</t>
  </si>
  <si>
    <t>% ISA ENERGIA BRASIL</t>
  </si>
  <si>
    <t>Deságio</t>
  </si>
  <si>
    <t>RAP ISA ENERGIA BRASIL
Ciclo 2025/2026
(R$ milhões)</t>
  </si>
  <si>
    <t>Assinatura do Contrato</t>
  </si>
  <si>
    <t>Data de Necessidade¹</t>
  </si>
  <si>
    <t>Prazo
ANEEL</t>
  </si>
  <si>
    <t>Investimento ANEEL
(R$ milhões)</t>
  </si>
  <si>
    <t xml:space="preserve">CapEx ANEEL Participação ISA ENERGIA BRASIL
data base leilão
(R$ milhões) </t>
  </si>
  <si>
    <t>Licenci. Ambiental (LI)</t>
  </si>
  <si>
    <t>Início da Construção</t>
  </si>
  <si>
    <t>Avanço Fundiário³</t>
  </si>
  <si>
    <r>
      <t>Avanço Físico</t>
    </r>
    <r>
      <rPr>
        <b/>
        <vertAlign val="superscript"/>
        <sz val="14"/>
        <color theme="0"/>
        <rFont val="Arial"/>
        <family val="2"/>
      </rPr>
      <t>4</t>
    </r>
  </si>
  <si>
    <t>Entrada em Operação Comercial²</t>
  </si>
  <si>
    <t xml:space="preserve"> 013/2015
(out/2016)</t>
  </si>
  <si>
    <t xml:space="preserve">Paraguaçú
(Lote 3) </t>
  </si>
  <si>
    <t>ü</t>
  </si>
  <si>
    <t>2T19</t>
  </si>
  <si>
    <t>3T22</t>
  </si>
  <si>
    <t>Aimorés 
(Lote 4)</t>
  </si>
  <si>
    <t>2T22</t>
  </si>
  <si>
    <t>Itaúnas 
(Lote 21)</t>
  </si>
  <si>
    <t>3T18</t>
  </si>
  <si>
    <t>4T23</t>
  </si>
  <si>
    <t xml:space="preserve"> 005/2016
(abr/2017)</t>
  </si>
  <si>
    <t>Ivaí
(Lote 1)</t>
  </si>
  <si>
    <t>4T19</t>
  </si>
  <si>
    <t>4T22</t>
  </si>
  <si>
    <t>Tibagi
(Lote 5)</t>
  </si>
  <si>
    <t>SP / PR</t>
  </si>
  <si>
    <t>4T20</t>
  </si>
  <si>
    <t>Itaquerê
(Lote 6)</t>
  </si>
  <si>
    <t>3T20</t>
  </si>
  <si>
    <t>Aguapeí
(Lote 29)</t>
  </si>
  <si>
    <t>3T19</t>
  </si>
  <si>
    <t>1T21</t>
  </si>
  <si>
    <t>Itapura-Bauru</t>
  </si>
  <si>
    <t>Bauru 
(Lote 25)</t>
  </si>
  <si>
    <t>2T18</t>
  </si>
  <si>
    <t>Itapura-Lorena</t>
  </si>
  <si>
    <t xml:space="preserve"> 002/2018
(jun/2018)</t>
  </si>
  <si>
    <t>Lorena
(Lote 10)</t>
  </si>
  <si>
    <t>4T21</t>
  </si>
  <si>
    <t>Biguaçu
(Lote 1)</t>
  </si>
  <si>
    <t xml:space="preserve"> 002/2019
(dez/2019)
</t>
  </si>
  <si>
    <t>Minuano 
(Lote 1)</t>
  </si>
  <si>
    <t>Três Lagoas
(Lote 6)</t>
  </si>
  <si>
    <t>2T21</t>
  </si>
  <si>
    <t>Triângulo Mineiro
(Lote 7)</t>
  </si>
  <si>
    <t>1T22</t>
  </si>
  <si>
    <t>3T23</t>
  </si>
  <si>
    <t xml:space="preserve"> 001/2020
(dez/2020)</t>
  </si>
  <si>
    <t>Riacho Grande
(Lote 7)</t>
  </si>
  <si>
    <t>-</t>
  </si>
  <si>
    <t xml:space="preserve"> 001/2022
(jun/2022)</t>
  </si>
  <si>
    <t>Piraquê
(Lote 3)</t>
  </si>
  <si>
    <t>3T24</t>
  </si>
  <si>
    <t>Jacarandá
(Lote 6)</t>
  </si>
  <si>
    <t xml:space="preserve"> 001/2023
(jun/2023)</t>
  </si>
  <si>
    <t>Serra Dourada
(Lote 1)</t>
  </si>
  <si>
    <t>Imediata</t>
  </si>
  <si>
    <t>4T25</t>
  </si>
  <si>
    <t>Itatiaia
 (Lote 7)</t>
  </si>
  <si>
    <t>3T25</t>
  </si>
  <si>
    <t>Água Vermelha
 (Lote 9)</t>
  </si>
  <si>
    <t>2T25</t>
  </si>
  <si>
    <t>¹ Conforme contrato de concessão</t>
  </si>
  <si>
    <t>desde 2019</t>
  </si>
  <si>
    <t xml:space="preserve">²Avanço Fundiário: evolução das propriedades liberadas </t>
  </si>
  <si>
    <r>
      <rPr>
        <vertAlign val="superscript"/>
        <sz val="12"/>
        <color theme="1"/>
        <rFont val="Arial"/>
        <family val="2"/>
      </rPr>
      <t xml:space="preserve">³ </t>
    </r>
    <r>
      <rPr>
        <sz val="12"/>
        <color theme="1"/>
        <rFont val="Arial"/>
        <family val="2"/>
      </rPr>
      <t>Avanço Fundiário: evolução das propriedades liberadas</t>
    </r>
  </si>
  <si>
    <r>
      <rPr>
        <vertAlign val="super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 xml:space="preserve"> Avanço do Projeto: evolução de todas as atividades relativas ao empreendimento até sua energização</t>
    </r>
  </si>
  <si>
    <t>Growth</t>
  </si>
  <si>
    <t>Auctions</t>
  </si>
  <si>
    <t>Discount</t>
  </si>
  <si>
    <t>RAP ISA ENERGIA BRASIL
Cycle 2025/2026
(R$ million)</t>
  </si>
  <si>
    <t>Contract signature</t>
  </si>
  <si>
    <t>Deadline ANEEL</t>
  </si>
  <si>
    <t>Necessity Date¹</t>
  </si>
  <si>
    <t>ANEEL CAPEX
(R$ million)</t>
  </si>
  <si>
    <t>ANEEL CAPEX
ISA ENERGIA BRASIL Participation
(R$ million)</t>
  </si>
  <si>
    <t>Total CapEx ISA ENERGIA BRASIL until 06/30/2054
(R$ million)</t>
  </si>
  <si>
    <t>Environmental License (LI)</t>
  </si>
  <si>
    <t>Initiation of Construction</t>
  </si>
  <si>
    <r>
      <t>Land 
Development</t>
    </r>
    <r>
      <rPr>
        <b/>
        <vertAlign val="superscript"/>
        <sz val="8"/>
        <color theme="0"/>
        <rFont val="Tahoma"/>
        <family val="2"/>
      </rPr>
      <t>4</t>
    </r>
  </si>
  <si>
    <r>
      <t>Projects 
Development</t>
    </r>
    <r>
      <rPr>
        <b/>
        <vertAlign val="superscript"/>
        <sz val="8"/>
        <color theme="0"/>
        <rFont val="Tahoma"/>
        <family val="2"/>
      </rPr>
      <t>5</t>
    </r>
  </si>
  <si>
    <t>Entry in Commercial Operation</t>
  </si>
  <si>
    <t xml:space="preserve">ANEEL </t>
  </si>
  <si>
    <t xml:space="preserve"> 013/2015
(oct/2016)</t>
  </si>
  <si>
    <t xml:space="preserve">Paraguaçú
(Lot 3) </t>
  </si>
  <si>
    <t>2Q19</t>
  </si>
  <si>
    <t>3Q22</t>
  </si>
  <si>
    <t>Aimorés 
(Lot 4)</t>
  </si>
  <si>
    <t>2Q22</t>
  </si>
  <si>
    <t>Itaúnas 
(Lot 21)</t>
  </si>
  <si>
    <t>3Q18</t>
  </si>
  <si>
    <t>4Q23</t>
  </si>
  <si>
    <t xml:space="preserve"> 005/2016
(apr/2017)</t>
  </si>
  <si>
    <t>Ivaí²
(Lot 1)</t>
  </si>
  <si>
    <t>4Q19</t>
  </si>
  <si>
    <t>4Q22</t>
  </si>
  <si>
    <t>Tibagi
(Lot 5)</t>
  </si>
  <si>
    <t>4Q20</t>
  </si>
  <si>
    <t>Itaquerê
(Lot 6)</t>
  </si>
  <si>
    <t>3Q20</t>
  </si>
  <si>
    <t>Aguapeí
(Lot 29)</t>
  </si>
  <si>
    <t>3Q19</t>
  </si>
  <si>
    <t>1Q21</t>
  </si>
  <si>
    <t>Bauru 
(Lot 25)</t>
  </si>
  <si>
    <t>2Q18</t>
  </si>
  <si>
    <t>Lorena
(Lot 10)</t>
  </si>
  <si>
    <t>4Q21</t>
  </si>
  <si>
    <t>Biguaçu
(Lot 1)</t>
  </si>
  <si>
    <t xml:space="preserve"> 002/2019
(dec/2019)
</t>
  </si>
  <si>
    <t>Minuano 
(Lot 1) 6</t>
  </si>
  <si>
    <t>1Q22</t>
  </si>
  <si>
    <t>Três Lagoas
(Lot 6)</t>
  </si>
  <si>
    <t>2Q21</t>
  </si>
  <si>
    <t>Triângulo Mineiro
(Lot 7)</t>
  </si>
  <si>
    <t>3Q23</t>
  </si>
  <si>
    <t xml:space="preserve"> 001/2020
(dec/2020)</t>
  </si>
  <si>
    <t>Riacho Grande
(Lot 7)</t>
  </si>
  <si>
    <t>Piraquê
(Lot 3)</t>
  </si>
  <si>
    <t>Jacarandá
(Lot 6)</t>
  </si>
  <si>
    <t>Serra Dourada
(Lot 1)</t>
  </si>
  <si>
    <t>immediate</t>
  </si>
  <si>
    <t>Itatiaia
 (Lot 7)</t>
  </si>
  <si>
    <t>Água Vermelha
 (Lot 9)</t>
  </si>
  <si>
    <t>¹ According to concession agreement</t>
  </si>
  <si>
    <t>² To receive the total amount of RAP</t>
  </si>
  <si>
    <r>
      <rPr>
        <vertAlign val="superscript"/>
        <sz val="10"/>
        <color theme="1"/>
        <rFont val="Tahoma"/>
        <family val="2"/>
      </rPr>
      <t>3</t>
    </r>
    <r>
      <rPr>
        <vertAlign val="superscript"/>
        <sz val="8.5"/>
        <color theme="1"/>
        <rFont val="Tahoma"/>
        <family val="2"/>
      </rPr>
      <t xml:space="preserve"> </t>
    </r>
    <r>
      <rPr>
        <sz val="10"/>
        <color theme="1"/>
        <rFont val="Tahoma"/>
        <family val="2"/>
      </rPr>
      <t>Land Development: evolution of properties released</t>
    </r>
  </si>
  <si>
    <r>
      <rPr>
        <vertAlign val="superscript"/>
        <sz val="8.5"/>
        <color theme="1"/>
        <rFont val="Tahoma"/>
        <family val="2"/>
      </rPr>
      <t>4</t>
    </r>
    <r>
      <rPr>
        <sz val="10"/>
        <color theme="1"/>
        <rFont val="Tahoma"/>
        <family val="2"/>
      </rPr>
      <t xml:space="preserve"> Project Development: evolution of all activities related to the project until electricity is provided to it </t>
    </r>
  </si>
  <si>
    <t>CapEx ISA ENERGIA BRASIL total até 31/12/2025
(R$ milhões)</t>
  </si>
  <si>
    <t>CapEx ANEEL 
(valor real dez/25)</t>
  </si>
  <si>
    <t>CapEx Realizado 
(valor real dez/25)</t>
  </si>
  <si>
    <t>Ano Leilão</t>
  </si>
  <si>
    <t>Empreendimentos Arrematados</t>
  </si>
  <si>
    <t>Empreendimentos Arrematados (acumulado)</t>
  </si>
  <si>
    <t>RAP Adicionada</t>
  </si>
  <si>
    <t>RAP Adicionada (acumulado)</t>
  </si>
  <si>
    <t>1T26</t>
  </si>
  <si>
    <t>2 trechos de Serra Dourada já possuem LI, enquanto está pendente para 1 trecho do projeto.</t>
  </si>
  <si>
    <t>3T26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</si>
</sst>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16]mmm\-yy;@"/>
    <numFmt numFmtId="165" formatCode="_-* #,##0_-;\-* #,##0_-;_-* &quot;-&quot;??_-;_-@_-"/>
    <numFmt numFmtId="167" formatCode="0.0%"/>
    <numFmt numFmtId="168" formatCode="#,##0.0"/>
    <numFmt numFmtId="171" formatCode="#,##0.000"/>
    <numFmt numFmtId="172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0" tint="-0.34998626667073579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2"/>
      <color rgb="FF002060"/>
      <name val="Arial"/>
      <family val="2"/>
    </font>
    <font>
      <sz val="12"/>
      <color rgb="FF002060"/>
      <name val="Arial"/>
      <family val="2"/>
    </font>
    <font>
      <sz val="12"/>
      <name val="Arial"/>
      <family val="2"/>
    </font>
    <font>
      <b/>
      <sz val="12"/>
      <color theme="0" tint="-0.499984740745262"/>
      <name val="Arial"/>
      <family val="2"/>
    </font>
    <font>
      <sz val="12"/>
      <color theme="0" tint="-0.499984740745262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0" tint="-0.499984740745262"/>
      <name val="Arial"/>
      <family val="2"/>
    </font>
    <font>
      <sz val="14"/>
      <color theme="0" tint="-0.499984740745262"/>
      <name val="Arial"/>
      <family val="2"/>
    </font>
    <font>
      <b/>
      <i/>
      <sz val="14"/>
      <color theme="0"/>
      <name val="Arial"/>
      <family val="2"/>
    </font>
    <font>
      <b/>
      <vertAlign val="superscript"/>
      <sz val="14"/>
      <color theme="0"/>
      <name val="Arial"/>
      <family val="2"/>
    </font>
    <font>
      <sz val="14"/>
      <color theme="0" tint="-0.499984740745262"/>
      <name val="Wingdings"/>
      <charset val="2"/>
    </font>
    <font>
      <b/>
      <sz val="12"/>
      <color rgb="FF33599F"/>
      <name val="Arial"/>
      <family val="2"/>
    </font>
    <font>
      <vertAlign val="superscript"/>
      <sz val="12"/>
      <color theme="1"/>
      <name val="Arial"/>
      <family val="2"/>
    </font>
    <font>
      <b/>
      <i/>
      <sz val="12"/>
      <color theme="0"/>
      <name val="Arial"/>
      <family val="2"/>
    </font>
    <font>
      <b/>
      <vertAlign val="superscript"/>
      <sz val="8"/>
      <color theme="0"/>
      <name val="Tahoma"/>
      <family val="2"/>
    </font>
    <font>
      <sz val="12"/>
      <color theme="0" tint="-0.499984740745262"/>
      <name val="Wingdings"/>
      <charset val="2"/>
    </font>
    <font>
      <vertAlign val="superscript"/>
      <sz val="10"/>
      <color theme="1"/>
      <name val="Tahoma"/>
      <family val="2"/>
    </font>
    <font>
      <vertAlign val="superscript"/>
      <sz val="8.5"/>
      <color theme="1"/>
      <name val="Tahoma"/>
      <family val="2"/>
    </font>
    <font>
      <sz val="10"/>
      <color theme="1"/>
      <name val="Tahoma"/>
      <family val="2"/>
    </font>
    <font>
      <sz val="11"/>
      <color theme="0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5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31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4" borderId="3" xfId="2" applyFont="1" applyFill="1" applyBorder="1" applyAlignment="1">
      <alignment horizontal="center"/>
    </xf>
    <xf numFmtId="0" fontId="6" fillId="4" borderId="3" xfId="2" applyFont="1" applyFill="1" applyBorder="1" applyAlignment="1">
      <alignment horizontal="center"/>
    </xf>
    <xf numFmtId="164" fontId="6" fillId="4" borderId="3" xfId="2" applyNumberFormat="1" applyFont="1" applyFill="1" applyBorder="1" applyAlignment="1">
      <alignment horizontal="center"/>
    </xf>
    <xf numFmtId="164" fontId="6" fillId="4" borderId="4" xfId="2" applyNumberFormat="1" applyFont="1" applyFill="1" applyBorder="1" applyAlignment="1">
      <alignment horizontal="center"/>
    </xf>
    <xf numFmtId="0" fontId="7" fillId="0" borderId="0" xfId="0" applyFont="1"/>
    <xf numFmtId="0" fontId="6" fillId="4" borderId="0" xfId="2" applyFont="1" applyFill="1" applyAlignment="1">
      <alignment horizontal="center"/>
    </xf>
    <xf numFmtId="164" fontId="6" fillId="5" borderId="0" xfId="1" applyNumberFormat="1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6" fillId="4" borderId="6" xfId="2" applyFont="1" applyFill="1" applyBorder="1" applyAlignment="1">
      <alignment horizontal="center"/>
    </xf>
    <xf numFmtId="1" fontId="6" fillId="5" borderId="0" xfId="1" applyNumberFormat="1" applyFont="1" applyFill="1" applyBorder="1" applyAlignment="1">
      <alignment horizontal="center"/>
    </xf>
    <xf numFmtId="0" fontId="5" fillId="4" borderId="0" xfId="2" applyFont="1" applyFill="1" applyAlignment="1">
      <alignment horizontal="center"/>
    </xf>
    <xf numFmtId="0" fontId="5" fillId="4" borderId="8" xfId="2" applyFont="1" applyFill="1" applyBorder="1" applyAlignment="1">
      <alignment horizontal="center"/>
    </xf>
    <xf numFmtId="0" fontId="6" fillId="4" borderId="8" xfId="2" applyFont="1" applyFill="1" applyBorder="1" applyAlignment="1">
      <alignment horizontal="center"/>
    </xf>
    <xf numFmtId="0" fontId="6" fillId="4" borderId="9" xfId="2" applyFont="1" applyFill="1" applyBorder="1" applyAlignment="1">
      <alignment horizontal="center"/>
    </xf>
    <xf numFmtId="165" fontId="3" fillId="0" borderId="0" xfId="1" applyNumberFormat="1" applyFont="1"/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65" fontId="3" fillId="0" borderId="0" xfId="1" applyNumberFormat="1" applyFont="1" applyFill="1"/>
    <xf numFmtId="43" fontId="9" fillId="0" borderId="1" xfId="1" applyFont="1" applyBorder="1" applyAlignment="1">
      <alignment vertical="center"/>
    </xf>
    <xf numFmtId="0" fontId="10" fillId="0" borderId="0" xfId="0" applyFont="1"/>
    <xf numFmtId="0" fontId="3" fillId="2" borderId="0" xfId="7" applyFont="1" applyFill="1"/>
    <xf numFmtId="0" fontId="3" fillId="0" borderId="0" xfId="7" applyFont="1"/>
    <xf numFmtId="1" fontId="6" fillId="0" borderId="10" xfId="8" quotePrefix="1" applyNumberFormat="1" applyFont="1" applyBorder="1" applyAlignment="1">
      <alignment horizontal="center" vertical="center" wrapText="1"/>
    </xf>
    <xf numFmtId="0" fontId="15" fillId="3" borderId="0" xfId="7" applyFont="1" applyFill="1" applyAlignment="1">
      <alignment horizontal="center" vertical="center" wrapText="1"/>
    </xf>
    <xf numFmtId="0" fontId="16" fillId="3" borderId="12" xfId="7" applyFont="1" applyFill="1" applyBorder="1" applyAlignment="1">
      <alignment horizontal="center" vertical="center" wrapText="1"/>
    </xf>
    <xf numFmtId="9" fontId="16" fillId="3" borderId="12" xfId="7" applyNumberFormat="1" applyFont="1" applyFill="1" applyBorder="1" applyAlignment="1">
      <alignment horizontal="center" vertical="center"/>
    </xf>
    <xf numFmtId="167" fontId="16" fillId="3" borderId="12" xfId="9" applyNumberFormat="1" applyFont="1" applyFill="1" applyBorder="1" applyAlignment="1">
      <alignment horizontal="center" vertical="center"/>
    </xf>
    <xf numFmtId="168" fontId="16" fillId="3" borderId="12" xfId="7" applyNumberFormat="1" applyFont="1" applyFill="1" applyBorder="1" applyAlignment="1">
      <alignment horizontal="center" vertical="center"/>
    </xf>
    <xf numFmtId="164" fontId="16" fillId="3" borderId="12" xfId="7" applyNumberFormat="1" applyFont="1" applyFill="1" applyBorder="1" applyAlignment="1">
      <alignment horizontal="center" vertical="center"/>
    </xf>
    <xf numFmtId="3" fontId="16" fillId="3" borderId="12" xfId="7" applyNumberFormat="1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 readingOrder="1"/>
    </xf>
    <xf numFmtId="14" fontId="16" fillId="3" borderId="12" xfId="7" applyNumberFormat="1" applyFont="1" applyFill="1" applyBorder="1" applyAlignment="1">
      <alignment horizontal="center" vertical="center" wrapText="1"/>
    </xf>
    <xf numFmtId="9" fontId="16" fillId="3" borderId="12" xfId="4" applyFont="1" applyFill="1" applyBorder="1" applyAlignment="1">
      <alignment horizontal="center" vertical="center" wrapText="1"/>
    </xf>
    <xf numFmtId="9" fontId="16" fillId="3" borderId="12" xfId="7" applyNumberFormat="1" applyFont="1" applyFill="1" applyBorder="1" applyAlignment="1">
      <alignment horizontal="center" vertical="center" wrapText="1"/>
    </xf>
    <xf numFmtId="0" fontId="16" fillId="3" borderId="13" xfId="7" applyFont="1" applyFill="1" applyBorder="1" applyAlignment="1">
      <alignment horizontal="center" vertical="center" wrapText="1"/>
    </xf>
    <xf numFmtId="9" fontId="16" fillId="3" borderId="13" xfId="7" applyNumberFormat="1" applyFont="1" applyFill="1" applyBorder="1" applyAlignment="1">
      <alignment horizontal="center" vertical="center"/>
    </xf>
    <xf numFmtId="0" fontId="16" fillId="3" borderId="13" xfId="7" applyFont="1" applyFill="1" applyBorder="1" applyAlignment="1">
      <alignment horizontal="center" vertical="center"/>
    </xf>
    <xf numFmtId="167" fontId="16" fillId="3" borderId="13" xfId="9" applyNumberFormat="1" applyFont="1" applyFill="1" applyBorder="1" applyAlignment="1">
      <alignment horizontal="center" vertical="center"/>
    </xf>
    <xf numFmtId="168" fontId="16" fillId="3" borderId="13" xfId="7" applyNumberFormat="1" applyFont="1" applyFill="1" applyBorder="1" applyAlignment="1">
      <alignment horizontal="center" vertical="center"/>
    </xf>
    <xf numFmtId="164" fontId="16" fillId="3" borderId="13" xfId="7" applyNumberFormat="1" applyFont="1" applyFill="1" applyBorder="1" applyAlignment="1">
      <alignment horizontal="center" vertical="center"/>
    </xf>
    <xf numFmtId="3" fontId="16" fillId="3" borderId="13" xfId="7" applyNumberFormat="1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 readingOrder="1"/>
    </xf>
    <xf numFmtId="14" fontId="16" fillId="3" borderId="13" xfId="7" applyNumberFormat="1" applyFont="1" applyFill="1" applyBorder="1" applyAlignment="1">
      <alignment horizontal="center" vertical="center" wrapText="1"/>
    </xf>
    <xf numFmtId="9" fontId="16" fillId="3" borderId="13" xfId="4" applyFont="1" applyFill="1" applyBorder="1" applyAlignment="1">
      <alignment horizontal="center" vertical="center" wrapText="1"/>
    </xf>
    <xf numFmtId="9" fontId="16" fillId="3" borderId="13" xfId="7" applyNumberFormat="1" applyFont="1" applyFill="1" applyBorder="1" applyAlignment="1">
      <alignment horizontal="center" vertical="center" wrapText="1"/>
    </xf>
    <xf numFmtId="0" fontId="16" fillId="3" borderId="14" xfId="7" applyFont="1" applyFill="1" applyBorder="1" applyAlignment="1">
      <alignment horizontal="center" vertical="center" wrapText="1"/>
    </xf>
    <xf numFmtId="9" fontId="16" fillId="3" borderId="14" xfId="7" applyNumberFormat="1" applyFont="1" applyFill="1" applyBorder="1" applyAlignment="1">
      <alignment horizontal="center" vertical="center"/>
    </xf>
    <xf numFmtId="0" fontId="16" fillId="3" borderId="14" xfId="7" applyFont="1" applyFill="1" applyBorder="1" applyAlignment="1">
      <alignment horizontal="center" vertical="center"/>
    </xf>
    <xf numFmtId="167" fontId="16" fillId="3" borderId="14" xfId="9" applyNumberFormat="1" applyFont="1" applyFill="1" applyBorder="1" applyAlignment="1">
      <alignment horizontal="center" vertical="center"/>
    </xf>
    <xf numFmtId="168" fontId="16" fillId="3" borderId="14" xfId="7" applyNumberFormat="1" applyFont="1" applyFill="1" applyBorder="1" applyAlignment="1">
      <alignment horizontal="center" vertical="center"/>
    </xf>
    <xf numFmtId="164" fontId="16" fillId="3" borderId="14" xfId="7" applyNumberFormat="1" applyFont="1" applyFill="1" applyBorder="1" applyAlignment="1">
      <alignment horizontal="center" vertical="center"/>
    </xf>
    <xf numFmtId="3" fontId="16" fillId="3" borderId="14" xfId="7" applyNumberFormat="1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 readingOrder="1"/>
    </xf>
    <xf numFmtId="17" fontId="16" fillId="3" borderId="14" xfId="7" quotePrefix="1" applyNumberFormat="1" applyFont="1" applyFill="1" applyBorder="1" applyAlignment="1">
      <alignment horizontal="center" vertical="center"/>
    </xf>
    <xf numFmtId="9" fontId="16" fillId="3" borderId="14" xfId="4" applyFont="1" applyFill="1" applyBorder="1" applyAlignment="1">
      <alignment horizontal="center" vertical="center" wrapText="1"/>
    </xf>
    <xf numFmtId="9" fontId="16" fillId="3" borderId="14" xfId="7" applyNumberFormat="1" applyFont="1" applyFill="1" applyBorder="1" applyAlignment="1">
      <alignment horizontal="center" vertical="center" wrapText="1"/>
    </xf>
    <xf numFmtId="14" fontId="16" fillId="3" borderId="14" xfId="7" applyNumberFormat="1" applyFont="1" applyFill="1" applyBorder="1" applyAlignment="1">
      <alignment horizontal="center" vertical="center" wrapText="1"/>
    </xf>
    <xf numFmtId="0" fontId="16" fillId="2" borderId="15" xfId="7" applyFont="1" applyFill="1" applyBorder="1" applyAlignment="1">
      <alignment horizontal="center" vertical="center" wrapText="1"/>
    </xf>
    <xf numFmtId="9" fontId="16" fillId="2" borderId="15" xfId="7" applyNumberFormat="1" applyFont="1" applyFill="1" applyBorder="1" applyAlignment="1">
      <alignment horizontal="center" vertical="center"/>
    </xf>
    <xf numFmtId="0" fontId="16" fillId="0" borderId="15" xfId="7" applyFont="1" applyBorder="1" applyAlignment="1">
      <alignment horizontal="center" vertical="center"/>
    </xf>
    <xf numFmtId="167" fontId="16" fillId="0" borderId="15" xfId="9" applyNumberFormat="1" applyFont="1" applyBorder="1" applyAlignment="1">
      <alignment horizontal="center" vertical="center"/>
    </xf>
    <xf numFmtId="168" fontId="16" fillId="0" borderId="15" xfId="7" applyNumberFormat="1" applyFont="1" applyBorder="1" applyAlignment="1">
      <alignment horizontal="center" vertical="center"/>
    </xf>
    <xf numFmtId="164" fontId="16" fillId="0" borderId="15" xfId="7" applyNumberFormat="1" applyFont="1" applyBorder="1" applyAlignment="1">
      <alignment horizontal="center" vertical="center"/>
    </xf>
    <xf numFmtId="3" fontId="16" fillId="2" borderId="15" xfId="7" applyNumberFormat="1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readingOrder="1"/>
    </xf>
    <xf numFmtId="14" fontId="16" fillId="0" borderId="15" xfId="7" applyNumberFormat="1" applyFont="1" applyBorder="1" applyAlignment="1">
      <alignment horizontal="center" vertical="center" wrapText="1"/>
    </xf>
    <xf numFmtId="9" fontId="16" fillId="0" borderId="15" xfId="4" applyFont="1" applyFill="1" applyBorder="1" applyAlignment="1">
      <alignment horizontal="center" vertical="center" wrapText="1"/>
    </xf>
    <xf numFmtId="9" fontId="16" fillId="0" borderId="15" xfId="7" applyNumberFormat="1" applyFont="1" applyBorder="1" applyAlignment="1">
      <alignment horizontal="center" vertical="center" wrapText="1"/>
    </xf>
    <xf numFmtId="0" fontId="16" fillId="2" borderId="16" xfId="7" applyFont="1" applyFill="1" applyBorder="1" applyAlignment="1">
      <alignment horizontal="center" vertical="center" wrapText="1"/>
    </xf>
    <xf numFmtId="9" fontId="16" fillId="2" borderId="16" xfId="7" applyNumberFormat="1" applyFont="1" applyFill="1" applyBorder="1" applyAlignment="1">
      <alignment horizontal="center" vertical="center"/>
    </xf>
    <xf numFmtId="0" fontId="16" fillId="0" borderId="16" xfId="7" applyFont="1" applyBorder="1" applyAlignment="1">
      <alignment horizontal="center" vertical="center" wrapText="1"/>
    </xf>
    <xf numFmtId="167" fontId="16" fillId="0" borderId="16" xfId="9" applyNumberFormat="1" applyFont="1" applyBorder="1" applyAlignment="1">
      <alignment horizontal="center" vertical="center"/>
    </xf>
    <xf numFmtId="168" fontId="16" fillId="0" borderId="16" xfId="7" applyNumberFormat="1" applyFont="1" applyBorder="1" applyAlignment="1">
      <alignment horizontal="center" vertical="center"/>
    </xf>
    <xf numFmtId="164" fontId="16" fillId="0" borderId="16" xfId="7" applyNumberFormat="1" applyFont="1" applyBorder="1" applyAlignment="1">
      <alignment horizontal="center" vertical="center"/>
    </xf>
    <xf numFmtId="3" fontId="16" fillId="2" borderId="16" xfId="7" applyNumberFormat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readingOrder="1"/>
    </xf>
    <xf numFmtId="17" fontId="16" fillId="0" borderId="16" xfId="7" quotePrefix="1" applyNumberFormat="1" applyFont="1" applyBorder="1" applyAlignment="1">
      <alignment horizontal="center" vertical="center"/>
    </xf>
    <xf numFmtId="9" fontId="16" fillId="0" borderId="16" xfId="4" applyFont="1" applyFill="1" applyBorder="1" applyAlignment="1">
      <alignment horizontal="center" vertical="center" wrapText="1"/>
    </xf>
    <xf numFmtId="9" fontId="16" fillId="0" borderId="16" xfId="7" quotePrefix="1" applyNumberFormat="1" applyFont="1" applyBorder="1" applyAlignment="1">
      <alignment horizontal="center" vertical="center"/>
    </xf>
    <xf numFmtId="14" fontId="16" fillId="0" borderId="16" xfId="7" applyNumberFormat="1" applyFont="1" applyBorder="1" applyAlignment="1">
      <alignment horizontal="center" vertical="center" wrapText="1"/>
    </xf>
    <xf numFmtId="0" fontId="16" fillId="0" borderId="16" xfId="7" applyFont="1" applyBorder="1" applyAlignment="1">
      <alignment horizontal="center" vertical="center"/>
    </xf>
    <xf numFmtId="164" fontId="16" fillId="0" borderId="16" xfId="7" quotePrefix="1" applyNumberFormat="1" applyFont="1" applyBorder="1" applyAlignment="1">
      <alignment horizontal="center" vertical="center"/>
    </xf>
    <xf numFmtId="9" fontId="16" fillId="0" borderId="16" xfId="7" applyNumberFormat="1" applyFont="1" applyBorder="1" applyAlignment="1">
      <alignment horizontal="center" vertical="center" wrapText="1"/>
    </xf>
    <xf numFmtId="0" fontId="16" fillId="2" borderId="17" xfId="7" applyFont="1" applyFill="1" applyBorder="1" applyAlignment="1">
      <alignment horizontal="center" vertical="center" wrapText="1"/>
    </xf>
    <xf numFmtId="9" fontId="16" fillId="2" borderId="17" xfId="7" applyNumberFormat="1" applyFont="1" applyFill="1" applyBorder="1" applyAlignment="1">
      <alignment horizontal="center" vertical="center"/>
    </xf>
    <xf numFmtId="0" fontId="16" fillId="0" borderId="17" xfId="7" applyFont="1" applyBorder="1" applyAlignment="1">
      <alignment horizontal="center" vertical="center" wrapText="1"/>
    </xf>
    <xf numFmtId="167" fontId="16" fillId="0" borderId="17" xfId="9" applyNumberFormat="1" applyFont="1" applyBorder="1" applyAlignment="1">
      <alignment horizontal="center" vertical="center"/>
    </xf>
    <xf numFmtId="168" fontId="16" fillId="0" borderId="17" xfId="7" applyNumberFormat="1" applyFont="1" applyBorder="1" applyAlignment="1">
      <alignment horizontal="center" vertical="center"/>
    </xf>
    <xf numFmtId="164" fontId="16" fillId="0" borderId="17" xfId="7" applyNumberFormat="1" applyFont="1" applyBorder="1" applyAlignment="1">
      <alignment horizontal="center" vertical="center"/>
    </xf>
    <xf numFmtId="164" fontId="16" fillId="0" borderId="17" xfId="7" quotePrefix="1" applyNumberFormat="1" applyFont="1" applyBorder="1" applyAlignment="1">
      <alignment horizontal="center" vertical="center"/>
    </xf>
    <xf numFmtId="3" fontId="16" fillId="2" borderId="17" xfId="7" applyNumberFormat="1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readingOrder="1"/>
    </xf>
    <xf numFmtId="17" fontId="16" fillId="0" borderId="17" xfId="7" applyNumberFormat="1" applyFont="1" applyBorder="1" applyAlignment="1">
      <alignment horizontal="center" vertical="center"/>
    </xf>
    <xf numFmtId="9" fontId="16" fillId="0" borderId="17" xfId="4" applyFont="1" applyFill="1" applyBorder="1" applyAlignment="1">
      <alignment horizontal="center" vertical="center" wrapText="1"/>
    </xf>
    <xf numFmtId="9" fontId="16" fillId="0" borderId="17" xfId="7" quotePrefix="1" applyNumberFormat="1" applyFont="1" applyBorder="1" applyAlignment="1">
      <alignment horizontal="center" vertical="center"/>
    </xf>
    <xf numFmtId="0" fontId="16" fillId="3" borderId="18" xfId="7" applyFont="1" applyFill="1" applyBorder="1" applyAlignment="1">
      <alignment horizontal="center" vertical="center" wrapText="1"/>
    </xf>
    <xf numFmtId="9" fontId="16" fillId="3" borderId="18" xfId="7" applyNumberFormat="1" applyFont="1" applyFill="1" applyBorder="1" applyAlignment="1">
      <alignment horizontal="center" vertical="center"/>
    </xf>
    <xf numFmtId="167" fontId="16" fillId="3" borderId="18" xfId="9" applyNumberFormat="1" applyFont="1" applyFill="1" applyBorder="1" applyAlignment="1">
      <alignment horizontal="center" vertical="center"/>
    </xf>
    <xf numFmtId="168" fontId="16" fillId="3" borderId="18" xfId="7" applyNumberFormat="1" applyFont="1" applyFill="1" applyBorder="1" applyAlignment="1">
      <alignment horizontal="center" vertical="center"/>
    </xf>
    <xf numFmtId="164" fontId="16" fillId="3" borderId="18" xfId="7" applyNumberFormat="1" applyFont="1" applyFill="1" applyBorder="1" applyAlignment="1">
      <alignment horizontal="center" vertical="center"/>
    </xf>
    <xf numFmtId="3" fontId="16" fillId="3" borderId="18" xfId="7" applyNumberFormat="1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 readingOrder="1"/>
    </xf>
    <xf numFmtId="14" fontId="16" fillId="3" borderId="18" xfId="7" applyNumberFormat="1" applyFont="1" applyFill="1" applyBorder="1" applyAlignment="1">
      <alignment horizontal="center" vertical="center" wrapText="1"/>
    </xf>
    <xf numFmtId="9" fontId="16" fillId="3" borderId="18" xfId="4" applyFont="1" applyFill="1" applyBorder="1" applyAlignment="1">
      <alignment horizontal="center" vertical="center" wrapText="1"/>
    </xf>
    <xf numFmtId="9" fontId="16" fillId="3" borderId="18" xfId="7" quotePrefix="1" applyNumberFormat="1" applyFont="1" applyFill="1" applyBorder="1" applyAlignment="1">
      <alignment horizontal="center" vertical="center"/>
    </xf>
    <xf numFmtId="9" fontId="16" fillId="3" borderId="14" xfId="7" quotePrefix="1" applyNumberFormat="1" applyFont="1" applyFill="1" applyBorder="1" applyAlignment="1">
      <alignment horizontal="center" vertical="center"/>
    </xf>
    <xf numFmtId="0" fontId="16" fillId="0" borderId="15" xfId="7" applyFont="1" applyBorder="1" applyAlignment="1">
      <alignment horizontal="center" vertical="center" wrapText="1"/>
    </xf>
    <xf numFmtId="9" fontId="16" fillId="0" borderId="15" xfId="7" quotePrefix="1" applyNumberFormat="1" applyFont="1" applyBorder="1" applyAlignment="1">
      <alignment horizontal="center" vertical="center"/>
    </xf>
    <xf numFmtId="14" fontId="16" fillId="0" borderId="17" xfId="7" applyNumberFormat="1" applyFont="1" applyBorder="1" applyAlignment="1">
      <alignment horizontal="center" vertical="center" wrapText="1"/>
    </xf>
    <xf numFmtId="0" fontId="16" fillId="3" borderId="0" xfId="7" applyFont="1" applyFill="1" applyAlignment="1">
      <alignment horizontal="center" vertical="center" wrapText="1"/>
    </xf>
    <xf numFmtId="9" fontId="16" fillId="3" borderId="0" xfId="7" applyNumberFormat="1" applyFont="1" applyFill="1" applyAlignment="1">
      <alignment horizontal="center" vertical="center"/>
    </xf>
    <xf numFmtId="167" fontId="16" fillId="3" borderId="0" xfId="9" applyNumberFormat="1" applyFont="1" applyFill="1" applyBorder="1" applyAlignment="1">
      <alignment horizontal="center" vertical="center"/>
    </xf>
    <xf numFmtId="168" fontId="16" fillId="3" borderId="0" xfId="7" applyNumberFormat="1" applyFont="1" applyFill="1" applyAlignment="1">
      <alignment horizontal="center" vertical="center"/>
    </xf>
    <xf numFmtId="164" fontId="16" fillId="3" borderId="0" xfId="7" applyNumberFormat="1" applyFont="1" applyFill="1" applyAlignment="1">
      <alignment horizontal="center" vertical="center"/>
    </xf>
    <xf numFmtId="164" fontId="16" fillId="3" borderId="0" xfId="7" quotePrefix="1" applyNumberFormat="1" applyFont="1" applyFill="1" applyAlignment="1">
      <alignment horizontal="center" vertical="center"/>
    </xf>
    <xf numFmtId="3" fontId="16" fillId="3" borderId="0" xfId="7" applyNumberFormat="1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 readingOrder="1"/>
    </xf>
    <xf numFmtId="14" fontId="16" fillId="3" borderId="0" xfId="7" applyNumberFormat="1" applyFont="1" applyFill="1" applyAlignment="1">
      <alignment horizontal="center" vertical="center" wrapText="1"/>
    </xf>
    <xf numFmtId="9" fontId="16" fillId="3" borderId="0" xfId="4" applyFont="1" applyFill="1" applyBorder="1" applyAlignment="1">
      <alignment horizontal="center" vertical="center" wrapText="1"/>
    </xf>
    <xf numFmtId="9" fontId="16" fillId="3" borderId="0" xfId="7" quotePrefix="1" applyNumberFormat="1" applyFont="1" applyFill="1" applyAlignment="1">
      <alignment horizontal="center" vertical="center"/>
    </xf>
    <xf numFmtId="0" fontId="16" fillId="2" borderId="15" xfId="7" quotePrefix="1" applyFont="1" applyFill="1" applyBorder="1" applyAlignment="1">
      <alignment horizontal="center" vertical="center" wrapText="1"/>
    </xf>
    <xf numFmtId="9" fontId="16" fillId="0" borderId="15" xfId="4" quotePrefix="1" applyFont="1" applyFill="1" applyBorder="1" applyAlignment="1">
      <alignment horizontal="center" vertical="center"/>
    </xf>
    <xf numFmtId="0" fontId="16" fillId="2" borderId="17" xfId="7" quotePrefix="1" applyFont="1" applyFill="1" applyBorder="1" applyAlignment="1">
      <alignment horizontal="center" vertical="center" wrapText="1"/>
    </xf>
    <xf numFmtId="9" fontId="16" fillId="0" borderId="17" xfId="4" quotePrefix="1" applyFont="1" applyFill="1" applyBorder="1" applyAlignment="1">
      <alignment horizontal="center" vertical="center"/>
    </xf>
    <xf numFmtId="0" fontId="16" fillId="3" borderId="18" xfId="7" quotePrefix="1" applyFont="1" applyFill="1" applyBorder="1" applyAlignment="1">
      <alignment horizontal="center" vertical="center" wrapText="1"/>
    </xf>
    <xf numFmtId="9" fontId="16" fillId="3" borderId="18" xfId="4" quotePrefix="1" applyFont="1" applyFill="1" applyBorder="1" applyAlignment="1">
      <alignment horizontal="center" vertical="center"/>
    </xf>
    <xf numFmtId="0" fontId="16" fillId="3" borderId="13" xfId="7" quotePrefix="1" applyFont="1" applyFill="1" applyBorder="1" applyAlignment="1">
      <alignment horizontal="center" vertical="center" wrapText="1"/>
    </xf>
    <xf numFmtId="9" fontId="16" fillId="3" borderId="13" xfId="4" quotePrefix="1" applyFont="1" applyFill="1" applyBorder="1" applyAlignment="1">
      <alignment horizontal="center" vertical="center"/>
    </xf>
    <xf numFmtId="0" fontId="16" fillId="3" borderId="19" xfId="7" quotePrefix="1" applyFont="1" applyFill="1" applyBorder="1" applyAlignment="1">
      <alignment horizontal="center" vertical="center" wrapText="1"/>
    </xf>
    <xf numFmtId="0" fontId="16" fillId="3" borderId="19" xfId="7" applyFont="1" applyFill="1" applyBorder="1" applyAlignment="1">
      <alignment horizontal="center" vertical="center" wrapText="1"/>
    </xf>
    <xf numFmtId="9" fontId="16" fillId="3" borderId="19" xfId="7" applyNumberFormat="1" applyFont="1" applyFill="1" applyBorder="1" applyAlignment="1">
      <alignment horizontal="center" vertical="center"/>
    </xf>
    <xf numFmtId="167" fontId="16" fillId="3" borderId="19" xfId="9" applyNumberFormat="1" applyFont="1" applyFill="1" applyBorder="1" applyAlignment="1">
      <alignment horizontal="center" vertical="center"/>
    </xf>
    <xf numFmtId="168" fontId="16" fillId="3" borderId="19" xfId="7" applyNumberFormat="1" applyFont="1" applyFill="1" applyBorder="1" applyAlignment="1">
      <alignment horizontal="center" vertical="center"/>
    </xf>
    <xf numFmtId="164" fontId="16" fillId="3" borderId="19" xfId="7" applyNumberFormat="1" applyFont="1" applyFill="1" applyBorder="1" applyAlignment="1">
      <alignment horizontal="center" vertical="center"/>
    </xf>
    <xf numFmtId="3" fontId="16" fillId="3" borderId="19" xfId="7" applyNumberFormat="1" applyFont="1" applyFill="1" applyBorder="1" applyAlignment="1">
      <alignment horizontal="center" vertical="center"/>
    </xf>
    <xf numFmtId="14" fontId="16" fillId="3" borderId="19" xfId="7" applyNumberFormat="1" applyFont="1" applyFill="1" applyBorder="1" applyAlignment="1">
      <alignment horizontal="center" vertical="center" wrapText="1"/>
    </xf>
    <xf numFmtId="9" fontId="16" fillId="3" borderId="19" xfId="4" applyFont="1" applyFill="1" applyBorder="1" applyAlignment="1">
      <alignment horizontal="center" vertical="center" wrapText="1"/>
    </xf>
    <xf numFmtId="9" fontId="16" fillId="3" borderId="19" xfId="4" quotePrefix="1" applyFont="1" applyFill="1" applyBorder="1" applyAlignment="1">
      <alignment horizontal="center" vertical="center"/>
    </xf>
    <xf numFmtId="167" fontId="13" fillId="4" borderId="8" xfId="4" applyNumberFormat="1" applyFont="1" applyFill="1" applyBorder="1" applyAlignment="1">
      <alignment horizontal="center" vertical="center"/>
    </xf>
    <xf numFmtId="168" fontId="13" fillId="4" borderId="8" xfId="7" applyNumberFormat="1" applyFont="1" applyFill="1" applyBorder="1" applyAlignment="1">
      <alignment horizontal="center" vertical="center"/>
    </xf>
    <xf numFmtId="3" fontId="13" fillId="4" borderId="8" xfId="7" applyNumberFormat="1" applyFont="1" applyFill="1" applyBorder="1" applyAlignment="1">
      <alignment horizontal="center" vertical="center"/>
    </xf>
    <xf numFmtId="0" fontId="20" fillId="0" borderId="0" xfId="7" applyFont="1" applyAlignment="1">
      <alignment horizontal="center" vertical="center" wrapText="1"/>
    </xf>
    <xf numFmtId="3" fontId="20" fillId="2" borderId="0" xfId="7" applyNumberFormat="1" applyFont="1" applyFill="1" applyAlignment="1">
      <alignment horizontal="center" vertical="center"/>
    </xf>
    <xf numFmtId="168" fontId="3" fillId="2" borderId="0" xfId="7" applyNumberFormat="1" applyFont="1" applyFill="1"/>
    <xf numFmtId="168" fontId="20" fillId="2" borderId="0" xfId="7" applyNumberFormat="1" applyFont="1" applyFill="1" applyAlignment="1">
      <alignment horizontal="center" vertical="center"/>
    </xf>
    <xf numFmtId="0" fontId="3" fillId="2" borderId="0" xfId="7" applyFont="1" applyFill="1" applyAlignment="1">
      <alignment vertical="top"/>
    </xf>
    <xf numFmtId="168" fontId="20" fillId="0" borderId="0" xfId="7" applyNumberFormat="1" applyFont="1" applyAlignment="1">
      <alignment horizontal="center" vertical="center"/>
    </xf>
    <xf numFmtId="43" fontId="6" fillId="5" borderId="0" xfId="1" applyFont="1" applyFill="1" applyAlignment="1">
      <alignment horizontal="center" vertical="center"/>
    </xf>
    <xf numFmtId="3" fontId="3" fillId="2" borderId="0" xfId="7" applyNumberFormat="1" applyFont="1" applyFill="1"/>
    <xf numFmtId="171" fontId="3" fillId="2" borderId="0" xfId="7" applyNumberFormat="1" applyFont="1" applyFill="1" applyAlignment="1">
      <alignment vertical="top"/>
    </xf>
    <xf numFmtId="0" fontId="3" fillId="0" borderId="0" xfId="7" applyFont="1" applyAlignment="1">
      <alignment vertical="top"/>
    </xf>
    <xf numFmtId="172" fontId="3" fillId="2" borderId="0" xfId="7" applyNumberFormat="1" applyFont="1" applyFill="1"/>
    <xf numFmtId="165" fontId="3" fillId="2" borderId="0" xfId="1" applyNumberFormat="1" applyFont="1" applyFill="1"/>
    <xf numFmtId="0" fontId="14" fillId="2" borderId="0" xfId="7" applyFont="1" applyFill="1"/>
    <xf numFmtId="0" fontId="11" fillId="3" borderId="0" xfId="7" applyFont="1" applyFill="1" applyAlignment="1">
      <alignment horizontal="center" vertical="center" wrapText="1"/>
    </xf>
    <xf numFmtId="0" fontId="12" fillId="3" borderId="12" xfId="7" applyFont="1" applyFill="1" applyBorder="1" applyAlignment="1">
      <alignment horizontal="center" vertical="center" wrapText="1"/>
    </xf>
    <xf numFmtId="9" fontId="12" fillId="3" borderId="12" xfId="7" applyNumberFormat="1" applyFont="1" applyFill="1" applyBorder="1" applyAlignment="1">
      <alignment horizontal="center" vertical="center"/>
    </xf>
    <xf numFmtId="167" fontId="12" fillId="3" borderId="12" xfId="9" applyNumberFormat="1" applyFont="1" applyFill="1" applyBorder="1" applyAlignment="1">
      <alignment horizontal="center" vertical="center"/>
    </xf>
    <xf numFmtId="168" fontId="12" fillId="3" borderId="12" xfId="7" applyNumberFormat="1" applyFont="1" applyFill="1" applyBorder="1" applyAlignment="1">
      <alignment horizontal="center" vertical="center"/>
    </xf>
    <xf numFmtId="164" fontId="12" fillId="3" borderId="12" xfId="7" applyNumberFormat="1" applyFont="1" applyFill="1" applyBorder="1" applyAlignment="1">
      <alignment horizontal="center" vertical="center"/>
    </xf>
    <xf numFmtId="3" fontId="12" fillId="3" borderId="12" xfId="7" applyNumberFormat="1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 readingOrder="1"/>
    </xf>
    <xf numFmtId="14" fontId="12" fillId="3" borderId="12" xfId="7" applyNumberFormat="1" applyFont="1" applyFill="1" applyBorder="1" applyAlignment="1">
      <alignment horizontal="center" vertical="center" wrapText="1"/>
    </xf>
    <xf numFmtId="9" fontId="12" fillId="3" borderId="12" xfId="4" applyFont="1" applyFill="1" applyBorder="1" applyAlignment="1">
      <alignment horizontal="center" vertical="center" wrapText="1"/>
    </xf>
    <xf numFmtId="9" fontId="12" fillId="3" borderId="12" xfId="7" applyNumberFormat="1" applyFont="1" applyFill="1" applyBorder="1" applyAlignment="1">
      <alignment horizontal="center" vertical="center" wrapText="1"/>
    </xf>
    <xf numFmtId="0" fontId="12" fillId="3" borderId="13" xfId="7" applyFont="1" applyFill="1" applyBorder="1" applyAlignment="1">
      <alignment horizontal="center" vertical="center" wrapText="1"/>
    </xf>
    <xf numFmtId="9" fontId="12" fillId="3" borderId="13" xfId="7" applyNumberFormat="1" applyFont="1" applyFill="1" applyBorder="1" applyAlignment="1">
      <alignment horizontal="center" vertical="center"/>
    </xf>
    <xf numFmtId="0" fontId="12" fillId="3" borderId="13" xfId="7" applyFont="1" applyFill="1" applyBorder="1" applyAlignment="1">
      <alignment horizontal="center" vertical="center"/>
    </xf>
    <xf numFmtId="167" fontId="12" fillId="3" borderId="13" xfId="9" applyNumberFormat="1" applyFont="1" applyFill="1" applyBorder="1" applyAlignment="1">
      <alignment horizontal="center" vertical="center"/>
    </xf>
    <xf numFmtId="168" fontId="12" fillId="3" borderId="13" xfId="7" applyNumberFormat="1" applyFont="1" applyFill="1" applyBorder="1" applyAlignment="1">
      <alignment horizontal="center" vertical="center"/>
    </xf>
    <xf numFmtId="164" fontId="12" fillId="3" borderId="13" xfId="7" applyNumberFormat="1" applyFont="1" applyFill="1" applyBorder="1" applyAlignment="1">
      <alignment horizontal="center" vertical="center"/>
    </xf>
    <xf numFmtId="3" fontId="12" fillId="3" borderId="13" xfId="7" applyNumberFormat="1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 readingOrder="1"/>
    </xf>
    <xf numFmtId="14" fontId="12" fillId="3" borderId="13" xfId="7" applyNumberFormat="1" applyFont="1" applyFill="1" applyBorder="1" applyAlignment="1">
      <alignment horizontal="center" vertical="center" wrapText="1"/>
    </xf>
    <xf numFmtId="9" fontId="12" fillId="3" borderId="13" xfId="4" applyFont="1" applyFill="1" applyBorder="1" applyAlignment="1">
      <alignment horizontal="center" vertical="center" wrapText="1"/>
    </xf>
    <xf numFmtId="9" fontId="12" fillId="3" borderId="13" xfId="7" applyNumberFormat="1" applyFont="1" applyFill="1" applyBorder="1" applyAlignment="1">
      <alignment horizontal="center" vertical="center" wrapText="1"/>
    </xf>
    <xf numFmtId="0" fontId="12" fillId="3" borderId="14" xfId="7" applyFont="1" applyFill="1" applyBorder="1" applyAlignment="1">
      <alignment horizontal="center" vertical="center" wrapText="1"/>
    </xf>
    <xf numFmtId="9" fontId="12" fillId="3" borderId="14" xfId="7" applyNumberFormat="1" applyFont="1" applyFill="1" applyBorder="1" applyAlignment="1">
      <alignment horizontal="center" vertical="center"/>
    </xf>
    <xf numFmtId="0" fontId="12" fillId="3" borderId="14" xfId="7" applyFont="1" applyFill="1" applyBorder="1" applyAlignment="1">
      <alignment horizontal="center" vertical="center"/>
    </xf>
    <xf numFmtId="167" fontId="12" fillId="3" borderId="14" xfId="9" applyNumberFormat="1" applyFont="1" applyFill="1" applyBorder="1" applyAlignment="1">
      <alignment horizontal="center" vertical="center"/>
    </xf>
    <xf numFmtId="168" fontId="12" fillId="3" borderId="14" xfId="7" applyNumberFormat="1" applyFont="1" applyFill="1" applyBorder="1" applyAlignment="1">
      <alignment horizontal="center" vertical="center"/>
    </xf>
    <xf numFmtId="164" fontId="12" fillId="3" borderId="14" xfId="7" applyNumberFormat="1" applyFont="1" applyFill="1" applyBorder="1" applyAlignment="1">
      <alignment horizontal="center" vertical="center"/>
    </xf>
    <xf numFmtId="3" fontId="12" fillId="3" borderId="14" xfId="7" applyNumberFormat="1" applyFon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 readingOrder="1"/>
    </xf>
    <xf numFmtId="17" fontId="12" fillId="3" borderId="14" xfId="7" quotePrefix="1" applyNumberFormat="1" applyFont="1" applyFill="1" applyBorder="1" applyAlignment="1">
      <alignment horizontal="center" vertical="center"/>
    </xf>
    <xf numFmtId="9" fontId="12" fillId="3" borderId="14" xfId="4" applyFont="1" applyFill="1" applyBorder="1" applyAlignment="1">
      <alignment horizontal="center" vertical="center" wrapText="1"/>
    </xf>
    <xf numFmtId="9" fontId="12" fillId="3" borderId="14" xfId="7" applyNumberFormat="1" applyFont="1" applyFill="1" applyBorder="1" applyAlignment="1">
      <alignment horizontal="center" vertical="center" wrapText="1"/>
    </xf>
    <xf numFmtId="14" fontId="12" fillId="3" borderId="14" xfId="7" applyNumberFormat="1" applyFont="1" applyFill="1" applyBorder="1" applyAlignment="1">
      <alignment horizontal="center" vertical="center" wrapText="1"/>
    </xf>
    <xf numFmtId="0" fontId="12" fillId="2" borderId="15" xfId="7" applyFont="1" applyFill="1" applyBorder="1" applyAlignment="1">
      <alignment horizontal="center" vertical="center" wrapText="1"/>
    </xf>
    <xf numFmtId="9" fontId="12" fillId="2" borderId="15" xfId="7" applyNumberFormat="1" applyFont="1" applyFill="1" applyBorder="1" applyAlignment="1">
      <alignment horizontal="center" vertical="center"/>
    </xf>
    <xf numFmtId="0" fontId="12" fillId="0" borderId="15" xfId="7" applyFont="1" applyBorder="1" applyAlignment="1">
      <alignment horizontal="center" vertical="center"/>
    </xf>
    <xf numFmtId="167" fontId="12" fillId="0" borderId="15" xfId="9" applyNumberFormat="1" applyFont="1" applyBorder="1" applyAlignment="1">
      <alignment horizontal="center" vertical="center"/>
    </xf>
    <xf numFmtId="168" fontId="12" fillId="0" borderId="15" xfId="7" applyNumberFormat="1" applyFont="1" applyBorder="1" applyAlignment="1">
      <alignment horizontal="center" vertical="center"/>
    </xf>
    <xf numFmtId="164" fontId="12" fillId="0" borderId="15" xfId="7" applyNumberFormat="1" applyFont="1" applyBorder="1" applyAlignment="1">
      <alignment horizontal="center" vertical="center"/>
    </xf>
    <xf numFmtId="3" fontId="12" fillId="2" borderId="15" xfId="7" applyNumberFormat="1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readingOrder="1"/>
    </xf>
    <xf numFmtId="14" fontId="12" fillId="0" borderId="15" xfId="7" applyNumberFormat="1" applyFont="1" applyBorder="1" applyAlignment="1">
      <alignment horizontal="center" vertical="center" wrapText="1"/>
    </xf>
    <xf numFmtId="9" fontId="12" fillId="0" borderId="15" xfId="4" applyFont="1" applyFill="1" applyBorder="1" applyAlignment="1">
      <alignment horizontal="center" vertical="center" wrapText="1"/>
    </xf>
    <xf numFmtId="9" fontId="12" fillId="0" borderId="15" xfId="7" applyNumberFormat="1" applyFont="1" applyBorder="1" applyAlignment="1">
      <alignment horizontal="center" vertical="center" wrapText="1"/>
    </xf>
    <xf numFmtId="0" fontId="12" fillId="2" borderId="16" xfId="7" applyFont="1" applyFill="1" applyBorder="1" applyAlignment="1">
      <alignment horizontal="center" vertical="center" wrapText="1"/>
    </xf>
    <xf numFmtId="9" fontId="12" fillId="2" borderId="16" xfId="7" applyNumberFormat="1" applyFont="1" applyFill="1" applyBorder="1" applyAlignment="1">
      <alignment horizontal="center" vertical="center"/>
    </xf>
    <xf numFmtId="0" fontId="12" fillId="0" borderId="16" xfId="7" applyFont="1" applyBorder="1" applyAlignment="1">
      <alignment horizontal="center" vertical="center" wrapText="1"/>
    </xf>
    <xf numFmtId="167" fontId="12" fillId="0" borderId="16" xfId="9" applyNumberFormat="1" applyFont="1" applyBorder="1" applyAlignment="1">
      <alignment horizontal="center" vertical="center"/>
    </xf>
    <xf numFmtId="168" fontId="12" fillId="0" borderId="16" xfId="7" applyNumberFormat="1" applyFont="1" applyBorder="1" applyAlignment="1">
      <alignment horizontal="center" vertical="center"/>
    </xf>
    <xf numFmtId="164" fontId="12" fillId="0" borderId="16" xfId="7" applyNumberFormat="1" applyFont="1" applyBorder="1" applyAlignment="1">
      <alignment horizontal="center" vertical="center"/>
    </xf>
    <xf numFmtId="3" fontId="12" fillId="2" borderId="16" xfId="7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readingOrder="1"/>
    </xf>
    <xf numFmtId="17" fontId="12" fillId="0" borderId="16" xfId="7" quotePrefix="1" applyNumberFormat="1" applyFont="1" applyBorder="1" applyAlignment="1">
      <alignment horizontal="center" vertical="center"/>
    </xf>
    <xf numFmtId="9" fontId="12" fillId="0" borderId="16" xfId="4" applyFont="1" applyFill="1" applyBorder="1" applyAlignment="1">
      <alignment horizontal="center" vertical="center" wrapText="1"/>
    </xf>
    <xf numFmtId="9" fontId="12" fillId="0" borderId="16" xfId="7" quotePrefix="1" applyNumberFormat="1" applyFont="1" applyBorder="1" applyAlignment="1">
      <alignment horizontal="center" vertical="center"/>
    </xf>
    <xf numFmtId="14" fontId="12" fillId="0" borderId="16" xfId="7" applyNumberFormat="1" applyFont="1" applyBorder="1" applyAlignment="1">
      <alignment horizontal="center" vertical="center" wrapText="1"/>
    </xf>
    <xf numFmtId="0" fontId="12" fillId="0" borderId="16" xfId="7" applyFont="1" applyBorder="1" applyAlignment="1">
      <alignment horizontal="center" vertical="center"/>
    </xf>
    <xf numFmtId="164" fontId="12" fillId="0" borderId="16" xfId="7" quotePrefix="1" applyNumberFormat="1" applyFont="1" applyBorder="1" applyAlignment="1">
      <alignment horizontal="center" vertical="center"/>
    </xf>
    <xf numFmtId="9" fontId="12" fillId="0" borderId="16" xfId="7" applyNumberFormat="1" applyFont="1" applyBorder="1" applyAlignment="1">
      <alignment horizontal="center" vertical="center" wrapText="1"/>
    </xf>
    <xf numFmtId="0" fontId="12" fillId="2" borderId="17" xfId="7" applyFont="1" applyFill="1" applyBorder="1" applyAlignment="1">
      <alignment horizontal="center" vertical="center" wrapText="1"/>
    </xf>
    <xf numFmtId="9" fontId="12" fillId="2" borderId="17" xfId="7" applyNumberFormat="1" applyFont="1" applyFill="1" applyBorder="1" applyAlignment="1">
      <alignment horizontal="center" vertical="center"/>
    </xf>
    <xf numFmtId="0" fontId="12" fillId="0" borderId="17" xfId="7" applyFont="1" applyBorder="1" applyAlignment="1">
      <alignment horizontal="center" vertical="center" wrapText="1"/>
    </xf>
    <xf numFmtId="167" fontId="12" fillId="0" borderId="17" xfId="9" applyNumberFormat="1" applyFont="1" applyBorder="1" applyAlignment="1">
      <alignment horizontal="center" vertical="center"/>
    </xf>
    <xf numFmtId="168" fontId="12" fillId="0" borderId="17" xfId="7" applyNumberFormat="1" applyFont="1" applyBorder="1" applyAlignment="1">
      <alignment horizontal="center" vertical="center"/>
    </xf>
    <xf numFmtId="164" fontId="12" fillId="0" borderId="17" xfId="7" applyNumberFormat="1" applyFont="1" applyBorder="1" applyAlignment="1">
      <alignment horizontal="center" vertical="center"/>
    </xf>
    <xf numFmtId="164" fontId="12" fillId="0" borderId="17" xfId="7" quotePrefix="1" applyNumberFormat="1" applyFont="1" applyBorder="1" applyAlignment="1">
      <alignment horizontal="center" vertical="center"/>
    </xf>
    <xf numFmtId="3" fontId="12" fillId="2" borderId="17" xfId="7" applyNumberFormat="1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readingOrder="1"/>
    </xf>
    <xf numFmtId="17" fontId="12" fillId="0" borderId="17" xfId="7" applyNumberFormat="1" applyFont="1" applyBorder="1" applyAlignment="1">
      <alignment horizontal="center" vertical="center"/>
    </xf>
    <xf numFmtId="9" fontId="12" fillId="0" borderId="17" xfId="4" applyFont="1" applyFill="1" applyBorder="1" applyAlignment="1">
      <alignment horizontal="center" vertical="center" wrapText="1"/>
    </xf>
    <xf numFmtId="9" fontId="12" fillId="0" borderId="17" xfId="7" quotePrefix="1" applyNumberFormat="1" applyFont="1" applyBorder="1" applyAlignment="1">
      <alignment horizontal="center" vertical="center"/>
    </xf>
    <xf numFmtId="0" fontId="12" fillId="3" borderId="18" xfId="7" applyFont="1" applyFill="1" applyBorder="1" applyAlignment="1">
      <alignment horizontal="center" vertical="center" wrapText="1"/>
    </xf>
    <xf numFmtId="9" fontId="12" fillId="3" borderId="18" xfId="7" applyNumberFormat="1" applyFont="1" applyFill="1" applyBorder="1" applyAlignment="1">
      <alignment horizontal="center" vertical="center"/>
    </xf>
    <xf numFmtId="167" fontId="12" fillId="3" borderId="18" xfId="9" applyNumberFormat="1" applyFont="1" applyFill="1" applyBorder="1" applyAlignment="1">
      <alignment horizontal="center" vertical="center"/>
    </xf>
    <xf numFmtId="168" fontId="12" fillId="3" borderId="18" xfId="7" applyNumberFormat="1" applyFont="1" applyFill="1" applyBorder="1" applyAlignment="1">
      <alignment horizontal="center" vertical="center"/>
    </xf>
    <xf numFmtId="164" fontId="12" fillId="3" borderId="18" xfId="7" applyNumberFormat="1" applyFont="1" applyFill="1" applyBorder="1" applyAlignment="1">
      <alignment horizontal="center" vertical="center"/>
    </xf>
    <xf numFmtId="3" fontId="12" fillId="3" borderId="18" xfId="7" applyNumberFormat="1" applyFont="1" applyFill="1" applyBorder="1" applyAlignment="1">
      <alignment horizontal="center" vertical="center"/>
    </xf>
    <xf numFmtId="0" fontId="24" fillId="3" borderId="18" xfId="0" applyFont="1" applyFill="1" applyBorder="1" applyAlignment="1">
      <alignment horizontal="center" vertical="center" readingOrder="1"/>
    </xf>
    <xf numFmtId="14" fontId="12" fillId="3" borderId="18" xfId="7" applyNumberFormat="1" applyFont="1" applyFill="1" applyBorder="1" applyAlignment="1">
      <alignment horizontal="center" vertical="center" wrapText="1"/>
    </xf>
    <xf numFmtId="9" fontId="12" fillId="3" borderId="18" xfId="4" applyFont="1" applyFill="1" applyBorder="1" applyAlignment="1">
      <alignment horizontal="center" vertical="center" wrapText="1"/>
    </xf>
    <xf numFmtId="9" fontId="12" fillId="3" borderId="18" xfId="7" quotePrefix="1" applyNumberFormat="1" applyFont="1" applyFill="1" applyBorder="1" applyAlignment="1">
      <alignment horizontal="center" vertical="center"/>
    </xf>
    <xf numFmtId="9" fontId="12" fillId="3" borderId="14" xfId="7" quotePrefix="1" applyNumberFormat="1" applyFont="1" applyFill="1" applyBorder="1" applyAlignment="1">
      <alignment horizontal="center" vertical="center"/>
    </xf>
    <xf numFmtId="0" fontId="12" fillId="0" borderId="15" xfId="7" applyFont="1" applyBorder="1" applyAlignment="1">
      <alignment horizontal="center" vertical="center" wrapText="1"/>
    </xf>
    <xf numFmtId="9" fontId="12" fillId="0" borderId="15" xfId="7" quotePrefix="1" applyNumberFormat="1" applyFont="1" applyBorder="1" applyAlignment="1">
      <alignment horizontal="center" vertical="center"/>
    </xf>
    <xf numFmtId="14" fontId="12" fillId="0" borderId="17" xfId="7" applyNumberFormat="1" applyFont="1" applyBorder="1" applyAlignment="1">
      <alignment horizontal="center" vertical="center" wrapText="1"/>
    </xf>
    <xf numFmtId="0" fontId="12" fillId="3" borderId="0" xfId="7" applyFont="1" applyFill="1" applyAlignment="1">
      <alignment horizontal="center" vertical="center" wrapText="1"/>
    </xf>
    <xf numFmtId="9" fontId="12" fillId="3" borderId="0" xfId="7" applyNumberFormat="1" applyFont="1" applyFill="1" applyAlignment="1">
      <alignment horizontal="center" vertical="center"/>
    </xf>
    <xf numFmtId="167" fontId="12" fillId="3" borderId="0" xfId="9" applyNumberFormat="1" applyFont="1" applyFill="1" applyBorder="1" applyAlignment="1">
      <alignment horizontal="center" vertical="center"/>
    </xf>
    <xf numFmtId="168" fontId="12" fillId="3" borderId="0" xfId="7" applyNumberFormat="1" applyFont="1" applyFill="1" applyAlignment="1">
      <alignment horizontal="center" vertical="center"/>
    </xf>
    <xf numFmtId="164" fontId="12" fillId="3" borderId="0" xfId="7" applyNumberFormat="1" applyFont="1" applyFill="1" applyAlignment="1">
      <alignment horizontal="center" vertical="center"/>
    </xf>
    <xf numFmtId="164" fontId="12" fillId="3" borderId="0" xfId="7" quotePrefix="1" applyNumberFormat="1" applyFont="1" applyFill="1" applyAlignment="1">
      <alignment horizontal="center" vertical="center"/>
    </xf>
    <xf numFmtId="3" fontId="12" fillId="3" borderId="0" xfId="7" applyNumberFormat="1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 readingOrder="1"/>
    </xf>
    <xf numFmtId="14" fontId="12" fillId="3" borderId="0" xfId="7" applyNumberFormat="1" applyFont="1" applyFill="1" applyAlignment="1">
      <alignment horizontal="center" vertical="center" wrapText="1"/>
    </xf>
    <xf numFmtId="9" fontId="12" fillId="3" borderId="0" xfId="4" applyFont="1" applyFill="1" applyBorder="1" applyAlignment="1">
      <alignment horizontal="center" vertical="center" wrapText="1"/>
    </xf>
    <xf numFmtId="9" fontId="12" fillId="3" borderId="0" xfId="7" quotePrefix="1" applyNumberFormat="1" applyFont="1" applyFill="1" applyAlignment="1">
      <alignment horizontal="center" vertical="center"/>
    </xf>
    <xf numFmtId="0" fontId="12" fillId="2" borderId="15" xfId="7" quotePrefix="1" applyFont="1" applyFill="1" applyBorder="1" applyAlignment="1">
      <alignment horizontal="center" vertical="center" wrapText="1"/>
    </xf>
    <xf numFmtId="9" fontId="12" fillId="0" borderId="15" xfId="4" quotePrefix="1" applyFont="1" applyFill="1" applyBorder="1" applyAlignment="1">
      <alignment horizontal="center" vertical="center"/>
    </xf>
    <xf numFmtId="0" fontId="12" fillId="2" borderId="17" xfId="7" quotePrefix="1" applyFont="1" applyFill="1" applyBorder="1" applyAlignment="1">
      <alignment horizontal="center" vertical="center" wrapText="1"/>
    </xf>
    <xf numFmtId="9" fontId="12" fillId="0" borderId="17" xfId="4" quotePrefix="1" applyFont="1" applyFill="1" applyBorder="1" applyAlignment="1">
      <alignment horizontal="center" vertical="center"/>
    </xf>
    <xf numFmtId="0" fontId="12" fillId="3" borderId="18" xfId="7" quotePrefix="1" applyFont="1" applyFill="1" applyBorder="1" applyAlignment="1">
      <alignment horizontal="center" vertical="center" wrapText="1"/>
    </xf>
    <xf numFmtId="9" fontId="12" fillId="3" borderId="18" xfId="4" quotePrefix="1" applyFont="1" applyFill="1" applyBorder="1" applyAlignment="1">
      <alignment horizontal="center" vertical="center"/>
    </xf>
    <xf numFmtId="0" fontId="12" fillId="3" borderId="13" xfId="7" quotePrefix="1" applyFont="1" applyFill="1" applyBorder="1" applyAlignment="1">
      <alignment horizontal="center" vertical="center" wrapText="1"/>
    </xf>
    <xf numFmtId="9" fontId="12" fillId="3" borderId="13" xfId="4" quotePrefix="1" applyFont="1" applyFill="1" applyBorder="1" applyAlignment="1">
      <alignment horizontal="center" vertical="center"/>
    </xf>
    <xf numFmtId="0" fontId="12" fillId="3" borderId="19" xfId="7" quotePrefix="1" applyFont="1" applyFill="1" applyBorder="1" applyAlignment="1">
      <alignment horizontal="center" vertical="center" wrapText="1"/>
    </xf>
    <xf numFmtId="0" fontId="12" fillId="3" borderId="19" xfId="7" applyFont="1" applyFill="1" applyBorder="1" applyAlignment="1">
      <alignment horizontal="center" vertical="center" wrapText="1"/>
    </xf>
    <xf numFmtId="9" fontId="12" fillId="3" borderId="19" xfId="7" applyNumberFormat="1" applyFont="1" applyFill="1" applyBorder="1" applyAlignment="1">
      <alignment horizontal="center" vertical="center"/>
    </xf>
    <xf numFmtId="167" fontId="12" fillId="3" borderId="19" xfId="9" applyNumberFormat="1" applyFont="1" applyFill="1" applyBorder="1" applyAlignment="1">
      <alignment horizontal="center" vertical="center"/>
    </xf>
    <xf numFmtId="168" fontId="12" fillId="3" borderId="19" xfId="7" applyNumberFormat="1" applyFont="1" applyFill="1" applyBorder="1" applyAlignment="1">
      <alignment horizontal="center" vertical="center"/>
    </xf>
    <xf numFmtId="164" fontId="12" fillId="3" borderId="19" xfId="7" applyNumberFormat="1" applyFont="1" applyFill="1" applyBorder="1" applyAlignment="1">
      <alignment horizontal="center" vertical="center"/>
    </xf>
    <xf numFmtId="3" fontId="12" fillId="3" borderId="19" xfId="7" applyNumberFormat="1" applyFont="1" applyFill="1" applyBorder="1" applyAlignment="1">
      <alignment horizontal="center" vertical="center"/>
    </xf>
    <xf numFmtId="14" fontId="12" fillId="3" borderId="19" xfId="7" applyNumberFormat="1" applyFont="1" applyFill="1" applyBorder="1" applyAlignment="1">
      <alignment horizontal="center" vertical="center" wrapText="1"/>
    </xf>
    <xf numFmtId="9" fontId="12" fillId="3" borderId="19" xfId="4" applyFont="1" applyFill="1" applyBorder="1" applyAlignment="1">
      <alignment horizontal="center" vertical="center" wrapText="1"/>
    </xf>
    <xf numFmtId="9" fontId="12" fillId="3" borderId="19" xfId="4" quotePrefix="1" applyFont="1" applyFill="1" applyBorder="1" applyAlignment="1">
      <alignment horizontal="center" vertical="center"/>
    </xf>
    <xf numFmtId="171" fontId="16" fillId="3" borderId="19" xfId="7" applyNumberFormat="1" applyFont="1" applyFill="1" applyBorder="1" applyAlignment="1">
      <alignment horizontal="center" vertical="center"/>
    </xf>
    <xf numFmtId="0" fontId="3" fillId="2" borderId="0" xfId="7" applyFont="1" applyFill="1" applyAlignment="1">
      <alignment horizontal="center"/>
    </xf>
    <xf numFmtId="0" fontId="12" fillId="2" borderId="0" xfId="7" applyFont="1" applyFill="1" applyAlignment="1">
      <alignment horizontal="center"/>
    </xf>
    <xf numFmtId="0" fontId="12" fillId="2" borderId="0" xfId="7" applyFont="1" applyFill="1"/>
    <xf numFmtId="0" fontId="11" fillId="2" borderId="0" xfId="7" applyFont="1" applyFill="1" applyAlignment="1">
      <alignment horizontal="center"/>
    </xf>
    <xf numFmtId="3" fontId="3" fillId="0" borderId="0" xfId="0" applyNumberFormat="1" applyFont="1"/>
    <xf numFmtId="1" fontId="12" fillId="2" borderId="0" xfId="7" applyNumberFormat="1" applyFont="1" applyFill="1" applyAlignment="1">
      <alignment horizontal="center"/>
    </xf>
    <xf numFmtId="0" fontId="11" fillId="2" borderId="0" xfId="7" applyFont="1" applyFill="1"/>
    <xf numFmtId="37" fontId="12" fillId="2" borderId="0" xfId="7" applyNumberFormat="1" applyFont="1" applyFill="1" applyAlignment="1">
      <alignment horizontal="center"/>
    </xf>
    <xf numFmtId="167" fontId="3" fillId="0" borderId="0" xfId="4" applyNumberFormat="1" applyFont="1"/>
    <xf numFmtId="165" fontId="12" fillId="2" borderId="0" xfId="1" applyNumberFormat="1" applyFont="1" applyFill="1"/>
    <xf numFmtId="165" fontId="6" fillId="5" borderId="0" xfId="1" applyNumberFormat="1" applyFont="1" applyFill="1" applyAlignment="1">
      <alignment horizontal="center" vertical="center"/>
    </xf>
    <xf numFmtId="0" fontId="14" fillId="2" borderId="0" xfId="7" applyFont="1" applyFill="1" applyAlignment="1">
      <alignment horizontal="center"/>
    </xf>
    <xf numFmtId="1" fontId="3" fillId="2" borderId="0" xfId="7" applyNumberFormat="1" applyFont="1" applyFill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28" fillId="2" borderId="0" xfId="7" applyFont="1" applyFill="1"/>
    <xf numFmtId="1" fontId="12" fillId="2" borderId="0" xfId="7" applyNumberFormat="1" applyFont="1" applyFill="1" applyAlignment="1">
      <alignment horizontal="left"/>
    </xf>
    <xf numFmtId="0" fontId="5" fillId="0" borderId="2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" fontId="13" fillId="4" borderId="10" xfId="8" quotePrefix="1" applyNumberFormat="1" applyFont="1" applyFill="1" applyBorder="1" applyAlignment="1">
      <alignment horizontal="center" vertical="center" wrapText="1"/>
    </xf>
    <xf numFmtId="1" fontId="13" fillId="4" borderId="11" xfId="8" quotePrefix="1" applyNumberFormat="1" applyFont="1" applyFill="1" applyBorder="1" applyAlignment="1">
      <alignment horizontal="center" vertical="center" wrapText="1"/>
    </xf>
    <xf numFmtId="1" fontId="13" fillId="4" borderId="10" xfId="8" quotePrefix="1" applyNumberFormat="1" applyFont="1" applyFill="1" applyBorder="1" applyAlignment="1">
      <alignment horizontal="center" vertical="center"/>
    </xf>
    <xf numFmtId="1" fontId="13" fillId="4" borderId="11" xfId="8" quotePrefix="1" applyNumberFormat="1" applyFont="1" applyFill="1" applyBorder="1" applyAlignment="1">
      <alignment horizontal="center" vertical="center"/>
    </xf>
    <xf numFmtId="0" fontId="15" fillId="0" borderId="3" xfId="7" applyFont="1" applyBorder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0" fontId="15" fillId="0" borderId="8" xfId="7" applyFont="1" applyBorder="1" applyAlignment="1">
      <alignment horizontal="center" vertical="center" wrapText="1"/>
    </xf>
    <xf numFmtId="1" fontId="17" fillId="4" borderId="10" xfId="8" quotePrefix="1" applyNumberFormat="1" applyFont="1" applyFill="1" applyBorder="1" applyAlignment="1">
      <alignment horizontal="center" vertical="center" wrapText="1"/>
    </xf>
    <xf numFmtId="1" fontId="17" fillId="4" borderId="11" xfId="8" quotePrefix="1" applyNumberFormat="1" applyFont="1" applyFill="1" applyBorder="1" applyAlignment="1">
      <alignment horizontal="center" vertical="center" wrapText="1"/>
    </xf>
    <xf numFmtId="1" fontId="6" fillId="4" borderId="10" xfId="8" quotePrefix="1" applyNumberFormat="1" applyFont="1" applyFill="1" applyBorder="1" applyAlignment="1">
      <alignment horizontal="center" vertical="center" wrapText="1"/>
    </xf>
    <xf numFmtId="1" fontId="6" fillId="4" borderId="11" xfId="8" quotePrefix="1" applyNumberFormat="1" applyFont="1" applyFill="1" applyBorder="1" applyAlignment="1">
      <alignment horizontal="center" vertical="center" wrapText="1"/>
    </xf>
    <xf numFmtId="0" fontId="15" fillId="3" borderId="0" xfId="7" applyFont="1" applyFill="1" applyAlignment="1">
      <alignment horizontal="center" vertical="center" wrapText="1"/>
    </xf>
    <xf numFmtId="0" fontId="13" fillId="4" borderId="8" xfId="7" applyFont="1" applyFill="1" applyBorder="1" applyAlignment="1">
      <alignment horizontal="center" vertical="center" wrapText="1"/>
    </xf>
    <xf numFmtId="1" fontId="6" fillId="4" borderId="10" xfId="8" quotePrefix="1" applyNumberFormat="1" applyFont="1" applyFill="1" applyBorder="1" applyAlignment="1">
      <alignment horizontal="center" vertical="center"/>
    </xf>
    <xf numFmtId="1" fontId="6" fillId="4" borderId="11" xfId="8" quotePrefix="1" applyNumberFormat="1" applyFont="1" applyFill="1" applyBorder="1" applyAlignment="1">
      <alignment horizontal="center" vertical="center"/>
    </xf>
    <xf numFmtId="0" fontId="11" fillId="0" borderId="3" xfId="7" applyFont="1" applyBorder="1" applyAlignment="1">
      <alignment horizontal="center" vertical="center" wrapText="1"/>
    </xf>
    <xf numFmtId="0" fontId="11" fillId="0" borderId="8" xfId="7" applyFont="1" applyBorder="1" applyAlignment="1">
      <alignment horizontal="center" vertical="center" wrapText="1"/>
    </xf>
    <xf numFmtId="0" fontId="11" fillId="3" borderId="0" xfId="7" applyFont="1" applyFill="1" applyAlignment="1">
      <alignment horizontal="center" vertical="center" wrapText="1"/>
    </xf>
    <xf numFmtId="0" fontId="11" fillId="0" borderId="0" xfId="7" applyFont="1" applyAlignment="1">
      <alignment horizontal="center" vertical="center" wrapText="1"/>
    </xf>
    <xf numFmtId="1" fontId="22" fillId="4" borderId="10" xfId="8" quotePrefix="1" applyNumberFormat="1" applyFont="1" applyFill="1" applyBorder="1" applyAlignment="1">
      <alignment horizontal="center" vertical="center" wrapText="1"/>
    </xf>
    <xf numFmtId="1" fontId="22" fillId="4" borderId="11" xfId="8" quotePrefix="1" applyNumberFormat="1" applyFont="1" applyFill="1" applyBorder="1" applyAlignment="1">
      <alignment horizontal="center" vertical="center" wrapText="1"/>
    </xf>
  </cellXfs>
  <cellStyles count="10">
    <cellStyle name="_x000d__x000a_JournalTemplate=C:\COMFO\CTALK\JOURSTD.TPL_x000d__x000a_LbStateAddress=3 3 0 251 1 89 2 311_x000d__x000a_LbStateJou" xfId="2" xr:uid="{744E14DB-4E36-40B1-B835-205BD4E85746}"/>
    <cellStyle name="Normal" xfId="0" builtinId="0"/>
    <cellStyle name="Normal 133" xfId="3" xr:uid="{3E15F65E-A51B-4DF7-9765-E70D325F7360}"/>
    <cellStyle name="Normal 2 2" xfId="8" xr:uid="{3E7359DC-C056-4380-8587-40AE9A9D5FEA}"/>
    <cellStyle name="Normal 82 4 2" xfId="7" xr:uid="{B643F8F2-0CC7-4807-B222-25711067DCEF}"/>
    <cellStyle name="Normal 83" xfId="5" xr:uid="{F73BF958-7E46-489E-8287-5A0F14B05DC5}"/>
    <cellStyle name="Normal 83 2" xfId="6" xr:uid="{C4A51B29-0F0B-44B6-8C5D-88D95D8FB28D}"/>
    <cellStyle name="Porcentagem" xfId="4" builtinId="5"/>
    <cellStyle name="Porcentagem 2" xfId="9" xr:uid="{DB397E5C-2FCB-48A5-BEAD-C35DFC78D755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61360-F1B0-40AE-9F08-F34D768F0230}">
  <sheetPr>
    <tabColor theme="5" tint="0.59999389629810485"/>
  </sheetPr>
  <dimension ref="A1:AL41"/>
  <sheetViews>
    <sheetView showGridLines="0" tabSelected="1" zoomScale="55" zoomScaleNormal="55" workbookViewId="0">
      <pane xSplit="6" ySplit="12" topLeftCell="G13" activePane="bottomRight" state="frozen"/>
      <selection activeCell="H16" sqref="H16"/>
      <selection pane="topRight" activeCell="H16" sqref="H16"/>
      <selection pane="bottomLeft" activeCell="H16" sqref="H16"/>
      <selection pane="bottomRight" activeCell="O29" sqref="O29"/>
    </sheetView>
  </sheetViews>
  <sheetFormatPr defaultColWidth="0" defaultRowHeight="15.6" customHeight="1" zeroHeight="1" outlineLevelCol="1" x14ac:dyDescent="0.25"/>
  <cols>
    <col min="1" max="1" width="2" style="289" customWidth="1"/>
    <col min="2" max="2" width="16.140625" style="24" customWidth="1"/>
    <col min="3" max="3" width="19.5703125" style="24" customWidth="1"/>
    <col min="4" max="4" width="14.28515625" style="24" customWidth="1"/>
    <col min="5" max="5" width="17.85546875" style="24" customWidth="1"/>
    <col min="6" max="6" width="16.7109375" style="24" customWidth="1"/>
    <col min="7" max="7" width="11.140625" style="24" customWidth="1"/>
    <col min="8" max="8" width="14.28515625" style="24" customWidth="1"/>
    <col min="9" max="9" width="18.5703125" style="24" customWidth="1"/>
    <col min="10" max="10" width="17.28515625" style="24" customWidth="1" outlineLevel="1"/>
    <col min="11" max="11" width="21.7109375" style="24" customWidth="1"/>
    <col min="12" max="12" width="12.7109375" style="24" customWidth="1"/>
    <col min="13" max="13" width="17.42578125" customWidth="1" outlineLevel="1"/>
    <col min="14" max="14" width="27.5703125" style="24" customWidth="1"/>
    <col min="15" max="15" width="25.140625" style="24" customWidth="1"/>
    <col min="16" max="16" width="17" style="24" customWidth="1"/>
    <col min="17" max="17" width="18" style="24" customWidth="1"/>
    <col min="18" max="18" width="17.140625" style="24" customWidth="1"/>
    <col min="19" max="19" width="14.7109375" style="24" customWidth="1"/>
    <col min="20" max="20" width="18.85546875" style="24" customWidth="1"/>
    <col min="21" max="21" width="5.85546875" style="25" customWidth="1"/>
    <col min="22" max="23" width="14.5703125" style="24" customWidth="1"/>
    <col min="24" max="24" width="9.42578125" style="1" customWidth="1"/>
    <col min="25" max="26" width="9.42578125" style="274" customWidth="1"/>
    <col min="27" max="27" width="44.5703125" style="24" bestFit="1" customWidth="1"/>
    <col min="28" max="36" width="9.42578125" style="24" customWidth="1"/>
    <col min="37" max="38" width="0" style="24" hidden="1" customWidth="1"/>
    <col min="39" max="16384" width="9.42578125" style="24" hidden="1"/>
  </cols>
  <sheetData>
    <row r="1" spans="1:36" s="1" customFormat="1" ht="3.6" customHeight="1" x14ac:dyDescent="0.2">
      <c r="A1" s="287"/>
      <c r="Y1" s="2"/>
      <c r="Z1" s="2"/>
    </row>
    <row r="2" spans="1:36" s="8" customFormat="1" ht="15.6" hidden="1" customHeight="1" x14ac:dyDescent="0.25">
      <c r="A2" s="288"/>
      <c r="B2" s="291" t="e" vm="1">
        <v>#VALUE!</v>
      </c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7"/>
    </row>
    <row r="3" spans="1:36" s="8" customFormat="1" ht="15.6" hidden="1" customHeight="1" x14ac:dyDescent="0.25">
      <c r="A3" s="288"/>
      <c r="B3" s="292"/>
      <c r="C3" s="9" t="s">
        <v>0</v>
      </c>
      <c r="D3" s="10">
        <v>46022</v>
      </c>
      <c r="E3" s="9"/>
      <c r="F3" s="11" t="s">
        <v>1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12"/>
    </row>
    <row r="4" spans="1:36" s="8" customFormat="1" ht="15.6" hidden="1" customHeight="1" x14ac:dyDescent="0.25">
      <c r="A4" s="288"/>
      <c r="B4" s="292"/>
      <c r="C4" s="9" t="s">
        <v>2</v>
      </c>
      <c r="D4" s="13" t="str">
        <f>IF(MONTH($D$3)=3,1,IF(MONTH($D$3)=6,2,IF(MONTH($D$3)=9,3,4)))&amp;"T"&amp;RIGHT(YEAR($D$3),2)</f>
        <v>4T25</v>
      </c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12"/>
    </row>
    <row r="5" spans="1:36" s="8" customFormat="1" ht="15.95" hidden="1" customHeight="1" x14ac:dyDescent="0.25">
      <c r="A5" s="288"/>
      <c r="B5" s="293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7"/>
    </row>
    <row r="6" spans="1:36" s="1" customFormat="1" ht="5.85" customHeight="1" x14ac:dyDescent="0.2">
      <c r="A6" s="287"/>
      <c r="Y6" s="2"/>
      <c r="Z6" s="2"/>
    </row>
    <row r="7" spans="1:36" s="1" customFormat="1" ht="3" customHeight="1" x14ac:dyDescent="0.2">
      <c r="A7" s="287"/>
      <c r="H7" s="18"/>
      <c r="I7" s="18"/>
      <c r="J7" s="18"/>
      <c r="K7" s="18"/>
      <c r="L7" s="18"/>
      <c r="N7" s="18"/>
      <c r="O7" s="18"/>
      <c r="P7" s="18"/>
      <c r="Q7" s="18"/>
      <c r="R7" s="18"/>
      <c r="S7" s="18"/>
      <c r="T7" s="18"/>
      <c r="U7" s="21"/>
      <c r="V7" s="18"/>
      <c r="W7" s="18"/>
      <c r="Y7" s="2"/>
      <c r="Z7" s="2"/>
    </row>
    <row r="8" spans="1:36" s="1" customFormat="1" ht="15.6" hidden="1" customHeight="1" x14ac:dyDescent="0.2">
      <c r="A8" s="287"/>
      <c r="B8" s="19" t="s">
        <v>71</v>
      </c>
      <c r="C8" s="20"/>
      <c r="D8" s="20"/>
      <c r="E8" s="20"/>
      <c r="F8" s="20"/>
      <c r="G8" s="20"/>
      <c r="H8" s="20"/>
      <c r="I8" s="22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Y8" s="2"/>
      <c r="Z8" s="2"/>
    </row>
    <row r="9" spans="1:36" s="1" customFormat="1" ht="5.85" customHeight="1" x14ac:dyDescent="0.2">
      <c r="A9" s="287"/>
      <c r="H9" s="18"/>
      <c r="I9" s="18"/>
      <c r="J9" s="18"/>
      <c r="K9" s="18"/>
      <c r="L9" s="18"/>
      <c r="N9" s="18"/>
      <c r="O9" s="18"/>
      <c r="P9" s="18"/>
      <c r="Q9" s="18"/>
      <c r="R9" s="18"/>
      <c r="S9" s="18"/>
      <c r="T9" s="18"/>
      <c r="U9" s="21"/>
      <c r="V9" s="18"/>
      <c r="W9" s="18"/>
      <c r="Y9" s="2"/>
      <c r="Z9" s="2"/>
    </row>
    <row r="10" spans="1:36" ht="12.6" customHeight="1" thickBot="1" x14ac:dyDescent="0.25">
      <c r="B10" s="23"/>
      <c r="M10" s="24"/>
    </row>
    <row r="11" spans="1:36" ht="41.45" customHeight="1" thickBot="1" x14ac:dyDescent="0.25">
      <c r="B11" s="294" t="s">
        <v>72</v>
      </c>
      <c r="C11" s="296" t="s">
        <v>73</v>
      </c>
      <c r="D11" s="296" t="s">
        <v>4</v>
      </c>
      <c r="E11" s="296" t="s">
        <v>3</v>
      </c>
      <c r="F11" s="294" t="s">
        <v>74</v>
      </c>
      <c r="G11" s="294" t="s">
        <v>49</v>
      </c>
      <c r="H11" s="294" t="s">
        <v>75</v>
      </c>
      <c r="I11" s="294" t="s">
        <v>76</v>
      </c>
      <c r="J11" s="294" t="s">
        <v>77</v>
      </c>
      <c r="K11" s="294" t="s">
        <v>78</v>
      </c>
      <c r="L11" s="294" t="s">
        <v>79</v>
      </c>
      <c r="M11" s="301" t="s">
        <v>80</v>
      </c>
      <c r="N11" s="294" t="s">
        <v>81</v>
      </c>
      <c r="O11" s="294" t="s">
        <v>204</v>
      </c>
      <c r="P11" s="294" t="s">
        <v>82</v>
      </c>
      <c r="Q11" s="294" t="s">
        <v>83</v>
      </c>
      <c r="R11" s="294" t="s">
        <v>84</v>
      </c>
      <c r="S11" s="294" t="s">
        <v>85</v>
      </c>
      <c r="T11" s="294" t="s">
        <v>86</v>
      </c>
      <c r="U11" s="26"/>
      <c r="V11" s="303" t="s">
        <v>205</v>
      </c>
      <c r="W11" s="303" t="s">
        <v>206</v>
      </c>
    </row>
    <row r="12" spans="1:36" ht="68.099999999999994" customHeight="1" thickBot="1" x14ac:dyDescent="0.3">
      <c r="B12" s="295"/>
      <c r="C12" s="297"/>
      <c r="D12" s="297"/>
      <c r="E12" s="297"/>
      <c r="F12" s="295"/>
      <c r="G12" s="295"/>
      <c r="H12" s="295"/>
      <c r="I12" s="295"/>
      <c r="J12" s="295"/>
      <c r="K12" s="295"/>
      <c r="L12" s="295"/>
      <c r="M12" s="302"/>
      <c r="N12" s="295"/>
      <c r="O12" s="295"/>
      <c r="P12" s="295"/>
      <c r="Q12" s="295"/>
      <c r="R12" s="295"/>
      <c r="S12" s="295"/>
      <c r="T12" s="295"/>
      <c r="U12" s="26"/>
      <c r="V12" s="304"/>
      <c r="W12" s="304"/>
      <c r="Y12" s="275" t="s">
        <v>207</v>
      </c>
      <c r="Z12" s="275"/>
      <c r="AA12" s="276"/>
      <c r="AB12" s="277">
        <v>2016</v>
      </c>
      <c r="AC12" s="277">
        <f>AB12+1</f>
        <v>2017</v>
      </c>
      <c r="AD12" s="277">
        <f t="shared" ref="AD12:AI12" si="0">AC12+1</f>
        <v>2018</v>
      </c>
      <c r="AE12" s="277">
        <f t="shared" si="0"/>
        <v>2019</v>
      </c>
      <c r="AF12" s="277">
        <f t="shared" si="0"/>
        <v>2020</v>
      </c>
      <c r="AG12" s="277">
        <f t="shared" si="0"/>
        <v>2021</v>
      </c>
      <c r="AH12" s="277">
        <f t="shared" si="0"/>
        <v>2022</v>
      </c>
      <c r="AI12" s="277">
        <f t="shared" si="0"/>
        <v>2023</v>
      </c>
      <c r="AJ12" s="157"/>
    </row>
    <row r="13" spans="1:36" ht="35.1" customHeight="1" thickBot="1" x14ac:dyDescent="0.3">
      <c r="A13" s="289" t="s">
        <v>18</v>
      </c>
      <c r="B13" s="305" t="s">
        <v>87</v>
      </c>
      <c r="C13" s="28" t="s">
        <v>88</v>
      </c>
      <c r="D13" s="28" t="s">
        <v>17</v>
      </c>
      <c r="E13" s="28" t="s">
        <v>16</v>
      </c>
      <c r="F13" s="29">
        <v>0.5</v>
      </c>
      <c r="G13" s="28" t="s">
        <v>62</v>
      </c>
      <c r="H13" s="30">
        <v>0</v>
      </c>
      <c r="I13" s="31" t="e">
        <f>INDEX(#REF!,MATCH(Crescimento!$D13,#REF!,0),MATCH(#REF!,#REF!,0))</f>
        <v>#REF!</v>
      </c>
      <c r="J13" s="32">
        <v>42776</v>
      </c>
      <c r="K13" s="32">
        <v>43466</v>
      </c>
      <c r="L13" s="32">
        <v>44602</v>
      </c>
      <c r="M13" s="33">
        <v>509.59500000000003</v>
      </c>
      <c r="N13" s="33">
        <f t="shared" ref="N13:N31" si="1">M13*F13</f>
        <v>254.79750000000001</v>
      </c>
      <c r="O13" s="33">
        <v>333.35899999999998</v>
      </c>
      <c r="P13" s="34" t="s">
        <v>89</v>
      </c>
      <c r="Q13" s="35" t="s">
        <v>90</v>
      </c>
      <c r="R13" s="36">
        <v>1</v>
      </c>
      <c r="S13" s="37">
        <v>1</v>
      </c>
      <c r="T13" s="35" t="s">
        <v>91</v>
      </c>
      <c r="U13" s="26"/>
      <c r="V13" s="33">
        <v>399.98807965559723</v>
      </c>
      <c r="W13" s="33">
        <v>449.5211116324146</v>
      </c>
      <c r="X13" s="278"/>
      <c r="Y13" s="279">
        <v>2016</v>
      </c>
      <c r="Z13" s="279"/>
      <c r="AA13" s="280" t="s">
        <v>208</v>
      </c>
      <c r="AB13" s="281">
        <f t="shared" ref="AB13:AI13" si="2">COUNTIF($Y:$Y,AB$12)</f>
        <v>3</v>
      </c>
      <c r="AC13" s="281">
        <f t="shared" si="2"/>
        <v>5</v>
      </c>
      <c r="AD13" s="281">
        <f t="shared" si="2"/>
        <v>2</v>
      </c>
      <c r="AE13" s="281">
        <f t="shared" si="2"/>
        <v>3</v>
      </c>
      <c r="AF13" s="281">
        <f t="shared" si="2"/>
        <v>1</v>
      </c>
      <c r="AG13" s="281">
        <f t="shared" si="2"/>
        <v>0</v>
      </c>
      <c r="AH13" s="281">
        <f t="shared" si="2"/>
        <v>2</v>
      </c>
      <c r="AI13" s="281">
        <f t="shared" si="2"/>
        <v>3</v>
      </c>
    </row>
    <row r="14" spans="1:36" ht="35.1" customHeight="1" thickBot="1" x14ac:dyDescent="0.3">
      <c r="A14" s="289" t="s">
        <v>36</v>
      </c>
      <c r="B14" s="305"/>
      <c r="C14" s="38" t="s">
        <v>92</v>
      </c>
      <c r="D14" s="38" t="s">
        <v>35</v>
      </c>
      <c r="E14" s="38" t="s">
        <v>34</v>
      </c>
      <c r="F14" s="39">
        <v>0.5</v>
      </c>
      <c r="G14" s="40" t="s">
        <v>54</v>
      </c>
      <c r="H14" s="41">
        <v>0</v>
      </c>
      <c r="I14" s="42" t="e">
        <f>INDEX(#REF!,MATCH(Crescimento!$D14,#REF!,0),MATCH(#REF!,#REF!,0))</f>
        <v>#REF!</v>
      </c>
      <c r="J14" s="43">
        <v>42776</v>
      </c>
      <c r="K14" s="43">
        <v>43466</v>
      </c>
      <c r="L14" s="43">
        <v>44602</v>
      </c>
      <c r="M14" s="44">
        <v>341.11799999999999</v>
      </c>
      <c r="N14" s="44">
        <f t="shared" si="1"/>
        <v>170.559</v>
      </c>
      <c r="O14" s="44">
        <v>197.5455</v>
      </c>
      <c r="P14" s="45" t="s">
        <v>89</v>
      </c>
      <c r="Q14" s="46" t="s">
        <v>90</v>
      </c>
      <c r="R14" s="47">
        <v>1</v>
      </c>
      <c r="S14" s="48">
        <v>1</v>
      </c>
      <c r="T14" s="46" t="s">
        <v>93</v>
      </c>
      <c r="U14" s="26"/>
      <c r="V14" s="44">
        <v>267.74817993888877</v>
      </c>
      <c r="W14" s="44">
        <v>280.73750572070674</v>
      </c>
      <c r="X14" s="278"/>
      <c r="Y14" s="279">
        <v>2016</v>
      </c>
      <c r="Z14" s="279"/>
      <c r="AA14" s="280" t="s">
        <v>209</v>
      </c>
      <c r="AB14" s="281">
        <f>AB13</f>
        <v>3</v>
      </c>
      <c r="AC14" s="281">
        <f t="shared" ref="AC14:AI14" si="3">AB14+AC13</f>
        <v>8</v>
      </c>
      <c r="AD14" s="281">
        <f t="shared" si="3"/>
        <v>10</v>
      </c>
      <c r="AE14" s="281">
        <f t="shared" si="3"/>
        <v>13</v>
      </c>
      <c r="AF14" s="281">
        <f t="shared" si="3"/>
        <v>14</v>
      </c>
      <c r="AG14" s="281">
        <f t="shared" si="3"/>
        <v>14</v>
      </c>
      <c r="AH14" s="281">
        <f t="shared" si="3"/>
        <v>16</v>
      </c>
      <c r="AI14" s="281">
        <f t="shared" si="3"/>
        <v>19</v>
      </c>
    </row>
    <row r="15" spans="1:36" ht="35.1" customHeight="1" thickBot="1" x14ac:dyDescent="0.3">
      <c r="A15" s="289" t="s">
        <v>27</v>
      </c>
      <c r="B15" s="305"/>
      <c r="C15" s="49" t="s">
        <v>94</v>
      </c>
      <c r="D15" s="49" t="s">
        <v>26</v>
      </c>
      <c r="E15" s="49" t="s">
        <v>25</v>
      </c>
      <c r="F15" s="50">
        <v>1</v>
      </c>
      <c r="G15" s="51" t="s">
        <v>52</v>
      </c>
      <c r="H15" s="52">
        <v>0.25140000000000001</v>
      </c>
      <c r="I15" s="53" t="e">
        <f>INDEX(#REF!,MATCH(Crescimento!$D15,#REF!,0),MATCH(#REF!,#REF!,0))</f>
        <v>#REF!</v>
      </c>
      <c r="J15" s="54">
        <v>42776</v>
      </c>
      <c r="K15" s="54">
        <v>43282</v>
      </c>
      <c r="L15" s="54">
        <v>44722</v>
      </c>
      <c r="M15" s="55">
        <v>297.81900000000002</v>
      </c>
      <c r="N15" s="55">
        <f t="shared" si="1"/>
        <v>297.81900000000002</v>
      </c>
      <c r="O15" s="55">
        <v>373.803</v>
      </c>
      <c r="P15" s="56" t="s">
        <v>89</v>
      </c>
      <c r="Q15" s="57" t="s">
        <v>95</v>
      </c>
      <c r="R15" s="58">
        <v>1</v>
      </c>
      <c r="S15" s="59">
        <v>1</v>
      </c>
      <c r="T15" s="60" t="s">
        <v>96</v>
      </c>
      <c r="U15" s="26"/>
      <c r="V15" s="55">
        <v>467.52440622435586</v>
      </c>
      <c r="W15" s="55">
        <v>488.8492042886669</v>
      </c>
      <c r="X15" s="278"/>
      <c r="Y15" s="279">
        <v>2016</v>
      </c>
      <c r="Z15" s="279"/>
      <c r="AA15" s="280" t="s">
        <v>210</v>
      </c>
      <c r="AB15" s="281" t="e">
        <f t="shared" ref="AB15:AI15" si="4">SUMIF($Y:$Y,AB$12,$I:$I)</f>
        <v>#REF!</v>
      </c>
      <c r="AC15" s="281" t="e">
        <f t="shared" si="4"/>
        <v>#REF!</v>
      </c>
      <c r="AD15" s="281" t="e">
        <f t="shared" si="4"/>
        <v>#REF!</v>
      </c>
      <c r="AE15" s="281" t="e">
        <f t="shared" si="4"/>
        <v>#REF!</v>
      </c>
      <c r="AF15" s="281" t="e">
        <f t="shared" si="4"/>
        <v>#REF!</v>
      </c>
      <c r="AG15" s="281">
        <f t="shared" si="4"/>
        <v>0</v>
      </c>
      <c r="AH15" s="281" t="e">
        <f t="shared" si="4"/>
        <v>#REF!</v>
      </c>
      <c r="AI15" s="281" t="e">
        <f t="shared" si="4"/>
        <v>#REF!</v>
      </c>
    </row>
    <row r="16" spans="1:36" ht="35.1" customHeight="1" thickBot="1" x14ac:dyDescent="0.3">
      <c r="A16" s="289" t="s">
        <v>9</v>
      </c>
      <c r="B16" s="298" t="s">
        <v>97</v>
      </c>
      <c r="C16" s="61" t="s">
        <v>98</v>
      </c>
      <c r="D16" s="61" t="s">
        <v>8</v>
      </c>
      <c r="E16" s="61" t="s">
        <v>7</v>
      </c>
      <c r="F16" s="62">
        <v>0.5</v>
      </c>
      <c r="G16" s="63" t="s">
        <v>50</v>
      </c>
      <c r="H16" s="64">
        <v>0.33239999999999997</v>
      </c>
      <c r="I16" s="65" t="e">
        <f>INDEX(#REF!,MATCH(Crescimento!$D16,#REF!,0),MATCH(#REF!,#REF!,0))</f>
        <v>#REF!</v>
      </c>
      <c r="J16" s="66">
        <v>42958</v>
      </c>
      <c r="K16" s="66">
        <v>44228</v>
      </c>
      <c r="L16" s="66">
        <v>44784</v>
      </c>
      <c r="M16" s="67">
        <v>1936.4738</v>
      </c>
      <c r="N16" s="67">
        <f t="shared" si="1"/>
        <v>968.23689999999999</v>
      </c>
      <c r="O16" s="67">
        <v>1061.1835000000001</v>
      </c>
      <c r="P16" s="68" t="s">
        <v>89</v>
      </c>
      <c r="Q16" s="69" t="s">
        <v>99</v>
      </c>
      <c r="R16" s="70">
        <v>1</v>
      </c>
      <c r="S16" s="71">
        <v>1</v>
      </c>
      <c r="T16" s="69" t="s">
        <v>100</v>
      </c>
      <c r="U16" s="26"/>
      <c r="V16" s="67">
        <v>1508.1737226429982</v>
      </c>
      <c r="W16" s="67">
        <v>1375.6558837425309</v>
      </c>
      <c r="X16" s="278"/>
      <c r="Y16" s="275">
        <v>2017</v>
      </c>
      <c r="Z16" s="279"/>
      <c r="AA16" s="280" t="s">
        <v>211</v>
      </c>
      <c r="AB16" s="281" t="e">
        <f>AB15</f>
        <v>#REF!</v>
      </c>
      <c r="AC16" s="281" t="e">
        <f t="shared" ref="AC16:AI16" si="5">AB16+AC15</f>
        <v>#REF!</v>
      </c>
      <c r="AD16" s="281" t="e">
        <f t="shared" si="5"/>
        <v>#REF!</v>
      </c>
      <c r="AE16" s="281" t="e">
        <f t="shared" si="5"/>
        <v>#REF!</v>
      </c>
      <c r="AF16" s="281" t="e">
        <f t="shared" si="5"/>
        <v>#REF!</v>
      </c>
      <c r="AG16" s="281" t="e">
        <f t="shared" si="5"/>
        <v>#REF!</v>
      </c>
      <c r="AH16" s="281" t="e">
        <f t="shared" si="5"/>
        <v>#REF!</v>
      </c>
      <c r="AI16" s="281" t="e">
        <f t="shared" si="5"/>
        <v>#REF!</v>
      </c>
    </row>
    <row r="17" spans="1:35" ht="35.1" customHeight="1" thickBot="1" x14ac:dyDescent="0.25">
      <c r="A17" s="289" t="s">
        <v>44</v>
      </c>
      <c r="B17" s="299"/>
      <c r="C17" s="72" t="s">
        <v>101</v>
      </c>
      <c r="D17" s="72" t="s">
        <v>43</v>
      </c>
      <c r="E17" s="72" t="s">
        <v>42</v>
      </c>
      <c r="F17" s="73">
        <v>1</v>
      </c>
      <c r="G17" s="74" t="s">
        <v>102</v>
      </c>
      <c r="H17" s="75">
        <v>0.32200000000000001</v>
      </c>
      <c r="I17" s="76" t="e">
        <f>INDEX(#REF!,MATCH(Crescimento!$D17,#REF!,0),MATCH(#REF!,#REF!,0))</f>
        <v>#REF!</v>
      </c>
      <c r="J17" s="77">
        <v>42958</v>
      </c>
      <c r="K17" s="77">
        <v>42736</v>
      </c>
      <c r="L17" s="77">
        <v>44419</v>
      </c>
      <c r="M17" s="78">
        <v>134.6464</v>
      </c>
      <c r="N17" s="78">
        <f t="shared" si="1"/>
        <v>134.6464</v>
      </c>
      <c r="O17" s="78">
        <v>117.526</v>
      </c>
      <c r="P17" s="79" t="s">
        <v>89</v>
      </c>
      <c r="Q17" s="80" t="s">
        <v>95</v>
      </c>
      <c r="R17" s="81">
        <v>1</v>
      </c>
      <c r="S17" s="82">
        <v>1</v>
      </c>
      <c r="T17" s="83" t="s">
        <v>103</v>
      </c>
      <c r="U17" s="26"/>
      <c r="V17" s="78">
        <v>209.73189756399307</v>
      </c>
      <c r="W17" s="78">
        <v>167.3980609772378</v>
      </c>
      <c r="X17" s="278"/>
      <c r="Y17" s="275">
        <v>2017</v>
      </c>
      <c r="Z17" s="279"/>
      <c r="AA17" s="276"/>
      <c r="AB17" s="276"/>
      <c r="AC17" s="276"/>
      <c r="AD17" s="276"/>
      <c r="AE17" s="276"/>
      <c r="AF17" s="276"/>
      <c r="AG17" s="276"/>
      <c r="AH17" s="276"/>
      <c r="AI17" s="276"/>
    </row>
    <row r="18" spans="1:35" ht="35.1" customHeight="1" thickBot="1" x14ac:dyDescent="0.25">
      <c r="A18" s="289" t="s">
        <v>30</v>
      </c>
      <c r="B18" s="299"/>
      <c r="C18" s="72" t="s">
        <v>104</v>
      </c>
      <c r="D18" s="72" t="s">
        <v>29</v>
      </c>
      <c r="E18" s="72" t="s">
        <v>28</v>
      </c>
      <c r="F18" s="73">
        <v>1</v>
      </c>
      <c r="G18" s="84" t="s">
        <v>102</v>
      </c>
      <c r="H18" s="75">
        <v>0.4451</v>
      </c>
      <c r="I18" s="76" t="e">
        <f>INDEX(#REF!,MATCH(Crescimento!$D18,#REF!,0),MATCH(#REF!,#REF!,0))</f>
        <v>#REF!</v>
      </c>
      <c r="J18" s="77">
        <v>42958</v>
      </c>
      <c r="K18" s="77">
        <v>43252</v>
      </c>
      <c r="L18" s="77">
        <v>44419</v>
      </c>
      <c r="M18" s="78">
        <v>397.73349999999999</v>
      </c>
      <c r="N18" s="78">
        <f t="shared" si="1"/>
        <v>397.73349999999999</v>
      </c>
      <c r="O18" s="78">
        <v>255.90600000000001</v>
      </c>
      <c r="P18" s="79" t="s">
        <v>89</v>
      </c>
      <c r="Q18" s="80" t="s">
        <v>95</v>
      </c>
      <c r="R18" s="81">
        <v>1</v>
      </c>
      <c r="S18" s="82">
        <v>1</v>
      </c>
      <c r="T18" s="83" t="s">
        <v>105</v>
      </c>
      <c r="U18" s="26"/>
      <c r="V18" s="78">
        <v>619.52938719318479</v>
      </c>
      <c r="W18" s="78">
        <v>366.84160698968606</v>
      </c>
      <c r="X18" s="278"/>
      <c r="Y18" s="275">
        <v>2017</v>
      </c>
      <c r="Z18" s="279"/>
      <c r="AA18" s="276"/>
      <c r="AB18" s="275"/>
      <c r="AC18" s="276"/>
      <c r="AD18" s="276"/>
      <c r="AE18" s="276"/>
      <c r="AF18" s="276"/>
      <c r="AG18" s="276"/>
      <c r="AH18" s="276"/>
      <c r="AI18" s="276"/>
    </row>
    <row r="19" spans="1:35" ht="35.1" customHeight="1" thickBot="1" x14ac:dyDescent="0.25">
      <c r="A19" s="289" t="s">
        <v>12</v>
      </c>
      <c r="B19" s="299"/>
      <c r="C19" s="72" t="s">
        <v>106</v>
      </c>
      <c r="D19" s="72" t="s">
        <v>11</v>
      </c>
      <c r="E19" s="72" t="s">
        <v>10</v>
      </c>
      <c r="F19" s="73">
        <v>1</v>
      </c>
      <c r="G19" s="84" t="s">
        <v>102</v>
      </c>
      <c r="H19" s="75">
        <v>0.52690000000000003</v>
      </c>
      <c r="I19" s="76" t="e">
        <f>INDEX(#REF!,MATCH(Crescimento!$D19,#REF!,0),MATCH(#REF!,#REF!,0))</f>
        <v>#REF!</v>
      </c>
      <c r="J19" s="77">
        <v>42958</v>
      </c>
      <c r="K19" s="85">
        <v>43435</v>
      </c>
      <c r="L19" s="77">
        <v>44419</v>
      </c>
      <c r="M19" s="78">
        <v>601.87950000000001</v>
      </c>
      <c r="N19" s="78">
        <f t="shared" si="1"/>
        <v>601.87950000000001</v>
      </c>
      <c r="O19" s="78">
        <v>363.42</v>
      </c>
      <c r="P19" s="79" t="s">
        <v>89</v>
      </c>
      <c r="Q19" s="83" t="s">
        <v>107</v>
      </c>
      <c r="R19" s="81">
        <v>1</v>
      </c>
      <c r="S19" s="86">
        <v>1</v>
      </c>
      <c r="T19" s="83" t="s">
        <v>108</v>
      </c>
      <c r="U19" s="26"/>
      <c r="V19" s="78">
        <v>937.51730190979754</v>
      </c>
      <c r="W19" s="78">
        <v>504.87114414228341</v>
      </c>
      <c r="X19" s="278"/>
      <c r="Y19" s="275">
        <v>2017</v>
      </c>
      <c r="Z19" s="279"/>
      <c r="AA19" s="276"/>
      <c r="AB19" s="276"/>
      <c r="AC19" s="276"/>
      <c r="AD19" s="276"/>
      <c r="AE19" s="276"/>
      <c r="AF19" s="276"/>
      <c r="AG19" s="276"/>
      <c r="AH19" s="276"/>
      <c r="AI19" s="276"/>
    </row>
    <row r="20" spans="1:35" ht="35.1" customHeight="1" thickBot="1" x14ac:dyDescent="0.25">
      <c r="A20" s="289" t="s">
        <v>109</v>
      </c>
      <c r="B20" s="300"/>
      <c r="C20" s="87" t="s">
        <v>110</v>
      </c>
      <c r="D20" s="87" t="s">
        <v>38</v>
      </c>
      <c r="E20" s="87" t="s">
        <v>37</v>
      </c>
      <c r="F20" s="88">
        <v>1</v>
      </c>
      <c r="G20" s="89" t="s">
        <v>51</v>
      </c>
      <c r="H20" s="90">
        <v>0.57550000000000001</v>
      </c>
      <c r="I20" s="91" t="e">
        <f>INDEX(#REF!,MATCH(Crescimento!$D20,#REF!,0),MATCH(#REF!,#REF!,0))</f>
        <v>#REF!</v>
      </c>
      <c r="J20" s="92">
        <v>42958</v>
      </c>
      <c r="K20" s="93">
        <v>43678</v>
      </c>
      <c r="L20" s="92">
        <v>44238</v>
      </c>
      <c r="M20" s="94">
        <v>125.79430000000001</v>
      </c>
      <c r="N20" s="94">
        <f t="shared" si="1"/>
        <v>125.79430000000001</v>
      </c>
      <c r="O20" s="94">
        <v>62.978000000000002</v>
      </c>
      <c r="P20" s="95" t="s">
        <v>89</v>
      </c>
      <c r="Q20" s="96" t="s">
        <v>111</v>
      </c>
      <c r="R20" s="97">
        <v>1</v>
      </c>
      <c r="S20" s="98">
        <v>1</v>
      </c>
      <c r="T20" s="96" t="s">
        <v>107</v>
      </c>
      <c r="U20" s="26"/>
      <c r="V20" s="94">
        <v>195.94342842982965</v>
      </c>
      <c r="W20" s="94">
        <v>91.122026887605116</v>
      </c>
      <c r="X20" s="278"/>
      <c r="Y20" s="275">
        <v>2017</v>
      </c>
      <c r="Z20" s="279"/>
      <c r="AA20" s="276"/>
      <c r="AB20" s="275"/>
      <c r="AC20" s="276"/>
      <c r="AD20" s="276"/>
      <c r="AE20" s="276"/>
      <c r="AF20" s="276"/>
      <c r="AG20" s="276"/>
      <c r="AH20" s="276"/>
      <c r="AI20" s="276"/>
    </row>
    <row r="21" spans="1:35" ht="35.1" customHeight="1" thickBot="1" x14ac:dyDescent="0.25">
      <c r="A21" s="289" t="s">
        <v>112</v>
      </c>
      <c r="B21" s="305" t="s">
        <v>113</v>
      </c>
      <c r="C21" s="99" t="s">
        <v>114</v>
      </c>
      <c r="D21" s="99" t="s">
        <v>48</v>
      </c>
      <c r="E21" s="99" t="s">
        <v>47</v>
      </c>
      <c r="F21" s="100">
        <v>1</v>
      </c>
      <c r="G21" s="99" t="s">
        <v>51</v>
      </c>
      <c r="H21" s="101">
        <v>0.73899999999999999</v>
      </c>
      <c r="I21" s="102" t="e">
        <f>INDEX(#REF!,MATCH(Crescimento!$D21,#REF!,0),MATCH(#REF!,#REF!,0))</f>
        <v>#REF!</v>
      </c>
      <c r="J21" s="103">
        <v>43364</v>
      </c>
      <c r="K21" s="103">
        <v>43831</v>
      </c>
      <c r="L21" s="103">
        <v>44825</v>
      </c>
      <c r="M21" s="104">
        <v>237.947</v>
      </c>
      <c r="N21" s="104">
        <f t="shared" si="1"/>
        <v>237.947</v>
      </c>
      <c r="O21" s="104">
        <v>126.087</v>
      </c>
      <c r="P21" s="105" t="s">
        <v>89</v>
      </c>
      <c r="Q21" s="106" t="s">
        <v>107</v>
      </c>
      <c r="R21" s="107">
        <v>1</v>
      </c>
      <c r="S21" s="108">
        <v>1</v>
      </c>
      <c r="T21" s="106" t="s">
        <v>115</v>
      </c>
      <c r="U21" s="26"/>
      <c r="V21" s="104">
        <v>356.12870628323054</v>
      </c>
      <c r="W21" s="104">
        <v>170.5369148179401</v>
      </c>
      <c r="X21" s="278"/>
      <c r="Y21" s="275">
        <v>2018</v>
      </c>
      <c r="Z21" s="279"/>
      <c r="AA21" s="276"/>
      <c r="AB21" s="276"/>
      <c r="AC21" s="276"/>
      <c r="AD21" s="276"/>
      <c r="AE21" s="276"/>
      <c r="AF21" s="276"/>
      <c r="AG21" s="276"/>
      <c r="AH21" s="276"/>
      <c r="AI21" s="276"/>
    </row>
    <row r="22" spans="1:35" ht="35.1" customHeight="1" thickBot="1" x14ac:dyDescent="0.25">
      <c r="A22" s="289" t="s">
        <v>33</v>
      </c>
      <c r="B22" s="305"/>
      <c r="C22" s="49" t="s">
        <v>116</v>
      </c>
      <c r="D22" s="49" t="s">
        <v>32</v>
      </c>
      <c r="E22" s="49" t="s">
        <v>31</v>
      </c>
      <c r="F22" s="50">
        <v>1</v>
      </c>
      <c r="G22" s="49" t="s">
        <v>55</v>
      </c>
      <c r="H22" s="52">
        <v>0.66700000000000004</v>
      </c>
      <c r="I22" s="53" t="e">
        <f>INDEX(#REF!,MATCH(Crescimento!$D22,#REF!,0),MATCH(#REF!,#REF!,0))</f>
        <v>#REF!</v>
      </c>
      <c r="J22" s="54">
        <v>43364</v>
      </c>
      <c r="K22" s="54">
        <v>44440</v>
      </c>
      <c r="L22" s="54">
        <v>45190</v>
      </c>
      <c r="M22" s="55">
        <v>641.38199999999995</v>
      </c>
      <c r="N22" s="55">
        <f t="shared" si="1"/>
        <v>641.38199999999995</v>
      </c>
      <c r="O22" s="55">
        <v>455.96499999999997</v>
      </c>
      <c r="P22" s="56" t="s">
        <v>89</v>
      </c>
      <c r="Q22" s="60" t="s">
        <v>108</v>
      </c>
      <c r="R22" s="58">
        <v>1</v>
      </c>
      <c r="S22" s="109">
        <v>1</v>
      </c>
      <c r="T22" s="60" t="s">
        <v>91</v>
      </c>
      <c r="U22" s="26"/>
      <c r="V22" s="55">
        <v>959.93873380774278</v>
      </c>
      <c r="W22" s="55">
        <v>586.29141762683457</v>
      </c>
      <c r="X22" s="278"/>
      <c r="Y22" s="275">
        <v>2018</v>
      </c>
      <c r="Z22" s="279"/>
      <c r="AA22" s="276"/>
      <c r="AB22" s="276"/>
      <c r="AC22" s="276"/>
      <c r="AD22" s="276"/>
      <c r="AE22" s="276"/>
      <c r="AF22" s="276"/>
      <c r="AG22" s="276"/>
      <c r="AH22" s="276"/>
      <c r="AI22" s="276"/>
    </row>
    <row r="23" spans="1:35" ht="35.1" customHeight="1" thickBot="1" x14ac:dyDescent="0.25">
      <c r="A23" s="289" t="s">
        <v>21</v>
      </c>
      <c r="B23" s="298" t="s">
        <v>117</v>
      </c>
      <c r="C23" s="61" t="s">
        <v>118</v>
      </c>
      <c r="D23" s="61" t="s">
        <v>20</v>
      </c>
      <c r="E23" s="61" t="s">
        <v>19</v>
      </c>
      <c r="F23" s="62">
        <v>1</v>
      </c>
      <c r="G23" s="110" t="s">
        <v>53</v>
      </c>
      <c r="H23" s="64">
        <v>0.66849999999999998</v>
      </c>
      <c r="I23" s="65" t="e">
        <f>INDEX(#REF!,MATCH(Crescimento!$D23,#REF!,0),MATCH(#REF!,#REF!,0))</f>
        <v>#REF!</v>
      </c>
      <c r="J23" s="66">
        <v>43891</v>
      </c>
      <c r="K23" s="66">
        <v>43831</v>
      </c>
      <c r="L23" s="66">
        <v>45736</v>
      </c>
      <c r="M23" s="67">
        <v>681.55</v>
      </c>
      <c r="N23" s="67">
        <f t="shared" si="1"/>
        <v>681.55</v>
      </c>
      <c r="O23" s="67">
        <v>735.70299999999997</v>
      </c>
      <c r="P23" s="68" t="s">
        <v>89</v>
      </c>
      <c r="Q23" s="69" t="s">
        <v>91</v>
      </c>
      <c r="R23" s="70">
        <v>1</v>
      </c>
      <c r="S23" s="111">
        <v>1</v>
      </c>
      <c r="T23" s="69" t="s">
        <v>69</v>
      </c>
      <c r="U23" s="26"/>
      <c r="V23" s="67">
        <v>967.74475890201302</v>
      </c>
      <c r="W23" s="67">
        <v>830.90171781159052</v>
      </c>
      <c r="X23" s="282"/>
      <c r="Y23" s="275">
        <v>2019</v>
      </c>
      <c r="Z23" s="279"/>
      <c r="AA23" s="276"/>
      <c r="AB23" s="276"/>
      <c r="AC23" s="276"/>
      <c r="AD23" s="276"/>
      <c r="AE23" s="276"/>
      <c r="AF23" s="276"/>
      <c r="AG23" s="276"/>
      <c r="AH23" s="276"/>
      <c r="AI23" s="276"/>
    </row>
    <row r="24" spans="1:35" ht="35.1" customHeight="1" thickBot="1" x14ac:dyDescent="0.25">
      <c r="A24" s="289" t="s">
        <v>46</v>
      </c>
      <c r="B24" s="299"/>
      <c r="C24" s="72" t="s">
        <v>119</v>
      </c>
      <c r="D24" s="72" t="s">
        <v>45</v>
      </c>
      <c r="E24" s="72" t="s">
        <v>42</v>
      </c>
      <c r="F24" s="73">
        <v>1</v>
      </c>
      <c r="G24" s="74" t="s">
        <v>56</v>
      </c>
      <c r="H24" s="75">
        <v>0.68120000000000003</v>
      </c>
      <c r="I24" s="76" t="e">
        <f>INDEX(#REF!,MATCH(Crescimento!$D24,#REF!,0),MATCH(#REF!,#REF!,0))</f>
        <v>#REF!</v>
      </c>
      <c r="J24" s="77">
        <v>43891</v>
      </c>
      <c r="K24" s="77">
        <v>43831</v>
      </c>
      <c r="L24" s="77">
        <v>45170</v>
      </c>
      <c r="M24" s="78">
        <v>98.792000000000002</v>
      </c>
      <c r="N24" s="78">
        <f t="shared" si="1"/>
        <v>98.792000000000002</v>
      </c>
      <c r="O24" s="78">
        <v>87.067999999999998</v>
      </c>
      <c r="P24" s="79" t="s">
        <v>89</v>
      </c>
      <c r="Q24" s="83" t="s">
        <v>120</v>
      </c>
      <c r="R24" s="81">
        <v>1</v>
      </c>
      <c r="S24" s="82">
        <v>1</v>
      </c>
      <c r="T24" s="83" t="s">
        <v>93</v>
      </c>
      <c r="U24" s="26"/>
      <c r="V24" s="78">
        <v>140.26619750799247</v>
      </c>
      <c r="W24" s="78">
        <v>109.92078670864389</v>
      </c>
      <c r="X24" s="278"/>
      <c r="Y24" s="275">
        <v>2019</v>
      </c>
      <c r="Z24" s="279"/>
      <c r="AA24" s="276"/>
      <c r="AB24" s="276"/>
      <c r="AC24" s="276"/>
      <c r="AD24" s="276"/>
      <c r="AE24" s="276"/>
      <c r="AF24" s="276"/>
      <c r="AG24" s="276"/>
      <c r="AH24" s="276"/>
      <c r="AI24" s="276"/>
    </row>
    <row r="25" spans="1:35" ht="35.1" customHeight="1" thickBot="1" x14ac:dyDescent="0.25">
      <c r="A25" s="289" t="s">
        <v>24</v>
      </c>
      <c r="B25" s="300"/>
      <c r="C25" s="87" t="s">
        <v>121</v>
      </c>
      <c r="D25" s="87" t="s">
        <v>23</v>
      </c>
      <c r="E25" s="87" t="s">
        <v>22</v>
      </c>
      <c r="F25" s="88">
        <v>1</v>
      </c>
      <c r="G25" s="89" t="s">
        <v>54</v>
      </c>
      <c r="H25" s="90">
        <v>0.65400000000000003</v>
      </c>
      <c r="I25" s="91" t="e">
        <f>INDEX(#REF!,MATCH(Crescimento!$D25,#REF!,0),MATCH(#REF!,#REF!,0))</f>
        <v>#REF!</v>
      </c>
      <c r="J25" s="92">
        <v>43891</v>
      </c>
      <c r="K25" s="92">
        <v>43831</v>
      </c>
      <c r="L25" s="92">
        <v>45736</v>
      </c>
      <c r="M25" s="94">
        <v>553.56700000000001</v>
      </c>
      <c r="N25" s="94">
        <f t="shared" si="1"/>
        <v>553.56700000000001</v>
      </c>
      <c r="O25" s="94">
        <v>519.59500000000003</v>
      </c>
      <c r="P25" s="95" t="s">
        <v>89</v>
      </c>
      <c r="Q25" s="112" t="s">
        <v>122</v>
      </c>
      <c r="R25" s="97">
        <v>1</v>
      </c>
      <c r="S25" s="98">
        <v>1</v>
      </c>
      <c r="T25" s="112" t="s">
        <v>123</v>
      </c>
      <c r="U25" s="26"/>
      <c r="V25" s="94">
        <v>785.96180010432897</v>
      </c>
      <c r="W25" s="94">
        <v>600.26505649678199</v>
      </c>
      <c r="X25" s="278"/>
      <c r="Y25" s="275">
        <v>2019</v>
      </c>
      <c r="Z25" s="279"/>
      <c r="AA25" s="276"/>
      <c r="AB25" s="276"/>
      <c r="AC25" s="276"/>
      <c r="AD25" s="276"/>
      <c r="AE25" s="276"/>
      <c r="AF25" s="276"/>
      <c r="AG25" s="276"/>
      <c r="AH25" s="276"/>
      <c r="AI25" s="276"/>
    </row>
    <row r="26" spans="1:35" ht="35.1" customHeight="1" thickBot="1" x14ac:dyDescent="0.25">
      <c r="A26" s="289" t="s">
        <v>15</v>
      </c>
      <c r="B26" s="27" t="s">
        <v>124</v>
      </c>
      <c r="C26" s="113" t="s">
        <v>125</v>
      </c>
      <c r="D26" s="113" t="s">
        <v>14</v>
      </c>
      <c r="E26" s="113" t="s">
        <v>13</v>
      </c>
      <c r="F26" s="114">
        <v>1</v>
      </c>
      <c r="G26" s="113" t="s">
        <v>51</v>
      </c>
      <c r="H26" s="115">
        <v>0.57899999999999996</v>
      </c>
      <c r="I26" s="116" t="e">
        <f>INDEX(#REF!,MATCH(Crescimento!$D26,#REF!,0),MATCH(#REF!,#REF!,0))</f>
        <v>#REF!</v>
      </c>
      <c r="J26" s="117">
        <v>44256</v>
      </c>
      <c r="K26" s="118">
        <v>46023</v>
      </c>
      <c r="L26" s="117">
        <v>46112</v>
      </c>
      <c r="M26" s="119">
        <v>1140.6279999999999</v>
      </c>
      <c r="N26" s="119">
        <f t="shared" si="1"/>
        <v>1140.6279999999999</v>
      </c>
      <c r="O26" s="119">
        <v>867.02837929785994</v>
      </c>
      <c r="P26" s="120" t="s">
        <v>89</v>
      </c>
      <c r="Q26" s="121" t="s">
        <v>123</v>
      </c>
      <c r="R26" s="122">
        <v>1</v>
      </c>
      <c r="S26" s="123">
        <v>1</v>
      </c>
      <c r="T26" s="121" t="s">
        <v>134</v>
      </c>
      <c r="V26" s="119">
        <v>1589.7884585994937</v>
      </c>
      <c r="W26" s="119">
        <v>923.70127239012697</v>
      </c>
      <c r="X26" s="278">
        <f t="shared" ref="X26:X30" si="6">N26-O26</f>
        <v>273.59962070213999</v>
      </c>
      <c r="Y26" s="275">
        <v>2020</v>
      </c>
      <c r="Z26" s="279"/>
      <c r="AA26" s="276"/>
      <c r="AB26" s="276"/>
      <c r="AC26" s="276"/>
      <c r="AD26" s="276"/>
      <c r="AE26" s="276"/>
      <c r="AF26" s="276"/>
      <c r="AG26" s="276"/>
      <c r="AH26" s="276"/>
      <c r="AI26" s="276"/>
    </row>
    <row r="27" spans="1:35" ht="35.1" customHeight="1" thickBot="1" x14ac:dyDescent="0.25">
      <c r="A27" s="289" t="s">
        <v>6</v>
      </c>
      <c r="B27" s="298" t="s">
        <v>127</v>
      </c>
      <c r="C27" s="124" t="s">
        <v>128</v>
      </c>
      <c r="D27" s="61" t="s">
        <v>5</v>
      </c>
      <c r="E27" s="61" t="s">
        <v>65</v>
      </c>
      <c r="F27" s="62">
        <v>1</v>
      </c>
      <c r="G27" s="110" t="s">
        <v>58</v>
      </c>
      <c r="H27" s="64">
        <v>0.46750000000000003</v>
      </c>
      <c r="I27" s="65" t="e">
        <f>INDEX(#REF!,MATCH(Crescimento!$D27,#REF!,0),MATCH(#REF!,#REF!,0))</f>
        <v>#REF!</v>
      </c>
      <c r="J27" s="66">
        <v>44805</v>
      </c>
      <c r="K27" s="66">
        <v>46023</v>
      </c>
      <c r="L27" s="66">
        <v>46660</v>
      </c>
      <c r="M27" s="67">
        <v>3653.6077241999965</v>
      </c>
      <c r="N27" s="67">
        <f t="shared" si="1"/>
        <v>3653.6077241999965</v>
      </c>
      <c r="O27" s="67">
        <v>3667.278474737825</v>
      </c>
      <c r="P27" s="68" t="s">
        <v>89</v>
      </c>
      <c r="Q27" s="69" t="s">
        <v>129</v>
      </c>
      <c r="R27" s="70">
        <v>0.995</v>
      </c>
      <c r="S27" s="125">
        <v>0.91500000000000004</v>
      </c>
      <c r="T27" s="70" t="s">
        <v>126</v>
      </c>
      <c r="U27" s="26"/>
      <c r="V27" s="67">
        <v>4351.9988815383786</v>
      </c>
      <c r="W27" s="67">
        <v>3795.8559225958966</v>
      </c>
      <c r="X27" s="278">
        <f t="shared" si="6"/>
        <v>-13.670750537828553</v>
      </c>
      <c r="Y27" s="275">
        <v>2022</v>
      </c>
      <c r="Z27" s="279"/>
      <c r="AA27" s="276"/>
      <c r="AB27" s="276"/>
      <c r="AC27" s="276"/>
      <c r="AD27" s="276"/>
      <c r="AE27" s="276"/>
      <c r="AF27" s="276"/>
      <c r="AG27" s="276"/>
      <c r="AH27" s="276"/>
      <c r="AI27" s="276"/>
    </row>
    <row r="28" spans="1:35" ht="35.1" customHeight="1" thickBot="1" x14ac:dyDescent="0.25">
      <c r="A28" s="289" t="s">
        <v>41</v>
      </c>
      <c r="B28" s="300"/>
      <c r="C28" s="126" t="s">
        <v>130</v>
      </c>
      <c r="D28" s="87" t="s">
        <v>40</v>
      </c>
      <c r="E28" s="87" t="s">
        <v>39</v>
      </c>
      <c r="F28" s="88">
        <v>1</v>
      </c>
      <c r="G28" s="89" t="s">
        <v>51</v>
      </c>
      <c r="H28" s="90">
        <v>0.59209999999999996</v>
      </c>
      <c r="I28" s="91" t="e">
        <f>INDEX(#REF!,MATCH(Crescimento!$D28,#REF!,0),MATCH(#REF!,#REF!,0))</f>
        <v>#REF!</v>
      </c>
      <c r="J28" s="92">
        <v>44805</v>
      </c>
      <c r="K28" s="92">
        <v>46111</v>
      </c>
      <c r="L28" s="92">
        <v>46111</v>
      </c>
      <c r="M28" s="94">
        <v>232.29230019999977</v>
      </c>
      <c r="N28" s="94">
        <f t="shared" si="1"/>
        <v>232.29230019999977</v>
      </c>
      <c r="O28" s="94">
        <v>168.14089417347998</v>
      </c>
      <c r="P28" s="79" t="s">
        <v>89</v>
      </c>
      <c r="Q28" s="112" t="s">
        <v>129</v>
      </c>
      <c r="R28" s="97">
        <v>0.83</v>
      </c>
      <c r="S28" s="127">
        <v>0.75600000000000001</v>
      </c>
      <c r="T28" s="97" t="s">
        <v>126</v>
      </c>
      <c r="U28" s="26"/>
      <c r="V28" s="94">
        <v>276.69523029644171</v>
      </c>
      <c r="W28" s="94">
        <v>171.56019053288279</v>
      </c>
      <c r="X28" s="278">
        <f t="shared" si="6"/>
        <v>64.151406026519794</v>
      </c>
      <c r="Y28" s="275">
        <v>2022</v>
      </c>
      <c r="Z28" s="279"/>
      <c r="AA28" s="276"/>
      <c r="AB28" s="276"/>
      <c r="AC28" s="276"/>
      <c r="AD28" s="276"/>
      <c r="AE28" s="276"/>
      <c r="AF28" s="276"/>
      <c r="AG28" s="276"/>
      <c r="AH28" s="276"/>
      <c r="AI28" s="276"/>
    </row>
    <row r="29" spans="1:35" ht="35.1" customHeight="1" thickBot="1" x14ac:dyDescent="0.25">
      <c r="A29" s="289" t="s">
        <v>61</v>
      </c>
      <c r="B29" s="305" t="s">
        <v>131</v>
      </c>
      <c r="C29" s="128" t="s">
        <v>132</v>
      </c>
      <c r="D29" s="99" t="s">
        <v>60</v>
      </c>
      <c r="E29" s="99" t="s">
        <v>65</v>
      </c>
      <c r="F29" s="100">
        <v>1</v>
      </c>
      <c r="G29" s="99" t="s">
        <v>62</v>
      </c>
      <c r="H29" s="101">
        <v>0.44845841403381792</v>
      </c>
      <c r="I29" s="102" t="e">
        <f>INDEX(#REF!,MATCH(Crescimento!$D29,#REF!,0),MATCH(#REF!,#REF!,0))</f>
        <v>#REF!</v>
      </c>
      <c r="J29" s="103">
        <v>45170</v>
      </c>
      <c r="K29" s="103" t="s">
        <v>133</v>
      </c>
      <c r="L29" s="103">
        <v>47206</v>
      </c>
      <c r="M29" s="104">
        <v>3157</v>
      </c>
      <c r="N29" s="104">
        <f t="shared" si="1"/>
        <v>3157</v>
      </c>
      <c r="O29" s="104">
        <v>907.51300000000003</v>
      </c>
      <c r="P29" s="106" t="s">
        <v>212</v>
      </c>
      <c r="Q29" s="106" t="s">
        <v>136</v>
      </c>
      <c r="R29" s="107">
        <v>0.81</v>
      </c>
      <c r="S29" s="129">
        <v>0.30299999999999999</v>
      </c>
      <c r="T29" s="107" t="s">
        <v>126</v>
      </c>
      <c r="U29" s="26"/>
      <c r="V29" s="104">
        <v>3609.9102037444645</v>
      </c>
      <c r="W29" s="104">
        <v>922.08429871256646</v>
      </c>
      <c r="X29" s="278">
        <f t="shared" si="6"/>
        <v>2249.4870000000001</v>
      </c>
      <c r="Y29" s="275">
        <v>2023</v>
      </c>
      <c r="Z29" s="290" t="s">
        <v>213</v>
      </c>
      <c r="AA29" s="283"/>
      <c r="AB29" s="276"/>
      <c r="AC29" s="276"/>
      <c r="AD29" s="276"/>
      <c r="AE29" s="276"/>
      <c r="AF29" s="276"/>
      <c r="AG29" s="276"/>
      <c r="AH29" s="276"/>
      <c r="AI29" s="276"/>
    </row>
    <row r="30" spans="1:35" ht="35.1" customHeight="1" thickBot="1" x14ac:dyDescent="0.25">
      <c r="A30" s="289" t="s">
        <v>59</v>
      </c>
      <c r="B30" s="305"/>
      <c r="C30" s="130" t="s">
        <v>135</v>
      </c>
      <c r="D30" s="38" t="s">
        <v>63</v>
      </c>
      <c r="E30" s="38" t="s">
        <v>65</v>
      </c>
      <c r="F30" s="39">
        <v>1</v>
      </c>
      <c r="G30" s="38" t="s">
        <v>57</v>
      </c>
      <c r="H30" s="41">
        <v>0.41807009111977111</v>
      </c>
      <c r="I30" s="42" t="e">
        <f>INDEX(#REF!,MATCH(Crescimento!$D30,#REF!,0),MATCH(#REF!,#REF!,0))</f>
        <v>#REF!</v>
      </c>
      <c r="J30" s="43">
        <v>45170</v>
      </c>
      <c r="K30" s="43" t="s">
        <v>133</v>
      </c>
      <c r="L30" s="43">
        <v>47206</v>
      </c>
      <c r="M30" s="44">
        <v>2342.297462</v>
      </c>
      <c r="N30" s="44">
        <f t="shared" si="1"/>
        <v>2342.297462</v>
      </c>
      <c r="O30" s="44">
        <v>236.07499999999999</v>
      </c>
      <c r="P30" s="46" t="s">
        <v>214</v>
      </c>
      <c r="Q30" s="46" t="s">
        <v>214</v>
      </c>
      <c r="R30" s="47">
        <v>0.81</v>
      </c>
      <c r="S30" s="131">
        <v>0.26500000000000001</v>
      </c>
      <c r="T30" s="47" t="s">
        <v>126</v>
      </c>
      <c r="U30" s="26"/>
      <c r="V30" s="44">
        <v>2678.4779602152548</v>
      </c>
      <c r="W30" s="44">
        <v>242.66898009516439</v>
      </c>
      <c r="X30" s="278">
        <f t="shared" si="6"/>
        <v>2106.2224620000002</v>
      </c>
      <c r="Y30" s="275">
        <v>2023</v>
      </c>
      <c r="Z30" s="279"/>
      <c r="AA30" s="276"/>
      <c r="AB30" s="276"/>
      <c r="AC30" s="276"/>
      <c r="AD30" s="276"/>
      <c r="AE30" s="276"/>
      <c r="AF30" s="276"/>
      <c r="AG30" s="276"/>
      <c r="AH30" s="276"/>
      <c r="AI30" s="276"/>
    </row>
    <row r="31" spans="1:35" ht="35.1" customHeight="1" thickBot="1" x14ac:dyDescent="0.25">
      <c r="A31" s="289" t="s">
        <v>70</v>
      </c>
      <c r="B31" s="305"/>
      <c r="C31" s="132" t="s">
        <v>137</v>
      </c>
      <c r="D31" s="133" t="s">
        <v>64</v>
      </c>
      <c r="E31" s="133" t="s">
        <v>42</v>
      </c>
      <c r="F31" s="134">
        <v>1</v>
      </c>
      <c r="G31" s="133" t="s">
        <v>51</v>
      </c>
      <c r="H31" s="135">
        <v>0.50359281172903692</v>
      </c>
      <c r="I31" s="136" t="e">
        <f>INDEX(#REF!,MATCH(Crescimento!$D31,#REF!,0),MATCH(#REF!,#REF!,0))</f>
        <v>#REF!</v>
      </c>
      <c r="J31" s="137">
        <v>45170</v>
      </c>
      <c r="K31" s="43" t="s">
        <v>133</v>
      </c>
      <c r="L31" s="137">
        <v>46294</v>
      </c>
      <c r="M31" s="138">
        <v>94.176896999999997</v>
      </c>
      <c r="N31" s="273">
        <f t="shared" si="1"/>
        <v>94.176896999999997</v>
      </c>
      <c r="O31" s="138">
        <v>87.06</v>
      </c>
      <c r="P31" s="120" t="s">
        <v>89</v>
      </c>
      <c r="Q31" s="139" t="s">
        <v>129</v>
      </c>
      <c r="R31" s="140">
        <v>1</v>
      </c>
      <c r="S31" s="141">
        <v>1</v>
      </c>
      <c r="T31" s="140" t="s">
        <v>138</v>
      </c>
      <c r="U31" s="26"/>
      <c r="V31" s="138">
        <v>107.69372680811203</v>
      </c>
      <c r="W31" s="138">
        <v>89.453903861145434</v>
      </c>
      <c r="X31" s="278">
        <f>N31-O31</f>
        <v>7.1168969999999945</v>
      </c>
      <c r="Y31" s="275">
        <v>2023</v>
      </c>
      <c r="Z31" s="279"/>
      <c r="AA31" s="276"/>
      <c r="AB31" s="276"/>
      <c r="AC31" s="276"/>
      <c r="AD31" s="276"/>
      <c r="AE31" s="276"/>
      <c r="AF31" s="276"/>
      <c r="AG31" s="276"/>
      <c r="AH31" s="276"/>
      <c r="AI31" s="276"/>
    </row>
    <row r="32" spans="1:35" ht="25.7" customHeight="1" thickBot="1" x14ac:dyDescent="0.25">
      <c r="B32" s="306" t="str">
        <f>"Total ("&amp;COUNTA(C13:C31)&amp;")"</f>
        <v>Total (19)</v>
      </c>
      <c r="C32" s="306"/>
      <c r="D32" s="306"/>
      <c r="E32" s="306"/>
      <c r="F32" s="306"/>
      <c r="G32" s="306"/>
      <c r="H32" s="142">
        <f>SUMPRODUCT($N$13:$N$31,$H$13:$H$31)/$N$32</f>
        <v>0.47157650090503406</v>
      </c>
      <c r="I32" s="143" t="e">
        <f>SUM(I13:I31)</f>
        <v>#REF!</v>
      </c>
      <c r="J32" s="144" t="s">
        <v>126</v>
      </c>
      <c r="K32" s="144" t="s">
        <v>126</v>
      </c>
      <c r="L32" s="144" t="s">
        <v>126</v>
      </c>
      <c r="M32" s="144">
        <f>SUM(M13:M31)</f>
        <v>17178.299883399995</v>
      </c>
      <c r="N32" s="144">
        <f>SUM(N13:N31)</f>
        <v>15784.706483399998</v>
      </c>
      <c r="O32" s="144">
        <f>SUM(O13:O31)</f>
        <v>10623.234748209166</v>
      </c>
      <c r="P32" s="144" t="s">
        <v>126</v>
      </c>
      <c r="Q32" s="144" t="s">
        <v>126</v>
      </c>
      <c r="R32" s="144" t="s">
        <v>126</v>
      </c>
      <c r="S32" s="144" t="s">
        <v>126</v>
      </c>
      <c r="T32" s="144" t="s">
        <v>126</v>
      </c>
      <c r="U32" s="26"/>
      <c r="V32" s="144">
        <f>SUM(V13:V31)</f>
        <v>20430.761061366102</v>
      </c>
      <c r="W32" s="144">
        <f>SUM(W13:W31)</f>
        <v>12168.237006030706</v>
      </c>
      <c r="X32" s="144">
        <f>SUM(X13:X31)</f>
        <v>4686.9066351908314</v>
      </c>
    </row>
    <row r="33" spans="2:23" ht="15.6" hidden="1" customHeight="1" thickBot="1" x14ac:dyDescent="0.3">
      <c r="B33" s="145"/>
      <c r="C33" s="146"/>
      <c r="D33" s="146"/>
      <c r="E33" s="146"/>
      <c r="F33" s="146"/>
      <c r="G33" s="146"/>
      <c r="H33" s="146"/>
      <c r="I33" s="147"/>
      <c r="J33" s="148"/>
      <c r="K33" s="148"/>
      <c r="L33" s="148"/>
      <c r="N33" s="148"/>
      <c r="P33" s="146"/>
      <c r="Q33" s="146"/>
      <c r="R33" s="146"/>
      <c r="S33" s="146"/>
      <c r="T33" s="146"/>
      <c r="U33" s="26"/>
    </row>
    <row r="34" spans="2:23" ht="15.6" hidden="1" customHeight="1" x14ac:dyDescent="0.25">
      <c r="B34" s="149" t="s">
        <v>139</v>
      </c>
      <c r="H34" s="150" t="s">
        <v>140</v>
      </c>
      <c r="I34" s="150" t="e">
        <f>SUM(I23:I31)</f>
        <v>#REF!</v>
      </c>
      <c r="J34" s="147"/>
      <c r="K34" s="147"/>
      <c r="L34" s="147"/>
      <c r="N34" s="150">
        <f>SUM(N23:N31)</f>
        <v>11953.911383399996</v>
      </c>
      <c r="O34" s="151">
        <v>0</v>
      </c>
      <c r="U34" s="26"/>
      <c r="V34" s="151">
        <v>0</v>
      </c>
      <c r="W34" s="284">
        <v>0</v>
      </c>
    </row>
    <row r="35" spans="2:23" ht="15.6" hidden="1" customHeight="1" x14ac:dyDescent="0.25">
      <c r="B35" s="149" t="s">
        <v>141</v>
      </c>
      <c r="C35" s="149"/>
      <c r="D35" s="149"/>
      <c r="E35" s="149"/>
      <c r="F35" s="149"/>
      <c r="G35" s="149"/>
      <c r="H35" s="149"/>
      <c r="I35" s="152"/>
      <c r="N35" s="149"/>
      <c r="U35" s="26"/>
    </row>
    <row r="36" spans="2:23" ht="18.600000000000001" hidden="1" customHeight="1" x14ac:dyDescent="0.25">
      <c r="B36" s="149" t="s">
        <v>142</v>
      </c>
      <c r="I36" s="149"/>
      <c r="J36" s="149"/>
      <c r="K36" s="149"/>
      <c r="L36" s="149"/>
      <c r="O36" s="153">
        <f>N32-O32</f>
        <v>5161.4717351908312</v>
      </c>
      <c r="P36" s="149"/>
      <c r="Q36" s="149"/>
      <c r="R36" s="149"/>
      <c r="S36" s="149"/>
      <c r="T36" s="149"/>
      <c r="U36" s="154"/>
      <c r="V36" s="153"/>
      <c r="W36" s="153">
        <f>V32-W32</f>
        <v>8262.524055335396</v>
      </c>
    </row>
    <row r="37" spans="2:23" ht="18.600000000000001" hidden="1" customHeight="1" x14ac:dyDescent="0.25">
      <c r="B37" s="149" t="s">
        <v>143</v>
      </c>
      <c r="H37" s="155"/>
    </row>
    <row r="38" spans="2:23" ht="15.6" hidden="1" customHeight="1" x14ac:dyDescent="0.25">
      <c r="C38" s="149"/>
      <c r="D38" s="149"/>
      <c r="E38" s="149"/>
      <c r="F38" s="149"/>
      <c r="G38" s="149"/>
      <c r="H38" s="149"/>
      <c r="I38" s="149"/>
      <c r="N38" s="149"/>
    </row>
    <row r="39" spans="2:23" ht="15.6" hidden="1" customHeight="1" x14ac:dyDescent="0.25">
      <c r="B39" s="149"/>
      <c r="C39" s="149"/>
      <c r="D39" s="149"/>
      <c r="E39" s="149"/>
      <c r="F39" s="149"/>
      <c r="G39" s="149"/>
      <c r="H39" s="149"/>
      <c r="I39" s="149"/>
      <c r="N39" s="149"/>
    </row>
    <row r="40" spans="2:23" ht="11.1" customHeight="1" x14ac:dyDescent="0.25">
      <c r="C40" s="149"/>
      <c r="D40" s="149"/>
      <c r="E40" s="149"/>
      <c r="F40" s="149"/>
      <c r="G40" s="149"/>
      <c r="H40" s="149"/>
      <c r="I40" s="149"/>
      <c r="N40" s="149"/>
    </row>
    <row r="41" spans="2:23" ht="15.6" hidden="1" customHeight="1" x14ac:dyDescent="0.25">
      <c r="N41" s="156"/>
    </row>
  </sheetData>
  <mergeCells count="29">
    <mergeCell ref="B21:B22"/>
    <mergeCell ref="B23:B25"/>
    <mergeCell ref="B27:B28"/>
    <mergeCell ref="B29:B31"/>
    <mergeCell ref="B32:G32"/>
    <mergeCell ref="S11:S12"/>
    <mergeCell ref="T11:T12"/>
    <mergeCell ref="V11:V12"/>
    <mergeCell ref="W11:W12"/>
    <mergeCell ref="B13:B15"/>
    <mergeCell ref="Q11:Q12"/>
    <mergeCell ref="R11:R12"/>
    <mergeCell ref="B16:B20"/>
    <mergeCell ref="M11:M12"/>
    <mergeCell ref="N11:N12"/>
    <mergeCell ref="O11:O12"/>
    <mergeCell ref="P11:P12"/>
    <mergeCell ref="G11:G12"/>
    <mergeCell ref="H11:H12"/>
    <mergeCell ref="I11:I12"/>
    <mergeCell ref="J11:J12"/>
    <mergeCell ref="K11:K12"/>
    <mergeCell ref="L11:L12"/>
    <mergeCell ref="F11:F12"/>
    <mergeCell ref="B2:B5"/>
    <mergeCell ref="B11:B12"/>
    <mergeCell ref="C11:C12"/>
    <mergeCell ref="D11:D12"/>
    <mergeCell ref="E11:E12"/>
  </mergeCells>
  <hyperlinks>
    <hyperlink ref="F3" location="Menu!A1" display="→Menu←" xr:uid="{9AE2F09E-18EF-4D9A-AD15-9305DAD478A4}"/>
  </hyperlinks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EB44C-87AE-4FFA-8BA8-F747F96DA9DF}">
  <sheetPr>
    <tabColor theme="5" tint="0.59999389629810485"/>
  </sheetPr>
  <dimension ref="A1:AH41"/>
  <sheetViews>
    <sheetView showGridLines="0" zoomScale="70" zoomScaleNormal="70" workbookViewId="0">
      <pane ySplit="12" topLeftCell="A13" activePane="bottomLeft" state="frozen"/>
      <selection activeCell="H16" sqref="H16"/>
      <selection pane="bottomLeft" activeCell="H16" sqref="H16"/>
    </sheetView>
  </sheetViews>
  <sheetFormatPr defaultColWidth="0" defaultRowHeight="15.75" zeroHeight="1" outlineLevelCol="1" x14ac:dyDescent="0.25"/>
  <cols>
    <col min="1" max="1" width="2" style="24" customWidth="1"/>
    <col min="2" max="2" width="14.85546875" style="24" customWidth="1"/>
    <col min="3" max="3" width="17.140625" style="24" customWidth="1"/>
    <col min="4" max="4" width="10.140625" style="24" customWidth="1"/>
    <col min="5" max="5" width="12.42578125" style="24" customWidth="1"/>
    <col min="6" max="6" width="10.5703125" style="24" hidden="1" customWidth="1"/>
    <col min="7" max="7" width="8" style="24" customWidth="1"/>
    <col min="8" max="8" width="10.5703125" style="24" hidden="1" customWidth="1"/>
    <col min="9" max="9" width="17.42578125" style="24" customWidth="1"/>
    <col min="10" max="10" width="13.85546875" style="24" hidden="1" customWidth="1" outlineLevel="1"/>
    <col min="11" max="11" width="16.140625" style="24" customWidth="1" collapsed="1"/>
    <col min="12" max="12" width="12.140625" style="24" customWidth="1"/>
    <col min="13" max="13" width="17.42578125" hidden="1" customWidth="1" outlineLevel="1"/>
    <col min="14" max="14" width="17.85546875" style="24" customWidth="1" collapsed="1"/>
    <col min="15" max="15" width="14.5703125" style="24" customWidth="1"/>
    <col min="16" max="16" width="16.5703125" style="24" customWidth="1"/>
    <col min="17" max="17" width="16.42578125" style="24" customWidth="1"/>
    <col min="18" max="18" width="16.140625" style="24" customWidth="1"/>
    <col min="19" max="19" width="16.28515625" style="24" customWidth="1"/>
    <col min="20" max="20" width="14.28515625" style="24" customWidth="1"/>
    <col min="21" max="21" width="1" style="24" customWidth="1"/>
    <col min="22" max="23" width="9.42578125" style="24" customWidth="1"/>
    <col min="24" max="25" width="9.42578125" style="24" hidden="1" customWidth="1"/>
    <col min="26" max="34" width="0" style="24" hidden="1" customWidth="1"/>
    <col min="35" max="16384" width="9.42578125" style="24" hidden="1"/>
  </cols>
  <sheetData>
    <row r="1" spans="1:23" s="1" customFormat="1" ht="3.6" customHeight="1" thickBot="1" x14ac:dyDescent="0.25"/>
    <row r="2" spans="1:23" s="8" customFormat="1" x14ac:dyDescent="0.25">
      <c r="A2" s="3"/>
      <c r="B2" s="291" t="e" vm="1">
        <v>#VALUE!</v>
      </c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</row>
    <row r="3" spans="1:23" s="8" customFormat="1" x14ac:dyDescent="0.25">
      <c r="A3" s="3"/>
      <c r="B3" s="292"/>
      <c r="C3" s="9" t="s">
        <v>0</v>
      </c>
      <c r="D3" s="10">
        <v>46022</v>
      </c>
      <c r="E3" s="9"/>
      <c r="F3" s="11" t="s">
        <v>1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12"/>
    </row>
    <row r="4" spans="1:23" s="8" customFormat="1" x14ac:dyDescent="0.25">
      <c r="A4" s="3"/>
      <c r="B4" s="292"/>
      <c r="C4" s="9" t="s">
        <v>2</v>
      </c>
      <c r="D4" s="13" t="str">
        <f>IF(MONTH($D$3)=3,1,IF(MONTH($D$3)=6,2,IF(MONTH($D$3)=9,3,4)))&amp;"T"&amp;RIGHT(YEAR($D$3),2)</f>
        <v>4T25</v>
      </c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2"/>
    </row>
    <row r="5" spans="1:23" s="8" customFormat="1" ht="16.5" thickBot="1" x14ac:dyDescent="0.3">
      <c r="A5" s="3"/>
      <c r="B5" s="293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7"/>
    </row>
    <row r="6" spans="1:23" s="1" customFormat="1" ht="5.85" customHeight="1" x14ac:dyDescent="0.2"/>
    <row r="7" spans="1:23" s="1" customFormat="1" ht="3" customHeight="1" x14ac:dyDescent="0.2">
      <c r="H7" s="18"/>
      <c r="I7" s="18"/>
      <c r="J7" s="18"/>
      <c r="K7" s="18"/>
      <c r="L7" s="18"/>
      <c r="N7" s="18"/>
      <c r="O7" s="18"/>
      <c r="P7" s="18"/>
      <c r="Q7" s="18"/>
      <c r="R7" s="18"/>
      <c r="S7" s="18"/>
      <c r="T7" s="18"/>
    </row>
    <row r="8" spans="1:23" s="1" customFormat="1" x14ac:dyDescent="0.2">
      <c r="B8" s="19" t="s">
        <v>144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</row>
    <row r="9" spans="1:23" s="1" customFormat="1" ht="5.85" customHeight="1" x14ac:dyDescent="0.2">
      <c r="H9" s="18"/>
      <c r="I9" s="18"/>
      <c r="J9" s="18"/>
      <c r="K9" s="18"/>
      <c r="L9" s="18"/>
      <c r="N9" s="18"/>
      <c r="O9" s="18"/>
      <c r="P9" s="18"/>
      <c r="Q9" s="18"/>
      <c r="R9" s="18"/>
      <c r="S9" s="18"/>
      <c r="T9" s="18"/>
    </row>
    <row r="10" spans="1:23" ht="12.6" customHeight="1" thickBot="1" x14ac:dyDescent="0.25">
      <c r="B10" s="23"/>
      <c r="M10" s="24"/>
    </row>
    <row r="11" spans="1:23" ht="41.45" customHeight="1" x14ac:dyDescent="0.2">
      <c r="B11" s="303" t="s">
        <v>145</v>
      </c>
      <c r="C11" s="307" t="s">
        <v>68</v>
      </c>
      <c r="D11" s="307" t="s">
        <v>67</v>
      </c>
      <c r="E11" s="307" t="s">
        <v>66</v>
      </c>
      <c r="F11" s="303" t="s">
        <v>74</v>
      </c>
      <c r="G11" s="303" t="s">
        <v>49</v>
      </c>
      <c r="H11" s="303" t="s">
        <v>146</v>
      </c>
      <c r="I11" s="303" t="s">
        <v>147</v>
      </c>
      <c r="J11" s="303" t="s">
        <v>148</v>
      </c>
      <c r="K11" s="303" t="s">
        <v>149</v>
      </c>
      <c r="L11" s="303" t="s">
        <v>150</v>
      </c>
      <c r="M11" s="313" t="s">
        <v>151</v>
      </c>
      <c r="N11" s="303" t="s">
        <v>152</v>
      </c>
      <c r="O11" s="303" t="s">
        <v>153</v>
      </c>
      <c r="P11" s="303" t="s">
        <v>154</v>
      </c>
      <c r="Q11" s="303" t="s">
        <v>155</v>
      </c>
      <c r="R11" s="303" t="s">
        <v>156</v>
      </c>
      <c r="S11" s="303" t="s">
        <v>157</v>
      </c>
      <c r="T11" s="303" t="s">
        <v>158</v>
      </c>
    </row>
    <row r="12" spans="1:23" ht="41.45" customHeight="1" x14ac:dyDescent="0.25">
      <c r="B12" s="304"/>
      <c r="C12" s="308"/>
      <c r="D12" s="308"/>
      <c r="E12" s="308"/>
      <c r="F12" s="304"/>
      <c r="G12" s="304"/>
      <c r="H12" s="304"/>
      <c r="I12" s="304"/>
      <c r="J12" s="304"/>
      <c r="K12" s="304" t="s">
        <v>159</v>
      </c>
      <c r="L12" s="304"/>
      <c r="M12" s="314"/>
      <c r="N12" s="304"/>
      <c r="O12" s="304"/>
      <c r="P12" s="304"/>
      <c r="Q12" s="304"/>
      <c r="R12" s="304"/>
      <c r="S12" s="304"/>
      <c r="T12" s="304"/>
      <c r="V12" s="285"/>
      <c r="W12" s="157"/>
    </row>
    <row r="13" spans="1:23" ht="31.35" customHeight="1" x14ac:dyDescent="0.2">
      <c r="B13" s="311" t="s">
        <v>160</v>
      </c>
      <c r="C13" s="159" t="s">
        <v>161</v>
      </c>
      <c r="D13" s="159" t="str">
        <f>Crescimento!D13</f>
        <v>003/2017</v>
      </c>
      <c r="E13" s="159" t="str">
        <f>Crescimento!E13</f>
        <v>IE Paraguaçu</v>
      </c>
      <c r="F13" s="160">
        <f>Crescimento!F13</f>
        <v>0.5</v>
      </c>
      <c r="G13" s="159" t="str">
        <f>Crescimento!G13</f>
        <v>BA/MG</v>
      </c>
      <c r="H13" s="161">
        <f>Crescimento!H13</f>
        <v>0</v>
      </c>
      <c r="I13" s="162" t="e">
        <f>Crescimento!I13</f>
        <v>#REF!</v>
      </c>
      <c r="J13" s="163">
        <f>Crescimento!J13</f>
        <v>42776</v>
      </c>
      <c r="K13" s="163">
        <f>Crescimento!L13</f>
        <v>44602</v>
      </c>
      <c r="L13" s="163">
        <f>Crescimento!K13</f>
        <v>43466</v>
      </c>
      <c r="M13" s="164">
        <f>Crescimento!M13</f>
        <v>509.59500000000003</v>
      </c>
      <c r="N13" s="164">
        <f>Crescimento!N13</f>
        <v>254.79750000000001</v>
      </c>
      <c r="O13" s="164">
        <f>Crescimento!O13</f>
        <v>333.35899999999998</v>
      </c>
      <c r="P13" s="165" t="s">
        <v>89</v>
      </c>
      <c r="Q13" s="166" t="s">
        <v>162</v>
      </c>
      <c r="R13" s="167">
        <f>Crescimento!R13</f>
        <v>1</v>
      </c>
      <c r="S13" s="168">
        <f>Crescimento!S13</f>
        <v>1</v>
      </c>
      <c r="T13" s="166" t="s">
        <v>163</v>
      </c>
      <c r="V13" s="286"/>
    </row>
    <row r="14" spans="1:23" ht="31.35" customHeight="1" x14ac:dyDescent="0.2">
      <c r="B14" s="311"/>
      <c r="C14" s="169" t="s">
        <v>164</v>
      </c>
      <c r="D14" s="169" t="str">
        <f>Crescimento!D14</f>
        <v>004/2017</v>
      </c>
      <c r="E14" s="169" t="str">
        <f>Crescimento!E14</f>
        <v>IE Aimorés</v>
      </c>
      <c r="F14" s="170">
        <f>Crescimento!F14</f>
        <v>0.5</v>
      </c>
      <c r="G14" s="171" t="str">
        <f>Crescimento!G14</f>
        <v>MG</v>
      </c>
      <c r="H14" s="172">
        <f>Crescimento!H14</f>
        <v>0</v>
      </c>
      <c r="I14" s="173" t="e">
        <f>Crescimento!I14</f>
        <v>#REF!</v>
      </c>
      <c r="J14" s="174">
        <f>Crescimento!J14</f>
        <v>42776</v>
      </c>
      <c r="K14" s="174">
        <f>Crescimento!L14</f>
        <v>44602</v>
      </c>
      <c r="L14" s="174">
        <f>Crescimento!K14</f>
        <v>43466</v>
      </c>
      <c r="M14" s="175">
        <f>Crescimento!M14</f>
        <v>341.11799999999999</v>
      </c>
      <c r="N14" s="175">
        <f>Crescimento!N14</f>
        <v>170.559</v>
      </c>
      <c r="O14" s="175">
        <f>Crescimento!O14</f>
        <v>197.5455</v>
      </c>
      <c r="P14" s="176" t="s">
        <v>89</v>
      </c>
      <c r="Q14" s="177" t="s">
        <v>162</v>
      </c>
      <c r="R14" s="178">
        <f>Crescimento!R14</f>
        <v>1</v>
      </c>
      <c r="S14" s="179">
        <f>Crescimento!S14</f>
        <v>1</v>
      </c>
      <c r="T14" s="177" t="s">
        <v>165</v>
      </c>
      <c r="V14" s="286"/>
    </row>
    <row r="15" spans="1:23" ht="31.35" customHeight="1" thickBot="1" x14ac:dyDescent="0.25">
      <c r="B15" s="311"/>
      <c r="C15" s="180" t="s">
        <v>166</v>
      </c>
      <c r="D15" s="180" t="str">
        <f>Crescimento!D15</f>
        <v>018/2017</v>
      </c>
      <c r="E15" s="180" t="str">
        <f>Crescimento!E15</f>
        <v>IE Itaúnas</v>
      </c>
      <c r="F15" s="181">
        <f>Crescimento!F15</f>
        <v>1</v>
      </c>
      <c r="G15" s="182" t="str">
        <f>Crescimento!G15</f>
        <v>ES</v>
      </c>
      <c r="H15" s="183">
        <f>Crescimento!H15</f>
        <v>0.25140000000000001</v>
      </c>
      <c r="I15" s="184" t="e">
        <f>Crescimento!I15</f>
        <v>#REF!</v>
      </c>
      <c r="J15" s="185">
        <f>Crescimento!J15</f>
        <v>42776</v>
      </c>
      <c r="K15" s="185">
        <f>Crescimento!L15</f>
        <v>44722</v>
      </c>
      <c r="L15" s="185">
        <f>Crescimento!K15</f>
        <v>43282</v>
      </c>
      <c r="M15" s="186">
        <f>Crescimento!M15</f>
        <v>297.81900000000002</v>
      </c>
      <c r="N15" s="186">
        <f>Crescimento!N15</f>
        <v>297.81900000000002</v>
      </c>
      <c r="O15" s="186">
        <f>Crescimento!O15</f>
        <v>373.803</v>
      </c>
      <c r="P15" s="187" t="s">
        <v>89</v>
      </c>
      <c r="Q15" s="188" t="s">
        <v>167</v>
      </c>
      <c r="R15" s="189">
        <f>Crescimento!R15</f>
        <v>1</v>
      </c>
      <c r="S15" s="190">
        <f>Crescimento!S15</f>
        <v>1</v>
      </c>
      <c r="T15" s="191" t="s">
        <v>168</v>
      </c>
      <c r="V15" s="286"/>
    </row>
    <row r="16" spans="1:23" ht="31.35" customHeight="1" x14ac:dyDescent="0.2">
      <c r="B16" s="309" t="s">
        <v>169</v>
      </c>
      <c r="C16" s="192" t="s">
        <v>170</v>
      </c>
      <c r="D16" s="192" t="str">
        <f>Crescimento!D16</f>
        <v>022/2017</v>
      </c>
      <c r="E16" s="192" t="str">
        <f>Crescimento!E16</f>
        <v>IE Ivaí</v>
      </c>
      <c r="F16" s="193">
        <f>Crescimento!F16</f>
        <v>0.5</v>
      </c>
      <c r="G16" s="194" t="str">
        <f>Crescimento!G16</f>
        <v>PR</v>
      </c>
      <c r="H16" s="195">
        <f>Crescimento!H16</f>
        <v>0.33239999999999997</v>
      </c>
      <c r="I16" s="196" t="e">
        <f>Crescimento!I16</f>
        <v>#REF!</v>
      </c>
      <c r="J16" s="197">
        <f>Crescimento!J16</f>
        <v>42958</v>
      </c>
      <c r="K16" s="197">
        <f>Crescimento!L16</f>
        <v>44784</v>
      </c>
      <c r="L16" s="197">
        <f>Crescimento!K16</f>
        <v>44228</v>
      </c>
      <c r="M16" s="198">
        <f>Crescimento!M16</f>
        <v>1936.4738</v>
      </c>
      <c r="N16" s="198">
        <f>Crescimento!N16</f>
        <v>968.23689999999999</v>
      </c>
      <c r="O16" s="198">
        <f>Crescimento!O16</f>
        <v>1061.1835000000001</v>
      </c>
      <c r="P16" s="199" t="s">
        <v>89</v>
      </c>
      <c r="Q16" s="200" t="s">
        <v>171</v>
      </c>
      <c r="R16" s="201">
        <f>Crescimento!R16</f>
        <v>1</v>
      </c>
      <c r="S16" s="202">
        <f>Crescimento!S16</f>
        <v>1</v>
      </c>
      <c r="T16" s="200" t="s">
        <v>172</v>
      </c>
      <c r="V16" s="286"/>
    </row>
    <row r="17" spans="2:20" ht="31.35" customHeight="1" x14ac:dyDescent="0.2">
      <c r="B17" s="312"/>
      <c r="C17" s="203" t="s">
        <v>173</v>
      </c>
      <c r="D17" s="203" t="str">
        <f>Crescimento!D17</f>
        <v>026/2017</v>
      </c>
      <c r="E17" s="203" t="str">
        <f>Crescimento!E17</f>
        <v>IE Tibagi</v>
      </c>
      <c r="F17" s="204">
        <f>Crescimento!F17</f>
        <v>1</v>
      </c>
      <c r="G17" s="205" t="str">
        <f>Crescimento!G17</f>
        <v>SP / PR</v>
      </c>
      <c r="H17" s="206">
        <f>Crescimento!H17</f>
        <v>0.32200000000000001</v>
      </c>
      <c r="I17" s="207" t="e">
        <f>Crescimento!I17</f>
        <v>#REF!</v>
      </c>
      <c r="J17" s="208">
        <f>Crescimento!J17</f>
        <v>42958</v>
      </c>
      <c r="K17" s="208">
        <f>Crescimento!L17</f>
        <v>44419</v>
      </c>
      <c r="L17" s="208">
        <f>Crescimento!K17</f>
        <v>42736</v>
      </c>
      <c r="M17" s="209">
        <f>Crescimento!M17</f>
        <v>134.6464</v>
      </c>
      <c r="N17" s="209">
        <f>Crescimento!N17</f>
        <v>134.6464</v>
      </c>
      <c r="O17" s="209">
        <f>Crescimento!O17</f>
        <v>117.526</v>
      </c>
      <c r="P17" s="210" t="s">
        <v>89</v>
      </c>
      <c r="Q17" s="211" t="s">
        <v>167</v>
      </c>
      <c r="R17" s="212">
        <f>Crescimento!R17</f>
        <v>1</v>
      </c>
      <c r="S17" s="213">
        <f>Crescimento!S17</f>
        <v>1</v>
      </c>
      <c r="T17" s="214" t="s">
        <v>174</v>
      </c>
    </row>
    <row r="18" spans="2:20" ht="31.35" customHeight="1" x14ac:dyDescent="0.2">
      <c r="B18" s="312"/>
      <c r="C18" s="203" t="s">
        <v>175</v>
      </c>
      <c r="D18" s="203" t="str">
        <f>Crescimento!D18</f>
        <v>027/2017</v>
      </c>
      <c r="E18" s="203" t="str">
        <f>Crescimento!E18</f>
        <v>IE Itaquerê</v>
      </c>
      <c r="F18" s="204">
        <f>Crescimento!F18</f>
        <v>1</v>
      </c>
      <c r="G18" s="215" t="str">
        <f>Crescimento!G18</f>
        <v>SP / PR</v>
      </c>
      <c r="H18" s="206">
        <f>Crescimento!H18</f>
        <v>0.4451</v>
      </c>
      <c r="I18" s="207" t="e">
        <f>Crescimento!I18</f>
        <v>#REF!</v>
      </c>
      <c r="J18" s="208">
        <f>Crescimento!J18</f>
        <v>42958</v>
      </c>
      <c r="K18" s="208">
        <f>Crescimento!L18</f>
        <v>44419</v>
      </c>
      <c r="L18" s="208">
        <f>Crescimento!K18</f>
        <v>43252</v>
      </c>
      <c r="M18" s="209">
        <f>Crescimento!M18</f>
        <v>397.73349999999999</v>
      </c>
      <c r="N18" s="209">
        <f>Crescimento!N18</f>
        <v>397.73349999999999</v>
      </c>
      <c r="O18" s="209">
        <f>Crescimento!O18</f>
        <v>255.90600000000001</v>
      </c>
      <c r="P18" s="210" t="s">
        <v>89</v>
      </c>
      <c r="Q18" s="211" t="s">
        <v>167</v>
      </c>
      <c r="R18" s="212">
        <f>Crescimento!R18</f>
        <v>1</v>
      </c>
      <c r="S18" s="213">
        <f>Crescimento!S18</f>
        <v>1</v>
      </c>
      <c r="T18" s="214" t="s">
        <v>176</v>
      </c>
    </row>
    <row r="19" spans="2:20" ht="31.35" customHeight="1" x14ac:dyDescent="0.2">
      <c r="B19" s="312"/>
      <c r="C19" s="203" t="s">
        <v>177</v>
      </c>
      <c r="D19" s="203" t="str">
        <f>Crescimento!D19</f>
        <v>046/2017</v>
      </c>
      <c r="E19" s="203" t="str">
        <f>Crescimento!E19</f>
        <v>IE Aguapeí</v>
      </c>
      <c r="F19" s="204">
        <f>Crescimento!F19</f>
        <v>1</v>
      </c>
      <c r="G19" s="215" t="str">
        <f>Crescimento!G19</f>
        <v>SP / PR</v>
      </c>
      <c r="H19" s="206">
        <f>Crescimento!H19</f>
        <v>0.52690000000000003</v>
      </c>
      <c r="I19" s="207" t="e">
        <f>Crescimento!I19</f>
        <v>#REF!</v>
      </c>
      <c r="J19" s="208">
        <f>Crescimento!J19</f>
        <v>42958</v>
      </c>
      <c r="K19" s="216">
        <f>Crescimento!L19</f>
        <v>44419</v>
      </c>
      <c r="L19" s="208">
        <f>Crescimento!K19</f>
        <v>43435</v>
      </c>
      <c r="M19" s="209">
        <f>Crescimento!M19</f>
        <v>601.87950000000001</v>
      </c>
      <c r="N19" s="209">
        <f>Crescimento!N19</f>
        <v>601.87950000000001</v>
      </c>
      <c r="O19" s="209">
        <f>Crescimento!O19</f>
        <v>363.42</v>
      </c>
      <c r="P19" s="210" t="s">
        <v>89</v>
      </c>
      <c r="Q19" s="214" t="s">
        <v>178</v>
      </c>
      <c r="R19" s="212">
        <f>Crescimento!R19</f>
        <v>1</v>
      </c>
      <c r="S19" s="217">
        <f>Crescimento!S19</f>
        <v>1</v>
      </c>
      <c r="T19" s="214" t="s">
        <v>179</v>
      </c>
    </row>
    <row r="20" spans="2:20" ht="31.35" customHeight="1" thickBot="1" x14ac:dyDescent="0.25">
      <c r="B20" s="310"/>
      <c r="C20" s="218" t="s">
        <v>180</v>
      </c>
      <c r="D20" s="218" t="str">
        <f>Crescimento!D20</f>
        <v>042/2017</v>
      </c>
      <c r="E20" s="218" t="str">
        <f>Crescimento!E20</f>
        <v>IE Jaguar 6</v>
      </c>
      <c r="F20" s="219">
        <f>Crescimento!F20</f>
        <v>1</v>
      </c>
      <c r="G20" s="220" t="str">
        <f>Crescimento!G20</f>
        <v>SP</v>
      </c>
      <c r="H20" s="221">
        <f>Crescimento!H20</f>
        <v>0.57550000000000001</v>
      </c>
      <c r="I20" s="222" t="e">
        <f>Crescimento!I20</f>
        <v>#REF!</v>
      </c>
      <c r="J20" s="223">
        <f>Crescimento!J20</f>
        <v>42958</v>
      </c>
      <c r="K20" s="224">
        <f>Crescimento!L20</f>
        <v>44238</v>
      </c>
      <c r="L20" s="223">
        <f>Crescimento!K20</f>
        <v>43678</v>
      </c>
      <c r="M20" s="225">
        <f>Crescimento!M20</f>
        <v>125.79430000000001</v>
      </c>
      <c r="N20" s="225">
        <f>Crescimento!N20</f>
        <v>125.79430000000001</v>
      </c>
      <c r="O20" s="225">
        <f>Crescimento!O20</f>
        <v>62.978000000000002</v>
      </c>
      <c r="P20" s="226" t="s">
        <v>89</v>
      </c>
      <c r="Q20" s="227" t="s">
        <v>181</v>
      </c>
      <c r="R20" s="228">
        <f>Crescimento!R20</f>
        <v>1</v>
      </c>
      <c r="S20" s="229">
        <f>Crescimento!S20</f>
        <v>1</v>
      </c>
      <c r="T20" s="227" t="s">
        <v>178</v>
      </c>
    </row>
    <row r="21" spans="2:20" ht="31.35" customHeight="1" x14ac:dyDescent="0.2">
      <c r="B21" s="311" t="s">
        <v>113</v>
      </c>
      <c r="C21" s="230" t="s">
        <v>182</v>
      </c>
      <c r="D21" s="230" t="str">
        <f>Crescimento!D21</f>
        <v>021/2018</v>
      </c>
      <c r="E21" s="230" t="str">
        <f>Crescimento!E21</f>
        <v>IE Itapura</v>
      </c>
      <c r="F21" s="231">
        <f>Crescimento!F21</f>
        <v>1</v>
      </c>
      <c r="G21" s="230" t="str">
        <f>Crescimento!G21</f>
        <v>SP</v>
      </c>
      <c r="H21" s="232">
        <f>Crescimento!H21</f>
        <v>0.73899999999999999</v>
      </c>
      <c r="I21" s="233" t="e">
        <f>Crescimento!I21</f>
        <v>#REF!</v>
      </c>
      <c r="J21" s="234">
        <f>Crescimento!J21</f>
        <v>43364</v>
      </c>
      <c r="K21" s="234">
        <f>Crescimento!L21</f>
        <v>44825</v>
      </c>
      <c r="L21" s="234">
        <f>Crescimento!K21</f>
        <v>43831</v>
      </c>
      <c r="M21" s="235">
        <f>Crescimento!M21</f>
        <v>237.947</v>
      </c>
      <c r="N21" s="235">
        <f>Crescimento!N21</f>
        <v>237.947</v>
      </c>
      <c r="O21" s="235">
        <f>Crescimento!O21</f>
        <v>126.087</v>
      </c>
      <c r="P21" s="236" t="s">
        <v>89</v>
      </c>
      <c r="Q21" s="237" t="s">
        <v>178</v>
      </c>
      <c r="R21" s="238">
        <f>Crescimento!R21</f>
        <v>1</v>
      </c>
      <c r="S21" s="239">
        <f>Crescimento!S21</f>
        <v>1</v>
      </c>
      <c r="T21" s="237" t="s">
        <v>183</v>
      </c>
    </row>
    <row r="22" spans="2:20" ht="31.35" customHeight="1" thickBot="1" x14ac:dyDescent="0.25">
      <c r="B22" s="311"/>
      <c r="C22" s="180" t="s">
        <v>184</v>
      </c>
      <c r="D22" s="180" t="str">
        <f>Crescimento!D22</f>
        <v>012/2018</v>
      </c>
      <c r="E22" s="180" t="str">
        <f>Crescimento!E22</f>
        <v>IE Biguaçu</v>
      </c>
      <c r="F22" s="181">
        <f>Crescimento!F22</f>
        <v>1</v>
      </c>
      <c r="G22" s="180" t="str">
        <f>Crescimento!G22</f>
        <v>SC</v>
      </c>
      <c r="H22" s="183">
        <f>Crescimento!H22</f>
        <v>0.66700000000000004</v>
      </c>
      <c r="I22" s="184" t="e">
        <f>Crescimento!I22</f>
        <v>#REF!</v>
      </c>
      <c r="J22" s="185">
        <f>Crescimento!J22</f>
        <v>43364</v>
      </c>
      <c r="K22" s="185">
        <f>Crescimento!L22</f>
        <v>45190</v>
      </c>
      <c r="L22" s="185">
        <f>Crescimento!K22</f>
        <v>44440</v>
      </c>
      <c r="M22" s="186">
        <f>Crescimento!M22</f>
        <v>641.38199999999995</v>
      </c>
      <c r="N22" s="186">
        <f>Crescimento!N22</f>
        <v>641.38199999999995</v>
      </c>
      <c r="O22" s="186">
        <f>Crescimento!O22</f>
        <v>455.96499999999997</v>
      </c>
      <c r="P22" s="187" t="s">
        <v>89</v>
      </c>
      <c r="Q22" s="191" t="s">
        <v>179</v>
      </c>
      <c r="R22" s="189">
        <f>Crescimento!R22</f>
        <v>1</v>
      </c>
      <c r="S22" s="240">
        <f>Crescimento!S22</f>
        <v>1</v>
      </c>
      <c r="T22" s="191" t="s">
        <v>163</v>
      </c>
    </row>
    <row r="23" spans="2:20" ht="31.35" customHeight="1" x14ac:dyDescent="0.2">
      <c r="B23" s="309" t="s">
        <v>185</v>
      </c>
      <c r="C23" s="192" t="s">
        <v>186</v>
      </c>
      <c r="D23" s="192" t="str">
        <f>Crescimento!D23</f>
        <v>001/2020</v>
      </c>
      <c r="E23" s="192" t="str">
        <f>Crescimento!E23</f>
        <v>Evrecy</v>
      </c>
      <c r="F23" s="193">
        <f>Crescimento!F23</f>
        <v>1</v>
      </c>
      <c r="G23" s="241" t="str">
        <f>Crescimento!G23</f>
        <v>RS</v>
      </c>
      <c r="H23" s="195">
        <f>Crescimento!H23</f>
        <v>0.66849999999999998</v>
      </c>
      <c r="I23" s="196" t="e">
        <f>Crescimento!I23</f>
        <v>#REF!</v>
      </c>
      <c r="J23" s="197">
        <f>Crescimento!J23</f>
        <v>43891</v>
      </c>
      <c r="K23" s="197">
        <f>Crescimento!L23</f>
        <v>45736</v>
      </c>
      <c r="L23" s="197">
        <f>Crescimento!K23</f>
        <v>43831</v>
      </c>
      <c r="M23" s="198">
        <f>Crescimento!M23</f>
        <v>681.55</v>
      </c>
      <c r="N23" s="198">
        <f>Crescimento!N23</f>
        <v>681.55</v>
      </c>
      <c r="O23" s="198">
        <f>Crescimento!O23</f>
        <v>735.70299999999997</v>
      </c>
      <c r="P23" s="199" t="s">
        <v>89</v>
      </c>
      <c r="Q23" s="200" t="s">
        <v>187</v>
      </c>
      <c r="R23" s="201">
        <f>Crescimento!R23</f>
        <v>1</v>
      </c>
      <c r="S23" s="242">
        <f>Crescimento!S23</f>
        <v>1</v>
      </c>
      <c r="T23" s="200" t="s">
        <v>126</v>
      </c>
    </row>
    <row r="24" spans="2:20" ht="31.35" customHeight="1" x14ac:dyDescent="0.2">
      <c r="B24" s="312"/>
      <c r="C24" s="203" t="s">
        <v>188</v>
      </c>
      <c r="D24" s="203" t="str">
        <f>Crescimento!D24</f>
        <v>006/2020</v>
      </c>
      <c r="E24" s="203" t="str">
        <f>Crescimento!E24</f>
        <v>IE Tibagi</v>
      </c>
      <c r="F24" s="204">
        <f>Crescimento!F24</f>
        <v>1</v>
      </c>
      <c r="G24" s="205" t="str">
        <f>Crescimento!G24</f>
        <v>MS / SP</v>
      </c>
      <c r="H24" s="206">
        <f>Crescimento!H24</f>
        <v>0.68120000000000003</v>
      </c>
      <c r="I24" s="207" t="e">
        <f>Crescimento!I24</f>
        <v>#REF!</v>
      </c>
      <c r="J24" s="208">
        <f>Crescimento!J24</f>
        <v>43891</v>
      </c>
      <c r="K24" s="208">
        <f>Crescimento!L24</f>
        <v>45170</v>
      </c>
      <c r="L24" s="208">
        <f>Crescimento!K24</f>
        <v>43831</v>
      </c>
      <c r="M24" s="209">
        <f>Crescimento!M24</f>
        <v>98.792000000000002</v>
      </c>
      <c r="N24" s="209">
        <f>Crescimento!N24</f>
        <v>98.792000000000002</v>
      </c>
      <c r="O24" s="209">
        <f>Crescimento!O24</f>
        <v>87.067999999999998</v>
      </c>
      <c r="P24" s="210" t="s">
        <v>89</v>
      </c>
      <c r="Q24" s="214" t="s">
        <v>189</v>
      </c>
      <c r="R24" s="212">
        <f>Crescimento!R24</f>
        <v>1</v>
      </c>
      <c r="S24" s="213">
        <f>Crescimento!S24</f>
        <v>1</v>
      </c>
      <c r="T24" s="214" t="s">
        <v>165</v>
      </c>
    </row>
    <row r="25" spans="2:20" ht="31.35" customHeight="1" thickBot="1" x14ac:dyDescent="0.25">
      <c r="B25" s="310"/>
      <c r="C25" s="218" t="s">
        <v>190</v>
      </c>
      <c r="D25" s="218" t="str">
        <f>Crescimento!D25</f>
        <v>007/2020</v>
      </c>
      <c r="E25" s="218" t="str">
        <f>Crescimento!E25</f>
        <v>IEMG</v>
      </c>
      <c r="F25" s="219">
        <f>Crescimento!F25</f>
        <v>1</v>
      </c>
      <c r="G25" s="220" t="str">
        <f>Crescimento!G25</f>
        <v>MG</v>
      </c>
      <c r="H25" s="221">
        <f>Crescimento!H25</f>
        <v>0.65400000000000003</v>
      </c>
      <c r="I25" s="222" t="e">
        <f>Crescimento!I25</f>
        <v>#REF!</v>
      </c>
      <c r="J25" s="223">
        <f>Crescimento!J25</f>
        <v>43891</v>
      </c>
      <c r="K25" s="223">
        <f>Crescimento!L25</f>
        <v>45736</v>
      </c>
      <c r="L25" s="223">
        <f>Crescimento!K25</f>
        <v>43831</v>
      </c>
      <c r="M25" s="225">
        <f>Crescimento!M25</f>
        <v>553.56700000000001</v>
      </c>
      <c r="N25" s="225">
        <f>Crescimento!N25</f>
        <v>553.56700000000001</v>
      </c>
      <c r="O25" s="225">
        <f>Crescimento!O25</f>
        <v>519.59500000000003</v>
      </c>
      <c r="P25" s="226" t="s">
        <v>89</v>
      </c>
      <c r="Q25" s="243" t="s">
        <v>187</v>
      </c>
      <c r="R25" s="228">
        <f>Crescimento!R25</f>
        <v>1</v>
      </c>
      <c r="S25" s="229">
        <f>Crescimento!S25</f>
        <v>1</v>
      </c>
      <c r="T25" s="243" t="s">
        <v>191</v>
      </c>
    </row>
    <row r="26" spans="2:20" ht="31.35" customHeight="1" thickBot="1" x14ac:dyDescent="0.25">
      <c r="B26" s="158" t="s">
        <v>192</v>
      </c>
      <c r="C26" s="244" t="s">
        <v>193</v>
      </c>
      <c r="D26" s="244" t="str">
        <f>Crescimento!D26</f>
        <v>005/2021</v>
      </c>
      <c r="E26" s="244" t="str">
        <f>Crescimento!E26</f>
        <v>IE Riacho Grande</v>
      </c>
      <c r="F26" s="245">
        <f>Crescimento!F26</f>
        <v>1</v>
      </c>
      <c r="G26" s="244" t="str">
        <f>Crescimento!G26</f>
        <v>SP</v>
      </c>
      <c r="H26" s="246">
        <f>Crescimento!H26</f>
        <v>0.57899999999999996</v>
      </c>
      <c r="I26" s="247" t="e">
        <f>Crescimento!I26</f>
        <v>#REF!</v>
      </c>
      <c r="J26" s="248">
        <f>Crescimento!J26</f>
        <v>44256</v>
      </c>
      <c r="K26" s="249">
        <f>Crescimento!L26</f>
        <v>46112</v>
      </c>
      <c r="L26" s="248">
        <f>Crescimento!K26</f>
        <v>46023</v>
      </c>
      <c r="M26" s="250">
        <f>Crescimento!M26</f>
        <v>1140.6279999999999</v>
      </c>
      <c r="N26" s="250">
        <f>Crescimento!N26</f>
        <v>1140.6279999999999</v>
      </c>
      <c r="O26" s="250">
        <f>Crescimento!O26</f>
        <v>867.02837929785994</v>
      </c>
      <c r="P26" s="251" t="s">
        <v>89</v>
      </c>
      <c r="Q26" s="252" t="s">
        <v>168</v>
      </c>
      <c r="R26" s="253">
        <f>Crescimento!R26</f>
        <v>1</v>
      </c>
      <c r="S26" s="254">
        <f>Crescimento!S26</f>
        <v>1</v>
      </c>
      <c r="T26" s="252" t="str">
        <f>Crescimento!T26</f>
        <v>4T25</v>
      </c>
    </row>
    <row r="27" spans="2:20" ht="31.35" customHeight="1" x14ac:dyDescent="0.2">
      <c r="B27" s="309" t="s">
        <v>127</v>
      </c>
      <c r="C27" s="255" t="s">
        <v>194</v>
      </c>
      <c r="D27" s="192" t="str">
        <f>Crescimento!D27</f>
        <v>008/2022</v>
      </c>
      <c r="E27" s="192" t="str">
        <f>Crescimento!E27</f>
        <v>ISA ENERGIA BRASIL</v>
      </c>
      <c r="F27" s="193">
        <f>Crescimento!F27</f>
        <v>1</v>
      </c>
      <c r="G27" s="241" t="str">
        <f>Crescimento!G27</f>
        <v>MG / ES</v>
      </c>
      <c r="H27" s="195">
        <f>Crescimento!H27</f>
        <v>0.46750000000000003</v>
      </c>
      <c r="I27" s="196" t="e">
        <f>Crescimento!I27</f>
        <v>#REF!</v>
      </c>
      <c r="J27" s="197">
        <f>Crescimento!J27</f>
        <v>44805</v>
      </c>
      <c r="K27" s="197">
        <f>Crescimento!L27</f>
        <v>46660</v>
      </c>
      <c r="L27" s="197">
        <f>Crescimento!K27</f>
        <v>46023</v>
      </c>
      <c r="M27" s="198">
        <f>Crescimento!M27</f>
        <v>3653.6077241999965</v>
      </c>
      <c r="N27" s="198">
        <f>Crescimento!N27</f>
        <v>3653.6077241999965</v>
      </c>
      <c r="O27" s="198">
        <f>Crescimento!O27</f>
        <v>3667.278474737825</v>
      </c>
      <c r="P27" s="199" t="str">
        <f>Crescimento!P27</f>
        <v>ü</v>
      </c>
      <c r="Q27" s="200" t="str">
        <f>Crescimento!Q27</f>
        <v>3T24</v>
      </c>
      <c r="R27" s="201">
        <f>Crescimento!R27</f>
        <v>0.995</v>
      </c>
      <c r="S27" s="256">
        <f>Crescimento!S27</f>
        <v>0.91500000000000004</v>
      </c>
      <c r="T27" s="201" t="s">
        <v>126</v>
      </c>
    </row>
    <row r="28" spans="2:20" ht="31.35" customHeight="1" thickBot="1" x14ac:dyDescent="0.25">
      <c r="B28" s="310"/>
      <c r="C28" s="257" t="s">
        <v>195</v>
      </c>
      <c r="D28" s="218" t="str">
        <f>Crescimento!D28</f>
        <v>011/2022</v>
      </c>
      <c r="E28" s="218" t="str">
        <f>Crescimento!E28</f>
        <v>IE Jaguar 8</v>
      </c>
      <c r="F28" s="219">
        <f>Crescimento!F28</f>
        <v>1</v>
      </c>
      <c r="G28" s="220" t="str">
        <f>Crescimento!G28</f>
        <v>SP</v>
      </c>
      <c r="H28" s="221">
        <f>Crescimento!H28</f>
        <v>0.59209999999999996</v>
      </c>
      <c r="I28" s="222" t="e">
        <f>Crescimento!I28</f>
        <v>#REF!</v>
      </c>
      <c r="J28" s="223">
        <f>Crescimento!J28</f>
        <v>44805</v>
      </c>
      <c r="K28" s="223">
        <f>Crescimento!L28</f>
        <v>46111</v>
      </c>
      <c r="L28" s="223">
        <f>Crescimento!K28</f>
        <v>46111</v>
      </c>
      <c r="M28" s="225">
        <f>Crescimento!M28</f>
        <v>232.29230019999977</v>
      </c>
      <c r="N28" s="225">
        <f>Crescimento!N28</f>
        <v>232.29230019999977</v>
      </c>
      <c r="O28" s="225">
        <f>Crescimento!O28</f>
        <v>168.14089417347998</v>
      </c>
      <c r="P28" s="226" t="str">
        <f>Crescimento!P28</f>
        <v>ü</v>
      </c>
      <c r="Q28" s="243" t="str">
        <f>Crescimento!Q28</f>
        <v>3T24</v>
      </c>
      <c r="R28" s="228">
        <f>Crescimento!R28</f>
        <v>0.83</v>
      </c>
      <c r="S28" s="258">
        <f>Crescimento!S28</f>
        <v>0.75600000000000001</v>
      </c>
      <c r="T28" s="228" t="s">
        <v>126</v>
      </c>
    </row>
    <row r="29" spans="2:20" ht="31.35" customHeight="1" x14ac:dyDescent="0.2">
      <c r="B29" s="311" t="s">
        <v>131</v>
      </c>
      <c r="C29" s="259" t="s">
        <v>196</v>
      </c>
      <c r="D29" s="230" t="str">
        <f>Crescimento!D29</f>
        <v>006/2023</v>
      </c>
      <c r="E29" s="230" t="str">
        <f>Crescimento!E29</f>
        <v>ISA ENERGIA BRASIL</v>
      </c>
      <c r="F29" s="231">
        <f>Crescimento!F29</f>
        <v>1</v>
      </c>
      <c r="G29" s="230" t="s">
        <v>62</v>
      </c>
      <c r="H29" s="232">
        <v>0.44845841403381792</v>
      </c>
      <c r="I29" s="233" t="e">
        <f>Crescimento!I29</f>
        <v>#REF!</v>
      </c>
      <c r="J29" s="234">
        <f>Crescimento!J29</f>
        <v>45170</v>
      </c>
      <c r="K29" s="234">
        <f>Crescimento!L29</f>
        <v>47206</v>
      </c>
      <c r="L29" s="234" t="s">
        <v>197</v>
      </c>
      <c r="M29" s="235">
        <f>Crescimento!M29</f>
        <v>3157</v>
      </c>
      <c r="N29" s="235">
        <v>3157</v>
      </c>
      <c r="O29" s="235">
        <f>Crescimento!O29</f>
        <v>907.51300000000003</v>
      </c>
      <c r="P29" s="237" t="str">
        <f>Crescimento!P29</f>
        <v>1T26</v>
      </c>
      <c r="Q29" s="237" t="str">
        <f>Crescimento!Q29</f>
        <v>3T25</v>
      </c>
      <c r="R29" s="238">
        <f>Crescimento!R29</f>
        <v>0.81</v>
      </c>
      <c r="S29" s="260">
        <f>Crescimento!S29</f>
        <v>0.30299999999999999</v>
      </c>
      <c r="T29" s="238" t="s">
        <v>126</v>
      </c>
    </row>
    <row r="30" spans="2:20" ht="31.35" customHeight="1" x14ac:dyDescent="0.2">
      <c r="B30" s="311"/>
      <c r="C30" s="261" t="s">
        <v>198</v>
      </c>
      <c r="D30" s="169" t="str">
        <f>Crescimento!D30</f>
        <v>012/2023</v>
      </c>
      <c r="E30" s="169" t="str">
        <f>Crescimento!E30</f>
        <v>ISA ENERGIA BRASIL</v>
      </c>
      <c r="F30" s="170">
        <f>Crescimento!F30</f>
        <v>1</v>
      </c>
      <c r="G30" s="169" t="str">
        <f>Crescimento!G30</f>
        <v>RJ/MG</v>
      </c>
      <c r="H30" s="172">
        <f>Crescimento!H30</f>
        <v>0.41807009111977111</v>
      </c>
      <c r="I30" s="173" t="e">
        <f>Crescimento!I30</f>
        <v>#REF!</v>
      </c>
      <c r="J30" s="174">
        <f>Crescimento!J30</f>
        <v>45170</v>
      </c>
      <c r="K30" s="174">
        <f>Crescimento!L30</f>
        <v>47206</v>
      </c>
      <c r="L30" s="174" t="s">
        <v>197</v>
      </c>
      <c r="M30" s="175">
        <f>Crescimento!M30</f>
        <v>2342.297462</v>
      </c>
      <c r="N30" s="175">
        <f>Crescimento!N30</f>
        <v>2342.297462</v>
      </c>
      <c r="O30" s="175">
        <f>Crescimento!O30</f>
        <v>236.07499999999999</v>
      </c>
      <c r="P30" s="177" t="str">
        <f>Crescimento!P30</f>
        <v>3T26</v>
      </c>
      <c r="Q30" s="177" t="str">
        <f>Crescimento!Q30</f>
        <v>3T26</v>
      </c>
      <c r="R30" s="178">
        <f>Crescimento!R30</f>
        <v>0.81</v>
      </c>
      <c r="S30" s="262">
        <f>Crescimento!S30</f>
        <v>0.26500000000000001</v>
      </c>
      <c r="T30" s="178" t="s">
        <v>126</v>
      </c>
    </row>
    <row r="31" spans="2:20" ht="31.35" customHeight="1" x14ac:dyDescent="0.2">
      <c r="B31" s="311"/>
      <c r="C31" s="263" t="s">
        <v>199</v>
      </c>
      <c r="D31" s="264" t="str">
        <f>Crescimento!D31</f>
        <v>014/2023</v>
      </c>
      <c r="E31" s="264" t="str">
        <f>Crescimento!E31</f>
        <v>IE Tibagi</v>
      </c>
      <c r="F31" s="265">
        <f>Crescimento!F31</f>
        <v>1</v>
      </c>
      <c r="G31" s="264" t="str">
        <f>Crescimento!G31</f>
        <v>SP</v>
      </c>
      <c r="H31" s="266">
        <f>Crescimento!H31</f>
        <v>0.50359281172903692</v>
      </c>
      <c r="I31" s="267" t="e">
        <f>Crescimento!I31</f>
        <v>#REF!</v>
      </c>
      <c r="J31" s="268">
        <f>Crescimento!J31</f>
        <v>45170</v>
      </c>
      <c r="K31" s="268">
        <f>Crescimento!L31</f>
        <v>46294</v>
      </c>
      <c r="L31" s="268" t="str">
        <f>Crescimento!K31</f>
        <v>Imediata</v>
      </c>
      <c r="M31" s="269">
        <f>Crescimento!M31</f>
        <v>94.176896999999997</v>
      </c>
      <c r="N31" s="269">
        <f>Crescimento!N31</f>
        <v>94.176896999999997</v>
      </c>
      <c r="O31" s="269">
        <f>Crescimento!O31</f>
        <v>87.06</v>
      </c>
      <c r="P31" s="251" t="str">
        <f>Crescimento!P31</f>
        <v>ü</v>
      </c>
      <c r="Q31" s="270" t="str">
        <f>Crescimento!Q31</f>
        <v>3T24</v>
      </c>
      <c r="R31" s="271">
        <f>Crescimento!R31</f>
        <v>1</v>
      </c>
      <c r="S31" s="272">
        <f>Crescimento!S31</f>
        <v>1</v>
      </c>
      <c r="T31" s="271" t="s">
        <v>126</v>
      </c>
    </row>
    <row r="32" spans="2:20" ht="25.7" customHeight="1" thickBot="1" x14ac:dyDescent="0.25">
      <c r="B32" s="306" t="str">
        <f>"Total ("&amp;COUNTA(C13:C31)&amp;")"</f>
        <v>Total (19)</v>
      </c>
      <c r="C32" s="306"/>
      <c r="D32" s="306"/>
      <c r="E32" s="306"/>
      <c r="F32" s="306"/>
      <c r="G32" s="306"/>
      <c r="H32" s="142">
        <f>Crescimento!H32</f>
        <v>0.47157650090503406</v>
      </c>
      <c r="I32" s="143" t="e">
        <f>Crescimento!I32</f>
        <v>#REF!</v>
      </c>
      <c r="J32" s="144" t="str">
        <f>Crescimento!J32</f>
        <v>-</v>
      </c>
      <c r="K32" s="144" t="str">
        <f>Crescimento!L32</f>
        <v>-</v>
      </c>
      <c r="L32" s="144" t="str">
        <f>Crescimento!K32</f>
        <v>-</v>
      </c>
      <c r="M32" s="144">
        <f>SUM(M13:M26)</f>
        <v>7698.9254999999994</v>
      </c>
      <c r="N32" s="144">
        <f>Crescimento!N32</f>
        <v>15784.706483399998</v>
      </c>
      <c r="O32" s="144">
        <f>Crescimento!O32</f>
        <v>10623.234748209166</v>
      </c>
      <c r="P32" s="144">
        <f>Crescimento!N32</f>
        <v>15784.706483399998</v>
      </c>
      <c r="Q32" s="144">
        <f>Crescimento!O32</f>
        <v>10623.234748209166</v>
      </c>
      <c r="R32" s="144" t="str">
        <f>Crescimento!P32</f>
        <v>-</v>
      </c>
      <c r="S32" s="144" t="str">
        <f>Crescimento!Q32</f>
        <v>-</v>
      </c>
      <c r="T32" s="144" t="s">
        <v>126</v>
      </c>
    </row>
    <row r="33" spans="2:20" x14ac:dyDescent="0.25">
      <c r="B33" s="145"/>
      <c r="C33" s="146"/>
      <c r="D33" s="146"/>
      <c r="E33" s="146"/>
      <c r="F33" s="146"/>
      <c r="G33" s="146"/>
      <c r="H33" s="146"/>
      <c r="I33" s="147"/>
      <c r="J33" s="148"/>
      <c r="K33" s="148"/>
      <c r="L33" s="148"/>
      <c r="N33" s="148"/>
      <c r="P33" s="146"/>
      <c r="Q33" s="146"/>
      <c r="R33" s="146"/>
      <c r="S33" s="146"/>
      <c r="T33" s="146"/>
    </row>
    <row r="34" spans="2:20" x14ac:dyDescent="0.25">
      <c r="B34" s="149" t="s">
        <v>200</v>
      </c>
      <c r="H34" s="150"/>
      <c r="I34" s="150"/>
      <c r="J34" s="147"/>
      <c r="K34" s="147"/>
      <c r="L34" s="147"/>
      <c r="N34" s="150"/>
    </row>
    <row r="35" spans="2:20" x14ac:dyDescent="0.25">
      <c r="B35" s="149" t="s">
        <v>201</v>
      </c>
      <c r="C35" s="149"/>
      <c r="D35" s="149"/>
      <c r="E35" s="149"/>
      <c r="F35" s="149"/>
      <c r="G35" s="149"/>
      <c r="H35" s="149"/>
      <c r="I35" s="152"/>
      <c r="N35" s="149"/>
    </row>
    <row r="36" spans="2:20" x14ac:dyDescent="0.25">
      <c r="B36" s="149" t="s">
        <v>202</v>
      </c>
      <c r="I36" s="149"/>
      <c r="J36" s="149"/>
      <c r="K36" s="149"/>
      <c r="L36" s="149"/>
      <c r="O36" s="149"/>
      <c r="P36" s="149"/>
      <c r="Q36" s="149"/>
      <c r="R36" s="149"/>
      <c r="S36" s="149"/>
      <c r="T36" s="149"/>
    </row>
    <row r="37" spans="2:20" x14ac:dyDescent="0.25">
      <c r="B37" s="149" t="s">
        <v>203</v>
      </c>
      <c r="H37" s="155"/>
    </row>
    <row r="38" spans="2:20" x14ac:dyDescent="0.25">
      <c r="C38" s="149"/>
      <c r="D38" s="149"/>
      <c r="E38" s="149"/>
      <c r="F38" s="149"/>
      <c r="G38" s="149"/>
      <c r="H38" s="149"/>
      <c r="I38" s="149"/>
      <c r="N38" s="149"/>
    </row>
    <row r="39" spans="2:20" x14ac:dyDescent="0.25">
      <c r="B39" s="149"/>
      <c r="C39" s="149"/>
      <c r="D39" s="149"/>
      <c r="E39" s="149"/>
      <c r="F39" s="149"/>
      <c r="G39" s="149"/>
      <c r="H39" s="149"/>
      <c r="I39" s="149"/>
      <c r="N39" s="149"/>
    </row>
    <row r="40" spans="2:20" ht="11.1" customHeight="1" x14ac:dyDescent="0.25">
      <c r="C40" s="149"/>
      <c r="D40" s="149"/>
      <c r="E40" s="149"/>
      <c r="F40" s="149"/>
      <c r="G40" s="149"/>
      <c r="H40" s="149"/>
      <c r="I40" s="149"/>
      <c r="N40" s="149"/>
    </row>
    <row r="41" spans="2:20" hidden="1" x14ac:dyDescent="0.25">
      <c r="N41" s="156"/>
    </row>
  </sheetData>
  <mergeCells count="27">
    <mergeCell ref="B27:B28"/>
    <mergeCell ref="B29:B31"/>
    <mergeCell ref="B32:G32"/>
    <mergeCell ref="S11:S12"/>
    <mergeCell ref="T11:T12"/>
    <mergeCell ref="B13:B15"/>
    <mergeCell ref="B16:B20"/>
    <mergeCell ref="B21:B22"/>
    <mergeCell ref="B23:B25"/>
    <mergeCell ref="M11:M12"/>
    <mergeCell ref="N11:N12"/>
    <mergeCell ref="O11:O12"/>
    <mergeCell ref="P11:P12"/>
    <mergeCell ref="Q11:Q12"/>
    <mergeCell ref="R11:R12"/>
    <mergeCell ref="G11:G12"/>
    <mergeCell ref="H11:H12"/>
    <mergeCell ref="I11:I12"/>
    <mergeCell ref="J11:J12"/>
    <mergeCell ref="K11:K12"/>
    <mergeCell ref="L11:L12"/>
    <mergeCell ref="F11:F12"/>
    <mergeCell ref="B2:B5"/>
    <mergeCell ref="B11:B12"/>
    <mergeCell ref="C11:C12"/>
    <mergeCell ref="D11:D12"/>
    <mergeCell ref="E11:E12"/>
  </mergeCells>
  <hyperlinks>
    <hyperlink ref="F3" location="Menu!A1" display="→Menu←" xr:uid="{24985F87-9D80-4E30-A19E-038EFEC1E193}"/>
  </hyperlink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Crescimento</vt:lpstr>
      <vt:lpstr>Growth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Raimundo Penteado</dc:creator>
  <cp:lastModifiedBy>Andre Galharde</cp:lastModifiedBy>
  <dcterms:created xsi:type="dcterms:W3CDTF">2023-01-16T22:46:17Z</dcterms:created>
  <dcterms:modified xsi:type="dcterms:W3CDTF">2026-02-25T12:39:11Z</dcterms:modified>
</cp:coreProperties>
</file>