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A REDE\1. ADMINISTRATIVO\1.17. Site\2025\2T25\Excel\"/>
    </mc:Choice>
  </mc:AlternateContent>
  <xr:revisionPtr revIDLastSave="0" documentId="13_ncr:1_{426746A8-CB26-4EAE-A9EB-0EB15A393162}" xr6:coauthVersionLast="47" xr6:coauthVersionMax="47" xr10:uidLastSave="{00000000-0000-0000-0000-000000000000}"/>
  <bookViews>
    <workbookView xWindow="28680" yWindow="-120" windowWidth="29040" windowHeight="15720" tabRatio="709" activeTab="3" xr2:uid="{5F8932DC-441B-47C9-A395-21C3C39B54AA}"/>
  </bookViews>
  <sheets>
    <sheet name="Crescimento" sheetId="27" r:id="rId1"/>
    <sheet name="Growth" sheetId="28" r:id="rId2"/>
    <sheet name="Greenfield PTBR" sheetId="29" r:id="rId3"/>
    <sheet name="Greenfield ENG " sheetId="30" r:id="rId4"/>
  </sheets>
  <definedNames>
    <definedName name="\0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S">#REF!</definedName>
    <definedName name="\T">#REF!</definedName>
    <definedName name="\u">#REF!</definedName>
    <definedName name="\x">#REF!</definedName>
    <definedName name="\y">#REF!</definedName>
    <definedName name="\Z">#REF!</definedName>
    <definedName name="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bb1" hidden="1">{#N/A,#N/A,FALSE,"ENERGIA";#N/A,#N/A,FALSE,"PERDIDAS";#N/A,#N/A,FALSE,"CLIENTES";#N/A,#N/A,FALSE,"ESTADO";#N/A,#N/A,FALSE,"TECNICA"}</definedName>
    <definedName name="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e1" hidden="1">{#N/A,#N/A,FALSE,"ENERGIA";#N/A,#N/A,FALSE,"PERDIDAS";#N/A,#N/A,FALSE,"CLIENTES";#N/A,#N/A,FALSE,"ESTADO";#N/A,#N/A,FALSE,"TECNICA"}</definedName>
    <definedName name="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bb1" hidden="1">{#N/A,#N/A,FALSE,"ENERGIA";#N/A,#N/A,FALSE,"PERDIDAS";#N/A,#N/A,FALSE,"CLIENTES";#N/A,#N/A,FALSE,"ESTADO";#N/A,#N/A,FALSE,"TECNICA"}</definedName>
    <definedName name="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e1" hidden="1">{#N/A,#N/A,FALSE,"ENERGIA";#N/A,#N/A,FALSE,"PERDIDAS";#N/A,#N/A,FALSE,"CLIENTES";#N/A,#N/A,FALSE,"ESTADO";#N/A,#N/A,FALSE,"TECNICA"}</definedName>
    <definedName name="__123Graph_A" hidden="1">#REF!</definedName>
    <definedName name="__123Graph_ACOMPARA" hidden="1">#REF!</definedName>
    <definedName name="__123Graph_ACONSMED" hidden="1">#REF!</definedName>
    <definedName name="__123Graph_APREVRCOM" hidden="1">#REF!</definedName>
    <definedName name="__123Graph_APREVREALI" hidden="1">#REF!</definedName>
    <definedName name="__123Graph_APREVRIND" hidden="1">#REF!</definedName>
    <definedName name="__123Graph_APREVROUT" hidden="1">#REF!</definedName>
    <definedName name="__123Graph_APREVRRES" hidden="1">#REF!</definedName>
    <definedName name="__123Graph_APREVRTOT" hidden="1">#REF!</definedName>
    <definedName name="__123Graph_B" hidden="1">#REF!</definedName>
    <definedName name="__123Graph_BCOMPARA" hidden="1">#REF!</definedName>
    <definedName name="__123Graph_BPREVREALI" hidden="1">#REF!</definedName>
    <definedName name="__123Graph_CPREVREALI" hidden="1">#REF!</definedName>
    <definedName name="__123Graph_D" hidden="1">#REF!</definedName>
    <definedName name="__123Graph_DCOMPARA" hidden="1">#REF!</definedName>
    <definedName name="__123Graph_DPREVREALI" hidden="1">#REF!</definedName>
    <definedName name="__123Graph_EPREVREALI" hidden="1">#REF!</definedName>
    <definedName name="__123Graph_F" hidden="1">#REF!</definedName>
    <definedName name="__123Graph_FCOMPARA" hidden="1">#REF!</definedName>
    <definedName name="__123Graph_XCONSMED" hidden="1">#REF!</definedName>
    <definedName name="__123Graph_XELASTIC" hidden="1">#REF!</definedName>
    <definedName name="__123Graph_XPREVRCOM" hidden="1">#REF!</definedName>
    <definedName name="__123Graph_XPREVREALI" hidden="1">#REF!</definedName>
    <definedName name="__123Graph_XPREVRIND" hidden="1">#REF!</definedName>
    <definedName name="__123Graph_XPREVROUT" hidden="1">#REF!</definedName>
    <definedName name="__123Graph_XPREVRRES" hidden="1">#REF!</definedName>
    <definedName name="__123Graph_XPREVRTOT" hidden="1">#REF!</definedName>
    <definedName name="__DTF2005">#REF!</definedName>
    <definedName name="__IPC2005">#REF!</definedName>
    <definedName name="__TitleTemp">#NAME?</definedName>
    <definedName name="_10__123Graph_ACHART_16" hidden="1">#REF!</definedName>
    <definedName name="_10__123Graph_ACHART_17" hidden="1">#REF!</definedName>
    <definedName name="_10__123Graph_CCHART_1" hidden="1">#REF!</definedName>
    <definedName name="_11__123Graph_ACHART_17" hidden="1">#REF!</definedName>
    <definedName name="_11__123Graph_ACHART_18" hidden="1">#REF!</definedName>
    <definedName name="_12__123Graph_ACHART_18" hidden="1">#REF!</definedName>
    <definedName name="_12__123Graph_ACHART_2" hidden="1">#REF!</definedName>
    <definedName name="_12__123Graph_LBL_ACHART_1" hidden="1">#REF!</definedName>
    <definedName name="_13__123Graph_ACHART_2" hidden="1">#REF!</definedName>
    <definedName name="_13__123Graph_ACHART_22" hidden="1">#REF!</definedName>
    <definedName name="_14__123Graph_ACHART_22" hidden="1">#REF!</definedName>
    <definedName name="_14__123Graph_ACHART_23" hidden="1">#REF!</definedName>
    <definedName name="_15__123Graph_ACHART_23" hidden="1">#REF!</definedName>
    <definedName name="_15__123Graph_ACHART_24" hidden="1">#REF!</definedName>
    <definedName name="_16___123Graph_XCHART_1" hidden="1">#REF!</definedName>
    <definedName name="_16__123Graph_ACHART_24" hidden="1">#REF!</definedName>
    <definedName name="_16__123Graph_ACHART_25" hidden="1">#REF!</definedName>
    <definedName name="_17___123Graph_XCHART_3" hidden="1">#REF!</definedName>
    <definedName name="_17__123Graph_ACHART_25" hidden="1">#REF!</definedName>
    <definedName name="_17__123Graph_ACHART_26" hidden="1">#REF!</definedName>
    <definedName name="_18__123Graph_ACHART_26" hidden="1">#REF!</definedName>
    <definedName name="_18__123Graph_ACHART_27" hidden="1">#REF!</definedName>
    <definedName name="_19__123Graph_ACHART_27" hidden="1">#REF!</definedName>
    <definedName name="_19__123Graph_ACHART_28" hidden="1">#REF!</definedName>
    <definedName name="_19__123Graph_XCHART_4" hidden="1">#REF!</definedName>
    <definedName name="_2__123Graph_ACHART_1" hidden="1">#REF!</definedName>
    <definedName name="_20__123Graph_ACHART_28" hidden="1">#REF!</definedName>
    <definedName name="_20__123Graph_ACHART_29" hidden="1">#REF!</definedName>
    <definedName name="_20__123Graph_XCHART_5" hidden="1">#REF!</definedName>
    <definedName name="_21__123Graph_ACHART_29" hidden="1">#REF!</definedName>
    <definedName name="_21__123Graph_ACHART_3" hidden="1">#REF!</definedName>
    <definedName name="_21__123Graph_XCHART_6" hidden="1">#REF!</definedName>
    <definedName name="_22__123Graph_ACHART_3" hidden="1">#REF!</definedName>
    <definedName name="_22__123Graph_ACHART_30" hidden="1">#REF!</definedName>
    <definedName name="_22__123Graph_XCHART_7" hidden="1">#REF!</definedName>
    <definedName name="_23__123Graph_ACHART_30" hidden="1">#REF!</definedName>
    <definedName name="_23__123Graph_ACHART_4" hidden="1">#REF!</definedName>
    <definedName name="_24__123Graph_ACHART_4" hidden="1">#REF!</definedName>
    <definedName name="_24__123Graph_ACHART_5" hidden="1">#REF!</definedName>
    <definedName name="_25__123Graph_ACHART_5" hidden="1">#REF!</definedName>
    <definedName name="_25__123Graph_ACHART_6" hidden="1">#REF!</definedName>
    <definedName name="_26__123Graph_ACHART_6" hidden="1">#REF!</definedName>
    <definedName name="_26__123Graph_ACHART_7" hidden="1">#REF!</definedName>
    <definedName name="_27__123Graph_ACHART_7" hidden="1">#REF!</definedName>
    <definedName name="_27__123Graph_ACHART_8" hidden="1">#REF!</definedName>
    <definedName name="_28__123Graph_ACHART_8" hidden="1">#REF!</definedName>
    <definedName name="_28__123Graph_ACHART_9" hidden="1">#REF!</definedName>
    <definedName name="_29__123Graph_ACHART_9" hidden="1">#REF!</definedName>
    <definedName name="_29__123Graph_BCHART_1" hidden="1">#REF!</definedName>
    <definedName name="_3__123Graph_ACHART_1" hidden="1">#REF!</definedName>
    <definedName name="_3__123Graph_ACHART_10" hidden="1">#REF!</definedName>
    <definedName name="_3__123Graph_ACHART_4" hidden="1">#REF!</definedName>
    <definedName name="_30__123Graph_BCHART_1" hidden="1">#REF!</definedName>
    <definedName name="_30__123Graph_BCHART_10" hidden="1">#REF!</definedName>
    <definedName name="_31__123Graph_BCHART_10" hidden="1">#REF!</definedName>
    <definedName name="_31__123Graph_BCHART_11" hidden="1">#REF!</definedName>
    <definedName name="_32__123Graph_BCHART_11" hidden="1">#REF!</definedName>
    <definedName name="_32__123Graph_BCHART_12" hidden="1">#REF!</definedName>
    <definedName name="_33__123Graph_BCHART_12" hidden="1">#REF!</definedName>
    <definedName name="_33__123Graph_BCHART_13" hidden="1">#REF!</definedName>
    <definedName name="_34__123Graph_BCHART_13" hidden="1">#REF!</definedName>
    <definedName name="_34__123Graph_BCHART_14" hidden="1">#REF!</definedName>
    <definedName name="_35__123Graph_BCHART_14" hidden="1">#REF!</definedName>
    <definedName name="_35__123Graph_BCHART_15" hidden="1">#REF!</definedName>
    <definedName name="_36__123Graph_BCHART_15" hidden="1">#REF!</definedName>
    <definedName name="_36__123Graph_BCHART_16" hidden="1">#REF!</definedName>
    <definedName name="_37__123Graph_BCHART_16" hidden="1">#REF!</definedName>
    <definedName name="_37__123Graph_BCHART_17" hidden="1">#REF!</definedName>
    <definedName name="_38__123Graph_BCHART_17" hidden="1">#REF!</definedName>
    <definedName name="_38__123Graph_BCHART_18" hidden="1">#REF!</definedName>
    <definedName name="_39__123Graph_BCHART_18" hidden="1">#REF!</definedName>
    <definedName name="_39__123Graph_BCHART_2" hidden="1">#REF!</definedName>
    <definedName name="_4__123Graph_ACHART_10" hidden="1">#REF!</definedName>
    <definedName name="_4__123Graph_ACHART_11" hidden="1">#REF!</definedName>
    <definedName name="_4__123Graph_ACHART_5" hidden="1">#REF!</definedName>
    <definedName name="_40__123Graph_BCHART_2" hidden="1">#REF!</definedName>
    <definedName name="_40__123Graph_BCHART_22" hidden="1">#REF!</definedName>
    <definedName name="_41__123Graph_BCHART_22" hidden="1">#REF!</definedName>
    <definedName name="_41__123Graph_BCHART_23" hidden="1">#REF!</definedName>
    <definedName name="_42__123Graph_BCHART_23" hidden="1">#REF!</definedName>
    <definedName name="_42__123Graph_BCHART_24" hidden="1">#REF!</definedName>
    <definedName name="_43__123Graph_BCHART_24" hidden="1">#REF!</definedName>
    <definedName name="_43__123Graph_BCHART_25" hidden="1">#REF!</definedName>
    <definedName name="_44__123Graph_BCHART_25" hidden="1">#REF!</definedName>
    <definedName name="_44__123Graph_BCHART_26" hidden="1">#REF!</definedName>
    <definedName name="_45__123Graph_BCHART_26" hidden="1">#REF!</definedName>
    <definedName name="_45__123Graph_BCHART_27" hidden="1">#REF!</definedName>
    <definedName name="_46__123Graph_BCHART_27" hidden="1">#REF!</definedName>
    <definedName name="_46__123Graph_BCHART_28" hidden="1">#REF!</definedName>
    <definedName name="_47__123Graph_BCHART_28" hidden="1">#REF!</definedName>
    <definedName name="_47__123Graph_BCHART_29" hidden="1">#REF!</definedName>
    <definedName name="_48__123Graph_BCHART_29" hidden="1">#REF!</definedName>
    <definedName name="_48__123Graph_BCHART_3" hidden="1">#REF!</definedName>
    <definedName name="_49__123Graph_BCHART_3" hidden="1">#REF!</definedName>
    <definedName name="_49__123Graph_BCHART_30" hidden="1">#REF!</definedName>
    <definedName name="_5__123Graph_ACHART_11" hidden="1">#REF!</definedName>
    <definedName name="_5__123Graph_ACHART_12" hidden="1">#REF!</definedName>
    <definedName name="_5__123Graph_ACHART_6" hidden="1">#REF!</definedName>
    <definedName name="_50__123Graph_BCHART_30" hidden="1">#REF!</definedName>
    <definedName name="_50__123Graph_BCHART_4" hidden="1">#REF!</definedName>
    <definedName name="_51__123Graph_BCHART_4" hidden="1">#REF!</definedName>
    <definedName name="_51__123Graph_BCHART_5" hidden="1">#REF!</definedName>
    <definedName name="_52__123Graph_BCHART_5" hidden="1">#REF!</definedName>
    <definedName name="_52__123Graph_BCHART_6" hidden="1">#REF!</definedName>
    <definedName name="_53__123Graph_BCHART_6" hidden="1">#REF!</definedName>
    <definedName name="_53__123Graph_BCHART_7" hidden="1">#REF!</definedName>
    <definedName name="_54__123Graph_BCHART_7" hidden="1">#REF!</definedName>
    <definedName name="_54__123Graph_BCHART_8" hidden="1">#REF!</definedName>
    <definedName name="_55__123Graph_BCHART_8" hidden="1">#REF!</definedName>
    <definedName name="_55__123Graph_BCHART_9" hidden="1">#REF!</definedName>
    <definedName name="_56__123Graph_BCHART_9" hidden="1">#REF!</definedName>
    <definedName name="_56__123Graph_CCHART_25" hidden="1">#REF!</definedName>
    <definedName name="_57__123Graph_CCHART_25" hidden="1">#REF!</definedName>
    <definedName name="_57__123Graph_CCHART_26" hidden="1">#REF!</definedName>
    <definedName name="_58__123Graph_CCHART_26" hidden="1">#REF!</definedName>
    <definedName name="_58__123Graph_CCHART_27" hidden="1">#REF!</definedName>
    <definedName name="_59__123Graph_CCHART_27" hidden="1">#REF!</definedName>
    <definedName name="_59__123Graph_CCHART_28" hidden="1">#REF!</definedName>
    <definedName name="_6__123Graph_ACHART_12" hidden="1">#REF!</definedName>
    <definedName name="_6__123Graph_ACHART_13" hidden="1">#REF!</definedName>
    <definedName name="_6__123Graph_ACHART_7" hidden="1">#REF!</definedName>
    <definedName name="_60__123Graph_CCHART_28" hidden="1">#REF!</definedName>
    <definedName name="_60__123Graph_CCHART_29" hidden="1">#REF!</definedName>
    <definedName name="_61__123Graph_CCHART_29" hidden="1">#REF!</definedName>
    <definedName name="_61__123Graph_CCHART_30" hidden="1">#REF!</definedName>
    <definedName name="_62__123Graph_CCHART_30" hidden="1">#REF!</definedName>
    <definedName name="_62__123Graph_DCHART_25" hidden="1">#REF!</definedName>
    <definedName name="_63__123Graph_DCHART_25" hidden="1">#REF!</definedName>
    <definedName name="_63__123Graph_DCHART_26" hidden="1">#REF!</definedName>
    <definedName name="_64__123Graph_DCHART_26" hidden="1">#REF!</definedName>
    <definedName name="_64__123Graph_DCHART_27" hidden="1">#REF!</definedName>
    <definedName name="_65__123Graph_DCHART_27" hidden="1">#REF!</definedName>
    <definedName name="_65__123Graph_DCHART_28" hidden="1">#REF!</definedName>
    <definedName name="_66__123Graph_DCHART_28" hidden="1">#REF!</definedName>
    <definedName name="_66__123Graph_DCHART_29" hidden="1">#REF!</definedName>
    <definedName name="_67__123Graph_DCHART_29" hidden="1">#REF!</definedName>
    <definedName name="_67__123Graph_DCHART_30" hidden="1">#REF!</definedName>
    <definedName name="_68__123Graph_DCHART_30" hidden="1">#REF!</definedName>
    <definedName name="_68__123Graph_XCHART_10" hidden="1">#REF!</definedName>
    <definedName name="_69__123Graph_XCHART_10" hidden="1">#REF!</definedName>
    <definedName name="_69__123Graph_XCHART_11" hidden="1">#REF!</definedName>
    <definedName name="_7__123Graph_ACHART_13" hidden="1">#REF!</definedName>
    <definedName name="_7__123Graph_ACHART_14" hidden="1">#REF!</definedName>
    <definedName name="_70__123Graph_XCHART_11" hidden="1">#REF!</definedName>
    <definedName name="_70__123Graph_XCHART_12" hidden="1">#REF!</definedName>
    <definedName name="_71__123Graph_XCHART_12" hidden="1">#REF!</definedName>
    <definedName name="_71__123Graph_XCHART_13" hidden="1">#REF!</definedName>
    <definedName name="_72__123Graph_XCHART_13" hidden="1">#REF!</definedName>
    <definedName name="_72__123Graph_XCHART_14" hidden="1">#REF!</definedName>
    <definedName name="_73__123Graph_XCHART_14" hidden="1">#REF!</definedName>
    <definedName name="_73__123Graph_XCHART_15" hidden="1">#REF!</definedName>
    <definedName name="_74__123Graph_XCHART_15" hidden="1">#REF!</definedName>
    <definedName name="_74__123Graph_XCHART_16" hidden="1">#REF!</definedName>
    <definedName name="_75__123Graph_XCHART_16" hidden="1">#REF!</definedName>
    <definedName name="_75__123Graph_XCHART_2" hidden="1">#REF!</definedName>
    <definedName name="_76__123Graph_XCHART_2" hidden="1">#REF!</definedName>
    <definedName name="_76__123Graph_XCHART_3" hidden="1">#REF!</definedName>
    <definedName name="_77__123Graph_XCHART_3" hidden="1">#REF!</definedName>
    <definedName name="_77__123Graph_XCHART_4" hidden="1">#REF!</definedName>
    <definedName name="_78__123Graph_XCHART_4" hidden="1">#REF!</definedName>
    <definedName name="_78__123Graph_XCHART_5" hidden="1">#REF!</definedName>
    <definedName name="_79__123Graph_XCHART_5" hidden="1">#REF!</definedName>
    <definedName name="_79__123Graph_XCHART_6" hidden="1">#REF!</definedName>
    <definedName name="_8__123Graph_ACHART_14" hidden="1">#REF!</definedName>
    <definedName name="_8__123Graph_ACHART_15" hidden="1">#REF!</definedName>
    <definedName name="_8__123Graph_BCHART_1" hidden="1">#REF!</definedName>
    <definedName name="_80__123Graph_XCHART_6" hidden="1">#REF!</definedName>
    <definedName name="_80__123Graph_XCHART_7" hidden="1">#REF!</definedName>
    <definedName name="_81__123Graph_XCHART_7" hidden="1">#REF!</definedName>
    <definedName name="_81__123Graph_XCHART_8" hidden="1">#REF!</definedName>
    <definedName name="_82__123Graph_XCHART_8" hidden="1">#REF!</definedName>
    <definedName name="_82__123Graph_XCHART_9" hidden="1">#REF!</definedName>
    <definedName name="_83__123Graph_XCHART_9" hidden="1">#REF!</definedName>
    <definedName name="_9__123Graph_ACHART_15" hidden="1">#REF!</definedName>
    <definedName name="_9__123Graph_ACHART_16" hidden="1">#REF!</definedName>
    <definedName name="_AMO_UniqueIdentifier" hidden="1">"'7133a1c4-f9d8-4e94-ad5a-5154f8aef04a'"</definedName>
    <definedName name="_ano1">#REF!</definedName>
    <definedName name="_ano4">#REF!</definedName>
    <definedName name="_B1" hidden="1">{#N/A,#N/A,FALSE,"LLAVE";#N/A,#N/A,FALSE,"EERR";#N/A,#N/A,FALSE,"ESP";#N/A,#N/A,FALSE,"EOAF";#N/A,#N/A,FALSE,"CASH";#N/A,#N/A,FALSE,"FINANZAS";#N/A,#N/A,FALSE,"DEUDA";#N/A,#N/A,FALSE,"INVERSION";#N/A,#N/A,FALSE,"PERSONAL"}</definedName>
    <definedName name="_bb1" hidden="1">{#N/A,#N/A,FALSE,"ENERGIA";#N/A,#N/A,FALSE,"PERDIDAS";#N/A,#N/A,FALSE,"CLIENTES";#N/A,#N/A,FALSE,"ESTADO";#N/A,#N/A,FALSE,"TECNICA"}</definedName>
    <definedName name="_bbb1" hidden="1">{#N/A,#N/A,FALSE,"LLAVE";#N/A,#N/A,FALSE,"EERR";#N/A,#N/A,FALSE,"ESP";#N/A,#N/A,FALSE,"EOAF";#N/A,#N/A,FALSE,"CASH";#N/A,#N/A,FALSE,"FINANZAS";#N/A,#N/A,FALSE,"DEUDA";#N/A,#N/A,FALSE,"INVERSION";#N/A,#N/A,FALSE,"PERSONAL"}</definedName>
    <definedName name="_bx1" hidden="1">{#N/A,#N/A,FALSE,"LLAVE";#N/A,#N/A,FALSE,"EERR";#N/A,#N/A,FALSE,"ESP";#N/A,#N/A,FALSE,"EOAF";#N/A,#N/A,FALSE,"CASH";#N/A,#N/A,FALSE,"FINANZAS";#N/A,#N/A,FALSE,"DEUDA";#N/A,#N/A,FALSE,"INVERSION";#N/A,#N/A,FALSE,"PERSONAL"}</definedName>
    <definedName name="_CD1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hidden="1">{#N/A,#N/A,FALSE,"LLAVE";#N/A,#N/A,FALSE,"EERR";#N/A,#N/A,FALSE,"ESP";#N/A,#N/A,FALSE,"EOAF";#N/A,#N/A,FALSE,"CASH";#N/A,#N/A,FALSE,"FINANZAS";#N/A,#N/A,FALSE,"DEUDA";#N/A,#N/A,FALSE,"INVERSION";#N/A,#N/A,FALSE,"PERSONAL"}</definedName>
    <definedName name="_D3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D4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D5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D6">{0;0;0;0;9;#N/A;0.75;0.75;1;1;1;FALSE;FALSE;FALSE;FALSE;FALSE;#N/A;1;100;#N/A;#N/A;"&amp;A";"Page &amp;P"}</definedName>
    <definedName name="_D7">{0;0;0;0;9;#N/A;0.75;0.75;1;1;1;FALSE;FALSE;FALSE;FALSE;FALSE;#N/A;1;100;#N/A;#N/A;"&amp;A";"Page &amp;P"}</definedName>
    <definedName name="_D8">{0;0;0;0;9;#N/A;0.75;0.75;1;1;1;FALSE;FALSE;FALSE;FALSE;FALSE;#N/A;1;100;#N/A;#N/A;"&amp;A";"Page &amp;P"}</definedName>
    <definedName name="_df1" hidden="1">{#N/A,#N/A,FALSE,"LLAVE";#N/A,#N/A,FALSE,"EERR";#N/A,#N/A,FALSE,"ESP";#N/A,#N/A,FALSE,"EOAF";#N/A,#N/A,FALSE,"CASH";#N/A,#N/A,FALSE,"FINANZAS";#N/A,#N/A,FALSE,"DEUDA";#N/A,#N/A,FALSE,"INVERSION";#N/A,#N/A,FALSE,"PERSONAL"}</definedName>
    <definedName name="_e1" hidden="1">{#N/A,#N/A,FALSE,"ENERGIA";#N/A,#N/A,FALSE,"PERDIDAS";#N/A,#N/A,FALSE,"CLIENTES";#N/A,#N/A,FALSE,"ESTADO";#N/A,#N/A,FALSE,"TECNICA"}</definedName>
    <definedName name="_Fill" hidden="1">#REF!</definedName>
    <definedName name="_xlnm._FilterDatabase" localSheetId="0" hidden="1">Crescimento!$B$11:$T$12</definedName>
    <definedName name="_xlnm._FilterDatabase" localSheetId="3" hidden="1">'Greenfield ENG '!$B$11:$P$12</definedName>
    <definedName name="_xlnm._FilterDatabase" localSheetId="2" hidden="1">'Greenfield PTBR'!$B$11:$P$36</definedName>
    <definedName name="_xlnm._FilterDatabase" hidden="1">#REF!</definedName>
    <definedName name="_HOJ66">#REF!</definedName>
    <definedName name="_HOJ88">#REF!</definedName>
    <definedName name="_Key1" hidden="1">#REF!</definedName>
    <definedName name="_Key2" hidden="1">#REF!</definedName>
    <definedName name="_MatInverse_In" hidden="1">#REF!</definedName>
    <definedName name="_MatInverse_Out" hidden="1">#REF!</definedName>
    <definedName name="_md1">#REF!</definedName>
    <definedName name="_MES1">#REF!</definedName>
    <definedName name="_OPC1">#REF!</definedName>
    <definedName name="_Order1" hidden="1">0</definedName>
    <definedName name="_Order2" hidden="1">255</definedName>
    <definedName name="_pag1">#REF!</definedName>
    <definedName name="_pag2">#REF!</definedName>
    <definedName name="_pag3">#REF!</definedName>
    <definedName name="_pag4">#REF!</definedName>
    <definedName name="_pag5">#REF!</definedName>
    <definedName name="_pag6">#REF!</definedName>
    <definedName name="_qe1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e10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e11">{0;0;0;0;9;#N/A;0.75;0.75;1;1;1;FALSE;FALSE;FALSE;FALSE;FALSE;#N/A;1;100;#N/A;#N/A;"&amp;A";"Page &amp;P"}</definedName>
    <definedName name="_qe2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e3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e4">{0;0;0;0;9;#N/A;0.75;0.75;1;1;1;FALSE;FALSE;FALSE;FALSE;FALSE;#N/A;1;100;#N/A;#N/A;"&amp;A";"Page &amp;P"}</definedName>
    <definedName name="_qe5">{0;0;0;0;9;#N/A;0.75;0.75;1;1;1;FALSE;FALSE;FALSE;FALSE;FALSE;#N/A;1;100;#N/A;#N/A;"&amp;A";"Page &amp;P"}</definedName>
    <definedName name="_qe6">{0;0;0;0;9;#N/A;0.75;0.75;1;1;1;FALSE;FALSE;FALSE;FALSE;FALSE;#N/A;1;100;#N/A;#N/A;"&amp;A";"Page &amp;P"}</definedName>
    <definedName name="_qe7">{0;0;0;0;1;#N/A;0.5;0.5;0.75;0.75;2;TRUE;TRUE;FALSE;FALSE;FALSE;#N/A;1;56;#N/A;#N/A;"&amp;L&amp;7 RAMIBD05\GROUPS\EMG\DESOUSA\BRAZIL\MACHADIB\MODEL\MODEL_20.XLS -- &amp;D, &amp;T -- Page 7 of 9
Machadinho Project
&amp;R&amp;""Arial,Italic""Confidential";"&amp;L&amp;F&amp;A&amp;RPage 7"}</definedName>
    <definedName name="_qe8">{0;0;0;0;1;#N/A;0.5;0.5;0.75;0.75;2;TRUE;TRUE;FALSE;FALSE;FALSE;#N/A;1;56;#N/A;#N/A;"&amp;L&amp;7 RAMIBD05\GROUPS\EMG\DESOUSA\BRAZIL\MACHADIB\MODEL\MODEL_20.XLS -- &amp;D, &amp;T -- Page 8 of 9
Machadinho Project
&amp;R&amp;""Arial,Italic""Confidential";"&amp;L&amp;F&amp;A&amp;RPage 8"}</definedName>
    <definedName name="_qe9">{0;0;0;0;258;#N/A;0.75;0.75;1;1;2;FALSE;FALSE;FALSE;FALSE;FALSE;#N/A;1;#N/A;1;1;"&amp;A";"Page &amp;P"}</definedName>
    <definedName name="_QUA1">#REF!</definedName>
    <definedName name="_QUA2">#REF!</definedName>
    <definedName name="_QUA3">#REF!</definedName>
    <definedName name="_qw2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w3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Regression_Out" hidden="1">#REF!</definedName>
    <definedName name="_Regression_X" hidden="1">#REF!</definedName>
    <definedName name="_Report">0</definedName>
    <definedName name="_Sort" hidden="1">#REF!</definedName>
    <definedName name="_SUB1">#REF!</definedName>
    <definedName name="_SUB2">#REF!</definedName>
    <definedName name="_SUB3">#REF!</definedName>
    <definedName name="_tabbal">#REF!</definedName>
    <definedName name="_tabdre">#REF!</definedName>
    <definedName name="_tabflcx">#REF!</definedName>
    <definedName name="_tabgercx">#REF!</definedName>
    <definedName name="_tabindconstante">#REF!</definedName>
    <definedName name="_tabindcorrente">#REF!</definedName>
    <definedName name="_Table1_In1" hidden="1">#REF!</definedName>
    <definedName name="_Table1_Out" hidden="1">#REF!</definedName>
    <definedName name="_tabtrib">#REF!</definedName>
    <definedName name="_TST3">#REF!</definedName>
    <definedName name="_wq10">{0;0;0;0;258;#N/A;0.75;0.75;1;1;2;FALSE;FALSE;FALSE;FALSE;FALSE;#N/A;1;#N/A;1;1;"&amp;A";"Page &amp;P"}</definedName>
    <definedName name="_wq11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wq12">{0;0;0;0;9;#N/A;0.75;0.75;1;1;1;FALSE;FALSE;FALSE;FALSE;FALSE;#N/A;1;100;#N/A;#N/A;"&amp;A";"Page &amp;P"}</definedName>
    <definedName name="_wq2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wq3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wq4">{0;0;0;0;9;#N/A;0.75;0.75;1;1;1;FALSE;FALSE;FALSE;FALSE;FALSE;#N/A;1;100;#N/A;#N/A;"&amp;A";"Page &amp;P"}</definedName>
    <definedName name="_wq5">{0;0;0;0;9;#N/A;0.75;0.75;1;1;1;FALSE;FALSE;FALSE;FALSE;FALSE;#N/A;1;100;#N/A;#N/A;"&amp;A";"Page &amp;P"}</definedName>
    <definedName name="_wq6">{0;0;0;0;9;#N/A;0.75;0.75;1;1;1;FALSE;FALSE;FALSE;FALSE;FALSE;#N/A;1;100;#N/A;#N/A;"&amp;A";"Page &amp;P"}</definedName>
    <definedName name="_wq7">{0;0;0;0;1;#N/A;0.5;0.5;0.75;0.75;2;TRUE;TRUE;FALSE;FALSE;FALSE;#N/A;1;56;#N/A;#N/A;"&amp;L&amp;7 RAMIBD05\GROUPS\EMG\DESOUSA\BRAZIL\MACHADIB\MODEL\MODEL_20.XLS -- &amp;D, &amp;T -- Page 7 of 9
Machadinho Project
&amp;R&amp;""Arial,Italic""Confidential";"&amp;L&amp;F&amp;A&amp;RPage 7"}</definedName>
    <definedName name="_wq8">{0;0;0;0;1;#N/A;0.5;0.5;0.75;0.75;2;TRUE;TRUE;FALSE;FALSE;FALSE;#N/A;1;56;#N/A;#N/A;"&amp;L&amp;7 RAMIBD05\GROUPS\EMG\DESOUSA\BRAZIL\MACHADIB\MODEL\MODEL_20.XLS -- &amp;D, &amp;T -- Page 8 of 9
Machadinho Project
&amp;R&amp;""Arial,Italic""Confidential";"&amp;L&amp;F&amp;A&amp;RPage 8"}</definedName>
    <definedName name="_Z1srAssp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Z2ndAssp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Z2srAssp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Z3rdassp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Z3reAssp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ZBalance">{0;0;0;0;9;#N/A;0.75;0.75;1;1;1;FALSE;FALSE;FALSE;FALSE;FALSE;#N/A;1;100;#N/A;#N/A;"&amp;A";"Page &amp;P"}</definedName>
    <definedName name="_ZCash">{0;0;0;0;9;#N/A;0.75;0.75;1;1;1;FALSE;FALSE;FALSE;FALSE;FALSE;#N/A;1;100;#N/A;#N/A;"&amp;A";"Page &amp;P"}</definedName>
    <definedName name="_ZDebt">{0;0;0;0;9;#N/A;0.75;0.75;1;1;1;FALSE;FALSE;FALSE;FALSE;FALSE;#N/A;1;100;#N/A;#N/A;"&amp;A";"Page &amp;P"}</definedName>
    <definedName name="_Zdebt1">{0;0;0;0;1;#N/A;0.5;0.5;0.75;0.75;2;TRUE;TRUE;FALSE;FALSE;FALSE;#N/A;1;56;#N/A;#N/A;"&amp;L&amp;7 RAMIBD05\GROUPS\EMG\DESOUSA\BRAZIL\MACHADIB\MODEL\MODEL_20.XLS -- &amp;D, &amp;T -- Page 7 of 9
Machadinho Project
&amp;R&amp;""Arial,Italic""Confidential";"&amp;L&amp;F&amp;A&amp;RPage 7"}</definedName>
    <definedName name="_Zdebt2">{0;0;0;0;1;#N/A;0.5;0.5;0.75;0.75;2;TRUE;TRUE;FALSE;FALSE;FALSE;#N/A;1;56;#N/A;#N/A;"&amp;L&amp;7 RAMIBD05\GROUPS\EMG\DESOUSA\BRAZIL\MACHADIB\MODEL\MODEL_20.XLS -- &amp;D, &amp;T -- Page 8 of 9
Machadinho Project
&amp;R&amp;""Arial,Italic""Confidential";"&amp;L&amp;F&amp;A&amp;RPage 8"}</definedName>
    <definedName name="_ZDeprec.">{0;0;0;0;258;#N/A;0.75;0.75;1;1;2;FALSE;FALSE;FALSE;FALSE;FALSE;#N/A;1;#N/A;1;1;"&amp;A";"Page &amp;P"}</definedName>
    <definedName name="a">#REF!</definedName>
    <definedName name="A___DIRETORIA_ADMINISTRATIVA">#REF!</definedName>
    <definedName name="AA" hidden="1">#REF!</definedName>
    <definedName name="aaa" hidden="1">{"'MAR'!$B$2:$Q$29","'Resumo Mensal - Consumo 2002'!$B$2:$O$29","'Resumo Mensal - Clientes 2002'!$B$2:$O$29","'Resumo Anual - Consumo'!$B$2:$H$29"}</definedName>
    <definedName name="aaaa" hidden="1">{#N/A,#N/A,FALSE,"Pag.01"}</definedName>
    <definedName name="AAAAA" hidden="1">#REF!</definedName>
    <definedName name="AAAAAA" hidden="1">#REF!</definedName>
    <definedName name="aaaaaaaa">#REF!</definedName>
    <definedName name="AAAAAAAAA" hidden="1">#REF!</definedName>
    <definedName name="aaaaaaaaaaaaaaaaaa">#REF!</definedName>
    <definedName name="AAXXX" hidden="1">{"'Sheet1'!$A$1:$G$85"}</definedName>
    <definedName name="abc">#REF!</definedName>
    <definedName name="abeca">#REF!</definedName>
    <definedName name="AI___DEPARTAMENTO_DE_TECNOLOGIA_DE_INFORMAÇÃO">#REF!</definedName>
    <definedName name="AJUSTE">#REF!</definedName>
    <definedName name="akdijfjnfosEJF">#REF!</definedName>
    <definedName name="Amortização">#REF!</definedName>
    <definedName name="ANE">#REF!</definedName>
    <definedName name="ANOUNO">#REF!</definedName>
    <definedName name="anscount" hidden="1">3</definedName>
    <definedName name="AOMC">#REF!</definedName>
    <definedName name="AOMI">#REF!</definedName>
    <definedName name="AP">#REF!</definedName>
    <definedName name="AP___DEPARTAMENTO_GESTÃO_PATRIMONIAL_E_SERVIÇOS">#REF!</definedName>
    <definedName name="apresentação">#REF!</definedName>
    <definedName name="ARCH">#REF!</definedName>
    <definedName name="_xlnm.Extract">#REF!</definedName>
    <definedName name="_xlnm.Print_Area">#REF!</definedName>
    <definedName name="Área_impressão_IM">#REF!</definedName>
    <definedName name="AS___DEPARTAMENTO_DE_SUPRIMENTOS">#REF!</definedName>
    <definedName name="AS2DocOpenMode" hidden="1">"AS2DocumentEdit"</definedName>
    <definedName name="atualizado_ate">#REF!</definedName>
    <definedName name="AUTO">#REF!</definedName>
    <definedName name="AY">#REF!</definedName>
    <definedName name="B">#REF!</definedName>
    <definedName name="_xlnm.Database">#REF!</definedName>
    <definedName name="BANCO1" hidden="1">#REF!</definedName>
    <definedName name="base2">#REF!</definedName>
    <definedName name="bb">#REF!</definedName>
    <definedName name="bbb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hidden="1">{#N/A,#N/A,FALSE,"LLAVE";#N/A,#N/A,FALSE,"EERR";#N/A,#N/A,FALSE,"ESP";#N/A,#N/A,FALSE,"EOAF";#N/A,#N/A,FALSE,"CASH";#N/A,#N/A,FALSE,"FINANZAS";#N/A,#N/A,FALSE,"DEUDA";#N/A,#N/A,FALSE,"INVERSION";#N/A,#N/A,FALSE,"PERSONAL"}</definedName>
    <definedName name="bbosta" hidden="1">{#N/A,#N/A,FALSE,"ENERGIA";#N/A,#N/A,FALSE,"PERDIDAS";#N/A,#N/A,FALSE,"CLIENTES";#N/A,#N/A,FALSE,"ESTADO";#N/A,#N/A,FALSE,"TECNICA"}</definedName>
    <definedName name="BC">#REF!</definedName>
    <definedName name="BI_PROF">#REF!</definedName>
    <definedName name="BID__Veces">#REF!</definedName>
    <definedName name="Bonus_Codigo">8107</definedName>
    <definedName name="Bonus_Fx1">100</definedName>
    <definedName name="Bonus_Fx1_Per">0</definedName>
    <definedName name="Bonus_Fx2">200</definedName>
    <definedName name="Bonus_Fx2_Per">0.05</definedName>
    <definedName name="Bonus_Fx3">300</definedName>
    <definedName name="Bonus_Fx3_Per">0.1</definedName>
    <definedName name="Bonus_Fx4">400</definedName>
    <definedName name="Bonus_Fx4_Per">0.15</definedName>
    <definedName name="Bonus_Fx5">500</definedName>
    <definedName name="Bonus_Fx5_Per">0.2</definedName>
    <definedName name="Bonus_Fx6">600</definedName>
    <definedName name="Bonus_Fx6_Per">0.25</definedName>
    <definedName name="bosta" hidden="1">{#N/A,#N/A,FALSE,"LLAVE";#N/A,#N/A,FALSE,"EERR";#N/A,#N/A,FALSE,"ESP";#N/A,#N/A,FALSE,"EOAF";#N/A,#N/A,FALSE,"CASH";#N/A,#N/A,FALSE,"FINANZAS";#N/A,#N/A,FALSE,"DEUDA";#N/A,#N/A,FALSE,"INVERSION";#N/A,#N/A,FALSE,"PERSONAL"}</definedName>
    <definedName name="bx" hidden="1">{#N/A,#N/A,FALSE,"LLAVE";#N/A,#N/A,FALSE,"EERR";#N/A,#N/A,FALSE,"ESP";#N/A,#N/A,FALSE,"EOAF";#N/A,#N/A,FALSE,"CASH";#N/A,#N/A,FALSE,"FINANZAS";#N/A,#N/A,FALSE,"DEUDA";#N/A,#N/A,FALSE,"INVERSION";#N/A,#N/A,FALSE,"PERSONAL"}</definedName>
    <definedName name="C.M.">#REF!</definedName>
    <definedName name="C_">#REF!</definedName>
    <definedName name="cabe">#REF!</definedName>
    <definedName name="cabeça">#REF!</definedName>
    <definedName name="caca">#REF!</definedName>
    <definedName name="caja">#REF!,#REF!,#REF!,#REF!,#REF!</definedName>
    <definedName name="cajainver">#REF!</definedName>
    <definedName name="CALCULAR">#REF!</definedName>
    <definedName name="CARACTERISTICAS">#REF!</definedName>
    <definedName name="Cash">#REF!</definedName>
    <definedName name="casss">#REF!</definedName>
    <definedName name="causinver">#REF!</definedName>
    <definedName name="CBSTabCircuitos">#REF!</definedName>
    <definedName name="cccc">#REF!</definedName>
    <definedName name="cd">{0;0;0;0;1;#N/A;0.5;0.5;0.75;0.75;2;TRUE;TRUE;FALSE;FALSE;FALSE;#N/A;1;56;#N/A;#N/A;"&amp;L&amp;7 RAMIBD05\GROUPS\EMG\DESOUSA\BRAZIL\MACHADIB\MODEL\MODEL_20.XLS -- &amp;D, &amp;T -- Page 8 of 9
Machadinho Project
&amp;R&amp;""Arial,Italic""Confidential";"&amp;L&amp;F&amp;A&amp;RPage 8"}</definedName>
    <definedName name="cdx" hidden="1">{#N/A,#N/A,FALSE,"LLAVE";#N/A,#N/A,FALSE,"EERR";#N/A,#N/A,FALSE,"ESP";#N/A,#N/A,FALSE,"EOAF";#N/A,#N/A,FALSE,"CASH";#N/A,#N/A,FALSE,"FINANZAS";#N/A,#N/A,FALSE,"DEUDA";#N/A,#N/A,FALSE,"INVERSION";#N/A,#N/A,FALSE,"PERSONAL"}</definedName>
    <definedName name="Chave">300</definedName>
    <definedName name="CLAUSULA">#REF!</definedName>
    <definedName name="COBERTURA_INVERSION">#REF!</definedName>
    <definedName name="COBERTURA_SERVICIO_DEUDA">#REF!</definedName>
    <definedName name="Cofins_PIS_Finsocial">#REF!</definedName>
    <definedName name="Concepto_por_Gerencia">#REF!</definedName>
    <definedName name="CONSULTING_PROF">#REF!</definedName>
    <definedName name="CONSUMO_ESTRATO_3">#REF!</definedName>
    <definedName name="contas.max">#REF!</definedName>
    <definedName name="CONTRIBUCION_AL_PLAN_DE_INVERSIONES">#REF!</definedName>
    <definedName name="CONTRIBUCIONES_IMPUESTOS">#REF!</definedName>
    <definedName name="Contribuição_Social">#REF!</definedName>
    <definedName name="Contribuição_Social_2003">#REF!</definedName>
    <definedName name="Costo_Ventas">#REF!</definedName>
    <definedName name="CPMF">#REF!</definedName>
    <definedName name="Criteria_MI">#REF!</definedName>
    <definedName name="_xlnm.Criteria">#REF!</definedName>
    <definedName name="CRM_PROF">#REF!</definedName>
    <definedName name="cs_1">#REF!</definedName>
    <definedName name="cs_2">#REF!</definedName>
    <definedName name="cs_3">#REF!</definedName>
    <definedName name="CS_PROF">#REF!</definedName>
    <definedName name="csscDdaDA">#REF!</definedName>
    <definedName name="CTratio">#REF!/#REF!</definedName>
    <definedName name="Custos_modulares_de_equipamentos">#REF!</definedName>
    <definedName name="cvcvxvxcvxcvxcv" hidden="1">{#N/A,#N/A,FALSE,"LLAVE";#N/A,#N/A,FALSE,"EERR";#N/A,#N/A,FALSE,"ESP";#N/A,#N/A,FALSE,"EOAF";#N/A,#N/A,FALSE,"CASH";#N/A,#N/A,FALSE,"FINANZAS";#N/A,#N/A,FALSE,"DEUDA";#N/A,#N/A,FALSE,"INVERSION";#N/A,#N/A,FALSE,"PERSONAL"}</definedName>
    <definedName name="D">#REF!</definedName>
    <definedName name="DANIEL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DANIEL2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data">#REF!</definedName>
    <definedName name="data_t">#REF!</definedName>
    <definedName name="data_t1">#REF!</definedName>
    <definedName name="data_y1">#REF!</definedName>
    <definedName name="data_y2">#REF!</definedName>
    <definedName name="DATA2">#REF!</definedName>
    <definedName name="DATA2.">#REF!</definedName>
    <definedName name="data3">#REF!</definedName>
    <definedName name="Database_MI">#REF!</definedName>
    <definedName name="datas">#REF!</definedName>
    <definedName name="datosdec2">#REF!</definedName>
    <definedName name="datosfec2">#REF!</definedName>
    <definedName name="DBHH">#REF!</definedName>
    <definedName name="DBT">#REF!</definedName>
    <definedName name="dds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deb_tne_a">#REF!</definedName>
    <definedName name="deb_tne_b">#REF!</definedName>
    <definedName name="deb_tne_c">#REF!</definedName>
    <definedName name="deb_tne_d">#REF!</definedName>
    <definedName name="deb_tne_e">#REF!</definedName>
    <definedName name="deb_tne_f">#REF!</definedName>
    <definedName name="deb_tne_g">#REF!</definedName>
    <definedName name="deb_tne_h">#REF!</definedName>
    <definedName name="deb_tne_i">#REF!</definedName>
    <definedName name="deb_tne_j">#REF!</definedName>
    <definedName name="deb_tne_k">#REF!</definedName>
    <definedName name="deb_tne_l">#REF!</definedName>
    <definedName name="deb_tne_m">#REF!</definedName>
    <definedName name="deb_tne_n">#REF!</definedName>
    <definedName name="deb_tne_o">#REF!</definedName>
    <definedName name="deb_tne_p">#REF!</definedName>
    <definedName name="deb_tne_q">#REF!</definedName>
    <definedName name="deb_tne_r">#REF!</definedName>
    <definedName name="DEC_FEC_Mes">#REF!</definedName>
    <definedName name="DECI">#REF!</definedName>
    <definedName name="Depreciação">#REF!</definedName>
    <definedName name="Depreciaciones_y_Amort.">#REF!</definedName>
    <definedName name="DEPRECIATION">#REF!</definedName>
    <definedName name="DESFALT">#REF!</definedName>
    <definedName name="DESTINO_DEPTO">#REF!</definedName>
    <definedName name="DEUDA">#REF!</definedName>
    <definedName name="DEUDAL">#REF!</definedName>
    <definedName name="df" hidden="1">{#N/A,#N/A,FALSE,"LLAVE";#N/A,#N/A,FALSE,"EERR";#N/A,#N/A,FALSE,"ESP";#N/A,#N/A,FALSE,"EOAF";#N/A,#N/A,FALSE,"CASH";#N/A,#N/A,FALSE,"FINANZAS";#N/A,#N/A,FALSE,"DEUDA";#N/A,#N/A,FALSE,"INVERSION";#N/A,#N/A,FALSE,"PERSONAL"}</definedName>
    <definedName name="DFC">#REF!</definedName>
    <definedName name="dfsagasgdfagadfgdaf" hidden="1">{#N/A,#N/A,FALSE,"ENERGIA";#N/A,#N/A,FALSE,"PERDIDAS";#N/A,#N/A,FALSE,"CLIENTES";#N/A,#N/A,FALSE,"ESTADO";#N/A,#N/A,FALSE,"TECNICA"}</definedName>
    <definedName name="Dif._Cambio">#REF!</definedName>
    <definedName name="dimensao.max">#REF!</definedName>
    <definedName name="Disponibilidad_Final">#REF!</definedName>
    <definedName name="DKCJSDKCSDKCSDFJSDF">#REF!,#REF!,#REF!,#REF!,#REF!,#REF!,#REF!,#REF!,#REF!,#REF!,#REF!,#REF!,#REF!,#REF!,#REF!,#REF!,#REF!,#REF!,#REF!,#REF!,#REF!,#REF!,#REF!,#REF!,#REF!,#REF!,#REF!,#REF!,#REF!</definedName>
    <definedName name="dre_1">#REF!</definedName>
    <definedName name="dre_2">#REF!</definedName>
    <definedName name="dre_3">#REF!</definedName>
    <definedName name="ds">{0;0;0;0;258;#N/A;0.75;0.75;1;1;2;FALSE;FALSE;FALSE;FALSE;FALSE;#N/A;1;#N/A;1;1;"&amp;A";"Page &amp;P"}</definedName>
    <definedName name="E">#REF!</definedName>
    <definedName name="E1063_01">#REF!</definedName>
    <definedName name="EBITDA___INTERESES_OPERACIÓN">#REF!</definedName>
    <definedName name="EBITDA___SALDO_DEUDA_L.P">#REF!</definedName>
    <definedName name="ECM_PROF">#REF!</definedName>
    <definedName name="ede">{0;0;0;0;9;#N/A;0.75;0.75;1;1;1;FALSE;FALSE;FALSE;FALSE;FALSE;#N/A;1;100;#N/A;#N/A;"&amp;A";"Page &amp;P"}</definedName>
    <definedName name="EE">#REF!</definedName>
    <definedName name="EEE">#REF!</definedName>
    <definedName name="efasdfasdf">#REF!</definedName>
    <definedName name="egcb">#REF!</definedName>
    <definedName name="EGCDOU">#REF!</definedName>
    <definedName name="egce">#REF!</definedName>
    <definedName name="EGCE01">#REF!</definedName>
    <definedName name="EGCE02">#REF!</definedName>
    <definedName name="EGCE03">#REF!</definedName>
    <definedName name="egcg">#REF!</definedName>
    <definedName name="egcj">#REF!</definedName>
    <definedName name="egcl">#REF!</definedName>
    <definedName name="egcm">#REF!</definedName>
    <definedName name="egcn">#REF!</definedName>
    <definedName name="egco">#REF!</definedName>
    <definedName name="egcp">#REF!</definedName>
    <definedName name="egcs">#REF!</definedName>
    <definedName name="egct">#REF!</definedName>
    <definedName name="egebe">#REF!</definedName>
    <definedName name="egec">#REF!</definedName>
    <definedName name="EGEK">#REF!</definedName>
    <definedName name="egel">#REF!</definedName>
    <definedName name="egelma">#REF!</definedName>
    <definedName name="egep">#REF!</definedName>
    <definedName name="EGES">#REF!</definedName>
    <definedName name="egfu">#REF!</definedName>
    <definedName name="EGGERSUL">#REF!</definedName>
    <definedName name="eglg">#REF!</definedName>
    <definedName name="egns">#REF!</definedName>
    <definedName name="ELITE">#REF!</definedName>
    <definedName name="ELITE1">#REF!</definedName>
    <definedName name="Empresas">#REF!</definedName>
    <definedName name="ENDEUDAMIENTO_BANCARIO">#REF!</definedName>
    <definedName name="ENDEUDAMIENTO_L.P.">#REF!</definedName>
    <definedName name="equi" hidden="1">{#N/A,#N/A,FALSE,"Pag.01"}</definedName>
    <definedName name="ERP">#REF!</definedName>
    <definedName name="ERPC">#REF!</definedName>
    <definedName name="ERROR">#REF!</definedName>
    <definedName name="ERROS">#REF!</definedName>
    <definedName name="ESP">#REF!</definedName>
    <definedName name="ESPC">#REF!</definedName>
    <definedName name="EST_01">#REF!</definedName>
    <definedName name="ESTITLE">#REF!</definedName>
    <definedName name="ETAI_01">#REF!</definedName>
    <definedName name="ETST_01">#REF!</definedName>
    <definedName name="evcb">#REF!</definedName>
    <definedName name="EVCB_SA">#REF!</definedName>
    <definedName name="EVCDOU">#REF!</definedName>
    <definedName name="EVCDOU_SA">#REF!</definedName>
    <definedName name="evce">#REF!</definedName>
    <definedName name="EVCE_SA">#REF!</definedName>
    <definedName name="EVCE01">#REF!</definedName>
    <definedName name="EVCE01_SA">#REF!</definedName>
    <definedName name="EVCE02">#REF!</definedName>
    <definedName name="EVCE02_SA">#REF!</definedName>
    <definedName name="EVCE03">#REF!</definedName>
    <definedName name="EVCE03_SA">#REF!</definedName>
    <definedName name="evcg">#REF!</definedName>
    <definedName name="EVCG_SA">#REF!</definedName>
    <definedName name="evcj">#REF!</definedName>
    <definedName name="EVCJ_SA">#REF!</definedName>
    <definedName name="evcl">#REF!</definedName>
    <definedName name="EVCL_SA">#REF!</definedName>
    <definedName name="evcm">#REF!</definedName>
    <definedName name="EVCM_SA">#REF!</definedName>
    <definedName name="evcn">#REF!</definedName>
    <definedName name="EVCN_SA">#REF!</definedName>
    <definedName name="evco">#REF!</definedName>
    <definedName name="EVCO_SA">#REF!</definedName>
    <definedName name="evcp">#REF!</definedName>
    <definedName name="EVCP_SA">#REF!</definedName>
    <definedName name="evcs">#REF!</definedName>
    <definedName name="EVCS_SA">#REF!</definedName>
    <definedName name="evct">#REF!</definedName>
    <definedName name="EVCT_SA">#REF!</definedName>
    <definedName name="evebe">#REF!</definedName>
    <definedName name="evebe_sa">#REF!</definedName>
    <definedName name="evec">#REF!</definedName>
    <definedName name="EVEC_SA">#REF!</definedName>
    <definedName name="EVEK">#REF!</definedName>
    <definedName name="EVEK_SA">#REF!</definedName>
    <definedName name="evel">#REF!</definedName>
    <definedName name="evel_sa">#REF!</definedName>
    <definedName name="evelma">#REF!</definedName>
    <definedName name="evelma_sa">#REF!</definedName>
    <definedName name="evep">#REF!</definedName>
    <definedName name="EVEP_SA">#REF!</definedName>
    <definedName name="eves">#REF!</definedName>
    <definedName name="EVES_SA">#REF!</definedName>
    <definedName name="evfu">#REF!</definedName>
    <definedName name="EVFU_SA">#REF!</definedName>
    <definedName name="EVGERSUL">#REF!</definedName>
    <definedName name="EVGERSUL_SA">#REF!</definedName>
    <definedName name="evlg">#REF!</definedName>
    <definedName name="EVLG_SA">#REF!</definedName>
    <definedName name="evns">#REF!</definedName>
    <definedName name="EVNS_SA">#REF!</definedName>
    <definedName name="Excel_BuiltIn_Print_Titles_2">#REF!</definedName>
    <definedName name="Excel_BuiltIn_Print_Titles_3">#REF!,#REF!</definedName>
    <definedName name="Excel_BuiltIn_Print_Titles_4">#REF!,#REF!</definedName>
    <definedName name="EXTRACCIÓN_IM">#N/A</definedName>
    <definedName name="Extract_MI">#REF!</definedName>
    <definedName name="F" hidden="1">#REF!</definedName>
    <definedName name="F___DIRETORIA_FINANCEIRA_E_DE_RELAÇÕES_COM_INVESTIDORES">#REF!</definedName>
    <definedName name="factor">#REF!</definedName>
    <definedName name="FactorT">#REF!</definedName>
    <definedName name="faest">#REF!</definedName>
    <definedName name="FALT">#REF!</definedName>
    <definedName name="FALT1">#REF!</definedName>
    <definedName name="FALTANTE">#REF!</definedName>
    <definedName name="FC">#REF!</definedName>
    <definedName name="FC___DEPARTAMENTO_DE_CONTROLADORIA">#REF!</definedName>
    <definedName name="FCL" hidden="1">{"'Sheet1'!$A$1:$G$85"}</definedName>
    <definedName name="fcx_ano_0">#REF!</definedName>
    <definedName name="fcx_ano_1">#REF!</definedName>
    <definedName name="fcx_ano_2">#REF!</definedName>
    <definedName name="fcx_ano_3">#REF!</definedName>
    <definedName name="fcx_ano_4">#REF!</definedName>
    <definedName name="FDDD">#REF!</definedName>
    <definedName name="FECHA">#REF!</definedName>
    <definedName name="Feriados">#REF!</definedName>
    <definedName name="ff" hidden="1">{#N/A,#N/A,FALSE,"ENERGIA";#N/A,#N/A,FALSE,"PERDIDAS";#N/A,#N/A,FALSE,"CLIENTES";#N/A,#N/A,FALSE,"ESTADO";#N/A,#N/A,FALSE,"TECNICA"}</definedName>
    <definedName name="fffffffffff" hidden="1">{"'Sheet1'!$A$1:$G$85"}</definedName>
    <definedName name="FFSDFSD">#REF!</definedName>
    <definedName name="FG___DEPARTAMENTO_GESTÃO_FINANCEIRA">#REF!</definedName>
    <definedName name="filiais">#REF!</definedName>
    <definedName name="Financiación">#REF!</definedName>
    <definedName name="fluxo">#REF!</definedName>
    <definedName name="fluxoa">#REF!</definedName>
    <definedName name="fluxob">#REF!</definedName>
    <definedName name="fluxoc">#REF!</definedName>
    <definedName name="fluxod">#REF!</definedName>
    <definedName name="foha_3">#REF!</definedName>
    <definedName name="folha_2">#REF!</definedName>
    <definedName name="folha_4">#REF!</definedName>
    <definedName name="folha1">#REF!</definedName>
    <definedName name="FOLHA1.">#REF!</definedName>
    <definedName name="folha2">#REF!</definedName>
    <definedName name="FOLHA2.">#REF!</definedName>
    <definedName name="FOLHAFI">#REF!</definedName>
    <definedName name="FORDIV">#REF!</definedName>
    <definedName name="Formula">[0]!CTratio/[0]!VTratio</definedName>
    <definedName name="FP___DEPARTAMENTO_DE_PLANEJAMENTO_ECONÔMICO_FINANCEIRO">#REF!</definedName>
    <definedName name="FUEN">#REF!,#REF!,#REF!,#REF!,#REF!,#REF!,#REF!,#REF!,#REF!,#REF!,#REF!,#REF!,#REF!,#REF!,#REF!,#REF!,#REF!,#REF!,#REF!,#REF!,#REF!,#REF!,#REF!,#REF!,#REF!,#REF!,#REF!,#REF!,#REF!</definedName>
    <definedName name="Fundo_P_D">#REF!</definedName>
    <definedName name="fx" hidden="1">{#N/A,#N/A,FALSE,"ENERGIA";#N/A,#N/A,FALSE,"PERDIDAS";#N/A,#N/A,FALSE,"CLIENTES";#N/A,#N/A,FALSE,"ESTADO";#N/A,#N/A,FALSE,"TECNICA"}</definedName>
    <definedName name="G">#REF!</definedName>
    <definedName name="Gastos_AOM">#REF!</definedName>
    <definedName name="Gastos_de_Funcionamiento">#REF!</definedName>
    <definedName name="GASTOS_GENERALES">#REF!</definedName>
    <definedName name="Gastos_Operacionales">#REF!</definedName>
    <definedName name="Geral">#REF!</definedName>
    <definedName name="GESTION">#REF!</definedName>
    <definedName name="gggg" hidden="1">{"'Sheet1'!$A$1:$G$85"}</definedName>
    <definedName name="GINCL">#REF!</definedName>
    <definedName name="gir">#REF!</definedName>
    <definedName name="giro">#REF!</definedName>
    <definedName name="GIRO.">#REF!</definedName>
    <definedName name="Giro..">#REF!</definedName>
    <definedName name="H">#REF!</definedName>
    <definedName name="hd">#REF!</definedName>
    <definedName name="hds">#REF!</definedName>
    <definedName name="hds.">#REF!</definedName>
    <definedName name="HDS..">#REF!</definedName>
    <definedName name="hhhhhhhhhhhh">#REF!</definedName>
    <definedName name="HOJAS">#REF!</definedName>
    <definedName name="HTML_CodePage" hidden="1">1252</definedName>
    <definedName name="HTML_Control" hidden="1">{"'1998'!$B$2:$O$16"}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"H:\wwwroot\publico\distribuicao\ddem\avaliacao\2003\Graficos\fig\MeuHTML.htm"</definedName>
    <definedName name="HTML_PathFileMac" hidden="1">"Macintosh HD:HomePageStuff:New_Home_Page:datafile:histret.html"</definedName>
    <definedName name="HTML_PathTemplate" hidden="1">"C:\arqexcel\Sistema de Gestão de Mercado\Arquivos Intranet\2002\htm\HTMLTemp.htm"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">#REF!</definedName>
    <definedName name="IDIOMA">#REF!</definedName>
    <definedName name="IFC10MM">#REF!</definedName>
    <definedName name="ig">#REF!</definedName>
    <definedName name="IGPM">#REF!</definedName>
    <definedName name="IGPM_1">#REF!</definedName>
    <definedName name="igpm_v_maio">#REF!</definedName>
    <definedName name="IHER93T3">#REF!</definedName>
    <definedName name="IHER93T4">#REF!</definedName>
    <definedName name="IHER94T1">#REF!</definedName>
    <definedName name="IHER94T2">#REF!</definedName>
    <definedName name="IHER94T3">#REF!</definedName>
    <definedName name="IHER94T4">#REF!</definedName>
    <definedName name="IHER95T1">#REF!</definedName>
    <definedName name="IHER95T2">#REF!</definedName>
    <definedName name="IHER95T3">#REF!</definedName>
    <definedName name="IHER95T4">#REF!</definedName>
    <definedName name="IHER96T1">#REF!</definedName>
    <definedName name="IHER96T2">#REF!</definedName>
    <definedName name="IHER96T3">#REF!</definedName>
    <definedName name="IHER96T4">#REF!</definedName>
    <definedName name="iiiiiiii">#REF!</definedName>
    <definedName name="im" hidden="1">{#N/A,#N/A,FALSE,"ENERGIA";#N/A,#N/A,FALSE,"PERDIDAS";#N/A,#N/A,FALSE,"CLIENTES";#N/A,#N/A,FALSE,"ESTADO";#N/A,#N/A,FALSE,"TECNICA"}</definedName>
    <definedName name="ime" hidden="1">{#N/A,#N/A,FALSE,"LLAVE";#N/A,#N/A,FALSE,"EERR";#N/A,#N/A,FALSE,"ESP";#N/A,#N/A,FALSE,"EOAF";#N/A,#N/A,FALSE,"CASH";#N/A,#N/A,FALSE,"FINANZAS";#N/A,#N/A,FALSE,"DEUDA";#N/A,#N/A,FALSE,"INVERSION";#N/A,#N/A,FALSE,"PERSONAL"}</definedName>
    <definedName name="IMPANO0">#REF!</definedName>
    <definedName name="Imposto">#REF!</definedName>
    <definedName name="Impostos">#REF!</definedName>
    <definedName name="Impuestos">#REF!</definedName>
    <definedName name="Incremento_mensual_Dev.">#REF!</definedName>
    <definedName name="INCSTMT_DETAIL">#REF!</definedName>
    <definedName name="indi">#REF!</definedName>
    <definedName name="INDICA">#REF!</definedName>
    <definedName name="indicadores">#REF!</definedName>
    <definedName name="INDICE">#REF!</definedName>
    <definedName name="indinv">#REF!</definedName>
    <definedName name="inf" hidden="1">{"'Dados Gerais'!$A$1:$M$37"}</definedName>
    <definedName name="infc">#REF!</definedName>
    <definedName name="infrelev">#REF!</definedName>
    <definedName name="INFUSA">#REF!</definedName>
    <definedName name="ingresos">#REF!</definedName>
    <definedName name="Ingresos___Disp._Inicial">#REF!</definedName>
    <definedName name="Ingresos_Corrientes">#REF!</definedName>
    <definedName name="Ingresos_de_Capital">#REF!</definedName>
    <definedName name="Ingresos_no_operacionales">#REF!</definedName>
    <definedName name="Ini_Dados">#REF!</definedName>
    <definedName name="INICIO">#REF!</definedName>
    <definedName name="inicio_financ">#REF!</definedName>
    <definedName name="INIDEUDA">#REF!</definedName>
    <definedName name="input">#REF!</definedName>
    <definedName name="INPUT.">#REF!</definedName>
    <definedName name="Intereses">#REF!</definedName>
    <definedName name="Inversion">#REF!</definedName>
    <definedName name="Inves_ING">#REF!</definedName>
    <definedName name="Investimento_Inicial">#REF!</definedName>
    <definedName name="IPP">#REF!</definedName>
    <definedName name="IR_Adicional">#REF!</definedName>
    <definedName name="IR_Normal">#REF!</definedName>
    <definedName name="ITCB_CA">#REF!</definedName>
    <definedName name="ITCB_SA">#REF!</definedName>
    <definedName name="ITCDOU_CA">#REF!</definedName>
    <definedName name="ITCDOU_SA">#REF!</definedName>
    <definedName name="ITCE_CA">#REF!</definedName>
    <definedName name="ITCE_SA">#REF!</definedName>
    <definedName name="ITCE01_CA">#REF!</definedName>
    <definedName name="ITCE01_SA">#REF!</definedName>
    <definedName name="ITCE02_CA">#REF!</definedName>
    <definedName name="ITCE02_SA">#REF!</definedName>
    <definedName name="ITCE03_CA">#REF!</definedName>
    <definedName name="ITCE03_SA">#REF!</definedName>
    <definedName name="ITCG_CA">#REF!</definedName>
    <definedName name="ITCG_SA">#REF!</definedName>
    <definedName name="ITCJ_CA">#REF!</definedName>
    <definedName name="ITCJ_SA">#REF!</definedName>
    <definedName name="ITCL_CA">#REF!</definedName>
    <definedName name="ITCL_SA">#REF!</definedName>
    <definedName name="ITCM_CA">#REF!</definedName>
    <definedName name="ITCM_SA">#REF!</definedName>
    <definedName name="ITCN_CA">#REF!</definedName>
    <definedName name="ITCN_SA">#REF!</definedName>
    <definedName name="ITCO_CA">#REF!</definedName>
    <definedName name="ITCO_SA">#REF!</definedName>
    <definedName name="ITCP_CA">#REF!</definedName>
    <definedName name="ITCP_SA">#REF!</definedName>
    <definedName name="ITCS_CA">#REF!</definedName>
    <definedName name="ITCS_SA">#REF!</definedName>
    <definedName name="ITCT_CA">#REF!</definedName>
    <definedName name="ITCT_SA">#REF!</definedName>
    <definedName name="ITEBE_CA">#REF!</definedName>
    <definedName name="ITEBE_SA">#REF!</definedName>
    <definedName name="ITEC_CA">#REF!</definedName>
    <definedName name="ITEC_SA">#REF!</definedName>
    <definedName name="ITEK_CA">#REF!</definedName>
    <definedName name="ITEK_SA">#REF!</definedName>
    <definedName name="ITELMA_CA">#REF!</definedName>
    <definedName name="ITELMA_SA">#REF!</definedName>
    <definedName name="ITENS">#REF!</definedName>
    <definedName name="ITEP_CA">#REF!</definedName>
    <definedName name="ITEP_SA">#REF!</definedName>
    <definedName name="ITER">#REF!</definedName>
    <definedName name="ITER2">#REF!</definedName>
    <definedName name="ITES_CA">#REF!</definedName>
    <definedName name="ITES_SA">#REF!</definedName>
    <definedName name="ITFU_CA">#REF!</definedName>
    <definedName name="ITFU_SA">#REF!</definedName>
    <definedName name="ITGERSUL_CA">#REF!</definedName>
    <definedName name="ITGERSUL_SA">#REF!</definedName>
    <definedName name="ITLG_CA">#REF!</definedName>
    <definedName name="ITLG_SA">#REF!</definedName>
    <definedName name="ITNS_CA">#REF!</definedName>
    <definedName name="ITNS_SA">#REF!</definedName>
    <definedName name="J">#REF!</definedName>
    <definedName name="jjj" hidden="1">{"'Sheet1'!$A$1:$G$85"}</definedName>
    <definedName name="kelly">#REF!</definedName>
    <definedName name="Kimp">CTratio/[0]!VTratio</definedName>
    <definedName name="Laura">#REF!</definedName>
    <definedName name="LETRA">#REF!</definedName>
    <definedName name="LETRAS">#REF!</definedName>
    <definedName name="libor">#REF!</definedName>
    <definedName name="LIBOR2007">#REF!</definedName>
    <definedName name="LIBOR2008">#REF!</definedName>
    <definedName name="Lim_RCP">#REF!</definedName>
    <definedName name="limcount" hidden="1">1</definedName>
    <definedName name="LUCIA">#REF!</definedName>
    <definedName name="MACRO">#REF!</definedName>
    <definedName name="MAIN">#REF!</definedName>
    <definedName name="MARCO">#REF!</definedName>
    <definedName name="março">#REF!</definedName>
    <definedName name="MARCOFI">#REF!</definedName>
    <definedName name="men" hidden="1">{#N/A,#N/A,FALSE,"LLAVE";#N/A,#N/A,FALSE,"EERR";#N/A,#N/A,FALSE,"ESP";#N/A,#N/A,FALSE,"EOAF";#N/A,#N/A,FALSE,"CASH";#N/A,#N/A,FALSE,"FINANZAS";#N/A,#N/A,FALSE,"DEUDA";#N/A,#N/A,FALSE,"INVERSION";#N/A,#N/A,FALSE,"PERSONAL"}</definedName>
    <definedName name="MENU">#REF!</definedName>
    <definedName name="MES">#REF!</definedName>
    <definedName name="MESESL">#REF!</definedName>
    <definedName name="metacerj">#REF!</definedName>
    <definedName name="metaenersis">#REF!</definedName>
    <definedName name="MINI">#REF!</definedName>
    <definedName name="MONEDA">#REF!</definedName>
    <definedName name="MS_PROF">#REF!</definedName>
    <definedName name="MUN">#REF!</definedName>
    <definedName name="nombrehoja">#REF!</definedName>
    <definedName name="nomes_resumotaxas">#REF!</definedName>
    <definedName name="NUEVAS_OBLIGACIONES_FINANCIERAS">#REF!</definedName>
    <definedName name="NUEVO">#REF!</definedName>
    <definedName name="Nuevo_Financiamiento">#REF!</definedName>
    <definedName name="OAP">#REF!</definedName>
    <definedName name="OAPC">#REF!</definedName>
    <definedName name="OATITLE">#REF!</definedName>
    <definedName name="Operação_e_Manutenção">#REF!</definedName>
    <definedName name="OPERACION">#REF!</definedName>
    <definedName name="ORIGEM_DEPTO">#REF!</definedName>
    <definedName name="Otros_Gastos">#REF!</definedName>
    <definedName name="OUTPUT">#REF!</definedName>
    <definedName name="OUTPUTE">#REF!</definedName>
    <definedName name="OUTPUTPR">#REF!</definedName>
    <definedName name="P___PRESIDÊNCIA">#REF!</definedName>
    <definedName name="P_D">#REF!</definedName>
    <definedName name="PA___ASSESSORIA_DE_AUDITORIA_INTERNA">#REF!</definedName>
    <definedName name="Parc_Dívida">#REF!</definedName>
    <definedName name="Parc_Próprio">#REF!</definedName>
    <definedName name="Participación_Ciudadana">#REF!</definedName>
    <definedName name="Participación_Subordinadas">#REF!</definedName>
    <definedName name="PC___ASSESSORIA_DE_COMUNICAÇÃO">#REF!</definedName>
    <definedName name="PD_PROF">#REF!</definedName>
    <definedName name="PEAJE1">#REF!</definedName>
    <definedName name="PEAJE2">#REF!</definedName>
    <definedName name="PEAJE3">#REF!</definedName>
    <definedName name="PEAJE4">#REF!</definedName>
    <definedName name="PEAJE5">#REF!</definedName>
    <definedName name="PEAJE6">#REF!</definedName>
    <definedName name="PEAJE7">#REF!</definedName>
    <definedName name="PEAJE8">#REF!</definedName>
    <definedName name="PEAJE9">#REF!</definedName>
    <definedName name="PER">#REF!</definedName>
    <definedName name="percent">#REF!</definedName>
    <definedName name="PFER96S2">#REF!</definedName>
    <definedName name="PG___GABINETE_DA_PRESIDÊNCIA">#REF!</definedName>
    <definedName name="PH___DEPARTAMENTO_DE_RECURSOS_HUMANOS">#REF!</definedName>
    <definedName name="PHER93S2">#REF!</definedName>
    <definedName name="PHER94S1">#REF!</definedName>
    <definedName name="PHER94S2">#REF!</definedName>
    <definedName name="PHER95S1">#REF!</definedName>
    <definedName name="PHER95S2">#REF!</definedName>
    <definedName name="PHER96S1">#REF!</definedName>
    <definedName name="PHER96S2">#REF!</definedName>
    <definedName name="PI___ASSESSORIA_DE_RELAÇÕES_INSTITUCIONAIS">#REF!</definedName>
    <definedName name="PICA">#REF!</definedName>
    <definedName name="PICA1">#REF!</definedName>
    <definedName name="PJ___DEPARTAMENTO_JURÍDICO">#REF!</definedName>
    <definedName name="PM___ASSESSORIA_DO_MEIO_AMBIENTE">#REF!</definedName>
    <definedName name="PO___ASSESSORIA_DE_ORGANIZAÇÃO_E_QUALIDADE">#REF!</definedName>
    <definedName name="PORDIV">#REF!</definedName>
    <definedName name="pp" hidden="1">{#N/A,#N/A,FALSE,"ENERGIA";#N/A,#N/A,FALSE,"PERDIDAS";#N/A,#N/A,FALSE,"CLIENTES";#N/A,#N/A,FALSE,"ESTADO";#N/A,#N/A,FALSE,"TECNICA"}</definedName>
    <definedName name="Prepago_Deuda">#REF!</definedName>
    <definedName name="PREST">#REF!</definedName>
    <definedName name="PRESTTOT">#REF!</definedName>
    <definedName name="Print_Area_MI">#REF!</definedName>
    <definedName name="proj_1">#REF!</definedName>
    <definedName name="prospfyu">#REF!</definedName>
    <definedName name="prospindic">#REF!</definedName>
    <definedName name="Provisiones">#REF!</definedName>
    <definedName name="q">#REF!</definedName>
    <definedName name="qryVentasxOficina">#REF!</definedName>
    <definedName name="QUADRO">#REF!</definedName>
    <definedName name="QUADRO1">#REF!</definedName>
    <definedName name="rangosub">#REF!</definedName>
    <definedName name="RB" hidden="1">{#N/A,#N/A,FALSE,"LLAVE";#N/A,#N/A,FALSE,"EERR";#N/A,#N/A,FALSE,"ESP";#N/A,#N/A,FALSE,"EOAF";#N/A,#N/A,FALSE,"CASH";#N/A,#N/A,FALSE,"FINANZAS";#N/A,#N/A,FALSE,"DEUDA";#N/A,#N/A,FALSE,"INVERSION";#N/A,#N/A,FALSE,"PERSONAL"}</definedName>
    <definedName name="RBNI">#REF!</definedName>
    <definedName name="RBTESTE" hidden="1">{#N/A,#N/A,FALSE,"ENERGIA";#N/A,#N/A,FALSE,"PERDIDAS";#N/A,#N/A,FALSE,"CLIENTES";#N/A,#N/A,FALSE,"ESTADO";#N/A,#N/A,FALSE,"TECNICA"}</definedName>
    <definedName name="RCD">#REF!</definedName>
    <definedName name="RCDD">#REF!</definedName>
    <definedName name="RCP">#REF!</definedName>
    <definedName name="RCPP">#REF!</definedName>
    <definedName name="REC_CON_01">#REF!</definedName>
    <definedName name="RECAUDO">#REF!</definedName>
    <definedName name="RECCON01">#REF!</definedName>
    <definedName name="RECCONCDOU">#REF!</definedName>
    <definedName name="RECCONCE01">#REF!</definedName>
    <definedName name="RECCONCE02">#REF!</definedName>
    <definedName name="RECCONCE03">#REF!</definedName>
    <definedName name="recconceb">#REF!</definedName>
    <definedName name="RECCONCEE01">#REF!</definedName>
    <definedName name="recconceee">#REF!</definedName>
    <definedName name="recconcelesc">#REF!</definedName>
    <definedName name="recconcelg">#REF!</definedName>
    <definedName name="recconceltins">#REF!</definedName>
    <definedName name="recconcemat">#REF!</definedName>
    <definedName name="recconcemig">#REF!</definedName>
    <definedName name="recconcerj">#REF!</definedName>
    <definedName name="recconcesp">#REF!</definedName>
    <definedName name="recconcopel">#REF!</definedName>
    <definedName name="recconcpfl">#REF!</definedName>
    <definedName name="recconebe">#REF!</definedName>
    <definedName name="RECCONELEKTRO">#REF!</definedName>
    <definedName name="recconelma">#REF!</definedName>
    <definedName name="recconenersul">#REF!</definedName>
    <definedName name="recconenorte">#REF!</definedName>
    <definedName name="recconepaulo">#REF!</definedName>
    <definedName name="recconescelsa">#REF!</definedName>
    <definedName name="RECCONESUL">#REF!</definedName>
    <definedName name="recconfu">#REF!</definedName>
    <definedName name="RECCONGERSUL">#REF!</definedName>
    <definedName name="recconlight">#REF!</definedName>
    <definedName name="ref.comp.contas">#REF!</definedName>
    <definedName name="ref.mso.contas">#REF!</definedName>
    <definedName name="regconfu">#REF!</definedName>
    <definedName name="RELACION_GASTOS_A.O.M">#REF!</definedName>
    <definedName name="RELACION_GASTOS_A.O.M___STE">#REF!</definedName>
    <definedName name="RELACION_GASTOS_A.O.M_TOTAL">#REF!</definedName>
    <definedName name="renilson">#REF!</definedName>
    <definedName name="RENTAL">#REF!</definedName>
    <definedName name="REPDIV">#REF!</definedName>
    <definedName name="REPOCALC">#REF!</definedName>
    <definedName name="REPOPRO">#REF!</definedName>
    <definedName name="REPSUB">#REF!</definedName>
    <definedName name="REQ_OT_01">#REF!</definedName>
    <definedName name="REQCONCDOU">#REF!</definedName>
    <definedName name="REQCONCE01">#REF!</definedName>
    <definedName name="REQCONCE02">#REF!</definedName>
    <definedName name="REQCONCE03">#REF!</definedName>
    <definedName name="reqconceb">#REF!</definedName>
    <definedName name="REQCONCEE01">#REF!</definedName>
    <definedName name="REQCONCEE02">#REF!</definedName>
    <definedName name="reqconceee">#REF!</definedName>
    <definedName name="reqconcelesc">#REF!</definedName>
    <definedName name="reqconcelg">#REF!</definedName>
    <definedName name="reqconceltins">#REF!</definedName>
    <definedName name="reqconcemat">#REF!</definedName>
    <definedName name="reqconcemig">#REF!</definedName>
    <definedName name="reqconcerj">#REF!</definedName>
    <definedName name="reqconcerjj">#REF!</definedName>
    <definedName name="reqconcesp">#REF!</definedName>
    <definedName name="reqconcopel">#REF!</definedName>
    <definedName name="reqconcpfl">#REF!</definedName>
    <definedName name="reqconebe">#REF!</definedName>
    <definedName name="REQCONELEKTRO">#REF!</definedName>
    <definedName name="reqconelma">#REF!</definedName>
    <definedName name="reqconenersul">#REF!</definedName>
    <definedName name="reqconenorte">#REF!</definedName>
    <definedName name="reqconepaulo">#REF!</definedName>
    <definedName name="reqconescelsa">#REF!</definedName>
    <definedName name="REQCONESUL">#REF!</definedName>
    <definedName name="reqconfu">#REF!</definedName>
    <definedName name="REQCONGERSUL">#REF!</definedName>
    <definedName name="reqconlight">#REF!</definedName>
    <definedName name="RES">#REF!</definedName>
    <definedName name="RESBCE">#REF!</definedName>
    <definedName name="RESFYU">#REF!</definedName>
    <definedName name="RESPYG">#REF!</definedName>
    <definedName name="RESREL">#REF!</definedName>
    <definedName name="Restri_ATV_NG">#REF!</definedName>
    <definedName name="Restri_Conta_ATV">#REF!</definedName>
    <definedName name="Restri_Conta_NG">#REF!</definedName>
    <definedName name="Restri_Conta_PRG">#REF!</definedName>
    <definedName name="Restri_Conta_Proc">#REF!</definedName>
    <definedName name="Restri_Dir_ATV">#REF!</definedName>
    <definedName name="Restri_Dir_Conta">#REF!</definedName>
    <definedName name="Restri_Dir_NG">#REF!</definedName>
    <definedName name="Restri_Dir_PRG">#REF!</definedName>
    <definedName name="Restri_Dir_Proc">#REF!</definedName>
    <definedName name="Restri_Dir_UA">#REF!</definedName>
    <definedName name="Restri_Dir_UG">#REF!</definedName>
    <definedName name="Restri_PRG_ATV">#REF!</definedName>
    <definedName name="Restri_PRG_NG">#REF!</definedName>
    <definedName name="Restri_PRG_Proc">#REF!</definedName>
    <definedName name="Restri_Proc_ATV">#REF!</definedName>
    <definedName name="Restri_Proc_NG">#REF!</definedName>
    <definedName name="Restri_UA_ATV">#REF!</definedName>
    <definedName name="Restri_UA_Conta">#REF!</definedName>
    <definedName name="Restri_UA_NG">#REF!</definedName>
    <definedName name="Restri_UA_PRG">#REF!</definedName>
    <definedName name="Restri_UA_Proc">#REF!</definedName>
    <definedName name="Restri_UG_ATV">#REF!</definedName>
    <definedName name="Restri_UG_Conta">#REF!</definedName>
    <definedName name="Restri_UG_NG">#REF!</definedName>
    <definedName name="Restri_UG_PRG">#REF!</definedName>
    <definedName name="Restri_UG_Proc">#REF!</definedName>
    <definedName name="Restri_UG_UA">#REF!</definedName>
    <definedName name="Resultado_no_operacional">#REF!</definedName>
    <definedName name="Resumen_por_Gerencia">#REF!</definedName>
    <definedName name="Resumen_PyG">#REF!</definedName>
    <definedName name="Resumen_Total">#REF!</definedName>
    <definedName name="RESUMO">#REF!</definedName>
    <definedName name="resumotaxas">#REF!</definedName>
    <definedName name="RFP">#REF!</definedName>
    <definedName name="RFPC">#REF!</definedName>
    <definedName name="RFTITLE">#REF!</definedName>
    <definedName name="RGR">#REF!</definedName>
    <definedName name="RiskExcelReportsGoInNewWorkbook">TRUE</definedName>
    <definedName name="RiskExcelReportsToGenerate">0</definedName>
    <definedName name="RiskFixedSeed">40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TRUE</definedName>
    <definedName name="RiskUseMultipleCPUs">FALSE</definedName>
    <definedName name="ro">#REF!</definedName>
    <definedName name="s" hidden="1">#REF!</definedName>
    <definedName name="sa">{0;0;0;0;9;#N/A;0.75;0.75;1;1;1;FALSE;FALSE;FALSE;FALSE;FALSE;#N/A;1;100;#N/A;#N/A;"&amp;A";"Page &amp;P"}</definedName>
    <definedName name="SAL">#REF!</definedName>
    <definedName name="Saldo">#REF!</definedName>
    <definedName name="Saldo_Inicial">#REF!</definedName>
    <definedName name="SAPBEXhrIndnt" hidden="1">"Wide"</definedName>
    <definedName name="SAPsysID" hidden="1">"708C5W7SBKP804JT78WJ0JNKI"</definedName>
    <definedName name="SAPwbID" hidden="1">"ARS"</definedName>
    <definedName name="SCREEN">#REF!</definedName>
    <definedName name="Seg_Data_Emprest">39142</definedName>
    <definedName name="Seg_Primeira_Parcela">39182</definedName>
    <definedName name="Seg_Producao">256.83</definedName>
    <definedName name="Seg_Qtd_Parcelar">36</definedName>
    <definedName name="Seg_Taxa_Captacao">0.144</definedName>
    <definedName name="Seg_Taxa_Emprest">0.0278</definedName>
    <definedName name="Seg_Taxa_Seguro_Prestamista">0.0011</definedName>
    <definedName name="Seg_Ultima_Parcela">40247</definedName>
    <definedName name="Seg_Valor_Parcela">11.56</definedName>
    <definedName name="SEGUROS_GG">#REF!</definedName>
    <definedName name="Selecao_1">#REF!</definedName>
    <definedName name="sencount" hidden="1">2</definedName>
    <definedName name="SENSIBILIDADES">#REF!</definedName>
    <definedName name="Servicio_de_la_Deuda">#REF!</definedName>
    <definedName name="SERVICIOS_PERSONALES">#REF!</definedName>
    <definedName name="SheetName">#REF!</definedName>
    <definedName name="si">#REF!</definedName>
    <definedName name="Sim">#REF!</definedName>
    <definedName name="solver_lin" hidden="1">0</definedName>
    <definedName name="SS">#REF!</definedName>
    <definedName name="sss">#REF!</definedName>
    <definedName name="Sueldos_del__Personal">#REF!</definedName>
    <definedName name="T___DIRETORIA_TÉCNICA">#REF!</definedName>
    <definedName name="TAB">#REF!</definedName>
    <definedName name="tabelaufesp">#REF!</definedName>
    <definedName name="tabflcx">#REF!</definedName>
    <definedName name="tabger">#REF!</definedName>
    <definedName name="TableName">"Dummy"</definedName>
    <definedName name="target1">#REF!</definedName>
    <definedName name="TARIFAS">#REF!</definedName>
    <definedName name="tarmédia">#REF!</definedName>
    <definedName name="TASA">#REF!</definedName>
    <definedName name="TASATOT">#REF!</definedName>
    <definedName name="Taxa_Fiscalização">#REF!</definedName>
    <definedName name="TB___GERENCIA_REGIONAL_DE_BAURU">#REF!</definedName>
    <definedName name="TC___GERENCIA_REGIONAL_DE_CABREUVA">#REF!</definedName>
    <definedName name="TD">#REF!</definedName>
    <definedName name="TE___DEPARTAMENTO_DE_ENGENHARIA">#REF!</definedName>
    <definedName name="TEMPORAL">#REF!</definedName>
    <definedName name="teste">#REF!</definedName>
    <definedName name="teste2" hidden="1">#REF!</definedName>
    <definedName name="TIME1">#REF!</definedName>
    <definedName name="TIME2">#REF!</definedName>
    <definedName name="TIR">#REF!</definedName>
    <definedName name="titulo_col_cs">#REF!</definedName>
    <definedName name="titulo_col_ir">#REF!</definedName>
    <definedName name="TJLP">#REF!</definedName>
    <definedName name="TO___DEPARTAMENTO_OPERAÇÃO">#REF!</definedName>
    <definedName name="TOT">#REF!,#REF!,#REF!</definedName>
    <definedName name="TOTAL">#REF!,#REF!,#REF!,#REF!</definedName>
    <definedName name="TOTAL__DIRETORIA_ADMINISTRATIVA">#REF!</definedName>
    <definedName name="TOTAL__DIRETORIA_DE_CASOS_ESPECIAIS">#REF!</definedName>
    <definedName name="TOTAL__DIRETORIA_FINANCEIRA">#REF!</definedName>
    <definedName name="TOTAL__DIRETORIA_TÉCINICA">#REF!</definedName>
    <definedName name="TOTAL_A">#REF!</definedName>
    <definedName name="TOTAL_PRESIDÊNCIA">#REF!</definedName>
    <definedName name="TP___DEPARTAMENTO_PLANEJAMENTO_DO_SISTEMA_ELÉTRICO">#REF!</definedName>
    <definedName name="TPDA">#REF!</definedName>
    <definedName name="Tributos">#REF!</definedName>
    <definedName name="TS__GERÊNCIA_REGIONAL_SÃO_PAULO">#REF!</definedName>
    <definedName name="TSFR2">#REF!</definedName>
    <definedName name="TSFR3">#REF!</definedName>
    <definedName name="u" hidden="1">{#N/A,#N/A,FALSE,"Pag.01"}</definedName>
    <definedName name="UNO">#REF!</definedName>
    <definedName name="Utilidad_antes_de_C.M.">#REF!</definedName>
    <definedName name="Utilidad_Neta">#REF!</definedName>
    <definedName name="Utilidad_Operacional">#REF!</definedName>
    <definedName name="v">#REF!</definedName>
    <definedName name="VAI">#REF!</definedName>
    <definedName name="val_2007">#REF!</definedName>
    <definedName name="val_2008">#REF!</definedName>
    <definedName name="validation">IF(#REF!=1,#REF!,IF(#REF!=2,#REF!,IF(#REF!=3,#REF!,0)))</definedName>
    <definedName name="VALIDATION2">IF(#REF!="Q1-03","Q2-03",IF(#REF!="Q3-03","Q4-03",IF(#REF!="H1-03",#REF!,0)))</definedName>
    <definedName name="VISIVEIS">#REF!</definedName>
    <definedName name="vne_01_99">#REF!</definedName>
    <definedName name="VTratio">#REF!/#REF!</definedName>
    <definedName name="w">IF(#REF!=1,#REF!,IF(#REF!=2,#REF!,IF(#REF!=3,#REF!,0)))</definedName>
    <definedName name="wacc" hidden="1">{"'Sheet1'!$A$1:$G$85"}</definedName>
    <definedName name="WACC_E">#REF!</definedName>
    <definedName name="WACC_S">#REF!</definedName>
    <definedName name="WACC_T">#REF!</definedName>
    <definedName name="WH">#REF!</definedName>
    <definedName name="WORKSHEET">#REF!</definedName>
    <definedName name="WP">#REF!</definedName>
    <definedName name="wq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wrn.INFMES." hidden="1">{#N/A,#N/A,FALSE,"ENERGIA";#N/A,#N/A,FALSE,"PERDIDAS";#N/A,#N/A,FALSE,"CLIENTES";#N/A,#N/A,FALSE,"ESTADO";#N/A,#N/A,FALSE,"TECNICA"}</definedName>
    <definedName name="wrn.MENSUAL." hidden="1">{#N/A,#N/A,FALSE,"LLAVE";#N/A,#N/A,FALSE,"EERR";#N/A,#N/A,FALSE,"ESP";#N/A,#N/A,FALSE,"EOAF";#N/A,#N/A,FALSE,"CASH";#N/A,#N/A,FALSE,"FINANZAS";#N/A,#N/A,FALSE,"DEUDA";#N/A,#N/A,FALSE,"INVERSION";#N/A,#N/A,FALSE,"PERSONAL"}</definedName>
    <definedName name="wrn.pag.00" hidden="1">{#N/A,#N/A,FALSE,"Pag.01"}</definedName>
    <definedName name="wrn.pag.000" hidden="1">{#N/A,#N/A,FALSE,"Pag.01"}</definedName>
    <definedName name="wrn.pag.0000" hidden="1">{#N/A,#N/A,FALSE,"Pag.01"}</definedName>
    <definedName name="wrn.pag.00000" hidden="1">{#N/A,#N/A,FALSE,"Pag.01"}</definedName>
    <definedName name="wrn.pag.00001" hidden="1">{#N/A,#N/A,FALSE,"Pag.01"}</definedName>
    <definedName name="wrn.pag.000012" hidden="1">{#N/A,#N/A,FALSE,"Pag.01"}</definedName>
    <definedName name="WRN.PAG.01" hidden="1">{#N/A,#N/A,FALSE,"Pag.01"}</definedName>
    <definedName name="wrn.pag.01." hidden="1">{#N/A,#N/A,FALSE,"Pag.01"}</definedName>
    <definedName name="wrn.pag.010" hidden="1">{#N/A,#N/A,FALSE,"Pag.01"}</definedName>
    <definedName name="wrn.pag.01000" hidden="1">{#N/A,#N/A,FALSE,"Pag.01"}</definedName>
    <definedName name="wrn.pag.010000" hidden="1">{#N/A,#N/A,FALSE,"Pag.01"}</definedName>
    <definedName name="wrn.pag.0100000" hidden="1">{#N/A,#N/A,FALSE,"Pag.01"}</definedName>
    <definedName name="wrn.pag.011" hidden="1">{#N/A,#N/A,FALSE,"Pag.01"}</definedName>
    <definedName name="wrn.pag.0110" hidden="1">{#N/A,#N/A,FALSE,"Pag.01"}</definedName>
    <definedName name="wrn.pag.0110000" hidden="1">{#N/A,#N/A,FALSE,"Pag.01"}</definedName>
    <definedName name="wrn.pag.01200" hidden="1">{#N/A,#N/A,FALSE,"Pag.01"}</definedName>
    <definedName name="wrn.pag.012547" hidden="1">{#N/A,#N/A,FALSE,"Pag.01"}</definedName>
    <definedName name="wrn.pag.013" hidden="1">{#N/A,#N/A,FALSE,"Pag.01"}</definedName>
    <definedName name="wrn.pag.0130" hidden="1">{#N/A,#N/A,FALSE,"Pag.01"}</definedName>
    <definedName name="wrn.pag.0130000" hidden="1">{#N/A,#N/A,FALSE,"Pag.01"}</definedName>
    <definedName name="wrn.pag.014" hidden="1">{#N/A,#N/A,FALSE,"Pag.01"}</definedName>
    <definedName name="wrn.pag.0140" hidden="1">{#N/A,#N/A,FALSE,"Pag.01"}</definedName>
    <definedName name="wrn.pag.0140000" hidden="1">{#N/A,#N/A,FALSE,"Pag.01"}</definedName>
    <definedName name="wrn.pag.0140563" hidden="1">{#N/A,#N/A,FALSE,"Pag.01"}</definedName>
    <definedName name="wrn.pag.0147456" hidden="1">{#N/A,#N/A,FALSE,"Pag.01"}</definedName>
    <definedName name="wrn.pag.015" hidden="1">{#N/A,#N/A,FALSE,"Pag.01"}</definedName>
    <definedName name="wrn.pag.0150" hidden="1">{#N/A,#N/A,FALSE,"Pag.01"}</definedName>
    <definedName name="wrn.pag.01500000" hidden="1">{#N/A,#N/A,FALSE,"Pag.01"}</definedName>
    <definedName name="wrn.pag.015320" hidden="1">{#N/A,#N/A,FALSE,"Pag.01"}</definedName>
    <definedName name="wrn.pag.015468" hidden="1">{#N/A,#N/A,FALSE,"Pag.01"}</definedName>
    <definedName name="wrn.pag.016" hidden="1">{#N/A,#N/A,FALSE,"Pag.01"}</definedName>
    <definedName name="wrn.pag.0160" hidden="1">{#N/A,#N/A,FALSE,"Pag.01"}</definedName>
    <definedName name="wrn.pag.016000" hidden="1">{#N/A,#N/A,FALSE,"Pag.01"}</definedName>
    <definedName name="wrn.pag.01603254" hidden="1">{#N/A,#N/A,FALSE,"Pag.01"}</definedName>
    <definedName name="wrn.pag.0165487" hidden="1">{#N/A,#N/A,FALSE,"Pag.01"}</definedName>
    <definedName name="wrn.pag.017" hidden="1">{#N/A,#N/A,FALSE,"Pag.01"}</definedName>
    <definedName name="wrn.pag.0170" hidden="1">{#N/A,#N/A,FALSE,"Pag.01"}</definedName>
    <definedName name="wrn.pag.017000" hidden="1">{#N/A,#N/A,FALSE,"Pag.01"}</definedName>
    <definedName name="wrn.pag.018" hidden="1">{#N/A,#N/A,FALSE,"Pag.01"}</definedName>
    <definedName name="wrn.pag.018000" hidden="1">{#N/A,#N/A,FALSE,"Pag.01"}</definedName>
    <definedName name="wrn.pag.02" hidden="1">{#N/A,#N/A,FALSE,"Pag.01"}</definedName>
    <definedName name="wrn.pag.020" hidden="1">{#N/A,#N/A,FALSE,"Pag.01"}</definedName>
    <definedName name="wrn.pag.020000" hidden="1">{#N/A,#N/A,FALSE,"Pag.01"}</definedName>
    <definedName name="wrn.pag.02145" hidden="1">{#N/A,#N/A,FALSE,"Pag.01"}</definedName>
    <definedName name="wrn.pag.0214567" hidden="1">{#N/A,#N/A,FALSE,"Pag.01"}</definedName>
    <definedName name="wrn.pag.02145879" hidden="1">{#N/A,#N/A,FALSE,"Pag.01"}</definedName>
    <definedName name="wrn.pag.02325478" hidden="1">{#N/A,#N/A,FALSE,"Pag.01"}</definedName>
    <definedName name="wrn.pag.025" hidden="1">{#N/A,#N/A,FALSE,"Pag.01"}</definedName>
    <definedName name="wrn.pag.025000" hidden="1">{#N/A,#N/A,FALSE,"Pag.01"}</definedName>
    <definedName name="wrn.pag.025476" hidden="1">{#N/A,#N/A,FALSE,"Pag.01"}</definedName>
    <definedName name="wrn.pag.02564789" hidden="1">{#N/A,#N/A,FALSE,"Pag.01"}</definedName>
    <definedName name="wrn.pag.03" hidden="1">{#N/A,#N/A,FALSE,"Pag.01"}</definedName>
    <definedName name="wrn.pag.030" hidden="1">{#N/A,#N/A,FALSE,"Pag.01"}</definedName>
    <definedName name="wrn.pag.0300" hidden="1">{#N/A,#N/A,FALSE,"Pag.01"}</definedName>
    <definedName name="wrn.pag.03000000" hidden="1">{#N/A,#N/A,FALSE,"Pag.01"}</definedName>
    <definedName name="wrn.pag.030000000" hidden="1">{#N/A,#N/A,FALSE,"Pag.01"}</definedName>
    <definedName name="wrn.pag.0321475" hidden="1">{#N/A,#N/A,FALSE,"Pag.01"}</definedName>
    <definedName name="wrn.pag.032548" hidden="1">{#N/A,#N/A,FALSE,"Pag.01"}</definedName>
    <definedName name="wrn.pag.0345778" hidden="1">{#N/A,#N/A,FALSE,"Pag.01"}</definedName>
    <definedName name="wrn.pag.04" hidden="1">{#N/A,#N/A,FALSE,"Pag.01"}</definedName>
    <definedName name="wrn.pag.040" hidden="1">{#N/A,#N/A,FALSE,"Pag.01"}</definedName>
    <definedName name="wrn.pag.0400" hidden="1">{#N/A,#N/A,FALSE,"Pag.01"}</definedName>
    <definedName name="wrn.pag.040000000" hidden="1">{#N/A,#N/A,FALSE,"Pag.01"}</definedName>
    <definedName name="wrn.pag.040000000000" hidden="1">{#N/A,#N/A,FALSE,"Pag.01"}</definedName>
    <definedName name="wrn.pag.04254789" hidden="1">{#N/A,#N/A,FALSE,"Pag.01"}</definedName>
    <definedName name="wrn.pag.04875323" hidden="1">{#N/A,#N/A,FALSE,"Pag.01"}</definedName>
    <definedName name="wrn.pag.05" hidden="1">{#N/A,#N/A,FALSE,"Pag.01"}</definedName>
    <definedName name="wrn.pag.050" hidden="1">{#N/A,#N/A,FALSE,"Pag.01"}</definedName>
    <definedName name="wrn.pag.0500" hidden="1">{#N/A,#N/A,FALSE,"Pag.01"}</definedName>
    <definedName name="wrn.pag.0500000000" hidden="1">{#N/A,#N/A,FALSE,"Pag.01"}</definedName>
    <definedName name="wrn.pag.05000000000" hidden="1">{#N/A,#N/A,FALSE,"Pag.01"}</definedName>
    <definedName name="wrn.pag.05428" hidden="1">{#N/A,#N/A,FALSE,"Pag.01"}</definedName>
    <definedName name="wrn.pag.056874" hidden="1">{#N/A,#N/A,FALSE,"Pag.01"}</definedName>
    <definedName name="wrn.pag.06" hidden="1">{#N/A,#N/A,FALSE,"Pag.01"}</definedName>
    <definedName name="wrn.pag.060" hidden="1">{#N/A,#N/A,FALSE,"Pag.01"}</definedName>
    <definedName name="wrn.pag.0600" hidden="1">{#N/A,#N/A,FALSE,"Pag.01"}</definedName>
    <definedName name="wrn.pag.0600000000" hidden="1">{#N/A,#N/A,FALSE,"Pag.01"}</definedName>
    <definedName name="wrn.pag.06000000000000000" hidden="1">{#N/A,#N/A,FALSE,"Pag.01"}</definedName>
    <definedName name="wrn.pag.07" hidden="1">{#N/A,#N/A,FALSE,"Pag.01"}</definedName>
    <definedName name="wrn.pag.070" hidden="1">{#N/A,#N/A,FALSE,"Pag.01"}</definedName>
    <definedName name="wrn.pag.0700" hidden="1">{#N/A,#N/A,FALSE,"Pag.01"}</definedName>
    <definedName name="wrn.pag.070000000000" hidden="1">{#N/A,#N/A,FALSE,"Pag.01"}</definedName>
    <definedName name="wrn.pag.07000000000000" hidden="1">{#N/A,#N/A,FALSE,"Pag.01"}</definedName>
    <definedName name="wrn.pag.09" hidden="1">{#N/A,#N/A,FALSE,"Pag.01"}</definedName>
    <definedName name="wrn.pag.090" hidden="1">{#N/A,#N/A,FALSE,"Pag.01"}</definedName>
    <definedName name="wrn.pag.0900" hidden="1">{#N/A,#N/A,FALSE,"Pag.01"}</definedName>
    <definedName name="wrn.pag.090000000000" hidden="1">{#N/A,#N/A,FALSE,"Pag.01"}</definedName>
    <definedName name="wrn.pag.09000000000000000000" hidden="1">{#N/A,#N/A,FALSE,"Pag.01"}</definedName>
    <definedName name="wrn.pag.100" hidden="1">{#N/A,#N/A,FALSE,"Pag.01"}</definedName>
    <definedName name="wrn.pag.102145" hidden="1">{#N/A,#N/A,FALSE,"Pag.01"}</definedName>
    <definedName name="wrn.pag.12" hidden="1">{#N/A,#N/A,FALSE,"Pag.01"}</definedName>
    <definedName name="wrn.pag.120" hidden="1">{#N/A,#N/A,FALSE,"Pag.01"}</definedName>
    <definedName name="wrn.pag.12000000000" hidden="1">{#N/A,#N/A,FALSE,"Pag.01"}</definedName>
    <definedName name="wrn.pag.1200000000000000" hidden="1">{#N/A,#N/A,FALSE,"Pag.01"}</definedName>
    <definedName name="wrn.pag.1254789" hidden="1">{#N/A,#N/A,FALSE,"Pag.01"}</definedName>
    <definedName name="wrn.pag.214578" hidden="1">{#N/A,#N/A,FALSE,"Pag.01"}</definedName>
    <definedName name="wrn.pag.214789" hidden="1">{#N/A,#N/A,FALSE,"Pag.01"}</definedName>
    <definedName name="wrn.pag.23654789" hidden="1">{#N/A,#N/A,FALSE,"Pag.01"}</definedName>
    <definedName name="wrn.pag.2547257" hidden="1">{#N/A,#N/A,FALSE,"Pag.01"}</definedName>
    <definedName name="wrn.pag.254789" hidden="1">{#N/A,#N/A,FALSE,"Pag.01"}</definedName>
    <definedName name="wrn.pag.2564789" hidden="1">{#N/A,#N/A,FALSE,"Pag.01"}</definedName>
    <definedName name="wrn.pag.458796" hidden="1">{#N/A,#N/A,FALSE,"Pag.01"}</definedName>
    <definedName name="wrn.pag.500" hidden="1">{#N/A,#N/A,FALSE,"Pag.01"}</definedName>
    <definedName name="wrn.pag.5000" hidden="1">{#N/A,#N/A,FALSE,"Pag.01"}</definedName>
    <definedName name="wrn.pag.501000" hidden="1">{#N/A,#N/A,FALSE,"Pag.01"}</definedName>
    <definedName name="wrn.pag.5010000" hidden="1">{#N/A,#N/A,FALSE,"Pag.01"}</definedName>
    <definedName name="wrn.pag.50100000000000" hidden="1">{#N/A,#N/A,FALSE,"Pag.01"}</definedName>
    <definedName name="wrn.pag.5011" hidden="1">{#N/A,#N/A,FALSE,"Pag.01"}</definedName>
    <definedName name="wrn.pag.501110" hidden="1">{#N/A,#N/A,FALSE,"Pag.01"}</definedName>
    <definedName name="wrn.pag.5012000" hidden="1">{#N/A,#N/A,FALSE,"Pag.01"}</definedName>
    <definedName name="wrn.pag.50123" hidden="1">{#N/A,#N/A,FALSE,"Pag.01"}</definedName>
    <definedName name="wrn.pag.5013000" hidden="1">{#N/A,#N/A,FALSE,"Pag.01"}</definedName>
    <definedName name="wrn.pag.5017" hidden="1">{#N/A,#N/A,FALSE,"Pag.01"}</definedName>
    <definedName name="wrn.pag.5018" hidden="1">{#N/A,#N/A,FALSE,"Pag.01"}</definedName>
    <definedName name="wrn.pag.514000" hidden="1">{#N/A,#N/A,FALSE,"Pag.01"}</definedName>
    <definedName name="wrn.pag.658742" hidden="1">{#N/A,#N/A,FALSE,"Pag.01"}</definedName>
    <definedName name="ws" hidden="1">{#N/A,#N/A,FALSE,"LLAVE";#N/A,#N/A,FALSE,"EERR";#N/A,#N/A,FALSE,"ESP";#N/A,#N/A,FALSE,"EOAF";#N/A,#N/A,FALSE,"CASH";#N/A,#N/A,FALSE,"FINANZAS";#N/A,#N/A,FALSE,"DEUDA";#N/A,#N/A,FALSE,"INVERSION";#N/A,#N/A,FALSE,"PERSONAL"}</definedName>
    <definedName name="WW">#REF!</definedName>
    <definedName name="x">#REF!</definedName>
    <definedName name="xs" hidden="1">{#N/A,#N/A,FALSE,"ENERGIA";#N/A,#N/A,FALSE,"PERDIDAS";#N/A,#N/A,FALSE,"CLIENTES";#N/A,#N/A,FALSE,"ESTADO";#N/A,#N/A,FALSE,"TECNICA"}</definedName>
    <definedName name="xsa" hidden="1">{#N/A,#N/A,FALSE,"LLAVE";#N/A,#N/A,FALSE,"EERR";#N/A,#N/A,FALSE,"ESP";#N/A,#N/A,FALSE,"EOAF";#N/A,#N/A,FALSE,"CASH";#N/A,#N/A,FALSE,"FINANZAS";#N/A,#N/A,FALSE,"DEUDA";#N/A,#N/A,FALSE,"INVERSION";#N/A,#N/A,FALSE,"PERSONAL"}</definedName>
    <definedName name="XXX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Y___DIRETORIA_DE_CASOS_ESPECIAIS">#REF!</definedName>
    <definedName name="Z_3593CE10_0AFF_4168_863E_673580190D43_.wvu.Cols" hidden="1">#REF!</definedName>
    <definedName name="Z_A0DD6017_E189_11D6_9013_0008C7630F83_.wvu.PrintArea" hidden="1">#REF!</definedName>
    <definedName name="zzz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6" i="30" l="1"/>
  <c r="L36" i="30"/>
  <c r="P35" i="30"/>
  <c r="N35" i="30"/>
  <c r="M35" i="30"/>
  <c r="L35" i="30"/>
  <c r="N34" i="30"/>
  <c r="M34" i="30"/>
  <c r="L34" i="30"/>
  <c r="K34" i="30"/>
  <c r="J34" i="30"/>
  <c r="M33" i="30"/>
  <c r="L33" i="30"/>
  <c r="M32" i="30"/>
  <c r="L32" i="30"/>
  <c r="L31" i="30"/>
  <c r="I31" i="30"/>
  <c r="G31" i="30"/>
  <c r="F31" i="30"/>
  <c r="E31" i="30"/>
  <c r="D31" i="30"/>
  <c r="C31" i="30"/>
  <c r="M30" i="30"/>
  <c r="K30" i="30"/>
  <c r="J30" i="30"/>
  <c r="I30" i="30"/>
  <c r="G30" i="30"/>
  <c r="F30" i="30"/>
  <c r="E30" i="30"/>
  <c r="D30" i="30"/>
  <c r="C30" i="30"/>
  <c r="M29" i="30"/>
  <c r="I29" i="30"/>
  <c r="G29" i="30"/>
  <c r="F29" i="30"/>
  <c r="E29" i="30"/>
  <c r="D29" i="30"/>
  <c r="C29" i="30"/>
  <c r="P28" i="30"/>
  <c r="O28" i="30"/>
  <c r="N28" i="30"/>
  <c r="M28" i="30"/>
  <c r="L28" i="30"/>
  <c r="K28" i="30"/>
  <c r="J28" i="30"/>
  <c r="I28" i="30"/>
  <c r="G28" i="30"/>
  <c r="F28" i="30"/>
  <c r="E28" i="30"/>
  <c r="C28" i="30"/>
  <c r="M27" i="30"/>
  <c r="L27" i="30"/>
  <c r="K27" i="30"/>
  <c r="J27" i="30"/>
  <c r="I27" i="30"/>
  <c r="G27" i="30"/>
  <c r="F27" i="30"/>
  <c r="E27" i="30"/>
  <c r="C27" i="30"/>
  <c r="M26" i="30"/>
  <c r="L26" i="30"/>
  <c r="I26" i="30"/>
  <c r="G26" i="30"/>
  <c r="F26" i="30"/>
  <c r="E26" i="30"/>
  <c r="D26" i="30"/>
  <c r="C26" i="30"/>
  <c r="P25" i="30"/>
  <c r="O25" i="30"/>
  <c r="N25" i="30"/>
  <c r="M25" i="30"/>
  <c r="L25" i="30"/>
  <c r="I25" i="30"/>
  <c r="G25" i="30"/>
  <c r="F25" i="30"/>
  <c r="E25" i="30"/>
  <c r="C25" i="30"/>
  <c r="N24" i="30"/>
  <c r="M24" i="30"/>
  <c r="L24" i="30"/>
  <c r="I24" i="30"/>
  <c r="G24" i="30"/>
  <c r="F24" i="30"/>
  <c r="E24" i="30"/>
  <c r="D24" i="30"/>
  <c r="C24" i="30"/>
  <c r="P23" i="30"/>
  <c r="O23" i="30"/>
  <c r="N23" i="30"/>
  <c r="L23" i="30"/>
  <c r="I23" i="30"/>
  <c r="G23" i="30"/>
  <c r="F23" i="30"/>
  <c r="E23" i="30"/>
  <c r="D23" i="30"/>
  <c r="C23" i="30"/>
  <c r="P22" i="30"/>
  <c r="O22" i="30"/>
  <c r="M22" i="30"/>
  <c r="L22" i="30"/>
  <c r="I22" i="30"/>
  <c r="G22" i="30"/>
  <c r="F22" i="30"/>
  <c r="E22" i="30"/>
  <c r="C22" i="30"/>
  <c r="M21" i="30"/>
  <c r="L21" i="30"/>
  <c r="I21" i="30"/>
  <c r="G21" i="30"/>
  <c r="F21" i="30"/>
  <c r="E21" i="30"/>
  <c r="D21" i="30"/>
  <c r="C21" i="30"/>
  <c r="M20" i="30"/>
  <c r="L20" i="30"/>
  <c r="K20" i="30"/>
  <c r="J20" i="30"/>
  <c r="I20" i="30"/>
  <c r="G20" i="30"/>
  <c r="F20" i="30"/>
  <c r="E20" i="30"/>
  <c r="D20" i="30"/>
  <c r="C20" i="30"/>
  <c r="M19" i="30"/>
  <c r="L19" i="30"/>
  <c r="I19" i="30"/>
  <c r="G19" i="30"/>
  <c r="F19" i="30"/>
  <c r="E19" i="30"/>
  <c r="B36" i="30" s="1"/>
  <c r="C19" i="30"/>
  <c r="N18" i="30"/>
  <c r="M18" i="30"/>
  <c r="L18" i="30"/>
  <c r="K18" i="30"/>
  <c r="J18" i="30"/>
  <c r="I18" i="30"/>
  <c r="G18" i="30"/>
  <c r="F18" i="30"/>
  <c r="E18" i="30"/>
  <c r="C18" i="30"/>
  <c r="M17" i="30"/>
  <c r="L17" i="30"/>
  <c r="K17" i="30"/>
  <c r="J17" i="30"/>
  <c r="I17" i="30"/>
  <c r="G17" i="30"/>
  <c r="F17" i="30"/>
  <c r="E17" i="30"/>
  <c r="C17" i="30"/>
  <c r="M16" i="30"/>
  <c r="L16" i="30"/>
  <c r="I16" i="30"/>
  <c r="I36" i="30" s="1"/>
  <c r="G16" i="30"/>
  <c r="F16" i="30"/>
  <c r="E16" i="30"/>
  <c r="C16" i="30"/>
  <c r="P15" i="30"/>
  <c r="O15" i="30"/>
  <c r="N15" i="30"/>
  <c r="M15" i="30"/>
  <c r="L15" i="30"/>
  <c r="K15" i="30"/>
  <c r="J15" i="30"/>
  <c r="I15" i="30"/>
  <c r="G15" i="30"/>
  <c r="F15" i="30"/>
  <c r="E15" i="30"/>
  <c r="C15" i="30"/>
  <c r="M14" i="30"/>
  <c r="L14" i="30"/>
  <c r="K14" i="30"/>
  <c r="I14" i="30"/>
  <c r="G14" i="30"/>
  <c r="F14" i="30"/>
  <c r="E14" i="30"/>
  <c r="D14" i="30"/>
  <c r="C14" i="30"/>
  <c r="P13" i="30"/>
  <c r="O13" i="30"/>
  <c r="N13" i="30"/>
  <c r="M13" i="30"/>
  <c r="L13" i="30"/>
  <c r="I13" i="30"/>
  <c r="G13" i="30"/>
  <c r="F13" i="30"/>
  <c r="E13" i="30"/>
  <c r="D13" i="30"/>
  <c r="C13" i="30"/>
  <c r="D4" i="30"/>
  <c r="P36" i="29"/>
  <c r="P36" i="30" s="1"/>
  <c r="N36" i="30"/>
  <c r="I36" i="29"/>
  <c r="B36" i="29"/>
  <c r="B35" i="29"/>
  <c r="P34" i="30"/>
  <c r="O34" i="29"/>
  <c r="O34" i="30" s="1"/>
  <c r="P33" i="30"/>
  <c r="N33" i="30"/>
  <c r="K33" i="30"/>
  <c r="J33" i="30"/>
  <c r="P32" i="30"/>
  <c r="N32" i="29"/>
  <c r="N32" i="30" s="1"/>
  <c r="B32" i="29"/>
  <c r="P31" i="30"/>
  <c r="O31" i="30"/>
  <c r="N31" i="30"/>
  <c r="M31" i="29"/>
  <c r="L31" i="29"/>
  <c r="K31" i="30"/>
  <c r="J31" i="29"/>
  <c r="J31" i="30" s="1"/>
  <c r="P30" i="30"/>
  <c r="O30" i="30"/>
  <c r="N30" i="30"/>
  <c r="M30" i="29"/>
  <c r="J30" i="29"/>
  <c r="P29" i="30"/>
  <c r="O29" i="30"/>
  <c r="N29" i="30"/>
  <c r="M29" i="29"/>
  <c r="K29" i="30"/>
  <c r="J29" i="29"/>
  <c r="J29" i="30" s="1"/>
  <c r="B29" i="29"/>
  <c r="M28" i="29"/>
  <c r="L28" i="29"/>
  <c r="J28" i="29"/>
  <c r="D28" i="30"/>
  <c r="B28" i="29"/>
  <c r="P27" i="30"/>
  <c r="O27" i="30"/>
  <c r="N27" i="30"/>
  <c r="M27" i="29"/>
  <c r="L27" i="29"/>
  <c r="J27" i="29"/>
  <c r="D27" i="30"/>
  <c r="B27" i="29"/>
  <c r="P26" i="30"/>
  <c r="O26" i="27"/>
  <c r="N26" i="30"/>
  <c r="M26" i="29"/>
  <c r="L26" i="29"/>
  <c r="K26" i="30"/>
  <c r="J26" i="29"/>
  <c r="J26" i="30" s="1"/>
  <c r="B26" i="29"/>
  <c r="O25" i="27"/>
  <c r="O25" i="28" s="1"/>
  <c r="L25" i="29"/>
  <c r="K25" i="30"/>
  <c r="J25" i="29"/>
  <c r="J25" i="30" s="1"/>
  <c r="D25" i="30"/>
  <c r="P24" i="30"/>
  <c r="O24" i="27"/>
  <c r="O24" i="28" s="1"/>
  <c r="M24" i="29"/>
  <c r="L24" i="29"/>
  <c r="K24" i="30"/>
  <c r="J24" i="29"/>
  <c r="J24" i="30" s="1"/>
  <c r="M23" i="29"/>
  <c r="L23" i="29"/>
  <c r="J23" i="29"/>
  <c r="J23" i="30" s="1"/>
  <c r="B23" i="29"/>
  <c r="N22" i="30"/>
  <c r="M22" i="29"/>
  <c r="L22" i="29"/>
  <c r="K22" i="30"/>
  <c r="J22" i="29"/>
  <c r="J22" i="30" s="1"/>
  <c r="D22" i="30"/>
  <c r="P21" i="30"/>
  <c r="O21" i="30"/>
  <c r="N21" i="30"/>
  <c r="M21" i="29"/>
  <c r="L21" i="29"/>
  <c r="K21" i="30"/>
  <c r="J21" i="29"/>
  <c r="J21" i="30" s="1"/>
  <c r="B21" i="29"/>
  <c r="P20" i="30"/>
  <c r="O20" i="30"/>
  <c r="N20" i="30"/>
  <c r="M20" i="29"/>
  <c r="L20" i="29"/>
  <c r="J20" i="29"/>
  <c r="P19" i="30"/>
  <c r="O19" i="30"/>
  <c r="N19" i="30"/>
  <c r="M19" i="29"/>
  <c r="L19" i="29"/>
  <c r="K19" i="30"/>
  <c r="J19" i="29"/>
  <c r="J19" i="30" s="1"/>
  <c r="D19" i="30"/>
  <c r="P18" i="30"/>
  <c r="O18" i="30"/>
  <c r="M18" i="29"/>
  <c r="L18" i="29"/>
  <c r="J18" i="29"/>
  <c r="D18" i="30"/>
  <c r="P17" i="30"/>
  <c r="O17" i="27"/>
  <c r="O17" i="28" s="1"/>
  <c r="N17" i="30"/>
  <c r="M17" i="29"/>
  <c r="L17" i="29"/>
  <c r="J17" i="29"/>
  <c r="D17" i="30"/>
  <c r="P16" i="30"/>
  <c r="O16" i="30"/>
  <c r="N16" i="30"/>
  <c r="M16" i="29"/>
  <c r="L16" i="29"/>
  <c r="K16" i="30"/>
  <c r="J16" i="29"/>
  <c r="J16" i="30" s="1"/>
  <c r="D16" i="30"/>
  <c r="B16" i="29"/>
  <c r="M15" i="29"/>
  <c r="L15" i="29"/>
  <c r="J15" i="29"/>
  <c r="D15" i="30"/>
  <c r="P14" i="30"/>
  <c r="O32" i="29"/>
  <c r="N14" i="30"/>
  <c r="M14" i="29"/>
  <c r="L14" i="29"/>
  <c r="J14" i="29"/>
  <c r="J14" i="30" s="1"/>
  <c r="O36" i="29"/>
  <c r="M13" i="29"/>
  <c r="L13" i="29"/>
  <c r="J13" i="29"/>
  <c r="B13" i="29"/>
  <c r="D4" i="29"/>
  <c r="S32" i="28"/>
  <c r="R32" i="28"/>
  <c r="L32" i="28"/>
  <c r="K32" i="28"/>
  <c r="J32" i="28"/>
  <c r="B32" i="28"/>
  <c r="M31" i="28"/>
  <c r="L31" i="28"/>
  <c r="K31" i="28"/>
  <c r="J31" i="28"/>
  <c r="H31" i="28"/>
  <c r="G31" i="28"/>
  <c r="F31" i="28"/>
  <c r="E31" i="28"/>
  <c r="D31" i="28"/>
  <c r="N30" i="28"/>
  <c r="M30" i="28"/>
  <c r="K30" i="28"/>
  <c r="J30" i="28"/>
  <c r="H30" i="28"/>
  <c r="G30" i="28"/>
  <c r="F30" i="28"/>
  <c r="E30" i="28"/>
  <c r="D30" i="28"/>
  <c r="O29" i="28"/>
  <c r="M29" i="28"/>
  <c r="K29" i="28"/>
  <c r="J29" i="28"/>
  <c r="F29" i="28"/>
  <c r="E29" i="28"/>
  <c r="D29" i="28"/>
  <c r="M28" i="28"/>
  <c r="L28" i="28"/>
  <c r="K28" i="28"/>
  <c r="J28" i="28"/>
  <c r="H28" i="28"/>
  <c r="G28" i="28"/>
  <c r="F28" i="28"/>
  <c r="E28" i="28"/>
  <c r="D28" i="28"/>
  <c r="M27" i="28"/>
  <c r="L27" i="28"/>
  <c r="K27" i="28"/>
  <c r="J27" i="28"/>
  <c r="H27" i="28"/>
  <c r="G27" i="28"/>
  <c r="F27" i="28"/>
  <c r="E27" i="28"/>
  <c r="D27" i="28"/>
  <c r="M26" i="28"/>
  <c r="L26" i="28"/>
  <c r="K26" i="28"/>
  <c r="J26" i="28"/>
  <c r="H26" i="28"/>
  <c r="G26" i="28"/>
  <c r="F26" i="28"/>
  <c r="E26" i="28"/>
  <c r="D26" i="28"/>
  <c r="M25" i="28"/>
  <c r="L25" i="28"/>
  <c r="K25" i="28"/>
  <c r="J25" i="28"/>
  <c r="I25" i="28"/>
  <c r="H25" i="28"/>
  <c r="G25" i="28"/>
  <c r="F25" i="28"/>
  <c r="E25" i="28"/>
  <c r="D25" i="28"/>
  <c r="N24" i="28"/>
  <c r="M24" i="28"/>
  <c r="L24" i="28"/>
  <c r="K24" i="28"/>
  <c r="J24" i="28"/>
  <c r="H24" i="28"/>
  <c r="G24" i="28"/>
  <c r="F24" i="28"/>
  <c r="E24" i="28"/>
  <c r="D24" i="28"/>
  <c r="M23" i="28"/>
  <c r="L23" i="28"/>
  <c r="K23" i="28"/>
  <c r="J23" i="28"/>
  <c r="H23" i="28"/>
  <c r="G23" i="28"/>
  <c r="F23" i="28"/>
  <c r="E23" i="28"/>
  <c r="D23" i="28"/>
  <c r="R22" i="28"/>
  <c r="O22" i="28"/>
  <c r="N22" i="28"/>
  <c r="M22" i="28"/>
  <c r="L22" i="28"/>
  <c r="K22" i="28"/>
  <c r="J22" i="28"/>
  <c r="H22" i="28"/>
  <c r="G22" i="28"/>
  <c r="F22" i="28"/>
  <c r="E22" i="28"/>
  <c r="D22" i="28"/>
  <c r="M21" i="28"/>
  <c r="L21" i="28"/>
  <c r="K21" i="28"/>
  <c r="J21" i="28"/>
  <c r="H21" i="28"/>
  <c r="G21" i="28"/>
  <c r="F21" i="28"/>
  <c r="E21" i="28"/>
  <c r="D21" i="28"/>
  <c r="M20" i="28"/>
  <c r="L20" i="28"/>
  <c r="K20" i="28"/>
  <c r="J20" i="28"/>
  <c r="I20" i="28"/>
  <c r="H20" i="28"/>
  <c r="G20" i="28"/>
  <c r="F20" i="28"/>
  <c r="E20" i="28"/>
  <c r="D20" i="28"/>
  <c r="M19" i="28"/>
  <c r="L19" i="28"/>
  <c r="K19" i="28"/>
  <c r="J19" i="28"/>
  <c r="H19" i="28"/>
  <c r="G19" i="28"/>
  <c r="F19" i="28"/>
  <c r="E19" i="28"/>
  <c r="D19" i="28"/>
  <c r="M18" i="28"/>
  <c r="L18" i="28"/>
  <c r="K18" i="28"/>
  <c r="J18" i="28"/>
  <c r="H18" i="28"/>
  <c r="G18" i="28"/>
  <c r="F18" i="28"/>
  <c r="E18" i="28"/>
  <c r="D18" i="28"/>
  <c r="R17" i="28"/>
  <c r="N17" i="28"/>
  <c r="M17" i="28"/>
  <c r="L17" i="28"/>
  <c r="K17" i="28"/>
  <c r="J17" i="28"/>
  <c r="H17" i="28"/>
  <c r="G17" i="28"/>
  <c r="F17" i="28"/>
  <c r="E17" i="28"/>
  <c r="D17" i="28"/>
  <c r="M16" i="28"/>
  <c r="L16" i="28"/>
  <c r="K16" i="28"/>
  <c r="J16" i="28"/>
  <c r="H16" i="28"/>
  <c r="G16" i="28"/>
  <c r="F16" i="28"/>
  <c r="E16" i="28"/>
  <c r="D16" i="28"/>
  <c r="M15" i="28"/>
  <c r="L15" i="28"/>
  <c r="K15" i="28"/>
  <c r="J15" i="28"/>
  <c r="H15" i="28"/>
  <c r="G15" i="28"/>
  <c r="F15" i="28"/>
  <c r="E15" i="28"/>
  <c r="D15" i="28"/>
  <c r="R14" i="28"/>
  <c r="M14" i="28"/>
  <c r="L14" i="28"/>
  <c r="K14" i="28"/>
  <c r="J14" i="28"/>
  <c r="H14" i="28"/>
  <c r="G14" i="28"/>
  <c r="F14" i="28"/>
  <c r="E14" i="28"/>
  <c r="D14" i="28"/>
  <c r="M13" i="28"/>
  <c r="L13" i="28"/>
  <c r="K13" i="28"/>
  <c r="J13" i="28"/>
  <c r="H13" i="28"/>
  <c r="G13" i="28"/>
  <c r="F13" i="28"/>
  <c r="E13" i="28"/>
  <c r="D13" i="28"/>
  <c r="D4" i="28"/>
  <c r="M32" i="27"/>
  <c r="B32" i="27"/>
  <c r="S31" i="28"/>
  <c r="R31" i="28"/>
  <c r="O31" i="27"/>
  <c r="O31" i="28" s="1"/>
  <c r="N31" i="27"/>
  <c r="N31" i="28" s="1"/>
  <c r="I31" i="28"/>
  <c r="N30" i="27"/>
  <c r="I30" i="28"/>
  <c r="O29" i="27"/>
  <c r="N29" i="27"/>
  <c r="I29" i="28"/>
  <c r="O28" i="27"/>
  <c r="O28" i="28" s="1"/>
  <c r="N28" i="27"/>
  <c r="N28" i="28" s="1"/>
  <c r="I28" i="28"/>
  <c r="N27" i="27"/>
  <c r="N27" i="28" s="1"/>
  <c r="I27" i="28"/>
  <c r="N26" i="27"/>
  <c r="N26" i="28" s="1"/>
  <c r="I26" i="28"/>
  <c r="S25" i="28"/>
  <c r="R25" i="28"/>
  <c r="N25" i="27"/>
  <c r="N25" i="28" s="1"/>
  <c r="S24" i="28"/>
  <c r="R24" i="28"/>
  <c r="N24" i="27"/>
  <c r="I24" i="28"/>
  <c r="S23" i="28"/>
  <c r="R23" i="28"/>
  <c r="O23" i="27"/>
  <c r="O23" i="28" s="1"/>
  <c r="N23" i="27"/>
  <c r="N23" i="28" s="1"/>
  <c r="S22" i="28"/>
  <c r="O22" i="27"/>
  <c r="N22" i="27"/>
  <c r="I22" i="28"/>
  <c r="S21" i="28"/>
  <c r="R21" i="28"/>
  <c r="O21" i="27"/>
  <c r="O21" i="28" s="1"/>
  <c r="N21" i="27"/>
  <c r="N21" i="28" s="1"/>
  <c r="I21" i="28"/>
  <c r="S20" i="28"/>
  <c r="R20" i="28"/>
  <c r="N20" i="27"/>
  <c r="N20" i="28" s="1"/>
  <c r="S19" i="28"/>
  <c r="R19" i="28"/>
  <c r="O19" i="27"/>
  <c r="O19" i="28" s="1"/>
  <c r="N19" i="27"/>
  <c r="N19" i="28" s="1"/>
  <c r="I19" i="28"/>
  <c r="S18" i="28"/>
  <c r="R18" i="28"/>
  <c r="O18" i="27"/>
  <c r="O18" i="28" s="1"/>
  <c r="N18" i="27"/>
  <c r="N18" i="28" s="1"/>
  <c r="I18" i="28"/>
  <c r="S17" i="28"/>
  <c r="N17" i="27"/>
  <c r="I17" i="28"/>
  <c r="S16" i="28"/>
  <c r="R16" i="28"/>
  <c r="O16" i="27"/>
  <c r="O16" i="28" s="1"/>
  <c r="N16" i="27"/>
  <c r="N16" i="28" s="1"/>
  <c r="I16" i="28"/>
  <c r="S15" i="28"/>
  <c r="R15" i="28"/>
  <c r="O15" i="27"/>
  <c r="O15" i="28" s="1"/>
  <c r="N15" i="27"/>
  <c r="N15" i="28" s="1"/>
  <c r="I15" i="28"/>
  <c r="S14" i="28"/>
  <c r="N14" i="27"/>
  <c r="N14" i="28" s="1"/>
  <c r="S13" i="28"/>
  <c r="R13" i="28"/>
  <c r="O13" i="27"/>
  <c r="N13" i="27"/>
  <c r="N13" i="28" s="1"/>
  <c r="I13" i="28"/>
  <c r="D4" i="27"/>
  <c r="M32" i="28" l="1"/>
  <c r="O26" i="28"/>
  <c r="J13" i="30"/>
  <c r="J36" i="29"/>
  <c r="J36" i="30" s="1"/>
  <c r="J32" i="29"/>
  <c r="K23" i="30"/>
  <c r="K32" i="29"/>
  <c r="O13" i="28"/>
  <c r="O36" i="30"/>
  <c r="R28" i="28"/>
  <c r="S30" i="28"/>
  <c r="S29" i="28"/>
  <c r="S28" i="28"/>
  <c r="S27" i="28"/>
  <c r="S26" i="28"/>
  <c r="R30" i="28"/>
  <c r="R26" i="28"/>
  <c r="R29" i="28"/>
  <c r="R27" i="28"/>
  <c r="I32" i="27"/>
  <c r="I32" i="28" s="1"/>
  <c r="I23" i="28"/>
  <c r="K36" i="29"/>
  <c r="K36" i="30" s="1"/>
  <c r="O33" i="29"/>
  <c r="O33" i="30" s="1"/>
  <c r="O32" i="30"/>
  <c r="O35" i="29"/>
  <c r="O35" i="30" s="1"/>
  <c r="O24" i="30"/>
  <c r="O27" i="27"/>
  <c r="O20" i="27"/>
  <c r="O20" i="28" s="1"/>
  <c r="K13" i="30"/>
  <c r="O30" i="27"/>
  <c r="O32" i="27" s="1"/>
  <c r="O14" i="30"/>
  <c r="O26" i="30"/>
  <c r="O14" i="27"/>
  <c r="O14" i="28" s="1"/>
  <c r="I14" i="28"/>
  <c r="O17" i="30"/>
  <c r="N32" i="27"/>
  <c r="H32" i="27" l="1"/>
  <c r="H32" i="28" s="1"/>
  <c r="P32" i="28"/>
  <c r="N32" i="28"/>
  <c r="O32" i="28"/>
  <c r="Q32" i="28"/>
  <c r="K35" i="29"/>
  <c r="K35" i="30" s="1"/>
  <c r="K32" i="30"/>
  <c r="O27" i="28"/>
  <c r="J32" i="30"/>
  <c r="J35" i="29"/>
  <c r="J35" i="30" s="1"/>
  <c r="O30" i="28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<sst xmlns="http://schemas.openxmlformats.org/spreadsheetml/2006/main" count="508" uniqueCount="247">
  <si>
    <t>Leilões</t>
  </si>
  <si>
    <t>Deságio</t>
  </si>
  <si>
    <t>Assinatura do Contrato</t>
  </si>
  <si>
    <t>Data de Necessidade¹</t>
  </si>
  <si>
    <t>Início da Construção</t>
  </si>
  <si>
    <t>ü</t>
  </si>
  <si>
    <t>3T19</t>
  </si>
  <si>
    <t>2T19</t>
  </si>
  <si>
    <t>-</t>
  </si>
  <si>
    <t>3T18</t>
  </si>
  <si>
    <t>4T19</t>
  </si>
  <si>
    <t>4T20</t>
  </si>
  <si>
    <t>2T18</t>
  </si>
  <si>
    <t>3T20</t>
  </si>
  <si>
    <t>1T21</t>
  </si>
  <si>
    <t>Três Lagoas
(Lote 6)</t>
  </si>
  <si>
    <t>Triângulo Mineiro
(Lote 7)</t>
  </si>
  <si>
    <t>Riacho Grande
(Lote 7)</t>
  </si>
  <si>
    <t>¹ Conforme contrato de concessão</t>
  </si>
  <si>
    <t xml:space="preserve">Paraguaçú
(Lote 3) </t>
  </si>
  <si>
    <t>IE Paraguaçu</t>
  </si>
  <si>
    <t>Aimorés 
(Lote 4)</t>
  </si>
  <si>
    <t>IE Aimorés</t>
  </si>
  <si>
    <t>Itaúnas 
(Lote 21)</t>
  </si>
  <si>
    <t>IE Itaúnas</t>
  </si>
  <si>
    <t>IE Ivaí</t>
  </si>
  <si>
    <t>Tibagi
(Lote 5)</t>
  </si>
  <si>
    <t>IE Tibagi</t>
  </si>
  <si>
    <t>Itaquerê
(Lote 6)</t>
  </si>
  <si>
    <t>IE Itaquerê</t>
  </si>
  <si>
    <t>Aguapeí
(Lote 29)</t>
  </si>
  <si>
    <t>IE Aguapeí</t>
  </si>
  <si>
    <t>Bauru 
(Lote 25)</t>
  </si>
  <si>
    <t>IE Itapura</t>
  </si>
  <si>
    <t>Lorena
(Lote 10)</t>
  </si>
  <si>
    <t>Biguaçu
(Lote 1)</t>
  </si>
  <si>
    <t>IE Biguaçu</t>
  </si>
  <si>
    <t>Evrecy</t>
  </si>
  <si>
    <t>1T22</t>
  </si>
  <si>
    <t>2T21</t>
  </si>
  <si>
    <t>IEMG</t>
  </si>
  <si>
    <t>4T21</t>
  </si>
  <si>
    <t>IE Riacho Grande</t>
  </si>
  <si>
    <t>Projetos</t>
  </si>
  <si>
    <t>3T23</t>
  </si>
  <si>
    <t>Investimento ANEEL
(R$ milhões)</t>
  </si>
  <si>
    <t>3T22</t>
  </si>
  <si>
    <t>Contrato</t>
  </si>
  <si>
    <t>Empresa</t>
  </si>
  <si>
    <t xml:space="preserve"> 013/2015
(out/2016)</t>
  </si>
  <si>
    <t>2T22</t>
  </si>
  <si>
    <t xml:space="preserve"> 005/2016
(abr/2017)</t>
  </si>
  <si>
    <t xml:space="preserve"> 002/2018
(jun/2018)</t>
  </si>
  <si>
    <t xml:space="preserve"> 002/2019
(dez/2019)
</t>
  </si>
  <si>
    <t xml:space="preserve"> 001/2020
(dez/2020)</t>
  </si>
  <si>
    <t>Piraquê
(Lote 3)</t>
  </si>
  <si>
    <t>3T24</t>
  </si>
  <si>
    <t>Jacarandá
(Lote 6)</t>
  </si>
  <si>
    <t>UF</t>
  </si>
  <si>
    <t>Prazo
ANEEL</t>
  </si>
  <si>
    <t>Licenci. Ambiental (LI)</t>
  </si>
  <si>
    <t>BA/MG</t>
  </si>
  <si>
    <t>MG</t>
  </si>
  <si>
    <t>ES</t>
  </si>
  <si>
    <t>Ivaí
(Lote 1)</t>
  </si>
  <si>
    <t>PR</t>
  </si>
  <si>
    <t>SP / PR</t>
  </si>
  <si>
    <t>SP</t>
  </si>
  <si>
    <t>SC</t>
  </si>
  <si>
    <t>Minuano 
(Lote 1)</t>
  </si>
  <si>
    <t>RS</t>
  </si>
  <si>
    <t>MS / SP</t>
  </si>
  <si>
    <t>008/2022</t>
  </si>
  <si>
    <t>011/2022</t>
  </si>
  <si>
    <t>IE Jaguar 8</t>
  </si>
  <si>
    <t>MG / ES</t>
  </si>
  <si>
    <t>003/2017</t>
  </si>
  <si>
    <t>004/2017</t>
  </si>
  <si>
    <t>018/2017</t>
  </si>
  <si>
    <t>022/2017</t>
  </si>
  <si>
    <t>026/2017</t>
  </si>
  <si>
    <t>027/2017</t>
  </si>
  <si>
    <t>046/2017</t>
  </si>
  <si>
    <t>042/2017</t>
  </si>
  <si>
    <t>021/2018</t>
  </si>
  <si>
    <t>012/2018</t>
  </si>
  <si>
    <t>001/2020</t>
  </si>
  <si>
    <t>006/2020</t>
  </si>
  <si>
    <t>007/2020</t>
  </si>
  <si>
    <t>005/2021</t>
  </si>
  <si>
    <t>Leilão 
(data)</t>
  </si>
  <si>
    <t>Lote</t>
  </si>
  <si>
    <t>Projeto</t>
  </si>
  <si>
    <t>Situação Atual</t>
  </si>
  <si>
    <t>Investimento ANEEL
(R$ MM)</t>
  </si>
  <si>
    <t>Obras</t>
  </si>
  <si>
    <t xml:space="preserve">Início </t>
  </si>
  <si>
    <t>Paraguaçu</t>
  </si>
  <si>
    <t>Operacional</t>
  </si>
  <si>
    <t>Aimorés</t>
  </si>
  <si>
    <t>Itaúnas</t>
  </si>
  <si>
    <t>Em Obras</t>
  </si>
  <si>
    <t>Ivaí</t>
  </si>
  <si>
    <t>Tibagi</t>
  </si>
  <si>
    <t>Itaquerê</t>
  </si>
  <si>
    <t>Aguapeí</t>
  </si>
  <si>
    <t>Biguaçu</t>
  </si>
  <si>
    <t>Minuano</t>
  </si>
  <si>
    <t>Licenciamento Ambiental</t>
  </si>
  <si>
    <t>Três lagoas</t>
  </si>
  <si>
    <t>Triângulo Mineiro</t>
  </si>
  <si>
    <t>Riacho Grande</t>
  </si>
  <si>
    <t>Piraquê</t>
  </si>
  <si>
    <t>Jacarandá</t>
  </si>
  <si>
    <t>Mês:</t>
  </si>
  <si>
    <t>Trim:</t>
  </si>
  <si>
    <t>Crescimento</t>
  </si>
  <si>
    <t>Avanço Fundiário³</t>
  </si>
  <si>
    <t>Entrada em Operação Comercial²</t>
  </si>
  <si>
    <t>IE Jaguar 6</t>
  </si>
  <si>
    <t xml:space="preserve"> 001/2022
(jun/2022)</t>
  </si>
  <si>
    <t xml:space="preserve">²Avanço Fundiário: evolução das propriedades liberadas </t>
  </si>
  <si>
    <t>Greenfield</t>
  </si>
  <si>
    <t>Fim</t>
  </si>
  <si>
    <t>Controladas em Conjunto em Operação (3)</t>
  </si>
  <si>
    <t>Eficiência CapEx Real
(vs ANEEL)</t>
  </si>
  <si>
    <t>RJ/MG</t>
  </si>
  <si>
    <t>Imediata</t>
  </si>
  <si>
    <t>3T25</t>
  </si>
  <si>
    <t>Antecip.
(meses)</t>
  </si>
  <si>
    <t>Serra Dourada</t>
  </si>
  <si>
    <t>006/2023</t>
  </si>
  <si>
    <t>Itatiaia</t>
  </si>
  <si>
    <t>012/2023</t>
  </si>
  <si>
    <t>Água Vermelha</t>
  </si>
  <si>
    <t>014/2023</t>
  </si>
  <si>
    <t>Controladas 100% em Operação (9)</t>
  </si>
  <si>
    <r>
      <t>Avanço Físico</t>
    </r>
    <r>
      <rPr>
        <b/>
        <vertAlign val="superscript"/>
        <sz val="12"/>
        <color theme="0"/>
        <rFont val="Arial"/>
        <family val="2"/>
      </rPr>
      <t>4</t>
    </r>
  </si>
  <si>
    <t xml:space="preserve"> 001/2023
(jun/2023)</t>
  </si>
  <si>
    <t>Serra Dourada
(Lote 1)</t>
  </si>
  <si>
    <t>Itatiaia
 (Lote 7)</t>
  </si>
  <si>
    <t>Água Vermelha
 (Lote 9)</t>
  </si>
  <si>
    <r>
      <rPr>
        <vertAlign val="superscript"/>
        <sz val="12"/>
        <color theme="1"/>
        <rFont val="Arial"/>
        <family val="2"/>
      </rPr>
      <t xml:space="preserve">³ </t>
    </r>
    <r>
      <rPr>
        <sz val="12"/>
        <color theme="1"/>
        <rFont val="Arial"/>
        <family val="2"/>
      </rPr>
      <t>Avanço Fundiário: evolução das propriedades liberadas</t>
    </r>
  </si>
  <si>
    <r>
      <rPr>
        <vertAlign val="super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 xml:space="preserve"> Avanço do Projeto: evolução de todas as atividades relativas ao empreendimento até sua energização</t>
    </r>
  </si>
  <si>
    <t>→Menu←</t>
  </si>
  <si>
    <t>Itapura-Bauru</t>
  </si>
  <si>
    <t>Itapura-Lorena</t>
  </si>
  <si>
    <t>4T23</t>
  </si>
  <si>
    <t>4T25</t>
  </si>
  <si>
    <t>Bauru</t>
  </si>
  <si>
    <t>Lorena</t>
  </si>
  <si>
    <t>4T22</t>
  </si>
  <si>
    <t>% ISA ENERGIA BRASIL</t>
  </si>
  <si>
    <t>Investimento ANEEL Participação ISA ENERGIA BRASIL
(R$ milhões)</t>
  </si>
  <si>
    <t>ISA ENERGIA BRASIL</t>
  </si>
  <si>
    <t xml:space="preserve">CapEx ANEEL Participação ISA ENERGIA BRASIL
data base leilão
(R$ milhões) </t>
  </si>
  <si>
    <t>4T24</t>
  </si>
  <si>
    <t>Growth</t>
  </si>
  <si>
    <t>Auctions</t>
  </si>
  <si>
    <t>Project</t>
  </si>
  <si>
    <t>Contract</t>
  </si>
  <si>
    <t>Company</t>
  </si>
  <si>
    <t>Discount</t>
  </si>
  <si>
    <t>RAP ISA ENERGIA BRASIL
Cycle 2024/2025
(R$ million)</t>
  </si>
  <si>
    <t>Contract signature</t>
  </si>
  <si>
    <t>Deadline ANEEL</t>
  </si>
  <si>
    <t>Necessity Date¹</t>
  </si>
  <si>
    <t>ANEEL CAPEX
(R$ million)</t>
  </si>
  <si>
    <t>ANEEL CAPEX
ISA ENERGIA BRASIL Participation
(R$ million)</t>
  </si>
  <si>
    <t>Total CapEx ISA ENERGIA BRASIL until 12/31/2024
(R$ million)</t>
  </si>
  <si>
    <t>Environmental License (LI)</t>
  </si>
  <si>
    <t>Initiation of Construction</t>
  </si>
  <si>
    <r>
      <t>Land 
Development</t>
    </r>
    <r>
      <rPr>
        <b/>
        <vertAlign val="superscript"/>
        <sz val="8"/>
        <color theme="0"/>
        <rFont val="Tahoma"/>
        <family val="2"/>
      </rPr>
      <t>4</t>
    </r>
  </si>
  <si>
    <r>
      <t>Projects 
Development</t>
    </r>
    <r>
      <rPr>
        <b/>
        <vertAlign val="superscript"/>
        <sz val="8"/>
        <color theme="0"/>
        <rFont val="Tahoma"/>
        <family val="2"/>
      </rPr>
      <t>5</t>
    </r>
  </si>
  <si>
    <t>Entry in Commercial Operation</t>
  </si>
  <si>
    <t xml:space="preserve">ANEEL </t>
  </si>
  <si>
    <t xml:space="preserve"> 013/2015
(oct/2016)</t>
  </si>
  <si>
    <t xml:space="preserve">Paraguaçú
(Lot 3) </t>
  </si>
  <si>
    <t>2Q19</t>
  </si>
  <si>
    <t>3Q22</t>
  </si>
  <si>
    <t>Aimorés 
(Lot 4)</t>
  </si>
  <si>
    <t>2Q22</t>
  </si>
  <si>
    <t>Itaúnas 
(Lot 21)</t>
  </si>
  <si>
    <t>3Q18</t>
  </si>
  <si>
    <t>4Q23</t>
  </si>
  <si>
    <t xml:space="preserve"> 005/2016
(apr/2017)</t>
  </si>
  <si>
    <t>Ivaí²
(Lot 1)</t>
  </si>
  <si>
    <t>4Q19</t>
  </si>
  <si>
    <t>4Q22</t>
  </si>
  <si>
    <t>Tibagi
(Lot 5)</t>
  </si>
  <si>
    <t>4Q20</t>
  </si>
  <si>
    <t>Itaquerê
(Lot 6)</t>
  </si>
  <si>
    <t>3Q20</t>
  </si>
  <si>
    <t>Aguapeí
(Lot 29)</t>
  </si>
  <si>
    <t>3Q19</t>
  </si>
  <si>
    <t>1Q21</t>
  </si>
  <si>
    <t>Bauru 
(Lot 25)</t>
  </si>
  <si>
    <t>2Q18</t>
  </si>
  <si>
    <t>Lorena
(Lot 10)</t>
  </si>
  <si>
    <t>4Q21</t>
  </si>
  <si>
    <t>Biguaçu
(Lot 1)</t>
  </si>
  <si>
    <t xml:space="preserve"> 002/2019
(dec/2019)
</t>
  </si>
  <si>
    <t>Minuano 
(Lot 1) 6</t>
  </si>
  <si>
    <t>1Q22</t>
  </si>
  <si>
    <t>Três Lagoas
(Lot 6)</t>
  </si>
  <si>
    <t>2Q21</t>
  </si>
  <si>
    <t>Triângulo Mineiro
(Lot 7)</t>
  </si>
  <si>
    <t>3Q23</t>
  </si>
  <si>
    <t xml:space="preserve"> 001/2020
(dec/2020)</t>
  </si>
  <si>
    <t>Riacho Grande
(Lot 7)</t>
  </si>
  <si>
    <t>Piraquê
(Lot 3)</t>
  </si>
  <si>
    <t>3Q24</t>
  </si>
  <si>
    <t>Jacarandá
(Lot 6)</t>
  </si>
  <si>
    <t>2Q24</t>
  </si>
  <si>
    <t>Serra Dourada
(Lot 1)</t>
  </si>
  <si>
    <t>immediate</t>
  </si>
  <si>
    <t>3Q25</t>
  </si>
  <si>
    <t>Itatiaia
 (Lot 7)</t>
  </si>
  <si>
    <t>Água Vermelha
 (Lot 9)</t>
  </si>
  <si>
    <t>¹ According to concession agreement</t>
  </si>
  <si>
    <t>² To receive the total amount of RAP</t>
  </si>
  <si>
    <r>
      <rPr>
        <vertAlign val="superscript"/>
        <sz val="10"/>
        <color theme="1"/>
        <rFont val="Tahoma"/>
        <family val="2"/>
      </rPr>
      <t>3</t>
    </r>
    <r>
      <rPr>
        <vertAlign val="superscript"/>
        <sz val="8.5"/>
        <color theme="1"/>
        <rFont val="Tahoma"/>
        <family val="2"/>
      </rPr>
      <t xml:space="preserve"> </t>
    </r>
    <r>
      <rPr>
        <sz val="10"/>
        <color theme="1"/>
        <rFont val="Tahoma"/>
        <family val="2"/>
      </rPr>
      <t>Land Development: evolution of properties released</t>
    </r>
  </si>
  <si>
    <r>
      <rPr>
        <vertAlign val="superscript"/>
        <sz val="8.5"/>
        <color theme="1"/>
        <rFont val="Tahoma"/>
        <family val="2"/>
      </rPr>
      <t>4</t>
    </r>
    <r>
      <rPr>
        <sz val="10"/>
        <color theme="1"/>
        <rFont val="Tahoma"/>
        <family val="2"/>
      </rPr>
      <t xml:space="preserve"> Project Development: evolution of all activities related to the project until electricity is provided to it </t>
    </r>
  </si>
  <si>
    <t xml:space="preserve">
</t>
  </si>
  <si>
    <t>Auctions (Date)</t>
  </si>
  <si>
    <t>Lot</t>
  </si>
  <si>
    <t>Current situation</t>
  </si>
  <si>
    <t>% ISA CTEEP</t>
  </si>
  <si>
    <t xml:space="preserve"> ANEEL Investiment ISA ENERGIA BRASIL Participation
(R$ million)</t>
  </si>
  <si>
    <t>Constructions</t>
  </si>
  <si>
    <t>Antecipation
(Months)</t>
  </si>
  <si>
    <t>CapEx ISA ENERGIA BRASIL accumulated until 12/31/2024
(R$ million)</t>
  </si>
  <si>
    <t>CapEx Efficiency
(vs ANEEL)</t>
  </si>
  <si>
    <t>Beginning</t>
  </si>
  <si>
    <t>Conclusion</t>
  </si>
  <si>
    <t>Lote 1</t>
  </si>
  <si>
    <t>Projects in Operation (12)</t>
  </si>
  <si>
    <t>Subsidiaries 100% in operation (9)</t>
  </si>
  <si>
    <t>Jointly Controlled Companies in Operation (3)</t>
  </si>
  <si>
    <t>Projects Under Construction (7)</t>
  </si>
  <si>
    <t>CapEx ISA ENERGIA BRASIL total até 30/06/2025
(R$ milhões)</t>
  </si>
  <si>
    <t>2T25</t>
  </si>
  <si>
    <t>RAP ISA ENERGIA BRASIL
Ciclo 2025/2026
(R$ milhões)</t>
  </si>
  <si>
    <t>CapEx ISA ENERGIA BRASIL até 30/06/2025
(R$ milhões)</t>
  </si>
  <si>
    <t>RAP ISA ENERGIA BRASIL
Cycle 2025/2026
(R$ million)</t>
  </si>
  <si>
    <t>2Q25</t>
  </si>
  <si>
    <t>4Q24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</si>
</sst>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[$-416]mmm\-yy;@"/>
    <numFmt numFmtId="166" formatCode="0.0"/>
    <numFmt numFmtId="167" formatCode="#,##0.0"/>
    <numFmt numFmtId="168" formatCode="_-* #,##0_-;\-* #,##0_-;_-* &quot;-&quot;??_-;_-@_-"/>
    <numFmt numFmtId="169" formatCode="#,##0.0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b/>
      <sz val="14"/>
      <color rgb="FF002060"/>
      <name val="Arial"/>
      <family val="2"/>
    </font>
    <font>
      <sz val="14"/>
      <color rgb="FF002060"/>
      <name val="Arial"/>
      <family val="2"/>
    </font>
    <font>
      <sz val="14"/>
      <name val="Arial"/>
      <family val="2"/>
    </font>
    <font>
      <i/>
      <sz val="14"/>
      <color theme="1"/>
      <name val="Arial"/>
      <family val="2"/>
    </font>
    <font>
      <b/>
      <sz val="14"/>
      <color theme="0" tint="-0.499984740745262"/>
      <name val="Arial"/>
      <family val="2"/>
    </font>
    <font>
      <sz val="13"/>
      <color theme="0" tint="-0.499984740745262"/>
      <name val="Arial"/>
      <family val="2"/>
    </font>
    <font>
      <sz val="14"/>
      <color theme="0" tint="-0.499984740745262"/>
      <name val="Arial"/>
      <family val="2"/>
    </font>
    <font>
      <b/>
      <sz val="16"/>
      <color theme="0"/>
      <name val="Arial"/>
      <family val="2"/>
    </font>
    <font>
      <b/>
      <i/>
      <sz val="16"/>
      <color theme="0"/>
      <name val="Arial"/>
      <family val="2"/>
    </font>
    <font>
      <b/>
      <sz val="14"/>
      <color rgb="FF33599F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rgb="FF002060"/>
      <name val="Arial"/>
      <family val="2"/>
    </font>
    <font>
      <sz val="12"/>
      <color rgb="FF002060"/>
      <name val="Arial"/>
      <family val="2"/>
    </font>
    <font>
      <sz val="12"/>
      <name val="Arial"/>
      <family val="2"/>
    </font>
    <font>
      <b/>
      <i/>
      <sz val="12"/>
      <color theme="0"/>
      <name val="Arial"/>
      <family val="2"/>
    </font>
    <font>
      <b/>
      <vertAlign val="superscript"/>
      <sz val="12"/>
      <color theme="0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499984740745262"/>
      <name val="Arial"/>
      <family val="2"/>
    </font>
    <font>
      <b/>
      <sz val="12"/>
      <color rgb="FF33599F"/>
      <name val="Arial"/>
      <family val="2"/>
    </font>
    <font>
      <vertAlign val="superscript"/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0" tint="-0.499984740745262"/>
      <name val="Wingdings"/>
      <charset val="2"/>
    </font>
    <font>
      <sz val="11"/>
      <color theme="0" tint="-0.499984740745262"/>
      <name val="Arial"/>
      <family val="2"/>
    </font>
    <font>
      <b/>
      <sz val="12"/>
      <color theme="1"/>
      <name val="Arial"/>
      <family val="2"/>
    </font>
    <font>
      <b/>
      <vertAlign val="superscript"/>
      <sz val="8"/>
      <color theme="0"/>
      <name val="Tahoma"/>
      <family val="2"/>
    </font>
    <font>
      <vertAlign val="superscript"/>
      <sz val="10"/>
      <color theme="1"/>
      <name val="Tahoma"/>
      <family val="2"/>
    </font>
    <font>
      <vertAlign val="superscript"/>
      <sz val="8.5"/>
      <color theme="1"/>
      <name val="Tahoma"/>
      <family val="2"/>
    </font>
    <font>
      <sz val="10"/>
      <color theme="1"/>
      <name val="Tahoma"/>
      <family val="2"/>
    </font>
    <font>
      <sz val="14"/>
      <color theme="0" tint="-0.34998626667073579"/>
      <name val="Arial"/>
      <family val="2"/>
    </font>
    <font>
      <i/>
      <sz val="14"/>
      <color theme="0" tint="-0.499984740745262"/>
      <name val="Arial"/>
      <family val="2"/>
    </font>
    <font>
      <sz val="12"/>
      <color theme="0" tint="-0.34998626667073579"/>
      <name val="Arial"/>
      <family val="2"/>
    </font>
    <font>
      <sz val="12"/>
      <color theme="0" tint="-0.499984740745262"/>
      <name val="Wingdings"/>
      <charset val="2"/>
    </font>
    <font>
      <b/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487">
    <xf numFmtId="0" fontId="0" fillId="0" borderId="0" xfId="0"/>
    <xf numFmtId="0" fontId="3" fillId="0" borderId="0" xfId="0" applyFont="1"/>
    <xf numFmtId="0" fontId="4" fillId="5" borderId="3" xfId="9" applyFont="1" applyFill="1" applyBorder="1" applyAlignment="1">
      <alignment horizontal="center"/>
    </xf>
    <xf numFmtId="0" fontId="5" fillId="5" borderId="3" xfId="9" applyFont="1" applyFill="1" applyBorder="1" applyAlignment="1">
      <alignment horizontal="center"/>
    </xf>
    <xf numFmtId="165" fontId="5" fillId="5" borderId="3" xfId="9" applyNumberFormat="1" applyFont="1" applyFill="1" applyBorder="1" applyAlignment="1">
      <alignment horizontal="center"/>
    </xf>
    <xf numFmtId="165" fontId="5" fillId="5" borderId="4" xfId="9" applyNumberFormat="1" applyFont="1" applyFill="1" applyBorder="1" applyAlignment="1">
      <alignment horizontal="center"/>
    </xf>
    <xf numFmtId="0" fontId="5" fillId="5" borderId="0" xfId="9" applyFont="1" applyFill="1" applyAlignment="1">
      <alignment horizontal="center"/>
    </xf>
    <xf numFmtId="0" fontId="5" fillId="5" borderId="6" xfId="9" applyFont="1" applyFill="1" applyBorder="1" applyAlignment="1">
      <alignment horizontal="center"/>
    </xf>
    <xf numFmtId="0" fontId="4" fillId="5" borderId="0" xfId="9" applyFont="1" applyFill="1" applyAlignment="1">
      <alignment horizontal="center"/>
    </xf>
    <xf numFmtId="0" fontId="4" fillId="5" borderId="8" xfId="9" applyFont="1" applyFill="1" applyBorder="1" applyAlignment="1">
      <alignment horizontal="center"/>
    </xf>
    <xf numFmtId="0" fontId="5" fillId="5" borderId="8" xfId="9" applyFont="1" applyFill="1" applyBorder="1" applyAlignment="1">
      <alignment horizontal="center"/>
    </xf>
    <xf numFmtId="0" fontId="5" fillId="5" borderId="9" xfId="9" applyFont="1" applyFill="1" applyBorder="1" applyAlignment="1">
      <alignment horizontal="center"/>
    </xf>
    <xf numFmtId="168" fontId="3" fillId="0" borderId="0" xfId="8" applyNumberFormat="1" applyFont="1"/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3" fillId="2" borderId="0" xfId="1" applyFont="1" applyFill="1"/>
    <xf numFmtId="0" fontId="8" fillId="0" borderId="0" xfId="0" applyFont="1"/>
    <xf numFmtId="0" fontId="9" fillId="3" borderId="0" xfId="1" applyFont="1" applyFill="1"/>
    <xf numFmtId="0" fontId="10" fillId="0" borderId="13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wrapText="1"/>
    </xf>
    <xf numFmtId="167" fontId="12" fillId="0" borderId="13" xfId="1" applyNumberFormat="1" applyFont="1" applyBorder="1" applyAlignment="1">
      <alignment horizontal="center" vertical="center"/>
    </xf>
    <xf numFmtId="14" fontId="12" fillId="0" borderId="13" xfId="1" applyNumberFormat="1" applyFont="1" applyBorder="1" applyAlignment="1">
      <alignment horizontal="center" vertical="center" wrapText="1"/>
    </xf>
    <xf numFmtId="1" fontId="12" fillId="0" borderId="13" xfId="8" applyNumberFormat="1" applyFont="1" applyFill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3" fillId="0" borderId="0" xfId="1" applyFont="1"/>
    <xf numFmtId="0" fontId="3" fillId="2" borderId="0" xfId="1" applyFont="1" applyFill="1" applyAlignment="1">
      <alignment horizontal="left" vertical="top" indent="21"/>
    </xf>
    <xf numFmtId="3" fontId="15" fillId="2" borderId="0" xfId="1" applyNumberFormat="1" applyFont="1" applyFill="1" applyAlignment="1">
      <alignment horizontal="left" vertical="center" indent="21"/>
    </xf>
    <xf numFmtId="0" fontId="3" fillId="2" borderId="0" xfId="1" applyFont="1" applyFill="1" applyAlignment="1">
      <alignment vertical="top"/>
    </xf>
    <xf numFmtId="3" fontId="15" fillId="2" borderId="0" xfId="1" applyNumberFormat="1" applyFont="1" applyFill="1" applyAlignment="1">
      <alignment horizontal="center" vertical="center"/>
    </xf>
    <xf numFmtId="3" fontId="15" fillId="0" borderId="0" xfId="1" applyNumberFormat="1" applyFont="1" applyAlignment="1">
      <alignment horizontal="center" vertical="center"/>
    </xf>
    <xf numFmtId="9" fontId="3" fillId="2" borderId="0" xfId="7" applyFont="1" applyFill="1" applyAlignment="1">
      <alignment vertical="top"/>
    </xf>
    <xf numFmtId="164" fontId="3" fillId="2" borderId="0" xfId="7" applyNumberFormat="1" applyFont="1" applyFill="1" applyAlignment="1">
      <alignment vertical="top"/>
    </xf>
    <xf numFmtId="0" fontId="16" fillId="0" borderId="0" xfId="0" applyFont="1"/>
    <xf numFmtId="0" fontId="17" fillId="5" borderId="3" xfId="9" applyFont="1" applyFill="1" applyBorder="1" applyAlignment="1">
      <alignment horizontal="center"/>
    </xf>
    <xf numFmtId="0" fontId="18" fillId="5" borderId="3" xfId="9" applyFont="1" applyFill="1" applyBorder="1" applyAlignment="1">
      <alignment horizontal="center"/>
    </xf>
    <xf numFmtId="165" fontId="18" fillId="5" borderId="3" xfId="9" applyNumberFormat="1" applyFont="1" applyFill="1" applyBorder="1" applyAlignment="1">
      <alignment horizontal="center"/>
    </xf>
    <xf numFmtId="0" fontId="18" fillId="5" borderId="0" xfId="9" applyFont="1" applyFill="1" applyAlignment="1">
      <alignment horizontal="center"/>
    </xf>
    <xf numFmtId="165" fontId="18" fillId="6" borderId="0" xfId="8" applyNumberFormat="1" applyFont="1" applyFill="1" applyBorder="1" applyAlignment="1">
      <alignment horizontal="center"/>
    </xf>
    <xf numFmtId="1" fontId="18" fillId="6" borderId="0" xfId="8" applyNumberFormat="1" applyFont="1" applyFill="1" applyBorder="1" applyAlignment="1">
      <alignment horizontal="center"/>
    </xf>
    <xf numFmtId="0" fontId="17" fillId="5" borderId="0" xfId="9" applyFont="1" applyFill="1" applyAlignment="1">
      <alignment horizontal="center"/>
    </xf>
    <xf numFmtId="0" fontId="17" fillId="5" borderId="8" xfId="9" applyFont="1" applyFill="1" applyBorder="1" applyAlignment="1">
      <alignment horizontal="center"/>
    </xf>
    <xf numFmtId="0" fontId="18" fillId="5" borderId="8" xfId="9" applyFont="1" applyFill="1" applyBorder="1" applyAlignment="1">
      <alignment horizontal="center"/>
    </xf>
    <xf numFmtId="168" fontId="16" fillId="0" borderId="0" xfId="8" applyNumberFormat="1" applyFont="1"/>
    <xf numFmtId="0" fontId="19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16" fillId="2" borderId="0" xfId="1" applyFont="1" applyFill="1"/>
    <xf numFmtId="0" fontId="21" fillId="0" borderId="0" xfId="0" applyFont="1"/>
    <xf numFmtId="0" fontId="25" fillId="3" borderId="0" xfId="1" applyFont="1" applyFill="1" applyAlignment="1">
      <alignment horizontal="center" vertical="center" wrapText="1"/>
    </xf>
    <xf numFmtId="0" fontId="24" fillId="3" borderId="16" xfId="1" applyFont="1" applyFill="1" applyBorder="1" applyAlignment="1">
      <alignment horizontal="center" vertical="center" wrapText="1"/>
    </xf>
    <xf numFmtId="9" fontId="24" fillId="3" borderId="16" xfId="1" applyNumberFormat="1" applyFont="1" applyFill="1" applyBorder="1" applyAlignment="1">
      <alignment horizontal="center" vertical="center"/>
    </xf>
    <xf numFmtId="0" fontId="24" fillId="3" borderId="17" xfId="1" applyFont="1" applyFill="1" applyBorder="1" applyAlignment="1">
      <alignment horizontal="center" vertical="center" wrapText="1"/>
    </xf>
    <xf numFmtId="9" fontId="24" fillId="3" borderId="17" xfId="1" applyNumberFormat="1" applyFont="1" applyFill="1" applyBorder="1" applyAlignment="1">
      <alignment horizontal="center" vertical="center"/>
    </xf>
    <xf numFmtId="0" fontId="24" fillId="3" borderId="17" xfId="1" applyFont="1" applyFill="1" applyBorder="1" applyAlignment="1">
      <alignment horizontal="center" vertical="center"/>
    </xf>
    <xf numFmtId="0" fontId="24" fillId="3" borderId="18" xfId="1" applyFont="1" applyFill="1" applyBorder="1" applyAlignment="1">
      <alignment horizontal="center" vertical="center" wrapText="1"/>
    </xf>
    <xf numFmtId="9" fontId="24" fillId="3" borderId="18" xfId="1" applyNumberFormat="1" applyFont="1" applyFill="1" applyBorder="1" applyAlignment="1">
      <alignment horizontal="center" vertical="center"/>
    </xf>
    <xf numFmtId="0" fontId="24" fillId="3" borderId="18" xfId="1" applyFont="1" applyFill="1" applyBorder="1" applyAlignment="1">
      <alignment horizontal="center" vertical="center"/>
    </xf>
    <xf numFmtId="0" fontId="24" fillId="2" borderId="19" xfId="1" applyFont="1" applyFill="1" applyBorder="1" applyAlignment="1">
      <alignment horizontal="center" vertical="center" wrapText="1"/>
    </xf>
    <xf numFmtId="9" fontId="24" fillId="2" borderId="19" xfId="1" applyNumberFormat="1" applyFont="1" applyFill="1" applyBorder="1" applyAlignment="1">
      <alignment horizontal="center" vertical="center"/>
    </xf>
    <xf numFmtId="0" fontId="24" fillId="0" borderId="19" xfId="1" applyFont="1" applyBorder="1" applyAlignment="1">
      <alignment horizontal="center" vertical="center"/>
    </xf>
    <xf numFmtId="0" fontId="24" fillId="2" borderId="13" xfId="1" applyFont="1" applyFill="1" applyBorder="1" applyAlignment="1">
      <alignment horizontal="center" vertical="center" wrapText="1"/>
    </xf>
    <xf numFmtId="9" fontId="24" fillId="2" borderId="13" xfId="1" applyNumberFormat="1" applyFont="1" applyFill="1" applyBorder="1" applyAlignment="1">
      <alignment horizontal="center" vertical="center"/>
    </xf>
    <xf numFmtId="0" fontId="24" fillId="0" borderId="13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/>
    </xf>
    <xf numFmtId="0" fontId="24" fillId="2" borderId="20" xfId="1" applyFont="1" applyFill="1" applyBorder="1" applyAlignment="1">
      <alignment horizontal="center" vertical="center" wrapText="1"/>
    </xf>
    <xf numFmtId="9" fontId="24" fillId="2" borderId="20" xfId="1" applyNumberFormat="1" applyFont="1" applyFill="1" applyBorder="1" applyAlignment="1">
      <alignment horizontal="center" vertical="center"/>
    </xf>
    <xf numFmtId="0" fontId="24" fillId="0" borderId="20" xfId="1" applyFont="1" applyBorder="1" applyAlignment="1">
      <alignment horizontal="center" vertical="center" wrapText="1"/>
    </xf>
    <xf numFmtId="0" fontId="24" fillId="3" borderId="21" xfId="1" applyFont="1" applyFill="1" applyBorder="1" applyAlignment="1">
      <alignment horizontal="center" vertical="center" wrapText="1"/>
    </xf>
    <xf numFmtId="9" fontId="24" fillId="3" borderId="21" xfId="1" applyNumberFormat="1" applyFont="1" applyFill="1" applyBorder="1" applyAlignment="1">
      <alignment horizontal="center" vertical="center"/>
    </xf>
    <xf numFmtId="0" fontId="24" fillId="0" borderId="19" xfId="1" applyFont="1" applyBorder="1" applyAlignment="1">
      <alignment horizontal="center" vertical="center" wrapText="1"/>
    </xf>
    <xf numFmtId="0" fontId="24" fillId="3" borderId="0" xfId="1" applyFont="1" applyFill="1" applyAlignment="1">
      <alignment horizontal="center" vertical="center" wrapText="1"/>
    </xf>
    <xf numFmtId="9" fontId="24" fillId="3" borderId="0" xfId="1" applyNumberFormat="1" applyFont="1" applyFill="1" applyAlignment="1">
      <alignment horizontal="center" vertical="center"/>
    </xf>
    <xf numFmtId="0" fontId="24" fillId="2" borderId="19" xfId="1" quotePrefix="1" applyFont="1" applyFill="1" applyBorder="1" applyAlignment="1">
      <alignment horizontal="center" vertical="center" wrapText="1"/>
    </xf>
    <xf numFmtId="0" fontId="24" fillId="2" borderId="20" xfId="1" quotePrefix="1" applyFont="1" applyFill="1" applyBorder="1" applyAlignment="1">
      <alignment horizontal="center" vertical="center" wrapText="1"/>
    </xf>
    <xf numFmtId="0" fontId="24" fillId="3" borderId="21" xfId="1" quotePrefix="1" applyFont="1" applyFill="1" applyBorder="1" applyAlignment="1">
      <alignment horizontal="center" vertical="center" wrapText="1"/>
    </xf>
    <xf numFmtId="0" fontId="24" fillId="3" borderId="17" xfId="1" quotePrefix="1" applyFont="1" applyFill="1" applyBorder="1" applyAlignment="1">
      <alignment horizontal="center" vertical="center" wrapText="1"/>
    </xf>
    <xf numFmtId="0" fontId="24" fillId="3" borderId="22" xfId="1" quotePrefix="1" applyFont="1" applyFill="1" applyBorder="1" applyAlignment="1">
      <alignment horizontal="center" vertical="center" wrapText="1"/>
    </xf>
    <xf numFmtId="0" fontId="24" fillId="3" borderId="22" xfId="1" applyFont="1" applyFill="1" applyBorder="1" applyAlignment="1">
      <alignment horizontal="center" vertical="center" wrapText="1"/>
    </xf>
    <xf numFmtId="9" fontId="24" fillId="3" borderId="22" xfId="1" applyNumberFormat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 wrapText="1"/>
    </xf>
    <xf numFmtId="3" fontId="26" fillId="2" borderId="0" xfId="1" applyNumberFormat="1" applyFont="1" applyFill="1" applyAlignment="1">
      <alignment horizontal="center" vertical="center"/>
    </xf>
    <xf numFmtId="0" fontId="16" fillId="2" borderId="0" xfId="1" applyFont="1" applyFill="1" applyAlignment="1">
      <alignment vertical="top"/>
    </xf>
    <xf numFmtId="3" fontId="16" fillId="2" borderId="0" xfId="1" applyNumberFormat="1" applyFont="1" applyFill="1"/>
    <xf numFmtId="166" fontId="16" fillId="2" borderId="0" xfId="1" applyNumberFormat="1" applyFont="1" applyFill="1"/>
    <xf numFmtId="0" fontId="5" fillId="6" borderId="0" xfId="9" applyFont="1" applyFill="1" applyAlignment="1">
      <alignment horizontal="center"/>
    </xf>
    <xf numFmtId="0" fontId="28" fillId="0" borderId="0" xfId="0" applyFont="1"/>
    <xf numFmtId="0" fontId="18" fillId="6" borderId="0" xfId="9" applyFont="1" applyFill="1" applyAlignment="1">
      <alignment horizontal="center"/>
    </xf>
    <xf numFmtId="164" fontId="12" fillId="3" borderId="16" xfId="3" applyNumberFormat="1" applyFont="1" applyFill="1" applyBorder="1" applyAlignment="1">
      <alignment horizontal="center" vertical="center"/>
    </xf>
    <xf numFmtId="165" fontId="12" fillId="3" borderId="16" xfId="1" applyNumberFormat="1" applyFont="1" applyFill="1" applyBorder="1" applyAlignment="1">
      <alignment horizontal="center" vertical="center"/>
    </xf>
    <xf numFmtId="3" fontId="12" fillId="3" borderId="16" xfId="1" applyNumberFormat="1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 readingOrder="1"/>
    </xf>
    <xf numFmtId="14" fontId="12" fillId="3" borderId="16" xfId="1" applyNumberFormat="1" applyFont="1" applyFill="1" applyBorder="1" applyAlignment="1">
      <alignment horizontal="center" vertical="center" wrapText="1"/>
    </xf>
    <xf numFmtId="9" fontId="12" fillId="3" borderId="16" xfId="7" applyFont="1" applyFill="1" applyBorder="1" applyAlignment="1">
      <alignment horizontal="center" vertical="center" wrapText="1"/>
    </xf>
    <xf numFmtId="9" fontId="12" fillId="3" borderId="16" xfId="1" applyNumberFormat="1" applyFont="1" applyFill="1" applyBorder="1" applyAlignment="1">
      <alignment horizontal="center" vertical="center" wrapText="1"/>
    </xf>
    <xf numFmtId="164" fontId="12" fillId="3" borderId="17" xfId="3" applyNumberFormat="1" applyFont="1" applyFill="1" applyBorder="1" applyAlignment="1">
      <alignment horizontal="center" vertical="center"/>
    </xf>
    <xf numFmtId="165" fontId="12" fillId="3" borderId="17" xfId="1" applyNumberFormat="1" applyFont="1" applyFill="1" applyBorder="1" applyAlignment="1">
      <alignment horizontal="center" vertical="center"/>
    </xf>
    <xf numFmtId="3" fontId="12" fillId="3" borderId="17" xfId="1" applyNumberFormat="1" applyFont="1" applyFill="1" applyBorder="1" applyAlignment="1">
      <alignment horizontal="center" vertical="center"/>
    </xf>
    <xf numFmtId="0" fontId="29" fillId="3" borderId="17" xfId="0" applyFont="1" applyFill="1" applyBorder="1" applyAlignment="1">
      <alignment horizontal="center" vertical="center" readingOrder="1"/>
    </xf>
    <xf numFmtId="14" fontId="12" fillId="3" borderId="17" xfId="1" applyNumberFormat="1" applyFont="1" applyFill="1" applyBorder="1" applyAlignment="1">
      <alignment horizontal="center" vertical="center" wrapText="1"/>
    </xf>
    <xf numFmtId="9" fontId="12" fillId="3" borderId="17" xfId="7" applyFont="1" applyFill="1" applyBorder="1" applyAlignment="1">
      <alignment horizontal="center" vertical="center" wrapText="1"/>
    </xf>
    <xf numFmtId="9" fontId="12" fillId="3" borderId="17" xfId="1" applyNumberFormat="1" applyFont="1" applyFill="1" applyBorder="1" applyAlignment="1">
      <alignment horizontal="center" vertical="center" wrapText="1"/>
    </xf>
    <xf numFmtId="164" fontId="12" fillId="3" borderId="18" xfId="3" applyNumberFormat="1" applyFont="1" applyFill="1" applyBorder="1" applyAlignment="1">
      <alignment horizontal="center" vertical="center"/>
    </xf>
    <xf numFmtId="165" fontId="12" fillId="3" borderId="18" xfId="1" applyNumberFormat="1" applyFont="1" applyFill="1" applyBorder="1" applyAlignment="1">
      <alignment horizontal="center" vertical="center"/>
    </xf>
    <xf numFmtId="3" fontId="12" fillId="3" borderId="18" xfId="1" applyNumberFormat="1" applyFont="1" applyFill="1" applyBorder="1" applyAlignment="1">
      <alignment horizontal="center" vertical="center"/>
    </xf>
    <xf numFmtId="0" fontId="29" fillId="3" borderId="18" xfId="0" applyFont="1" applyFill="1" applyBorder="1" applyAlignment="1">
      <alignment horizontal="center" vertical="center" readingOrder="1"/>
    </xf>
    <xf numFmtId="17" fontId="12" fillId="3" borderId="18" xfId="1" quotePrefix="1" applyNumberFormat="1" applyFont="1" applyFill="1" applyBorder="1" applyAlignment="1">
      <alignment horizontal="center" vertical="center"/>
    </xf>
    <xf numFmtId="9" fontId="12" fillId="3" borderId="18" xfId="7" applyFont="1" applyFill="1" applyBorder="1" applyAlignment="1">
      <alignment horizontal="center" vertical="center" wrapText="1"/>
    </xf>
    <xf numFmtId="9" fontId="12" fillId="3" borderId="18" xfId="1" applyNumberFormat="1" applyFont="1" applyFill="1" applyBorder="1" applyAlignment="1">
      <alignment horizontal="center" vertical="center" wrapText="1"/>
    </xf>
    <xf numFmtId="14" fontId="12" fillId="3" borderId="18" xfId="1" applyNumberFormat="1" applyFont="1" applyFill="1" applyBorder="1" applyAlignment="1">
      <alignment horizontal="center" vertical="center" wrapText="1"/>
    </xf>
    <xf numFmtId="164" fontId="12" fillId="0" borderId="19" xfId="3" applyNumberFormat="1" applyFont="1" applyBorder="1" applyAlignment="1">
      <alignment horizontal="center" vertical="center"/>
    </xf>
    <xf numFmtId="167" fontId="12" fillId="0" borderId="19" xfId="1" applyNumberFormat="1" applyFont="1" applyBorder="1" applyAlignment="1">
      <alignment horizontal="center" vertical="center"/>
    </xf>
    <xf numFmtId="165" fontId="12" fillId="0" borderId="19" xfId="1" applyNumberFormat="1" applyFont="1" applyBorder="1" applyAlignment="1">
      <alignment horizontal="center" vertical="center"/>
    </xf>
    <xf numFmtId="3" fontId="12" fillId="2" borderId="19" xfId="1" applyNumberFormat="1" applyFont="1" applyFill="1" applyBorder="1" applyAlignment="1">
      <alignment horizontal="center" vertical="center"/>
    </xf>
    <xf numFmtId="0" fontId="29" fillId="0" borderId="19" xfId="0" applyFont="1" applyBorder="1" applyAlignment="1">
      <alignment horizontal="center" vertical="center" readingOrder="1"/>
    </xf>
    <xf numFmtId="14" fontId="12" fillId="0" borderId="19" xfId="1" applyNumberFormat="1" applyFont="1" applyBorder="1" applyAlignment="1">
      <alignment horizontal="center" vertical="center" wrapText="1"/>
    </xf>
    <xf numFmtId="9" fontId="12" fillId="0" borderId="19" xfId="7" applyFont="1" applyFill="1" applyBorder="1" applyAlignment="1">
      <alignment horizontal="center" vertical="center" wrapText="1"/>
    </xf>
    <xf numFmtId="9" fontId="12" fillId="0" borderId="19" xfId="1" applyNumberFormat="1" applyFont="1" applyBorder="1" applyAlignment="1">
      <alignment horizontal="center" vertical="center" wrapText="1"/>
    </xf>
    <xf numFmtId="164" fontId="12" fillId="0" borderId="13" xfId="3" applyNumberFormat="1" applyFont="1" applyBorder="1" applyAlignment="1">
      <alignment horizontal="center" vertical="center"/>
    </xf>
    <xf numFmtId="165" fontId="12" fillId="0" borderId="13" xfId="1" applyNumberFormat="1" applyFont="1" applyBorder="1" applyAlignment="1">
      <alignment horizontal="center" vertical="center"/>
    </xf>
    <xf numFmtId="3" fontId="12" fillId="2" borderId="13" xfId="1" applyNumberFormat="1" applyFont="1" applyFill="1" applyBorder="1" applyAlignment="1">
      <alignment horizontal="center" vertical="center"/>
    </xf>
    <xf numFmtId="0" fontId="29" fillId="0" borderId="13" xfId="0" applyFont="1" applyBorder="1" applyAlignment="1">
      <alignment horizontal="center" vertical="center" readingOrder="1"/>
    </xf>
    <xf numFmtId="17" fontId="12" fillId="0" borderId="13" xfId="1" quotePrefix="1" applyNumberFormat="1" applyFont="1" applyBorder="1" applyAlignment="1">
      <alignment horizontal="center" vertical="center"/>
    </xf>
    <xf numFmtId="9" fontId="12" fillId="0" borderId="13" xfId="7" applyFont="1" applyFill="1" applyBorder="1" applyAlignment="1">
      <alignment horizontal="center" vertical="center" wrapText="1"/>
    </xf>
    <xf numFmtId="9" fontId="12" fillId="0" borderId="13" xfId="1" quotePrefix="1" applyNumberFormat="1" applyFont="1" applyBorder="1" applyAlignment="1">
      <alignment horizontal="center" vertical="center"/>
    </xf>
    <xf numFmtId="165" fontId="12" fillId="0" borderId="13" xfId="1" quotePrefix="1" applyNumberFormat="1" applyFont="1" applyBorder="1" applyAlignment="1">
      <alignment horizontal="center" vertical="center"/>
    </xf>
    <xf numFmtId="9" fontId="12" fillId="0" borderId="13" xfId="1" applyNumberFormat="1" applyFont="1" applyBorder="1" applyAlignment="1">
      <alignment horizontal="center" vertical="center" wrapText="1"/>
    </xf>
    <xf numFmtId="164" fontId="12" fillId="0" borderId="20" xfId="3" applyNumberFormat="1" applyFont="1" applyBorder="1" applyAlignment="1">
      <alignment horizontal="center" vertical="center"/>
    </xf>
    <xf numFmtId="167" fontId="12" fillId="0" borderId="20" xfId="1" applyNumberFormat="1" applyFont="1" applyBorder="1" applyAlignment="1">
      <alignment horizontal="center" vertical="center"/>
    </xf>
    <xf numFmtId="165" fontId="12" fillId="0" borderId="20" xfId="1" applyNumberFormat="1" applyFont="1" applyBorder="1" applyAlignment="1">
      <alignment horizontal="center" vertical="center"/>
    </xf>
    <xf numFmtId="165" fontId="12" fillId="0" borderId="20" xfId="1" quotePrefix="1" applyNumberFormat="1" applyFont="1" applyBorder="1" applyAlignment="1">
      <alignment horizontal="center" vertical="center"/>
    </xf>
    <xf numFmtId="3" fontId="12" fillId="2" borderId="20" xfId="1" applyNumberFormat="1" applyFont="1" applyFill="1" applyBorder="1" applyAlignment="1">
      <alignment horizontal="center" vertical="center"/>
    </xf>
    <xf numFmtId="0" fontId="29" fillId="0" borderId="20" xfId="0" applyFont="1" applyBorder="1" applyAlignment="1">
      <alignment horizontal="center" vertical="center" readingOrder="1"/>
    </xf>
    <xf numFmtId="17" fontId="12" fillId="0" borderId="20" xfId="1" applyNumberFormat="1" applyFont="1" applyBorder="1" applyAlignment="1">
      <alignment horizontal="center" vertical="center"/>
    </xf>
    <xf numFmtId="9" fontId="12" fillId="0" borderId="20" xfId="7" applyFont="1" applyFill="1" applyBorder="1" applyAlignment="1">
      <alignment horizontal="center" vertical="center" wrapText="1"/>
    </xf>
    <xf numFmtId="9" fontId="12" fillId="0" borderId="20" xfId="1" quotePrefix="1" applyNumberFormat="1" applyFont="1" applyBorder="1" applyAlignment="1">
      <alignment horizontal="center" vertical="center"/>
    </xf>
    <xf numFmtId="164" fontId="12" fillId="3" borderId="21" xfId="3" applyNumberFormat="1" applyFont="1" applyFill="1" applyBorder="1" applyAlignment="1">
      <alignment horizontal="center" vertical="center"/>
    </xf>
    <xf numFmtId="167" fontId="12" fillId="3" borderId="21" xfId="1" applyNumberFormat="1" applyFont="1" applyFill="1" applyBorder="1" applyAlignment="1">
      <alignment horizontal="center" vertical="center"/>
    </xf>
    <xf numFmtId="165" fontId="12" fillId="3" borderId="21" xfId="1" applyNumberFormat="1" applyFont="1" applyFill="1" applyBorder="1" applyAlignment="1">
      <alignment horizontal="center" vertical="center"/>
    </xf>
    <xf numFmtId="3" fontId="12" fillId="3" borderId="21" xfId="1" applyNumberFormat="1" applyFont="1" applyFill="1" applyBorder="1" applyAlignment="1">
      <alignment horizontal="center" vertical="center"/>
    </xf>
    <xf numFmtId="0" fontId="29" fillId="3" borderId="21" xfId="0" applyFont="1" applyFill="1" applyBorder="1" applyAlignment="1">
      <alignment horizontal="center" vertical="center" readingOrder="1"/>
    </xf>
    <xf numFmtId="14" fontId="12" fillId="3" borderId="21" xfId="1" applyNumberFormat="1" applyFont="1" applyFill="1" applyBorder="1" applyAlignment="1">
      <alignment horizontal="center" vertical="center" wrapText="1"/>
    </xf>
    <xf numFmtId="9" fontId="12" fillId="3" borderId="21" xfId="7" applyFont="1" applyFill="1" applyBorder="1" applyAlignment="1">
      <alignment horizontal="center" vertical="center" wrapText="1"/>
    </xf>
    <xf numFmtId="9" fontId="12" fillId="3" borderId="21" xfId="1" quotePrefix="1" applyNumberFormat="1" applyFont="1" applyFill="1" applyBorder="1" applyAlignment="1">
      <alignment horizontal="center" vertical="center"/>
    </xf>
    <xf numFmtId="9" fontId="12" fillId="3" borderId="18" xfId="1" quotePrefix="1" applyNumberFormat="1" applyFont="1" applyFill="1" applyBorder="1" applyAlignment="1">
      <alignment horizontal="center" vertical="center"/>
    </xf>
    <xf numFmtId="9" fontId="12" fillId="0" borderId="19" xfId="1" quotePrefix="1" applyNumberFormat="1" applyFont="1" applyBorder="1" applyAlignment="1">
      <alignment horizontal="center" vertical="center"/>
    </xf>
    <xf numFmtId="14" fontId="12" fillId="0" borderId="20" xfId="1" applyNumberFormat="1" applyFont="1" applyBorder="1" applyAlignment="1">
      <alignment horizontal="center" vertical="center" wrapText="1"/>
    </xf>
    <xf numFmtId="164" fontId="12" fillId="3" borderId="0" xfId="3" applyNumberFormat="1" applyFont="1" applyFill="1" applyBorder="1" applyAlignment="1">
      <alignment horizontal="center" vertical="center"/>
    </xf>
    <xf numFmtId="167" fontId="12" fillId="3" borderId="0" xfId="1" applyNumberFormat="1" applyFont="1" applyFill="1" applyAlignment="1">
      <alignment horizontal="center" vertical="center"/>
    </xf>
    <xf numFmtId="165" fontId="12" fillId="3" borderId="0" xfId="1" applyNumberFormat="1" applyFont="1" applyFill="1" applyAlignment="1">
      <alignment horizontal="center" vertical="center"/>
    </xf>
    <xf numFmtId="165" fontId="12" fillId="3" borderId="0" xfId="1" quotePrefix="1" applyNumberFormat="1" applyFont="1" applyFill="1" applyAlignment="1">
      <alignment horizontal="center" vertical="center"/>
    </xf>
    <xf numFmtId="3" fontId="12" fillId="3" borderId="0" xfId="1" applyNumberFormat="1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 readingOrder="1"/>
    </xf>
    <xf numFmtId="14" fontId="12" fillId="3" borderId="0" xfId="1" applyNumberFormat="1" applyFont="1" applyFill="1" applyAlignment="1">
      <alignment horizontal="center" vertical="center" wrapText="1"/>
    </xf>
    <xf numFmtId="9" fontId="12" fillId="3" borderId="0" xfId="7" applyFont="1" applyFill="1" applyBorder="1" applyAlignment="1">
      <alignment horizontal="center" vertical="center" wrapText="1"/>
    </xf>
    <xf numFmtId="9" fontId="12" fillId="3" borderId="0" xfId="1" quotePrefix="1" applyNumberFormat="1" applyFont="1" applyFill="1" applyAlignment="1">
      <alignment horizontal="center" vertical="center"/>
    </xf>
    <xf numFmtId="9" fontId="12" fillId="0" borderId="19" xfId="7" quotePrefix="1" applyFont="1" applyFill="1" applyBorder="1" applyAlignment="1">
      <alignment horizontal="center" vertical="center"/>
    </xf>
    <xf numFmtId="9" fontId="12" fillId="0" borderId="20" xfId="7" quotePrefix="1" applyFont="1" applyFill="1" applyBorder="1" applyAlignment="1">
      <alignment horizontal="center" vertical="center"/>
    </xf>
    <xf numFmtId="9" fontId="12" fillId="3" borderId="21" xfId="7" quotePrefix="1" applyFont="1" applyFill="1" applyBorder="1" applyAlignment="1">
      <alignment horizontal="center" vertical="center"/>
    </xf>
    <xf numFmtId="9" fontId="12" fillId="3" borderId="17" xfId="7" quotePrefix="1" applyFont="1" applyFill="1" applyBorder="1" applyAlignment="1">
      <alignment horizontal="center" vertical="center"/>
    </xf>
    <xf numFmtId="164" fontId="12" fillId="3" borderId="22" xfId="3" applyNumberFormat="1" applyFont="1" applyFill="1" applyBorder="1" applyAlignment="1">
      <alignment horizontal="center" vertical="center"/>
    </xf>
    <xf numFmtId="165" fontId="12" fillId="3" borderId="22" xfId="1" applyNumberFormat="1" applyFont="1" applyFill="1" applyBorder="1" applyAlignment="1">
      <alignment horizontal="center" vertical="center"/>
    </xf>
    <xf numFmtId="3" fontId="12" fillId="3" borderId="22" xfId="1" applyNumberFormat="1" applyFont="1" applyFill="1" applyBorder="1" applyAlignment="1">
      <alignment horizontal="center" vertical="center"/>
    </xf>
    <xf numFmtId="14" fontId="12" fillId="3" borderId="22" xfId="1" applyNumberFormat="1" applyFont="1" applyFill="1" applyBorder="1" applyAlignment="1">
      <alignment horizontal="center" vertical="center" wrapText="1"/>
    </xf>
    <xf numFmtId="9" fontId="12" fillId="3" borderId="22" xfId="7" applyFont="1" applyFill="1" applyBorder="1" applyAlignment="1">
      <alignment horizontal="center" vertical="center" wrapText="1"/>
    </xf>
    <xf numFmtId="9" fontId="12" fillId="3" borderId="22" xfId="7" quotePrefix="1" applyFont="1" applyFill="1" applyBorder="1" applyAlignment="1">
      <alignment horizontal="center" vertical="center"/>
    </xf>
    <xf numFmtId="164" fontId="5" fillId="5" borderId="8" xfId="7" applyNumberFormat="1" applyFont="1" applyFill="1" applyBorder="1" applyAlignment="1">
      <alignment horizontal="center" vertical="center"/>
    </xf>
    <xf numFmtId="167" fontId="5" fillId="5" borderId="8" xfId="1" applyNumberFormat="1" applyFont="1" applyFill="1" applyBorder="1" applyAlignment="1">
      <alignment horizontal="center" vertical="center"/>
    </xf>
    <xf numFmtId="3" fontId="5" fillId="5" borderId="8" xfId="1" applyNumberFormat="1" applyFont="1" applyFill="1" applyBorder="1" applyAlignment="1">
      <alignment horizontal="center" vertical="center"/>
    </xf>
    <xf numFmtId="167" fontId="16" fillId="2" borderId="0" xfId="1" applyNumberFormat="1" applyFont="1" applyFill="1"/>
    <xf numFmtId="167" fontId="26" fillId="2" borderId="0" xfId="1" applyNumberFormat="1" applyFont="1" applyFill="1" applyAlignment="1">
      <alignment horizontal="center" vertical="center"/>
    </xf>
    <xf numFmtId="167" fontId="26" fillId="0" borderId="0" xfId="1" applyNumberFormat="1" applyFont="1" applyAlignment="1">
      <alignment horizontal="center" vertical="center"/>
    </xf>
    <xf numFmtId="168" fontId="16" fillId="2" borderId="0" xfId="8" applyNumberFormat="1" applyFont="1" applyFill="1"/>
    <xf numFmtId="166" fontId="12" fillId="0" borderId="13" xfId="1" applyNumberFormat="1" applyFont="1" applyBorder="1" applyAlignment="1">
      <alignment horizontal="center" vertical="center"/>
    </xf>
    <xf numFmtId="43" fontId="18" fillId="6" borderId="0" xfId="8" applyFont="1" applyFill="1" applyAlignment="1">
      <alignment horizontal="center" vertical="center"/>
    </xf>
    <xf numFmtId="165" fontId="5" fillId="6" borderId="0" xfId="8" applyNumberFormat="1" applyFont="1" applyFill="1" applyBorder="1" applyAlignment="1">
      <alignment horizontal="center"/>
    </xf>
    <xf numFmtId="1" fontId="5" fillId="6" borderId="0" xfId="8" applyNumberFormat="1" applyFont="1" applyFill="1" applyBorder="1" applyAlignment="1">
      <alignment horizontal="center"/>
    </xf>
    <xf numFmtId="164" fontId="3" fillId="2" borderId="0" xfId="7" applyNumberFormat="1" applyFont="1" applyFill="1"/>
    <xf numFmtId="169" fontId="16" fillId="2" borderId="0" xfId="1" applyNumberFormat="1" applyFont="1" applyFill="1" applyAlignment="1">
      <alignment vertical="top"/>
    </xf>
    <xf numFmtId="167" fontId="12" fillId="3" borderId="16" xfId="1" applyNumberFormat="1" applyFont="1" applyFill="1" applyBorder="1" applyAlignment="1">
      <alignment horizontal="center" vertical="center"/>
    </xf>
    <xf numFmtId="167" fontId="12" fillId="3" borderId="17" xfId="1" applyNumberFormat="1" applyFont="1" applyFill="1" applyBorder="1" applyAlignment="1">
      <alignment horizontal="center" vertical="center"/>
    </xf>
    <xf numFmtId="167" fontId="12" fillId="3" borderId="18" xfId="1" applyNumberFormat="1" applyFont="1" applyFill="1" applyBorder="1" applyAlignment="1">
      <alignment horizontal="center" vertical="center"/>
    </xf>
    <xf numFmtId="167" fontId="12" fillId="3" borderId="22" xfId="1" applyNumberFormat="1" applyFont="1" applyFill="1" applyBorder="1" applyAlignment="1">
      <alignment horizontal="center" vertical="center"/>
    </xf>
    <xf numFmtId="1" fontId="5" fillId="5" borderId="10" xfId="2" quotePrefix="1" applyNumberFormat="1" applyFont="1" applyFill="1" applyBorder="1" applyAlignment="1">
      <alignment horizontal="center" vertical="center" wrapText="1"/>
    </xf>
    <xf numFmtId="0" fontId="30" fillId="0" borderId="0" xfId="0" applyFont="1"/>
    <xf numFmtId="0" fontId="30" fillId="0" borderId="0" xfId="0" applyFont="1" applyAlignment="1">
      <alignment horizontal="center"/>
    </xf>
    <xf numFmtId="0" fontId="30" fillId="2" borderId="0" xfId="1" applyFont="1" applyFill="1"/>
    <xf numFmtId="0" fontId="31" fillId="2" borderId="0" xfId="1" applyFont="1" applyFill="1"/>
    <xf numFmtId="0" fontId="36" fillId="0" borderId="0" xfId="0" applyFont="1" applyAlignment="1">
      <alignment horizontal="center"/>
    </xf>
    <xf numFmtId="0" fontId="3" fillId="3" borderId="0" xfId="1" applyFont="1" applyFill="1"/>
    <xf numFmtId="0" fontId="10" fillId="3" borderId="23" xfId="1" applyFont="1" applyFill="1" applyBorder="1" applyAlignment="1">
      <alignment horizontal="center" vertical="center" wrapText="1"/>
    </xf>
    <xf numFmtId="0" fontId="11" fillId="3" borderId="23" xfId="1" applyFont="1" applyFill="1" applyBorder="1" applyAlignment="1">
      <alignment horizontal="center" vertical="center" wrapText="1"/>
    </xf>
    <xf numFmtId="0" fontId="12" fillId="3" borderId="23" xfId="1" applyFont="1" applyFill="1" applyBorder="1" applyAlignment="1">
      <alignment horizontal="center" vertical="center" wrapText="1"/>
    </xf>
    <xf numFmtId="9" fontId="12" fillId="3" borderId="23" xfId="1" applyNumberFormat="1" applyFont="1" applyFill="1" applyBorder="1" applyAlignment="1">
      <alignment horizontal="center" vertical="center"/>
    </xf>
    <xf numFmtId="3" fontId="37" fillId="3" borderId="23" xfId="1" applyNumberFormat="1" applyFont="1" applyFill="1" applyBorder="1" applyAlignment="1">
      <alignment horizontal="center" vertical="center"/>
    </xf>
    <xf numFmtId="167" fontId="12" fillId="3" borderId="23" xfId="1" applyNumberFormat="1" applyFont="1" applyFill="1" applyBorder="1" applyAlignment="1">
      <alignment horizontal="center" vertical="center"/>
    </xf>
    <xf numFmtId="14" fontId="12" fillId="3" borderId="23" xfId="1" applyNumberFormat="1" applyFont="1" applyFill="1" applyBorder="1" applyAlignment="1">
      <alignment horizontal="center" vertical="center" wrapText="1"/>
    </xf>
    <xf numFmtId="1" fontId="12" fillId="3" borderId="23" xfId="8" applyNumberFormat="1" applyFont="1" applyFill="1" applyBorder="1" applyAlignment="1">
      <alignment horizontal="center" vertical="center" wrapText="1"/>
    </xf>
    <xf numFmtId="166" fontId="12" fillId="3" borderId="23" xfId="1" applyNumberFormat="1" applyFont="1" applyFill="1" applyBorder="1" applyAlignment="1">
      <alignment horizontal="center" vertical="center" wrapText="1"/>
    </xf>
    <xf numFmtId="164" fontId="12" fillId="3" borderId="23" xfId="7" applyNumberFormat="1" applyFont="1" applyFill="1" applyBorder="1" applyAlignment="1">
      <alignment horizontal="center" vertical="center"/>
    </xf>
    <xf numFmtId="0" fontId="10" fillId="3" borderId="24" xfId="1" applyFont="1" applyFill="1" applyBorder="1" applyAlignment="1">
      <alignment horizontal="center" vertical="center" wrapText="1"/>
    </xf>
    <xf numFmtId="0" fontId="11" fillId="3" borderId="24" xfId="1" applyFont="1" applyFill="1" applyBorder="1" applyAlignment="1">
      <alignment horizontal="center" vertical="center"/>
    </xf>
    <xf numFmtId="0" fontId="12" fillId="3" borderId="24" xfId="1" applyFont="1" applyFill="1" applyBorder="1" applyAlignment="1">
      <alignment horizontal="center" vertical="center"/>
    </xf>
    <xf numFmtId="0" fontId="12" fillId="3" borderId="24" xfId="1" applyFont="1" applyFill="1" applyBorder="1" applyAlignment="1">
      <alignment horizontal="center" vertical="center" wrapText="1"/>
    </xf>
    <xf numFmtId="9" fontId="12" fillId="3" borderId="24" xfId="1" applyNumberFormat="1" applyFont="1" applyFill="1" applyBorder="1" applyAlignment="1">
      <alignment horizontal="center" vertical="center"/>
    </xf>
    <xf numFmtId="3" fontId="37" fillId="3" borderId="24" xfId="1" applyNumberFormat="1" applyFont="1" applyFill="1" applyBorder="1" applyAlignment="1">
      <alignment horizontal="center" vertical="center"/>
    </xf>
    <xf numFmtId="167" fontId="12" fillId="3" borderId="24" xfId="1" applyNumberFormat="1" applyFont="1" applyFill="1" applyBorder="1" applyAlignment="1">
      <alignment horizontal="center" vertical="center"/>
    </xf>
    <xf numFmtId="14" fontId="12" fillId="3" borderId="24" xfId="1" applyNumberFormat="1" applyFont="1" applyFill="1" applyBorder="1" applyAlignment="1">
      <alignment horizontal="center" vertical="center" wrapText="1"/>
    </xf>
    <xf numFmtId="1" fontId="12" fillId="3" borderId="24" xfId="8" applyNumberFormat="1" applyFont="1" applyFill="1" applyBorder="1" applyAlignment="1">
      <alignment horizontal="center" vertical="center" wrapText="1"/>
    </xf>
    <xf numFmtId="166" fontId="12" fillId="3" borderId="24" xfId="1" applyNumberFormat="1" applyFont="1" applyFill="1" applyBorder="1" applyAlignment="1">
      <alignment horizontal="center" vertical="center" wrapText="1"/>
    </xf>
    <xf numFmtId="164" fontId="12" fillId="3" borderId="24" xfId="7" applyNumberFormat="1" applyFont="1" applyFill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 wrapText="1"/>
    </xf>
    <xf numFmtId="9" fontId="12" fillId="2" borderId="3" xfId="1" applyNumberFormat="1" applyFont="1" applyFill="1" applyBorder="1" applyAlignment="1">
      <alignment horizontal="center" vertical="center"/>
    </xf>
    <xf numFmtId="3" fontId="37" fillId="3" borderId="3" xfId="1" applyNumberFormat="1" applyFont="1" applyFill="1" applyBorder="1" applyAlignment="1">
      <alignment horizontal="center" vertical="center"/>
    </xf>
    <xf numFmtId="167" fontId="12" fillId="2" borderId="3" xfId="1" applyNumberFormat="1" applyFont="1" applyFill="1" applyBorder="1" applyAlignment="1">
      <alignment horizontal="center" vertical="center"/>
    </xf>
    <xf numFmtId="167" fontId="12" fillId="0" borderId="3" xfId="1" applyNumberFormat="1" applyFont="1" applyBorder="1" applyAlignment="1">
      <alignment horizontal="center" vertical="center"/>
    </xf>
    <xf numFmtId="14" fontId="12" fillId="0" borderId="3" xfId="1" applyNumberFormat="1" applyFont="1" applyBorder="1" applyAlignment="1">
      <alignment horizontal="center" vertical="center" wrapText="1"/>
    </xf>
    <xf numFmtId="1" fontId="12" fillId="0" borderId="3" xfId="8" applyNumberFormat="1" applyFont="1" applyFill="1" applyBorder="1" applyAlignment="1">
      <alignment horizontal="center" vertical="center" wrapText="1"/>
    </xf>
    <xf numFmtId="166" fontId="12" fillId="0" borderId="3" xfId="1" applyNumberFormat="1" applyFont="1" applyBorder="1" applyAlignment="1">
      <alignment horizontal="center" vertical="center" wrapText="1"/>
    </xf>
    <xf numFmtId="164" fontId="12" fillId="0" borderId="3" xfId="7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9" fontId="12" fillId="2" borderId="14" xfId="1" applyNumberFormat="1" applyFont="1" applyFill="1" applyBorder="1" applyAlignment="1">
      <alignment horizontal="center" vertical="center"/>
    </xf>
    <xf numFmtId="3" fontId="37" fillId="3" borderId="14" xfId="1" applyNumberFormat="1" applyFont="1" applyFill="1" applyBorder="1" applyAlignment="1">
      <alignment horizontal="center" vertical="center"/>
    </xf>
    <xf numFmtId="167" fontId="12" fillId="2" borderId="14" xfId="1" applyNumberFormat="1" applyFont="1" applyFill="1" applyBorder="1" applyAlignment="1">
      <alignment horizontal="center" vertical="center"/>
    </xf>
    <xf numFmtId="167" fontId="12" fillId="0" borderId="14" xfId="1" applyNumberFormat="1" applyFont="1" applyBorder="1" applyAlignment="1">
      <alignment horizontal="center" vertical="center"/>
    </xf>
    <xf numFmtId="14" fontId="12" fillId="0" borderId="14" xfId="1" applyNumberFormat="1" applyFont="1" applyBorder="1" applyAlignment="1">
      <alignment horizontal="center" vertical="center" wrapText="1"/>
    </xf>
    <xf numFmtId="1" fontId="12" fillId="0" borderId="14" xfId="8" applyNumberFormat="1" applyFont="1" applyFill="1" applyBorder="1" applyAlignment="1">
      <alignment horizontal="center" vertical="center" wrapText="1"/>
    </xf>
    <xf numFmtId="166" fontId="12" fillId="0" borderId="14" xfId="1" applyNumberFormat="1" applyFont="1" applyBorder="1" applyAlignment="1">
      <alignment horizontal="center" vertical="center"/>
    </xf>
    <xf numFmtId="164" fontId="12" fillId="0" borderId="14" xfId="7" applyNumberFormat="1" applyFont="1" applyFill="1" applyBorder="1" applyAlignment="1">
      <alignment horizontal="center" vertical="center" wrapText="1"/>
    </xf>
    <xf numFmtId="9" fontId="12" fillId="2" borderId="13" xfId="1" applyNumberFormat="1" applyFont="1" applyFill="1" applyBorder="1" applyAlignment="1">
      <alignment horizontal="center" vertical="center"/>
    </xf>
    <xf numFmtId="3" fontId="37" fillId="3" borderId="13" xfId="1" applyNumberFormat="1" applyFont="1" applyFill="1" applyBorder="1" applyAlignment="1">
      <alignment horizontal="center" vertical="center"/>
    </xf>
    <xf numFmtId="167" fontId="12" fillId="2" borderId="13" xfId="1" applyNumberFormat="1" applyFont="1" applyFill="1" applyBorder="1" applyAlignment="1">
      <alignment horizontal="center" vertical="center"/>
    </xf>
    <xf numFmtId="164" fontId="12" fillId="0" borderId="13" xfId="7" applyNumberFormat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wrapText="1"/>
    </xf>
    <xf numFmtId="9" fontId="12" fillId="2" borderId="12" xfId="1" applyNumberFormat="1" applyFont="1" applyFill="1" applyBorder="1" applyAlignment="1">
      <alignment horizontal="center" vertical="center"/>
    </xf>
    <xf numFmtId="3" fontId="37" fillId="3" borderId="12" xfId="1" applyNumberFormat="1" applyFont="1" applyFill="1" applyBorder="1" applyAlignment="1">
      <alignment horizontal="center" vertical="center"/>
    </xf>
    <xf numFmtId="167" fontId="12" fillId="2" borderId="12" xfId="1" applyNumberFormat="1" applyFont="1" applyFill="1" applyBorder="1" applyAlignment="1">
      <alignment horizontal="center" vertical="center"/>
    </xf>
    <xf numFmtId="167" fontId="12" fillId="0" borderId="12" xfId="1" applyNumberFormat="1" applyFont="1" applyBorder="1" applyAlignment="1">
      <alignment horizontal="center" vertical="center"/>
    </xf>
    <xf numFmtId="14" fontId="12" fillId="0" borderId="12" xfId="1" applyNumberFormat="1" applyFont="1" applyBorder="1" applyAlignment="1">
      <alignment horizontal="center" vertical="center" wrapText="1"/>
    </xf>
    <xf numFmtId="1" fontId="12" fillId="0" borderId="12" xfId="8" applyNumberFormat="1" applyFont="1" applyFill="1" applyBorder="1" applyAlignment="1">
      <alignment horizontal="center" vertical="center" wrapText="1"/>
    </xf>
    <xf numFmtId="166" fontId="12" fillId="0" borderId="12" xfId="1" applyNumberFormat="1" applyFont="1" applyBorder="1" applyAlignment="1">
      <alignment horizontal="center" vertical="center"/>
    </xf>
    <xf numFmtId="164" fontId="12" fillId="0" borderId="12" xfId="7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9" fontId="12" fillId="2" borderId="0" xfId="1" applyNumberFormat="1" applyFont="1" applyFill="1" applyAlignment="1">
      <alignment horizontal="center" vertical="center"/>
    </xf>
    <xf numFmtId="3" fontId="37" fillId="3" borderId="0" xfId="1" applyNumberFormat="1" applyFont="1" applyFill="1" applyAlignment="1">
      <alignment horizontal="center" vertical="center"/>
    </xf>
    <xf numFmtId="167" fontId="12" fillId="2" borderId="0" xfId="1" applyNumberFormat="1" applyFont="1" applyFill="1" applyAlignment="1">
      <alignment horizontal="center" vertical="center"/>
    </xf>
    <xf numFmtId="167" fontId="12" fillId="0" borderId="0" xfId="1" applyNumberFormat="1" applyFont="1" applyAlignment="1">
      <alignment horizontal="center" vertical="center"/>
    </xf>
    <xf numFmtId="14" fontId="12" fillId="0" borderId="0" xfId="1" applyNumberFormat="1" applyFont="1" applyAlignment="1">
      <alignment horizontal="center" vertical="center" wrapText="1"/>
    </xf>
    <xf numFmtId="1" fontId="12" fillId="0" borderId="0" xfId="8" applyNumberFormat="1" applyFont="1" applyFill="1" applyBorder="1" applyAlignment="1">
      <alignment horizontal="center" vertical="center" wrapText="1"/>
    </xf>
    <xf numFmtId="166" fontId="12" fillId="0" borderId="0" xfId="1" applyNumberFormat="1" applyFont="1" applyAlignment="1">
      <alignment horizontal="center" vertical="center"/>
    </xf>
    <xf numFmtId="164" fontId="12" fillId="0" borderId="0" xfId="7" applyNumberFormat="1" applyFont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 wrapText="1"/>
    </xf>
    <xf numFmtId="0" fontId="11" fillId="3" borderId="25" xfId="1" applyFont="1" applyFill="1" applyBorder="1" applyAlignment="1">
      <alignment horizontal="center" vertical="center" wrapText="1"/>
    </xf>
    <xf numFmtId="0" fontId="12" fillId="3" borderId="25" xfId="1" applyFont="1" applyFill="1" applyBorder="1" applyAlignment="1">
      <alignment horizontal="center" vertical="center" wrapText="1"/>
    </xf>
    <xf numFmtId="9" fontId="12" fillId="3" borderId="25" xfId="1" applyNumberFormat="1" applyFont="1" applyFill="1" applyBorder="1" applyAlignment="1">
      <alignment horizontal="center" vertical="center"/>
    </xf>
    <xf numFmtId="3" fontId="37" fillId="3" borderId="25" xfId="1" applyNumberFormat="1" applyFont="1" applyFill="1" applyBorder="1" applyAlignment="1">
      <alignment horizontal="center" vertical="center"/>
    </xf>
    <xf numFmtId="167" fontId="12" fillId="3" borderId="25" xfId="1" applyNumberFormat="1" applyFont="1" applyFill="1" applyBorder="1" applyAlignment="1">
      <alignment horizontal="center" vertical="center"/>
    </xf>
    <xf numFmtId="14" fontId="12" fillId="3" borderId="25" xfId="1" applyNumberFormat="1" applyFont="1" applyFill="1" applyBorder="1" applyAlignment="1">
      <alignment horizontal="center" vertical="center" wrapText="1"/>
    </xf>
    <xf numFmtId="1" fontId="12" fillId="3" borderId="25" xfId="8" applyNumberFormat="1" applyFont="1" applyFill="1" applyBorder="1" applyAlignment="1">
      <alignment horizontal="center" vertical="center" wrapText="1"/>
    </xf>
    <xf numFmtId="166" fontId="12" fillId="3" borderId="25" xfId="1" applyNumberFormat="1" applyFont="1" applyFill="1" applyBorder="1" applyAlignment="1">
      <alignment horizontal="center" vertical="center"/>
    </xf>
    <xf numFmtId="164" fontId="12" fillId="3" borderId="25" xfId="7" applyNumberFormat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 wrapText="1"/>
    </xf>
    <xf numFmtId="166" fontId="12" fillId="3" borderId="24" xfId="1" applyNumberFormat="1" applyFont="1" applyFill="1" applyBorder="1" applyAlignment="1">
      <alignment horizontal="center" vertical="center"/>
    </xf>
    <xf numFmtId="0" fontId="11" fillId="0" borderId="3" xfId="1" applyFont="1" applyBorder="1" applyAlignment="1">
      <alignment horizontal="center" vertical="center" wrapText="1"/>
    </xf>
    <xf numFmtId="166" fontId="12" fillId="0" borderId="3" xfId="1" applyNumberFormat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9" fontId="12" fillId="2" borderId="8" xfId="1" applyNumberFormat="1" applyFont="1" applyFill="1" applyBorder="1" applyAlignment="1">
      <alignment horizontal="center" vertical="center"/>
    </xf>
    <xf numFmtId="3" fontId="37" fillId="3" borderId="8" xfId="1" applyNumberFormat="1" applyFont="1" applyFill="1" applyBorder="1" applyAlignment="1">
      <alignment horizontal="center" vertical="center"/>
    </xf>
    <xf numFmtId="167" fontId="12" fillId="2" borderId="8" xfId="1" applyNumberFormat="1" applyFont="1" applyFill="1" applyBorder="1" applyAlignment="1">
      <alignment horizontal="center" vertical="center"/>
    </xf>
    <xf numFmtId="167" fontId="12" fillId="0" borderId="8" xfId="1" applyNumberFormat="1" applyFont="1" applyBorder="1" applyAlignment="1">
      <alignment horizontal="center" vertical="center"/>
    </xf>
    <xf numFmtId="14" fontId="12" fillId="0" borderId="8" xfId="1" applyNumberFormat="1" applyFont="1" applyBorder="1" applyAlignment="1">
      <alignment horizontal="center" vertical="center" wrapText="1"/>
    </xf>
    <xf numFmtId="1" fontId="12" fillId="0" borderId="8" xfId="8" applyNumberFormat="1" applyFont="1" applyFill="1" applyBorder="1" applyAlignment="1">
      <alignment horizontal="center" vertical="center" wrapText="1"/>
    </xf>
    <xf numFmtId="166" fontId="12" fillId="0" borderId="8" xfId="1" applyNumberFormat="1" applyFont="1" applyBorder="1" applyAlignment="1">
      <alignment horizontal="center" vertical="center"/>
    </xf>
    <xf numFmtId="164" fontId="12" fillId="0" borderId="8" xfId="7" applyNumberFormat="1" applyFont="1" applyBorder="1" applyAlignment="1">
      <alignment horizontal="center" vertical="center"/>
    </xf>
    <xf numFmtId="0" fontId="10" fillId="3" borderId="26" xfId="1" applyFont="1" applyFill="1" applyBorder="1" applyAlignment="1">
      <alignment horizontal="center" vertical="center" wrapText="1"/>
    </xf>
    <xf numFmtId="0" fontId="11" fillId="3" borderId="26" xfId="1" applyFont="1" applyFill="1" applyBorder="1" applyAlignment="1">
      <alignment horizontal="center" vertical="center" wrapText="1"/>
    </xf>
    <xf numFmtId="0" fontId="12" fillId="3" borderId="26" xfId="1" applyFont="1" applyFill="1" applyBorder="1" applyAlignment="1">
      <alignment horizontal="center" vertical="center" wrapText="1"/>
    </xf>
    <xf numFmtId="9" fontId="12" fillId="3" borderId="26" xfId="1" applyNumberFormat="1" applyFont="1" applyFill="1" applyBorder="1" applyAlignment="1">
      <alignment horizontal="center" vertical="center"/>
    </xf>
    <xf numFmtId="3" fontId="37" fillId="3" borderId="26" xfId="1" applyNumberFormat="1" applyFont="1" applyFill="1" applyBorder="1" applyAlignment="1">
      <alignment horizontal="center" vertical="center"/>
    </xf>
    <xf numFmtId="167" fontId="12" fillId="3" borderId="26" xfId="1" applyNumberFormat="1" applyFont="1" applyFill="1" applyBorder="1" applyAlignment="1">
      <alignment horizontal="center" vertical="center"/>
    </xf>
    <xf numFmtId="14" fontId="12" fillId="3" borderId="26" xfId="1" applyNumberFormat="1" applyFont="1" applyFill="1" applyBorder="1" applyAlignment="1">
      <alignment horizontal="center" vertical="center" wrapText="1"/>
    </xf>
    <xf numFmtId="1" fontId="12" fillId="3" borderId="26" xfId="8" applyNumberFormat="1" applyFont="1" applyFill="1" applyBorder="1" applyAlignment="1">
      <alignment horizontal="center" vertical="center" wrapText="1"/>
    </xf>
    <xf numFmtId="166" fontId="12" fillId="3" borderId="26" xfId="1" applyNumberFormat="1" applyFont="1" applyFill="1" applyBorder="1" applyAlignment="1">
      <alignment horizontal="center" vertical="center"/>
    </xf>
    <xf numFmtId="164" fontId="12" fillId="3" borderId="26" xfId="7" applyNumberFormat="1" applyFont="1" applyFill="1" applyBorder="1" applyAlignment="1">
      <alignment horizontal="center" vertical="center"/>
    </xf>
    <xf numFmtId="164" fontId="12" fillId="0" borderId="14" xfId="7" applyNumberFormat="1" applyFont="1" applyBorder="1" applyAlignment="1">
      <alignment horizontal="center" vertical="center"/>
    </xf>
    <xf numFmtId="166" fontId="12" fillId="3" borderId="23" xfId="1" applyNumberFormat="1" applyFont="1" applyFill="1" applyBorder="1" applyAlignment="1">
      <alignment horizontal="center" vertical="center"/>
    </xf>
    <xf numFmtId="9" fontId="10" fillId="4" borderId="3" xfId="7" applyFont="1" applyFill="1" applyBorder="1" applyAlignment="1">
      <alignment horizontal="left" vertical="center" indent="34"/>
    </xf>
    <xf numFmtId="167" fontId="10" fillId="4" borderId="3" xfId="7" applyNumberFormat="1" applyFont="1" applyFill="1" applyBorder="1" applyAlignment="1">
      <alignment horizontal="center" vertical="center"/>
    </xf>
    <xf numFmtId="9" fontId="10" fillId="4" borderId="3" xfId="7" applyFont="1" applyFill="1" applyBorder="1" applyAlignment="1">
      <alignment horizontal="center" vertical="center"/>
    </xf>
    <xf numFmtId="1" fontId="10" fillId="4" borderId="3" xfId="7" applyNumberFormat="1" applyFont="1" applyFill="1" applyBorder="1" applyAlignment="1">
      <alignment horizontal="center" vertical="center"/>
    </xf>
    <xf numFmtId="164" fontId="10" fillId="4" borderId="3" xfId="7" applyNumberFormat="1" applyFont="1" applyFill="1" applyBorder="1" applyAlignment="1">
      <alignment horizontal="center" vertical="center"/>
    </xf>
    <xf numFmtId="167" fontId="12" fillId="3" borderId="0" xfId="7" applyNumberFormat="1" applyFont="1" applyFill="1" applyBorder="1" applyAlignment="1">
      <alignment horizontal="center" vertical="center"/>
    </xf>
    <xf numFmtId="9" fontId="12" fillId="3" borderId="0" xfId="7" applyFont="1" applyFill="1" applyBorder="1" applyAlignment="1">
      <alignment horizontal="center" vertical="center"/>
    </xf>
    <xf numFmtId="1" fontId="12" fillId="3" borderId="0" xfId="7" applyNumberFormat="1" applyFont="1" applyFill="1" applyBorder="1" applyAlignment="1">
      <alignment horizontal="center" vertical="center"/>
    </xf>
    <xf numFmtId="164" fontId="12" fillId="3" borderId="0" xfId="7" applyNumberFormat="1" applyFont="1" applyFill="1" applyBorder="1" applyAlignment="1">
      <alignment horizontal="center" vertical="center"/>
    </xf>
    <xf numFmtId="9" fontId="10" fillId="4" borderId="8" xfId="7" applyFont="1" applyFill="1" applyBorder="1" applyAlignment="1">
      <alignment horizontal="left" vertical="center" indent="34"/>
    </xf>
    <xf numFmtId="167" fontId="10" fillId="4" borderId="8" xfId="7" applyNumberFormat="1" applyFont="1" applyFill="1" applyBorder="1" applyAlignment="1">
      <alignment horizontal="center" vertical="center"/>
    </xf>
    <xf numFmtId="9" fontId="10" fillId="4" borderId="8" xfId="7" applyFont="1" applyFill="1" applyBorder="1" applyAlignment="1">
      <alignment horizontal="center" vertical="center"/>
    </xf>
    <xf numFmtId="164" fontId="10" fillId="4" borderId="8" xfId="7" applyNumberFormat="1" applyFont="1" applyFill="1" applyBorder="1" applyAlignment="1">
      <alignment horizontal="center" vertical="center"/>
    </xf>
    <xf numFmtId="3" fontId="14" fillId="5" borderId="27" xfId="1" applyNumberFormat="1" applyFont="1" applyFill="1" applyBorder="1" applyAlignment="1">
      <alignment horizontal="left" vertical="center" indent="34"/>
    </xf>
    <xf numFmtId="167" fontId="13" fillId="5" borderId="27" xfId="1" applyNumberFormat="1" applyFont="1" applyFill="1" applyBorder="1" applyAlignment="1">
      <alignment horizontal="center" vertical="center"/>
    </xf>
    <xf numFmtId="3" fontId="13" fillId="5" borderId="27" xfId="1" applyNumberFormat="1" applyFont="1" applyFill="1" applyBorder="1" applyAlignment="1">
      <alignment horizontal="center" vertical="center"/>
    </xf>
    <xf numFmtId="164" fontId="13" fillId="5" borderId="27" xfId="7" applyNumberFormat="1" applyFont="1" applyFill="1" applyBorder="1" applyAlignment="1">
      <alignment horizontal="center" vertical="center"/>
    </xf>
    <xf numFmtId="165" fontId="18" fillId="5" borderId="4" xfId="9" applyNumberFormat="1" applyFont="1" applyFill="1" applyBorder="1" applyAlignment="1">
      <alignment horizontal="center"/>
    </xf>
    <xf numFmtId="0" fontId="18" fillId="5" borderId="6" xfId="9" applyFont="1" applyFill="1" applyBorder="1" applyAlignment="1">
      <alignment horizontal="center"/>
    </xf>
    <xf numFmtId="0" fontId="18" fillId="5" borderId="9" xfId="9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31" fillId="2" borderId="0" xfId="1" applyFont="1" applyFill="1" applyAlignment="1">
      <alignment horizontal="center"/>
    </xf>
    <xf numFmtId="164" fontId="24" fillId="3" borderId="16" xfId="3" applyNumberFormat="1" applyFont="1" applyFill="1" applyBorder="1" applyAlignment="1">
      <alignment horizontal="center" vertical="center"/>
    </xf>
    <xf numFmtId="167" fontId="24" fillId="3" borderId="16" xfId="1" applyNumberFormat="1" applyFont="1" applyFill="1" applyBorder="1" applyAlignment="1">
      <alignment horizontal="center" vertical="center"/>
    </xf>
    <xf numFmtId="165" fontId="24" fillId="3" borderId="16" xfId="1" applyNumberFormat="1" applyFont="1" applyFill="1" applyBorder="1" applyAlignment="1">
      <alignment horizontal="center" vertical="center"/>
    </xf>
    <xf numFmtId="3" fontId="24" fillId="3" borderId="16" xfId="1" applyNumberFormat="1" applyFont="1" applyFill="1" applyBorder="1" applyAlignment="1">
      <alignment horizontal="center" vertical="center"/>
    </xf>
    <xf numFmtId="0" fontId="39" fillId="3" borderId="16" xfId="0" applyFont="1" applyFill="1" applyBorder="1" applyAlignment="1">
      <alignment horizontal="center" vertical="center" readingOrder="1"/>
    </xf>
    <xf numFmtId="14" fontId="24" fillId="3" borderId="16" xfId="1" applyNumberFormat="1" applyFont="1" applyFill="1" applyBorder="1" applyAlignment="1">
      <alignment horizontal="center" vertical="center" wrapText="1"/>
    </xf>
    <xf numFmtId="9" fontId="24" fillId="3" borderId="16" xfId="7" applyFont="1" applyFill="1" applyBorder="1" applyAlignment="1">
      <alignment horizontal="center" vertical="center" wrapText="1"/>
    </xf>
    <xf numFmtId="9" fontId="24" fillId="3" borderId="16" xfId="1" applyNumberFormat="1" applyFont="1" applyFill="1" applyBorder="1" applyAlignment="1">
      <alignment horizontal="center" vertical="center" wrapText="1"/>
    </xf>
    <xf numFmtId="1" fontId="16" fillId="2" borderId="0" xfId="1" applyNumberFormat="1" applyFont="1" applyFill="1" applyAlignment="1">
      <alignment horizontal="center"/>
    </xf>
    <xf numFmtId="164" fontId="24" fillId="3" borderId="17" xfId="3" applyNumberFormat="1" applyFont="1" applyFill="1" applyBorder="1" applyAlignment="1">
      <alignment horizontal="center" vertical="center"/>
    </xf>
    <xf numFmtId="167" fontId="24" fillId="3" borderId="17" xfId="1" applyNumberFormat="1" applyFont="1" applyFill="1" applyBorder="1" applyAlignment="1">
      <alignment horizontal="center" vertical="center"/>
    </xf>
    <xf numFmtId="165" fontId="24" fillId="3" borderId="17" xfId="1" applyNumberFormat="1" applyFont="1" applyFill="1" applyBorder="1" applyAlignment="1">
      <alignment horizontal="center" vertical="center"/>
    </xf>
    <xf numFmtId="3" fontId="24" fillId="3" borderId="17" xfId="1" applyNumberFormat="1" applyFont="1" applyFill="1" applyBorder="1" applyAlignment="1">
      <alignment horizontal="center" vertical="center"/>
    </xf>
    <xf numFmtId="0" fontId="39" fillId="3" borderId="17" xfId="0" applyFont="1" applyFill="1" applyBorder="1" applyAlignment="1">
      <alignment horizontal="center" vertical="center" readingOrder="1"/>
    </xf>
    <xf numFmtId="14" fontId="24" fillId="3" borderId="17" xfId="1" applyNumberFormat="1" applyFont="1" applyFill="1" applyBorder="1" applyAlignment="1">
      <alignment horizontal="center" vertical="center" wrapText="1"/>
    </xf>
    <xf numFmtId="9" fontId="24" fillId="3" borderId="17" xfId="7" applyFont="1" applyFill="1" applyBorder="1" applyAlignment="1">
      <alignment horizontal="center" vertical="center" wrapText="1"/>
    </xf>
    <xf numFmtId="9" fontId="24" fillId="3" borderId="17" xfId="1" applyNumberFormat="1" applyFont="1" applyFill="1" applyBorder="1" applyAlignment="1">
      <alignment horizontal="center" vertical="center" wrapText="1"/>
    </xf>
    <xf numFmtId="164" fontId="24" fillId="3" borderId="18" xfId="3" applyNumberFormat="1" applyFont="1" applyFill="1" applyBorder="1" applyAlignment="1">
      <alignment horizontal="center" vertical="center"/>
    </xf>
    <xf numFmtId="167" fontId="24" fillId="3" borderId="18" xfId="1" applyNumberFormat="1" applyFont="1" applyFill="1" applyBorder="1" applyAlignment="1">
      <alignment horizontal="center" vertical="center"/>
    </xf>
    <xf numFmtId="165" fontId="24" fillId="3" borderId="18" xfId="1" applyNumberFormat="1" applyFont="1" applyFill="1" applyBorder="1" applyAlignment="1">
      <alignment horizontal="center" vertical="center"/>
    </xf>
    <xf numFmtId="3" fontId="24" fillId="3" borderId="18" xfId="1" applyNumberFormat="1" applyFont="1" applyFill="1" applyBorder="1" applyAlignment="1">
      <alignment horizontal="center" vertical="center"/>
    </xf>
    <xf numFmtId="0" fontId="39" fillId="3" borderId="18" xfId="0" applyFont="1" applyFill="1" applyBorder="1" applyAlignment="1">
      <alignment horizontal="center" vertical="center" readingOrder="1"/>
    </xf>
    <xf numFmtId="17" fontId="24" fillId="3" borderId="18" xfId="1" quotePrefix="1" applyNumberFormat="1" applyFont="1" applyFill="1" applyBorder="1" applyAlignment="1">
      <alignment horizontal="center" vertical="center"/>
    </xf>
    <xf numFmtId="9" fontId="24" fillId="3" borderId="18" xfId="7" applyFont="1" applyFill="1" applyBorder="1" applyAlignment="1">
      <alignment horizontal="center" vertical="center" wrapText="1"/>
    </xf>
    <xf numFmtId="9" fontId="24" fillId="3" borderId="18" xfId="1" applyNumberFormat="1" applyFont="1" applyFill="1" applyBorder="1" applyAlignment="1">
      <alignment horizontal="center" vertical="center" wrapText="1"/>
    </xf>
    <xf numFmtId="14" fontId="24" fillId="3" borderId="18" xfId="1" applyNumberFormat="1" applyFont="1" applyFill="1" applyBorder="1" applyAlignment="1">
      <alignment horizontal="center" vertical="center" wrapText="1"/>
    </xf>
    <xf numFmtId="164" fontId="24" fillId="0" borderId="19" xfId="3" applyNumberFormat="1" applyFont="1" applyBorder="1" applyAlignment="1">
      <alignment horizontal="center" vertical="center"/>
    </xf>
    <xf numFmtId="167" fontId="24" fillId="0" borderId="19" xfId="1" applyNumberFormat="1" applyFont="1" applyBorder="1" applyAlignment="1">
      <alignment horizontal="center" vertical="center"/>
    </xf>
    <xf numFmtId="165" fontId="24" fillId="0" borderId="19" xfId="1" applyNumberFormat="1" applyFont="1" applyBorder="1" applyAlignment="1">
      <alignment horizontal="center" vertical="center"/>
    </xf>
    <xf numFmtId="3" fontId="24" fillId="2" borderId="19" xfId="1" applyNumberFormat="1" applyFont="1" applyFill="1" applyBorder="1" applyAlignment="1">
      <alignment horizontal="center" vertical="center"/>
    </xf>
    <xf numFmtId="0" fontId="39" fillId="0" borderId="19" xfId="0" applyFont="1" applyBorder="1" applyAlignment="1">
      <alignment horizontal="center" vertical="center" readingOrder="1"/>
    </xf>
    <xf numFmtId="14" fontId="24" fillId="0" borderId="19" xfId="1" applyNumberFormat="1" applyFont="1" applyBorder="1" applyAlignment="1">
      <alignment horizontal="center" vertical="center" wrapText="1"/>
    </xf>
    <xf numFmtId="9" fontId="24" fillId="0" borderId="19" xfId="7" applyFont="1" applyFill="1" applyBorder="1" applyAlignment="1">
      <alignment horizontal="center" vertical="center" wrapText="1"/>
    </xf>
    <xf numFmtId="9" fontId="24" fillId="0" borderId="19" xfId="1" applyNumberFormat="1" applyFont="1" applyBorder="1" applyAlignment="1">
      <alignment horizontal="center" vertical="center" wrapText="1"/>
    </xf>
    <xf numFmtId="164" fontId="24" fillId="0" borderId="13" xfId="3" applyNumberFormat="1" applyFont="1" applyBorder="1" applyAlignment="1">
      <alignment horizontal="center" vertical="center"/>
    </xf>
    <xf numFmtId="167" fontId="24" fillId="0" borderId="13" xfId="1" applyNumberFormat="1" applyFont="1" applyBorder="1" applyAlignment="1">
      <alignment horizontal="center" vertical="center"/>
    </xf>
    <xf numFmtId="165" fontId="24" fillId="0" borderId="13" xfId="1" applyNumberFormat="1" applyFont="1" applyBorder="1" applyAlignment="1">
      <alignment horizontal="center" vertical="center"/>
    </xf>
    <xf numFmtId="3" fontId="24" fillId="2" borderId="13" xfId="1" applyNumberFormat="1" applyFont="1" applyFill="1" applyBorder="1" applyAlignment="1">
      <alignment horizontal="center" vertical="center"/>
    </xf>
    <xf numFmtId="0" fontId="39" fillId="0" borderId="13" xfId="0" applyFont="1" applyBorder="1" applyAlignment="1">
      <alignment horizontal="center" vertical="center" readingOrder="1"/>
    </xf>
    <xf numFmtId="17" fontId="24" fillId="0" borderId="13" xfId="1" quotePrefix="1" applyNumberFormat="1" applyFont="1" applyBorder="1" applyAlignment="1">
      <alignment horizontal="center" vertical="center"/>
    </xf>
    <xf numFmtId="9" fontId="24" fillId="0" borderId="13" xfId="7" applyFont="1" applyFill="1" applyBorder="1" applyAlignment="1">
      <alignment horizontal="center" vertical="center" wrapText="1"/>
    </xf>
    <xf numFmtId="9" fontId="24" fillId="0" borderId="13" xfId="1" quotePrefix="1" applyNumberFormat="1" applyFont="1" applyBorder="1" applyAlignment="1">
      <alignment horizontal="center" vertical="center"/>
    </xf>
    <xf numFmtId="14" fontId="24" fillId="0" borderId="13" xfId="1" applyNumberFormat="1" applyFont="1" applyBorder="1" applyAlignment="1">
      <alignment horizontal="center" vertical="center" wrapText="1"/>
    </xf>
    <xf numFmtId="165" fontId="24" fillId="0" borderId="13" xfId="1" quotePrefix="1" applyNumberFormat="1" applyFont="1" applyBorder="1" applyAlignment="1">
      <alignment horizontal="center" vertical="center"/>
    </xf>
    <xf numFmtId="9" fontId="24" fillId="0" borderId="13" xfId="1" applyNumberFormat="1" applyFont="1" applyBorder="1" applyAlignment="1">
      <alignment horizontal="center" vertical="center" wrapText="1"/>
    </xf>
    <xf numFmtId="164" fontId="24" fillId="0" borderId="20" xfId="3" applyNumberFormat="1" applyFont="1" applyBorder="1" applyAlignment="1">
      <alignment horizontal="center" vertical="center"/>
    </xf>
    <xf numFmtId="167" fontId="24" fillId="0" borderId="20" xfId="1" applyNumberFormat="1" applyFont="1" applyBorder="1" applyAlignment="1">
      <alignment horizontal="center" vertical="center"/>
    </xf>
    <xf numFmtId="165" fontId="24" fillId="0" borderId="20" xfId="1" applyNumberFormat="1" applyFont="1" applyBorder="1" applyAlignment="1">
      <alignment horizontal="center" vertical="center"/>
    </xf>
    <xf numFmtId="165" fontId="24" fillId="0" borderId="20" xfId="1" quotePrefix="1" applyNumberFormat="1" applyFont="1" applyBorder="1" applyAlignment="1">
      <alignment horizontal="center" vertical="center"/>
    </xf>
    <xf numFmtId="3" fontId="24" fillId="2" borderId="20" xfId="1" applyNumberFormat="1" applyFont="1" applyFill="1" applyBorder="1" applyAlignment="1">
      <alignment horizontal="center" vertical="center"/>
    </xf>
    <xf numFmtId="0" fontId="39" fillId="0" borderId="20" xfId="0" applyFont="1" applyBorder="1" applyAlignment="1">
      <alignment horizontal="center" vertical="center" readingOrder="1"/>
    </xf>
    <xf numFmtId="17" fontId="24" fillId="0" borderId="20" xfId="1" applyNumberFormat="1" applyFont="1" applyBorder="1" applyAlignment="1">
      <alignment horizontal="center" vertical="center"/>
    </xf>
    <xf numFmtId="9" fontId="24" fillId="0" borderId="20" xfId="7" applyFont="1" applyFill="1" applyBorder="1" applyAlignment="1">
      <alignment horizontal="center" vertical="center" wrapText="1"/>
    </xf>
    <xf numFmtId="9" fontId="24" fillId="0" borderId="20" xfId="1" quotePrefix="1" applyNumberFormat="1" applyFont="1" applyBorder="1" applyAlignment="1">
      <alignment horizontal="center" vertical="center"/>
    </xf>
    <xf numFmtId="164" fontId="24" fillId="3" borderId="21" xfId="3" applyNumberFormat="1" applyFont="1" applyFill="1" applyBorder="1" applyAlignment="1">
      <alignment horizontal="center" vertical="center"/>
    </xf>
    <xf numFmtId="167" fontId="24" fillId="3" borderId="21" xfId="1" applyNumberFormat="1" applyFont="1" applyFill="1" applyBorder="1" applyAlignment="1">
      <alignment horizontal="center" vertical="center"/>
    </xf>
    <xf numFmtId="165" fontId="24" fillId="3" borderId="21" xfId="1" applyNumberFormat="1" applyFont="1" applyFill="1" applyBorder="1" applyAlignment="1">
      <alignment horizontal="center" vertical="center"/>
    </xf>
    <xf numFmtId="3" fontId="24" fillId="3" borderId="21" xfId="1" applyNumberFormat="1" applyFont="1" applyFill="1" applyBorder="1" applyAlignment="1">
      <alignment horizontal="center" vertical="center"/>
    </xf>
    <xf numFmtId="0" fontId="39" fillId="3" borderId="21" xfId="0" applyFont="1" applyFill="1" applyBorder="1" applyAlignment="1">
      <alignment horizontal="center" vertical="center" readingOrder="1"/>
    </xf>
    <xf numFmtId="14" fontId="24" fillId="3" borderId="21" xfId="1" applyNumberFormat="1" applyFont="1" applyFill="1" applyBorder="1" applyAlignment="1">
      <alignment horizontal="center" vertical="center" wrapText="1"/>
    </xf>
    <xf numFmtId="9" fontId="24" fillId="3" borderId="21" xfId="7" applyFont="1" applyFill="1" applyBorder="1" applyAlignment="1">
      <alignment horizontal="center" vertical="center" wrapText="1"/>
    </xf>
    <xf numFmtId="9" fontId="24" fillId="3" borderId="21" xfId="1" quotePrefix="1" applyNumberFormat="1" applyFont="1" applyFill="1" applyBorder="1" applyAlignment="1">
      <alignment horizontal="center" vertical="center"/>
    </xf>
    <xf numFmtId="9" fontId="24" fillId="3" borderId="18" xfId="1" quotePrefix="1" applyNumberFormat="1" applyFont="1" applyFill="1" applyBorder="1" applyAlignment="1">
      <alignment horizontal="center" vertical="center"/>
    </xf>
    <xf numFmtId="9" fontId="24" fillId="0" borderId="19" xfId="1" quotePrefix="1" applyNumberFormat="1" applyFont="1" applyBorder="1" applyAlignment="1">
      <alignment horizontal="center" vertical="center"/>
    </xf>
    <xf numFmtId="14" fontId="24" fillId="0" borderId="20" xfId="1" applyNumberFormat="1" applyFont="1" applyBorder="1" applyAlignment="1">
      <alignment horizontal="center" vertical="center" wrapText="1"/>
    </xf>
    <xf numFmtId="164" fontId="24" fillId="3" borderId="0" xfId="3" applyNumberFormat="1" applyFont="1" applyFill="1" applyBorder="1" applyAlignment="1">
      <alignment horizontal="center" vertical="center"/>
    </xf>
    <xf numFmtId="167" fontId="24" fillId="3" borderId="0" xfId="1" applyNumberFormat="1" applyFont="1" applyFill="1" applyAlignment="1">
      <alignment horizontal="center" vertical="center"/>
    </xf>
    <xf numFmtId="165" fontId="24" fillId="3" borderId="0" xfId="1" applyNumberFormat="1" applyFont="1" applyFill="1" applyAlignment="1">
      <alignment horizontal="center" vertical="center"/>
    </xf>
    <xf numFmtId="165" fontId="24" fillId="3" borderId="0" xfId="1" quotePrefix="1" applyNumberFormat="1" applyFont="1" applyFill="1" applyAlignment="1">
      <alignment horizontal="center" vertical="center"/>
    </xf>
    <xf numFmtId="3" fontId="24" fillId="3" borderId="0" xfId="1" applyNumberFormat="1" applyFont="1" applyFill="1" applyAlignment="1">
      <alignment horizontal="center" vertical="center"/>
    </xf>
    <xf numFmtId="0" fontId="39" fillId="3" borderId="0" xfId="0" applyFont="1" applyFill="1" applyAlignment="1">
      <alignment horizontal="center" vertical="center" readingOrder="1"/>
    </xf>
    <xf numFmtId="14" fontId="24" fillId="3" borderId="0" xfId="1" applyNumberFormat="1" applyFont="1" applyFill="1" applyAlignment="1">
      <alignment horizontal="center" vertical="center" wrapText="1"/>
    </xf>
    <xf numFmtId="9" fontId="24" fillId="3" borderId="0" xfId="7" applyFont="1" applyFill="1" applyBorder="1" applyAlignment="1">
      <alignment horizontal="center" vertical="center" wrapText="1"/>
    </xf>
    <xf numFmtId="9" fontId="24" fillId="3" borderId="0" xfId="1" quotePrefix="1" applyNumberFormat="1" applyFont="1" applyFill="1" applyAlignment="1">
      <alignment horizontal="center" vertical="center"/>
    </xf>
    <xf numFmtId="9" fontId="24" fillId="0" borderId="19" xfId="7" quotePrefix="1" applyFont="1" applyFill="1" applyBorder="1" applyAlignment="1">
      <alignment horizontal="center" vertical="center"/>
    </xf>
    <xf numFmtId="9" fontId="24" fillId="0" borderId="20" xfId="7" quotePrefix="1" applyFont="1" applyFill="1" applyBorder="1" applyAlignment="1">
      <alignment horizontal="center" vertical="center"/>
    </xf>
    <xf numFmtId="9" fontId="24" fillId="3" borderId="21" xfId="7" quotePrefix="1" applyFont="1" applyFill="1" applyBorder="1" applyAlignment="1">
      <alignment horizontal="center" vertical="center"/>
    </xf>
    <xf numFmtId="9" fontId="24" fillId="3" borderId="17" xfId="7" quotePrefix="1" applyFont="1" applyFill="1" applyBorder="1" applyAlignment="1">
      <alignment horizontal="center" vertical="center"/>
    </xf>
    <xf numFmtId="164" fontId="24" fillId="3" borderId="22" xfId="3" applyNumberFormat="1" applyFont="1" applyFill="1" applyBorder="1" applyAlignment="1">
      <alignment horizontal="center" vertical="center"/>
    </xf>
    <xf numFmtId="167" fontId="24" fillId="3" borderId="22" xfId="1" applyNumberFormat="1" applyFont="1" applyFill="1" applyBorder="1" applyAlignment="1">
      <alignment horizontal="center" vertical="center"/>
    </xf>
    <xf numFmtId="165" fontId="24" fillId="3" borderId="22" xfId="1" applyNumberFormat="1" applyFont="1" applyFill="1" applyBorder="1" applyAlignment="1">
      <alignment horizontal="center" vertical="center"/>
    </xf>
    <xf numFmtId="3" fontId="24" fillId="3" borderId="22" xfId="1" applyNumberFormat="1" applyFont="1" applyFill="1" applyBorder="1" applyAlignment="1">
      <alignment horizontal="center" vertical="center"/>
    </xf>
    <xf numFmtId="14" fontId="24" fillId="3" borderId="22" xfId="1" applyNumberFormat="1" applyFont="1" applyFill="1" applyBorder="1" applyAlignment="1">
      <alignment horizontal="center" vertical="center" wrapText="1"/>
    </xf>
    <xf numFmtId="9" fontId="24" fillId="3" borderId="22" xfId="7" applyFont="1" applyFill="1" applyBorder="1" applyAlignment="1">
      <alignment horizontal="center" vertical="center" wrapText="1"/>
    </xf>
    <xf numFmtId="9" fontId="24" fillId="3" borderId="22" xfId="7" quotePrefix="1" applyFont="1" applyFill="1" applyBorder="1" applyAlignment="1">
      <alignment horizontal="center" vertical="center"/>
    </xf>
    <xf numFmtId="1" fontId="5" fillId="5" borderId="11" xfId="2" quotePrefix="1" applyNumberFormat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1" fillId="3" borderId="12" xfId="1" applyFont="1" applyFill="1" applyBorder="1" applyAlignment="1">
      <alignment horizontal="center" vertical="center" wrapText="1"/>
    </xf>
    <xf numFmtId="0" fontId="12" fillId="3" borderId="12" xfId="1" applyFont="1" applyFill="1" applyBorder="1" applyAlignment="1">
      <alignment horizontal="center" vertical="center" wrapText="1"/>
    </xf>
    <xf numFmtId="9" fontId="12" fillId="3" borderId="12" xfId="1" applyNumberFormat="1" applyFont="1" applyFill="1" applyBorder="1" applyAlignment="1">
      <alignment horizontal="center" vertical="center"/>
    </xf>
    <xf numFmtId="167" fontId="12" fillId="3" borderId="12" xfId="1" applyNumberFormat="1" applyFont="1" applyFill="1" applyBorder="1" applyAlignment="1">
      <alignment horizontal="center" vertical="center"/>
    </xf>
    <xf numFmtId="14" fontId="12" fillId="3" borderId="12" xfId="1" applyNumberFormat="1" applyFont="1" applyFill="1" applyBorder="1" applyAlignment="1">
      <alignment horizontal="center" vertical="center" wrapText="1"/>
    </xf>
    <xf numFmtId="1" fontId="12" fillId="3" borderId="12" xfId="8" applyNumberFormat="1" applyFont="1" applyFill="1" applyBorder="1" applyAlignment="1">
      <alignment horizontal="center" vertical="center" wrapText="1"/>
    </xf>
    <xf numFmtId="166" fontId="12" fillId="3" borderId="12" xfId="1" applyNumberFormat="1" applyFont="1" applyFill="1" applyBorder="1" applyAlignment="1">
      <alignment horizontal="center" vertical="center" wrapText="1"/>
    </xf>
    <xf numFmtId="164" fontId="12" fillId="3" borderId="12" xfId="7" applyNumberFormat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 wrapText="1"/>
    </xf>
    <xf numFmtId="0" fontId="11" fillId="3" borderId="13" xfId="1" applyFont="1" applyFill="1" applyBorder="1" applyAlignment="1">
      <alignment horizontal="center" vertical="center" wrapText="1"/>
    </xf>
    <xf numFmtId="0" fontId="12" fillId="3" borderId="13" xfId="1" applyFont="1" applyFill="1" applyBorder="1" applyAlignment="1">
      <alignment horizontal="center" vertical="center" wrapText="1"/>
    </xf>
    <xf numFmtId="9" fontId="12" fillId="3" borderId="13" xfId="1" applyNumberFormat="1" applyFont="1" applyFill="1" applyBorder="1" applyAlignment="1">
      <alignment horizontal="center" vertical="center"/>
    </xf>
    <xf numFmtId="167" fontId="12" fillId="3" borderId="13" xfId="1" applyNumberFormat="1" applyFont="1" applyFill="1" applyBorder="1" applyAlignment="1">
      <alignment horizontal="center" vertical="center"/>
    </xf>
    <xf numFmtId="14" fontId="12" fillId="3" borderId="13" xfId="1" applyNumberFormat="1" applyFont="1" applyFill="1" applyBorder="1" applyAlignment="1">
      <alignment horizontal="center" vertical="center" wrapText="1"/>
    </xf>
    <xf numFmtId="1" fontId="12" fillId="3" borderId="13" xfId="8" applyNumberFormat="1" applyFont="1" applyFill="1" applyBorder="1" applyAlignment="1">
      <alignment horizontal="center" vertical="center" wrapText="1"/>
    </xf>
    <xf numFmtId="166" fontId="12" fillId="3" borderId="13" xfId="1" applyNumberFormat="1" applyFont="1" applyFill="1" applyBorder="1" applyAlignment="1">
      <alignment horizontal="center" vertical="center" wrapText="1"/>
    </xf>
    <xf numFmtId="164" fontId="12" fillId="3" borderId="13" xfId="7" applyNumberFormat="1" applyFont="1" applyFill="1" applyBorder="1" applyAlignment="1">
      <alignment horizontal="center" vertical="center"/>
    </xf>
    <xf numFmtId="0" fontId="11" fillId="3" borderId="13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9" fontId="12" fillId="0" borderId="13" xfId="1" applyNumberFormat="1" applyFont="1" applyBorder="1" applyAlignment="1">
      <alignment horizontal="center" vertical="center"/>
    </xf>
    <xf numFmtId="167" fontId="12" fillId="0" borderId="13" xfId="7" applyNumberFormat="1" applyFont="1" applyFill="1" applyBorder="1" applyAlignment="1">
      <alignment horizontal="center" vertical="center"/>
    </xf>
    <xf numFmtId="164" fontId="12" fillId="0" borderId="13" xfId="7" applyNumberFormat="1" applyFont="1" applyFill="1" applyBorder="1" applyAlignment="1">
      <alignment horizontal="center" vertical="center"/>
    </xf>
    <xf numFmtId="164" fontId="12" fillId="0" borderId="13" xfId="7" applyNumberFormat="1" applyFont="1" applyFill="1" applyBorder="1" applyAlignment="1">
      <alignment horizontal="center" vertical="center" wrapText="1"/>
    </xf>
    <xf numFmtId="166" fontId="12" fillId="3" borderId="13" xfId="1" applyNumberFormat="1" applyFont="1" applyFill="1" applyBorder="1" applyAlignment="1">
      <alignment horizontal="center" vertical="center"/>
    </xf>
    <xf numFmtId="9" fontId="10" fillId="4" borderId="13" xfId="7" applyFont="1" applyFill="1" applyBorder="1" applyAlignment="1">
      <alignment horizontal="left" vertical="center" indent="34"/>
    </xf>
    <xf numFmtId="167" fontId="10" fillId="4" borderId="13" xfId="7" applyNumberFormat="1" applyFont="1" applyFill="1" applyBorder="1" applyAlignment="1">
      <alignment horizontal="center" vertical="center"/>
    </xf>
    <xf numFmtId="9" fontId="10" fillId="4" borderId="13" xfId="7" applyFont="1" applyFill="1" applyBorder="1" applyAlignment="1">
      <alignment horizontal="center" vertical="center"/>
    </xf>
    <xf numFmtId="1" fontId="10" fillId="4" borderId="13" xfId="7" applyNumberFormat="1" applyFont="1" applyFill="1" applyBorder="1" applyAlignment="1">
      <alignment horizontal="center" vertical="center"/>
    </xf>
    <xf numFmtId="164" fontId="10" fillId="4" borderId="13" xfId="7" applyNumberFormat="1" applyFont="1" applyFill="1" applyBorder="1" applyAlignment="1">
      <alignment horizontal="center" vertical="center"/>
    </xf>
    <xf numFmtId="9" fontId="12" fillId="0" borderId="13" xfId="7" applyFont="1" applyFill="1" applyBorder="1" applyAlignment="1">
      <alignment horizontal="center" vertical="center"/>
    </xf>
    <xf numFmtId="1" fontId="12" fillId="0" borderId="13" xfId="7" applyNumberFormat="1" applyFont="1" applyFill="1" applyBorder="1" applyAlignment="1">
      <alignment horizontal="center" vertical="center"/>
    </xf>
    <xf numFmtId="9" fontId="10" fillId="4" borderId="14" xfId="7" applyFont="1" applyFill="1" applyBorder="1" applyAlignment="1">
      <alignment horizontal="left" vertical="center" indent="34"/>
    </xf>
    <xf numFmtId="167" fontId="10" fillId="4" borderId="14" xfId="7" applyNumberFormat="1" applyFont="1" applyFill="1" applyBorder="1" applyAlignment="1">
      <alignment horizontal="center" vertical="center"/>
    </xf>
    <xf numFmtId="9" fontId="10" fillId="4" borderId="14" xfId="7" applyFont="1" applyFill="1" applyBorder="1" applyAlignment="1">
      <alignment horizontal="center" vertical="center"/>
    </xf>
    <xf numFmtId="164" fontId="10" fillId="4" borderId="14" xfId="7" applyNumberFormat="1" applyFont="1" applyFill="1" applyBorder="1" applyAlignment="1">
      <alignment horizontal="center" vertical="center"/>
    </xf>
    <xf numFmtId="3" fontId="14" fillId="5" borderId="0" xfId="1" applyNumberFormat="1" applyFont="1" applyFill="1" applyAlignment="1">
      <alignment horizontal="left" vertical="center" indent="34"/>
    </xf>
    <xf numFmtId="167" fontId="13" fillId="5" borderId="0" xfId="1" applyNumberFormat="1" applyFont="1" applyFill="1" applyAlignment="1">
      <alignment horizontal="center" vertical="center"/>
    </xf>
    <xf numFmtId="3" fontId="13" fillId="5" borderId="0" xfId="1" applyNumberFormat="1" applyFont="1" applyFill="1" applyAlignment="1">
      <alignment horizontal="center" vertical="center"/>
    </xf>
    <xf numFmtId="164" fontId="13" fillId="5" borderId="0" xfId="7" applyNumberFormat="1" applyFont="1" applyFill="1" applyBorder="1" applyAlignment="1">
      <alignment horizontal="center" vertical="center"/>
    </xf>
    <xf numFmtId="43" fontId="5" fillId="6" borderId="0" xfId="8" applyFont="1" applyFill="1" applyAlignment="1">
      <alignment horizontal="center" vertical="center"/>
    </xf>
    <xf numFmtId="43" fontId="20" fillId="0" borderId="1" xfId="8" applyFont="1" applyBorder="1" applyAlignment="1">
      <alignment vertical="center"/>
    </xf>
    <xf numFmtId="1" fontId="18" fillId="5" borderId="11" xfId="2" quotePrefix="1" applyNumberFormat="1" applyFont="1" applyFill="1" applyBorder="1" applyAlignment="1">
      <alignment horizontal="center" vertical="center" wrapText="1"/>
    </xf>
    <xf numFmtId="1" fontId="18" fillId="5" borderId="15" xfId="2" quotePrefix="1" applyNumberFormat="1" applyFont="1" applyFill="1" applyBorder="1" applyAlignment="1">
      <alignment horizontal="center" vertical="center" wrapText="1"/>
    </xf>
    <xf numFmtId="0" fontId="17" fillId="0" borderId="2" xfId="9" applyFont="1" applyBorder="1" applyAlignment="1">
      <alignment horizontal="center" vertical="center"/>
    </xf>
    <xf numFmtId="0" fontId="17" fillId="0" borderId="5" xfId="9" applyFont="1" applyBorder="1" applyAlignment="1">
      <alignment horizontal="center" vertical="center"/>
    </xf>
    <xf numFmtId="0" fontId="17" fillId="0" borderId="7" xfId="9" applyFont="1" applyBorder="1" applyAlignment="1">
      <alignment horizontal="center" vertical="center"/>
    </xf>
    <xf numFmtId="1" fontId="18" fillId="5" borderId="11" xfId="2" quotePrefix="1" applyNumberFormat="1" applyFont="1" applyFill="1" applyBorder="1" applyAlignment="1">
      <alignment horizontal="center" vertical="center"/>
    </xf>
    <xf numFmtId="1" fontId="18" fillId="5" borderId="15" xfId="2" quotePrefix="1" applyNumberFormat="1" applyFont="1" applyFill="1" applyBorder="1" applyAlignment="1">
      <alignment horizontal="center" vertical="center"/>
    </xf>
    <xf numFmtId="0" fontId="25" fillId="3" borderId="0" xfId="1" applyFont="1" applyFill="1" applyAlignment="1">
      <alignment horizontal="center" vertical="center" wrapText="1"/>
    </xf>
    <xf numFmtId="0" fontId="25" fillId="0" borderId="3" xfId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1" fontId="22" fillId="5" borderId="11" xfId="2" quotePrefix="1" applyNumberFormat="1" applyFont="1" applyFill="1" applyBorder="1" applyAlignment="1">
      <alignment horizontal="center" vertical="center" wrapText="1"/>
    </xf>
    <xf numFmtId="1" fontId="22" fillId="5" borderId="15" xfId="2" quotePrefix="1" applyNumberFormat="1" applyFont="1" applyFill="1" applyBorder="1" applyAlignment="1">
      <alignment horizontal="center" vertical="center" wrapText="1"/>
    </xf>
    <xf numFmtId="0" fontId="5" fillId="5" borderId="8" xfId="1" applyFont="1" applyFill="1" applyBorder="1" applyAlignment="1">
      <alignment horizontal="center" vertical="center" wrapText="1"/>
    </xf>
    <xf numFmtId="1" fontId="5" fillId="5" borderId="10" xfId="2" quotePrefix="1" applyNumberFormat="1" applyFont="1" applyFill="1" applyBorder="1" applyAlignment="1">
      <alignment horizontal="center" vertical="center" wrapText="1"/>
    </xf>
    <xf numFmtId="1" fontId="5" fillId="5" borderId="11" xfId="2" quotePrefix="1" applyNumberFormat="1" applyFont="1" applyFill="1" applyBorder="1" applyAlignment="1">
      <alignment horizontal="center" vertical="center" wrapText="1"/>
    </xf>
    <xf numFmtId="1" fontId="5" fillId="5" borderId="11" xfId="2" quotePrefix="1" applyNumberFormat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 wrapText="1"/>
    </xf>
    <xf numFmtId="1" fontId="5" fillId="5" borderId="10" xfId="2" quotePrefix="1" applyNumberFormat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9" fontId="10" fillId="4" borderId="14" xfId="7" applyFont="1" applyFill="1" applyBorder="1" applyAlignment="1">
      <alignment horizontal="left" vertical="center" indent="16"/>
    </xf>
    <xf numFmtId="0" fontId="13" fillId="5" borderId="0" xfId="1" applyFont="1" applyFill="1" applyAlignment="1">
      <alignment horizontal="center" vertical="center" wrapText="1"/>
    </xf>
    <xf numFmtId="9" fontId="10" fillId="4" borderId="13" xfId="7" applyFont="1" applyFill="1" applyBorder="1" applyAlignment="1">
      <alignment horizontal="left" vertical="center" indent="16"/>
    </xf>
    <xf numFmtId="9" fontId="12" fillId="0" borderId="13" xfId="7" applyFont="1" applyFill="1" applyBorder="1" applyAlignment="1">
      <alignment horizontal="left" vertical="center" indent="17"/>
    </xf>
    <xf numFmtId="9" fontId="12" fillId="0" borderId="13" xfId="7" applyFont="1" applyFill="1" applyBorder="1" applyAlignment="1">
      <alignment horizontal="left" vertical="center" indent="36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1" fontId="40" fillId="5" borderId="10" xfId="2" quotePrefix="1" applyNumberFormat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9" fontId="10" fillId="4" borderId="8" xfId="7" applyFont="1" applyFill="1" applyBorder="1" applyAlignment="1">
      <alignment horizontal="left" vertical="center" indent="16"/>
    </xf>
    <xf numFmtId="0" fontId="13" fillId="5" borderId="27" xfId="1" applyFont="1" applyFill="1" applyBorder="1" applyAlignment="1">
      <alignment horizontal="left" vertical="center" wrapText="1" indent="16"/>
    </xf>
    <xf numFmtId="0" fontId="13" fillId="5" borderId="27" xfId="1" applyFont="1" applyFill="1" applyBorder="1" applyAlignment="1">
      <alignment horizontal="left" vertical="center" wrapText="1" indent="34"/>
    </xf>
    <xf numFmtId="0" fontId="10" fillId="0" borderId="8" xfId="1" applyFont="1" applyBorder="1" applyAlignment="1">
      <alignment horizontal="center" vertical="center" wrapText="1"/>
    </xf>
    <xf numFmtId="9" fontId="10" fillId="4" borderId="3" xfId="7" applyFont="1" applyFill="1" applyBorder="1" applyAlignment="1">
      <alignment horizontal="left" vertical="center" indent="16"/>
    </xf>
    <xf numFmtId="9" fontId="12" fillId="3" borderId="0" xfId="7" applyFont="1" applyFill="1" applyBorder="1" applyAlignment="1">
      <alignment horizontal="left" vertical="center" indent="17"/>
    </xf>
    <xf numFmtId="9" fontId="12" fillId="3" borderId="0" xfId="7" applyFont="1" applyFill="1" applyBorder="1" applyAlignment="1">
      <alignment horizontal="left" vertical="center" indent="36"/>
    </xf>
  </cellXfs>
  <cellStyles count="10">
    <cellStyle name="_x000d__x000a_JournalTemplate=C:\COMFO\CTALK\JOURSTD.TPL_x000d__x000a_LbStateAddress=3 3 0 251 1 89 2 311_x000d__x000a_LbStateJou" xfId="9" xr:uid="{8A15FE84-DE6F-41B7-A465-8E1304D63BEF}"/>
    <cellStyle name="Normal" xfId="0" builtinId="0"/>
    <cellStyle name="Normal 10" xfId="5" xr:uid="{CE3F3F72-75D7-4E02-B9A8-B14AB2FE84C1}"/>
    <cellStyle name="Normal 2 2" xfId="2" xr:uid="{939035C6-0500-4FD0-B623-2664BB1D19F5}"/>
    <cellStyle name="Normal 82 4 2" xfId="1" xr:uid="{EEDBC74E-AFB7-437F-8616-0D913BB15FC6}"/>
    <cellStyle name="Normal 83" xfId="4" xr:uid="{ABA31FF8-3B58-4439-B939-E0E95C247135}"/>
    <cellStyle name="Normal 83 2" xfId="6" xr:uid="{1F04F90E-2259-43BD-90A7-2185BFA82561}"/>
    <cellStyle name="Porcentagem" xfId="7" builtinId="5"/>
    <cellStyle name="Porcentagem 2" xfId="3" xr:uid="{E425CDD5-A4C1-49DB-8ADA-F8E68A6AA8AF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E2940-CC7B-4A07-879F-AF78E6BB7B70}">
  <sheetPr>
    <tabColor theme="5" tint="0.59999389629810485"/>
  </sheetPr>
  <dimension ref="A1:AL41"/>
  <sheetViews>
    <sheetView showGridLines="0" zoomScale="55" zoomScaleNormal="55" workbookViewId="0">
      <pane xSplit="6" ySplit="12" topLeftCell="G13" activePane="bottomRight" state="frozen"/>
      <selection activeCell="I8" sqref="I8:J8"/>
      <selection pane="topRight" activeCell="I8" sqref="I8:J8"/>
      <selection pane="bottomLeft" activeCell="I8" sqref="I8:J8"/>
      <selection pane="bottomRight" activeCell="Q31" sqref="Q31"/>
    </sheetView>
  </sheetViews>
  <sheetFormatPr defaultColWidth="0" defaultRowHeight="15.5" zeroHeight="1" outlineLevelCol="1" x14ac:dyDescent="0.35"/>
  <cols>
    <col min="1" max="1" width="2" style="186" customWidth="1"/>
    <col min="2" max="2" width="16.1796875" style="47" customWidth="1"/>
    <col min="3" max="3" width="17.1796875" style="47" customWidth="1"/>
    <col min="4" max="4" width="10.1796875" style="47" customWidth="1"/>
    <col min="5" max="5" width="19.08984375" style="47" customWidth="1"/>
    <col min="6" max="6" width="10.54296875" style="47" bestFit="1" customWidth="1"/>
    <col min="7" max="7" width="11.1796875" style="47" customWidth="1"/>
    <col min="8" max="8" width="10.54296875" style="47" customWidth="1"/>
    <col min="9" max="9" width="17.453125" style="47" customWidth="1"/>
    <col min="10" max="10" width="13.81640625" style="47" customWidth="1" outlineLevel="1"/>
    <col min="11" max="11" width="14.81640625" style="47" customWidth="1"/>
    <col min="12" max="12" width="10.54296875" style="47" customWidth="1"/>
    <col min="13" max="13" width="17.453125" customWidth="1" outlineLevel="1"/>
    <col min="14" max="14" width="21.1796875" style="47" customWidth="1"/>
    <col min="15" max="15" width="16.81640625" style="47" customWidth="1"/>
    <col min="16" max="16" width="11.81640625" style="47" customWidth="1"/>
    <col min="17" max="17" width="13.81640625" style="47" customWidth="1"/>
    <col min="18" max="18" width="11.54296875" style="47" customWidth="1"/>
    <col min="19" max="19" width="9.54296875" style="47" customWidth="1"/>
    <col min="20" max="20" width="13.36328125" style="47" customWidth="1"/>
    <col min="21" max="38" width="0" style="47" hidden="1" customWidth="1"/>
    <col min="39" max="16384" width="9.453125" style="47" hidden="1"/>
  </cols>
  <sheetData>
    <row r="1" spans="1:20" s="34" customFormat="1" ht="3.65" customHeight="1" thickBot="1" x14ac:dyDescent="0.4">
      <c r="A1" s="184"/>
    </row>
    <row r="2" spans="1:20" s="86" customFormat="1" x14ac:dyDescent="0.35">
      <c r="A2" s="185"/>
      <c r="B2" s="450" t="e" vm="1">
        <v>#VALUE!</v>
      </c>
      <c r="C2" s="35"/>
      <c r="D2" s="35"/>
      <c r="E2" s="35"/>
      <c r="F2" s="36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s="86" customFormat="1" x14ac:dyDescent="0.35">
      <c r="A3" s="185"/>
      <c r="B3" s="451"/>
      <c r="C3" s="38" t="s">
        <v>114</v>
      </c>
      <c r="D3" s="39">
        <v>45838</v>
      </c>
      <c r="E3" s="38"/>
      <c r="F3" s="87" t="s">
        <v>144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1:20" s="86" customFormat="1" x14ac:dyDescent="0.35">
      <c r="A4" s="185"/>
      <c r="B4" s="451"/>
      <c r="C4" s="38" t="s">
        <v>115</v>
      </c>
      <c r="D4" s="40" t="str">
        <f>IF(MONTH($D$3)=3,1,IF(MONTH($D$3)=6,2,IF(MONTH($D$3)=9,3,4)))&amp;"T"&amp;RIGHT(YEAR($D$3),2)</f>
        <v>2T25</v>
      </c>
      <c r="E4" s="41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0" s="86" customFormat="1" ht="16" thickBot="1" x14ac:dyDescent="0.4">
      <c r="A5" s="185"/>
      <c r="B5" s="452"/>
      <c r="C5" s="42"/>
      <c r="D5" s="42"/>
      <c r="E5" s="42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0" s="34" customFormat="1" ht="5.9" customHeight="1" x14ac:dyDescent="0.35">
      <c r="A6" s="184"/>
    </row>
    <row r="7" spans="1:20" s="34" customFormat="1" ht="3" customHeight="1" x14ac:dyDescent="0.35">
      <c r="A7" s="184"/>
      <c r="H7" s="44"/>
      <c r="I7" s="44"/>
      <c r="J7" s="44"/>
      <c r="K7" s="44"/>
      <c r="L7" s="44"/>
      <c r="N7" s="44"/>
      <c r="O7" s="44"/>
      <c r="P7" s="44"/>
      <c r="Q7" s="44"/>
      <c r="R7" s="44"/>
      <c r="S7" s="44"/>
      <c r="T7" s="44"/>
    </row>
    <row r="8" spans="1:20" s="34" customFormat="1" x14ac:dyDescent="0.35">
      <c r="A8" s="184"/>
      <c r="B8" s="45" t="s">
        <v>116</v>
      </c>
      <c r="C8" s="46"/>
      <c r="D8" s="46"/>
      <c r="E8" s="46"/>
      <c r="F8" s="46"/>
      <c r="G8" s="46"/>
      <c r="H8" s="46"/>
      <c r="I8" s="447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  <row r="9" spans="1:20" s="34" customFormat="1" ht="5.9" customHeight="1" x14ac:dyDescent="0.35">
      <c r="A9" s="184"/>
      <c r="H9" s="44"/>
      <c r="I9" s="44"/>
      <c r="J9" s="44"/>
      <c r="K9" s="44"/>
      <c r="L9" s="44"/>
      <c r="N9" s="44"/>
      <c r="O9" s="44"/>
      <c r="P9" s="44"/>
      <c r="Q9" s="44"/>
      <c r="R9" s="44"/>
      <c r="S9" s="44"/>
      <c r="T9" s="44"/>
    </row>
    <row r="10" spans="1:20" ht="12.65" customHeight="1" thickBot="1" x14ac:dyDescent="0.4">
      <c r="B10" s="48"/>
      <c r="M10" s="47"/>
    </row>
    <row r="11" spans="1:20" ht="41.5" customHeight="1" x14ac:dyDescent="0.35">
      <c r="B11" s="448" t="s">
        <v>0</v>
      </c>
      <c r="C11" s="453" t="s">
        <v>43</v>
      </c>
      <c r="D11" s="453" t="s">
        <v>47</v>
      </c>
      <c r="E11" s="453" t="s">
        <v>48</v>
      </c>
      <c r="F11" s="448" t="s">
        <v>152</v>
      </c>
      <c r="G11" s="448" t="s">
        <v>58</v>
      </c>
      <c r="H11" s="448" t="s">
        <v>1</v>
      </c>
      <c r="I11" s="448" t="s">
        <v>242</v>
      </c>
      <c r="J11" s="448" t="s">
        <v>2</v>
      </c>
      <c r="K11" s="448" t="s">
        <v>3</v>
      </c>
      <c r="L11" s="448" t="s">
        <v>59</v>
      </c>
      <c r="M11" s="459" t="s">
        <v>45</v>
      </c>
      <c r="N11" s="448" t="s">
        <v>155</v>
      </c>
      <c r="O11" s="448" t="s">
        <v>240</v>
      </c>
      <c r="P11" s="448" t="s">
        <v>60</v>
      </c>
      <c r="Q11" s="448" t="s">
        <v>4</v>
      </c>
      <c r="R11" s="448" t="s">
        <v>117</v>
      </c>
      <c r="S11" s="448" t="s">
        <v>137</v>
      </c>
      <c r="T11" s="448" t="s">
        <v>118</v>
      </c>
    </row>
    <row r="12" spans="1:20" ht="41.5" customHeight="1" x14ac:dyDescent="0.35">
      <c r="B12" s="449"/>
      <c r="C12" s="454"/>
      <c r="D12" s="454"/>
      <c r="E12" s="454"/>
      <c r="F12" s="449"/>
      <c r="G12" s="449"/>
      <c r="H12" s="449"/>
      <c r="I12" s="449"/>
      <c r="J12" s="449"/>
      <c r="K12" s="449"/>
      <c r="L12" s="449"/>
      <c r="M12" s="460"/>
      <c r="N12" s="449"/>
      <c r="O12" s="449"/>
      <c r="P12" s="449"/>
      <c r="Q12" s="449"/>
      <c r="R12" s="449"/>
      <c r="S12" s="449"/>
      <c r="T12" s="449"/>
    </row>
    <row r="13" spans="1:20" ht="31.4" customHeight="1" x14ac:dyDescent="0.35">
      <c r="A13" s="186" t="s">
        <v>97</v>
      </c>
      <c r="B13" s="455" t="s">
        <v>49</v>
      </c>
      <c r="C13" s="50" t="s">
        <v>19</v>
      </c>
      <c r="D13" s="50" t="s">
        <v>76</v>
      </c>
      <c r="E13" s="50" t="s">
        <v>20</v>
      </c>
      <c r="F13" s="51">
        <v>0.5</v>
      </c>
      <c r="G13" s="50" t="s">
        <v>61</v>
      </c>
      <c r="H13" s="88">
        <v>0</v>
      </c>
      <c r="I13" s="179">
        <v>81.182602409363156</v>
      </c>
      <c r="J13" s="89">
        <v>42776</v>
      </c>
      <c r="K13" s="89">
        <v>43466</v>
      </c>
      <c r="L13" s="89">
        <v>44602</v>
      </c>
      <c r="M13" s="90">
        <v>509.59500000000003</v>
      </c>
      <c r="N13" s="90">
        <f t="shared" ref="N13:N31" si="0">M13*F13</f>
        <v>254.79750000000001</v>
      </c>
      <c r="O13" s="90">
        <f>'Greenfield PTBR'!O13</f>
        <v>333.35899999999998</v>
      </c>
      <c r="P13" s="91" t="s">
        <v>5</v>
      </c>
      <c r="Q13" s="92" t="s">
        <v>7</v>
      </c>
      <c r="R13" s="93">
        <v>1</v>
      </c>
      <c r="S13" s="94">
        <v>1</v>
      </c>
      <c r="T13" s="92" t="s">
        <v>46</v>
      </c>
    </row>
    <row r="14" spans="1:20" ht="31.4" customHeight="1" x14ac:dyDescent="0.35">
      <c r="A14" s="186" t="s">
        <v>99</v>
      </c>
      <c r="B14" s="455"/>
      <c r="C14" s="52" t="s">
        <v>21</v>
      </c>
      <c r="D14" s="52" t="s">
        <v>77</v>
      </c>
      <c r="E14" s="52" t="s">
        <v>22</v>
      </c>
      <c r="F14" s="53">
        <v>0.5</v>
      </c>
      <c r="G14" s="54" t="s">
        <v>62</v>
      </c>
      <c r="H14" s="95">
        <v>0</v>
      </c>
      <c r="I14" s="180">
        <v>54.392366149602296</v>
      </c>
      <c r="J14" s="96">
        <v>42776</v>
      </c>
      <c r="K14" s="96">
        <v>43466</v>
      </c>
      <c r="L14" s="96">
        <v>44602</v>
      </c>
      <c r="M14" s="97">
        <v>341.11799999999999</v>
      </c>
      <c r="N14" s="97">
        <f t="shared" si="0"/>
        <v>170.559</v>
      </c>
      <c r="O14" s="97">
        <f>'Greenfield PTBR'!O14</f>
        <v>197.5455</v>
      </c>
      <c r="P14" s="98" t="s">
        <v>5</v>
      </c>
      <c r="Q14" s="99" t="s">
        <v>7</v>
      </c>
      <c r="R14" s="100">
        <v>1</v>
      </c>
      <c r="S14" s="101">
        <v>1</v>
      </c>
      <c r="T14" s="99" t="s">
        <v>50</v>
      </c>
    </row>
    <row r="15" spans="1:20" ht="31.4" customHeight="1" thickBot="1" x14ac:dyDescent="0.4">
      <c r="A15" s="186" t="s">
        <v>100</v>
      </c>
      <c r="B15" s="455"/>
      <c r="C15" s="55" t="s">
        <v>23</v>
      </c>
      <c r="D15" s="55" t="s">
        <v>78</v>
      </c>
      <c r="E15" s="55" t="s">
        <v>24</v>
      </c>
      <c r="F15" s="56">
        <v>1</v>
      </c>
      <c r="G15" s="57" t="s">
        <v>63</v>
      </c>
      <c r="H15" s="102">
        <v>0.25140000000000001</v>
      </c>
      <c r="I15" s="181">
        <v>72.109375825255484</v>
      </c>
      <c r="J15" s="103">
        <v>42776</v>
      </c>
      <c r="K15" s="103">
        <v>43282</v>
      </c>
      <c r="L15" s="103">
        <v>44722</v>
      </c>
      <c r="M15" s="104">
        <v>297.81900000000002</v>
      </c>
      <c r="N15" s="104">
        <f t="shared" si="0"/>
        <v>297.81900000000002</v>
      </c>
      <c r="O15" s="104">
        <f>'Greenfield PTBR'!O15</f>
        <v>373.803</v>
      </c>
      <c r="P15" s="105" t="s">
        <v>5</v>
      </c>
      <c r="Q15" s="106" t="s">
        <v>9</v>
      </c>
      <c r="R15" s="107">
        <v>1</v>
      </c>
      <c r="S15" s="108">
        <v>1</v>
      </c>
      <c r="T15" s="109" t="s">
        <v>147</v>
      </c>
    </row>
    <row r="16" spans="1:20" ht="31.4" customHeight="1" x14ac:dyDescent="0.35">
      <c r="A16" s="186" t="s">
        <v>102</v>
      </c>
      <c r="B16" s="456" t="s">
        <v>51</v>
      </c>
      <c r="C16" s="58" t="s">
        <v>64</v>
      </c>
      <c r="D16" s="58" t="s">
        <v>79</v>
      </c>
      <c r="E16" s="58" t="s">
        <v>25</v>
      </c>
      <c r="F16" s="59">
        <v>0.5</v>
      </c>
      <c r="G16" s="60" t="s">
        <v>65</v>
      </c>
      <c r="H16" s="110">
        <v>0.33239999999999997</v>
      </c>
      <c r="I16" s="111">
        <v>199.36511865079058</v>
      </c>
      <c r="J16" s="112">
        <v>42958</v>
      </c>
      <c r="K16" s="112">
        <v>44228</v>
      </c>
      <c r="L16" s="112">
        <v>44784</v>
      </c>
      <c r="M16" s="113">
        <v>1936.4738</v>
      </c>
      <c r="N16" s="113">
        <f t="shared" si="0"/>
        <v>968.23689999999999</v>
      </c>
      <c r="O16" s="113">
        <f>'Greenfield PTBR'!O16</f>
        <v>1050.4335000000001</v>
      </c>
      <c r="P16" s="114" t="s">
        <v>5</v>
      </c>
      <c r="Q16" s="115" t="s">
        <v>10</v>
      </c>
      <c r="R16" s="116">
        <v>1</v>
      </c>
      <c r="S16" s="117">
        <v>1</v>
      </c>
      <c r="T16" s="115" t="s">
        <v>151</v>
      </c>
    </row>
    <row r="17" spans="1:20" ht="31.4" customHeight="1" x14ac:dyDescent="0.35">
      <c r="A17" s="186" t="s">
        <v>103</v>
      </c>
      <c r="B17" s="457"/>
      <c r="C17" s="61" t="s">
        <v>26</v>
      </c>
      <c r="D17" s="61" t="s">
        <v>80</v>
      </c>
      <c r="E17" s="61" t="s">
        <v>27</v>
      </c>
      <c r="F17" s="62">
        <v>1</v>
      </c>
      <c r="G17" s="63" t="s">
        <v>66</v>
      </c>
      <c r="H17" s="118">
        <v>0.32200000000000001</v>
      </c>
      <c r="I17" s="22">
        <v>23.670081096464052</v>
      </c>
      <c r="J17" s="119">
        <v>42958</v>
      </c>
      <c r="K17" s="119">
        <v>42736</v>
      </c>
      <c r="L17" s="119">
        <v>44419</v>
      </c>
      <c r="M17" s="120">
        <v>134.6464</v>
      </c>
      <c r="N17" s="120">
        <f t="shared" si="0"/>
        <v>134.6464</v>
      </c>
      <c r="O17" s="120">
        <f>'Greenfield PTBR'!O17</f>
        <v>117.526</v>
      </c>
      <c r="P17" s="121" t="s">
        <v>5</v>
      </c>
      <c r="Q17" s="122" t="s">
        <v>9</v>
      </c>
      <c r="R17" s="123">
        <v>1</v>
      </c>
      <c r="S17" s="124">
        <v>1</v>
      </c>
      <c r="T17" s="23" t="s">
        <v>11</v>
      </c>
    </row>
    <row r="18" spans="1:20" ht="31.4" customHeight="1" x14ac:dyDescent="0.35">
      <c r="A18" s="186" t="s">
        <v>104</v>
      </c>
      <c r="B18" s="457"/>
      <c r="C18" s="61" t="s">
        <v>28</v>
      </c>
      <c r="D18" s="61" t="s">
        <v>81</v>
      </c>
      <c r="E18" s="61" t="s">
        <v>29</v>
      </c>
      <c r="F18" s="62">
        <v>1</v>
      </c>
      <c r="G18" s="64" t="s">
        <v>66</v>
      </c>
      <c r="H18" s="118">
        <v>0.4451</v>
      </c>
      <c r="I18" s="22">
        <v>70.794383704919042</v>
      </c>
      <c r="J18" s="119">
        <v>42958</v>
      </c>
      <c r="K18" s="119">
        <v>43252</v>
      </c>
      <c r="L18" s="119">
        <v>44419</v>
      </c>
      <c r="M18" s="120">
        <v>397.73349999999999</v>
      </c>
      <c r="N18" s="120">
        <f t="shared" si="0"/>
        <v>397.73349999999999</v>
      </c>
      <c r="O18" s="120">
        <f>'Greenfield PTBR'!O18</f>
        <v>255.90600000000001</v>
      </c>
      <c r="P18" s="121" t="s">
        <v>5</v>
      </c>
      <c r="Q18" s="122" t="s">
        <v>9</v>
      </c>
      <c r="R18" s="123">
        <v>1</v>
      </c>
      <c r="S18" s="124">
        <v>1</v>
      </c>
      <c r="T18" s="23" t="s">
        <v>13</v>
      </c>
    </row>
    <row r="19" spans="1:20" ht="31.4" customHeight="1" x14ac:dyDescent="0.35">
      <c r="A19" s="186" t="s">
        <v>105</v>
      </c>
      <c r="B19" s="457"/>
      <c r="C19" s="61" t="s">
        <v>30</v>
      </c>
      <c r="D19" s="61" t="s">
        <v>82</v>
      </c>
      <c r="E19" s="61" t="s">
        <v>31</v>
      </c>
      <c r="F19" s="62">
        <v>1</v>
      </c>
      <c r="G19" s="64" t="s">
        <v>66</v>
      </c>
      <c r="H19" s="118">
        <v>0.52690000000000003</v>
      </c>
      <c r="I19" s="22">
        <v>83.236966918462116</v>
      </c>
      <c r="J19" s="119">
        <v>42958</v>
      </c>
      <c r="K19" s="125">
        <v>43435</v>
      </c>
      <c r="L19" s="119">
        <v>44419</v>
      </c>
      <c r="M19" s="120">
        <v>601.87950000000001</v>
      </c>
      <c r="N19" s="120">
        <f t="shared" si="0"/>
        <v>601.87950000000001</v>
      </c>
      <c r="O19" s="120">
        <f>'Greenfield PTBR'!O19</f>
        <v>363.42</v>
      </c>
      <c r="P19" s="121" t="s">
        <v>5</v>
      </c>
      <c r="Q19" s="23" t="s">
        <v>6</v>
      </c>
      <c r="R19" s="123">
        <v>1</v>
      </c>
      <c r="S19" s="126">
        <v>1</v>
      </c>
      <c r="T19" s="23" t="s">
        <v>14</v>
      </c>
    </row>
    <row r="20" spans="1:20" ht="31.4" customHeight="1" thickBot="1" x14ac:dyDescent="0.4">
      <c r="A20" s="186" t="s">
        <v>145</v>
      </c>
      <c r="B20" s="458"/>
      <c r="C20" s="65" t="s">
        <v>32</v>
      </c>
      <c r="D20" s="65" t="s">
        <v>83</v>
      </c>
      <c r="E20" s="65" t="s">
        <v>119</v>
      </c>
      <c r="F20" s="66">
        <v>1</v>
      </c>
      <c r="G20" s="67" t="s">
        <v>67</v>
      </c>
      <c r="H20" s="127">
        <v>0.57550000000000001</v>
      </c>
      <c r="I20" s="128">
        <v>16.151413423689903</v>
      </c>
      <c r="J20" s="129">
        <v>42958</v>
      </c>
      <c r="K20" s="130">
        <v>43678</v>
      </c>
      <c r="L20" s="129">
        <v>44238</v>
      </c>
      <c r="M20" s="131">
        <v>125.79430000000001</v>
      </c>
      <c r="N20" s="131">
        <f t="shared" si="0"/>
        <v>125.79430000000001</v>
      </c>
      <c r="O20" s="131">
        <f>'Greenfield PTBR'!O20</f>
        <v>62.978000000000002</v>
      </c>
      <c r="P20" s="132" t="s">
        <v>5</v>
      </c>
      <c r="Q20" s="133" t="s">
        <v>12</v>
      </c>
      <c r="R20" s="134">
        <v>1</v>
      </c>
      <c r="S20" s="135">
        <v>1</v>
      </c>
      <c r="T20" s="133" t="s">
        <v>6</v>
      </c>
    </row>
    <row r="21" spans="1:20" ht="31.4" customHeight="1" x14ac:dyDescent="0.35">
      <c r="A21" s="186" t="s">
        <v>146</v>
      </c>
      <c r="B21" s="455" t="s">
        <v>52</v>
      </c>
      <c r="C21" s="68" t="s">
        <v>34</v>
      </c>
      <c r="D21" s="68" t="s">
        <v>84</v>
      </c>
      <c r="E21" s="68" t="s">
        <v>33</v>
      </c>
      <c r="F21" s="69">
        <v>1</v>
      </c>
      <c r="G21" s="68" t="s">
        <v>67</v>
      </c>
      <c r="H21" s="136">
        <v>0.73899999999999999</v>
      </c>
      <c r="I21" s="137">
        <v>18.289274528771983</v>
      </c>
      <c r="J21" s="138">
        <v>43364</v>
      </c>
      <c r="K21" s="138">
        <v>43831</v>
      </c>
      <c r="L21" s="138">
        <v>44825</v>
      </c>
      <c r="M21" s="139">
        <v>237.947</v>
      </c>
      <c r="N21" s="139">
        <f t="shared" si="0"/>
        <v>237.947</v>
      </c>
      <c r="O21" s="139">
        <f>'Greenfield PTBR'!O21</f>
        <v>126.087</v>
      </c>
      <c r="P21" s="140" t="s">
        <v>5</v>
      </c>
      <c r="Q21" s="141" t="s">
        <v>6</v>
      </c>
      <c r="R21" s="142">
        <v>1</v>
      </c>
      <c r="S21" s="143">
        <v>1</v>
      </c>
      <c r="T21" s="141" t="s">
        <v>41</v>
      </c>
    </row>
    <row r="22" spans="1:20" ht="31.4" customHeight="1" thickBot="1" x14ac:dyDescent="0.4">
      <c r="A22" s="186" t="s">
        <v>106</v>
      </c>
      <c r="B22" s="455"/>
      <c r="C22" s="55" t="s">
        <v>35</v>
      </c>
      <c r="D22" s="55" t="s">
        <v>85</v>
      </c>
      <c r="E22" s="55" t="s">
        <v>36</v>
      </c>
      <c r="F22" s="56">
        <v>1</v>
      </c>
      <c r="G22" s="55" t="s">
        <v>68</v>
      </c>
      <c r="H22" s="102">
        <v>0.66700000000000004</v>
      </c>
      <c r="I22" s="181">
        <v>56.287888230804604</v>
      </c>
      <c r="J22" s="103">
        <v>43364</v>
      </c>
      <c r="K22" s="103">
        <v>44440</v>
      </c>
      <c r="L22" s="103">
        <v>45190</v>
      </c>
      <c r="M22" s="104">
        <v>641.38199999999995</v>
      </c>
      <c r="N22" s="104">
        <f t="shared" si="0"/>
        <v>641.38199999999995</v>
      </c>
      <c r="O22" s="104">
        <f>'Greenfield PTBR'!O22</f>
        <v>455.96499999999997</v>
      </c>
      <c r="P22" s="105" t="s">
        <v>5</v>
      </c>
      <c r="Q22" s="109" t="s">
        <v>14</v>
      </c>
      <c r="R22" s="107">
        <v>1</v>
      </c>
      <c r="S22" s="144">
        <v>1</v>
      </c>
      <c r="T22" s="109" t="s">
        <v>46</v>
      </c>
    </row>
    <row r="23" spans="1:20" ht="31.4" customHeight="1" x14ac:dyDescent="0.35">
      <c r="A23" s="186" t="s">
        <v>107</v>
      </c>
      <c r="B23" s="456" t="s">
        <v>53</v>
      </c>
      <c r="C23" s="58" t="s">
        <v>69</v>
      </c>
      <c r="D23" s="58" t="s">
        <v>86</v>
      </c>
      <c r="E23" s="58" t="s">
        <v>37</v>
      </c>
      <c r="F23" s="59">
        <v>1</v>
      </c>
      <c r="G23" s="70" t="s">
        <v>70</v>
      </c>
      <c r="H23" s="110">
        <v>0.66849999999999998</v>
      </c>
      <c r="I23" s="111">
        <v>52.959984550000016</v>
      </c>
      <c r="J23" s="112">
        <v>43891</v>
      </c>
      <c r="K23" s="112">
        <v>43831</v>
      </c>
      <c r="L23" s="112">
        <v>45736</v>
      </c>
      <c r="M23" s="113">
        <v>681.55</v>
      </c>
      <c r="N23" s="113">
        <f t="shared" si="0"/>
        <v>681.55</v>
      </c>
      <c r="O23" s="113">
        <f>'Greenfield PTBR'!O23</f>
        <v>737.04399999999998</v>
      </c>
      <c r="P23" s="114" t="s">
        <v>5</v>
      </c>
      <c r="Q23" s="115" t="s">
        <v>46</v>
      </c>
      <c r="R23" s="116">
        <v>1</v>
      </c>
      <c r="S23" s="145">
        <v>1</v>
      </c>
      <c r="T23" s="115" t="s">
        <v>156</v>
      </c>
    </row>
    <row r="24" spans="1:20" ht="39.65" customHeight="1" x14ac:dyDescent="0.35">
      <c r="A24" s="186" t="s">
        <v>109</v>
      </c>
      <c r="B24" s="457"/>
      <c r="C24" s="61" t="s">
        <v>15</v>
      </c>
      <c r="D24" s="61" t="s">
        <v>87</v>
      </c>
      <c r="E24" s="61" t="s">
        <v>27</v>
      </c>
      <c r="F24" s="62">
        <v>1</v>
      </c>
      <c r="G24" s="63" t="s">
        <v>71</v>
      </c>
      <c r="H24" s="118">
        <v>0.68120000000000003</v>
      </c>
      <c r="I24" s="22">
        <v>7.45860083</v>
      </c>
      <c r="J24" s="119">
        <v>43891</v>
      </c>
      <c r="K24" s="119">
        <v>43831</v>
      </c>
      <c r="L24" s="119">
        <v>45170</v>
      </c>
      <c r="M24" s="120">
        <v>98.792000000000002</v>
      </c>
      <c r="N24" s="120">
        <f t="shared" si="0"/>
        <v>98.792000000000002</v>
      </c>
      <c r="O24" s="120">
        <f>'Greenfield PTBR'!O24</f>
        <v>87.067999999999998</v>
      </c>
      <c r="P24" s="121" t="s">
        <v>5</v>
      </c>
      <c r="Q24" s="23" t="s">
        <v>39</v>
      </c>
      <c r="R24" s="123">
        <v>1</v>
      </c>
      <c r="S24" s="124">
        <v>1</v>
      </c>
      <c r="T24" s="23" t="s">
        <v>50</v>
      </c>
    </row>
    <row r="25" spans="1:20" ht="42.65" customHeight="1" thickBot="1" x14ac:dyDescent="0.4">
      <c r="A25" s="186" t="s">
        <v>110</v>
      </c>
      <c r="B25" s="458"/>
      <c r="C25" s="65" t="s">
        <v>16</v>
      </c>
      <c r="D25" s="65" t="s">
        <v>88</v>
      </c>
      <c r="E25" s="65" t="s">
        <v>40</v>
      </c>
      <c r="F25" s="66">
        <v>1</v>
      </c>
      <c r="G25" s="67" t="s">
        <v>62</v>
      </c>
      <c r="H25" s="127">
        <v>0.65400000000000003</v>
      </c>
      <c r="I25" s="128">
        <v>46.140901050000011</v>
      </c>
      <c r="J25" s="129">
        <v>43891</v>
      </c>
      <c r="K25" s="129">
        <v>43831</v>
      </c>
      <c r="L25" s="129">
        <v>45736</v>
      </c>
      <c r="M25" s="131">
        <v>553.56700000000001</v>
      </c>
      <c r="N25" s="131">
        <f t="shared" si="0"/>
        <v>553.56700000000001</v>
      </c>
      <c r="O25" s="131">
        <f>'Greenfield PTBR'!O25</f>
        <v>519.59500000000003</v>
      </c>
      <c r="P25" s="132" t="s">
        <v>5</v>
      </c>
      <c r="Q25" s="146" t="s">
        <v>38</v>
      </c>
      <c r="R25" s="134">
        <v>1</v>
      </c>
      <c r="S25" s="135">
        <v>1</v>
      </c>
      <c r="T25" s="146" t="s">
        <v>44</v>
      </c>
    </row>
    <row r="26" spans="1:20" ht="46" customHeight="1" thickBot="1" x14ac:dyDescent="0.4">
      <c r="A26" s="186" t="s">
        <v>111</v>
      </c>
      <c r="B26" s="49" t="s">
        <v>54</v>
      </c>
      <c r="C26" s="71" t="s">
        <v>17</v>
      </c>
      <c r="D26" s="71" t="s">
        <v>89</v>
      </c>
      <c r="E26" s="71" t="s">
        <v>42</v>
      </c>
      <c r="F26" s="72">
        <v>1</v>
      </c>
      <c r="G26" s="71" t="s">
        <v>67</v>
      </c>
      <c r="H26" s="147">
        <v>0.57899999999999996</v>
      </c>
      <c r="I26" s="148">
        <v>93.110359205539737</v>
      </c>
      <c r="J26" s="149">
        <v>44256</v>
      </c>
      <c r="K26" s="150">
        <v>46023</v>
      </c>
      <c r="L26" s="149">
        <v>46112</v>
      </c>
      <c r="M26" s="151">
        <v>1140.6279999999999</v>
      </c>
      <c r="N26" s="151">
        <f t="shared" si="0"/>
        <v>1140.6279999999999</v>
      </c>
      <c r="O26" s="151">
        <f>'Greenfield PTBR'!O26</f>
        <v>765.84537929785995</v>
      </c>
      <c r="P26" s="152" t="s">
        <v>5</v>
      </c>
      <c r="Q26" s="153" t="s">
        <v>44</v>
      </c>
      <c r="R26" s="154">
        <v>1</v>
      </c>
      <c r="S26" s="155">
        <v>0.89</v>
      </c>
      <c r="T26" s="153" t="s">
        <v>8</v>
      </c>
    </row>
    <row r="27" spans="1:20" ht="31" customHeight="1" x14ac:dyDescent="0.35">
      <c r="A27" s="186" t="s">
        <v>112</v>
      </c>
      <c r="B27" s="456" t="s">
        <v>120</v>
      </c>
      <c r="C27" s="73" t="s">
        <v>55</v>
      </c>
      <c r="D27" s="58" t="s">
        <v>72</v>
      </c>
      <c r="E27" s="58" t="s">
        <v>154</v>
      </c>
      <c r="F27" s="59">
        <v>1</v>
      </c>
      <c r="G27" s="70" t="s">
        <v>75</v>
      </c>
      <c r="H27" s="110">
        <v>0.46750000000000003</v>
      </c>
      <c r="I27" s="111">
        <v>343.10103999980538</v>
      </c>
      <c r="J27" s="112">
        <v>44805</v>
      </c>
      <c r="K27" s="112">
        <v>46023</v>
      </c>
      <c r="L27" s="112">
        <v>46660</v>
      </c>
      <c r="M27" s="113">
        <v>3653.6077241999965</v>
      </c>
      <c r="N27" s="113">
        <f t="shared" si="0"/>
        <v>3653.6077241999965</v>
      </c>
      <c r="O27" s="113">
        <f>'Greenfield PTBR'!O27</f>
        <v>2695.8784747378249</v>
      </c>
      <c r="P27" s="114" t="s">
        <v>5</v>
      </c>
      <c r="Q27" s="115" t="s">
        <v>56</v>
      </c>
      <c r="R27" s="116">
        <v>0.99199999999999999</v>
      </c>
      <c r="S27" s="156">
        <v>0.67</v>
      </c>
      <c r="T27" s="116" t="s">
        <v>8</v>
      </c>
    </row>
    <row r="28" spans="1:20" ht="43" customHeight="1" thickBot="1" x14ac:dyDescent="0.4">
      <c r="A28" s="186" t="s">
        <v>113</v>
      </c>
      <c r="B28" s="458"/>
      <c r="C28" s="74" t="s">
        <v>57</v>
      </c>
      <c r="D28" s="65" t="s">
        <v>73</v>
      </c>
      <c r="E28" s="65" t="s">
        <v>74</v>
      </c>
      <c r="F28" s="66">
        <v>1</v>
      </c>
      <c r="G28" s="67" t="s">
        <v>67</v>
      </c>
      <c r="H28" s="127">
        <v>0.59209999999999996</v>
      </c>
      <c r="I28" s="128">
        <v>16.129841075719565</v>
      </c>
      <c r="J28" s="129">
        <v>44805</v>
      </c>
      <c r="K28" s="129">
        <v>46111</v>
      </c>
      <c r="L28" s="129">
        <v>46111</v>
      </c>
      <c r="M28" s="131">
        <v>232.29230019999977</v>
      </c>
      <c r="N28" s="131">
        <f t="shared" si="0"/>
        <v>232.29230019999977</v>
      </c>
      <c r="O28" s="131">
        <f>'Greenfield PTBR'!O28</f>
        <v>62.877894173479994</v>
      </c>
      <c r="P28" s="121" t="s">
        <v>5</v>
      </c>
      <c r="Q28" s="146" t="s">
        <v>56</v>
      </c>
      <c r="R28" s="134">
        <v>0.68700000000000006</v>
      </c>
      <c r="S28" s="157">
        <v>0.60899999999999999</v>
      </c>
      <c r="T28" s="134" t="s">
        <v>8</v>
      </c>
    </row>
    <row r="29" spans="1:20" ht="36.65" customHeight="1" x14ac:dyDescent="0.35">
      <c r="A29" s="186" t="s">
        <v>130</v>
      </c>
      <c r="B29" s="455" t="s">
        <v>138</v>
      </c>
      <c r="C29" s="75" t="s">
        <v>139</v>
      </c>
      <c r="D29" s="68" t="s">
        <v>131</v>
      </c>
      <c r="E29" s="68" t="s">
        <v>154</v>
      </c>
      <c r="F29" s="69">
        <v>1</v>
      </c>
      <c r="G29" s="68" t="s">
        <v>61</v>
      </c>
      <c r="H29" s="136">
        <v>0.44845841403381792</v>
      </c>
      <c r="I29" s="137">
        <v>321.80777299039528</v>
      </c>
      <c r="J29" s="138">
        <v>45170</v>
      </c>
      <c r="K29" s="138" t="s">
        <v>127</v>
      </c>
      <c r="L29" s="138">
        <v>47206</v>
      </c>
      <c r="M29" s="139">
        <v>3157</v>
      </c>
      <c r="N29" s="139">
        <f t="shared" si="0"/>
        <v>3157</v>
      </c>
      <c r="O29" s="139">
        <f>'Greenfield PTBR'!O29</f>
        <v>305.762</v>
      </c>
      <c r="P29" s="141" t="s">
        <v>148</v>
      </c>
      <c r="Q29" s="141" t="s">
        <v>8</v>
      </c>
      <c r="R29" s="142">
        <v>0.6552</v>
      </c>
      <c r="S29" s="158">
        <v>0.2135</v>
      </c>
      <c r="T29" s="142" t="s">
        <v>8</v>
      </c>
    </row>
    <row r="30" spans="1:20" ht="34" customHeight="1" x14ac:dyDescent="0.35">
      <c r="A30" s="186" t="s">
        <v>132</v>
      </c>
      <c r="B30" s="455"/>
      <c r="C30" s="76" t="s">
        <v>140</v>
      </c>
      <c r="D30" s="52" t="s">
        <v>133</v>
      </c>
      <c r="E30" s="52" t="s">
        <v>154</v>
      </c>
      <c r="F30" s="53">
        <v>1</v>
      </c>
      <c r="G30" s="52" t="s">
        <v>126</v>
      </c>
      <c r="H30" s="95">
        <v>0.41807009111977111</v>
      </c>
      <c r="I30" s="180">
        <v>248.17739441979884</v>
      </c>
      <c r="J30" s="96">
        <v>45170</v>
      </c>
      <c r="K30" s="96" t="s">
        <v>127</v>
      </c>
      <c r="L30" s="96">
        <v>47206</v>
      </c>
      <c r="M30" s="97">
        <v>2342.297462</v>
      </c>
      <c r="N30" s="97">
        <f t="shared" si="0"/>
        <v>2342.297462</v>
      </c>
      <c r="O30" s="97">
        <f>'Greenfield PTBR'!O30</f>
        <v>136.18</v>
      </c>
      <c r="P30" s="99" t="s">
        <v>128</v>
      </c>
      <c r="Q30" s="99" t="s">
        <v>8</v>
      </c>
      <c r="R30" s="100">
        <v>0.65100000000000002</v>
      </c>
      <c r="S30" s="159">
        <v>0.22600000000000001</v>
      </c>
      <c r="T30" s="100" t="s">
        <v>8</v>
      </c>
    </row>
    <row r="31" spans="1:20" ht="36.65" customHeight="1" x14ac:dyDescent="0.35">
      <c r="A31" s="186" t="s">
        <v>134</v>
      </c>
      <c r="B31" s="455"/>
      <c r="C31" s="77" t="s">
        <v>141</v>
      </c>
      <c r="D31" s="78" t="s">
        <v>135</v>
      </c>
      <c r="E31" s="78" t="s">
        <v>27</v>
      </c>
      <c r="F31" s="79">
        <v>1</v>
      </c>
      <c r="G31" s="78" t="s">
        <v>67</v>
      </c>
      <c r="H31" s="160">
        <v>0.50359281172903692</v>
      </c>
      <c r="I31" s="182">
        <v>8.4597039392108826</v>
      </c>
      <c r="J31" s="161">
        <v>45170</v>
      </c>
      <c r="K31" s="96" t="s">
        <v>127</v>
      </c>
      <c r="L31" s="161">
        <v>46294</v>
      </c>
      <c r="M31" s="162">
        <v>94.176896999999997</v>
      </c>
      <c r="N31" s="162">
        <f t="shared" si="0"/>
        <v>94.176896999999997</v>
      </c>
      <c r="O31" s="162">
        <f>'Greenfield PTBR'!O31</f>
        <v>87.06</v>
      </c>
      <c r="P31" s="152" t="s">
        <v>5</v>
      </c>
      <c r="Q31" s="163" t="s">
        <v>56</v>
      </c>
      <c r="R31" s="164">
        <v>1</v>
      </c>
      <c r="S31" s="165">
        <v>1</v>
      </c>
      <c r="T31" s="164" t="s">
        <v>241</v>
      </c>
    </row>
    <row r="32" spans="1:20" ht="25.75" customHeight="1" thickBot="1" x14ac:dyDescent="0.4">
      <c r="B32" s="461" t="str">
        <f>"Total ("&amp;COUNTA(C13:C31)&amp;")"</f>
        <v>Total (19)</v>
      </c>
      <c r="C32" s="461"/>
      <c r="D32" s="461"/>
      <c r="E32" s="461"/>
      <c r="F32" s="461"/>
      <c r="G32" s="461"/>
      <c r="H32" s="166">
        <f>SUMPRODUCT($N$13:$N$31,$H$13:$H$31)/$N$32</f>
        <v>0.47157650090503406</v>
      </c>
      <c r="I32" s="167">
        <f>SUM(I13:I31)</f>
        <v>1812.825068998593</v>
      </c>
      <c r="J32" s="168" t="s">
        <v>8</v>
      </c>
      <c r="K32" s="168" t="s">
        <v>8</v>
      </c>
      <c r="L32" s="168" t="s">
        <v>8</v>
      </c>
      <c r="M32" s="168">
        <f>SUM(M13:M31)</f>
        <v>17178.299883399995</v>
      </c>
      <c r="N32" s="168">
        <f>SUM(N13:N31)</f>
        <v>15784.706483399998</v>
      </c>
      <c r="O32" s="168">
        <f>SUM(O13:O31)</f>
        <v>8734.3337482091665</v>
      </c>
      <c r="P32" s="168" t="s">
        <v>8</v>
      </c>
      <c r="Q32" s="168" t="s">
        <v>8</v>
      </c>
      <c r="R32" s="168" t="s">
        <v>8</v>
      </c>
      <c r="S32" s="168" t="s">
        <v>8</v>
      </c>
      <c r="T32" s="168" t="s">
        <v>8</v>
      </c>
    </row>
    <row r="33" spans="2:20" x14ac:dyDescent="0.35">
      <c r="B33" s="80"/>
      <c r="C33" s="81"/>
      <c r="D33" s="81"/>
      <c r="E33" s="81"/>
      <c r="F33" s="81"/>
      <c r="G33" s="81"/>
      <c r="H33" s="81"/>
      <c r="I33" s="169"/>
      <c r="J33" s="170"/>
      <c r="K33" s="170"/>
      <c r="L33" s="170"/>
      <c r="N33" s="170"/>
      <c r="P33" s="81"/>
      <c r="Q33" s="81"/>
      <c r="R33" s="81"/>
      <c r="S33" s="81"/>
      <c r="T33" s="81"/>
    </row>
    <row r="34" spans="2:20" x14ac:dyDescent="0.35">
      <c r="B34" s="82" t="s">
        <v>18</v>
      </c>
      <c r="H34" s="171"/>
      <c r="I34" s="171"/>
      <c r="J34" s="169"/>
      <c r="K34" s="169"/>
      <c r="L34" s="169"/>
      <c r="N34" s="171"/>
      <c r="O34" s="174"/>
    </row>
    <row r="35" spans="2:20" x14ac:dyDescent="0.35">
      <c r="B35" s="82" t="s">
        <v>121</v>
      </c>
      <c r="C35" s="82"/>
      <c r="D35" s="82"/>
      <c r="E35" s="82"/>
      <c r="F35" s="82"/>
      <c r="G35" s="82"/>
      <c r="H35" s="82"/>
      <c r="I35" s="83"/>
      <c r="N35" s="82"/>
    </row>
    <row r="36" spans="2:20" ht="18.5" x14ac:dyDescent="0.35">
      <c r="B36" s="82" t="s">
        <v>142</v>
      </c>
      <c r="I36" s="82"/>
      <c r="J36" s="82"/>
      <c r="K36" s="82"/>
      <c r="L36" s="82"/>
      <c r="O36" s="178"/>
      <c r="P36" s="82"/>
      <c r="Q36" s="82"/>
      <c r="R36" s="82"/>
      <c r="S36" s="82"/>
      <c r="T36" s="82"/>
    </row>
    <row r="37" spans="2:20" ht="18.5" x14ac:dyDescent="0.35">
      <c r="B37" s="82" t="s">
        <v>143</v>
      </c>
      <c r="H37" s="84"/>
    </row>
    <row r="38" spans="2:20" x14ac:dyDescent="0.35">
      <c r="C38" s="82"/>
      <c r="D38" s="82"/>
      <c r="E38" s="82"/>
      <c r="F38" s="82"/>
      <c r="G38" s="82"/>
      <c r="H38" s="82"/>
      <c r="I38" s="82"/>
      <c r="N38" s="82"/>
    </row>
    <row r="39" spans="2:20" x14ac:dyDescent="0.35">
      <c r="B39" s="82"/>
      <c r="C39" s="82"/>
      <c r="D39" s="82"/>
      <c r="E39" s="82"/>
      <c r="F39" s="82"/>
      <c r="G39" s="82"/>
      <c r="H39" s="82"/>
      <c r="I39" s="82"/>
      <c r="N39" s="82"/>
    </row>
    <row r="40" spans="2:20" ht="11.15" customHeight="1" x14ac:dyDescent="0.35">
      <c r="C40" s="82"/>
      <c r="D40" s="82"/>
      <c r="E40" s="82"/>
      <c r="F40" s="82"/>
      <c r="G40" s="82"/>
      <c r="H40" s="82"/>
      <c r="I40" s="82"/>
      <c r="N40" s="82"/>
    </row>
    <row r="41" spans="2:20" hidden="1" x14ac:dyDescent="0.35">
      <c r="N41" s="172"/>
    </row>
  </sheetData>
  <autoFilter ref="B11:T12" xr:uid="{D5BA4DC8-795D-43AA-8F55-0EE5BB6EC5C4}"/>
  <mergeCells count="27">
    <mergeCell ref="B21:B22"/>
    <mergeCell ref="B23:B25"/>
    <mergeCell ref="B27:B28"/>
    <mergeCell ref="B29:B31"/>
    <mergeCell ref="B32:G32"/>
    <mergeCell ref="S11:S12"/>
    <mergeCell ref="T11:T12"/>
    <mergeCell ref="B13:B15"/>
    <mergeCell ref="B16:B20"/>
    <mergeCell ref="M11:M12"/>
    <mergeCell ref="N11:N12"/>
    <mergeCell ref="O11:O12"/>
    <mergeCell ref="P11:P12"/>
    <mergeCell ref="Q11:Q12"/>
    <mergeCell ref="R11:R12"/>
    <mergeCell ref="G11:G12"/>
    <mergeCell ref="H11:H12"/>
    <mergeCell ref="I11:I12"/>
    <mergeCell ref="J11:J12"/>
    <mergeCell ref="K11:K12"/>
    <mergeCell ref="L11:L12"/>
    <mergeCell ref="F11:F12"/>
    <mergeCell ref="B2:B5"/>
    <mergeCell ref="B11:B12"/>
    <mergeCell ref="C11:C12"/>
    <mergeCell ref="D11:D12"/>
    <mergeCell ref="E11:E12"/>
  </mergeCells>
  <hyperlinks>
    <hyperlink ref="F3" location="Menu!A1" display="→Menu←" xr:uid="{B97F193F-27A0-49B2-9BE7-321C63EA0D92}"/>
  </hyperlinks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A12AD-C045-4AC6-98F1-254F4028E833}">
  <sheetPr>
    <tabColor theme="5" tint="0.59999389629810485"/>
  </sheetPr>
  <dimension ref="A1:AH41"/>
  <sheetViews>
    <sheetView showGridLines="0" zoomScale="70" zoomScaleNormal="70" workbookViewId="0">
      <pane ySplit="12" topLeftCell="A15" activePane="bottomLeft" state="frozen"/>
      <selection activeCell="I8" sqref="I8:J8"/>
      <selection pane="bottomLeft" activeCell="Q31" sqref="Q31"/>
    </sheetView>
  </sheetViews>
  <sheetFormatPr defaultColWidth="0" defaultRowHeight="15.5" zeroHeight="1" outlineLevelCol="1" x14ac:dyDescent="0.35"/>
  <cols>
    <col min="1" max="1" width="2" style="47" customWidth="1"/>
    <col min="2" max="2" width="14.81640625" style="47" customWidth="1"/>
    <col min="3" max="3" width="17.1796875" style="47" customWidth="1"/>
    <col min="4" max="4" width="10.1796875" style="47" customWidth="1"/>
    <col min="5" max="5" width="12.453125" style="47" customWidth="1"/>
    <col min="6" max="6" width="10.54296875" style="47" hidden="1" customWidth="1"/>
    <col min="7" max="7" width="8" style="47" customWidth="1"/>
    <col min="8" max="8" width="10.54296875" style="47" hidden="1" customWidth="1"/>
    <col min="9" max="9" width="17.453125" style="47" customWidth="1"/>
    <col min="10" max="10" width="13.81640625" style="47" customWidth="1" outlineLevel="1"/>
    <col min="11" max="11" width="16.1796875" style="47" customWidth="1"/>
    <col min="12" max="12" width="12.1796875" style="47" customWidth="1"/>
    <col min="13" max="13" width="17.453125" customWidth="1" outlineLevel="1"/>
    <col min="14" max="14" width="17.81640625" style="47" customWidth="1"/>
    <col min="15" max="15" width="14.54296875" style="47" customWidth="1"/>
    <col min="16" max="16" width="16.54296875" style="47" customWidth="1"/>
    <col min="17" max="17" width="16.453125" style="47" customWidth="1"/>
    <col min="18" max="18" width="16.1796875" style="47" customWidth="1"/>
    <col min="19" max="19" width="16.26953125" style="47" customWidth="1"/>
    <col min="20" max="20" width="14.26953125" style="47" customWidth="1"/>
    <col min="21" max="21" width="1" style="47" customWidth="1"/>
    <col min="22" max="23" width="9.453125" style="47" customWidth="1"/>
    <col min="24" max="25" width="9.453125" style="47" hidden="1" customWidth="1"/>
    <col min="26" max="34" width="0" style="47" hidden="1" customWidth="1"/>
    <col min="35" max="16384" width="9.453125" style="47" hidden="1"/>
  </cols>
  <sheetData>
    <row r="1" spans="1:23" s="34" customFormat="1" ht="3.65" customHeight="1" thickBot="1" x14ac:dyDescent="0.4"/>
    <row r="2" spans="1:23" s="86" customFormat="1" x14ac:dyDescent="0.35">
      <c r="A2" s="318"/>
      <c r="B2" s="450" t="e" vm="1">
        <v>#VALUE!</v>
      </c>
      <c r="C2" s="35"/>
      <c r="D2" s="35"/>
      <c r="E2" s="35"/>
      <c r="F2" s="36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15"/>
    </row>
    <row r="3" spans="1:23" s="86" customFormat="1" x14ac:dyDescent="0.35">
      <c r="A3" s="318"/>
      <c r="B3" s="451"/>
      <c r="C3" s="38" t="s">
        <v>114</v>
      </c>
      <c r="D3" s="39">
        <v>45838</v>
      </c>
      <c r="E3" s="38"/>
      <c r="F3" s="87" t="s">
        <v>144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16"/>
    </row>
    <row r="4" spans="1:23" s="86" customFormat="1" x14ac:dyDescent="0.35">
      <c r="A4" s="318"/>
      <c r="B4" s="451"/>
      <c r="C4" s="38" t="s">
        <v>115</v>
      </c>
      <c r="D4" s="40" t="str">
        <f>IF(MONTH($D$3)=3,1,IF(MONTH($D$3)=6,2,IF(MONTH($D$3)=9,3,4)))&amp;"T"&amp;RIGHT(YEAR($D$3),2)</f>
        <v>2T25</v>
      </c>
      <c r="E4" s="41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16"/>
    </row>
    <row r="5" spans="1:23" s="86" customFormat="1" ht="16" thickBot="1" x14ac:dyDescent="0.4">
      <c r="A5" s="318"/>
      <c r="B5" s="452"/>
      <c r="C5" s="42"/>
      <c r="D5" s="42"/>
      <c r="E5" s="42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317"/>
    </row>
    <row r="6" spans="1:23" s="34" customFormat="1" ht="5.9" customHeight="1" x14ac:dyDescent="0.35"/>
    <row r="7" spans="1:23" s="34" customFormat="1" ht="3" customHeight="1" x14ac:dyDescent="0.35">
      <c r="H7" s="44"/>
      <c r="I7" s="44"/>
      <c r="J7" s="44"/>
      <c r="K7" s="44"/>
      <c r="L7" s="44"/>
      <c r="N7" s="44"/>
      <c r="O7" s="44"/>
      <c r="P7" s="44"/>
      <c r="Q7" s="44"/>
      <c r="R7" s="44"/>
      <c r="S7" s="44"/>
      <c r="T7" s="44"/>
    </row>
    <row r="8" spans="1:23" s="34" customFormat="1" x14ac:dyDescent="0.35">
      <c r="B8" s="45" t="s">
        <v>157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</row>
    <row r="9" spans="1:23" s="34" customFormat="1" ht="5.9" customHeight="1" x14ac:dyDescent="0.35">
      <c r="H9" s="44"/>
      <c r="I9" s="44"/>
      <c r="J9" s="44"/>
      <c r="K9" s="44"/>
      <c r="L9" s="44"/>
      <c r="N9" s="44"/>
      <c r="O9" s="44"/>
      <c r="P9" s="44"/>
      <c r="Q9" s="44"/>
      <c r="R9" s="44"/>
      <c r="S9" s="44"/>
      <c r="T9" s="44"/>
    </row>
    <row r="10" spans="1:23" ht="12.65" customHeight="1" thickBot="1" x14ac:dyDescent="0.4">
      <c r="B10" s="48"/>
      <c r="M10" s="47"/>
    </row>
    <row r="11" spans="1:23" ht="41.5" customHeight="1" x14ac:dyDescent="0.35">
      <c r="B11" s="448" t="s">
        <v>158</v>
      </c>
      <c r="C11" s="453" t="s">
        <v>159</v>
      </c>
      <c r="D11" s="453" t="s">
        <v>160</v>
      </c>
      <c r="E11" s="453" t="s">
        <v>161</v>
      </c>
      <c r="F11" s="448" t="s">
        <v>152</v>
      </c>
      <c r="G11" s="448" t="s">
        <v>58</v>
      </c>
      <c r="H11" s="448" t="s">
        <v>162</v>
      </c>
      <c r="I11" s="448" t="s">
        <v>244</v>
      </c>
      <c r="J11" s="448" t="s">
        <v>164</v>
      </c>
      <c r="K11" s="448" t="s">
        <v>165</v>
      </c>
      <c r="L11" s="448" t="s">
        <v>166</v>
      </c>
      <c r="M11" s="459" t="s">
        <v>167</v>
      </c>
      <c r="N11" s="448" t="s">
        <v>168</v>
      </c>
      <c r="O11" s="448" t="s">
        <v>169</v>
      </c>
      <c r="P11" s="448" t="s">
        <v>170</v>
      </c>
      <c r="Q11" s="448" t="s">
        <v>171</v>
      </c>
      <c r="R11" s="448" t="s">
        <v>172</v>
      </c>
      <c r="S11" s="448" t="s">
        <v>173</v>
      </c>
      <c r="T11" s="448" t="s">
        <v>174</v>
      </c>
    </row>
    <row r="12" spans="1:23" ht="41.5" customHeight="1" x14ac:dyDescent="0.35">
      <c r="B12" s="449"/>
      <c r="C12" s="454"/>
      <c r="D12" s="454"/>
      <c r="E12" s="454"/>
      <c r="F12" s="449"/>
      <c r="G12" s="449"/>
      <c r="H12" s="449"/>
      <c r="I12" s="449"/>
      <c r="J12" s="449"/>
      <c r="K12" s="449" t="s">
        <v>175</v>
      </c>
      <c r="L12" s="449"/>
      <c r="M12" s="460"/>
      <c r="N12" s="449"/>
      <c r="O12" s="449"/>
      <c r="P12" s="449"/>
      <c r="Q12" s="449"/>
      <c r="R12" s="449"/>
      <c r="S12" s="449"/>
      <c r="T12" s="449"/>
      <c r="V12" s="319"/>
      <c r="W12" s="187"/>
    </row>
    <row r="13" spans="1:23" ht="31.4" customHeight="1" x14ac:dyDescent="0.35">
      <c r="B13" s="455" t="s">
        <v>176</v>
      </c>
      <c r="C13" s="50" t="s">
        <v>177</v>
      </c>
      <c r="D13" s="50" t="str">
        <f>Crescimento!D13</f>
        <v>003/2017</v>
      </c>
      <c r="E13" s="50" t="str">
        <f>Crescimento!E13</f>
        <v>IE Paraguaçu</v>
      </c>
      <c r="F13" s="51">
        <f>Crescimento!F13</f>
        <v>0.5</v>
      </c>
      <c r="G13" s="50" t="str">
        <f>Crescimento!G13</f>
        <v>BA/MG</v>
      </c>
      <c r="H13" s="320">
        <f>Crescimento!H13</f>
        <v>0</v>
      </c>
      <c r="I13" s="321">
        <f>Crescimento!I13</f>
        <v>81.182602409363156</v>
      </c>
      <c r="J13" s="322">
        <f>Crescimento!J13</f>
        <v>42776</v>
      </c>
      <c r="K13" s="322">
        <f>Crescimento!L13</f>
        <v>44602</v>
      </c>
      <c r="L13" s="322">
        <f>Crescimento!K13</f>
        <v>43466</v>
      </c>
      <c r="M13" s="323">
        <f>Crescimento!M13</f>
        <v>509.59500000000003</v>
      </c>
      <c r="N13" s="323">
        <f>Crescimento!N13</f>
        <v>254.79750000000001</v>
      </c>
      <c r="O13" s="323">
        <f>Crescimento!O13</f>
        <v>333.35899999999998</v>
      </c>
      <c r="P13" s="324" t="s">
        <v>5</v>
      </c>
      <c r="Q13" s="325" t="s">
        <v>178</v>
      </c>
      <c r="R13" s="326">
        <f>Crescimento!R13</f>
        <v>1</v>
      </c>
      <c r="S13" s="327">
        <f>Crescimento!S13</f>
        <v>1</v>
      </c>
      <c r="T13" s="325" t="s">
        <v>179</v>
      </c>
      <c r="V13" s="328"/>
    </row>
    <row r="14" spans="1:23" ht="31.4" customHeight="1" x14ac:dyDescent="0.35">
      <c r="B14" s="455"/>
      <c r="C14" s="52" t="s">
        <v>180</v>
      </c>
      <c r="D14" s="52" t="str">
        <f>Crescimento!D14</f>
        <v>004/2017</v>
      </c>
      <c r="E14" s="52" t="str">
        <f>Crescimento!E14</f>
        <v>IE Aimorés</v>
      </c>
      <c r="F14" s="53">
        <f>Crescimento!F14</f>
        <v>0.5</v>
      </c>
      <c r="G14" s="54" t="str">
        <f>Crescimento!G14</f>
        <v>MG</v>
      </c>
      <c r="H14" s="329">
        <f>Crescimento!H14</f>
        <v>0</v>
      </c>
      <c r="I14" s="330">
        <f>Crescimento!I14</f>
        <v>54.392366149602296</v>
      </c>
      <c r="J14" s="331">
        <f>Crescimento!J14</f>
        <v>42776</v>
      </c>
      <c r="K14" s="331">
        <f>Crescimento!L14</f>
        <v>44602</v>
      </c>
      <c r="L14" s="331">
        <f>Crescimento!K14</f>
        <v>43466</v>
      </c>
      <c r="M14" s="332">
        <f>Crescimento!M14</f>
        <v>341.11799999999999</v>
      </c>
      <c r="N14" s="332">
        <f>Crescimento!N14</f>
        <v>170.559</v>
      </c>
      <c r="O14" s="332">
        <f>Crescimento!O14</f>
        <v>197.5455</v>
      </c>
      <c r="P14" s="333" t="s">
        <v>5</v>
      </c>
      <c r="Q14" s="334" t="s">
        <v>178</v>
      </c>
      <c r="R14" s="335">
        <f>Crescimento!R14</f>
        <v>1</v>
      </c>
      <c r="S14" s="336">
        <f>Crescimento!S14</f>
        <v>1</v>
      </c>
      <c r="T14" s="334" t="s">
        <v>181</v>
      </c>
      <c r="V14" s="328"/>
    </row>
    <row r="15" spans="1:23" ht="31.4" customHeight="1" thickBot="1" x14ac:dyDescent="0.4">
      <c r="B15" s="455"/>
      <c r="C15" s="55" t="s">
        <v>182</v>
      </c>
      <c r="D15" s="55" t="str">
        <f>Crescimento!D15</f>
        <v>018/2017</v>
      </c>
      <c r="E15" s="55" t="str">
        <f>Crescimento!E15</f>
        <v>IE Itaúnas</v>
      </c>
      <c r="F15" s="56">
        <f>Crescimento!F15</f>
        <v>1</v>
      </c>
      <c r="G15" s="57" t="str">
        <f>Crescimento!G15</f>
        <v>ES</v>
      </c>
      <c r="H15" s="337">
        <f>Crescimento!H15</f>
        <v>0.25140000000000001</v>
      </c>
      <c r="I15" s="338">
        <f>Crescimento!I15</f>
        <v>72.109375825255484</v>
      </c>
      <c r="J15" s="339">
        <f>Crescimento!J15</f>
        <v>42776</v>
      </c>
      <c r="K15" s="339">
        <f>Crescimento!L15</f>
        <v>44722</v>
      </c>
      <c r="L15" s="339">
        <f>Crescimento!K15</f>
        <v>43282</v>
      </c>
      <c r="M15" s="340">
        <f>Crescimento!M15</f>
        <v>297.81900000000002</v>
      </c>
      <c r="N15" s="340">
        <f>Crescimento!N15</f>
        <v>297.81900000000002</v>
      </c>
      <c r="O15" s="340">
        <f>Crescimento!O15</f>
        <v>373.803</v>
      </c>
      <c r="P15" s="341" t="s">
        <v>5</v>
      </c>
      <c r="Q15" s="342" t="s">
        <v>183</v>
      </c>
      <c r="R15" s="343">
        <f>Crescimento!R15</f>
        <v>1</v>
      </c>
      <c r="S15" s="344">
        <f>Crescimento!S15</f>
        <v>1</v>
      </c>
      <c r="T15" s="345" t="s">
        <v>184</v>
      </c>
      <c r="V15" s="328"/>
    </row>
    <row r="16" spans="1:23" ht="31.4" customHeight="1" x14ac:dyDescent="0.35">
      <c r="B16" s="456" t="s">
        <v>185</v>
      </c>
      <c r="C16" s="58" t="s">
        <v>186</v>
      </c>
      <c r="D16" s="58" t="str">
        <f>Crescimento!D16</f>
        <v>022/2017</v>
      </c>
      <c r="E16" s="58" t="str">
        <f>Crescimento!E16</f>
        <v>IE Ivaí</v>
      </c>
      <c r="F16" s="59">
        <f>Crescimento!F16</f>
        <v>0.5</v>
      </c>
      <c r="G16" s="60" t="str">
        <f>Crescimento!G16</f>
        <v>PR</v>
      </c>
      <c r="H16" s="346">
        <f>Crescimento!H16</f>
        <v>0.33239999999999997</v>
      </c>
      <c r="I16" s="347">
        <f>Crescimento!I16</f>
        <v>199.36511865079058</v>
      </c>
      <c r="J16" s="348">
        <f>Crescimento!J16</f>
        <v>42958</v>
      </c>
      <c r="K16" s="348">
        <f>Crescimento!L16</f>
        <v>44784</v>
      </c>
      <c r="L16" s="348">
        <f>Crescimento!K16</f>
        <v>44228</v>
      </c>
      <c r="M16" s="349">
        <f>Crescimento!M16</f>
        <v>1936.4738</v>
      </c>
      <c r="N16" s="349">
        <f>Crescimento!N16</f>
        <v>968.23689999999999</v>
      </c>
      <c r="O16" s="349">
        <f>Crescimento!O16</f>
        <v>1050.4335000000001</v>
      </c>
      <c r="P16" s="350" t="s">
        <v>5</v>
      </c>
      <c r="Q16" s="351" t="s">
        <v>187</v>
      </c>
      <c r="R16" s="352">
        <f>Crescimento!R16</f>
        <v>1</v>
      </c>
      <c r="S16" s="353">
        <f>Crescimento!S16</f>
        <v>1</v>
      </c>
      <c r="T16" s="351" t="s">
        <v>188</v>
      </c>
      <c r="V16" s="328"/>
    </row>
    <row r="17" spans="2:20" ht="31.4" customHeight="1" x14ac:dyDescent="0.35">
      <c r="B17" s="457"/>
      <c r="C17" s="61" t="s">
        <v>189</v>
      </c>
      <c r="D17" s="61" t="str">
        <f>Crescimento!D17</f>
        <v>026/2017</v>
      </c>
      <c r="E17" s="61" t="str">
        <f>Crescimento!E17</f>
        <v>IE Tibagi</v>
      </c>
      <c r="F17" s="62">
        <f>Crescimento!F17</f>
        <v>1</v>
      </c>
      <c r="G17" s="63" t="str">
        <f>Crescimento!G17</f>
        <v>SP / PR</v>
      </c>
      <c r="H17" s="354">
        <f>Crescimento!H17</f>
        <v>0.32200000000000001</v>
      </c>
      <c r="I17" s="355">
        <f>Crescimento!I17</f>
        <v>23.670081096464052</v>
      </c>
      <c r="J17" s="356">
        <f>Crescimento!J17</f>
        <v>42958</v>
      </c>
      <c r="K17" s="356">
        <f>Crescimento!L17</f>
        <v>44419</v>
      </c>
      <c r="L17" s="356">
        <f>Crescimento!K17</f>
        <v>42736</v>
      </c>
      <c r="M17" s="357">
        <f>Crescimento!M17</f>
        <v>134.6464</v>
      </c>
      <c r="N17" s="357">
        <f>Crescimento!N17</f>
        <v>134.6464</v>
      </c>
      <c r="O17" s="357">
        <f>Crescimento!O17</f>
        <v>117.526</v>
      </c>
      <c r="P17" s="358" t="s">
        <v>5</v>
      </c>
      <c r="Q17" s="359" t="s">
        <v>183</v>
      </c>
      <c r="R17" s="360">
        <f>Crescimento!R17</f>
        <v>1</v>
      </c>
      <c r="S17" s="361">
        <f>Crescimento!S17</f>
        <v>1</v>
      </c>
      <c r="T17" s="362" t="s">
        <v>190</v>
      </c>
    </row>
    <row r="18" spans="2:20" ht="31.4" customHeight="1" x14ac:dyDescent="0.35">
      <c r="B18" s="457"/>
      <c r="C18" s="61" t="s">
        <v>191</v>
      </c>
      <c r="D18" s="61" t="str">
        <f>Crescimento!D18</f>
        <v>027/2017</v>
      </c>
      <c r="E18" s="61" t="str">
        <f>Crescimento!E18</f>
        <v>IE Itaquerê</v>
      </c>
      <c r="F18" s="62">
        <f>Crescimento!F18</f>
        <v>1</v>
      </c>
      <c r="G18" s="64" t="str">
        <f>Crescimento!G18</f>
        <v>SP / PR</v>
      </c>
      <c r="H18" s="354">
        <f>Crescimento!H18</f>
        <v>0.4451</v>
      </c>
      <c r="I18" s="355">
        <f>Crescimento!I18</f>
        <v>70.794383704919042</v>
      </c>
      <c r="J18" s="356">
        <f>Crescimento!J18</f>
        <v>42958</v>
      </c>
      <c r="K18" s="356">
        <f>Crescimento!L18</f>
        <v>44419</v>
      </c>
      <c r="L18" s="356">
        <f>Crescimento!K18</f>
        <v>43252</v>
      </c>
      <c r="M18" s="357">
        <f>Crescimento!M18</f>
        <v>397.73349999999999</v>
      </c>
      <c r="N18" s="357">
        <f>Crescimento!N18</f>
        <v>397.73349999999999</v>
      </c>
      <c r="O18" s="357">
        <f>Crescimento!O18</f>
        <v>255.90600000000001</v>
      </c>
      <c r="P18" s="358" t="s">
        <v>5</v>
      </c>
      <c r="Q18" s="359" t="s">
        <v>183</v>
      </c>
      <c r="R18" s="360">
        <f>Crescimento!R18</f>
        <v>1</v>
      </c>
      <c r="S18" s="361">
        <f>Crescimento!S18</f>
        <v>1</v>
      </c>
      <c r="T18" s="362" t="s">
        <v>192</v>
      </c>
    </row>
    <row r="19" spans="2:20" ht="31.4" customHeight="1" x14ac:dyDescent="0.35">
      <c r="B19" s="457"/>
      <c r="C19" s="61" t="s">
        <v>193</v>
      </c>
      <c r="D19" s="61" t="str">
        <f>Crescimento!D19</f>
        <v>046/2017</v>
      </c>
      <c r="E19" s="61" t="str">
        <f>Crescimento!E19</f>
        <v>IE Aguapeí</v>
      </c>
      <c r="F19" s="62">
        <f>Crescimento!F19</f>
        <v>1</v>
      </c>
      <c r="G19" s="64" t="str">
        <f>Crescimento!G19</f>
        <v>SP / PR</v>
      </c>
      <c r="H19" s="354">
        <f>Crescimento!H19</f>
        <v>0.52690000000000003</v>
      </c>
      <c r="I19" s="355">
        <f>Crescimento!I19</f>
        <v>83.236966918462116</v>
      </c>
      <c r="J19" s="356">
        <f>Crescimento!J19</f>
        <v>42958</v>
      </c>
      <c r="K19" s="363">
        <f>Crescimento!L19</f>
        <v>44419</v>
      </c>
      <c r="L19" s="356">
        <f>Crescimento!K19</f>
        <v>43435</v>
      </c>
      <c r="M19" s="357">
        <f>Crescimento!M19</f>
        <v>601.87950000000001</v>
      </c>
      <c r="N19" s="357">
        <f>Crescimento!N19</f>
        <v>601.87950000000001</v>
      </c>
      <c r="O19" s="357">
        <f>Crescimento!O19</f>
        <v>363.42</v>
      </c>
      <c r="P19" s="358" t="s">
        <v>5</v>
      </c>
      <c r="Q19" s="362" t="s">
        <v>194</v>
      </c>
      <c r="R19" s="360">
        <f>Crescimento!R19</f>
        <v>1</v>
      </c>
      <c r="S19" s="364">
        <f>Crescimento!S19</f>
        <v>1</v>
      </c>
      <c r="T19" s="362" t="s">
        <v>195</v>
      </c>
    </row>
    <row r="20" spans="2:20" ht="31.4" customHeight="1" thickBot="1" x14ac:dyDescent="0.4">
      <c r="B20" s="458"/>
      <c r="C20" s="65" t="s">
        <v>196</v>
      </c>
      <c r="D20" s="65" t="str">
        <f>Crescimento!D20</f>
        <v>042/2017</v>
      </c>
      <c r="E20" s="65" t="str">
        <f>Crescimento!E20</f>
        <v>IE Jaguar 6</v>
      </c>
      <c r="F20" s="66">
        <f>Crescimento!F20</f>
        <v>1</v>
      </c>
      <c r="G20" s="67" t="str">
        <f>Crescimento!G20</f>
        <v>SP</v>
      </c>
      <c r="H20" s="365">
        <f>Crescimento!H20</f>
        <v>0.57550000000000001</v>
      </c>
      <c r="I20" s="366">
        <f>Crescimento!I20</f>
        <v>16.151413423689903</v>
      </c>
      <c r="J20" s="367">
        <f>Crescimento!J20</f>
        <v>42958</v>
      </c>
      <c r="K20" s="368">
        <f>Crescimento!L20</f>
        <v>44238</v>
      </c>
      <c r="L20" s="367">
        <f>Crescimento!K20</f>
        <v>43678</v>
      </c>
      <c r="M20" s="369">
        <f>Crescimento!M20</f>
        <v>125.79430000000001</v>
      </c>
      <c r="N20" s="369">
        <f>Crescimento!N20</f>
        <v>125.79430000000001</v>
      </c>
      <c r="O20" s="369">
        <f>Crescimento!O20</f>
        <v>62.978000000000002</v>
      </c>
      <c r="P20" s="370" t="s">
        <v>5</v>
      </c>
      <c r="Q20" s="371" t="s">
        <v>197</v>
      </c>
      <c r="R20" s="372">
        <f>Crescimento!R20</f>
        <v>1</v>
      </c>
      <c r="S20" s="373">
        <f>Crescimento!S20</f>
        <v>1</v>
      </c>
      <c r="T20" s="371" t="s">
        <v>194</v>
      </c>
    </row>
    <row r="21" spans="2:20" ht="31.4" customHeight="1" x14ac:dyDescent="0.35">
      <c r="B21" s="455" t="s">
        <v>52</v>
      </c>
      <c r="C21" s="68" t="s">
        <v>198</v>
      </c>
      <c r="D21" s="68" t="str">
        <f>Crescimento!D21</f>
        <v>021/2018</v>
      </c>
      <c r="E21" s="68" t="str">
        <f>Crescimento!E21</f>
        <v>IE Itapura</v>
      </c>
      <c r="F21" s="69">
        <f>Crescimento!F21</f>
        <v>1</v>
      </c>
      <c r="G21" s="68" t="str">
        <f>Crescimento!G21</f>
        <v>SP</v>
      </c>
      <c r="H21" s="374">
        <f>Crescimento!H21</f>
        <v>0.73899999999999999</v>
      </c>
      <c r="I21" s="375">
        <f>Crescimento!I21</f>
        <v>18.289274528771983</v>
      </c>
      <c r="J21" s="376">
        <f>Crescimento!J21</f>
        <v>43364</v>
      </c>
      <c r="K21" s="376">
        <f>Crescimento!L21</f>
        <v>44825</v>
      </c>
      <c r="L21" s="376">
        <f>Crescimento!K21</f>
        <v>43831</v>
      </c>
      <c r="M21" s="377">
        <f>Crescimento!M21</f>
        <v>237.947</v>
      </c>
      <c r="N21" s="377">
        <f>Crescimento!N21</f>
        <v>237.947</v>
      </c>
      <c r="O21" s="377">
        <f>Crescimento!O21</f>
        <v>126.087</v>
      </c>
      <c r="P21" s="378" t="s">
        <v>5</v>
      </c>
      <c r="Q21" s="379" t="s">
        <v>194</v>
      </c>
      <c r="R21" s="380">
        <f>Crescimento!R21</f>
        <v>1</v>
      </c>
      <c r="S21" s="381">
        <f>Crescimento!S21</f>
        <v>1</v>
      </c>
      <c r="T21" s="379" t="s">
        <v>199</v>
      </c>
    </row>
    <row r="22" spans="2:20" ht="31.4" customHeight="1" thickBot="1" x14ac:dyDescent="0.4">
      <c r="B22" s="455"/>
      <c r="C22" s="55" t="s">
        <v>200</v>
      </c>
      <c r="D22" s="55" t="str">
        <f>Crescimento!D22</f>
        <v>012/2018</v>
      </c>
      <c r="E22" s="55" t="str">
        <f>Crescimento!E22</f>
        <v>IE Biguaçu</v>
      </c>
      <c r="F22" s="56">
        <f>Crescimento!F22</f>
        <v>1</v>
      </c>
      <c r="G22" s="55" t="str">
        <f>Crescimento!G22</f>
        <v>SC</v>
      </c>
      <c r="H22" s="337">
        <f>Crescimento!H22</f>
        <v>0.66700000000000004</v>
      </c>
      <c r="I22" s="338">
        <f>Crescimento!I22</f>
        <v>56.287888230804604</v>
      </c>
      <c r="J22" s="339">
        <f>Crescimento!J22</f>
        <v>43364</v>
      </c>
      <c r="K22" s="339">
        <f>Crescimento!L22</f>
        <v>45190</v>
      </c>
      <c r="L22" s="339">
        <f>Crescimento!K22</f>
        <v>44440</v>
      </c>
      <c r="M22" s="340">
        <f>Crescimento!M22</f>
        <v>641.38199999999995</v>
      </c>
      <c r="N22" s="340">
        <f>Crescimento!N22</f>
        <v>641.38199999999995</v>
      </c>
      <c r="O22" s="340">
        <f>Crescimento!O22</f>
        <v>455.96499999999997</v>
      </c>
      <c r="P22" s="341" t="s">
        <v>5</v>
      </c>
      <c r="Q22" s="345" t="s">
        <v>195</v>
      </c>
      <c r="R22" s="343">
        <f>Crescimento!R22</f>
        <v>1</v>
      </c>
      <c r="S22" s="382">
        <f>Crescimento!S22</f>
        <v>1</v>
      </c>
      <c r="T22" s="345" t="s">
        <v>179</v>
      </c>
    </row>
    <row r="23" spans="2:20" ht="31.4" customHeight="1" x14ac:dyDescent="0.35">
      <c r="B23" s="456" t="s">
        <v>201</v>
      </c>
      <c r="C23" s="58" t="s">
        <v>202</v>
      </c>
      <c r="D23" s="58" t="str">
        <f>Crescimento!D23</f>
        <v>001/2020</v>
      </c>
      <c r="E23" s="58" t="str">
        <f>Crescimento!E23</f>
        <v>Evrecy</v>
      </c>
      <c r="F23" s="59">
        <f>Crescimento!F23</f>
        <v>1</v>
      </c>
      <c r="G23" s="70" t="str">
        <f>Crescimento!G23</f>
        <v>RS</v>
      </c>
      <c r="H23" s="346">
        <f>Crescimento!H23</f>
        <v>0.66849999999999998</v>
      </c>
      <c r="I23" s="347">
        <f>Crescimento!I23</f>
        <v>52.959984550000016</v>
      </c>
      <c r="J23" s="348">
        <f>Crescimento!J23</f>
        <v>43891</v>
      </c>
      <c r="K23" s="348">
        <f>Crescimento!L23</f>
        <v>45736</v>
      </c>
      <c r="L23" s="348">
        <f>Crescimento!K23</f>
        <v>43831</v>
      </c>
      <c r="M23" s="349">
        <f>Crescimento!M23</f>
        <v>681.55</v>
      </c>
      <c r="N23" s="349">
        <f>Crescimento!N23</f>
        <v>681.55</v>
      </c>
      <c r="O23" s="349">
        <f>Crescimento!O23</f>
        <v>737.04399999999998</v>
      </c>
      <c r="P23" s="350" t="s">
        <v>5</v>
      </c>
      <c r="Q23" s="351" t="s">
        <v>203</v>
      </c>
      <c r="R23" s="352">
        <f>Crescimento!R23</f>
        <v>1</v>
      </c>
      <c r="S23" s="383">
        <f>Crescimento!S23</f>
        <v>1</v>
      </c>
      <c r="T23" s="351" t="s">
        <v>8</v>
      </c>
    </row>
    <row r="24" spans="2:20" ht="31.4" customHeight="1" x14ac:dyDescent="0.35">
      <c r="B24" s="457"/>
      <c r="C24" s="61" t="s">
        <v>204</v>
      </c>
      <c r="D24" s="61" t="str">
        <f>Crescimento!D24</f>
        <v>006/2020</v>
      </c>
      <c r="E24" s="61" t="str">
        <f>Crescimento!E24</f>
        <v>IE Tibagi</v>
      </c>
      <c r="F24" s="62">
        <f>Crescimento!F24</f>
        <v>1</v>
      </c>
      <c r="G24" s="63" t="str">
        <f>Crescimento!G24</f>
        <v>MS / SP</v>
      </c>
      <c r="H24" s="354">
        <f>Crescimento!H24</f>
        <v>0.68120000000000003</v>
      </c>
      <c r="I24" s="355">
        <f>Crescimento!I24</f>
        <v>7.45860083</v>
      </c>
      <c r="J24" s="356">
        <f>Crescimento!J24</f>
        <v>43891</v>
      </c>
      <c r="K24" s="356">
        <f>Crescimento!L24</f>
        <v>45170</v>
      </c>
      <c r="L24" s="356">
        <f>Crescimento!K24</f>
        <v>43831</v>
      </c>
      <c r="M24" s="357">
        <f>Crescimento!M24</f>
        <v>98.792000000000002</v>
      </c>
      <c r="N24" s="357">
        <f>Crescimento!N24</f>
        <v>98.792000000000002</v>
      </c>
      <c r="O24" s="357">
        <f>Crescimento!O24</f>
        <v>87.067999999999998</v>
      </c>
      <c r="P24" s="358" t="s">
        <v>5</v>
      </c>
      <c r="Q24" s="362" t="s">
        <v>205</v>
      </c>
      <c r="R24" s="360">
        <f>Crescimento!R24</f>
        <v>1</v>
      </c>
      <c r="S24" s="361">
        <f>Crescimento!S24</f>
        <v>1</v>
      </c>
      <c r="T24" s="362" t="s">
        <v>181</v>
      </c>
    </row>
    <row r="25" spans="2:20" ht="31.4" customHeight="1" thickBot="1" x14ac:dyDescent="0.4">
      <c r="B25" s="458"/>
      <c r="C25" s="65" t="s">
        <v>206</v>
      </c>
      <c r="D25" s="65" t="str">
        <f>Crescimento!D25</f>
        <v>007/2020</v>
      </c>
      <c r="E25" s="65" t="str">
        <f>Crescimento!E25</f>
        <v>IEMG</v>
      </c>
      <c r="F25" s="66">
        <f>Crescimento!F25</f>
        <v>1</v>
      </c>
      <c r="G25" s="67" t="str">
        <f>Crescimento!G25</f>
        <v>MG</v>
      </c>
      <c r="H25" s="365">
        <f>Crescimento!H25</f>
        <v>0.65400000000000003</v>
      </c>
      <c r="I25" s="366">
        <f>Crescimento!I25</f>
        <v>46.140901050000011</v>
      </c>
      <c r="J25" s="367">
        <f>Crescimento!J25</f>
        <v>43891</v>
      </c>
      <c r="K25" s="367">
        <f>Crescimento!L25</f>
        <v>45736</v>
      </c>
      <c r="L25" s="367">
        <f>Crescimento!K25</f>
        <v>43831</v>
      </c>
      <c r="M25" s="369">
        <f>Crescimento!M25</f>
        <v>553.56700000000001</v>
      </c>
      <c r="N25" s="369">
        <f>Crescimento!N25</f>
        <v>553.56700000000001</v>
      </c>
      <c r="O25" s="369">
        <f>Crescimento!O25</f>
        <v>519.59500000000003</v>
      </c>
      <c r="P25" s="370" t="s">
        <v>5</v>
      </c>
      <c r="Q25" s="384" t="s">
        <v>203</v>
      </c>
      <c r="R25" s="372">
        <f>Crescimento!R25</f>
        <v>1</v>
      </c>
      <c r="S25" s="373">
        <f>Crescimento!S25</f>
        <v>1</v>
      </c>
      <c r="T25" s="384" t="s">
        <v>207</v>
      </c>
    </row>
    <row r="26" spans="2:20" ht="31.4" customHeight="1" thickBot="1" x14ac:dyDescent="0.4">
      <c r="B26" s="49" t="s">
        <v>208</v>
      </c>
      <c r="C26" s="71" t="s">
        <v>209</v>
      </c>
      <c r="D26" s="71" t="str">
        <f>Crescimento!D26</f>
        <v>005/2021</v>
      </c>
      <c r="E26" s="71" t="str">
        <f>Crescimento!E26</f>
        <v>IE Riacho Grande</v>
      </c>
      <c r="F26" s="72">
        <f>Crescimento!F26</f>
        <v>1</v>
      </c>
      <c r="G26" s="71" t="str">
        <f>Crescimento!G26</f>
        <v>SP</v>
      </c>
      <c r="H26" s="385">
        <f>Crescimento!H26</f>
        <v>0.57899999999999996</v>
      </c>
      <c r="I26" s="386">
        <f>Crescimento!I26</f>
        <v>93.110359205539737</v>
      </c>
      <c r="J26" s="387">
        <f>Crescimento!J26</f>
        <v>44256</v>
      </c>
      <c r="K26" s="388">
        <f>Crescimento!L26</f>
        <v>46112</v>
      </c>
      <c r="L26" s="387">
        <f>Crescimento!K26</f>
        <v>46023</v>
      </c>
      <c r="M26" s="389">
        <f>Crescimento!M26</f>
        <v>1140.6279999999999</v>
      </c>
      <c r="N26" s="389">
        <f>Crescimento!N26</f>
        <v>1140.6279999999999</v>
      </c>
      <c r="O26" s="389">
        <f>Crescimento!O26</f>
        <v>765.84537929785995</v>
      </c>
      <c r="P26" s="390" t="s">
        <v>5</v>
      </c>
      <c r="Q26" s="391" t="s">
        <v>184</v>
      </c>
      <c r="R26" s="392">
        <f>Crescimento!R26</f>
        <v>1</v>
      </c>
      <c r="S26" s="393">
        <f>Crescimento!S26</f>
        <v>0.89</v>
      </c>
      <c r="T26" s="391" t="s">
        <v>8</v>
      </c>
    </row>
    <row r="27" spans="2:20" ht="31.4" customHeight="1" x14ac:dyDescent="0.35">
      <c r="B27" s="456" t="s">
        <v>120</v>
      </c>
      <c r="C27" s="73" t="s">
        <v>210</v>
      </c>
      <c r="D27" s="58" t="str">
        <f>Crescimento!D27</f>
        <v>008/2022</v>
      </c>
      <c r="E27" s="58" t="str">
        <f>Crescimento!E27</f>
        <v>ISA ENERGIA BRASIL</v>
      </c>
      <c r="F27" s="59">
        <f>Crescimento!F27</f>
        <v>1</v>
      </c>
      <c r="G27" s="70" t="str">
        <f>Crescimento!G27</f>
        <v>MG / ES</v>
      </c>
      <c r="H27" s="346">
        <f>Crescimento!H27</f>
        <v>0.46750000000000003</v>
      </c>
      <c r="I27" s="347">
        <f>Crescimento!I27</f>
        <v>343.10103999980538</v>
      </c>
      <c r="J27" s="348">
        <f>Crescimento!J27</f>
        <v>44805</v>
      </c>
      <c r="K27" s="348">
        <f>Crescimento!L27</f>
        <v>46660</v>
      </c>
      <c r="L27" s="348">
        <f>Crescimento!K27</f>
        <v>46023</v>
      </c>
      <c r="M27" s="349">
        <f>Crescimento!M27</f>
        <v>3653.6077241999965</v>
      </c>
      <c r="N27" s="349">
        <f>Crescimento!N27</f>
        <v>3653.6077241999965</v>
      </c>
      <c r="O27" s="349">
        <f>Crescimento!O27</f>
        <v>2695.8784747378249</v>
      </c>
      <c r="P27" s="351" t="s">
        <v>211</v>
      </c>
      <c r="Q27" s="351" t="s">
        <v>184</v>
      </c>
      <c r="R27" s="352">
        <f>Crescimento!R27</f>
        <v>0.99199999999999999</v>
      </c>
      <c r="S27" s="394">
        <f>Crescimento!S27</f>
        <v>0.67</v>
      </c>
      <c r="T27" s="352" t="s">
        <v>8</v>
      </c>
    </row>
    <row r="28" spans="2:20" ht="31.4" customHeight="1" thickBot="1" x14ac:dyDescent="0.4">
      <c r="B28" s="458"/>
      <c r="C28" s="74" t="s">
        <v>212</v>
      </c>
      <c r="D28" s="65" t="str">
        <f>Crescimento!D28</f>
        <v>011/2022</v>
      </c>
      <c r="E28" s="65" t="str">
        <f>Crescimento!E28</f>
        <v>IE Jaguar 8</v>
      </c>
      <c r="F28" s="66">
        <f>Crescimento!F28</f>
        <v>1</v>
      </c>
      <c r="G28" s="67" t="str">
        <f>Crescimento!G28</f>
        <v>SP</v>
      </c>
      <c r="H28" s="365">
        <f>Crescimento!H28</f>
        <v>0.59209999999999996</v>
      </c>
      <c r="I28" s="366">
        <f>Crescimento!I28</f>
        <v>16.129841075719565</v>
      </c>
      <c r="J28" s="367">
        <f>Crescimento!J28</f>
        <v>44805</v>
      </c>
      <c r="K28" s="367">
        <f>Crescimento!L28</f>
        <v>46111</v>
      </c>
      <c r="L28" s="367">
        <f>Crescimento!K28</f>
        <v>46111</v>
      </c>
      <c r="M28" s="369">
        <f>Crescimento!M28</f>
        <v>232.29230019999977</v>
      </c>
      <c r="N28" s="369">
        <f>Crescimento!N28</f>
        <v>232.29230019999977</v>
      </c>
      <c r="O28" s="369">
        <f>Crescimento!O28</f>
        <v>62.877894173479994</v>
      </c>
      <c r="P28" s="384" t="s">
        <v>213</v>
      </c>
      <c r="Q28" s="384" t="s">
        <v>184</v>
      </c>
      <c r="R28" s="372">
        <f>Crescimento!R28</f>
        <v>0.68700000000000006</v>
      </c>
      <c r="S28" s="395">
        <f>Crescimento!S28</f>
        <v>0.60899999999999999</v>
      </c>
      <c r="T28" s="372" t="s">
        <v>8</v>
      </c>
    </row>
    <row r="29" spans="2:20" ht="31.4" customHeight="1" x14ac:dyDescent="0.35">
      <c r="B29" s="455" t="s">
        <v>138</v>
      </c>
      <c r="C29" s="75" t="s">
        <v>214</v>
      </c>
      <c r="D29" s="68" t="str">
        <f>Crescimento!D29</f>
        <v>006/2023</v>
      </c>
      <c r="E29" s="68" t="str">
        <f>Crescimento!E29</f>
        <v>ISA ENERGIA BRASIL</v>
      </c>
      <c r="F29" s="69">
        <f>Crescimento!F29</f>
        <v>1</v>
      </c>
      <c r="G29" s="68" t="s">
        <v>61</v>
      </c>
      <c r="H29" s="374">
        <v>0.44845841403381792</v>
      </c>
      <c r="I29" s="375">
        <f>Crescimento!I29</f>
        <v>321.80777299039528</v>
      </c>
      <c r="J29" s="376">
        <f>Crescimento!J29</f>
        <v>45170</v>
      </c>
      <c r="K29" s="376">
        <f>Crescimento!L29</f>
        <v>47206</v>
      </c>
      <c r="L29" s="376" t="s">
        <v>215</v>
      </c>
      <c r="M29" s="377">
        <f>Crescimento!M29</f>
        <v>3157</v>
      </c>
      <c r="N29" s="377">
        <v>3157</v>
      </c>
      <c r="O29" s="377">
        <f>Crescimento!O29</f>
        <v>305.762</v>
      </c>
      <c r="P29" s="379" t="s">
        <v>216</v>
      </c>
      <c r="Q29" s="379" t="s">
        <v>8</v>
      </c>
      <c r="R29" s="380">
        <f>Crescimento!R29</f>
        <v>0.6552</v>
      </c>
      <c r="S29" s="396">
        <f>Crescimento!S29</f>
        <v>0.2135</v>
      </c>
      <c r="T29" s="380" t="s">
        <v>8</v>
      </c>
    </row>
    <row r="30" spans="2:20" ht="31.4" customHeight="1" x14ac:dyDescent="0.35">
      <c r="B30" s="455"/>
      <c r="C30" s="76" t="s">
        <v>217</v>
      </c>
      <c r="D30" s="52" t="str">
        <f>Crescimento!D30</f>
        <v>012/2023</v>
      </c>
      <c r="E30" s="52" t="str">
        <f>Crescimento!E30</f>
        <v>ISA ENERGIA BRASIL</v>
      </c>
      <c r="F30" s="53">
        <f>Crescimento!F30</f>
        <v>1</v>
      </c>
      <c r="G30" s="52" t="str">
        <f>Crescimento!G30</f>
        <v>RJ/MG</v>
      </c>
      <c r="H30" s="329">
        <f>Crescimento!H30</f>
        <v>0.41807009111977111</v>
      </c>
      <c r="I30" s="330">
        <f>Crescimento!I30</f>
        <v>248.17739441979884</v>
      </c>
      <c r="J30" s="331">
        <f>Crescimento!J30</f>
        <v>45170</v>
      </c>
      <c r="K30" s="331">
        <f>Crescimento!L30</f>
        <v>47206</v>
      </c>
      <c r="L30" s="331" t="s">
        <v>215</v>
      </c>
      <c r="M30" s="332">
        <f>Crescimento!M30</f>
        <v>2342.297462</v>
      </c>
      <c r="N30" s="332">
        <f>Crescimento!N30</f>
        <v>2342.297462</v>
      </c>
      <c r="O30" s="332">
        <f>Crescimento!O30</f>
        <v>136.18</v>
      </c>
      <c r="P30" s="334" t="s">
        <v>216</v>
      </c>
      <c r="Q30" s="334" t="s">
        <v>8</v>
      </c>
      <c r="R30" s="335">
        <f>Crescimento!R30</f>
        <v>0.65100000000000002</v>
      </c>
      <c r="S30" s="397">
        <f>Crescimento!S30</f>
        <v>0.22600000000000001</v>
      </c>
      <c r="T30" s="335" t="s">
        <v>8</v>
      </c>
    </row>
    <row r="31" spans="2:20" ht="31.4" customHeight="1" x14ac:dyDescent="0.35">
      <c r="B31" s="455"/>
      <c r="C31" s="77" t="s">
        <v>218</v>
      </c>
      <c r="D31" s="78" t="str">
        <f>Crescimento!D31</f>
        <v>014/2023</v>
      </c>
      <c r="E31" s="78" t="str">
        <f>Crescimento!E31</f>
        <v>IE Tibagi</v>
      </c>
      <c r="F31" s="79">
        <f>Crescimento!F31</f>
        <v>1</v>
      </c>
      <c r="G31" s="78" t="str">
        <f>Crescimento!G31</f>
        <v>SP</v>
      </c>
      <c r="H31" s="398">
        <f>Crescimento!H31</f>
        <v>0.50359281172903692</v>
      </c>
      <c r="I31" s="399">
        <f>Crescimento!I31</f>
        <v>8.4597039392108826</v>
      </c>
      <c r="J31" s="400">
        <f>Crescimento!J31</f>
        <v>45170</v>
      </c>
      <c r="K31" s="400">
        <f>Crescimento!L31</f>
        <v>46294</v>
      </c>
      <c r="L31" s="400" t="str">
        <f>Crescimento!K31</f>
        <v>Imediata</v>
      </c>
      <c r="M31" s="401">
        <f>Crescimento!M31</f>
        <v>94.176896999999997</v>
      </c>
      <c r="N31" s="401">
        <f>Crescimento!N31</f>
        <v>94.176896999999997</v>
      </c>
      <c r="O31" s="401">
        <f>Crescimento!O31</f>
        <v>87.06</v>
      </c>
      <c r="P31" s="402" t="s">
        <v>213</v>
      </c>
      <c r="Q31" s="402" t="s">
        <v>213</v>
      </c>
      <c r="R31" s="403">
        <f>Crescimento!R31</f>
        <v>1</v>
      </c>
      <c r="S31" s="404">
        <f>Crescimento!S31</f>
        <v>1</v>
      </c>
      <c r="T31" s="403" t="s">
        <v>8</v>
      </c>
    </row>
    <row r="32" spans="2:20" ht="25.75" customHeight="1" thickBot="1" x14ac:dyDescent="0.4">
      <c r="B32" s="461" t="str">
        <f>"Total ("&amp;COUNTA(C13:C31)&amp;")"</f>
        <v>Total (19)</v>
      </c>
      <c r="C32" s="461"/>
      <c r="D32" s="461"/>
      <c r="E32" s="461"/>
      <c r="F32" s="461"/>
      <c r="G32" s="461"/>
      <c r="H32" s="166">
        <f>Crescimento!H32</f>
        <v>0.47157650090503406</v>
      </c>
      <c r="I32" s="167">
        <f>Crescimento!I32</f>
        <v>1812.825068998593</v>
      </c>
      <c r="J32" s="168" t="str">
        <f>Crescimento!J32</f>
        <v>-</v>
      </c>
      <c r="K32" s="168" t="str">
        <f>Crescimento!L32</f>
        <v>-</v>
      </c>
      <c r="L32" s="168" t="str">
        <f>Crescimento!K32</f>
        <v>-</v>
      </c>
      <c r="M32" s="168">
        <f>SUM(M13:M26)</f>
        <v>7698.9254999999994</v>
      </c>
      <c r="N32" s="168">
        <f>Crescimento!N32</f>
        <v>15784.706483399998</v>
      </c>
      <c r="O32" s="168">
        <f>Crescimento!O32</f>
        <v>8734.3337482091665</v>
      </c>
      <c r="P32" s="168">
        <f>Crescimento!N32</f>
        <v>15784.706483399998</v>
      </c>
      <c r="Q32" s="168">
        <f>Crescimento!O32</f>
        <v>8734.3337482091665</v>
      </c>
      <c r="R32" s="168" t="str">
        <f>Crescimento!P32</f>
        <v>-</v>
      </c>
      <c r="S32" s="168" t="str">
        <f>Crescimento!Q32</f>
        <v>-</v>
      </c>
      <c r="T32" s="168" t="s">
        <v>8</v>
      </c>
    </row>
    <row r="33" spans="2:20" x14ac:dyDescent="0.35">
      <c r="B33" s="80"/>
      <c r="C33" s="81"/>
      <c r="D33" s="81"/>
      <c r="E33" s="81"/>
      <c r="F33" s="81"/>
      <c r="G33" s="81"/>
      <c r="H33" s="81"/>
      <c r="I33" s="169"/>
      <c r="J33" s="170"/>
      <c r="K33" s="170"/>
      <c r="L33" s="170"/>
      <c r="N33" s="170"/>
      <c r="P33" s="81"/>
      <c r="Q33" s="81"/>
      <c r="R33" s="81"/>
      <c r="S33" s="81"/>
      <c r="T33" s="81"/>
    </row>
    <row r="34" spans="2:20" x14ac:dyDescent="0.35">
      <c r="B34" s="82" t="s">
        <v>219</v>
      </c>
      <c r="H34" s="171"/>
      <c r="I34" s="171"/>
      <c r="J34" s="169"/>
      <c r="K34" s="169"/>
      <c r="L34" s="169"/>
      <c r="N34" s="171"/>
    </row>
    <row r="35" spans="2:20" x14ac:dyDescent="0.35">
      <c r="B35" s="82" t="s">
        <v>220</v>
      </c>
      <c r="C35" s="82"/>
      <c r="D35" s="82"/>
      <c r="E35" s="82"/>
      <c r="F35" s="82"/>
      <c r="G35" s="82"/>
      <c r="H35" s="82"/>
      <c r="I35" s="83"/>
      <c r="N35" s="82"/>
    </row>
    <row r="36" spans="2:20" x14ac:dyDescent="0.35">
      <c r="B36" s="82" t="s">
        <v>221</v>
      </c>
      <c r="I36" s="82"/>
      <c r="J36" s="82"/>
      <c r="K36" s="82"/>
      <c r="L36" s="82"/>
      <c r="O36" s="82"/>
      <c r="P36" s="82"/>
      <c r="Q36" s="82"/>
      <c r="R36" s="82"/>
      <c r="S36" s="82"/>
      <c r="T36" s="82"/>
    </row>
    <row r="37" spans="2:20" x14ac:dyDescent="0.35">
      <c r="B37" s="82" t="s">
        <v>222</v>
      </c>
      <c r="H37" s="84"/>
    </row>
    <row r="38" spans="2:20" x14ac:dyDescent="0.35">
      <c r="C38" s="82"/>
      <c r="D38" s="82"/>
      <c r="E38" s="82"/>
      <c r="F38" s="82"/>
      <c r="G38" s="82"/>
      <c r="H38" s="82"/>
      <c r="I38" s="82"/>
      <c r="N38" s="82"/>
    </row>
    <row r="39" spans="2:20" x14ac:dyDescent="0.35">
      <c r="B39" s="82"/>
      <c r="C39" s="82"/>
      <c r="D39" s="82"/>
      <c r="E39" s="82"/>
      <c r="F39" s="82"/>
      <c r="G39" s="82"/>
      <c r="H39" s="82"/>
      <c r="I39" s="82"/>
      <c r="N39" s="82"/>
    </row>
    <row r="40" spans="2:20" ht="11.15" customHeight="1" x14ac:dyDescent="0.35">
      <c r="C40" s="82"/>
      <c r="D40" s="82"/>
      <c r="E40" s="82"/>
      <c r="F40" s="82"/>
      <c r="G40" s="82"/>
      <c r="H40" s="82"/>
      <c r="I40" s="82"/>
      <c r="N40" s="82"/>
    </row>
    <row r="41" spans="2:20" hidden="1" x14ac:dyDescent="0.35">
      <c r="N41" s="172"/>
    </row>
  </sheetData>
  <mergeCells count="27">
    <mergeCell ref="B27:B28"/>
    <mergeCell ref="B29:B31"/>
    <mergeCell ref="B32:G32"/>
    <mergeCell ref="S11:S12"/>
    <mergeCell ref="T11:T12"/>
    <mergeCell ref="B13:B15"/>
    <mergeCell ref="B16:B20"/>
    <mergeCell ref="B21:B22"/>
    <mergeCell ref="B23:B25"/>
    <mergeCell ref="M11:M12"/>
    <mergeCell ref="N11:N12"/>
    <mergeCell ref="O11:O12"/>
    <mergeCell ref="P11:P12"/>
    <mergeCell ref="Q11:Q12"/>
    <mergeCell ref="R11:R12"/>
    <mergeCell ref="G11:G12"/>
    <mergeCell ref="H11:H12"/>
    <mergeCell ref="I11:I12"/>
    <mergeCell ref="J11:J12"/>
    <mergeCell ref="K11:K12"/>
    <mergeCell ref="L11:L12"/>
    <mergeCell ref="F11:F12"/>
    <mergeCell ref="B2:B5"/>
    <mergeCell ref="B11:B12"/>
    <mergeCell ref="C11:C12"/>
    <mergeCell ref="D11:D12"/>
    <mergeCell ref="E11:E12"/>
  </mergeCells>
  <hyperlinks>
    <hyperlink ref="F3" location="Menu!A1" display="→Menu←" xr:uid="{37B7BDFB-ABBB-4CA7-AAF6-8B0A5D98F9E5}"/>
  </hyperlinks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23BBA-3AAD-4803-959B-C4B36E35C3CB}">
  <sheetPr>
    <tabColor theme="5" tint="0.59999389629810485"/>
  </sheetPr>
  <dimension ref="A1:R40"/>
  <sheetViews>
    <sheetView showGridLines="0" zoomScale="55" zoomScaleNormal="55" workbookViewId="0">
      <pane xSplit="8" ySplit="12" topLeftCell="J13" activePane="bottomRight" state="frozen"/>
      <selection activeCell="I8" sqref="I8:J8"/>
      <selection pane="topRight" activeCell="I8" sqref="I8:J8"/>
      <selection pane="bottomLeft" activeCell="I8" sqref="I8:J8"/>
      <selection pane="bottomRight" activeCell="M31" sqref="M31"/>
    </sheetView>
  </sheetViews>
  <sheetFormatPr defaultColWidth="0" defaultRowHeight="17.5" customHeight="1" zeroHeight="1" outlineLevelCol="1" x14ac:dyDescent="0.35"/>
  <cols>
    <col min="1" max="1" width="1.453125" style="15" customWidth="1"/>
    <col min="2" max="2" width="14" style="15" customWidth="1"/>
    <col min="3" max="3" width="7.453125" style="15" customWidth="1"/>
    <col min="4" max="4" width="24.453125" style="15" customWidth="1"/>
    <col min="5" max="5" width="17.54296875" style="15" customWidth="1" collapsed="1"/>
    <col min="6" max="6" width="12.1796875" style="15" customWidth="1"/>
    <col min="7" max="7" width="17.81640625" style="15" customWidth="1"/>
    <col min="8" max="8" width="7.54296875" style="15" hidden="1" customWidth="1" outlineLevel="1"/>
    <col min="9" max="9" width="17.453125" style="1" hidden="1" customWidth="1" outlineLevel="1"/>
    <col min="10" max="10" width="18.54296875" style="15" customWidth="1" collapsed="1"/>
    <col min="11" max="11" width="17.54296875" style="15" customWidth="1"/>
    <col min="12" max="12" width="9.54296875" style="15" customWidth="1"/>
    <col min="13" max="13" width="9.81640625" style="15" customWidth="1"/>
    <col min="14" max="14" width="14.26953125" style="15" customWidth="1"/>
    <col min="15" max="15" width="18.453125" style="15" customWidth="1"/>
    <col min="16" max="16" width="15.54296875" style="15" customWidth="1"/>
    <col min="17" max="18" width="9.453125" style="15" customWidth="1"/>
    <col min="19" max="16384" width="9.453125" style="15" hidden="1"/>
  </cols>
  <sheetData>
    <row r="1" spans="1:17" s="1" customFormat="1" ht="3.65" customHeight="1" thickBot="1" x14ac:dyDescent="0.4"/>
    <row r="2" spans="1:17" s="1" customFormat="1" ht="18" x14ac:dyDescent="0.4">
      <c r="A2" s="188"/>
      <c r="B2" s="450" t="e" vm="1">
        <v>#VALUE!</v>
      </c>
      <c r="C2" s="2"/>
      <c r="D2" s="2"/>
      <c r="E2" s="2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5"/>
    </row>
    <row r="3" spans="1:17" s="1" customFormat="1" ht="18" x14ac:dyDescent="0.4">
      <c r="A3" s="188"/>
      <c r="B3" s="451"/>
      <c r="C3" s="6" t="s">
        <v>114</v>
      </c>
      <c r="D3" s="175">
        <v>45838</v>
      </c>
      <c r="E3" s="6"/>
      <c r="F3" s="85" t="s">
        <v>144</v>
      </c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7" s="1" customFormat="1" ht="18" x14ac:dyDescent="0.4">
      <c r="A4" s="188"/>
      <c r="B4" s="451"/>
      <c r="C4" s="6" t="s">
        <v>115</v>
      </c>
      <c r="D4" s="176" t="str">
        <f>IF(MONTH($D$3)=3,1,IF(MONTH($D$3)=6,2,IF(MONTH($D$3)=9,3,4)))&amp;"T"&amp;RIGHT(YEAR($D$3),2)</f>
        <v>2T25</v>
      </c>
      <c r="E4" s="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</row>
    <row r="5" spans="1:17" s="1" customFormat="1" ht="18.5" thickBot="1" x14ac:dyDescent="0.45">
      <c r="A5" s="188"/>
      <c r="B5" s="45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1"/>
    </row>
    <row r="6" spans="1:17" s="1" customFormat="1" ht="5.9" customHeight="1" x14ac:dyDescent="0.35"/>
    <row r="7" spans="1:17" s="1" customFormat="1" ht="3" customHeight="1" x14ac:dyDescent="0.35">
      <c r="I7" s="12"/>
      <c r="J7" s="12"/>
      <c r="K7" s="12"/>
      <c r="L7" s="12"/>
      <c r="M7" s="12"/>
      <c r="N7" s="12"/>
      <c r="O7" s="12"/>
      <c r="P7" s="12"/>
    </row>
    <row r="8" spans="1:17" s="1" customFormat="1" ht="18" x14ac:dyDescent="0.35">
      <c r="B8" s="13" t="s">
        <v>122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s="1" customFormat="1" ht="5.9" customHeight="1" x14ac:dyDescent="0.35">
      <c r="I9" s="12"/>
      <c r="J9" s="12"/>
      <c r="K9" s="12"/>
      <c r="L9" s="12"/>
      <c r="M9" s="12"/>
      <c r="N9" s="12"/>
      <c r="O9" s="12"/>
      <c r="P9" s="12"/>
    </row>
    <row r="10" spans="1:17" ht="12.65" customHeight="1" thickBot="1" x14ac:dyDescent="0.4">
      <c r="B10" s="16"/>
      <c r="C10" s="16"/>
      <c r="D10" s="16"/>
      <c r="I10" s="17"/>
    </row>
    <row r="11" spans="1:17" ht="51.65" customHeight="1" thickBot="1" x14ac:dyDescent="0.4">
      <c r="B11" s="462" t="s">
        <v>90</v>
      </c>
      <c r="C11" s="462" t="s">
        <v>91</v>
      </c>
      <c r="D11" s="462" t="s">
        <v>92</v>
      </c>
      <c r="E11" s="462" t="s">
        <v>93</v>
      </c>
      <c r="F11" s="462" t="s">
        <v>47</v>
      </c>
      <c r="G11" s="466" t="s">
        <v>48</v>
      </c>
      <c r="H11" s="462" t="s">
        <v>152</v>
      </c>
      <c r="I11" s="462" t="s">
        <v>94</v>
      </c>
      <c r="J11" s="462" t="s">
        <v>153</v>
      </c>
      <c r="K11" s="462" t="s">
        <v>242</v>
      </c>
      <c r="L11" s="462" t="s">
        <v>95</v>
      </c>
      <c r="M11" s="462"/>
      <c r="N11" s="462" t="s">
        <v>129</v>
      </c>
      <c r="O11" s="462" t="s">
        <v>243</v>
      </c>
      <c r="P11" s="462" t="s">
        <v>125</v>
      </c>
    </row>
    <row r="12" spans="1:17" ht="39" customHeight="1" x14ac:dyDescent="0.35">
      <c r="B12" s="463"/>
      <c r="C12" s="464"/>
      <c r="D12" s="464"/>
      <c r="E12" s="463"/>
      <c r="F12" s="463"/>
      <c r="G12" s="464"/>
      <c r="H12" s="463"/>
      <c r="I12" s="463"/>
      <c r="J12" s="463"/>
      <c r="K12" s="463"/>
      <c r="L12" s="405" t="s">
        <v>96</v>
      </c>
      <c r="M12" s="405" t="s">
        <v>123</v>
      </c>
      <c r="N12" s="463"/>
      <c r="O12" s="463"/>
      <c r="P12" s="463"/>
    </row>
    <row r="13" spans="1:17" ht="27" customHeight="1" x14ac:dyDescent="0.35">
      <c r="A13" s="15" t="s">
        <v>97</v>
      </c>
      <c r="B13" s="467" t="str">
        <f>Crescimento!B13</f>
        <v xml:space="preserve"> 013/2015
(out/2016)</v>
      </c>
      <c r="C13" s="406">
        <v>3</v>
      </c>
      <c r="D13" s="406" t="s">
        <v>97</v>
      </c>
      <c r="E13" s="407" t="s">
        <v>98</v>
      </c>
      <c r="F13" s="408" t="s">
        <v>76</v>
      </c>
      <c r="G13" s="408" t="s">
        <v>20</v>
      </c>
      <c r="H13" s="409">
        <v>0.5</v>
      </c>
      <c r="I13" s="410">
        <v>509.59500000000003</v>
      </c>
      <c r="J13" s="410">
        <f t="shared" ref="J13:J26" si="0">I13*H13</f>
        <v>254.79750000000001</v>
      </c>
      <c r="K13" s="410">
        <v>81.182602409363156</v>
      </c>
      <c r="L13" s="411" t="str">
        <f>Crescimento!Q13</f>
        <v>2T19</v>
      </c>
      <c r="M13" s="411" t="str">
        <f>Crescimento!T13</f>
        <v>3T22</v>
      </c>
      <c r="N13" s="412">
        <v>-5</v>
      </c>
      <c r="O13" s="413">
        <v>333.35899999999998</v>
      </c>
      <c r="P13" s="414">
        <v>-0.12294381215481924</v>
      </c>
    </row>
    <row r="14" spans="1:17" ht="27" customHeight="1" x14ac:dyDescent="0.35">
      <c r="A14" s="15" t="s">
        <v>99</v>
      </c>
      <c r="B14" s="465"/>
      <c r="C14" s="415">
        <v>4</v>
      </c>
      <c r="D14" s="415" t="s">
        <v>99</v>
      </c>
      <c r="E14" s="416" t="s">
        <v>98</v>
      </c>
      <c r="F14" s="417" t="s">
        <v>77</v>
      </c>
      <c r="G14" s="417" t="s">
        <v>22</v>
      </c>
      <c r="H14" s="418">
        <v>0.5</v>
      </c>
      <c r="I14" s="419">
        <v>341.11799999999999</v>
      </c>
      <c r="J14" s="419">
        <f t="shared" si="0"/>
        <v>170.559</v>
      </c>
      <c r="K14" s="419">
        <v>54.392366149602296</v>
      </c>
      <c r="L14" s="420" t="str">
        <f>Crescimento!Q14</f>
        <v>2T19</v>
      </c>
      <c r="M14" s="420" t="str">
        <f>Crescimento!T14</f>
        <v>2T22</v>
      </c>
      <c r="N14" s="421">
        <v>-3</v>
      </c>
      <c r="O14" s="422">
        <v>197.5455</v>
      </c>
      <c r="P14" s="423">
        <v>-8.4167636325735377E-3</v>
      </c>
    </row>
    <row r="15" spans="1:17" ht="27" customHeight="1" x14ac:dyDescent="0.35">
      <c r="A15" s="15" t="s">
        <v>100</v>
      </c>
      <c r="B15" s="465"/>
      <c r="C15" s="415">
        <v>21</v>
      </c>
      <c r="D15" s="415" t="s">
        <v>100</v>
      </c>
      <c r="E15" s="424" t="s">
        <v>98</v>
      </c>
      <c r="F15" s="425" t="s">
        <v>78</v>
      </c>
      <c r="G15" s="417" t="s">
        <v>24</v>
      </c>
      <c r="H15" s="418">
        <v>1</v>
      </c>
      <c r="I15" s="419">
        <v>297.81900000000002</v>
      </c>
      <c r="J15" s="419">
        <f t="shared" si="0"/>
        <v>297.81900000000002</v>
      </c>
      <c r="K15" s="419">
        <v>72.109375825255484</v>
      </c>
      <c r="L15" s="420" t="str">
        <f>Crescimento!Q15</f>
        <v>3T18</v>
      </c>
      <c r="M15" s="420" t="str">
        <f>Crescimento!T15</f>
        <v>4T23</v>
      </c>
      <c r="N15" s="421">
        <v>-10</v>
      </c>
      <c r="O15" s="422">
        <v>373.803</v>
      </c>
      <c r="P15" s="423">
        <v>-4.5678871413290294E-2</v>
      </c>
    </row>
    <row r="16" spans="1:17" ht="27" customHeight="1" x14ac:dyDescent="0.35">
      <c r="A16" s="15" t="s">
        <v>102</v>
      </c>
      <c r="B16" s="468" t="str">
        <f>Crescimento!B16</f>
        <v xml:space="preserve"> 005/2016
(abr/2017)</v>
      </c>
      <c r="C16" s="18">
        <v>1</v>
      </c>
      <c r="D16" s="18" t="s">
        <v>102</v>
      </c>
      <c r="E16" s="19" t="s">
        <v>98</v>
      </c>
      <c r="F16" s="20" t="s">
        <v>79</v>
      </c>
      <c r="G16" s="21" t="s">
        <v>25</v>
      </c>
      <c r="H16" s="426">
        <v>0.5</v>
      </c>
      <c r="I16" s="22">
        <v>1936.4738</v>
      </c>
      <c r="J16" s="22">
        <f t="shared" si="0"/>
        <v>968.23689999999999</v>
      </c>
      <c r="K16" s="22">
        <v>199.36511865079058</v>
      </c>
      <c r="L16" s="23" t="str">
        <f>Crescimento!Q16</f>
        <v>4T19</v>
      </c>
      <c r="M16" s="23" t="str">
        <f>Crescimento!T16</f>
        <v>4T22</v>
      </c>
      <c r="N16" s="24">
        <v>-3</v>
      </c>
      <c r="O16" s="427">
        <v>1050.4335000000001</v>
      </c>
      <c r="P16" s="428">
        <v>9.5006499138832398E-2</v>
      </c>
    </row>
    <row r="17" spans="1:16" ht="27" customHeight="1" x14ac:dyDescent="0.35">
      <c r="A17" s="15" t="s">
        <v>103</v>
      </c>
      <c r="B17" s="468"/>
      <c r="C17" s="18">
        <v>5</v>
      </c>
      <c r="D17" s="18" t="s">
        <v>103</v>
      </c>
      <c r="E17" s="25" t="s">
        <v>98</v>
      </c>
      <c r="F17" s="21" t="s">
        <v>80</v>
      </c>
      <c r="G17" s="21" t="s">
        <v>27</v>
      </c>
      <c r="H17" s="426">
        <v>1</v>
      </c>
      <c r="I17" s="22">
        <v>134.6464</v>
      </c>
      <c r="J17" s="22">
        <f t="shared" si="0"/>
        <v>134.6464</v>
      </c>
      <c r="K17" s="22">
        <v>23.670081096464052</v>
      </c>
      <c r="L17" s="23" t="str">
        <f>Crescimento!Q17</f>
        <v>3T18</v>
      </c>
      <c r="M17" s="23" t="str">
        <f>Crescimento!T17</f>
        <v>4T20</v>
      </c>
      <c r="N17" s="24">
        <v>8</v>
      </c>
      <c r="O17" s="427">
        <v>117.526</v>
      </c>
      <c r="P17" s="429">
        <v>0.20157224896432635</v>
      </c>
    </row>
    <row r="18" spans="1:16" ht="27" customHeight="1" x14ac:dyDescent="0.35">
      <c r="A18" s="15" t="s">
        <v>104</v>
      </c>
      <c r="B18" s="468"/>
      <c r="C18" s="18">
        <v>6</v>
      </c>
      <c r="D18" s="18" t="s">
        <v>104</v>
      </c>
      <c r="E18" s="19" t="s">
        <v>98</v>
      </c>
      <c r="F18" s="20" t="s">
        <v>81</v>
      </c>
      <c r="G18" s="21" t="s">
        <v>29</v>
      </c>
      <c r="H18" s="426">
        <v>1</v>
      </c>
      <c r="I18" s="22">
        <v>397.73349999999999</v>
      </c>
      <c r="J18" s="22">
        <f t="shared" si="0"/>
        <v>397.73349999999999</v>
      </c>
      <c r="K18" s="22">
        <v>70.794383704919042</v>
      </c>
      <c r="L18" s="23" t="str">
        <f>Crescimento!Q18</f>
        <v>3T18</v>
      </c>
      <c r="M18" s="23" t="str">
        <f>Crescimento!T18</f>
        <v>3T20</v>
      </c>
      <c r="N18" s="24">
        <v>11</v>
      </c>
      <c r="O18" s="427">
        <v>255.90600000000001</v>
      </c>
      <c r="P18" s="428">
        <v>0.40782065348792584</v>
      </c>
    </row>
    <row r="19" spans="1:16" ht="27" customHeight="1" x14ac:dyDescent="0.35">
      <c r="A19" s="15" t="s">
        <v>105</v>
      </c>
      <c r="B19" s="468"/>
      <c r="C19" s="18">
        <v>29</v>
      </c>
      <c r="D19" s="18" t="s">
        <v>105</v>
      </c>
      <c r="E19" s="19" t="s">
        <v>98</v>
      </c>
      <c r="F19" s="20" t="s">
        <v>82</v>
      </c>
      <c r="G19" s="21" t="s">
        <v>31</v>
      </c>
      <c r="H19" s="426">
        <v>1</v>
      </c>
      <c r="I19" s="22">
        <v>601.87950000000001</v>
      </c>
      <c r="J19" s="22">
        <f t="shared" si="0"/>
        <v>601.87950000000001</v>
      </c>
      <c r="K19" s="22">
        <v>83.236966918462116</v>
      </c>
      <c r="L19" s="23" t="str">
        <f>Crescimento!Q19</f>
        <v>3T19</v>
      </c>
      <c r="M19" s="23" t="str">
        <f>Crescimento!T19</f>
        <v>1T21</v>
      </c>
      <c r="N19" s="24">
        <v>6</v>
      </c>
      <c r="O19" s="427">
        <v>363.42</v>
      </c>
      <c r="P19" s="428">
        <v>0.46149905948233028</v>
      </c>
    </row>
    <row r="20" spans="1:16" ht="27" customHeight="1" x14ac:dyDescent="0.35">
      <c r="A20" s="15" t="s">
        <v>145</v>
      </c>
      <c r="B20" s="468"/>
      <c r="C20" s="18">
        <v>25</v>
      </c>
      <c r="D20" s="18" t="s">
        <v>149</v>
      </c>
      <c r="E20" s="25" t="s">
        <v>98</v>
      </c>
      <c r="F20" s="21" t="s">
        <v>83</v>
      </c>
      <c r="G20" s="21" t="s">
        <v>119</v>
      </c>
      <c r="H20" s="426">
        <v>1</v>
      </c>
      <c r="I20" s="22">
        <v>125.79430000000001</v>
      </c>
      <c r="J20" s="22">
        <f t="shared" si="0"/>
        <v>125.79430000000001</v>
      </c>
      <c r="K20" s="22">
        <v>16.151413423689903</v>
      </c>
      <c r="L20" s="23" t="str">
        <f>Crescimento!Q20</f>
        <v>2T18</v>
      </c>
      <c r="M20" s="23" t="str">
        <f>Crescimento!T20</f>
        <v>3T19</v>
      </c>
      <c r="N20" s="24">
        <v>18</v>
      </c>
      <c r="O20" s="427">
        <v>62.978000000000002</v>
      </c>
      <c r="P20" s="428">
        <v>0.53497854519908605</v>
      </c>
    </row>
    <row r="21" spans="1:16" ht="27" customHeight="1" x14ac:dyDescent="0.35">
      <c r="A21" s="15" t="s">
        <v>146</v>
      </c>
      <c r="B21" s="465" t="str">
        <f>Crescimento!B21</f>
        <v xml:space="preserve"> 002/2018
(jun/2018)</v>
      </c>
      <c r="C21" s="415">
        <v>10</v>
      </c>
      <c r="D21" s="415" t="s">
        <v>150</v>
      </c>
      <c r="E21" s="416" t="s">
        <v>98</v>
      </c>
      <c r="F21" s="417" t="s">
        <v>84</v>
      </c>
      <c r="G21" s="417" t="s">
        <v>33</v>
      </c>
      <c r="H21" s="418">
        <v>1</v>
      </c>
      <c r="I21" s="419">
        <v>237.947</v>
      </c>
      <c r="J21" s="419">
        <f t="shared" si="0"/>
        <v>237.947</v>
      </c>
      <c r="K21" s="419">
        <v>18.289274528771983</v>
      </c>
      <c r="L21" s="420" t="str">
        <f>Crescimento!Q21</f>
        <v>3T19</v>
      </c>
      <c r="M21" s="420" t="str">
        <f>Crescimento!T21</f>
        <v>4T21</v>
      </c>
      <c r="N21" s="421">
        <v>11</v>
      </c>
      <c r="O21" s="430">
        <v>126.087</v>
      </c>
      <c r="P21" s="423">
        <v>0.52124348556608635</v>
      </c>
    </row>
    <row r="22" spans="1:16" ht="27" customHeight="1" x14ac:dyDescent="0.35">
      <c r="A22" s="15" t="s">
        <v>106</v>
      </c>
      <c r="B22" s="465"/>
      <c r="C22" s="415">
        <v>1</v>
      </c>
      <c r="D22" s="415" t="s">
        <v>106</v>
      </c>
      <c r="E22" s="416" t="s">
        <v>98</v>
      </c>
      <c r="F22" s="417" t="s">
        <v>85</v>
      </c>
      <c r="G22" s="417" t="s">
        <v>36</v>
      </c>
      <c r="H22" s="418">
        <v>1</v>
      </c>
      <c r="I22" s="419">
        <v>641.38199999999995</v>
      </c>
      <c r="J22" s="419">
        <f t="shared" si="0"/>
        <v>641.38199999999995</v>
      </c>
      <c r="K22" s="419">
        <v>56.287888230804604</v>
      </c>
      <c r="L22" s="420" t="str">
        <f>Crescimento!Q22</f>
        <v>1T21</v>
      </c>
      <c r="M22" s="420" t="str">
        <f>Crescimento!T22</f>
        <v>3T22</v>
      </c>
      <c r="N22" s="421">
        <v>13</v>
      </c>
      <c r="O22" s="430">
        <v>455.96499999999997</v>
      </c>
      <c r="P22" s="423">
        <v>0.3888768171096742</v>
      </c>
    </row>
    <row r="23" spans="1:16" ht="27" customHeight="1" x14ac:dyDescent="0.35">
      <c r="A23" s="15" t="s">
        <v>107</v>
      </c>
      <c r="B23" s="468" t="str">
        <f>Crescimento!B23</f>
        <v xml:space="preserve"> 002/2019
(dez/2019)
</v>
      </c>
      <c r="C23" s="18">
        <v>1</v>
      </c>
      <c r="D23" s="18" t="s">
        <v>107</v>
      </c>
      <c r="E23" s="25" t="s">
        <v>98</v>
      </c>
      <c r="F23" s="21" t="s">
        <v>86</v>
      </c>
      <c r="G23" s="21" t="s">
        <v>37</v>
      </c>
      <c r="H23" s="426">
        <v>1</v>
      </c>
      <c r="I23" s="22">
        <v>681.55</v>
      </c>
      <c r="J23" s="22">
        <f t="shared" si="0"/>
        <v>681.55</v>
      </c>
      <c r="K23" s="22">
        <v>52.959984550000016</v>
      </c>
      <c r="L23" s="23" t="str">
        <f>Crescimento!Q23</f>
        <v>3T22</v>
      </c>
      <c r="M23" s="23" t="str">
        <f>Crescimento!T23</f>
        <v>4T24</v>
      </c>
      <c r="N23" s="24">
        <v>4</v>
      </c>
      <c r="O23" s="173">
        <v>737.04399999999998</v>
      </c>
      <c r="P23" s="428">
        <v>0.14001836728535819</v>
      </c>
    </row>
    <row r="24" spans="1:16" ht="27" customHeight="1" x14ac:dyDescent="0.35">
      <c r="A24" s="15" t="s">
        <v>109</v>
      </c>
      <c r="B24" s="468"/>
      <c r="C24" s="18">
        <v>6</v>
      </c>
      <c r="D24" s="18" t="s">
        <v>109</v>
      </c>
      <c r="E24" s="25" t="s">
        <v>98</v>
      </c>
      <c r="F24" s="21" t="s">
        <v>87</v>
      </c>
      <c r="G24" s="21" t="s">
        <v>27</v>
      </c>
      <c r="H24" s="426">
        <v>1</v>
      </c>
      <c r="I24" s="22">
        <v>98.792000000000002</v>
      </c>
      <c r="J24" s="22">
        <f t="shared" si="0"/>
        <v>98.792000000000002</v>
      </c>
      <c r="K24" s="22">
        <v>7.45860083</v>
      </c>
      <c r="L24" s="23" t="str">
        <f>Crescimento!Q24</f>
        <v>2T21</v>
      </c>
      <c r="M24" s="23" t="str">
        <f>Crescimento!T24</f>
        <v>2T22</v>
      </c>
      <c r="N24" s="24">
        <v>12</v>
      </c>
      <c r="O24" s="173">
        <v>87.067999999999998</v>
      </c>
      <c r="P24" s="428">
        <v>0.21640503419349053</v>
      </c>
    </row>
    <row r="25" spans="1:16" ht="27" customHeight="1" x14ac:dyDescent="0.35">
      <c r="A25" s="15" t="s">
        <v>110</v>
      </c>
      <c r="B25" s="468"/>
      <c r="C25" s="18">
        <v>7</v>
      </c>
      <c r="D25" s="18" t="s">
        <v>110</v>
      </c>
      <c r="E25" s="25" t="s">
        <v>98</v>
      </c>
      <c r="F25" s="21" t="s">
        <v>88</v>
      </c>
      <c r="G25" s="21" t="s">
        <v>40</v>
      </c>
      <c r="H25" s="426">
        <v>1</v>
      </c>
      <c r="I25" s="22">
        <v>553.56700000000001</v>
      </c>
      <c r="J25" s="22">
        <f t="shared" si="0"/>
        <v>553.56700000000001</v>
      </c>
      <c r="K25" s="22">
        <v>46.140901050000011</v>
      </c>
      <c r="L25" s="23" t="str">
        <f>Crescimento!Q25</f>
        <v>1T22</v>
      </c>
      <c r="M25" s="23" t="s">
        <v>44</v>
      </c>
      <c r="N25" s="24">
        <v>20</v>
      </c>
      <c r="O25" s="173">
        <v>519.59500000000003</v>
      </c>
      <c r="P25" s="428">
        <v>0.23631240764986081</v>
      </c>
    </row>
    <row r="26" spans="1:16" ht="35.5" customHeight="1" x14ac:dyDescent="0.35">
      <c r="A26" s="189" t="s">
        <v>111</v>
      </c>
      <c r="B26" s="415" t="str">
        <f>Crescimento!B26</f>
        <v xml:space="preserve"> 001/2020
(dez/2020)</v>
      </c>
      <c r="C26" s="415">
        <v>7</v>
      </c>
      <c r="D26" s="415" t="s">
        <v>111</v>
      </c>
      <c r="E26" s="416" t="s">
        <v>101</v>
      </c>
      <c r="F26" s="417" t="s">
        <v>89</v>
      </c>
      <c r="G26" s="417" t="s">
        <v>42</v>
      </c>
      <c r="H26" s="418">
        <v>1</v>
      </c>
      <c r="I26" s="419">
        <v>1140.6279999999999</v>
      </c>
      <c r="J26" s="419">
        <f t="shared" si="0"/>
        <v>1140.6279999999999</v>
      </c>
      <c r="K26" s="419">
        <v>93.110359205539737</v>
      </c>
      <c r="L26" s="420" t="str">
        <f>Crescimento!Q26</f>
        <v>3T23</v>
      </c>
      <c r="M26" s="420" t="str">
        <f>Crescimento!T26</f>
        <v>-</v>
      </c>
      <c r="N26" s="421" t="s">
        <v>8</v>
      </c>
      <c r="O26" s="430">
        <v>765.84537929785995</v>
      </c>
      <c r="P26" s="423" t="s">
        <v>8</v>
      </c>
    </row>
    <row r="27" spans="1:16" ht="30" customHeight="1" x14ac:dyDescent="0.35">
      <c r="A27" s="15" t="s">
        <v>112</v>
      </c>
      <c r="B27" s="468" t="str">
        <f>Crescimento!B27</f>
        <v xml:space="preserve"> 001/2022
(jun/2022)</v>
      </c>
      <c r="C27" s="18">
        <v>3</v>
      </c>
      <c r="D27" s="18" t="s">
        <v>112</v>
      </c>
      <c r="E27" s="25" t="s">
        <v>101</v>
      </c>
      <c r="F27" s="21" t="s">
        <v>72</v>
      </c>
      <c r="G27" s="21" t="s">
        <v>154</v>
      </c>
      <c r="H27" s="426">
        <v>1</v>
      </c>
      <c r="I27" s="22">
        <v>3653.6077241999965</v>
      </c>
      <c r="J27" s="22">
        <f>I27*H27</f>
        <v>3653.6077241999965</v>
      </c>
      <c r="K27" s="22">
        <v>343.10103999980538</v>
      </c>
      <c r="L27" s="23" t="str">
        <f>Crescimento!Q27</f>
        <v>3T24</v>
      </c>
      <c r="M27" s="23" t="str">
        <f>Crescimento!T27</f>
        <v>-</v>
      </c>
      <c r="N27" s="24" t="s">
        <v>8</v>
      </c>
      <c r="O27" s="173">
        <v>2695.8784747378249</v>
      </c>
      <c r="P27" s="428" t="s">
        <v>8</v>
      </c>
    </row>
    <row r="28" spans="1:16" ht="29.15" customHeight="1" x14ac:dyDescent="0.35">
      <c r="A28" s="15" t="s">
        <v>113</v>
      </c>
      <c r="B28" s="468">
        <f>Crescimento!B28</f>
        <v>0</v>
      </c>
      <c r="C28" s="18">
        <v>6</v>
      </c>
      <c r="D28" s="18" t="s">
        <v>113</v>
      </c>
      <c r="E28" s="25" t="s">
        <v>101</v>
      </c>
      <c r="F28" s="21" t="s">
        <v>73</v>
      </c>
      <c r="G28" s="21" t="s">
        <v>74</v>
      </c>
      <c r="H28" s="426">
        <v>1</v>
      </c>
      <c r="I28" s="22">
        <v>232.29230019999977</v>
      </c>
      <c r="J28" s="22">
        <f>I28*H28</f>
        <v>232.29230019999977</v>
      </c>
      <c r="K28" s="22">
        <v>16.129841075719565</v>
      </c>
      <c r="L28" s="23" t="str">
        <f>Crescimento!Q28</f>
        <v>3T24</v>
      </c>
      <c r="M28" s="23" t="str">
        <f>Crescimento!T28</f>
        <v>-</v>
      </c>
      <c r="N28" s="24" t="s">
        <v>8</v>
      </c>
      <c r="O28" s="173">
        <v>62.877894173479994</v>
      </c>
      <c r="P28" s="428" t="s">
        <v>8</v>
      </c>
    </row>
    <row r="29" spans="1:16" ht="35.5" customHeight="1" x14ac:dyDescent="0.35">
      <c r="A29" s="15" t="s">
        <v>130</v>
      </c>
      <c r="B29" s="465" t="str">
        <f>Crescimento!B29</f>
        <v xml:space="preserve"> 001/2023
(jun/2023)</v>
      </c>
      <c r="C29" s="415">
        <v>1</v>
      </c>
      <c r="D29" s="415" t="s">
        <v>130</v>
      </c>
      <c r="E29" s="416" t="s">
        <v>108</v>
      </c>
      <c r="F29" s="417" t="s">
        <v>131</v>
      </c>
      <c r="G29" s="417" t="s">
        <v>154</v>
      </c>
      <c r="H29" s="418">
        <v>1</v>
      </c>
      <c r="I29" s="419">
        <v>3157</v>
      </c>
      <c r="J29" s="419">
        <f>I29*H29</f>
        <v>3157</v>
      </c>
      <c r="K29" s="419">
        <v>321.80777299039528</v>
      </c>
      <c r="L29" s="420" t="s">
        <v>8</v>
      </c>
      <c r="M29" s="420" t="str">
        <f>Crescimento!T29</f>
        <v>-</v>
      </c>
      <c r="N29" s="421" t="s">
        <v>8</v>
      </c>
      <c r="O29" s="430">
        <v>305.762</v>
      </c>
      <c r="P29" s="423" t="s">
        <v>8</v>
      </c>
    </row>
    <row r="30" spans="1:16" ht="35.5" customHeight="1" x14ac:dyDescent="0.35">
      <c r="A30" s="15" t="s">
        <v>132</v>
      </c>
      <c r="B30" s="465"/>
      <c r="C30" s="415">
        <v>7</v>
      </c>
      <c r="D30" s="415" t="s">
        <v>132</v>
      </c>
      <c r="E30" s="416" t="s">
        <v>108</v>
      </c>
      <c r="F30" s="417" t="s">
        <v>133</v>
      </c>
      <c r="G30" s="417" t="s">
        <v>154</v>
      </c>
      <c r="H30" s="418">
        <v>1</v>
      </c>
      <c r="I30" s="419">
        <v>2342.297462</v>
      </c>
      <c r="J30" s="419">
        <f t="shared" ref="J30:J31" si="1">I30*H30</f>
        <v>2342.297462</v>
      </c>
      <c r="K30" s="419">
        <v>248.17739441979884</v>
      </c>
      <c r="L30" s="420" t="s">
        <v>8</v>
      </c>
      <c r="M30" s="420" t="str">
        <f>Crescimento!T30</f>
        <v>-</v>
      </c>
      <c r="N30" s="421" t="s">
        <v>8</v>
      </c>
      <c r="O30" s="430">
        <v>136.18</v>
      </c>
      <c r="P30" s="423" t="s">
        <v>8</v>
      </c>
    </row>
    <row r="31" spans="1:16" ht="35.5" customHeight="1" x14ac:dyDescent="0.35">
      <c r="A31" s="15" t="s">
        <v>134</v>
      </c>
      <c r="B31" s="465"/>
      <c r="C31" s="415">
        <v>9</v>
      </c>
      <c r="D31" s="415" t="s">
        <v>134</v>
      </c>
      <c r="E31" s="416" t="s">
        <v>98</v>
      </c>
      <c r="F31" s="417" t="s">
        <v>135</v>
      </c>
      <c r="G31" s="417" t="s">
        <v>27</v>
      </c>
      <c r="H31" s="418">
        <v>1</v>
      </c>
      <c r="I31" s="419">
        <v>94.176896999999997</v>
      </c>
      <c r="J31" s="419">
        <f t="shared" si="1"/>
        <v>94.176896999999997</v>
      </c>
      <c r="K31" s="419">
        <v>8.4597039392108826</v>
      </c>
      <c r="L31" s="420" t="str">
        <f>Crescimento!Q31</f>
        <v>3T24</v>
      </c>
      <c r="M31" s="420" t="str">
        <f>Crescimento!T31</f>
        <v>2T25</v>
      </c>
      <c r="N31" s="421">
        <v>16</v>
      </c>
      <c r="O31" s="430">
        <v>87.06</v>
      </c>
      <c r="P31" s="423">
        <v>0.29319699754999823</v>
      </c>
    </row>
    <row r="32" spans="1:16" ht="22.5" customHeight="1" x14ac:dyDescent="0.35">
      <c r="B32" s="471" t="str">
        <f>"Projetos em Operação ("&amp;COUNTIF($E$13:$E$31,"Operacional")&amp;")"</f>
        <v>Projetos em Operação (14)</v>
      </c>
      <c r="C32" s="471"/>
      <c r="D32" s="471"/>
      <c r="E32" s="471"/>
      <c r="F32" s="471"/>
      <c r="G32" s="471"/>
      <c r="H32" s="431"/>
      <c r="I32" s="432"/>
      <c r="J32" s="432">
        <f>SUMIF($E$13:$E$31,"Operacional",J$13:J$31)</f>
        <v>5258.8809970000011</v>
      </c>
      <c r="K32" s="432">
        <f>SUMIF($E$13:$E$31,"Operacional",K$13:K$31)</f>
        <v>790.49866130733415</v>
      </c>
      <c r="L32" s="433" t="s">
        <v>8</v>
      </c>
      <c r="M32" s="433" t="s">
        <v>8</v>
      </c>
      <c r="N32" s="434">
        <f>N36</f>
        <v>2.735498480655969</v>
      </c>
      <c r="O32" s="432">
        <f>SUMIF($E$13:$E$31,"Operacional",O$13:O$31)</f>
        <v>4767.7900000000009</v>
      </c>
      <c r="P32" s="435">
        <v>0.23281934582605077</v>
      </c>
    </row>
    <row r="33" spans="2:16" s="26" customFormat="1" ht="22.5" customHeight="1" x14ac:dyDescent="0.35">
      <c r="B33" s="472" t="s">
        <v>136</v>
      </c>
      <c r="C33" s="472"/>
      <c r="D33" s="472"/>
      <c r="E33" s="472"/>
      <c r="F33" s="472"/>
      <c r="G33" s="472"/>
      <c r="H33" s="473"/>
      <c r="I33" s="473"/>
      <c r="J33" s="427">
        <v>3771.1107000000002</v>
      </c>
      <c r="K33" s="427">
        <v>447.09887015836722</v>
      </c>
      <c r="L33" s="436" t="s">
        <v>8</v>
      </c>
      <c r="M33" s="436" t="s">
        <v>8</v>
      </c>
      <c r="N33" s="437">
        <v>7.4471075094316515</v>
      </c>
      <c r="O33" s="427">
        <f>O32-O34</f>
        <v>3186.4520000000011</v>
      </c>
      <c r="P33" s="428">
        <v>0.30500189892240237</v>
      </c>
    </row>
    <row r="34" spans="2:16" s="26" customFormat="1" ht="22.5" customHeight="1" x14ac:dyDescent="0.35">
      <c r="B34" s="472" t="s">
        <v>124</v>
      </c>
      <c r="C34" s="472"/>
      <c r="D34" s="472"/>
      <c r="E34" s="472"/>
      <c r="F34" s="472"/>
      <c r="G34" s="472"/>
      <c r="H34" s="473"/>
      <c r="I34" s="473"/>
      <c r="J34" s="427">
        <v>1393.5934</v>
      </c>
      <c r="K34" s="427">
        <v>334.94008720975603</v>
      </c>
      <c r="L34" s="436" t="s">
        <v>8</v>
      </c>
      <c r="M34" s="436" t="s">
        <v>8</v>
      </c>
      <c r="N34" s="437">
        <v>-3.4847589494924955</v>
      </c>
      <c r="O34" s="427">
        <f>SUM(O16,O13:O14)</f>
        <v>1581.338</v>
      </c>
      <c r="P34" s="428">
        <v>4.219198930398553E-2</v>
      </c>
    </row>
    <row r="35" spans="2:16" ht="22.5" customHeight="1" x14ac:dyDescent="0.35">
      <c r="B35" s="469" t="str">
        <f>"Projetos em Construção ("&amp;COUNTA(E13:E31)-COUNTIF($E$13:$E$31,"Operacional")&amp;")"</f>
        <v>Projetos em Construção (5)</v>
      </c>
      <c r="C35" s="469"/>
      <c r="D35" s="469"/>
      <c r="E35" s="469"/>
      <c r="F35" s="469"/>
      <c r="G35" s="469"/>
      <c r="H35" s="438"/>
      <c r="I35" s="438"/>
      <c r="J35" s="439">
        <f>SUM(J13:J31)-J32</f>
        <v>10525.825486399997</v>
      </c>
      <c r="K35" s="439">
        <f>SUM(K13:K31)-K32</f>
        <v>1022.3264076912589</v>
      </c>
      <c r="L35" s="440" t="s">
        <v>8</v>
      </c>
      <c r="M35" s="440" t="s">
        <v>8</v>
      </c>
      <c r="N35" s="440" t="s">
        <v>8</v>
      </c>
      <c r="O35" s="439">
        <f>SUM(O13:O31)-O32</f>
        <v>3966.5437482091656</v>
      </c>
      <c r="P35" s="441" t="s">
        <v>8</v>
      </c>
    </row>
    <row r="36" spans="2:16" ht="23.5" customHeight="1" x14ac:dyDescent="0.35">
      <c r="B36" s="470" t="str">
        <f>"Total ("&amp;COUNTA(E13:E31)&amp;")"</f>
        <v>Total (19)</v>
      </c>
      <c r="C36" s="470"/>
      <c r="D36" s="470"/>
      <c r="E36" s="470"/>
      <c r="F36" s="470"/>
      <c r="G36" s="470"/>
      <c r="H36" s="470"/>
      <c r="I36" s="442">
        <f>SUM(I13:I31)</f>
        <v>17178.299883399995</v>
      </c>
      <c r="J36" s="443">
        <f>SUM(J13:J31)</f>
        <v>15784.706483399998</v>
      </c>
      <c r="K36" s="443">
        <f>SUM(K13:K31)</f>
        <v>1812.825068998593</v>
      </c>
      <c r="L36" s="444" t="s">
        <v>8</v>
      </c>
      <c r="M36" s="444" t="s">
        <v>8</v>
      </c>
      <c r="N36" s="444">
        <v>2.735498480655969</v>
      </c>
      <c r="O36" s="443">
        <f>SUM(O13:O31)</f>
        <v>8734.3337482091665</v>
      </c>
      <c r="P36" s="445">
        <f>P32</f>
        <v>0.23281934582605077</v>
      </c>
    </row>
    <row r="37" spans="2:16" ht="18" x14ac:dyDescent="0.35">
      <c r="B37" s="27"/>
      <c r="C37" s="27"/>
      <c r="D37" s="27"/>
      <c r="E37" s="28"/>
      <c r="F37" s="28"/>
      <c r="G37" s="28"/>
      <c r="H37" s="28"/>
      <c r="I37" s="29"/>
      <c r="J37" s="30"/>
      <c r="K37" s="31"/>
      <c r="L37" s="30"/>
      <c r="M37" s="30"/>
      <c r="N37" s="30"/>
      <c r="P37" s="30"/>
    </row>
    <row r="38" spans="2:16" ht="18" x14ac:dyDescent="0.35">
      <c r="B38" s="29"/>
      <c r="C38" s="29"/>
      <c r="D38" s="29"/>
      <c r="E38" s="29"/>
      <c r="F38" s="29"/>
      <c r="G38" s="29"/>
      <c r="H38" s="29"/>
      <c r="I38" s="29"/>
      <c r="J38" s="32"/>
      <c r="K38" s="32"/>
      <c r="O38" s="446">
        <v>0</v>
      </c>
    </row>
    <row r="39" spans="2:16" x14ac:dyDescent="0.35">
      <c r="B39" s="29"/>
      <c r="C39" s="29"/>
      <c r="D39" s="29"/>
      <c r="E39" s="29"/>
      <c r="F39" s="29"/>
      <c r="G39" s="29"/>
      <c r="H39" s="29"/>
      <c r="I39" s="29"/>
      <c r="J39" s="33"/>
      <c r="K39" s="29"/>
    </row>
    <row r="40" spans="2:16" x14ac:dyDescent="0.35">
      <c r="B40" s="29"/>
      <c r="C40" s="29"/>
      <c r="D40" s="29"/>
      <c r="E40" s="29"/>
      <c r="F40" s="29"/>
      <c r="G40" s="29"/>
      <c r="H40" s="29"/>
      <c r="J40" s="29"/>
      <c r="K40" s="32"/>
      <c r="O40" s="177"/>
    </row>
  </sheetData>
  <mergeCells count="26">
    <mergeCell ref="B35:G35"/>
    <mergeCell ref="B36:H36"/>
    <mergeCell ref="B23:B25"/>
    <mergeCell ref="B27:B28"/>
    <mergeCell ref="B29:B31"/>
    <mergeCell ref="B32:G32"/>
    <mergeCell ref="B33:I33"/>
    <mergeCell ref="B34:I34"/>
    <mergeCell ref="N11:N12"/>
    <mergeCell ref="O11:O12"/>
    <mergeCell ref="P11:P12"/>
    <mergeCell ref="B13:B15"/>
    <mergeCell ref="B16:B20"/>
    <mergeCell ref="K11:K12"/>
    <mergeCell ref="L11:M11"/>
    <mergeCell ref="B21:B22"/>
    <mergeCell ref="G11:G12"/>
    <mergeCell ref="H11:H12"/>
    <mergeCell ref="I11:I12"/>
    <mergeCell ref="J11:J12"/>
    <mergeCell ref="F11:F12"/>
    <mergeCell ref="B2:B5"/>
    <mergeCell ref="B11:B12"/>
    <mergeCell ref="C11:C12"/>
    <mergeCell ref="D11:D12"/>
    <mergeCell ref="E11:E12"/>
  </mergeCells>
  <hyperlinks>
    <hyperlink ref="F3" location="Menu!A1" display="→Menu←" xr:uid="{ED62499E-2581-438F-AB70-C7548BFEF8B0}"/>
  </hyperlinks>
  <pageMargins left="0.511811024" right="0.511811024" top="0.78740157499999996" bottom="0.78740157499999996" header="0.31496062000000002" footer="0.31496062000000002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F3146-85DE-4A01-A7D6-21D9C9A80E8A}">
  <sheetPr>
    <tabColor theme="5" tint="0.59999389629810485"/>
  </sheetPr>
  <dimension ref="A1:R40"/>
  <sheetViews>
    <sheetView showGridLines="0" tabSelected="1" zoomScale="55" zoomScaleNormal="55" workbookViewId="0">
      <pane xSplit="8" ySplit="12" topLeftCell="J13" activePane="bottomRight" state="frozen"/>
      <selection activeCell="I8" sqref="I8:J8"/>
      <selection pane="topRight" activeCell="I8" sqref="I8:J8"/>
      <selection pane="bottomLeft" activeCell="I8" sqref="I8:J8"/>
      <selection pane="bottomRight" activeCell="M24" sqref="M24"/>
    </sheetView>
  </sheetViews>
  <sheetFormatPr defaultColWidth="0" defaultRowHeight="17.5" zeroHeight="1" outlineLevelCol="1" x14ac:dyDescent="0.35"/>
  <cols>
    <col min="1" max="1" width="1.453125" style="15" customWidth="1"/>
    <col min="2" max="2" width="14" style="15" customWidth="1"/>
    <col min="3" max="3" width="7.453125" style="15" hidden="1" customWidth="1"/>
    <col min="4" max="4" width="24.453125" style="15" customWidth="1"/>
    <col min="5" max="5" width="17.54296875" style="15" customWidth="1" collapsed="1"/>
    <col min="6" max="6" width="12.1796875" style="15" customWidth="1"/>
    <col min="7" max="7" width="17.81640625" style="15" customWidth="1"/>
    <col min="8" max="8" width="7.54296875" style="15" hidden="1" customWidth="1" outlineLevel="1"/>
    <col min="9" max="9" width="17.453125" style="1" hidden="1" customWidth="1" outlineLevel="1"/>
    <col min="10" max="10" width="18.54296875" style="15" customWidth="1" collapsed="1"/>
    <col min="11" max="11" width="16.1796875" style="15" customWidth="1"/>
    <col min="12" max="12" width="17" style="15" customWidth="1"/>
    <col min="13" max="13" width="18.54296875" style="15" customWidth="1"/>
    <col min="14" max="14" width="16.54296875" style="15" customWidth="1"/>
    <col min="15" max="15" width="18" style="15" customWidth="1"/>
    <col min="16" max="16" width="15.54296875" style="15" customWidth="1"/>
    <col min="17" max="18" width="9.453125" style="15" customWidth="1"/>
    <col min="19" max="16384" width="9.453125" style="15" hidden="1"/>
  </cols>
  <sheetData>
    <row r="1" spans="1:17" s="1" customFormat="1" ht="3.65" customHeight="1" thickBot="1" x14ac:dyDescent="0.4"/>
    <row r="2" spans="1:17" s="1" customFormat="1" ht="18" x14ac:dyDescent="0.4">
      <c r="A2" s="188"/>
      <c r="B2" s="450" t="e" vm="1">
        <v>#VALUE!</v>
      </c>
      <c r="C2" s="2"/>
      <c r="D2" s="2"/>
      <c r="E2" s="2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5"/>
    </row>
    <row r="3" spans="1:17" s="1" customFormat="1" ht="18" x14ac:dyDescent="0.4">
      <c r="A3" s="188"/>
      <c r="B3" s="451"/>
      <c r="C3" s="6" t="s">
        <v>114</v>
      </c>
      <c r="D3" s="175">
        <v>45838</v>
      </c>
      <c r="E3" s="6"/>
      <c r="F3" s="85" t="s">
        <v>144</v>
      </c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7" s="1" customFormat="1" ht="18" x14ac:dyDescent="0.4">
      <c r="A4" s="188"/>
      <c r="B4" s="451"/>
      <c r="C4" s="6" t="s">
        <v>115</v>
      </c>
      <c r="D4" s="176" t="str">
        <f>IF(MONTH($D$3)=3,1,IF(MONTH($D$3)=6,2,IF(MONTH($D$3)=9,3,4)))&amp;"T"&amp;RIGHT(YEAR($D$3),2)</f>
        <v>2T25</v>
      </c>
      <c r="E4" s="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</row>
    <row r="5" spans="1:17" s="1" customFormat="1" ht="18.5" thickBot="1" x14ac:dyDescent="0.45">
      <c r="A5" s="188"/>
      <c r="B5" s="45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1"/>
    </row>
    <row r="6" spans="1:17" s="1" customFormat="1" ht="5.9" customHeight="1" x14ac:dyDescent="0.35"/>
    <row r="7" spans="1:17" s="1" customFormat="1" ht="3" customHeight="1" x14ac:dyDescent="0.35">
      <c r="I7" s="12"/>
      <c r="J7" s="12"/>
      <c r="K7" s="12"/>
      <c r="L7" s="12"/>
      <c r="M7" s="12"/>
      <c r="N7" s="12"/>
      <c r="O7" s="12"/>
      <c r="P7" s="12"/>
    </row>
    <row r="8" spans="1:17" s="1" customFormat="1" ht="18" x14ac:dyDescent="0.35">
      <c r="B8" s="13" t="s">
        <v>122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s="1" customFormat="1" ht="5.9" customHeight="1" x14ac:dyDescent="0.35">
      <c r="I9" s="12"/>
      <c r="J9" s="12"/>
      <c r="K9" s="12"/>
      <c r="L9" s="12"/>
      <c r="M9" s="12"/>
      <c r="N9" s="12"/>
      <c r="O9" s="12"/>
      <c r="P9" s="12"/>
    </row>
    <row r="10" spans="1:17" ht="12.65" customHeight="1" thickBot="1" x14ac:dyDescent="0.4">
      <c r="B10" s="16"/>
      <c r="C10" s="16"/>
      <c r="D10" s="16"/>
      <c r="E10" s="15" t="s">
        <v>223</v>
      </c>
      <c r="I10" s="17"/>
    </row>
    <row r="11" spans="1:17" ht="51.65" customHeight="1" thickBot="1" x14ac:dyDescent="0.4">
      <c r="B11" s="462" t="s">
        <v>224</v>
      </c>
      <c r="C11" s="462" t="s">
        <v>225</v>
      </c>
      <c r="D11" s="462" t="s">
        <v>159</v>
      </c>
      <c r="E11" s="462" t="s">
        <v>226</v>
      </c>
      <c r="F11" s="462" t="s">
        <v>160</v>
      </c>
      <c r="G11" s="466" t="s">
        <v>161</v>
      </c>
      <c r="H11" s="462" t="s">
        <v>227</v>
      </c>
      <c r="I11" s="476" t="s">
        <v>94</v>
      </c>
      <c r="J11" s="462" t="s">
        <v>228</v>
      </c>
      <c r="K11" s="462" t="s">
        <v>163</v>
      </c>
      <c r="L11" s="462" t="s">
        <v>229</v>
      </c>
      <c r="M11" s="462"/>
      <c r="N11" s="462" t="s">
        <v>230</v>
      </c>
      <c r="O11" s="462" t="s">
        <v>231</v>
      </c>
      <c r="P11" s="462" t="s">
        <v>232</v>
      </c>
    </row>
    <row r="12" spans="1:17" ht="35.5" customHeight="1" thickBot="1" x14ac:dyDescent="0.4">
      <c r="B12" s="462"/>
      <c r="C12" s="466"/>
      <c r="D12" s="466"/>
      <c r="E12" s="462"/>
      <c r="F12" s="462"/>
      <c r="G12" s="466"/>
      <c r="H12" s="462"/>
      <c r="I12" s="476"/>
      <c r="J12" s="462"/>
      <c r="K12" s="462"/>
      <c r="L12" s="183" t="s">
        <v>233</v>
      </c>
      <c r="M12" s="183" t="s">
        <v>234</v>
      </c>
      <c r="N12" s="462"/>
      <c r="O12" s="462"/>
      <c r="P12" s="462"/>
    </row>
    <row r="13" spans="1:17" ht="27" customHeight="1" thickBot="1" x14ac:dyDescent="0.4">
      <c r="A13" s="15" t="s">
        <v>97</v>
      </c>
      <c r="B13" s="477" t="s">
        <v>176</v>
      </c>
      <c r="C13" s="190">
        <f>'Greenfield PTBR'!C13</f>
        <v>3</v>
      </c>
      <c r="D13" s="190" t="str">
        <f>'Greenfield PTBR'!D13</f>
        <v>Paraguaçu</v>
      </c>
      <c r="E13" s="191" t="str">
        <f>IF('Greenfield PTBR'!E13="Operacional","Operational",IF('Greenfield PTBR'!E13="Liceciamento Ambiental","Environmental Licensing;",IF('Greenfield PTBR'!E13="Assinatura de Contrato","Contract Signing","Under construction")))</f>
        <v>Operational</v>
      </c>
      <c r="F13" s="192" t="str">
        <f>'Greenfield PTBR'!F13</f>
        <v>003/2017</v>
      </c>
      <c r="G13" s="192" t="str">
        <f>'Greenfield PTBR'!G13</f>
        <v>IE Paraguaçu</v>
      </c>
      <c r="H13" s="193">
        <v>0.5</v>
      </c>
      <c r="I13" s="194">
        <f>'Greenfield PTBR'!I13</f>
        <v>509.59500000000003</v>
      </c>
      <c r="J13" s="195">
        <f>'Greenfield PTBR'!J13</f>
        <v>254.79750000000001</v>
      </c>
      <c r="K13" s="195">
        <f>'Greenfield PTBR'!K13</f>
        <v>81.182602409363156</v>
      </c>
      <c r="L13" s="196" t="str">
        <f>Growth!Q13</f>
        <v>2Q19</v>
      </c>
      <c r="M13" s="196" t="str">
        <f>Growth!T13</f>
        <v>3Q22</v>
      </c>
      <c r="N13" s="197">
        <f>'Greenfield PTBR'!N13</f>
        <v>-5</v>
      </c>
      <c r="O13" s="198">
        <f>'Greenfield PTBR'!O13</f>
        <v>333.35899999999998</v>
      </c>
      <c r="P13" s="199">
        <f>'Greenfield PTBR'!P13</f>
        <v>-0.12294381215481924</v>
      </c>
    </row>
    <row r="14" spans="1:17" ht="27" customHeight="1" thickBot="1" x14ac:dyDescent="0.4">
      <c r="A14" s="15" t="s">
        <v>99</v>
      </c>
      <c r="B14" s="477"/>
      <c r="C14" s="190">
        <f>'Greenfield PTBR'!C14</f>
        <v>4</v>
      </c>
      <c r="D14" s="190" t="str">
        <f>'Greenfield PTBR'!D14</f>
        <v>Aimorés</v>
      </c>
      <c r="E14" s="191" t="str">
        <f>IF('Greenfield PTBR'!E14="Operacional","Operational",IF('Greenfield PTBR'!E14="Liceciamento Ambiental","Environmental Licensing;",IF('Greenfield PTBR'!E14="Assinatura de Contrato","Contract Signing","Under construction")))</f>
        <v>Operational</v>
      </c>
      <c r="F14" s="192" t="str">
        <f>'Greenfield PTBR'!F14</f>
        <v>004/2017</v>
      </c>
      <c r="G14" s="192" t="str">
        <f>'Greenfield PTBR'!G14</f>
        <v>IE Aimorés</v>
      </c>
      <c r="H14" s="193">
        <v>0.5</v>
      </c>
      <c r="I14" s="194">
        <f>'Greenfield PTBR'!I14</f>
        <v>341.11799999999999</v>
      </c>
      <c r="J14" s="195">
        <f>'Greenfield PTBR'!J14</f>
        <v>170.559</v>
      </c>
      <c r="K14" s="195">
        <f>'Greenfield PTBR'!K14</f>
        <v>54.392366149602296</v>
      </c>
      <c r="L14" s="196" t="str">
        <f>Growth!Q14</f>
        <v>2Q19</v>
      </c>
      <c r="M14" s="196" t="str">
        <f>Growth!T14</f>
        <v>2Q22</v>
      </c>
      <c r="N14" s="197">
        <f>'Greenfield PTBR'!N14</f>
        <v>-3</v>
      </c>
      <c r="O14" s="198">
        <f>'Greenfield PTBR'!O14</f>
        <v>197.5455</v>
      </c>
      <c r="P14" s="199">
        <f>'Greenfield PTBR'!P14</f>
        <v>-8.4167636325735377E-3</v>
      </c>
    </row>
    <row r="15" spans="1:17" ht="27" customHeight="1" thickBot="1" x14ac:dyDescent="0.4">
      <c r="A15" s="15" t="s">
        <v>100</v>
      </c>
      <c r="B15" s="475"/>
      <c r="C15" s="200">
        <f>'Greenfield PTBR'!C15</f>
        <v>21</v>
      </c>
      <c r="D15" s="200" t="str">
        <f>'Greenfield PTBR'!D15</f>
        <v>Itaúnas</v>
      </c>
      <c r="E15" s="201" t="str">
        <f>IF('Greenfield PTBR'!E15="Operacional","Operational",IF('Greenfield PTBR'!E15="Liceciamento Ambiental","Environmental Licensing;",IF('Greenfield PTBR'!E15="Assinatura de Contrato","Contract Signing","Under construction")))</f>
        <v>Operational</v>
      </c>
      <c r="F15" s="202" t="str">
        <f>'Greenfield PTBR'!F15</f>
        <v>018/2017</v>
      </c>
      <c r="G15" s="203" t="str">
        <f>'Greenfield PTBR'!G15</f>
        <v>IE Itaúnas</v>
      </c>
      <c r="H15" s="204">
        <v>1</v>
      </c>
      <c r="I15" s="205">
        <f>'Greenfield PTBR'!I15</f>
        <v>297.81900000000002</v>
      </c>
      <c r="J15" s="206">
        <f>'Greenfield PTBR'!J15</f>
        <v>297.81900000000002</v>
      </c>
      <c r="K15" s="206">
        <f>'Greenfield PTBR'!K15</f>
        <v>72.109375825255484</v>
      </c>
      <c r="L15" s="207" t="str">
        <f>Growth!Q15</f>
        <v>3Q18</v>
      </c>
      <c r="M15" s="207" t="str">
        <f>Growth!T15</f>
        <v>4Q23</v>
      </c>
      <c r="N15" s="208">
        <f>'Greenfield PTBR'!N15</f>
        <v>-10</v>
      </c>
      <c r="O15" s="209">
        <f>'Greenfield PTBR'!O15</f>
        <v>373.803</v>
      </c>
      <c r="P15" s="210">
        <f>'Greenfield PTBR'!P15</f>
        <v>-4.5678871413290294E-2</v>
      </c>
    </row>
    <row r="16" spans="1:17" ht="27" customHeight="1" x14ac:dyDescent="0.35">
      <c r="A16" s="15" t="s">
        <v>102</v>
      </c>
      <c r="B16" s="478" t="s">
        <v>185</v>
      </c>
      <c r="C16" s="211">
        <f>'Greenfield PTBR'!C16</f>
        <v>1</v>
      </c>
      <c r="D16" s="211" t="str">
        <f>'Greenfield PTBR'!D16</f>
        <v>Ivaí</v>
      </c>
      <c r="E16" s="212" t="str">
        <f>IF('Greenfield PTBR'!E16="Operacional","Operational",IF('Greenfield PTBR'!E16="Liceciamento Ambiental","Environmental Licensing;",IF('Greenfield PTBR'!E16="Assinatura de Contrato","Contract Signing","Under construction")))</f>
        <v>Operational</v>
      </c>
      <c r="F16" s="213" t="str">
        <f>'Greenfield PTBR'!F16</f>
        <v>022/2017</v>
      </c>
      <c r="G16" s="214" t="str">
        <f>'Greenfield PTBR'!G16</f>
        <v>IE Ivaí</v>
      </c>
      <c r="H16" s="215">
        <v>0.5</v>
      </c>
      <c r="I16" s="216">
        <f>'Greenfield PTBR'!I16</f>
        <v>1936.4738</v>
      </c>
      <c r="J16" s="217">
        <f>'Greenfield PTBR'!J16</f>
        <v>968.23689999999999</v>
      </c>
      <c r="K16" s="218">
        <f>'Greenfield PTBR'!K16</f>
        <v>199.36511865079058</v>
      </c>
      <c r="L16" s="219" t="str">
        <f>Growth!Q16</f>
        <v>4Q19</v>
      </c>
      <c r="M16" s="219" t="str">
        <f>Growth!T16</f>
        <v>4Q22</v>
      </c>
      <c r="N16" s="220">
        <f>'Greenfield PTBR'!N16</f>
        <v>-3</v>
      </c>
      <c r="O16" s="221">
        <f>'Greenfield PTBR'!O16</f>
        <v>1050.4335000000001</v>
      </c>
      <c r="P16" s="222">
        <f>'Greenfield PTBR'!P16</f>
        <v>9.5006499138832398E-2</v>
      </c>
    </row>
    <row r="17" spans="1:16" ht="27" customHeight="1" x14ac:dyDescent="0.35">
      <c r="A17" s="15" t="s">
        <v>103</v>
      </c>
      <c r="B17" s="479"/>
      <c r="C17" s="224">
        <f>'Greenfield PTBR'!C17</f>
        <v>5</v>
      </c>
      <c r="D17" s="224" t="str">
        <f>'Greenfield PTBR'!D17</f>
        <v>Tibagi</v>
      </c>
      <c r="E17" s="225" t="str">
        <f>IF('Greenfield PTBR'!E17="Operacional","Operational",IF('Greenfield PTBR'!E17="Liceciamento Ambiental","Environmental Licensing;",IF('Greenfield PTBR'!E17="Assinatura de Contrato","Contract Signing","Under construction")))</f>
        <v>Operational</v>
      </c>
      <c r="F17" s="226" t="str">
        <f>'Greenfield PTBR'!F17</f>
        <v>026/2017</v>
      </c>
      <c r="G17" s="226" t="str">
        <f>'Greenfield PTBR'!G17</f>
        <v>IE Tibagi</v>
      </c>
      <c r="H17" s="227">
        <v>1</v>
      </c>
      <c r="I17" s="228">
        <f>'Greenfield PTBR'!I17</f>
        <v>134.6464</v>
      </c>
      <c r="J17" s="229">
        <f>'Greenfield PTBR'!J17</f>
        <v>134.6464</v>
      </c>
      <c r="K17" s="230">
        <f>'Greenfield PTBR'!K17</f>
        <v>23.670081096464052</v>
      </c>
      <c r="L17" s="231" t="str">
        <f>Growth!Q17</f>
        <v>3Q18</v>
      </c>
      <c r="M17" s="231" t="str">
        <f>Growth!T17</f>
        <v>4Q20</v>
      </c>
      <c r="N17" s="232">
        <f>'Greenfield PTBR'!N17</f>
        <v>8</v>
      </c>
      <c r="O17" s="233">
        <f>'Greenfield PTBR'!O17</f>
        <v>117.526</v>
      </c>
      <c r="P17" s="234">
        <f>'Greenfield PTBR'!P17</f>
        <v>0.20157224896432635</v>
      </c>
    </row>
    <row r="18" spans="1:16" ht="27" customHeight="1" x14ac:dyDescent="0.35">
      <c r="A18" s="15" t="s">
        <v>104</v>
      </c>
      <c r="B18" s="479"/>
      <c r="C18" s="18">
        <f>'Greenfield PTBR'!C18</f>
        <v>6</v>
      </c>
      <c r="D18" s="18" t="str">
        <f>'Greenfield PTBR'!D18</f>
        <v>Itaquerê</v>
      </c>
      <c r="E18" s="19" t="str">
        <f>IF('Greenfield PTBR'!E18="Operacional","Operational",IF('Greenfield PTBR'!E18="Liceciamento Ambiental","Environmental Licensing;",IF('Greenfield PTBR'!E18="Assinatura de Contrato","Contract Signing","Under construction")))</f>
        <v>Operational</v>
      </c>
      <c r="F18" s="20" t="str">
        <f>'Greenfield PTBR'!F18</f>
        <v>027/2017</v>
      </c>
      <c r="G18" s="21" t="str">
        <f>'Greenfield PTBR'!G18</f>
        <v>IE Itaquerê</v>
      </c>
      <c r="H18" s="235">
        <v>1</v>
      </c>
      <c r="I18" s="236">
        <f>'Greenfield PTBR'!I18</f>
        <v>397.73349999999999</v>
      </c>
      <c r="J18" s="237">
        <f>'Greenfield PTBR'!J18</f>
        <v>397.73349999999999</v>
      </c>
      <c r="K18" s="22">
        <f>'Greenfield PTBR'!K18</f>
        <v>70.794383704919042</v>
      </c>
      <c r="L18" s="23" t="str">
        <f>Growth!Q18</f>
        <v>3Q18</v>
      </c>
      <c r="M18" s="23" t="str">
        <f>Growth!T18</f>
        <v>3Q20</v>
      </c>
      <c r="N18" s="24">
        <f>'Greenfield PTBR'!N18</f>
        <v>11</v>
      </c>
      <c r="O18" s="173">
        <f>'Greenfield PTBR'!O18</f>
        <v>255.90600000000001</v>
      </c>
      <c r="P18" s="238">
        <f>'Greenfield PTBR'!P18</f>
        <v>0.40782065348792584</v>
      </c>
    </row>
    <row r="19" spans="1:16" ht="27" customHeight="1" x14ac:dyDescent="0.35">
      <c r="A19" s="15" t="s">
        <v>105</v>
      </c>
      <c r="B19" s="479"/>
      <c r="C19" s="239">
        <f>'Greenfield PTBR'!C19</f>
        <v>29</v>
      </c>
      <c r="D19" s="239" t="str">
        <f>'Greenfield PTBR'!D19</f>
        <v>Aguapeí</v>
      </c>
      <c r="E19" s="240" t="str">
        <f>IF('Greenfield PTBR'!E19="Operacional","Operational",IF('Greenfield PTBR'!E19="Liceciamento Ambiental","Environmental Licensing;",IF('Greenfield PTBR'!E19="Assinatura de Contrato","Contract Signing","Under construction")))</f>
        <v>Operational</v>
      </c>
      <c r="F19" s="241" t="str">
        <f>'Greenfield PTBR'!F19</f>
        <v>046/2017</v>
      </c>
      <c r="G19" s="242" t="str">
        <f>'Greenfield PTBR'!G19</f>
        <v>IE Aguapeí</v>
      </c>
      <c r="H19" s="243">
        <v>1</v>
      </c>
      <c r="I19" s="244">
        <f>'Greenfield PTBR'!I19</f>
        <v>601.87950000000001</v>
      </c>
      <c r="J19" s="245">
        <f>'Greenfield PTBR'!J19</f>
        <v>601.87950000000001</v>
      </c>
      <c r="K19" s="246">
        <f>'Greenfield PTBR'!K19</f>
        <v>83.236966918462116</v>
      </c>
      <c r="L19" s="247" t="str">
        <f>Growth!Q19</f>
        <v>3Q19</v>
      </c>
      <c r="M19" s="247" t="str">
        <f>Growth!T19</f>
        <v>1Q21</v>
      </c>
      <c r="N19" s="248">
        <f>'Greenfield PTBR'!N19</f>
        <v>6</v>
      </c>
      <c r="O19" s="249">
        <f>'Greenfield PTBR'!O19</f>
        <v>363.42</v>
      </c>
      <c r="P19" s="250">
        <f>'Greenfield PTBR'!P19</f>
        <v>0.46149905948233028</v>
      </c>
    </row>
    <row r="20" spans="1:16" ht="27" customHeight="1" thickBot="1" x14ac:dyDescent="0.4">
      <c r="A20" s="15" t="s">
        <v>145</v>
      </c>
      <c r="B20" s="479"/>
      <c r="C20" s="223">
        <f>'Greenfield PTBR'!C20</f>
        <v>25</v>
      </c>
      <c r="D20" s="223" t="str">
        <f>'Greenfield PTBR'!D20</f>
        <v>Bauru</v>
      </c>
      <c r="E20" s="251" t="str">
        <f>IF('Greenfield PTBR'!E20="Operacional","Operational",IF('Greenfield PTBR'!E20="Liceciamento Ambiental","Environmental Licensing;",IF('Greenfield PTBR'!E20="Assinatura de Contrato","Contract Signing","Under construction")))</f>
        <v>Operational</v>
      </c>
      <c r="F20" s="252" t="str">
        <f>'Greenfield PTBR'!F20</f>
        <v>042/2017</v>
      </c>
      <c r="G20" s="252" t="str">
        <f>'Greenfield PTBR'!G20</f>
        <v>IE Jaguar 6</v>
      </c>
      <c r="H20" s="253">
        <v>1</v>
      </c>
      <c r="I20" s="254">
        <f>'Greenfield PTBR'!I20</f>
        <v>125.79430000000001</v>
      </c>
      <c r="J20" s="255">
        <f>'Greenfield PTBR'!J20</f>
        <v>125.79430000000001</v>
      </c>
      <c r="K20" s="256">
        <f>'Greenfield PTBR'!K20</f>
        <v>16.151413423689903</v>
      </c>
      <c r="L20" s="257" t="str">
        <f>Growth!Q20</f>
        <v>2Q18</v>
      </c>
      <c r="M20" s="257" t="str">
        <f>Growth!T20</f>
        <v>3Q19</v>
      </c>
      <c r="N20" s="258">
        <f>'Greenfield PTBR'!N20</f>
        <v>18</v>
      </c>
      <c r="O20" s="259">
        <f>'Greenfield PTBR'!O20</f>
        <v>62.978000000000002</v>
      </c>
      <c r="P20" s="260">
        <f>'Greenfield PTBR'!P20</f>
        <v>0.53497854519908605</v>
      </c>
    </row>
    <row r="21" spans="1:16" ht="27" customHeight="1" thickBot="1" x14ac:dyDescent="0.4">
      <c r="A21" s="15" t="s">
        <v>146</v>
      </c>
      <c r="B21" s="474" t="s">
        <v>52</v>
      </c>
      <c r="C21" s="261">
        <f>'Greenfield PTBR'!C21</f>
        <v>10</v>
      </c>
      <c r="D21" s="261" t="str">
        <f>'Greenfield PTBR'!D21</f>
        <v>Lorena</v>
      </c>
      <c r="E21" s="262" t="str">
        <f>IF('Greenfield PTBR'!E21="Operacional","Operational",IF('Greenfield PTBR'!E21="Liceciamento Ambiental","Environmental Licensing;",IF('Greenfield PTBR'!E21="Assinatura de Contrato","Contract Signing","Under construction")))</f>
        <v>Operational</v>
      </c>
      <c r="F21" s="263" t="str">
        <f>'Greenfield PTBR'!F21</f>
        <v>021/2018</v>
      </c>
      <c r="G21" s="263" t="str">
        <f>'Greenfield PTBR'!G21</f>
        <v>IE Itapura</v>
      </c>
      <c r="H21" s="264">
        <v>1</v>
      </c>
      <c r="I21" s="265">
        <f>'Greenfield PTBR'!I21</f>
        <v>237.947</v>
      </c>
      <c r="J21" s="266">
        <f>'Greenfield PTBR'!J21</f>
        <v>237.947</v>
      </c>
      <c r="K21" s="266">
        <f>'Greenfield PTBR'!K21</f>
        <v>18.289274528771983</v>
      </c>
      <c r="L21" s="267" t="str">
        <f>Growth!Q21</f>
        <v>3Q19</v>
      </c>
      <c r="M21" s="267" t="str">
        <f>Growth!T21</f>
        <v>4Q21</v>
      </c>
      <c r="N21" s="268">
        <f>'Greenfield PTBR'!N21</f>
        <v>11</v>
      </c>
      <c r="O21" s="269">
        <f>'Greenfield PTBR'!O21</f>
        <v>126.087</v>
      </c>
      <c r="P21" s="270">
        <f>'Greenfield PTBR'!P21</f>
        <v>0.52124348556608635</v>
      </c>
    </row>
    <row r="22" spans="1:16" ht="27" customHeight="1" thickBot="1" x14ac:dyDescent="0.4">
      <c r="A22" s="15" t="s">
        <v>106</v>
      </c>
      <c r="B22" s="475"/>
      <c r="C22" s="200">
        <f>'Greenfield PTBR'!C22</f>
        <v>1</v>
      </c>
      <c r="D22" s="200" t="str">
        <f>'Greenfield PTBR'!D22</f>
        <v>Biguaçu</v>
      </c>
      <c r="E22" s="271" t="str">
        <f>IF('Greenfield PTBR'!E22="Operacional","Operational",IF('Greenfield PTBR'!E22="Liceciamento Ambiental","Environmental Licensing;",IF('Greenfield PTBR'!E22="Assinatura de Contrato","Contract Signing","Under construction")))</f>
        <v>Operational</v>
      </c>
      <c r="F22" s="203" t="str">
        <f>'Greenfield PTBR'!F22</f>
        <v>012/2018</v>
      </c>
      <c r="G22" s="203" t="str">
        <f>'Greenfield PTBR'!G22</f>
        <v>IE Biguaçu</v>
      </c>
      <c r="H22" s="204">
        <v>1</v>
      </c>
      <c r="I22" s="205">
        <f>'Greenfield PTBR'!I22</f>
        <v>641.38199999999995</v>
      </c>
      <c r="J22" s="206">
        <f>'Greenfield PTBR'!J22</f>
        <v>641.38199999999995</v>
      </c>
      <c r="K22" s="206">
        <f>'Greenfield PTBR'!K22</f>
        <v>56.287888230804604</v>
      </c>
      <c r="L22" s="207" t="str">
        <f>Growth!Q22</f>
        <v>1Q21</v>
      </c>
      <c r="M22" s="207" t="str">
        <f>Growth!T22</f>
        <v>3Q22</v>
      </c>
      <c r="N22" s="208">
        <f>'Greenfield PTBR'!N22</f>
        <v>13</v>
      </c>
      <c r="O22" s="272">
        <f>'Greenfield PTBR'!O22</f>
        <v>455.96499999999997</v>
      </c>
      <c r="P22" s="210">
        <f>'Greenfield PTBR'!P22</f>
        <v>0.3888768171096742</v>
      </c>
    </row>
    <row r="23" spans="1:16" ht="27" customHeight="1" x14ac:dyDescent="0.35">
      <c r="A23" s="15" t="s">
        <v>107</v>
      </c>
      <c r="B23" s="478" t="s">
        <v>201</v>
      </c>
      <c r="C23" s="211">
        <f>'Greenfield PTBR'!C23</f>
        <v>1</v>
      </c>
      <c r="D23" s="211" t="str">
        <f>'Greenfield PTBR'!D23</f>
        <v>Minuano</v>
      </c>
      <c r="E23" s="273" t="str">
        <f>IF('Greenfield PTBR'!E23="Operacional","Operational",IF('Greenfield PTBR'!E23="Liceciamento Ambiental","Environmental Licensing;",IF('Greenfield PTBR'!E23="Assinatura de Contrato","Contract Signing","Under construction")))</f>
        <v>Operational</v>
      </c>
      <c r="F23" s="214" t="str">
        <f>'Greenfield PTBR'!F23</f>
        <v>001/2020</v>
      </c>
      <c r="G23" s="214" t="str">
        <f>'Greenfield PTBR'!G23</f>
        <v>Evrecy</v>
      </c>
      <c r="H23" s="215">
        <v>1</v>
      </c>
      <c r="I23" s="216">
        <f>'Greenfield PTBR'!I23</f>
        <v>681.55</v>
      </c>
      <c r="J23" s="217">
        <f>'Greenfield PTBR'!J23</f>
        <v>681.55</v>
      </c>
      <c r="K23" s="218">
        <f>'Greenfield PTBR'!K23</f>
        <v>52.959984550000016</v>
      </c>
      <c r="L23" s="219" t="str">
        <f>Growth!Q23</f>
        <v>1Q22</v>
      </c>
      <c r="M23" s="219" t="s">
        <v>246</v>
      </c>
      <c r="N23" s="220">
        <f>'Greenfield PTBR'!N23</f>
        <v>4</v>
      </c>
      <c r="O23" s="274">
        <f>'Greenfield PTBR'!O23</f>
        <v>737.04399999999998</v>
      </c>
      <c r="P23" s="222">
        <f>'Greenfield PTBR'!P23</f>
        <v>0.14001836728535819</v>
      </c>
    </row>
    <row r="24" spans="1:16" ht="27" customHeight="1" x14ac:dyDescent="0.35">
      <c r="A24" s="15" t="s">
        <v>109</v>
      </c>
      <c r="B24" s="479"/>
      <c r="C24" s="18">
        <f>'Greenfield PTBR'!C24</f>
        <v>6</v>
      </c>
      <c r="D24" s="18" t="str">
        <f>'Greenfield PTBR'!D24</f>
        <v>Três lagoas</v>
      </c>
      <c r="E24" s="25" t="str">
        <f>IF('Greenfield PTBR'!E24="Operacional","Operational",IF('Greenfield PTBR'!E24="Liceciamento Ambiental","Environmental Licensing;",IF('Greenfield PTBR'!E24="Assinatura de Contrato","Contract Signing","Under construction")))</f>
        <v>Operational</v>
      </c>
      <c r="F24" s="21" t="str">
        <f>'Greenfield PTBR'!F24</f>
        <v>006/2020</v>
      </c>
      <c r="G24" s="21" t="str">
        <f>'Greenfield PTBR'!G24</f>
        <v>IE Tibagi</v>
      </c>
      <c r="H24" s="235">
        <v>1</v>
      </c>
      <c r="I24" s="236">
        <f>'Greenfield PTBR'!I24</f>
        <v>98.792000000000002</v>
      </c>
      <c r="J24" s="237">
        <f>'Greenfield PTBR'!J24</f>
        <v>98.792000000000002</v>
      </c>
      <c r="K24" s="22">
        <f>'Greenfield PTBR'!K24</f>
        <v>7.45860083</v>
      </c>
      <c r="L24" s="23" t="str">
        <f>Growth!Q24</f>
        <v>2Q21</v>
      </c>
      <c r="M24" s="23" t="str">
        <f>Growth!T24</f>
        <v>2Q22</v>
      </c>
      <c r="N24" s="24">
        <f>'Greenfield PTBR'!N24</f>
        <v>12</v>
      </c>
      <c r="O24" s="173">
        <f>'Greenfield PTBR'!O24</f>
        <v>87.067999999999998</v>
      </c>
      <c r="P24" s="238">
        <f>'Greenfield PTBR'!P24</f>
        <v>0.21640503419349053</v>
      </c>
    </row>
    <row r="25" spans="1:16" ht="27" customHeight="1" thickBot="1" x14ac:dyDescent="0.4">
      <c r="A25" s="15" t="s">
        <v>110</v>
      </c>
      <c r="B25" s="483"/>
      <c r="C25" s="275">
        <f>'Greenfield PTBR'!C25</f>
        <v>7</v>
      </c>
      <c r="D25" s="275" t="str">
        <f>'Greenfield PTBR'!D25</f>
        <v>Triângulo Mineiro</v>
      </c>
      <c r="E25" s="276" t="str">
        <f>IF('Greenfield PTBR'!E25="Operacional","Operational",IF('Greenfield PTBR'!E25="Liceciamento Ambiental","Environmental Licensing;",IF('Greenfield PTBR'!E25="Assinatura de Contrato","Contract Signing","Under construction")))</f>
        <v>Operational</v>
      </c>
      <c r="F25" s="277" t="str">
        <f>'Greenfield PTBR'!F25</f>
        <v>007/2020</v>
      </c>
      <c r="G25" s="277" t="str">
        <f>'Greenfield PTBR'!G25</f>
        <v>IEMG</v>
      </c>
      <c r="H25" s="278">
        <v>1</v>
      </c>
      <c r="I25" s="279">
        <f>'Greenfield PTBR'!I25</f>
        <v>553.56700000000001</v>
      </c>
      <c r="J25" s="280">
        <f>'Greenfield PTBR'!J25</f>
        <v>553.56700000000001</v>
      </c>
      <c r="K25" s="281">
        <f>'Greenfield PTBR'!K25</f>
        <v>46.140901050000011</v>
      </c>
      <c r="L25" s="282" t="str">
        <f>Growth!Q25</f>
        <v>1Q22</v>
      </c>
      <c r="M25" s="282" t="str">
        <f>Growth!T25</f>
        <v>3Q23</v>
      </c>
      <c r="N25" s="283">
        <f>'Greenfield PTBR'!N25</f>
        <v>20</v>
      </c>
      <c r="O25" s="284">
        <f>'Greenfield PTBR'!O25</f>
        <v>519.59500000000003</v>
      </c>
      <c r="P25" s="285">
        <f>'Greenfield PTBR'!P25</f>
        <v>0.23631240764986081</v>
      </c>
    </row>
    <row r="26" spans="1:16" ht="35.5" customHeight="1" thickBot="1" x14ac:dyDescent="0.4">
      <c r="A26" s="189" t="s">
        <v>111</v>
      </c>
      <c r="B26" s="286" t="s">
        <v>208</v>
      </c>
      <c r="C26" s="286">
        <f>'Greenfield PTBR'!C26</f>
        <v>7</v>
      </c>
      <c r="D26" s="286" t="str">
        <f>'Greenfield PTBR'!D26</f>
        <v>Riacho Grande</v>
      </c>
      <c r="E26" s="287" t="str">
        <f>IF('Greenfield PTBR'!E26="Operacional","Operational",IF('Greenfield PTBR'!E26="Liceciamento Ambiental","Environmental Licensing;",IF('Greenfield PTBR'!E26="Assinatura de Contrato","Contract Signing","Under construction")))</f>
        <v>Under construction</v>
      </c>
      <c r="F26" s="288" t="str">
        <f>'Greenfield PTBR'!F26</f>
        <v>005/2021</v>
      </c>
      <c r="G26" s="288" t="str">
        <f>'Greenfield PTBR'!G26</f>
        <v>IE Riacho Grande</v>
      </c>
      <c r="H26" s="289">
        <v>1</v>
      </c>
      <c r="I26" s="290">
        <f>'Greenfield PTBR'!I26</f>
        <v>1140.6279999999999</v>
      </c>
      <c r="J26" s="291">
        <f>'Greenfield PTBR'!J26</f>
        <v>1140.6279999999999</v>
      </c>
      <c r="K26" s="291">
        <f>'Greenfield PTBR'!K26</f>
        <v>93.110359205539737</v>
      </c>
      <c r="L26" s="292" t="str">
        <f>Growth!Q26</f>
        <v>4Q23</v>
      </c>
      <c r="M26" s="292" t="str">
        <f>Growth!T26</f>
        <v>-</v>
      </c>
      <c r="N26" s="293" t="str">
        <f>'Greenfield PTBR'!N26</f>
        <v>-</v>
      </c>
      <c r="O26" s="294">
        <f>'Greenfield PTBR'!O26</f>
        <v>765.84537929785995</v>
      </c>
      <c r="P26" s="295" t="str">
        <f>'Greenfield PTBR'!P26</f>
        <v>-</v>
      </c>
    </row>
    <row r="27" spans="1:16" ht="52.5" x14ac:dyDescent="0.35">
      <c r="A27" s="15" t="s">
        <v>112</v>
      </c>
      <c r="B27" s="479" t="s">
        <v>120</v>
      </c>
      <c r="C27" s="223">
        <f>'Greenfield PTBR'!C27</f>
        <v>3</v>
      </c>
      <c r="D27" s="223" t="str">
        <f>'Greenfield PTBR'!D27</f>
        <v>Piraquê</v>
      </c>
      <c r="E27" s="251" t="str">
        <f>IF('Greenfield PTBR'!E27="Operacional","Operational",IF('Greenfield PTBR'!E27="Liceciamento Ambiental","Environmental Licensing;",IF('Greenfield PTBR'!E27="Assinatura de Contrato","Contract Signing","Under construction")))</f>
        <v>Under construction</v>
      </c>
      <c r="F27" s="252" t="str">
        <f>'Greenfield PTBR'!F27</f>
        <v>008/2022</v>
      </c>
      <c r="G27" s="252" t="str">
        <f>'Greenfield PTBR'!G27</f>
        <v>ISA ENERGIA BRASIL</v>
      </c>
      <c r="H27" s="253">
        <v>1</v>
      </c>
      <c r="I27" s="254">
        <f>'Greenfield PTBR'!I27</f>
        <v>3653.6077241999965</v>
      </c>
      <c r="J27" s="255">
        <f>'Greenfield PTBR'!J27</f>
        <v>3653.6077241999965</v>
      </c>
      <c r="K27" s="256">
        <f>'Greenfield PTBR'!K27</f>
        <v>343.10103999980538</v>
      </c>
      <c r="L27" s="257" t="str">
        <f>Growth!Q27</f>
        <v>4Q23</v>
      </c>
      <c r="M27" s="257" t="str">
        <f>Growth!T27</f>
        <v>-</v>
      </c>
      <c r="N27" s="258" t="str">
        <f>'Greenfield PTBR'!N27</f>
        <v>-</v>
      </c>
      <c r="O27" s="259">
        <f>'Greenfield PTBR'!O27</f>
        <v>2695.8784747378249</v>
      </c>
      <c r="P27" s="260" t="str">
        <f>'Greenfield PTBR'!P27</f>
        <v>-</v>
      </c>
    </row>
    <row r="28" spans="1:16" ht="33.5" thickBot="1" x14ac:dyDescent="0.4">
      <c r="A28" s="15" t="s">
        <v>113</v>
      </c>
      <c r="B28" s="479"/>
      <c r="C28" s="224">
        <f>'Greenfield PTBR'!C28</f>
        <v>6</v>
      </c>
      <c r="D28" s="224" t="str">
        <f>'Greenfield PTBR'!D28</f>
        <v>Jacarandá</v>
      </c>
      <c r="E28" s="225" t="str">
        <f>IF('Greenfield PTBR'!E28="Operacional","Operational",IF('Greenfield PTBR'!E28="Liceciamento Ambiental","Environmental Licensing;",IF('Greenfield PTBR'!E28="Assinatura de Contrato","Contract Signing","Under construction")))</f>
        <v>Under construction</v>
      </c>
      <c r="F28" s="226" t="str">
        <f>'Greenfield PTBR'!F28</f>
        <v>011/2022</v>
      </c>
      <c r="G28" s="226" t="str">
        <f>'Greenfield PTBR'!G28</f>
        <v>IE Jaguar 8</v>
      </c>
      <c r="H28" s="227">
        <v>1</v>
      </c>
      <c r="I28" s="228">
        <f>'Greenfield PTBR'!I28</f>
        <v>232.29230019999977</v>
      </c>
      <c r="J28" s="229">
        <f>'Greenfield PTBR'!J28</f>
        <v>232.29230019999977</v>
      </c>
      <c r="K28" s="230">
        <f>'Greenfield PTBR'!K28</f>
        <v>16.129841075719565</v>
      </c>
      <c r="L28" s="231" t="str">
        <f>Growth!Q28</f>
        <v>4Q23</v>
      </c>
      <c r="M28" s="231" t="str">
        <f>Growth!T28</f>
        <v>-</v>
      </c>
      <c r="N28" s="232" t="str">
        <f>'Greenfield PTBR'!N28</f>
        <v>-</v>
      </c>
      <c r="O28" s="233">
        <f>'Greenfield PTBR'!O28</f>
        <v>62.877894173479994</v>
      </c>
      <c r="P28" s="296" t="str">
        <f>'Greenfield PTBR'!P28</f>
        <v>-</v>
      </c>
    </row>
    <row r="29" spans="1:16" ht="35.5" customHeight="1" thickBot="1" x14ac:dyDescent="0.4">
      <c r="A29" s="15" t="s">
        <v>235</v>
      </c>
      <c r="B29" s="474" t="s">
        <v>138</v>
      </c>
      <c r="C29" s="261">
        <f>'Greenfield PTBR'!C29</f>
        <v>1</v>
      </c>
      <c r="D29" s="261" t="str">
        <f>'Greenfield PTBR'!D29</f>
        <v>Serra Dourada</v>
      </c>
      <c r="E29" s="262" t="str">
        <f>IF('Greenfield PTBR'!E29="Operacional","Operational",IF('Greenfield PTBR'!E29="Liceciamento Ambiental","Environmental Licensing;",IF('Greenfield PTBR'!E29="Assinatura de Contrato","Contract Signing","Under construction")))</f>
        <v>Under construction</v>
      </c>
      <c r="F29" s="263" t="str">
        <f>'Greenfield PTBR'!F29</f>
        <v>006/2023</v>
      </c>
      <c r="G29" s="263" t="str">
        <f>'Greenfield PTBR'!G29</f>
        <v>ISA ENERGIA BRASIL</v>
      </c>
      <c r="H29" s="264">
        <v>1</v>
      </c>
      <c r="I29" s="265">
        <f>'Greenfield PTBR'!I29</f>
        <v>3157</v>
      </c>
      <c r="J29" s="266">
        <f>'Greenfield PTBR'!J29</f>
        <v>3157</v>
      </c>
      <c r="K29" s="266">
        <f>'Greenfield PTBR'!K29</f>
        <v>321.80777299039528</v>
      </c>
      <c r="L29" s="267" t="s">
        <v>8</v>
      </c>
      <c r="M29" s="267" t="str">
        <f>Growth!T29</f>
        <v>-</v>
      </c>
      <c r="N29" s="268" t="str">
        <f>'Greenfield PTBR'!N29</f>
        <v>-</v>
      </c>
      <c r="O29" s="269">
        <f>'Greenfield PTBR'!O29</f>
        <v>305.762</v>
      </c>
      <c r="P29" s="270" t="str">
        <f>'Greenfield PTBR'!P29</f>
        <v>-</v>
      </c>
    </row>
    <row r="30" spans="1:16" ht="35.5" customHeight="1" thickBot="1" x14ac:dyDescent="0.4">
      <c r="B30" s="477" t="s">
        <v>138</v>
      </c>
      <c r="C30" s="190">
        <f>'Greenfield PTBR'!C30</f>
        <v>7</v>
      </c>
      <c r="D30" s="190" t="str">
        <f>'Greenfield PTBR'!D30</f>
        <v>Itatiaia</v>
      </c>
      <c r="E30" s="191" t="str">
        <f>IF('Greenfield PTBR'!E30="Operacional","Operational",IF('Greenfield PTBR'!E30="Liceciamento Ambiental","Environmental Licensing;",IF('Greenfield PTBR'!E30="Assinatura de Contrato","Contract Signing","Under construction")))</f>
        <v>Under construction</v>
      </c>
      <c r="F30" s="192" t="str">
        <f>'Greenfield PTBR'!F30</f>
        <v>012/2023</v>
      </c>
      <c r="G30" s="192" t="str">
        <f>'Greenfield PTBR'!G30</f>
        <v>ISA ENERGIA BRASIL</v>
      </c>
      <c r="H30" s="193">
        <v>1</v>
      </c>
      <c r="I30" s="194">
        <f>'Greenfield PTBR'!I30</f>
        <v>2342.297462</v>
      </c>
      <c r="J30" s="195">
        <f>'Greenfield PTBR'!J30</f>
        <v>2342.297462</v>
      </c>
      <c r="K30" s="195">
        <f>'Greenfield PTBR'!K30</f>
        <v>248.17739441979884</v>
      </c>
      <c r="L30" s="196" t="s">
        <v>8</v>
      </c>
      <c r="M30" s="196" t="str">
        <f>Growth!T30</f>
        <v>-</v>
      </c>
      <c r="N30" s="197" t="str">
        <f>'Greenfield PTBR'!N30</f>
        <v>-</v>
      </c>
      <c r="O30" s="297">
        <f>'Greenfield PTBR'!O30</f>
        <v>136.18</v>
      </c>
      <c r="P30" s="199" t="str">
        <f>'Greenfield PTBR'!P30</f>
        <v>-</v>
      </c>
    </row>
    <row r="31" spans="1:16" ht="35.5" customHeight="1" thickBot="1" x14ac:dyDescent="0.4">
      <c r="B31" s="475"/>
      <c r="C31" s="200">
        <f>'Greenfield PTBR'!C31</f>
        <v>9</v>
      </c>
      <c r="D31" s="200" t="str">
        <f>'Greenfield PTBR'!D31</f>
        <v>Água Vermelha</v>
      </c>
      <c r="E31" s="271" t="str">
        <f>IF('Greenfield PTBR'!E31="Operacional","Operational",IF('Greenfield PTBR'!E31="Liceciamento Ambiental","Environmental Licensing;",IF('Greenfield PTBR'!E31="Assinatura de Contrato","Contract Signing","Under construction")))</f>
        <v>Operational</v>
      </c>
      <c r="F31" s="203" t="str">
        <f>'Greenfield PTBR'!F31</f>
        <v>014/2023</v>
      </c>
      <c r="G31" s="203" t="str">
        <f>'Greenfield PTBR'!G31</f>
        <v>IE Tibagi</v>
      </c>
      <c r="H31" s="204">
        <v>1</v>
      </c>
      <c r="I31" s="205">
        <f>'Greenfield PTBR'!I31</f>
        <v>94.176896999999997</v>
      </c>
      <c r="J31" s="206">
        <f>'Greenfield PTBR'!J31</f>
        <v>94.176896999999997</v>
      </c>
      <c r="K31" s="206">
        <f>'Greenfield PTBR'!K31</f>
        <v>8.4597039392108826</v>
      </c>
      <c r="L31" s="207" t="str">
        <f>Growth!Q31</f>
        <v>2Q24</v>
      </c>
      <c r="M31" s="207" t="s">
        <v>245</v>
      </c>
      <c r="N31" s="208">
        <f>'Greenfield PTBR'!N31</f>
        <v>16</v>
      </c>
      <c r="O31" s="272">
        <f>'Greenfield PTBR'!O31</f>
        <v>87.06</v>
      </c>
      <c r="P31" s="210">
        <f>'Greenfield PTBR'!P31</f>
        <v>0.29319699754999823</v>
      </c>
    </row>
    <row r="32" spans="1:16" ht="22.5" customHeight="1" x14ac:dyDescent="0.35">
      <c r="B32" s="484" t="s">
        <v>236</v>
      </c>
      <c r="C32" s="484"/>
      <c r="D32" s="484"/>
      <c r="E32" s="484"/>
      <c r="F32" s="484"/>
      <c r="G32" s="484"/>
      <c r="H32" s="298"/>
      <c r="I32" s="298"/>
      <c r="J32" s="299">
        <f>'Greenfield PTBR'!J32</f>
        <v>5258.8809970000011</v>
      </c>
      <c r="K32" s="299">
        <f>'Greenfield PTBR'!K32</f>
        <v>790.49866130733415</v>
      </c>
      <c r="L32" s="300" t="str">
        <f>'Greenfield PTBR'!L32</f>
        <v>-</v>
      </c>
      <c r="M32" s="300" t="str">
        <f>'Greenfield PTBR'!M32</f>
        <v>-</v>
      </c>
      <c r="N32" s="301">
        <f>'Greenfield PTBR'!N32</f>
        <v>2.735498480655969</v>
      </c>
      <c r="O32" s="299">
        <f>'Greenfield PTBR'!O32</f>
        <v>4767.7900000000009</v>
      </c>
      <c r="P32" s="302">
        <f>'Greenfield PTBR'!P32</f>
        <v>0.23281934582605077</v>
      </c>
    </row>
    <row r="33" spans="2:16" s="26" customFormat="1" ht="22.5" customHeight="1" x14ac:dyDescent="0.35">
      <c r="B33" s="485" t="s">
        <v>237</v>
      </c>
      <c r="C33" s="485"/>
      <c r="D33" s="485"/>
      <c r="E33" s="485"/>
      <c r="F33" s="485"/>
      <c r="G33" s="485"/>
      <c r="H33" s="486"/>
      <c r="I33" s="486"/>
      <c r="J33" s="303">
        <f>'Greenfield PTBR'!J33</f>
        <v>3771.1107000000002</v>
      </c>
      <c r="K33" s="303">
        <f>'Greenfield PTBR'!K33</f>
        <v>447.09887015836722</v>
      </c>
      <c r="L33" s="304" t="str">
        <f>'Greenfield PTBR'!L33</f>
        <v>-</v>
      </c>
      <c r="M33" s="304" t="str">
        <f>'Greenfield PTBR'!M33</f>
        <v>-</v>
      </c>
      <c r="N33" s="305">
        <f>'Greenfield PTBR'!N33</f>
        <v>7.4471075094316515</v>
      </c>
      <c r="O33" s="303">
        <f>'Greenfield PTBR'!O33</f>
        <v>3186.4520000000011</v>
      </c>
      <c r="P33" s="306">
        <f>'Greenfield PTBR'!P33</f>
        <v>0.30500189892240237</v>
      </c>
    </row>
    <row r="34" spans="2:16" s="26" customFormat="1" ht="22.5" customHeight="1" x14ac:dyDescent="0.35">
      <c r="B34" s="485" t="s">
        <v>238</v>
      </c>
      <c r="C34" s="485"/>
      <c r="D34" s="485"/>
      <c r="E34" s="485"/>
      <c r="F34" s="485"/>
      <c r="G34" s="485"/>
      <c r="H34" s="486"/>
      <c r="I34" s="486"/>
      <c r="J34" s="303">
        <f>'Greenfield PTBR'!J34</f>
        <v>1393.5934</v>
      </c>
      <c r="K34" s="303">
        <f>'Greenfield PTBR'!K34</f>
        <v>334.94008720975603</v>
      </c>
      <c r="L34" s="304" t="str">
        <f>'Greenfield PTBR'!L34</f>
        <v>-</v>
      </c>
      <c r="M34" s="304" t="str">
        <f>'Greenfield PTBR'!M34</f>
        <v>-</v>
      </c>
      <c r="N34" s="305">
        <f>'Greenfield PTBR'!N34</f>
        <v>-3.4847589494924955</v>
      </c>
      <c r="O34" s="303">
        <f>'Greenfield PTBR'!O34</f>
        <v>1581.338</v>
      </c>
      <c r="P34" s="306">
        <f>'Greenfield PTBR'!P34</f>
        <v>4.219198930398553E-2</v>
      </c>
    </row>
    <row r="35" spans="2:16" ht="22.5" customHeight="1" thickBot="1" x14ac:dyDescent="0.4">
      <c r="B35" s="480" t="s">
        <v>239</v>
      </c>
      <c r="C35" s="480"/>
      <c r="D35" s="480"/>
      <c r="E35" s="480"/>
      <c r="F35" s="480"/>
      <c r="G35" s="480"/>
      <c r="H35" s="307"/>
      <c r="I35" s="307"/>
      <c r="J35" s="308">
        <f>'Greenfield PTBR'!J35</f>
        <v>10525.825486399997</v>
      </c>
      <c r="K35" s="308">
        <f>'Greenfield PTBR'!K35</f>
        <v>1022.3264076912589</v>
      </c>
      <c r="L35" s="309" t="str">
        <f>'Greenfield PTBR'!L35</f>
        <v>-</v>
      </c>
      <c r="M35" s="309" t="str">
        <f>'Greenfield PTBR'!M35</f>
        <v>-</v>
      </c>
      <c r="N35" s="309" t="str">
        <f>'Greenfield PTBR'!N35</f>
        <v>-</v>
      </c>
      <c r="O35" s="308">
        <f>'Greenfield PTBR'!O35</f>
        <v>3966.5437482091656</v>
      </c>
      <c r="P35" s="310" t="str">
        <f>'Greenfield PTBR'!P35</f>
        <v>-</v>
      </c>
    </row>
    <row r="36" spans="2:16" ht="23.5" customHeight="1" x14ac:dyDescent="0.35">
      <c r="B36" s="481" t="str">
        <f>"Total ("&amp;COUNTA(E13:E31)&amp;")"</f>
        <v>Total (19)</v>
      </c>
      <c r="C36" s="481"/>
      <c r="D36" s="481"/>
      <c r="E36" s="481"/>
      <c r="F36" s="481"/>
      <c r="G36" s="481"/>
      <c r="H36" s="482"/>
      <c r="I36" s="311">
        <f>SUM(I13:I25)</f>
        <v>6558.2974999999997</v>
      </c>
      <c r="J36" s="312">
        <f>'Greenfield PTBR'!J36</f>
        <v>15784.706483399998</v>
      </c>
      <c r="K36" s="312">
        <f>'Greenfield PTBR'!K36</f>
        <v>1812.825068998593</v>
      </c>
      <c r="L36" s="313" t="str">
        <f>'Greenfield PTBR'!L36</f>
        <v>-</v>
      </c>
      <c r="M36" s="313" t="str">
        <f>'Greenfield PTBR'!M36</f>
        <v>-</v>
      </c>
      <c r="N36" s="313">
        <f>'Greenfield PTBR'!N36</f>
        <v>2.735498480655969</v>
      </c>
      <c r="O36" s="312">
        <f>'Greenfield PTBR'!O36</f>
        <v>8734.3337482091665</v>
      </c>
      <c r="P36" s="314">
        <f>'Greenfield PTBR'!P36</f>
        <v>0.23281934582605077</v>
      </c>
    </row>
    <row r="37" spans="2:16" ht="18" x14ac:dyDescent="0.35">
      <c r="B37" s="27"/>
      <c r="C37" s="27"/>
      <c r="D37" s="27"/>
      <c r="E37" s="28"/>
      <c r="F37" s="28"/>
      <c r="G37" s="28"/>
      <c r="H37" s="28"/>
      <c r="I37" s="29"/>
      <c r="J37" s="30"/>
      <c r="K37" s="31"/>
      <c r="L37" s="30"/>
      <c r="M37" s="30"/>
      <c r="N37" s="30"/>
      <c r="P37" s="30"/>
    </row>
    <row r="38" spans="2:16" x14ac:dyDescent="0.35">
      <c r="B38" s="29"/>
      <c r="C38" s="29"/>
      <c r="D38" s="29"/>
      <c r="E38" s="29"/>
      <c r="F38" s="29"/>
      <c r="G38" s="29"/>
      <c r="H38" s="29"/>
      <c r="I38" s="29"/>
      <c r="J38" s="32"/>
      <c r="K38" s="32"/>
    </row>
    <row r="39" spans="2:16" x14ac:dyDescent="0.35">
      <c r="B39" s="29"/>
      <c r="C39" s="29"/>
      <c r="D39" s="29"/>
      <c r="E39" s="29"/>
      <c r="F39" s="29"/>
      <c r="G39" s="29"/>
      <c r="H39" s="29"/>
      <c r="I39" s="29"/>
      <c r="J39" s="33"/>
      <c r="K39" s="29"/>
    </row>
    <row r="40" spans="2:16" x14ac:dyDescent="0.35">
      <c r="B40" s="29"/>
      <c r="C40" s="29"/>
      <c r="D40" s="29"/>
      <c r="E40" s="29"/>
      <c r="F40" s="29"/>
      <c r="G40" s="29"/>
      <c r="H40" s="29"/>
      <c r="J40" s="29"/>
      <c r="K40" s="32"/>
      <c r="O40" s="177"/>
    </row>
  </sheetData>
  <mergeCells count="26">
    <mergeCell ref="B35:G35"/>
    <mergeCell ref="B36:H36"/>
    <mergeCell ref="B23:B25"/>
    <mergeCell ref="B27:B28"/>
    <mergeCell ref="B29:B31"/>
    <mergeCell ref="B32:G32"/>
    <mergeCell ref="B33:I33"/>
    <mergeCell ref="B34:I34"/>
    <mergeCell ref="N11:N12"/>
    <mergeCell ref="O11:O12"/>
    <mergeCell ref="P11:P12"/>
    <mergeCell ref="B13:B15"/>
    <mergeCell ref="B16:B20"/>
    <mergeCell ref="K11:K12"/>
    <mergeCell ref="L11:M11"/>
    <mergeCell ref="B21:B22"/>
    <mergeCell ref="G11:G12"/>
    <mergeCell ref="H11:H12"/>
    <mergeCell ref="I11:I12"/>
    <mergeCell ref="J11:J12"/>
    <mergeCell ref="F11:F12"/>
    <mergeCell ref="B2:B5"/>
    <mergeCell ref="B11:B12"/>
    <mergeCell ref="C11:C12"/>
    <mergeCell ref="D11:D12"/>
    <mergeCell ref="E11:E12"/>
  </mergeCells>
  <hyperlinks>
    <hyperlink ref="F3" location="Menu!A1" display="→Menu←" xr:uid="{F0C9A069-91A7-4278-A446-5B05953B9B17}"/>
  </hyperlink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Crescimento</vt:lpstr>
      <vt:lpstr>Growth</vt:lpstr>
      <vt:lpstr>Greenfield PTBR</vt:lpstr>
      <vt:lpstr>Greenfield ENG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Marcelly Cunha Alves</dc:creator>
  <cp:lastModifiedBy>Nathalia Geromel</cp:lastModifiedBy>
  <dcterms:created xsi:type="dcterms:W3CDTF">2021-07-29T23:01:24Z</dcterms:created>
  <dcterms:modified xsi:type="dcterms:W3CDTF">2025-07-29T22:15:08Z</dcterms:modified>
</cp:coreProperties>
</file>