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A REDE\DIVULGAÇÕES TRIMESTRAIS\2022\1T22\Site\"/>
    </mc:Choice>
  </mc:AlternateContent>
  <xr:revisionPtr revIDLastSave="0" documentId="13_ncr:1_{DB814EFF-056A-4CCD-99D7-0772357034B0}" xr6:coauthVersionLast="47" xr6:coauthVersionMax="47" xr10:uidLastSave="{00000000-0000-0000-0000-000000000000}"/>
  <bookViews>
    <workbookView xWindow="-28920" yWindow="-4830" windowWidth="29040" windowHeight="15840" xr2:uid="{963C53F8-F2F6-4494-ABE8-66C1274A7740}"/>
  </bookViews>
  <sheets>
    <sheet name="Capacidade ISA CTEE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X17" i="1"/>
  <c r="T17" i="1"/>
  <c r="T4" i="1" s="1"/>
  <c r="T28" i="1" s="1"/>
  <c r="AF9" i="1"/>
  <c r="AL9" i="1" s="1"/>
  <c r="AE9" i="1"/>
  <c r="AK9" i="1" s="1"/>
  <c r="AD9" i="1"/>
  <c r="AJ9" i="1" s="1"/>
  <c r="AC9" i="1"/>
  <c r="AI9" i="1" s="1"/>
  <c r="AF8" i="1"/>
  <c r="AF7" i="1" s="1"/>
  <c r="AE8" i="1"/>
  <c r="AK6" i="1" s="1"/>
  <c r="AD8" i="1"/>
  <c r="AJ6" i="1" s="1"/>
  <c r="AC8" i="1"/>
  <c r="AI6" i="1" s="1"/>
  <c r="AF6" i="1"/>
  <c r="AL8" i="1" s="1"/>
  <c r="AL7" i="1" s="1"/>
  <c r="AE6" i="1"/>
  <c r="AK8" i="1" s="1"/>
  <c r="AK7" i="1" s="1"/>
  <c r="AD6" i="1"/>
  <c r="AJ8" i="1" s="1"/>
  <c r="AC6" i="1"/>
  <c r="AI8" i="1" s="1"/>
  <c r="AI7" i="1" s="1"/>
  <c r="AF5" i="1"/>
  <c r="AF4" i="1" s="1"/>
  <c r="AE5" i="1"/>
  <c r="AD5" i="1"/>
  <c r="AJ5" i="1" s="1"/>
  <c r="AJ4" i="1" s="1"/>
  <c r="AC5" i="1"/>
  <c r="AI5" i="1" s="1"/>
  <c r="X4" i="1"/>
  <c r="X28" i="1" s="1"/>
  <c r="W4" i="1"/>
  <c r="W28" i="1" s="1"/>
  <c r="V4" i="1"/>
  <c r="V28" i="1" s="1"/>
  <c r="U4" i="1"/>
  <c r="U28" i="1" s="1"/>
  <c r="S4" i="1"/>
  <c r="S28" i="1" s="1"/>
  <c r="R4" i="1"/>
  <c r="R28" i="1" s="1"/>
  <c r="Q4" i="1"/>
  <c r="P4" i="1"/>
  <c r="P28" i="1" s="1"/>
  <c r="O4" i="1"/>
  <c r="O28" i="1" s="1"/>
  <c r="N4" i="1"/>
  <c r="N28" i="1" s="1"/>
  <c r="M4" i="1"/>
  <c r="M28" i="1" s="1"/>
  <c r="L4" i="1"/>
  <c r="L28" i="1" s="1"/>
  <c r="K4" i="1"/>
  <c r="K28" i="1" s="1"/>
  <c r="J4" i="1"/>
  <c r="J28" i="1" s="1"/>
  <c r="I4" i="1"/>
  <c r="H4" i="1"/>
  <c r="H28" i="1" s="1"/>
  <c r="G4" i="1"/>
  <c r="G28" i="1" s="1"/>
  <c r="F4" i="1"/>
  <c r="F28" i="1" s="1"/>
  <c r="E4" i="1"/>
  <c r="E28" i="1" s="1"/>
  <c r="D4" i="1"/>
  <c r="D28" i="1" s="1"/>
  <c r="C4" i="1"/>
  <c r="I28" i="1" l="1"/>
  <c r="Q28" i="1"/>
  <c r="AE4" i="1"/>
  <c r="AD7" i="1"/>
  <c r="AJ7" i="1"/>
  <c r="AI4" i="1"/>
  <c r="AI10" i="1" s="1"/>
  <c r="AI12" i="1" s="1"/>
  <c r="AJ10" i="1"/>
  <c r="AJ12" i="1" s="1"/>
  <c r="AE10" i="1"/>
  <c r="AE12" i="1" s="1"/>
  <c r="AF10" i="1"/>
  <c r="AF12" i="1" s="1"/>
  <c r="AD4" i="1"/>
  <c r="AE7" i="1"/>
  <c r="AK5" i="1"/>
  <c r="AK4" i="1" s="1"/>
  <c r="AK10" i="1" s="1"/>
  <c r="AK12" i="1" s="1"/>
  <c r="AL5" i="1"/>
  <c r="AL6" i="1"/>
  <c r="AC4" i="1"/>
  <c r="AC7" i="1"/>
  <c r="AD10" i="1" l="1"/>
  <c r="AD12" i="1" s="1"/>
  <c r="AC10" i="1"/>
  <c r="AC12" i="1" s="1"/>
  <c r="AL4" i="1"/>
  <c r="AL10" i="1" s="1"/>
  <c r="AL12" i="1" s="1"/>
</calcChain>
</file>

<file path=xl/sharedStrings.xml><?xml version="1.0" encoding="utf-8"?>
<sst xmlns="http://schemas.openxmlformats.org/spreadsheetml/2006/main" count="99" uniqueCount="38">
  <si>
    <t>ISA CTEEP</t>
  </si>
  <si>
    <t>IENNE</t>
  </si>
  <si>
    <t>IEMG</t>
  </si>
  <si>
    <t>Operacionais</t>
  </si>
  <si>
    <t>Potência (MVA)</t>
  </si>
  <si>
    <t>Linhas de Transmissão (km)</t>
  </si>
  <si>
    <t>Tibagi</t>
  </si>
  <si>
    <t>Total</t>
  </si>
  <si>
    <t>Minuano (Evrecy)</t>
  </si>
  <si>
    <t>Três Lagoas (Tibagi)</t>
  </si>
  <si>
    <t>Triângulo Mineiro (IEMG)</t>
  </si>
  <si>
    <t>Subestações</t>
  </si>
  <si>
    <t>Evrecy</t>
  </si>
  <si>
    <t>Pinheiros</t>
  </si>
  <si>
    <t>Serra do Japi</t>
  </si>
  <si>
    <t>IE Sul</t>
  </si>
  <si>
    <t>Biguaçú</t>
  </si>
  <si>
    <t>Capacidade 
(MVA)</t>
  </si>
  <si>
    <t>Circuito
 (km)</t>
  </si>
  <si>
    <t>Riacho Grande</t>
  </si>
  <si>
    <t>Itaúnas</t>
  </si>
  <si>
    <t>Itaquerê</t>
  </si>
  <si>
    <t>Madeira¹</t>
  </si>
  <si>
    <t>Garanhuns¹</t>
  </si>
  <si>
    <t>Paraguaçú¹</t>
  </si>
  <si>
    <t>Aimorés¹</t>
  </si>
  <si>
    <t>Ivaí¹</t>
  </si>
  <si>
    <t xml:space="preserve">¹Informação do projeto 100% </t>
  </si>
  <si>
    <t>Aguapeí²</t>
  </si>
  <si>
    <t>Itapura - Bauru - Lorena²</t>
  </si>
  <si>
    <t>Consolidação</t>
  </si>
  <si>
    <t>Ativos</t>
  </si>
  <si>
    <t>Em Conjunto</t>
  </si>
  <si>
    <t>Próprios</t>
  </si>
  <si>
    <t>check</t>
  </si>
  <si>
    <t>Em Construção</t>
  </si>
  <si>
    <t>31 de março de 2021</t>
  </si>
  <si>
    <r>
      <t>²</t>
    </r>
    <r>
      <rPr>
        <sz val="11"/>
        <rFont val="Calibri"/>
        <family val="2"/>
        <scheme val="minor"/>
      </rPr>
      <t> Valores de linhas e circuito zerados devido à transferência não onerosa de ativos para ISA CTEEP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</si>
</sst>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164" fontId="0" fillId="2" borderId="0" xfId="1" applyNumberFormat="1" applyFont="1" applyFill="1" applyAlignment="1">
      <alignment vertical="center"/>
    </xf>
    <xf numFmtId="164" fontId="0" fillId="2" borderId="0" xfId="1" quotePrefix="1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164" fontId="4" fillId="2" borderId="0" xfId="1" applyNumberFormat="1" applyFont="1" applyFill="1" applyAlignment="1">
      <alignment vertical="center"/>
    </xf>
    <xf numFmtId="0" fontId="0" fillId="2" borderId="0" xfId="0" applyFill="1" applyAlignment="1">
      <alignment horizontal="left" vertical="center" indent="2"/>
    </xf>
    <xf numFmtId="0" fontId="0" fillId="2" borderId="0" xfId="0" applyFill="1" applyAlignment="1">
      <alignment horizontal="left" vertical="center" indent="3"/>
    </xf>
    <xf numFmtId="164" fontId="5" fillId="4" borderId="0" xfId="0" applyNumberFormat="1" applyFont="1" applyFill="1" applyAlignment="1">
      <alignment vertical="center"/>
    </xf>
    <xf numFmtId="164" fontId="4" fillId="2" borderId="0" xfId="1" applyNumberFormat="1" applyFont="1" applyFill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4" fillId="2" borderId="0" xfId="1" quotePrefix="1" applyNumberFormat="1" applyFont="1" applyFill="1" applyAlignment="1">
      <alignment horizontal="right" vertical="center"/>
    </xf>
    <xf numFmtId="164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164" fontId="0" fillId="2" borderId="0" xfId="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164" fontId="5" fillId="2" borderId="2" xfId="1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top"/>
    </xf>
    <xf numFmtId="164" fontId="6" fillId="2" borderId="0" xfId="1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64" fontId="4" fillId="2" borderId="0" xfId="2" applyNumberFormat="1" applyFont="1" applyFill="1" applyAlignment="1">
      <alignment horizontal="right" vertical="center"/>
    </xf>
    <xf numFmtId="0" fontId="0" fillId="2" borderId="0" xfId="0" applyFill="1" applyAlignment="1">
      <alignment horizontal="left" vertical="center" indent="1"/>
    </xf>
    <xf numFmtId="164" fontId="0" fillId="2" borderId="0" xfId="2" applyNumberFormat="1" applyFont="1" applyFill="1" applyAlignment="1">
      <alignment horizontal="right" vertical="center"/>
    </xf>
    <xf numFmtId="164" fontId="4" fillId="2" borderId="0" xfId="2" quotePrefix="1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</cellXfs>
  <cellStyles count="3">
    <cellStyle name="Normal" xfId="0" builtinId="0"/>
    <cellStyle name="Vírgula" xfId="1" builtinId="3"/>
    <cellStyle name="Vírgula 2" xfId="2" xr:uid="{ED98C79D-2BC1-47A9-9486-BB8F2800AA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D209F-E68A-48C3-957F-2A30ACF81760}">
  <dimension ref="B2:AL30"/>
  <sheetViews>
    <sheetView tabSelected="1" zoomScale="85" zoomScaleNormal="85" workbookViewId="0">
      <selection activeCell="B28" sqref="B28"/>
    </sheetView>
  </sheetViews>
  <sheetFormatPr defaultColWidth="16.81640625" defaultRowHeight="14.5" x14ac:dyDescent="0.35"/>
  <cols>
    <col min="1" max="1" width="3.54296875" style="1" customWidth="1"/>
    <col min="2" max="2" width="28.81640625" style="18" bestFit="1" customWidth="1"/>
    <col min="3" max="16" width="16.81640625" style="1" hidden="1" customWidth="1"/>
    <col min="17" max="17" width="0" style="1" hidden="1" customWidth="1"/>
    <col min="18" max="18" width="17" style="1" hidden="1" customWidth="1"/>
    <col min="19" max="20" width="0" style="1" hidden="1" customWidth="1"/>
    <col min="21" max="21" width="16.81640625" style="1"/>
    <col min="22" max="22" width="17" style="1" customWidth="1"/>
    <col min="23" max="24" width="16.81640625" style="1"/>
    <col min="25" max="25" width="7.6328125" style="1" customWidth="1"/>
    <col min="26" max="26" width="12.1796875" style="20" bestFit="1" customWidth="1"/>
    <col min="27" max="27" width="7.6328125" style="1" customWidth="1"/>
    <col min="28" max="28" width="16.90625" style="1" bestFit="1" customWidth="1"/>
    <col min="29" max="32" width="16.81640625" style="1"/>
    <col min="33" max="33" width="5.1796875" style="1" customWidth="1"/>
    <col min="34" max="16384" width="16.81640625" style="1"/>
  </cols>
  <sheetData>
    <row r="2" spans="2:38" x14ac:dyDescent="0.35">
      <c r="B2" s="16"/>
      <c r="C2" s="35">
        <v>2015</v>
      </c>
      <c r="D2" s="35"/>
      <c r="E2" s="35">
        <v>2016</v>
      </c>
      <c r="F2" s="35"/>
      <c r="G2" s="35">
        <v>2017</v>
      </c>
      <c r="H2" s="35"/>
      <c r="I2" s="35">
        <v>2018</v>
      </c>
      <c r="J2" s="35"/>
      <c r="K2" s="35">
        <v>2019</v>
      </c>
      <c r="L2" s="35"/>
      <c r="M2" s="35">
        <v>2020</v>
      </c>
      <c r="N2" s="35"/>
      <c r="O2" s="35"/>
      <c r="P2" s="35"/>
      <c r="Q2" s="35">
        <v>2021</v>
      </c>
      <c r="R2" s="35"/>
      <c r="S2" s="35"/>
      <c r="T2" s="35"/>
      <c r="U2" s="35" t="s">
        <v>36</v>
      </c>
      <c r="V2" s="35"/>
      <c r="W2" s="35"/>
      <c r="X2" s="35"/>
    </row>
    <row r="3" spans="2:38" ht="29" x14ac:dyDescent="0.35">
      <c r="B3" s="16"/>
      <c r="C3" s="2" t="s">
        <v>5</v>
      </c>
      <c r="D3" s="30" t="s">
        <v>4</v>
      </c>
      <c r="E3" s="2" t="s">
        <v>5</v>
      </c>
      <c r="F3" s="30" t="s">
        <v>4</v>
      </c>
      <c r="G3" s="2" t="s">
        <v>5</v>
      </c>
      <c r="H3" s="30" t="s">
        <v>4</v>
      </c>
      <c r="I3" s="2" t="s">
        <v>5</v>
      </c>
      <c r="J3" s="30" t="s">
        <v>4</v>
      </c>
      <c r="K3" s="2" t="s">
        <v>5</v>
      </c>
      <c r="L3" s="30" t="s">
        <v>4</v>
      </c>
      <c r="M3" s="15" t="s">
        <v>5</v>
      </c>
      <c r="N3" s="15" t="s">
        <v>18</v>
      </c>
      <c r="O3" s="15" t="s">
        <v>11</v>
      </c>
      <c r="P3" s="15" t="s">
        <v>17</v>
      </c>
      <c r="Q3" s="15" t="s">
        <v>5</v>
      </c>
      <c r="R3" s="15" t="s">
        <v>18</v>
      </c>
      <c r="S3" s="15" t="s">
        <v>11</v>
      </c>
      <c r="T3" s="15" t="s">
        <v>17</v>
      </c>
      <c r="U3" s="15" t="s">
        <v>5</v>
      </c>
      <c r="V3" s="15" t="s">
        <v>18</v>
      </c>
      <c r="W3" s="15" t="s">
        <v>11</v>
      </c>
      <c r="X3" s="15" t="s">
        <v>17</v>
      </c>
      <c r="AB3" s="16" t="s">
        <v>30</v>
      </c>
      <c r="AC3" s="2" t="s">
        <v>5</v>
      </c>
      <c r="AD3" s="2" t="s">
        <v>18</v>
      </c>
      <c r="AE3" s="2" t="s">
        <v>11</v>
      </c>
      <c r="AF3" s="2" t="s">
        <v>17</v>
      </c>
      <c r="AH3" s="16" t="s">
        <v>30</v>
      </c>
      <c r="AI3" s="2" t="s">
        <v>5</v>
      </c>
      <c r="AJ3" s="2" t="s">
        <v>18</v>
      </c>
      <c r="AK3" s="2" t="s">
        <v>11</v>
      </c>
      <c r="AL3" s="2" t="s">
        <v>17</v>
      </c>
    </row>
    <row r="4" spans="2:38" s="5" customFormat="1" x14ac:dyDescent="0.35">
      <c r="B4" s="17" t="s">
        <v>3</v>
      </c>
      <c r="C4" s="10">
        <f>SUM(C5:C17)</f>
        <v>18588.11</v>
      </c>
      <c r="D4" s="10">
        <f>SUM(D5:D17)</f>
        <v>55687.3</v>
      </c>
      <c r="E4" s="10">
        <f>SUM(E5:E17)</f>
        <v>18653.36</v>
      </c>
      <c r="F4" s="10">
        <f>SUM(F5:F17)</f>
        <v>56192.2</v>
      </c>
      <c r="G4" s="10">
        <f>SUM(G5:G17)</f>
        <v>18792.48</v>
      </c>
      <c r="H4" s="10">
        <f>SUM(H5:H17)</f>
        <v>66978.899999999994</v>
      </c>
      <c r="I4" s="10">
        <f>SUM(I5:I17)</f>
        <v>18792.48</v>
      </c>
      <c r="J4" s="10">
        <f>SUM(J5:J17)</f>
        <v>67818.899999999994</v>
      </c>
      <c r="K4" s="10">
        <f>SUM(K5:K17)</f>
        <v>18792.199999999997</v>
      </c>
      <c r="L4" s="10">
        <f>SUM(L5:L17)</f>
        <v>68074.8</v>
      </c>
      <c r="M4" s="10">
        <f>SUM(M5:M17)</f>
        <v>18786.150000000001</v>
      </c>
      <c r="N4" s="10">
        <f>SUM(N5:N17)</f>
        <v>26074.17</v>
      </c>
      <c r="O4" s="10">
        <f>SUM(O5:O17)</f>
        <v>129</v>
      </c>
      <c r="P4" s="10">
        <f>SUM(P5:P17)</f>
        <v>69586</v>
      </c>
      <c r="Q4" s="10">
        <f>SUM(Q5:Q17)</f>
        <v>19030.239999999998</v>
      </c>
      <c r="R4" s="10">
        <f>SUM(R5:R17)</f>
        <v>26109.52</v>
      </c>
      <c r="S4" s="10">
        <f>SUM(S5:S17)</f>
        <v>126</v>
      </c>
      <c r="T4" s="10">
        <f>SUM(T5:T17)</f>
        <v>71721</v>
      </c>
      <c r="U4" s="10">
        <f>SUM(U5:U17)</f>
        <v>19045.239999999998</v>
      </c>
      <c r="V4" s="10">
        <f>SUM(V5:V17)</f>
        <v>26139.52</v>
      </c>
      <c r="W4" s="10">
        <f>SUM(W5:W17)</f>
        <v>126</v>
      </c>
      <c r="X4" s="10">
        <f>SUM(X5:X17)</f>
        <v>71721</v>
      </c>
      <c r="Z4" s="21" t="s">
        <v>31</v>
      </c>
      <c r="AB4" s="25" t="s">
        <v>33</v>
      </c>
      <c r="AC4" s="26">
        <f>SUM(AC5:AC6)</f>
        <v>16542.539999999997</v>
      </c>
      <c r="AD4" s="26">
        <f t="shared" ref="AD4:AF4" si="0">SUM(AD5:AD6)</f>
        <v>21314.12</v>
      </c>
      <c r="AE4" s="26">
        <f t="shared" si="0"/>
        <v>131</v>
      </c>
      <c r="AF4" s="26">
        <f t="shared" si="0"/>
        <v>68898</v>
      </c>
      <c r="AH4" s="25" t="s">
        <v>3</v>
      </c>
      <c r="AI4" s="26">
        <f>SUM(AI5:AI6)</f>
        <v>19045.239999999998</v>
      </c>
      <c r="AJ4" s="26">
        <f t="shared" ref="AJ4:AL4" si="1">SUM(AJ5:AJ6)</f>
        <v>26139.52</v>
      </c>
      <c r="AK4" s="26">
        <f t="shared" si="1"/>
        <v>126</v>
      </c>
      <c r="AL4" s="26">
        <f t="shared" si="1"/>
        <v>71721</v>
      </c>
    </row>
    <row r="5" spans="2:38" x14ac:dyDescent="0.35">
      <c r="B5" s="9" t="s">
        <v>0</v>
      </c>
      <c r="C5" s="3">
        <v>14218.11</v>
      </c>
      <c r="D5" s="3">
        <v>46587.3</v>
      </c>
      <c r="E5" s="3">
        <v>14271.36</v>
      </c>
      <c r="F5" s="3">
        <v>46542.2</v>
      </c>
      <c r="G5" s="3">
        <v>14281.48</v>
      </c>
      <c r="H5" s="3">
        <v>47964.9</v>
      </c>
      <c r="I5" s="3">
        <v>14281.48</v>
      </c>
      <c r="J5" s="3">
        <v>48804.9</v>
      </c>
      <c r="K5" s="7">
        <v>14281.48</v>
      </c>
      <c r="L5" s="7">
        <v>48804.9</v>
      </c>
      <c r="M5" s="31">
        <v>14295</v>
      </c>
      <c r="N5" s="31">
        <v>19157</v>
      </c>
      <c r="O5" s="31">
        <v>110</v>
      </c>
      <c r="P5" s="31">
        <v>48822</v>
      </c>
      <c r="Q5" s="11">
        <v>14632.33</v>
      </c>
      <c r="R5" s="11">
        <v>19285.34</v>
      </c>
      <c r="S5" s="11">
        <v>110</v>
      </c>
      <c r="T5" s="11">
        <v>50057</v>
      </c>
      <c r="U5" s="11">
        <v>14647.33</v>
      </c>
      <c r="V5" s="11">
        <v>19315.34</v>
      </c>
      <c r="W5" s="11">
        <v>110</v>
      </c>
      <c r="X5" s="11">
        <v>50057</v>
      </c>
      <c r="Z5" s="22" t="s">
        <v>33</v>
      </c>
      <c r="AB5" s="32" t="s">
        <v>3</v>
      </c>
      <c r="AC5" s="24">
        <f>SUMIF($Z$5:$Z$17,$AB$4,U$5:U$17)</f>
        <v>16027.239999999998</v>
      </c>
      <c r="AD5" s="24">
        <f>SUMIF($Z$5:$Z$17,$AB$4,V$5:V$17)</f>
        <v>20736.52</v>
      </c>
      <c r="AE5" s="24">
        <f>SUMIF($Z$5:$Z$17,$AB$4,W$5:W$17)</f>
        <v>124</v>
      </c>
      <c r="AF5" s="24">
        <f>SUMIF($Z$5:$Z$17,$AB$4,X$5:X$17)</f>
        <v>62157</v>
      </c>
      <c r="AH5" s="32" t="s">
        <v>33</v>
      </c>
      <c r="AI5" s="24">
        <f>AC5</f>
        <v>16027.239999999998</v>
      </c>
      <c r="AJ5" s="24">
        <f t="shared" ref="AJ5:AL5" si="2">AD5</f>
        <v>20736.52</v>
      </c>
      <c r="AK5" s="24">
        <f t="shared" si="2"/>
        <v>124</v>
      </c>
      <c r="AL5" s="24">
        <f t="shared" si="2"/>
        <v>62157</v>
      </c>
    </row>
    <row r="6" spans="2:38" x14ac:dyDescent="0.35">
      <c r="B6" s="9" t="s">
        <v>1</v>
      </c>
      <c r="C6" s="3">
        <v>710</v>
      </c>
      <c r="D6" s="3">
        <v>0</v>
      </c>
      <c r="E6" s="3">
        <v>710</v>
      </c>
      <c r="F6" s="3">
        <v>0</v>
      </c>
      <c r="G6" s="3">
        <v>710</v>
      </c>
      <c r="H6" s="3">
        <v>0</v>
      </c>
      <c r="I6" s="3">
        <v>710</v>
      </c>
      <c r="J6" s="3">
        <v>0</v>
      </c>
      <c r="K6" s="3">
        <v>710</v>
      </c>
      <c r="L6" s="3">
        <v>0</v>
      </c>
      <c r="M6" s="33">
        <v>710</v>
      </c>
      <c r="N6" s="31">
        <v>710</v>
      </c>
      <c r="O6" s="31">
        <v>0</v>
      </c>
      <c r="P6" s="33">
        <v>0</v>
      </c>
      <c r="Q6" s="11">
        <v>710</v>
      </c>
      <c r="R6" s="11">
        <v>710</v>
      </c>
      <c r="S6" s="11">
        <v>0</v>
      </c>
      <c r="T6" s="11">
        <v>0</v>
      </c>
      <c r="U6" s="11">
        <v>710</v>
      </c>
      <c r="V6" s="11">
        <v>710</v>
      </c>
      <c r="W6" s="11">
        <v>0</v>
      </c>
      <c r="X6" s="11">
        <v>0</v>
      </c>
      <c r="Z6" s="22" t="s">
        <v>33</v>
      </c>
      <c r="AB6" s="32" t="s">
        <v>35</v>
      </c>
      <c r="AC6" s="3">
        <f>SUMIF($Z$19:$Z$27,$AB$4,U$19:U$28)</f>
        <v>515.29999999999995</v>
      </c>
      <c r="AD6" s="3">
        <f>SUMIF($Z$19:$Z$27,$AB$4,V$19:V$28)</f>
        <v>577.6</v>
      </c>
      <c r="AE6" s="3">
        <f>SUMIF($Z$19:$Z$27,$AB$4,W$19:W$28)</f>
        <v>7</v>
      </c>
      <c r="AF6" s="3">
        <f>SUMIF($Z$19:$Z$27,$AB$4,X$19:X$28)</f>
        <v>6741</v>
      </c>
      <c r="AH6" s="32" t="s">
        <v>32</v>
      </c>
      <c r="AI6" s="3">
        <f>AC8</f>
        <v>3018</v>
      </c>
      <c r="AJ6" s="3">
        <f t="shared" ref="AJ6:AL6" si="3">AD8</f>
        <v>5403</v>
      </c>
      <c r="AK6" s="3">
        <f t="shared" si="3"/>
        <v>2</v>
      </c>
      <c r="AL6" s="3">
        <f t="shared" si="3"/>
        <v>9564</v>
      </c>
    </row>
    <row r="7" spans="2:38" x14ac:dyDescent="0.35">
      <c r="B7" s="9" t="s">
        <v>12</v>
      </c>
      <c r="C7" s="3">
        <v>154</v>
      </c>
      <c r="D7" s="3">
        <v>450</v>
      </c>
      <c r="E7" s="3">
        <v>154</v>
      </c>
      <c r="F7" s="3">
        <v>450</v>
      </c>
      <c r="G7" s="3">
        <v>154</v>
      </c>
      <c r="H7" s="3">
        <v>450</v>
      </c>
      <c r="I7" s="3">
        <v>154</v>
      </c>
      <c r="J7" s="3">
        <v>450</v>
      </c>
      <c r="K7" s="3">
        <v>154</v>
      </c>
      <c r="L7" s="3">
        <v>450</v>
      </c>
      <c r="M7" s="33">
        <v>163</v>
      </c>
      <c r="N7" s="31">
        <v>163</v>
      </c>
      <c r="O7" s="31">
        <v>2</v>
      </c>
      <c r="P7" s="33">
        <v>450</v>
      </c>
      <c r="Q7" s="11">
        <v>163</v>
      </c>
      <c r="R7" s="11">
        <v>163</v>
      </c>
      <c r="S7" s="11">
        <v>2</v>
      </c>
      <c r="T7" s="11">
        <v>450</v>
      </c>
      <c r="U7" s="11">
        <v>163</v>
      </c>
      <c r="V7" s="11">
        <v>163</v>
      </c>
      <c r="W7" s="11">
        <v>2</v>
      </c>
      <c r="X7" s="11">
        <v>450</v>
      </c>
      <c r="Z7" s="22" t="s">
        <v>33</v>
      </c>
      <c r="AB7" s="25" t="s">
        <v>32</v>
      </c>
      <c r="AC7" s="26">
        <f>SUM(AC8:AC9)</f>
        <v>4164</v>
      </c>
      <c r="AD7" s="26">
        <f t="shared" ref="AD7:AF7" si="4">SUM(AD8:AD9)</f>
        <v>7149</v>
      </c>
      <c r="AE7" s="26">
        <f t="shared" si="4"/>
        <v>5</v>
      </c>
      <c r="AF7" s="26">
        <f t="shared" si="4"/>
        <v>12552</v>
      </c>
      <c r="AH7" s="25" t="s">
        <v>35</v>
      </c>
      <c r="AI7" s="26">
        <f>SUM(AI8:AI9)</f>
        <v>1661.3</v>
      </c>
      <c r="AJ7" s="26">
        <f t="shared" ref="AJ7:AL7" si="5">SUM(AJ8:AJ9)</f>
        <v>2323.6</v>
      </c>
      <c r="AK7" s="26">
        <f t="shared" si="5"/>
        <v>10</v>
      </c>
      <c r="AL7" s="26">
        <f t="shared" si="5"/>
        <v>9729</v>
      </c>
    </row>
    <row r="8" spans="2:38" x14ac:dyDescent="0.35">
      <c r="B8" s="9" t="s">
        <v>2</v>
      </c>
      <c r="C8" s="3">
        <v>172</v>
      </c>
      <c r="D8" s="3">
        <v>0</v>
      </c>
      <c r="E8" s="3">
        <v>172</v>
      </c>
      <c r="F8" s="3">
        <v>0</v>
      </c>
      <c r="G8" s="3">
        <v>172</v>
      </c>
      <c r="H8" s="3">
        <v>0</v>
      </c>
      <c r="I8" s="3">
        <v>172</v>
      </c>
      <c r="J8" s="3">
        <v>0</v>
      </c>
      <c r="K8" s="3">
        <v>172</v>
      </c>
      <c r="L8" s="3">
        <v>0</v>
      </c>
      <c r="M8" s="33">
        <v>172.99</v>
      </c>
      <c r="N8" s="31">
        <v>172.99</v>
      </c>
      <c r="O8" s="31">
        <v>0</v>
      </c>
      <c r="P8" s="33">
        <v>0</v>
      </c>
      <c r="Q8" s="11">
        <v>172.99</v>
      </c>
      <c r="R8" s="11">
        <v>172.99</v>
      </c>
      <c r="S8" s="11">
        <v>0</v>
      </c>
      <c r="T8" s="11">
        <v>0</v>
      </c>
      <c r="U8" s="11">
        <v>172.99</v>
      </c>
      <c r="V8" s="11">
        <v>172.99</v>
      </c>
      <c r="W8" s="11">
        <v>0</v>
      </c>
      <c r="X8" s="11">
        <v>0</v>
      </c>
      <c r="Z8" s="22" t="s">
        <v>33</v>
      </c>
      <c r="AB8" s="32" t="s">
        <v>3</v>
      </c>
      <c r="AC8" s="3">
        <f>SUMIF($Z$5:$Z$17,$AB$7,U$5:U$17)</f>
        <v>3018</v>
      </c>
      <c r="AD8" s="3">
        <f>SUMIF($Z$5:$Z$17,$AB$7,V$5:V$17)</f>
        <v>5403</v>
      </c>
      <c r="AE8" s="3">
        <f>SUMIF($Z$5:$Z$17,$AB$7,W$5:W$17)</f>
        <v>2</v>
      </c>
      <c r="AF8" s="3">
        <f>SUMIF($Z$5:$Z$17,$AB$7,X$5:X$17)</f>
        <v>9564</v>
      </c>
      <c r="AH8" s="32" t="s">
        <v>33</v>
      </c>
      <c r="AI8" s="3">
        <f>AC6</f>
        <v>515.29999999999995</v>
      </c>
      <c r="AJ8" s="3">
        <f t="shared" ref="AJ8:AL8" si="6">AD6</f>
        <v>577.6</v>
      </c>
      <c r="AK8" s="3">
        <f t="shared" si="6"/>
        <v>7</v>
      </c>
      <c r="AL8" s="3">
        <f t="shared" si="6"/>
        <v>6741</v>
      </c>
    </row>
    <row r="9" spans="2:38" x14ac:dyDescent="0.35">
      <c r="B9" s="9" t="s">
        <v>13</v>
      </c>
      <c r="C9" s="3">
        <v>1</v>
      </c>
      <c r="D9" s="3">
        <v>4200</v>
      </c>
      <c r="E9" s="3">
        <v>1</v>
      </c>
      <c r="F9" s="3">
        <v>4200</v>
      </c>
      <c r="G9" s="3">
        <v>1</v>
      </c>
      <c r="H9" s="3">
        <v>4200</v>
      </c>
      <c r="I9" s="3">
        <v>1</v>
      </c>
      <c r="J9" s="3">
        <v>4200</v>
      </c>
      <c r="K9" s="3">
        <v>0.72</v>
      </c>
      <c r="L9" s="3">
        <v>4200</v>
      </c>
      <c r="M9" s="33">
        <v>0.72</v>
      </c>
      <c r="N9" s="31">
        <v>1.44</v>
      </c>
      <c r="O9" s="31">
        <v>6</v>
      </c>
      <c r="P9" s="33">
        <v>4200</v>
      </c>
      <c r="Q9" s="11">
        <v>0.72</v>
      </c>
      <c r="R9" s="11">
        <v>1.44</v>
      </c>
      <c r="S9" s="11">
        <v>5</v>
      </c>
      <c r="T9" s="11">
        <v>4500</v>
      </c>
      <c r="U9" s="11">
        <v>0.72</v>
      </c>
      <c r="V9" s="11">
        <v>1.44</v>
      </c>
      <c r="W9" s="11">
        <v>5</v>
      </c>
      <c r="X9" s="11">
        <v>4500</v>
      </c>
      <c r="Z9" s="22" t="s">
        <v>33</v>
      </c>
      <c r="AB9" s="32" t="s">
        <v>35</v>
      </c>
      <c r="AC9" s="3">
        <f>SUMIF($Z$19:$Z$27,$AB$7,U$19:U$28)</f>
        <v>1146</v>
      </c>
      <c r="AD9" s="3">
        <f>SUMIF($Z$19:$Z$27,$AB$7,V$19:V$28)</f>
        <v>1746</v>
      </c>
      <c r="AE9" s="3">
        <f>SUMIF($Z$19:$Z$27,$AB$7,W$19:W$28)</f>
        <v>3</v>
      </c>
      <c r="AF9" s="3">
        <f>SUMIF($Z$19:$Z$27,$AB$7,X$19:X$28)</f>
        <v>2988</v>
      </c>
      <c r="AH9" s="32" t="s">
        <v>32</v>
      </c>
      <c r="AI9" s="3">
        <f>AC9</f>
        <v>1146</v>
      </c>
      <c r="AJ9" s="3">
        <f t="shared" ref="AJ9:AL9" si="7">AD9</f>
        <v>1746</v>
      </c>
      <c r="AK9" s="3">
        <f t="shared" si="7"/>
        <v>3</v>
      </c>
      <c r="AL9" s="3">
        <f t="shared" si="7"/>
        <v>2988</v>
      </c>
    </row>
    <row r="10" spans="2:38" x14ac:dyDescent="0.35">
      <c r="B10" s="9" t="s">
        <v>14</v>
      </c>
      <c r="C10" s="3">
        <v>137</v>
      </c>
      <c r="D10" s="3">
        <v>1600</v>
      </c>
      <c r="E10" s="3">
        <v>137</v>
      </c>
      <c r="F10" s="3">
        <v>2000</v>
      </c>
      <c r="G10" s="3">
        <v>137</v>
      </c>
      <c r="H10" s="3">
        <v>2000</v>
      </c>
      <c r="I10" s="3">
        <v>137</v>
      </c>
      <c r="J10" s="3">
        <v>2000</v>
      </c>
      <c r="K10" s="3">
        <v>137</v>
      </c>
      <c r="L10" s="3">
        <v>2000</v>
      </c>
      <c r="M10" s="33">
        <v>137</v>
      </c>
      <c r="N10" s="31">
        <v>137.30000000000001</v>
      </c>
      <c r="O10" s="31">
        <v>2</v>
      </c>
      <c r="P10" s="33">
        <v>2000</v>
      </c>
      <c r="Q10" s="11">
        <v>137.30000000000001</v>
      </c>
      <c r="R10" s="11">
        <v>137.30000000000001</v>
      </c>
      <c r="S10" s="11">
        <v>2</v>
      </c>
      <c r="T10" s="11">
        <v>2000</v>
      </c>
      <c r="U10" s="11">
        <v>137.30000000000001</v>
      </c>
      <c r="V10" s="11">
        <v>137.30000000000001</v>
      </c>
      <c r="W10" s="11">
        <v>2</v>
      </c>
      <c r="X10" s="11">
        <v>2000</v>
      </c>
      <c r="Z10" s="22" t="s">
        <v>33</v>
      </c>
      <c r="AB10" s="27" t="s">
        <v>7</v>
      </c>
      <c r="AC10" s="28">
        <f>SUM(AC4,AC7)</f>
        <v>20706.539999999997</v>
      </c>
      <c r="AD10" s="28">
        <f t="shared" ref="AD10:AF10" si="8">SUM(AD4,AD7)</f>
        <v>28463.119999999999</v>
      </c>
      <c r="AE10" s="28">
        <f t="shared" si="8"/>
        <v>136</v>
      </c>
      <c r="AF10" s="28">
        <f t="shared" si="8"/>
        <v>81450</v>
      </c>
      <c r="AH10" s="27" t="s">
        <v>7</v>
      </c>
      <c r="AI10" s="28">
        <f>SUM(AI4,AI7)</f>
        <v>20706.539999999997</v>
      </c>
      <c r="AJ10" s="28">
        <f t="shared" ref="AJ10:AL10" si="9">SUM(AJ4,AJ7)</f>
        <v>28463.119999999999</v>
      </c>
      <c r="AK10" s="28">
        <f t="shared" si="9"/>
        <v>136</v>
      </c>
      <c r="AL10" s="28">
        <f t="shared" si="9"/>
        <v>81450</v>
      </c>
    </row>
    <row r="11" spans="2:38" x14ac:dyDescent="0.35">
      <c r="B11" s="9" t="s">
        <v>15</v>
      </c>
      <c r="C11" s="3">
        <v>190</v>
      </c>
      <c r="D11" s="3">
        <v>750</v>
      </c>
      <c r="E11" s="3">
        <v>190</v>
      </c>
      <c r="F11" s="3">
        <v>900</v>
      </c>
      <c r="G11" s="3">
        <v>190</v>
      </c>
      <c r="H11" s="3">
        <v>900</v>
      </c>
      <c r="I11" s="3">
        <v>190</v>
      </c>
      <c r="J11" s="3">
        <v>900</v>
      </c>
      <c r="K11" s="3">
        <v>190</v>
      </c>
      <c r="L11" s="3">
        <v>900</v>
      </c>
      <c r="M11" s="31">
        <v>167.44</v>
      </c>
      <c r="N11" s="31">
        <v>190.44</v>
      </c>
      <c r="O11" s="31">
        <v>2</v>
      </c>
      <c r="P11" s="33">
        <v>900</v>
      </c>
      <c r="Q11" s="11">
        <v>178.9</v>
      </c>
      <c r="R11" s="11">
        <v>202.45</v>
      </c>
      <c r="S11" s="11">
        <v>2</v>
      </c>
      <c r="T11" s="11">
        <v>900</v>
      </c>
      <c r="U11" s="11">
        <v>178.9</v>
      </c>
      <c r="V11" s="11">
        <v>202.45</v>
      </c>
      <c r="W11" s="11">
        <v>2</v>
      </c>
      <c r="X11" s="11">
        <v>900</v>
      </c>
      <c r="Z11" s="22" t="s">
        <v>33</v>
      </c>
      <c r="AG11" s="23"/>
    </row>
    <row r="12" spans="2:38" x14ac:dyDescent="0.35">
      <c r="B12" s="9" t="s">
        <v>29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3">
        <v>0</v>
      </c>
      <c r="L12" s="3">
        <v>250</v>
      </c>
      <c r="M12" s="11">
        <v>0</v>
      </c>
      <c r="N12" s="11">
        <v>0</v>
      </c>
      <c r="O12" s="11">
        <v>1</v>
      </c>
      <c r="P12" s="11">
        <v>1450</v>
      </c>
      <c r="Q12" s="11">
        <v>0</v>
      </c>
      <c r="R12" s="11">
        <v>0</v>
      </c>
      <c r="S12" s="11">
        <v>1</v>
      </c>
      <c r="T12" s="11">
        <v>1450</v>
      </c>
      <c r="U12" s="11">
        <v>0</v>
      </c>
      <c r="V12" s="11">
        <v>0</v>
      </c>
      <c r="W12" s="11">
        <v>1</v>
      </c>
      <c r="X12" s="11">
        <v>1450</v>
      </c>
      <c r="Z12" s="22" t="s">
        <v>33</v>
      </c>
      <c r="AB12" s="23" t="s">
        <v>34</v>
      </c>
      <c r="AC12" s="29">
        <f>AC10-U28</f>
        <v>0</v>
      </c>
      <c r="AD12" s="29">
        <f>AD10-V28</f>
        <v>0</v>
      </c>
      <c r="AE12" s="29">
        <f>AE10-W28</f>
        <v>0</v>
      </c>
      <c r="AF12" s="29">
        <f>AF10-X28</f>
        <v>0</v>
      </c>
      <c r="AH12" s="23" t="s">
        <v>34</v>
      </c>
      <c r="AI12" s="29">
        <f>AI10-U28</f>
        <v>0</v>
      </c>
      <c r="AJ12" s="29">
        <f>AJ10-V28</f>
        <v>0</v>
      </c>
      <c r="AK12" s="29">
        <f>AK10-W28</f>
        <v>0</v>
      </c>
      <c r="AL12" s="29">
        <f>AL10-X28</f>
        <v>0</v>
      </c>
    </row>
    <row r="13" spans="2:38" x14ac:dyDescent="0.35">
      <c r="B13" s="9" t="s">
        <v>22</v>
      </c>
      <c r="C13" s="3">
        <v>2385</v>
      </c>
      <c r="D13" s="3">
        <v>0</v>
      </c>
      <c r="E13" s="3">
        <v>2385</v>
      </c>
      <c r="F13" s="3">
        <v>0</v>
      </c>
      <c r="G13" s="3">
        <v>2385</v>
      </c>
      <c r="H13" s="3">
        <v>7464</v>
      </c>
      <c r="I13" s="3">
        <v>2385</v>
      </c>
      <c r="J13" s="3">
        <v>7464</v>
      </c>
      <c r="K13" s="3">
        <v>2385</v>
      </c>
      <c r="L13" s="3">
        <v>7469.9</v>
      </c>
      <c r="M13" s="33">
        <v>2385</v>
      </c>
      <c r="N13" s="31">
        <v>4770</v>
      </c>
      <c r="O13" s="31">
        <v>2</v>
      </c>
      <c r="P13" s="31">
        <v>7464</v>
      </c>
      <c r="Q13" s="11">
        <v>2385</v>
      </c>
      <c r="R13" s="11">
        <v>4770</v>
      </c>
      <c r="S13" s="11">
        <v>0</v>
      </c>
      <c r="T13" s="11">
        <v>7464</v>
      </c>
      <c r="U13" s="11">
        <v>2385</v>
      </c>
      <c r="V13" s="11">
        <v>4770</v>
      </c>
      <c r="W13" s="11">
        <v>0</v>
      </c>
      <c r="X13" s="11">
        <v>7464</v>
      </c>
      <c r="Z13" s="22" t="s">
        <v>32</v>
      </c>
    </row>
    <row r="14" spans="2:38" x14ac:dyDescent="0.35">
      <c r="B14" s="9" t="s">
        <v>23</v>
      </c>
      <c r="C14" s="1">
        <v>621</v>
      </c>
      <c r="D14" s="3">
        <v>2100</v>
      </c>
      <c r="E14" s="1">
        <v>633</v>
      </c>
      <c r="F14" s="3">
        <v>2100</v>
      </c>
      <c r="G14" s="1">
        <v>633</v>
      </c>
      <c r="H14" s="3">
        <v>2100</v>
      </c>
      <c r="I14" s="3">
        <v>633</v>
      </c>
      <c r="J14" s="3">
        <v>2100</v>
      </c>
      <c r="K14" s="3">
        <v>633</v>
      </c>
      <c r="L14" s="3">
        <v>2100</v>
      </c>
      <c r="M14" s="33">
        <v>633</v>
      </c>
      <c r="N14" s="31">
        <v>633</v>
      </c>
      <c r="O14" s="31">
        <v>2</v>
      </c>
      <c r="P14" s="33">
        <v>2100</v>
      </c>
      <c r="Q14" s="11">
        <v>633</v>
      </c>
      <c r="R14" s="11">
        <v>633</v>
      </c>
      <c r="S14" s="11">
        <v>2</v>
      </c>
      <c r="T14" s="11">
        <v>2100</v>
      </c>
      <c r="U14" s="11">
        <v>633</v>
      </c>
      <c r="V14" s="11">
        <v>633</v>
      </c>
      <c r="W14" s="11">
        <v>2</v>
      </c>
      <c r="X14" s="11">
        <v>2100</v>
      </c>
      <c r="Z14" s="22" t="s">
        <v>32</v>
      </c>
    </row>
    <row r="15" spans="2:38" ht="11.25" customHeight="1" x14ac:dyDescent="0.35">
      <c r="B15" s="9" t="s">
        <v>21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7">
        <v>0</v>
      </c>
      <c r="M15" s="33">
        <v>0</v>
      </c>
      <c r="N15" s="33">
        <v>0</v>
      </c>
      <c r="O15" s="33">
        <v>0</v>
      </c>
      <c r="P15" s="31">
        <v>900</v>
      </c>
      <c r="Q15" s="11">
        <v>0</v>
      </c>
      <c r="R15" s="11">
        <v>0</v>
      </c>
      <c r="S15" s="11">
        <v>0</v>
      </c>
      <c r="T15" s="11">
        <v>900</v>
      </c>
      <c r="U15" s="11">
        <v>0</v>
      </c>
      <c r="V15" s="11">
        <v>0</v>
      </c>
      <c r="W15" s="11">
        <v>0</v>
      </c>
      <c r="X15" s="11">
        <v>900</v>
      </c>
      <c r="Z15" s="22" t="s">
        <v>33</v>
      </c>
    </row>
    <row r="16" spans="2:38" x14ac:dyDescent="0.35">
      <c r="B16" s="9" t="s">
        <v>6</v>
      </c>
      <c r="C16" s="3">
        <v>0</v>
      </c>
      <c r="D16" s="3">
        <v>0</v>
      </c>
      <c r="E16" s="3">
        <v>0</v>
      </c>
      <c r="F16" s="3">
        <v>0</v>
      </c>
      <c r="G16" s="3">
        <v>18</v>
      </c>
      <c r="H16" s="3">
        <v>500</v>
      </c>
      <c r="I16" s="3">
        <v>18</v>
      </c>
      <c r="J16" s="3">
        <v>500</v>
      </c>
      <c r="K16" s="3">
        <v>18</v>
      </c>
      <c r="L16" s="3">
        <v>500</v>
      </c>
      <c r="M16" s="33">
        <v>17</v>
      </c>
      <c r="N16" s="31">
        <v>34</v>
      </c>
      <c r="O16" s="31">
        <v>1</v>
      </c>
      <c r="P16" s="33">
        <v>500</v>
      </c>
      <c r="Q16" s="11">
        <v>17</v>
      </c>
      <c r="R16" s="11">
        <v>34</v>
      </c>
      <c r="S16" s="11">
        <v>0</v>
      </c>
      <c r="T16" s="11">
        <v>500</v>
      </c>
      <c r="U16" s="11">
        <v>17</v>
      </c>
      <c r="V16" s="11">
        <v>34</v>
      </c>
      <c r="W16" s="11">
        <v>0</v>
      </c>
      <c r="X16" s="11">
        <v>500</v>
      </c>
      <c r="Z16" s="22" t="s">
        <v>33</v>
      </c>
      <c r="AB16" s="3"/>
      <c r="AC16" s="3"/>
      <c r="AD16" s="3"/>
      <c r="AE16" s="7"/>
    </row>
    <row r="17" spans="2:31" s="5" customFormat="1" x14ac:dyDescent="0.35">
      <c r="B17" s="9" t="s">
        <v>28</v>
      </c>
      <c r="C17" s="3">
        <v>0</v>
      </c>
      <c r="D17" s="3">
        <v>0</v>
      </c>
      <c r="E17" s="3">
        <v>0</v>
      </c>
      <c r="F17" s="3">
        <v>0</v>
      </c>
      <c r="G17" s="3">
        <v>111</v>
      </c>
      <c r="H17" s="3">
        <v>1400</v>
      </c>
      <c r="I17" s="3">
        <v>111</v>
      </c>
      <c r="J17" s="3">
        <v>1400</v>
      </c>
      <c r="K17" s="3">
        <v>111</v>
      </c>
      <c r="L17" s="3">
        <v>1400</v>
      </c>
      <c r="M17" s="33">
        <v>105</v>
      </c>
      <c r="N17" s="31">
        <v>105</v>
      </c>
      <c r="O17" s="31">
        <v>1</v>
      </c>
      <c r="P17" s="33">
        <v>800</v>
      </c>
      <c r="Q17" s="11">
        <v>0</v>
      </c>
      <c r="R17" s="11">
        <v>0</v>
      </c>
      <c r="S17" s="11">
        <v>2</v>
      </c>
      <c r="T17" s="11">
        <f>800+600</f>
        <v>1400</v>
      </c>
      <c r="U17" s="11">
        <v>0</v>
      </c>
      <c r="V17" s="11">
        <v>0</v>
      </c>
      <c r="W17" s="11">
        <v>2</v>
      </c>
      <c r="X17" s="11">
        <f>800+600</f>
        <v>1400</v>
      </c>
      <c r="Y17" s="1"/>
      <c r="Z17" s="22" t="s">
        <v>33</v>
      </c>
      <c r="AA17" s="1"/>
    </row>
    <row r="18" spans="2:31" x14ac:dyDescent="0.35">
      <c r="B18" s="17" t="s">
        <v>35</v>
      </c>
      <c r="C18" s="10">
        <f>SUM(C19:C27)</f>
        <v>0</v>
      </c>
      <c r="D18" s="10">
        <f t="shared" ref="D18:X18" si="10">SUM(D19:D27)</f>
        <v>0</v>
      </c>
      <c r="E18" s="10">
        <f t="shared" si="10"/>
        <v>625</v>
      </c>
      <c r="F18" s="10">
        <f t="shared" si="10"/>
        <v>1200</v>
      </c>
      <c r="G18" s="10">
        <f t="shared" si="10"/>
        <v>1125</v>
      </c>
      <c r="H18" s="10">
        <f t="shared" si="10"/>
        <v>4188</v>
      </c>
      <c r="I18" s="10">
        <f t="shared" si="10"/>
        <v>1182</v>
      </c>
      <c r="J18" s="10">
        <f t="shared" si="10"/>
        <v>4488</v>
      </c>
      <c r="K18" s="10">
        <f t="shared" si="10"/>
        <v>1660</v>
      </c>
      <c r="L18" s="10">
        <f t="shared" si="10"/>
        <v>8788</v>
      </c>
      <c r="M18" s="10">
        <f t="shared" si="10"/>
        <v>1635</v>
      </c>
      <c r="N18" s="10">
        <f t="shared" si="10"/>
        <v>2268</v>
      </c>
      <c r="O18" s="10">
        <f t="shared" si="10"/>
        <v>11</v>
      </c>
      <c r="P18" s="10">
        <f t="shared" si="10"/>
        <v>8238</v>
      </c>
      <c r="Q18" s="10">
        <f t="shared" si="10"/>
        <v>1661.3</v>
      </c>
      <c r="R18" s="10">
        <f t="shared" si="10"/>
        <v>2323.6</v>
      </c>
      <c r="S18" s="10">
        <f t="shared" si="10"/>
        <v>10</v>
      </c>
      <c r="T18" s="10">
        <f t="shared" si="10"/>
        <v>9729</v>
      </c>
      <c r="U18" s="10">
        <f t="shared" si="10"/>
        <v>1661.3</v>
      </c>
      <c r="V18" s="10">
        <f t="shared" si="10"/>
        <v>2323.6</v>
      </c>
      <c r="W18" s="10">
        <f t="shared" si="10"/>
        <v>10</v>
      </c>
      <c r="X18" s="10">
        <f t="shared" si="10"/>
        <v>9729</v>
      </c>
      <c r="Y18" s="11"/>
      <c r="Z18" s="22"/>
      <c r="AA18" s="11"/>
      <c r="AB18" s="11"/>
      <c r="AC18" s="11"/>
      <c r="AD18" s="11"/>
      <c r="AE18" s="7"/>
    </row>
    <row r="19" spans="2:31" x14ac:dyDescent="0.35">
      <c r="B19" s="8" t="s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57</v>
      </c>
      <c r="J19" s="3">
        <v>300</v>
      </c>
      <c r="K19" s="3">
        <v>57</v>
      </c>
      <c r="L19" s="3">
        <v>300</v>
      </c>
      <c r="M19" s="31">
        <v>27</v>
      </c>
      <c r="N19" s="31">
        <v>57</v>
      </c>
      <c r="O19" s="31">
        <v>1</v>
      </c>
      <c r="P19" s="33">
        <v>300</v>
      </c>
      <c r="Q19" s="11">
        <v>27</v>
      </c>
      <c r="R19" s="11">
        <v>57</v>
      </c>
      <c r="S19" s="11">
        <v>1</v>
      </c>
      <c r="T19" s="12">
        <v>300</v>
      </c>
      <c r="U19" s="11">
        <v>27</v>
      </c>
      <c r="V19" s="11">
        <v>57</v>
      </c>
      <c r="W19" s="11">
        <v>1</v>
      </c>
      <c r="X19" s="12">
        <v>300</v>
      </c>
      <c r="Y19" s="19"/>
      <c r="Z19" s="22" t="s">
        <v>33</v>
      </c>
      <c r="AA19" s="19"/>
      <c r="AB19" s="19"/>
      <c r="AC19" s="19"/>
      <c r="AD19" s="19"/>
      <c r="AE19" s="7"/>
    </row>
    <row r="20" spans="2:31" x14ac:dyDescent="0.35">
      <c r="B20" s="8" t="s">
        <v>20</v>
      </c>
      <c r="C20" s="3">
        <v>0</v>
      </c>
      <c r="D20" s="3">
        <v>0</v>
      </c>
      <c r="E20" s="3">
        <v>79</v>
      </c>
      <c r="F20" s="3">
        <v>1200</v>
      </c>
      <c r="G20" s="3">
        <v>79</v>
      </c>
      <c r="H20" s="3">
        <v>1200</v>
      </c>
      <c r="I20" s="3">
        <v>79</v>
      </c>
      <c r="J20" s="3">
        <v>1200</v>
      </c>
      <c r="K20" s="3">
        <v>79</v>
      </c>
      <c r="L20" s="3">
        <v>1200</v>
      </c>
      <c r="M20" s="31">
        <v>79</v>
      </c>
      <c r="N20" s="31">
        <v>79</v>
      </c>
      <c r="O20" s="31">
        <v>1</v>
      </c>
      <c r="P20" s="33">
        <v>1350</v>
      </c>
      <c r="Q20" s="11">
        <v>79</v>
      </c>
      <c r="R20" s="11">
        <v>79</v>
      </c>
      <c r="S20" s="11">
        <v>1</v>
      </c>
      <c r="T20" s="12">
        <v>1350</v>
      </c>
      <c r="U20" s="11">
        <v>79</v>
      </c>
      <c r="V20" s="11">
        <v>79</v>
      </c>
      <c r="W20" s="11">
        <v>1</v>
      </c>
      <c r="X20" s="12">
        <v>1350</v>
      </c>
      <c r="Y20" s="19"/>
      <c r="Z20" s="22" t="s">
        <v>33</v>
      </c>
      <c r="AA20" s="19"/>
      <c r="AB20" s="19"/>
      <c r="AC20" s="19"/>
      <c r="AD20" s="19"/>
      <c r="AE20" s="7"/>
    </row>
    <row r="21" spans="2:31" x14ac:dyDescent="0.35">
      <c r="B21" s="8" t="s">
        <v>24</v>
      </c>
      <c r="C21" s="3">
        <v>0</v>
      </c>
      <c r="D21" s="3">
        <v>0</v>
      </c>
      <c r="E21" s="3">
        <v>338</v>
      </c>
      <c r="F21" s="3">
        <v>0</v>
      </c>
      <c r="G21" s="3">
        <v>338</v>
      </c>
      <c r="H21" s="3">
        <v>0</v>
      </c>
      <c r="I21" s="3">
        <v>338</v>
      </c>
      <c r="J21" s="3">
        <v>0</v>
      </c>
      <c r="K21" s="3">
        <v>338</v>
      </c>
      <c r="L21" s="3">
        <v>0</v>
      </c>
      <c r="M21" s="31">
        <v>5</v>
      </c>
      <c r="N21" s="31">
        <v>7</v>
      </c>
      <c r="O21" s="31">
        <v>1</v>
      </c>
      <c r="P21" s="33">
        <v>1200</v>
      </c>
      <c r="Q21" s="11">
        <v>338</v>
      </c>
      <c r="R21" s="11">
        <v>338</v>
      </c>
      <c r="S21" s="11">
        <v>0</v>
      </c>
      <c r="T21" s="12">
        <v>0</v>
      </c>
      <c r="U21" s="11">
        <v>338</v>
      </c>
      <c r="V21" s="11">
        <v>338</v>
      </c>
      <c r="W21" s="11">
        <v>0</v>
      </c>
      <c r="X21" s="12">
        <v>0</v>
      </c>
      <c r="Z21" s="22" t="s">
        <v>32</v>
      </c>
      <c r="AB21" s="3"/>
      <c r="AC21" s="3"/>
      <c r="AD21" s="3"/>
      <c r="AE21" s="7"/>
    </row>
    <row r="22" spans="2:31" x14ac:dyDescent="0.35">
      <c r="B22" s="8" t="s">
        <v>25</v>
      </c>
      <c r="C22" s="3">
        <v>0</v>
      </c>
      <c r="D22" s="3">
        <v>0</v>
      </c>
      <c r="E22" s="3">
        <v>208</v>
      </c>
      <c r="F22" s="3">
        <v>0</v>
      </c>
      <c r="G22" s="3">
        <v>208</v>
      </c>
      <c r="H22" s="3">
        <v>0</v>
      </c>
      <c r="I22" s="3">
        <v>208</v>
      </c>
      <c r="J22" s="3">
        <v>0</v>
      </c>
      <c r="K22" s="3">
        <v>208</v>
      </c>
      <c r="L22" s="3">
        <v>0</v>
      </c>
      <c r="M22" s="31">
        <v>338</v>
      </c>
      <c r="N22" s="31">
        <v>338</v>
      </c>
      <c r="O22" s="31">
        <v>0</v>
      </c>
      <c r="P22" s="33">
        <v>0</v>
      </c>
      <c r="Q22" s="11">
        <v>208</v>
      </c>
      <c r="R22" s="11">
        <v>208</v>
      </c>
      <c r="S22" s="11">
        <v>0</v>
      </c>
      <c r="T22" s="12">
        <v>0</v>
      </c>
      <c r="U22" s="11">
        <v>208</v>
      </c>
      <c r="V22" s="11">
        <v>208</v>
      </c>
      <c r="W22" s="11">
        <v>0</v>
      </c>
      <c r="X22" s="12">
        <v>0</v>
      </c>
      <c r="Z22" s="22" t="s">
        <v>32</v>
      </c>
      <c r="AB22" s="3"/>
      <c r="AC22" s="3"/>
      <c r="AD22" s="3"/>
      <c r="AE22" s="7"/>
    </row>
    <row r="23" spans="2:31" x14ac:dyDescent="0.35">
      <c r="B23" s="8" t="s">
        <v>26</v>
      </c>
      <c r="C23" s="3">
        <v>0</v>
      </c>
      <c r="D23" s="3">
        <v>0</v>
      </c>
      <c r="E23" s="3">
        <v>0</v>
      </c>
      <c r="F23" s="3">
        <v>0</v>
      </c>
      <c r="G23" s="3">
        <v>500</v>
      </c>
      <c r="H23" s="3">
        <v>2988</v>
      </c>
      <c r="I23" s="3">
        <v>500</v>
      </c>
      <c r="J23" s="3">
        <v>2988</v>
      </c>
      <c r="K23" s="3">
        <v>599</v>
      </c>
      <c r="L23" s="3">
        <v>2988</v>
      </c>
      <c r="M23" s="31">
        <v>208</v>
      </c>
      <c r="N23" s="31">
        <v>208</v>
      </c>
      <c r="O23" s="31">
        <v>0</v>
      </c>
      <c r="P23" s="33">
        <v>0</v>
      </c>
      <c r="Q23" s="11">
        <v>600</v>
      </c>
      <c r="R23" s="11">
        <v>1200</v>
      </c>
      <c r="S23" s="11">
        <v>3</v>
      </c>
      <c r="T23" s="13">
        <v>2988</v>
      </c>
      <c r="U23" s="11">
        <v>600</v>
      </c>
      <c r="V23" s="11">
        <v>1200</v>
      </c>
      <c r="W23" s="11">
        <v>3</v>
      </c>
      <c r="X23" s="13">
        <v>2988</v>
      </c>
      <c r="Z23" s="22" t="s">
        <v>32</v>
      </c>
      <c r="AB23" s="3"/>
      <c r="AC23" s="3"/>
      <c r="AD23" s="3"/>
      <c r="AE23" s="7"/>
    </row>
    <row r="24" spans="2:31" x14ac:dyDescent="0.35">
      <c r="B24" s="8" t="s">
        <v>8</v>
      </c>
      <c r="C24" s="3"/>
      <c r="D24" s="3"/>
      <c r="E24" s="3"/>
      <c r="F24" s="3"/>
      <c r="G24" s="3"/>
      <c r="H24" s="3"/>
      <c r="I24" s="3"/>
      <c r="J24" s="3"/>
      <c r="K24" s="3">
        <v>169</v>
      </c>
      <c r="L24" s="3">
        <v>2700</v>
      </c>
      <c r="M24" s="31">
        <v>600</v>
      </c>
      <c r="N24" s="31">
        <v>1200</v>
      </c>
      <c r="O24" s="31">
        <v>3</v>
      </c>
      <c r="P24" s="34">
        <v>2988</v>
      </c>
      <c r="Q24" s="11">
        <v>169</v>
      </c>
      <c r="R24" s="11">
        <v>169</v>
      </c>
      <c r="S24" s="11">
        <v>1</v>
      </c>
      <c r="T24" s="13">
        <v>2691</v>
      </c>
      <c r="U24" s="11">
        <v>169</v>
      </c>
      <c r="V24" s="11">
        <v>169</v>
      </c>
      <c r="W24" s="11">
        <v>1</v>
      </c>
      <c r="X24" s="13">
        <v>2691</v>
      </c>
      <c r="Z24" s="22" t="s">
        <v>33</v>
      </c>
      <c r="AB24" s="3"/>
      <c r="AC24" s="3"/>
      <c r="AD24" s="3"/>
      <c r="AE24" s="7"/>
    </row>
    <row r="25" spans="2:31" x14ac:dyDescent="0.35">
      <c r="B25" s="8" t="s">
        <v>9</v>
      </c>
      <c r="C25" s="3"/>
      <c r="D25" s="3"/>
      <c r="E25" s="3"/>
      <c r="F25" s="3"/>
      <c r="G25" s="3"/>
      <c r="H25" s="3"/>
      <c r="I25" s="3"/>
      <c r="J25" s="3"/>
      <c r="K25" s="3">
        <v>37</v>
      </c>
      <c r="L25" s="3">
        <v>0</v>
      </c>
      <c r="M25" s="31">
        <v>169</v>
      </c>
      <c r="N25" s="31">
        <v>169</v>
      </c>
      <c r="O25" s="31">
        <v>1</v>
      </c>
      <c r="P25" s="31">
        <v>800</v>
      </c>
      <c r="Q25" s="11">
        <v>37</v>
      </c>
      <c r="R25" s="11">
        <v>37</v>
      </c>
      <c r="S25" s="11">
        <v>0</v>
      </c>
      <c r="T25" s="12">
        <v>0</v>
      </c>
      <c r="U25" s="11">
        <v>37</v>
      </c>
      <c r="V25" s="11">
        <v>37</v>
      </c>
      <c r="W25" s="11">
        <v>0</v>
      </c>
      <c r="X25" s="12">
        <v>0</v>
      </c>
      <c r="Z25" s="22" t="s">
        <v>33</v>
      </c>
      <c r="AB25" s="3"/>
      <c r="AC25" s="3"/>
      <c r="AD25" s="3"/>
      <c r="AE25" s="7"/>
    </row>
    <row r="26" spans="2:31" x14ac:dyDescent="0.35">
      <c r="B26" s="8" t="s">
        <v>10</v>
      </c>
      <c r="C26" s="3"/>
      <c r="D26" s="3"/>
      <c r="E26" s="3"/>
      <c r="F26" s="3"/>
      <c r="G26" s="3"/>
      <c r="H26" s="3"/>
      <c r="I26" s="3"/>
      <c r="J26" s="3"/>
      <c r="K26" s="3">
        <v>173</v>
      </c>
      <c r="L26" s="3">
        <v>1600</v>
      </c>
      <c r="M26" s="31">
        <v>37</v>
      </c>
      <c r="N26" s="31">
        <v>37</v>
      </c>
      <c r="O26" s="31">
        <v>0</v>
      </c>
      <c r="P26" s="33">
        <v>0</v>
      </c>
      <c r="Q26" s="11">
        <v>172</v>
      </c>
      <c r="R26" s="11">
        <v>173</v>
      </c>
      <c r="S26" s="11">
        <v>3</v>
      </c>
      <c r="T26" s="13">
        <v>1600</v>
      </c>
      <c r="U26" s="11">
        <v>172</v>
      </c>
      <c r="V26" s="11">
        <v>173</v>
      </c>
      <c r="W26" s="11">
        <v>3</v>
      </c>
      <c r="X26" s="13">
        <v>1600</v>
      </c>
      <c r="Z26" s="22" t="s">
        <v>33</v>
      </c>
      <c r="AB26" s="3"/>
      <c r="AC26" s="3"/>
      <c r="AD26" s="3"/>
      <c r="AE26" s="7"/>
    </row>
    <row r="27" spans="2:31" x14ac:dyDescent="0.35">
      <c r="B27" s="8" t="s">
        <v>19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1">
        <v>172</v>
      </c>
      <c r="N27" s="31">
        <v>173</v>
      </c>
      <c r="O27" s="31">
        <v>4</v>
      </c>
      <c r="P27" s="34">
        <v>1600</v>
      </c>
      <c r="Q27" s="11">
        <v>31.3</v>
      </c>
      <c r="R27" s="11">
        <v>62.6</v>
      </c>
      <c r="S27" s="11">
        <v>1</v>
      </c>
      <c r="T27" s="13">
        <v>800</v>
      </c>
      <c r="U27" s="11">
        <v>31.3</v>
      </c>
      <c r="V27" s="11">
        <v>62.6</v>
      </c>
      <c r="W27" s="11">
        <v>1</v>
      </c>
      <c r="X27" s="13">
        <v>800</v>
      </c>
      <c r="Z27" s="22" t="s">
        <v>33</v>
      </c>
    </row>
    <row r="28" spans="2:31" x14ac:dyDescent="0.35">
      <c r="B28" s="16" t="s">
        <v>7</v>
      </c>
      <c r="C28" s="6">
        <f>C4+C18</f>
        <v>18588.11</v>
      </c>
      <c r="D28" s="6">
        <f>D4+D18</f>
        <v>55687.3</v>
      </c>
      <c r="E28" s="6">
        <f>E4+E18</f>
        <v>19278.36</v>
      </c>
      <c r="F28" s="6">
        <f>F4+F18</f>
        <v>57392.2</v>
      </c>
      <c r="G28" s="6">
        <f>G4+G18</f>
        <v>19917.48</v>
      </c>
      <c r="H28" s="6">
        <f>H4+H18</f>
        <v>71166.899999999994</v>
      </c>
      <c r="I28" s="6">
        <f>I4+I18</f>
        <v>19974.48</v>
      </c>
      <c r="J28" s="6">
        <f>J4+J18</f>
        <v>72306.899999999994</v>
      </c>
      <c r="K28" s="6">
        <f>K4+K18</f>
        <v>20452.199999999997</v>
      </c>
      <c r="L28" s="6">
        <f>L4+L18</f>
        <v>76862.8</v>
      </c>
      <c r="M28" s="6">
        <f>M4+M18</f>
        <v>20421.150000000001</v>
      </c>
      <c r="N28" s="6">
        <f>N4+N18</f>
        <v>28342.17</v>
      </c>
      <c r="O28" s="6">
        <f>O4+O18</f>
        <v>140</v>
      </c>
      <c r="P28" s="6">
        <f>P4+P18</f>
        <v>77824</v>
      </c>
      <c r="Q28" s="14">
        <f>Q4+Q18</f>
        <v>20691.539999999997</v>
      </c>
      <c r="R28" s="14">
        <f>R4+R18</f>
        <v>28433.119999999999</v>
      </c>
      <c r="S28" s="14">
        <f>S4+S18</f>
        <v>136</v>
      </c>
      <c r="T28" s="14">
        <f>T4+T18</f>
        <v>81450</v>
      </c>
      <c r="U28" s="14">
        <f>U4+U18</f>
        <v>20706.539999999997</v>
      </c>
      <c r="V28" s="14">
        <f>V4+V18</f>
        <v>28463.119999999999</v>
      </c>
      <c r="W28" s="14">
        <f>W4+W18</f>
        <v>136</v>
      </c>
      <c r="X28" s="14">
        <f>X4+X18</f>
        <v>81450</v>
      </c>
      <c r="Z28" s="22"/>
    </row>
    <row r="29" spans="2:31" x14ac:dyDescent="0.35">
      <c r="B29" s="36" t="s">
        <v>27</v>
      </c>
    </row>
    <row r="30" spans="2:31" x14ac:dyDescent="0.35">
      <c r="B30" s="36" t="s">
        <v>37</v>
      </c>
    </row>
  </sheetData>
  <mergeCells count="8">
    <mergeCell ref="Q2:T2"/>
    <mergeCell ref="U2:X2"/>
    <mergeCell ref="M2:P2"/>
    <mergeCell ref="C2:D2"/>
    <mergeCell ref="E2:F2"/>
    <mergeCell ref="G2:H2"/>
    <mergeCell ref="I2:J2"/>
    <mergeCell ref="K2:L2"/>
  </mergeCells>
  <pageMargins left="0.511811024" right="0.511811024" top="0.78740157499999996" bottom="0.78740157499999996" header="0.31496062000000002" footer="0.31496062000000002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9385B966884046AD5330B4B167D943" ma:contentTypeVersion="8" ma:contentTypeDescription="Crear nuevo documento." ma:contentTypeScope="" ma:versionID="3df933f8d4ed8b21d8009f28cc762c76">
  <xsd:schema xmlns:xsd="http://www.w3.org/2001/XMLSchema" xmlns:xs="http://www.w3.org/2001/XMLSchema" xmlns:p="http://schemas.microsoft.com/office/2006/metadata/properties" xmlns:ns3="e3393498-1834-46d6-828e-1fa67e9908c9" targetNamespace="http://schemas.microsoft.com/office/2006/metadata/properties" ma:root="true" ma:fieldsID="a7094b58ae4ed25401174f7fc0596eec" ns3:_="">
    <xsd:import namespace="e3393498-1834-46d6-828e-1fa67e9908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93498-1834-46d6-828e-1fa67e990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CD1F5D-08E5-4AED-85F0-254D2C3A78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C8C7DD-9459-489E-AFEB-7F23FEB166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14B7ED-66D7-4D49-AA5F-7A2A614D9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93498-1834-46d6-828e-1fa67e9908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Capacidade ISA CTEEP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Lourenço Corda</dc:creator>
  <cp:lastModifiedBy>Victor Raimundo Penteado</cp:lastModifiedBy>
  <cp:lastPrinted>2019-12-02T12:57:27Z</cp:lastPrinted>
  <dcterms:created xsi:type="dcterms:W3CDTF">2019-12-02T12:24:46Z</dcterms:created>
  <dcterms:modified xsi:type="dcterms:W3CDTF">2022-05-03T15:07:05Z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0x010100029385B966884046AD5330B4B167D943</vt:lpwstr>
  </property>
</Properties>
</file>