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197038735\Desktop\CARLOS EDUARDO\Processos\ANO ⮕ 2025\Processo ⮕ Aquisição de Material de Pilates\"/>
    </mc:Choice>
  </mc:AlternateContent>
  <xr:revisionPtr revIDLastSave="0" documentId="13_ncr:1_{63A77079-D7EE-455C-B563-171AAD753517}" xr6:coauthVersionLast="47" xr6:coauthVersionMax="47" xr10:uidLastSave="{00000000-0000-0000-0000-000000000000}"/>
  <bookViews>
    <workbookView xWindow="28680" yWindow="-3585" windowWidth="13740" windowHeight="23520" xr2:uid="{EB5FFA0B-D52C-41BA-A597-2A98D9E2AD84}"/>
  </bookViews>
  <sheets>
    <sheet name="ANEXI I - MEMÓRIA DE CÁLCULO" sheetId="2" r:id="rId1"/>
    <sheet name="CALCULO DA MÉDIA" sheetId="4" r:id="rId2"/>
    <sheet name="Planilha1" sheetId="1" r:id="rId3"/>
    <sheet name="Planilha2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" i="2" l="1"/>
  <c r="P34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13" i="2"/>
  <c r="B16" i="4"/>
  <c r="B12" i="4"/>
  <c r="B6" i="4"/>
  <c r="B4" i="4"/>
  <c r="B5" i="4"/>
  <c r="B7" i="4"/>
  <c r="B8" i="4"/>
  <c r="B9" i="4"/>
  <c r="B10" i="4"/>
  <c r="B11" i="4"/>
  <c r="B13" i="4"/>
  <c r="B14" i="4"/>
  <c r="B15" i="4"/>
  <c r="B17" i="4"/>
  <c r="B18" i="4"/>
  <c r="B19" i="4"/>
  <c r="B20" i="4"/>
  <c r="B21" i="4"/>
  <c r="B22" i="4"/>
  <c r="B23" i="4"/>
  <c r="B3" i="4"/>
  <c r="I4" i="3"/>
  <c r="H5" i="3"/>
  <c r="B56" i="4"/>
  <c r="B45" i="4"/>
  <c r="B34" i="4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F6" i="4"/>
  <c r="D16" i="2" s="1"/>
  <c r="F7" i="4"/>
  <c r="D17" i="2" s="1"/>
  <c r="F8" i="4"/>
  <c r="D18" i="2" s="1"/>
  <c r="F9" i="4"/>
  <c r="D19" i="2" s="1"/>
  <c r="F10" i="4"/>
  <c r="D20" i="2" s="1"/>
  <c r="F11" i="4"/>
  <c r="D21" i="2" s="1"/>
  <c r="F12" i="4"/>
  <c r="D22" i="2" s="1"/>
  <c r="F13" i="4"/>
  <c r="D23" i="2" s="1"/>
  <c r="F14" i="4"/>
  <c r="D24" i="2" s="1"/>
  <c r="F15" i="4"/>
  <c r="D25" i="2" s="1"/>
  <c r="F16" i="4"/>
  <c r="D26" i="2" s="1"/>
  <c r="F17" i="4"/>
  <c r="D27" i="2" s="1"/>
  <c r="F18" i="4"/>
  <c r="D28" i="2" s="1"/>
  <c r="F19" i="4"/>
  <c r="D29" i="2" s="1"/>
  <c r="F20" i="4"/>
  <c r="D30" i="2" s="1"/>
  <c r="F21" i="4"/>
  <c r="D31" i="2" s="1"/>
  <c r="F22" i="4"/>
  <c r="D32" i="2" s="1"/>
  <c r="F23" i="4"/>
  <c r="D33" i="2" s="1"/>
  <c r="F4" i="4"/>
  <c r="D14" i="2" s="1"/>
  <c r="F5" i="4"/>
  <c r="D15" i="2" s="1"/>
  <c r="F3" i="4"/>
  <c r="D13" i="2" s="1"/>
  <c r="M20" i="3"/>
  <c r="A4" i="3"/>
  <c r="D27" i="1"/>
  <c r="D2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" i="1"/>
  <c r="Q26" i="2" l="1"/>
  <c r="Q25" i="2"/>
  <c r="Q19" i="2"/>
  <c r="Q33" i="2"/>
  <c r="Q32" i="2"/>
  <c r="Q31" i="2"/>
  <c r="Q30" i="2"/>
  <c r="Q29" i="2"/>
  <c r="Q28" i="2"/>
  <c r="Q27" i="2"/>
  <c r="Q24" i="2"/>
  <c r="Q23" i="2"/>
  <c r="Q22" i="2"/>
  <c r="Q21" i="2"/>
  <c r="Q20" i="2"/>
  <c r="Q18" i="2"/>
  <c r="Q17" i="2"/>
  <c r="Q16" i="2"/>
  <c r="Q15" i="2"/>
  <c r="Q14" i="2"/>
  <c r="Q13" i="2"/>
  <c r="D35" i="2"/>
  <c r="D28" i="1"/>
  <c r="Q35" i="2" l="1"/>
</calcChain>
</file>

<file path=xl/sharedStrings.xml><?xml version="1.0" encoding="utf-8"?>
<sst xmlns="http://schemas.openxmlformats.org/spreadsheetml/2006/main" count="136" uniqueCount="89">
  <si>
    <t>.1</t>
  </si>
  <si>
    <t>.2</t>
  </si>
  <si>
    <t>.3</t>
  </si>
  <si>
    <t>.4</t>
  </si>
  <si>
    <t>.5</t>
  </si>
  <si>
    <t>.6</t>
  </si>
  <si>
    <t>.7</t>
  </si>
  <si>
    <t>.8</t>
  </si>
  <si>
    <t>.9</t>
  </si>
  <si>
    <t>.10</t>
  </si>
  <si>
    <t>.11</t>
  </si>
  <si>
    <t>.12</t>
  </si>
  <si>
    <t>.13</t>
  </si>
  <si>
    <t>.14</t>
  </si>
  <si>
    <t>.15</t>
  </si>
  <si>
    <t>.16</t>
  </si>
  <si>
    <t>.17</t>
  </si>
  <si>
    <t>.18</t>
  </si>
  <si>
    <t>.19</t>
  </si>
  <si>
    <t>.20</t>
  </si>
  <si>
    <t>.21</t>
  </si>
  <si>
    <t>.22</t>
  </si>
  <si>
    <t>.23</t>
  </si>
  <si>
    <t>.24</t>
  </si>
  <si>
    <t>.25</t>
  </si>
  <si>
    <t>Item</t>
  </si>
  <si>
    <t>Quantidade</t>
  </si>
  <si>
    <t>Valor Uniário</t>
  </si>
  <si>
    <t>Valor Total</t>
  </si>
  <si>
    <t>TOTAL</t>
  </si>
  <si>
    <t xml:space="preserve">Descrição do Item </t>
  </si>
  <si>
    <t>Centro Dia do Idoso Bacaxá</t>
  </si>
  <si>
    <t>Centro Dia do Idoso Sampaio Correia</t>
  </si>
  <si>
    <t>Centro Dia do Idoso Jaconé</t>
  </si>
  <si>
    <t>FUNDO MUNICIPAL DOS DIREITOS DO IDOSO</t>
  </si>
  <si>
    <t>Distribuição dos Itens por Unidade/Equipamento</t>
  </si>
  <si>
    <t>ANEXO I - MEMÓRIA DE CÁLCULO DETALHADA</t>
  </si>
  <si>
    <t>___________________________________________</t>
  </si>
  <si>
    <t>Joice Mattos Terra Bravo</t>
  </si>
  <si>
    <t>Matícula: 954527</t>
  </si>
  <si>
    <t>Secretária Municipal de Desenvolvimento Social</t>
  </si>
  <si>
    <t xml:space="preserve">TOTAL </t>
  </si>
  <si>
    <t>.26</t>
  </si>
  <si>
    <t>Unid.</t>
  </si>
  <si>
    <t>Descrição do Item</t>
  </si>
  <si>
    <t>Valor 1</t>
  </si>
  <si>
    <t>Valor 2</t>
  </si>
  <si>
    <t>Valor 3</t>
  </si>
  <si>
    <t>Média</t>
  </si>
  <si>
    <t>FUNDO MUNICIPAL DE ASSISTÊNCIA SOCIAL</t>
  </si>
  <si>
    <t>CRAS Raia</t>
  </si>
  <si>
    <t>CRAS Rio de Areia</t>
  </si>
  <si>
    <t>CRAS Bonsucesso</t>
  </si>
  <si>
    <t>CRAS Porto da Roça</t>
  </si>
  <si>
    <t>CRAS Jaconé</t>
  </si>
  <si>
    <t>CRAS Sampaio Correia</t>
  </si>
  <si>
    <t>Valor Unitário</t>
  </si>
  <si>
    <t>Total de Itens Distribuidos</t>
  </si>
  <si>
    <t>VALORES DFD</t>
  </si>
  <si>
    <t>Fundo Municipal de Assistência Social</t>
  </si>
  <si>
    <t>Fundo Municipal da Criança e do Adolescente</t>
  </si>
  <si>
    <t>Fundo Municipal de Direitos do Idoso</t>
  </si>
  <si>
    <t>Praça do Bem-Estar</t>
  </si>
  <si>
    <t>Centro de Convivência</t>
  </si>
  <si>
    <t>Kettlebell 4kg</t>
  </si>
  <si>
    <t>Kettlebell 6kg</t>
  </si>
  <si>
    <t>Kettlebell 8kg</t>
  </si>
  <si>
    <t>Kit Faixa Elástica Super Band para Treino Exercícios</t>
  </si>
  <si>
    <t>Kit Faixa Elástica Mini Band para Treino Exercícios</t>
  </si>
  <si>
    <t>Kit Sinalizador para Treinamento - Tartaruga</t>
  </si>
  <si>
    <t>Bola de Pilates Inflável com bomba 45cm</t>
  </si>
  <si>
    <t>Bola de Pilates Inflável com bomba 55cm</t>
  </si>
  <si>
    <t>Bola de Pilates Inflável com bomba 65cm</t>
  </si>
  <si>
    <t>Bola de Pilates Inflável com bomba 75cm</t>
  </si>
  <si>
    <t>Bola de Pilates Inflável com bomba 85cm</t>
  </si>
  <si>
    <t xml:space="preserve">Boia Macarrão Espaguete </t>
  </si>
  <si>
    <t>-</t>
  </si>
  <si>
    <t>Par</t>
  </si>
  <si>
    <t>Caneleira de Peso 3kg  (PAR)</t>
  </si>
  <si>
    <t>Caneleira de Peso 4kg  (PAR)</t>
  </si>
  <si>
    <t>Caneleira de Peso 5kg  (PAR)</t>
  </si>
  <si>
    <t>Caneleira de Peso 6kg  (PAR)</t>
  </si>
  <si>
    <t>Bambolê 65cm (Kit com 5 ou 6 unidades)</t>
  </si>
  <si>
    <t>Halter 1kg (PAR)</t>
  </si>
  <si>
    <t>Halter 2kg (PAR)</t>
  </si>
  <si>
    <t>Halter 3kg (PAR)</t>
  </si>
  <si>
    <t>Saquarema, 16 de maio de 2025</t>
  </si>
  <si>
    <t>Step Eva para Academia (60x30x10cm)</t>
  </si>
  <si>
    <t>Colchonete para Ginástica (90x40x4cm)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</si>
</sst>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3"/>
      <name val="Calibri"/>
      <family val="2"/>
      <scheme val="minor"/>
    </font>
    <font>
      <sz val="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4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3" fontId="5" fillId="0" borderId="1" xfId="1" applyFont="1" applyBorder="1" applyAlignment="1">
      <alignment horizontal="center"/>
    </xf>
    <xf numFmtId="0" fontId="5" fillId="0" borderId="0" xfId="0" applyFont="1"/>
    <xf numFmtId="43" fontId="4" fillId="2" borderId="1" xfId="1" applyFont="1" applyFill="1" applyBorder="1" applyAlignment="1">
      <alignment horizontal="center"/>
    </xf>
    <xf numFmtId="43" fontId="5" fillId="0" borderId="0" xfId="1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1" applyNumberFormat="1" applyFont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1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16" xfId="1" applyNumberFormat="1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43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1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distributed" wrapText="1"/>
    </xf>
    <xf numFmtId="0" fontId="0" fillId="0" borderId="0" xfId="0" applyAlignment="1">
      <alignment horizontal="center" vertical="distributed" wrapText="1"/>
    </xf>
    <xf numFmtId="0" fontId="8" fillId="6" borderId="16" xfId="0" applyFont="1" applyFill="1" applyBorder="1" applyAlignment="1">
      <alignment horizontal="center" vertical="distributed" wrapText="1"/>
    </xf>
    <xf numFmtId="0" fontId="0" fillId="6" borderId="1" xfId="0" applyFill="1" applyBorder="1" applyAlignment="1">
      <alignment horizontal="center" vertical="distributed" wrapText="1"/>
    </xf>
    <xf numFmtId="0" fontId="0" fillId="0" borderId="16" xfId="0" applyBorder="1" applyAlignment="1">
      <alignment horizontal="center" vertical="distributed" wrapText="1"/>
    </xf>
    <xf numFmtId="0" fontId="0" fillId="0" borderId="11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8" fillId="6" borderId="16" xfId="0" applyFont="1" applyFill="1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43" fontId="0" fillId="0" borderId="0" xfId="0" applyNumberFormat="1"/>
    <xf numFmtId="0" fontId="2" fillId="0" borderId="0" xfId="0" applyFont="1"/>
    <xf numFmtId="0" fontId="0" fillId="4" borderId="1" xfId="0" applyFill="1" applyBorder="1" applyAlignment="1">
      <alignment horizontal="left" vertical="center" wrapText="1"/>
    </xf>
    <xf numFmtId="43" fontId="0" fillId="8" borderId="1" xfId="1" applyFont="1" applyFill="1" applyBorder="1" applyAlignment="1">
      <alignment vertical="center"/>
    </xf>
    <xf numFmtId="44" fontId="2" fillId="9" borderId="1" xfId="0" applyNumberFormat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43" fontId="5" fillId="0" borderId="0" xfId="1" applyFont="1"/>
    <xf numFmtId="9" fontId="5" fillId="0" borderId="0" xfId="1" applyNumberFormat="1" applyFont="1"/>
    <xf numFmtId="43" fontId="5" fillId="0" borderId="0" xfId="0" applyNumberFormat="1" applyFont="1"/>
    <xf numFmtId="164" fontId="0" fillId="6" borderId="1" xfId="1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justify" vertical="top"/>
    </xf>
    <xf numFmtId="0" fontId="11" fillId="0" borderId="27" xfId="0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vertical="center"/>
    </xf>
    <xf numFmtId="0" fontId="0" fillId="0" borderId="30" xfId="1" applyNumberFormat="1" applyFont="1" applyFill="1" applyBorder="1" applyAlignment="1">
      <alignment horizontal="left" vertical="center"/>
    </xf>
    <xf numFmtId="164" fontId="0" fillId="0" borderId="31" xfId="0" applyNumberFormat="1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0" xfId="0" applyBorder="1" applyAlignment="1">
      <alignment horizontal="left" vertical="center"/>
    </xf>
    <xf numFmtId="0" fontId="13" fillId="0" borderId="30" xfId="0" applyFont="1" applyBorder="1"/>
    <xf numFmtId="0" fontId="13" fillId="0" borderId="31" xfId="0" applyFont="1" applyBorder="1"/>
    <xf numFmtId="0" fontId="13" fillId="0" borderId="0" xfId="0" applyFont="1"/>
    <xf numFmtId="43" fontId="13" fillId="0" borderId="0" xfId="1" applyFont="1"/>
    <xf numFmtId="0" fontId="0" fillId="10" borderId="32" xfId="0" applyFill="1" applyBorder="1" applyAlignment="1">
      <alignment horizontal="center" vertical="center"/>
    </xf>
    <xf numFmtId="0" fontId="0" fillId="4" borderId="30" xfId="0" applyFill="1" applyBorder="1"/>
    <xf numFmtId="0" fontId="0" fillId="4" borderId="31" xfId="0" applyFill="1" applyBorder="1"/>
    <xf numFmtId="164" fontId="2" fillId="10" borderId="33" xfId="0" applyNumberFormat="1" applyFont="1" applyFill="1" applyBorder="1" applyAlignment="1">
      <alignment horizontal="left"/>
    </xf>
    <xf numFmtId="164" fontId="0" fillId="0" borderId="0" xfId="0" applyNumberFormat="1"/>
    <xf numFmtId="0" fontId="2" fillId="7" borderId="34" xfId="0" applyFont="1" applyFill="1" applyBorder="1" applyAlignment="1">
      <alignment horizontal="center" vertical="center" wrapText="1"/>
    </xf>
    <xf numFmtId="164" fontId="2" fillId="7" borderId="34" xfId="0" applyNumberFormat="1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164" fontId="0" fillId="6" borderId="40" xfId="0" applyNumberFormat="1" applyFill="1" applyBorder="1" applyAlignment="1">
      <alignment horizontal="center" vertical="center" wrapText="1"/>
    </xf>
    <xf numFmtId="164" fontId="2" fillId="7" borderId="39" xfId="0" applyNumberFormat="1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4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 wrapText="1"/>
    </xf>
    <xf numFmtId="0" fontId="2" fillId="3" borderId="8" xfId="1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distributed" wrapText="1"/>
    </xf>
    <xf numFmtId="0" fontId="2" fillId="3" borderId="6" xfId="0" applyFont="1" applyFill="1" applyBorder="1" applyAlignment="1">
      <alignment horizontal="center" vertical="distributed" wrapText="1"/>
    </xf>
    <xf numFmtId="0" fontId="2" fillId="3" borderId="7" xfId="0" applyFont="1" applyFill="1" applyBorder="1" applyAlignment="1">
      <alignment horizontal="center" vertical="distributed" wrapText="1"/>
    </xf>
    <xf numFmtId="0" fontId="2" fillId="10" borderId="28" xfId="0" applyFont="1" applyFill="1" applyBorder="1" applyAlignment="1">
      <alignment horizontal="center" vertical="center"/>
    </xf>
    <xf numFmtId="0" fontId="2" fillId="10" borderId="2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0" fillId="6" borderId="41" xfId="0" applyFill="1" applyBorder="1" applyAlignment="1">
      <alignment horizontal="center" vertical="center" wrapText="1"/>
    </xf>
    <xf numFmtId="0" fontId="0" fillId="6" borderId="42" xfId="0" applyFill="1" applyBorder="1" applyAlignment="1">
      <alignment horizontal="justify" vertical="top"/>
    </xf>
    <xf numFmtId="0" fontId="0" fillId="6" borderId="42" xfId="0" applyFill="1" applyBorder="1" applyAlignment="1">
      <alignment horizontal="center" vertical="distributed" wrapText="1"/>
    </xf>
    <xf numFmtId="164" fontId="0" fillId="6" borderId="42" xfId="1" applyNumberFormat="1" applyFont="1" applyFill="1" applyBorder="1" applyAlignment="1">
      <alignment horizontal="center" vertical="center" wrapText="1"/>
    </xf>
    <xf numFmtId="0" fontId="0" fillId="0" borderId="42" xfId="1" applyNumberFormat="1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164" fontId="0" fillId="6" borderId="14" xfId="0" applyNumberFormat="1" applyFill="1" applyBorder="1" applyAlignment="1">
      <alignment horizontal="center" vertical="center" wrapText="1"/>
    </xf>
    <xf numFmtId="0" fontId="2" fillId="7" borderId="36" xfId="0" applyNumberFormat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00CC99"/>
      <color rgb="FF00FFCC"/>
      <color rgb="FF33CCCC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631022</xdr:colOff>
      <xdr:row>2</xdr:row>
      <xdr:rowOff>1</xdr:rowOff>
    </xdr:from>
    <xdr:to>
      <xdr:col>15</xdr:col>
      <xdr:colOff>800100</xdr:colOff>
      <xdr:row>5</xdr:row>
      <xdr:rowOff>62231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7BC1554D-B3C4-4D75-A872-6052A0838F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12480122" y="381001"/>
          <a:ext cx="1921678" cy="63373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19051</xdr:colOff>
      <xdr:row>0</xdr:row>
      <xdr:rowOff>19050</xdr:rowOff>
    </xdr:from>
    <xdr:to>
      <xdr:col>15</xdr:col>
      <xdr:colOff>800100</xdr:colOff>
      <xdr:row>1</xdr:row>
      <xdr:rowOff>180975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CEDEBE18-B1DD-14A5-C36A-04B6B4EE82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19051" y="19050"/>
          <a:ext cx="13496924" cy="352425"/>
        </a:xfrm>
        <a:prstGeom prst="rect">
          <a:avLst/>
        </a:prstGeom>
      </xdr:spPr>
    </xdr:pic>
    <xdr:clientData/>
  </xdr:twoCellAnchor>
  <xdr:twoCellAnchor>
    <xdr:from>
      <xdr:col>0</xdr:col>
      <xdr:colOff>9526</xdr:colOff>
      <xdr:row>2</xdr:row>
      <xdr:rowOff>0</xdr:rowOff>
    </xdr:from>
    <xdr:to>
      <xdr:col>1</xdr:col>
      <xdr:colOff>3133726</xdr:colOff>
      <xdr:row>5</xdr:row>
      <xdr:rowOff>95250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5FC8BFCC-0E37-DEFF-0EC7-317024D65511}"/>
            </a:ext>
          </a:extLst>
        </xdr:cNvPr>
        <xdr:cNvSpPr txBox="1">
          <a:spLocks noChangeArrowheads="1"/>
        </xdr:cNvSpPr>
      </xdr:nvSpPr>
      <xdr:spPr bwMode="auto">
        <a:xfrm>
          <a:off x="9526" y="381000"/>
          <a:ext cx="3505200" cy="666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C809A-0D60-468F-A030-0091B233825C}">
  <sheetPr>
    <tabColor theme="9" tint="0.59999389629810485"/>
    <pageSetUpPr fitToPage="1"/>
  </sheetPr>
  <dimension ref="A1:Q49"/>
  <sheetViews>
    <sheetView showGridLines="0" tabSelected="1" zoomScaleNormal="100" workbookViewId="0">
      <pane ySplit="12" topLeftCell="A19" activePane="bottomLeft" state="frozen"/>
      <selection pane="bottomLeft" activeCell="B31" sqref="B31"/>
    </sheetView>
  </sheetViews>
  <sheetFormatPr defaultRowHeight="15" x14ac:dyDescent="0.25"/>
  <cols>
    <col min="1" max="1" width="5.7109375" style="9" customWidth="1"/>
    <col min="2" max="2" width="52.7109375" style="38" customWidth="1"/>
    <col min="3" max="3" width="7.42578125" style="33" customWidth="1"/>
    <col min="4" max="4" width="13.28515625" style="11" hidden="1" customWidth="1"/>
    <col min="5" max="5" width="8.85546875" style="11" customWidth="1"/>
    <col min="6" max="6" width="8" style="11" customWidth="1"/>
    <col min="7" max="7" width="11" style="11" customWidth="1"/>
    <col min="8" max="10" width="10" style="11" customWidth="1"/>
    <col min="11" max="11" width="13.140625" style="9" customWidth="1"/>
    <col min="12" max="12" width="14.5703125" style="9" customWidth="1"/>
    <col min="13" max="13" width="13" style="9" customWidth="1"/>
    <col min="14" max="14" width="12" style="42" customWidth="1"/>
    <col min="15" max="15" width="14.28515625" style="42" customWidth="1"/>
    <col min="16" max="16" width="12.140625" style="42" customWidth="1"/>
    <col min="17" max="17" width="15.5703125" style="9" hidden="1" customWidth="1"/>
    <col min="18" max="16384" width="9.140625" style="10"/>
  </cols>
  <sheetData>
    <row r="1" spans="1:17" x14ac:dyDescent="0.25">
      <c r="A1" s="14"/>
      <c r="B1" s="37"/>
      <c r="C1" s="32"/>
      <c r="D1" s="15"/>
      <c r="E1" s="15"/>
      <c r="F1" s="15"/>
      <c r="G1" s="15"/>
      <c r="H1" s="15"/>
      <c r="I1" s="15"/>
      <c r="J1" s="15"/>
      <c r="K1" s="16"/>
      <c r="L1" s="16"/>
      <c r="M1" s="16"/>
      <c r="N1" s="41"/>
      <c r="O1" s="41"/>
      <c r="P1" s="41"/>
      <c r="Q1" s="17"/>
    </row>
    <row r="2" spans="1:17" x14ac:dyDescent="0.25">
      <c r="A2" s="18"/>
      <c r="D2" s="19"/>
      <c r="E2" s="19"/>
      <c r="F2" s="19"/>
      <c r="G2" s="19"/>
      <c r="H2" s="19"/>
      <c r="I2" s="19"/>
      <c r="J2" s="19"/>
      <c r="Q2" s="20"/>
    </row>
    <row r="3" spans="1:17" x14ac:dyDescent="0.25">
      <c r="A3" s="18"/>
      <c r="D3" s="19"/>
      <c r="E3" s="19"/>
      <c r="F3" s="19"/>
      <c r="G3" s="19"/>
      <c r="H3" s="19"/>
      <c r="I3" s="19"/>
      <c r="J3" s="19"/>
      <c r="Q3" s="20"/>
    </row>
    <row r="4" spans="1:17" x14ac:dyDescent="0.25">
      <c r="A4" s="18"/>
      <c r="D4" s="19"/>
      <c r="E4" s="19"/>
      <c r="F4" s="19"/>
      <c r="G4" s="19"/>
      <c r="H4" s="19"/>
      <c r="I4" s="19"/>
      <c r="J4" s="19"/>
      <c r="Q4" s="20"/>
    </row>
    <row r="5" spans="1:17" x14ac:dyDescent="0.25">
      <c r="A5" s="18"/>
      <c r="D5" s="19"/>
      <c r="E5" s="19"/>
      <c r="F5" s="19"/>
      <c r="G5" s="19"/>
      <c r="H5" s="19"/>
      <c r="I5" s="19"/>
      <c r="J5" s="19"/>
      <c r="Q5" s="20"/>
    </row>
    <row r="6" spans="1:17" ht="9" customHeight="1" thickBot="1" x14ac:dyDescent="0.3">
      <c r="A6" s="18"/>
      <c r="D6" s="19"/>
      <c r="E6" s="19"/>
      <c r="F6" s="19"/>
      <c r="G6" s="19"/>
      <c r="H6" s="19"/>
      <c r="I6" s="19"/>
      <c r="J6" s="19"/>
      <c r="Q6" s="20"/>
    </row>
    <row r="7" spans="1:17" ht="23.25" x14ac:dyDescent="0.25">
      <c r="A7" s="114" t="s">
        <v>36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6"/>
    </row>
    <row r="8" spans="1:17" ht="18.75" x14ac:dyDescent="0.25">
      <c r="A8" s="117" t="s">
        <v>35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9"/>
    </row>
    <row r="9" spans="1:17" s="13" customFormat="1" ht="6.75" thickBot="1" x14ac:dyDescent="0.3">
      <c r="A9" s="21"/>
      <c r="B9" s="39"/>
      <c r="C9" s="34"/>
      <c r="D9" s="22"/>
      <c r="E9" s="22"/>
      <c r="F9" s="22"/>
      <c r="G9" s="22"/>
      <c r="H9" s="22"/>
      <c r="I9" s="22"/>
      <c r="J9" s="22"/>
      <c r="K9" s="23"/>
      <c r="L9" s="23"/>
      <c r="M9" s="23"/>
      <c r="N9" s="43"/>
      <c r="O9" s="43"/>
      <c r="P9" s="43"/>
      <c r="Q9" s="24"/>
    </row>
    <row r="10" spans="1:17" ht="46.5" customHeight="1" thickBot="1" x14ac:dyDescent="0.3">
      <c r="A10" s="96" t="s">
        <v>25</v>
      </c>
      <c r="B10" s="93" t="s">
        <v>30</v>
      </c>
      <c r="C10" s="123" t="s">
        <v>43</v>
      </c>
      <c r="D10" s="102" t="s">
        <v>56</v>
      </c>
      <c r="E10" s="108" t="s">
        <v>49</v>
      </c>
      <c r="F10" s="108"/>
      <c r="G10" s="108"/>
      <c r="H10" s="108"/>
      <c r="I10" s="108"/>
      <c r="J10" s="108"/>
      <c r="K10" s="111" t="s">
        <v>34</v>
      </c>
      <c r="L10" s="112"/>
      <c r="M10" s="112"/>
      <c r="N10" s="112"/>
      <c r="O10" s="113"/>
      <c r="P10" s="105" t="s">
        <v>57</v>
      </c>
      <c r="Q10" s="99" t="s">
        <v>28</v>
      </c>
    </row>
    <row r="11" spans="1:17" s="9" customFormat="1" ht="76.5" customHeight="1" thickBot="1" x14ac:dyDescent="0.3">
      <c r="A11" s="97"/>
      <c r="B11" s="94"/>
      <c r="C11" s="124"/>
      <c r="D11" s="103"/>
      <c r="E11" s="12" t="s">
        <v>50</v>
      </c>
      <c r="F11" s="12" t="s">
        <v>51</v>
      </c>
      <c r="G11" s="12" t="s">
        <v>52</v>
      </c>
      <c r="H11" s="12" t="s">
        <v>53</v>
      </c>
      <c r="I11" s="12" t="s">
        <v>54</v>
      </c>
      <c r="J11" s="12" t="s">
        <v>55</v>
      </c>
      <c r="K11" s="12" t="s">
        <v>31</v>
      </c>
      <c r="L11" s="12" t="s">
        <v>32</v>
      </c>
      <c r="M11" s="12" t="s">
        <v>33</v>
      </c>
      <c r="N11" s="44" t="s">
        <v>62</v>
      </c>
      <c r="O11" s="44" t="s">
        <v>63</v>
      </c>
      <c r="P11" s="106"/>
      <c r="Q11" s="100"/>
    </row>
    <row r="12" spans="1:17" s="9" customFormat="1" ht="31.5" customHeight="1" thickBot="1" x14ac:dyDescent="0.3">
      <c r="A12" s="98"/>
      <c r="B12" s="95"/>
      <c r="C12" s="125"/>
      <c r="D12" s="104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10"/>
      <c r="P12" s="107"/>
      <c r="Q12" s="101"/>
    </row>
    <row r="13" spans="1:17" x14ac:dyDescent="0.25">
      <c r="A13" s="25">
        <v>1</v>
      </c>
      <c r="B13" s="62" t="s">
        <v>64</v>
      </c>
      <c r="C13" s="35" t="s">
        <v>43</v>
      </c>
      <c r="D13" s="61">
        <f>'CALCULO DA MÉDIA'!F3</f>
        <v>64.273333333333326</v>
      </c>
      <c r="E13" s="57">
        <v>36</v>
      </c>
      <c r="F13" s="57">
        <v>36</v>
      </c>
      <c r="G13" s="57">
        <v>36</v>
      </c>
      <c r="H13" s="57">
        <v>36</v>
      </c>
      <c r="I13" s="57">
        <v>36</v>
      </c>
      <c r="J13" s="57">
        <v>36</v>
      </c>
      <c r="K13" s="27">
        <v>24</v>
      </c>
      <c r="L13" s="27">
        <v>24</v>
      </c>
      <c r="M13" s="27">
        <v>24</v>
      </c>
      <c r="N13" s="63">
        <v>24</v>
      </c>
      <c r="O13" s="63">
        <v>24</v>
      </c>
      <c r="P13" s="84">
        <f>SUM(E13:O13)</f>
        <v>336</v>
      </c>
      <c r="Q13" s="82">
        <f t="shared" ref="Q13:Q33" si="0">P13*D13</f>
        <v>21595.839999999997</v>
      </c>
    </row>
    <row r="14" spans="1:17" x14ac:dyDescent="0.25">
      <c r="A14" s="25">
        <f>A13+1</f>
        <v>2</v>
      </c>
      <c r="B14" s="62" t="s">
        <v>65</v>
      </c>
      <c r="C14" s="35" t="s">
        <v>43</v>
      </c>
      <c r="D14" s="61">
        <f>'CALCULO DA MÉDIA'!F4</f>
        <v>105.17999999999999</v>
      </c>
      <c r="E14" s="57">
        <v>36</v>
      </c>
      <c r="F14" s="57">
        <v>36</v>
      </c>
      <c r="G14" s="57">
        <v>36</v>
      </c>
      <c r="H14" s="57">
        <v>36</v>
      </c>
      <c r="I14" s="57">
        <v>36</v>
      </c>
      <c r="J14" s="57">
        <v>36</v>
      </c>
      <c r="K14" s="27">
        <v>24</v>
      </c>
      <c r="L14" s="27">
        <v>24</v>
      </c>
      <c r="M14" s="27">
        <v>24</v>
      </c>
      <c r="N14" s="63">
        <v>24</v>
      </c>
      <c r="O14" s="63">
        <v>24</v>
      </c>
      <c r="P14" s="84">
        <f t="shared" ref="P14:P35" si="1">SUM(E14:O14)</f>
        <v>336</v>
      </c>
      <c r="Q14" s="82">
        <f t="shared" si="0"/>
        <v>35340.479999999996</v>
      </c>
    </row>
    <row r="15" spans="1:17" x14ac:dyDescent="0.25">
      <c r="A15" s="25">
        <f t="shared" ref="A15:A33" si="2">A14+1</f>
        <v>3</v>
      </c>
      <c r="B15" s="62" t="s">
        <v>66</v>
      </c>
      <c r="C15" s="35" t="s">
        <v>43</v>
      </c>
      <c r="D15" s="61">
        <f>'CALCULO DA MÉDIA'!F5</f>
        <v>177.76</v>
      </c>
      <c r="E15" s="57">
        <v>24</v>
      </c>
      <c r="F15" s="57">
        <v>24</v>
      </c>
      <c r="G15" s="57">
        <v>24</v>
      </c>
      <c r="H15" s="57">
        <v>24</v>
      </c>
      <c r="I15" s="57">
        <v>24</v>
      </c>
      <c r="J15" s="57">
        <v>24</v>
      </c>
      <c r="K15" s="27" t="s">
        <v>76</v>
      </c>
      <c r="L15" s="27" t="s">
        <v>76</v>
      </c>
      <c r="M15" s="27" t="s">
        <v>76</v>
      </c>
      <c r="N15" s="63">
        <v>20</v>
      </c>
      <c r="O15" s="63">
        <v>20</v>
      </c>
      <c r="P15" s="84">
        <f t="shared" si="1"/>
        <v>184</v>
      </c>
      <c r="Q15" s="82">
        <f t="shared" si="0"/>
        <v>32707.839999999997</v>
      </c>
    </row>
    <row r="16" spans="1:17" x14ac:dyDescent="0.25">
      <c r="A16" s="25">
        <f t="shared" si="2"/>
        <v>4</v>
      </c>
      <c r="B16" s="62" t="s">
        <v>78</v>
      </c>
      <c r="C16" s="35" t="s">
        <v>77</v>
      </c>
      <c r="D16" s="61">
        <f>'CALCULO DA MÉDIA'!F6</f>
        <v>91.339999999999989</v>
      </c>
      <c r="E16" s="57">
        <v>36</v>
      </c>
      <c r="F16" s="57">
        <v>36</v>
      </c>
      <c r="G16" s="57">
        <v>36</v>
      </c>
      <c r="H16" s="57">
        <v>36</v>
      </c>
      <c r="I16" s="57">
        <v>36</v>
      </c>
      <c r="J16" s="57">
        <v>36</v>
      </c>
      <c r="K16" s="27">
        <v>32</v>
      </c>
      <c r="L16" s="27">
        <v>32</v>
      </c>
      <c r="M16" s="27">
        <v>32</v>
      </c>
      <c r="N16" s="63">
        <v>24</v>
      </c>
      <c r="O16" s="63">
        <v>24</v>
      </c>
      <c r="P16" s="84">
        <f t="shared" si="1"/>
        <v>360</v>
      </c>
      <c r="Q16" s="82">
        <f t="shared" si="0"/>
        <v>32882.399999999994</v>
      </c>
    </row>
    <row r="17" spans="1:17" x14ac:dyDescent="0.25">
      <c r="A17" s="25">
        <f t="shared" si="2"/>
        <v>5</v>
      </c>
      <c r="B17" s="62" t="s">
        <v>79</v>
      </c>
      <c r="C17" s="35" t="s">
        <v>77</v>
      </c>
      <c r="D17" s="61">
        <f>'CALCULO DA MÉDIA'!F7</f>
        <v>67.010000000000005</v>
      </c>
      <c r="E17" s="57">
        <v>36</v>
      </c>
      <c r="F17" s="57">
        <v>36</v>
      </c>
      <c r="G17" s="57">
        <v>36</v>
      </c>
      <c r="H17" s="57">
        <v>36</v>
      </c>
      <c r="I17" s="57">
        <v>36</v>
      </c>
      <c r="J17" s="57">
        <v>36</v>
      </c>
      <c r="K17" s="27">
        <v>24</v>
      </c>
      <c r="L17" s="27">
        <v>24</v>
      </c>
      <c r="M17" s="27">
        <v>24</v>
      </c>
      <c r="N17" s="63">
        <v>24</v>
      </c>
      <c r="O17" s="63">
        <v>24</v>
      </c>
      <c r="P17" s="84">
        <f t="shared" si="1"/>
        <v>336</v>
      </c>
      <c r="Q17" s="82">
        <f t="shared" si="0"/>
        <v>22515.360000000001</v>
      </c>
    </row>
    <row r="18" spans="1:17" x14ac:dyDescent="0.25">
      <c r="A18" s="25">
        <f t="shared" si="2"/>
        <v>6</v>
      </c>
      <c r="B18" s="62" t="s">
        <v>80</v>
      </c>
      <c r="C18" s="35" t="s">
        <v>77</v>
      </c>
      <c r="D18" s="61">
        <f>'CALCULO DA MÉDIA'!F8</f>
        <v>77.266666666666666</v>
      </c>
      <c r="E18" s="57">
        <v>36</v>
      </c>
      <c r="F18" s="57">
        <v>36</v>
      </c>
      <c r="G18" s="57">
        <v>36</v>
      </c>
      <c r="H18" s="57">
        <v>36</v>
      </c>
      <c r="I18" s="57">
        <v>36</v>
      </c>
      <c r="J18" s="57">
        <v>36</v>
      </c>
      <c r="K18" s="27" t="s">
        <v>76</v>
      </c>
      <c r="L18" s="27" t="s">
        <v>76</v>
      </c>
      <c r="M18" s="27" t="s">
        <v>76</v>
      </c>
      <c r="N18" s="63">
        <v>24</v>
      </c>
      <c r="O18" s="63">
        <v>24</v>
      </c>
      <c r="P18" s="84">
        <f t="shared" si="1"/>
        <v>264</v>
      </c>
      <c r="Q18" s="82">
        <f t="shared" si="0"/>
        <v>20398.400000000001</v>
      </c>
    </row>
    <row r="19" spans="1:17" x14ac:dyDescent="0.25">
      <c r="A19" s="25">
        <f t="shared" si="2"/>
        <v>7</v>
      </c>
      <c r="B19" s="62" t="s">
        <v>81</v>
      </c>
      <c r="C19" s="35" t="s">
        <v>77</v>
      </c>
      <c r="D19" s="61">
        <f>'CALCULO DA MÉDIA'!F9</f>
        <v>76.813333333333347</v>
      </c>
      <c r="E19" s="57">
        <v>32</v>
      </c>
      <c r="F19" s="57">
        <v>32</v>
      </c>
      <c r="G19" s="57">
        <v>32</v>
      </c>
      <c r="H19" s="57">
        <v>32</v>
      </c>
      <c r="I19" s="57">
        <v>32</v>
      </c>
      <c r="J19" s="57">
        <v>32</v>
      </c>
      <c r="K19" s="27" t="s">
        <v>76</v>
      </c>
      <c r="L19" s="27" t="s">
        <v>76</v>
      </c>
      <c r="M19" s="27" t="s">
        <v>76</v>
      </c>
      <c r="N19" s="63">
        <v>16</v>
      </c>
      <c r="O19" s="63">
        <v>16</v>
      </c>
      <c r="P19" s="84">
        <f t="shared" si="1"/>
        <v>224</v>
      </c>
      <c r="Q19" s="82">
        <f t="shared" si="0"/>
        <v>17206.186666666668</v>
      </c>
    </row>
    <row r="20" spans="1:17" x14ac:dyDescent="0.25">
      <c r="A20" s="25">
        <f t="shared" si="2"/>
        <v>8</v>
      </c>
      <c r="B20" s="62" t="s">
        <v>67</v>
      </c>
      <c r="C20" s="35" t="s">
        <v>43</v>
      </c>
      <c r="D20" s="61">
        <f>'CALCULO DA MÉDIA'!F10</f>
        <v>127.84333333333335</v>
      </c>
      <c r="E20" s="57">
        <v>20</v>
      </c>
      <c r="F20" s="57">
        <v>20</v>
      </c>
      <c r="G20" s="57">
        <v>20</v>
      </c>
      <c r="H20" s="57">
        <v>20</v>
      </c>
      <c r="I20" s="57">
        <v>20</v>
      </c>
      <c r="J20" s="57">
        <v>20</v>
      </c>
      <c r="K20" s="27">
        <v>20</v>
      </c>
      <c r="L20" s="27">
        <v>20</v>
      </c>
      <c r="M20" s="27">
        <v>20</v>
      </c>
      <c r="N20" s="63">
        <v>12</v>
      </c>
      <c r="O20" s="63">
        <v>12</v>
      </c>
      <c r="P20" s="84">
        <f t="shared" si="1"/>
        <v>204</v>
      </c>
      <c r="Q20" s="82">
        <f t="shared" si="0"/>
        <v>26080.040000000005</v>
      </c>
    </row>
    <row r="21" spans="1:17" x14ac:dyDescent="0.25">
      <c r="A21" s="25">
        <f t="shared" si="2"/>
        <v>9</v>
      </c>
      <c r="B21" s="62" t="s">
        <v>68</v>
      </c>
      <c r="C21" s="35" t="s">
        <v>43</v>
      </c>
      <c r="D21" s="61">
        <f>'CALCULO DA MÉDIA'!F11</f>
        <v>67.63000000000001</v>
      </c>
      <c r="E21" s="57">
        <v>20</v>
      </c>
      <c r="F21" s="57">
        <v>20</v>
      </c>
      <c r="G21" s="57">
        <v>20</v>
      </c>
      <c r="H21" s="57">
        <v>20</v>
      </c>
      <c r="I21" s="57">
        <v>20</v>
      </c>
      <c r="J21" s="57">
        <v>20</v>
      </c>
      <c r="K21" s="27">
        <v>20</v>
      </c>
      <c r="L21" s="27">
        <v>20</v>
      </c>
      <c r="M21" s="27">
        <v>20</v>
      </c>
      <c r="N21" s="63">
        <v>12</v>
      </c>
      <c r="O21" s="63">
        <v>12</v>
      </c>
      <c r="P21" s="84">
        <f t="shared" si="1"/>
        <v>204</v>
      </c>
      <c r="Q21" s="82">
        <f t="shared" si="0"/>
        <v>13796.520000000002</v>
      </c>
    </row>
    <row r="22" spans="1:17" x14ac:dyDescent="0.25">
      <c r="A22" s="25">
        <f t="shared" si="2"/>
        <v>10</v>
      </c>
      <c r="B22" s="62" t="s">
        <v>83</v>
      </c>
      <c r="C22" s="35" t="s">
        <v>77</v>
      </c>
      <c r="D22" s="61">
        <f>'CALCULO DA MÉDIA'!F12</f>
        <v>39.630000000000003</v>
      </c>
      <c r="E22" s="57">
        <v>50</v>
      </c>
      <c r="F22" s="57">
        <v>50</v>
      </c>
      <c r="G22" s="57">
        <v>50</v>
      </c>
      <c r="H22" s="57">
        <v>50</v>
      </c>
      <c r="I22" s="57">
        <v>50</v>
      </c>
      <c r="J22" s="57">
        <v>50</v>
      </c>
      <c r="K22" s="27">
        <v>36</v>
      </c>
      <c r="L22" s="27">
        <v>36</v>
      </c>
      <c r="M22" s="27">
        <v>36</v>
      </c>
      <c r="N22" s="63">
        <v>32</v>
      </c>
      <c r="O22" s="63">
        <v>32</v>
      </c>
      <c r="P22" s="84">
        <f t="shared" si="1"/>
        <v>472</v>
      </c>
      <c r="Q22" s="82">
        <f t="shared" si="0"/>
        <v>18705.36</v>
      </c>
    </row>
    <row r="23" spans="1:17" x14ac:dyDescent="0.25">
      <c r="A23" s="25">
        <f t="shared" si="2"/>
        <v>11</v>
      </c>
      <c r="B23" s="62" t="s">
        <v>84</v>
      </c>
      <c r="C23" s="35" t="s">
        <v>77</v>
      </c>
      <c r="D23" s="61">
        <f>'CALCULO DA MÉDIA'!F13</f>
        <v>56.843333333333341</v>
      </c>
      <c r="E23" s="57">
        <v>50</v>
      </c>
      <c r="F23" s="57">
        <v>50</v>
      </c>
      <c r="G23" s="57">
        <v>50</v>
      </c>
      <c r="H23" s="57">
        <v>50</v>
      </c>
      <c r="I23" s="57">
        <v>50</v>
      </c>
      <c r="J23" s="57">
        <v>50</v>
      </c>
      <c r="K23" s="27">
        <v>36</v>
      </c>
      <c r="L23" s="27">
        <v>36</v>
      </c>
      <c r="M23" s="27">
        <v>36</v>
      </c>
      <c r="N23" s="63">
        <v>32</v>
      </c>
      <c r="O23" s="63">
        <v>32</v>
      </c>
      <c r="P23" s="84">
        <f t="shared" si="1"/>
        <v>472</v>
      </c>
      <c r="Q23" s="82">
        <f t="shared" si="0"/>
        <v>26830.053333333337</v>
      </c>
    </row>
    <row r="24" spans="1:17" x14ac:dyDescent="0.25">
      <c r="A24" s="25">
        <f t="shared" si="2"/>
        <v>12</v>
      </c>
      <c r="B24" s="62" t="s">
        <v>85</v>
      </c>
      <c r="C24" s="35" t="s">
        <v>77</v>
      </c>
      <c r="D24" s="61">
        <f>'CALCULO DA MÉDIA'!F14</f>
        <v>104.54666666666667</v>
      </c>
      <c r="E24" s="57">
        <v>50</v>
      </c>
      <c r="F24" s="57">
        <v>50</v>
      </c>
      <c r="G24" s="57">
        <v>50</v>
      </c>
      <c r="H24" s="57">
        <v>50</v>
      </c>
      <c r="I24" s="57">
        <v>50</v>
      </c>
      <c r="J24" s="57">
        <v>50</v>
      </c>
      <c r="K24" s="27">
        <v>36</v>
      </c>
      <c r="L24" s="27">
        <v>36</v>
      </c>
      <c r="M24" s="27">
        <v>36</v>
      </c>
      <c r="N24" s="63">
        <v>32</v>
      </c>
      <c r="O24" s="63">
        <v>32</v>
      </c>
      <c r="P24" s="84">
        <f t="shared" si="1"/>
        <v>472</v>
      </c>
      <c r="Q24" s="82">
        <f t="shared" si="0"/>
        <v>49346.026666666665</v>
      </c>
    </row>
    <row r="25" spans="1:17" x14ac:dyDescent="0.25">
      <c r="A25" s="25">
        <f t="shared" si="2"/>
        <v>13</v>
      </c>
      <c r="B25" s="62" t="s">
        <v>69</v>
      </c>
      <c r="C25" s="35" t="s">
        <v>43</v>
      </c>
      <c r="D25" s="61">
        <f>'CALCULO DA MÉDIA'!F15</f>
        <v>37.596666666666664</v>
      </c>
      <c r="E25" s="57">
        <v>32</v>
      </c>
      <c r="F25" s="57">
        <v>32</v>
      </c>
      <c r="G25" s="57">
        <v>32</v>
      </c>
      <c r="H25" s="57">
        <v>32</v>
      </c>
      <c r="I25" s="57">
        <v>32</v>
      </c>
      <c r="J25" s="57">
        <v>32</v>
      </c>
      <c r="K25" s="27">
        <v>32</v>
      </c>
      <c r="L25" s="27">
        <v>32</v>
      </c>
      <c r="M25" s="27">
        <v>32</v>
      </c>
      <c r="N25" s="63">
        <v>24</v>
      </c>
      <c r="O25" s="63">
        <v>24</v>
      </c>
      <c r="P25" s="84">
        <f t="shared" si="1"/>
        <v>336</v>
      </c>
      <c r="Q25" s="82">
        <f t="shared" si="0"/>
        <v>12632.48</v>
      </c>
    </row>
    <row r="26" spans="1:17" x14ac:dyDescent="0.25">
      <c r="A26" s="25">
        <f t="shared" si="2"/>
        <v>14</v>
      </c>
      <c r="B26" s="62" t="s">
        <v>82</v>
      </c>
      <c r="C26" s="35" t="s">
        <v>43</v>
      </c>
      <c r="D26" s="61">
        <f>'CALCULO DA MÉDIA'!F16</f>
        <v>47.47</v>
      </c>
      <c r="E26" s="57">
        <v>60</v>
      </c>
      <c r="F26" s="57">
        <v>60</v>
      </c>
      <c r="G26" s="57">
        <v>60</v>
      </c>
      <c r="H26" s="57">
        <v>60</v>
      </c>
      <c r="I26" s="57">
        <v>60</v>
      </c>
      <c r="J26" s="57">
        <v>60</v>
      </c>
      <c r="K26" s="27" t="s">
        <v>76</v>
      </c>
      <c r="L26" s="27" t="s">
        <v>76</v>
      </c>
      <c r="M26" s="27" t="s">
        <v>76</v>
      </c>
      <c r="N26" s="63">
        <v>60</v>
      </c>
      <c r="O26" s="63">
        <v>60</v>
      </c>
      <c r="P26" s="84">
        <f t="shared" si="1"/>
        <v>480</v>
      </c>
      <c r="Q26" s="82">
        <f t="shared" si="0"/>
        <v>22785.599999999999</v>
      </c>
    </row>
    <row r="27" spans="1:17" x14ac:dyDescent="0.25">
      <c r="A27" s="25">
        <f t="shared" si="2"/>
        <v>15</v>
      </c>
      <c r="B27" s="62" t="s">
        <v>88</v>
      </c>
      <c r="C27" s="35" t="s">
        <v>43</v>
      </c>
      <c r="D27" s="138">
        <f>'CALCULO DA MÉDIA'!F17</f>
        <v>160.23333333333332</v>
      </c>
      <c r="E27" s="57">
        <v>80</v>
      </c>
      <c r="F27" s="57">
        <v>80</v>
      </c>
      <c r="G27" s="57">
        <v>80</v>
      </c>
      <c r="H27" s="57">
        <v>80</v>
      </c>
      <c r="I27" s="57">
        <v>80</v>
      </c>
      <c r="J27" s="57">
        <v>80</v>
      </c>
      <c r="K27" s="139">
        <v>60</v>
      </c>
      <c r="L27" s="139">
        <v>60</v>
      </c>
      <c r="M27" s="139">
        <v>60</v>
      </c>
      <c r="N27" s="140">
        <v>100</v>
      </c>
      <c r="O27" s="140">
        <v>80</v>
      </c>
      <c r="P27" s="84">
        <f t="shared" si="1"/>
        <v>840</v>
      </c>
      <c r="Q27" s="82">
        <f t="shared" si="0"/>
        <v>134596</v>
      </c>
    </row>
    <row r="28" spans="1:17" x14ac:dyDescent="0.25">
      <c r="A28" s="25">
        <f t="shared" si="2"/>
        <v>16</v>
      </c>
      <c r="B28" s="62" t="s">
        <v>70</v>
      </c>
      <c r="C28" s="35" t="s">
        <v>43</v>
      </c>
      <c r="D28" s="61">
        <f>'CALCULO DA MÉDIA'!F18</f>
        <v>71.726666666666674</v>
      </c>
      <c r="E28" s="57">
        <v>60</v>
      </c>
      <c r="F28" s="57">
        <v>60</v>
      </c>
      <c r="G28" s="57">
        <v>60</v>
      </c>
      <c r="H28" s="57">
        <v>60</v>
      </c>
      <c r="I28" s="57">
        <v>60</v>
      </c>
      <c r="J28" s="57">
        <v>60</v>
      </c>
      <c r="K28" s="27">
        <v>60</v>
      </c>
      <c r="L28" s="27">
        <v>60</v>
      </c>
      <c r="M28" s="27">
        <v>60</v>
      </c>
      <c r="N28" s="63">
        <v>50</v>
      </c>
      <c r="O28" s="63">
        <v>30</v>
      </c>
      <c r="P28" s="84">
        <f t="shared" si="1"/>
        <v>620</v>
      </c>
      <c r="Q28" s="82">
        <f t="shared" si="0"/>
        <v>44470.53333333334</v>
      </c>
    </row>
    <row r="29" spans="1:17" x14ac:dyDescent="0.25">
      <c r="A29" s="25">
        <f t="shared" si="2"/>
        <v>17</v>
      </c>
      <c r="B29" s="62" t="s">
        <v>71</v>
      </c>
      <c r="C29" s="35" t="s">
        <v>43</v>
      </c>
      <c r="D29" s="61">
        <f>'CALCULO DA MÉDIA'!F19</f>
        <v>81.526666666666671</v>
      </c>
      <c r="E29" s="57">
        <v>60</v>
      </c>
      <c r="F29" s="57">
        <v>60</v>
      </c>
      <c r="G29" s="57">
        <v>60</v>
      </c>
      <c r="H29" s="57">
        <v>60</v>
      </c>
      <c r="I29" s="57">
        <v>60</v>
      </c>
      <c r="J29" s="57">
        <v>60</v>
      </c>
      <c r="K29" s="27">
        <v>60</v>
      </c>
      <c r="L29" s="27">
        <v>60</v>
      </c>
      <c r="M29" s="27">
        <v>60</v>
      </c>
      <c r="N29" s="63">
        <v>50</v>
      </c>
      <c r="O29" s="63">
        <v>30</v>
      </c>
      <c r="P29" s="84">
        <f t="shared" si="1"/>
        <v>620</v>
      </c>
      <c r="Q29" s="82">
        <f t="shared" si="0"/>
        <v>50546.533333333333</v>
      </c>
    </row>
    <row r="30" spans="1:17" x14ac:dyDescent="0.25">
      <c r="A30" s="25">
        <f t="shared" si="2"/>
        <v>18</v>
      </c>
      <c r="B30" s="62" t="s">
        <v>72</v>
      </c>
      <c r="C30" s="35" t="s">
        <v>43</v>
      </c>
      <c r="D30" s="61">
        <f>'CALCULO DA MÉDIA'!F20</f>
        <v>78.436666666666667</v>
      </c>
      <c r="E30" s="57">
        <v>60</v>
      </c>
      <c r="F30" s="57">
        <v>60</v>
      </c>
      <c r="G30" s="57">
        <v>60</v>
      </c>
      <c r="H30" s="57">
        <v>60</v>
      </c>
      <c r="I30" s="57">
        <v>60</v>
      </c>
      <c r="J30" s="57">
        <v>60</v>
      </c>
      <c r="K30" s="27">
        <v>60</v>
      </c>
      <c r="L30" s="27">
        <v>60</v>
      </c>
      <c r="M30" s="27">
        <v>60</v>
      </c>
      <c r="N30" s="63">
        <v>50</v>
      </c>
      <c r="O30" s="63">
        <v>30</v>
      </c>
      <c r="P30" s="84">
        <f t="shared" si="1"/>
        <v>620</v>
      </c>
      <c r="Q30" s="82">
        <f t="shared" si="0"/>
        <v>48630.733333333337</v>
      </c>
    </row>
    <row r="31" spans="1:17" x14ac:dyDescent="0.25">
      <c r="A31" s="25">
        <f t="shared" si="2"/>
        <v>19</v>
      </c>
      <c r="B31" s="62" t="s">
        <v>73</v>
      </c>
      <c r="C31" s="35" t="s">
        <v>43</v>
      </c>
      <c r="D31" s="61">
        <f>'CALCULO DA MÉDIA'!F21</f>
        <v>98.600000000000009</v>
      </c>
      <c r="E31" s="57">
        <v>60</v>
      </c>
      <c r="F31" s="57">
        <v>60</v>
      </c>
      <c r="G31" s="57">
        <v>60</v>
      </c>
      <c r="H31" s="57">
        <v>60</v>
      </c>
      <c r="I31" s="57">
        <v>60</v>
      </c>
      <c r="J31" s="57">
        <v>60</v>
      </c>
      <c r="K31" s="27">
        <v>60</v>
      </c>
      <c r="L31" s="27">
        <v>60</v>
      </c>
      <c r="M31" s="27">
        <v>60</v>
      </c>
      <c r="N31" s="63">
        <v>50</v>
      </c>
      <c r="O31" s="63">
        <v>30</v>
      </c>
      <c r="P31" s="84">
        <f t="shared" si="1"/>
        <v>620</v>
      </c>
      <c r="Q31" s="82">
        <f t="shared" si="0"/>
        <v>61132.000000000007</v>
      </c>
    </row>
    <row r="32" spans="1:17" x14ac:dyDescent="0.25">
      <c r="A32" s="25">
        <f t="shared" si="2"/>
        <v>20</v>
      </c>
      <c r="B32" s="62" t="s">
        <v>74</v>
      </c>
      <c r="C32" s="35" t="s">
        <v>43</v>
      </c>
      <c r="D32" s="61">
        <f>'CALCULO DA MÉDIA'!F22</f>
        <v>146.07000000000002</v>
      </c>
      <c r="E32" s="57">
        <v>60</v>
      </c>
      <c r="F32" s="57">
        <v>60</v>
      </c>
      <c r="G32" s="57">
        <v>60</v>
      </c>
      <c r="H32" s="57">
        <v>60</v>
      </c>
      <c r="I32" s="57">
        <v>60</v>
      </c>
      <c r="J32" s="57">
        <v>60</v>
      </c>
      <c r="K32" s="27">
        <v>60</v>
      </c>
      <c r="L32" s="27">
        <v>60</v>
      </c>
      <c r="M32" s="27">
        <v>60</v>
      </c>
      <c r="N32" s="63">
        <v>50</v>
      </c>
      <c r="O32" s="63">
        <v>30</v>
      </c>
      <c r="P32" s="84">
        <f t="shared" si="1"/>
        <v>620</v>
      </c>
      <c r="Q32" s="82">
        <f t="shared" si="0"/>
        <v>90563.400000000009</v>
      </c>
    </row>
    <row r="33" spans="1:17" x14ac:dyDescent="0.25">
      <c r="A33" s="25">
        <f t="shared" si="2"/>
        <v>21</v>
      </c>
      <c r="B33" s="62" t="s">
        <v>75</v>
      </c>
      <c r="C33" s="35" t="s">
        <v>43</v>
      </c>
      <c r="D33" s="61">
        <f>'CALCULO DA MÉDIA'!F23</f>
        <v>8.2633333333333336</v>
      </c>
      <c r="E33" s="57" t="s">
        <v>76</v>
      </c>
      <c r="F33" s="57" t="s">
        <v>76</v>
      </c>
      <c r="G33" s="57" t="s">
        <v>76</v>
      </c>
      <c r="H33" s="57" t="s">
        <v>76</v>
      </c>
      <c r="I33" s="57" t="s">
        <v>76</v>
      </c>
      <c r="J33" s="57" t="s">
        <v>76</v>
      </c>
      <c r="K33" s="27" t="s">
        <v>76</v>
      </c>
      <c r="L33" s="27" t="s">
        <v>76</v>
      </c>
      <c r="M33" s="27" t="s">
        <v>76</v>
      </c>
      <c r="N33" s="63">
        <v>1000</v>
      </c>
      <c r="O33" s="63" t="s">
        <v>76</v>
      </c>
      <c r="P33" s="84">
        <f t="shared" si="1"/>
        <v>1000</v>
      </c>
      <c r="Q33" s="82">
        <f t="shared" si="0"/>
        <v>8263.3333333333339</v>
      </c>
    </row>
    <row r="34" spans="1:17" x14ac:dyDescent="0.25">
      <c r="A34" s="129">
        <v>22</v>
      </c>
      <c r="B34" s="130" t="s">
        <v>87</v>
      </c>
      <c r="C34" s="131" t="s">
        <v>43</v>
      </c>
      <c r="D34" s="132"/>
      <c r="E34" s="133">
        <v>40</v>
      </c>
      <c r="F34" s="133">
        <v>40</v>
      </c>
      <c r="G34" s="133">
        <v>40</v>
      </c>
      <c r="H34" s="133">
        <v>40</v>
      </c>
      <c r="I34" s="133">
        <v>40</v>
      </c>
      <c r="J34" s="133">
        <v>40</v>
      </c>
      <c r="K34" s="134">
        <v>30</v>
      </c>
      <c r="L34" s="134">
        <v>30</v>
      </c>
      <c r="M34" s="134">
        <v>30</v>
      </c>
      <c r="N34" s="135">
        <v>50</v>
      </c>
      <c r="O34" s="135">
        <v>40</v>
      </c>
      <c r="P34" s="84">
        <f t="shared" si="1"/>
        <v>420</v>
      </c>
      <c r="Q34" s="136"/>
    </row>
    <row r="35" spans="1:17" ht="15" customHeight="1" thickBot="1" x14ac:dyDescent="0.3">
      <c r="A35" s="91" t="s">
        <v>41</v>
      </c>
      <c r="B35" s="92"/>
      <c r="C35" s="79"/>
      <c r="D35" s="80">
        <f>SUM(D13:D33)</f>
        <v>1786.06</v>
      </c>
      <c r="E35" s="79"/>
      <c r="F35" s="79"/>
      <c r="G35" s="79"/>
      <c r="H35" s="79"/>
      <c r="I35" s="79"/>
      <c r="J35" s="79"/>
      <c r="K35" s="79"/>
      <c r="L35" s="79"/>
      <c r="M35" s="79"/>
      <c r="N35" s="81"/>
      <c r="O35" s="81"/>
      <c r="P35" s="137">
        <f>SUM(P13:P34)</f>
        <v>10040</v>
      </c>
      <c r="Q35" s="83">
        <f>SUM(Q13:Q33)</f>
        <v>791025.12000000011</v>
      </c>
    </row>
    <row r="36" spans="1:17" x14ac:dyDescent="0.25">
      <c r="A36" s="14"/>
      <c r="B36" s="37"/>
      <c r="C36" s="32"/>
      <c r="D36" s="15"/>
      <c r="E36" s="15"/>
      <c r="F36" s="15"/>
      <c r="G36" s="15"/>
      <c r="H36" s="15"/>
      <c r="I36" s="15"/>
      <c r="J36" s="15"/>
      <c r="K36" s="16"/>
      <c r="L36" s="16"/>
      <c r="M36" s="16"/>
      <c r="N36" s="41"/>
      <c r="O36" s="41"/>
      <c r="P36" s="41"/>
      <c r="Q36" s="17"/>
    </row>
    <row r="37" spans="1:17" ht="15.75" x14ac:dyDescent="0.25">
      <c r="A37" s="88" t="s">
        <v>86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90"/>
    </row>
    <row r="38" spans="1:17" x14ac:dyDescent="0.25">
      <c r="A38" s="18"/>
      <c r="D38" s="19"/>
      <c r="E38" s="19"/>
      <c r="F38" s="19"/>
      <c r="G38" s="19"/>
      <c r="H38" s="19"/>
      <c r="I38" s="19"/>
      <c r="J38" s="19"/>
      <c r="Q38" s="20"/>
    </row>
    <row r="39" spans="1:17" x14ac:dyDescent="0.25">
      <c r="A39" s="120" t="s">
        <v>37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2"/>
    </row>
    <row r="40" spans="1:17" ht="15.75" x14ac:dyDescent="0.25">
      <c r="A40" s="85" t="s">
        <v>38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7"/>
    </row>
    <row r="41" spans="1:17" ht="15.75" x14ac:dyDescent="0.25">
      <c r="A41" s="88" t="s">
        <v>39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90"/>
    </row>
    <row r="42" spans="1:17" ht="15.75" x14ac:dyDescent="0.25">
      <c r="A42" s="85" t="s">
        <v>40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7"/>
    </row>
    <row r="43" spans="1:17" ht="15.75" thickBot="1" x14ac:dyDescent="0.3">
      <c r="A43" s="28"/>
      <c r="B43" s="40"/>
      <c r="C43" s="36"/>
      <c r="D43" s="29"/>
      <c r="E43" s="29"/>
      <c r="F43" s="29"/>
      <c r="G43" s="29"/>
      <c r="H43" s="29"/>
      <c r="I43" s="29"/>
      <c r="J43" s="29"/>
      <c r="K43" s="30"/>
      <c r="L43" s="30"/>
      <c r="M43" s="30"/>
      <c r="N43" s="45"/>
      <c r="O43" s="45"/>
      <c r="P43" s="45"/>
      <c r="Q43" s="31"/>
    </row>
    <row r="44" spans="1:17" x14ac:dyDescent="0.25">
      <c r="D44" s="19"/>
      <c r="E44" s="19"/>
      <c r="F44" s="19"/>
      <c r="G44" s="19"/>
      <c r="H44" s="19"/>
      <c r="I44" s="19"/>
      <c r="J44" s="19"/>
    </row>
    <row r="45" spans="1:17" x14ac:dyDescent="0.25">
      <c r="D45" s="19"/>
      <c r="E45" s="19"/>
      <c r="F45" s="19"/>
      <c r="G45" s="19"/>
      <c r="H45" s="19"/>
      <c r="I45" s="19"/>
      <c r="J45" s="19"/>
    </row>
    <row r="46" spans="1:17" x14ac:dyDescent="0.25">
      <c r="D46" s="19"/>
      <c r="E46" s="19"/>
      <c r="F46" s="19"/>
      <c r="G46" s="19"/>
      <c r="H46" s="19"/>
      <c r="I46" s="19"/>
      <c r="J46" s="19"/>
    </row>
    <row r="47" spans="1:17" x14ac:dyDescent="0.25">
      <c r="D47" s="19"/>
      <c r="E47" s="19"/>
      <c r="F47" s="19"/>
      <c r="G47" s="19"/>
      <c r="H47" s="19"/>
      <c r="I47" s="19"/>
      <c r="J47" s="19"/>
    </row>
    <row r="48" spans="1:17" x14ac:dyDescent="0.25">
      <c r="D48" s="19"/>
      <c r="E48" s="19"/>
      <c r="F48" s="19"/>
      <c r="G48" s="19"/>
      <c r="H48" s="19"/>
      <c r="I48" s="19"/>
      <c r="J48" s="19"/>
    </row>
    <row r="49" spans="4:10" x14ac:dyDescent="0.25">
      <c r="D49" s="19"/>
      <c r="E49" s="19"/>
      <c r="F49" s="19"/>
      <c r="G49" s="19"/>
      <c r="H49" s="19"/>
      <c r="I49" s="19"/>
      <c r="J49" s="19"/>
    </row>
  </sheetData>
  <mergeCells count="17">
    <mergeCell ref="A7:Q7"/>
    <mergeCell ref="A8:Q8"/>
    <mergeCell ref="A39:Q39"/>
    <mergeCell ref="A40:Q40"/>
    <mergeCell ref="A41:Q41"/>
    <mergeCell ref="C10:C12"/>
    <mergeCell ref="A42:Q42"/>
    <mergeCell ref="A37:Q37"/>
    <mergeCell ref="A35:B35"/>
    <mergeCell ref="B10:B12"/>
    <mergeCell ref="A10:A12"/>
    <mergeCell ref="Q10:Q12"/>
    <mergeCell ref="D10:D12"/>
    <mergeCell ref="P10:P12"/>
    <mergeCell ref="E10:J10"/>
    <mergeCell ref="E12:O12"/>
    <mergeCell ref="K10:O10"/>
  </mergeCells>
  <pageMargins left="0.511811024" right="0.511811024" top="0.49" bottom="0.25" header="0.31496062000000002" footer="0.17"/>
  <pageSetup paperSize="9"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F621B-3710-47CF-AE62-38091891D2AE}">
  <sheetPr>
    <tabColor theme="7"/>
  </sheetPr>
  <dimension ref="A1:O56"/>
  <sheetViews>
    <sheetView showGridLines="0" workbookViewId="0">
      <selection activeCell="E24" sqref="E24"/>
    </sheetView>
  </sheetViews>
  <sheetFormatPr defaultRowHeight="15" x14ac:dyDescent="0.25"/>
  <cols>
    <col min="1" max="1" width="5.5703125" style="46" customWidth="1"/>
    <col min="2" max="2" width="42.85546875" customWidth="1"/>
    <col min="3" max="3" width="10.5703125" customWidth="1"/>
    <col min="4" max="4" width="11.140625" customWidth="1"/>
    <col min="5" max="5" width="10.42578125" customWidth="1"/>
    <col min="6" max="6" width="13" customWidth="1"/>
    <col min="8" max="8" width="11.5703125" bestFit="1" customWidth="1"/>
    <col min="15" max="15" width="10.5703125" bestFit="1" customWidth="1"/>
  </cols>
  <sheetData>
    <row r="1" spans="1:15" s="47" customFormat="1" x14ac:dyDescent="0.25">
      <c r="A1" s="48" t="s">
        <v>25</v>
      </c>
      <c r="B1" s="48" t="s">
        <v>44</v>
      </c>
      <c r="C1" s="49" t="s">
        <v>45</v>
      </c>
      <c r="D1" s="49" t="s">
        <v>46</v>
      </c>
      <c r="E1" s="49" t="s">
        <v>47</v>
      </c>
      <c r="F1" s="50" t="s">
        <v>48</v>
      </c>
    </row>
    <row r="2" spans="1:15" x14ac:dyDescent="0.25">
      <c r="F2" s="52"/>
    </row>
    <row r="3" spans="1:15" x14ac:dyDescent="0.25">
      <c r="A3" s="56">
        <v>1</v>
      </c>
      <c r="B3" s="53" t="str">
        <f>'ANEXI I - MEMÓRIA DE CÁLCULO'!B13</f>
        <v>Kettlebell 4kg</v>
      </c>
      <c r="C3" s="54">
        <v>65.989999999999995</v>
      </c>
      <c r="D3" s="54">
        <v>59.96</v>
      </c>
      <c r="E3" s="54">
        <v>66.87</v>
      </c>
      <c r="F3" s="55">
        <f>(C3+D3+E3)/(3)</f>
        <v>64.273333333333326</v>
      </c>
    </row>
    <row r="4" spans="1:15" x14ac:dyDescent="0.25">
      <c r="A4" s="56">
        <v>2</v>
      </c>
      <c r="B4" s="53" t="str">
        <f>'ANEXI I - MEMÓRIA DE CÁLCULO'!B14</f>
        <v>Kettlebell 6kg</v>
      </c>
      <c r="C4" s="54">
        <v>98.99</v>
      </c>
      <c r="D4" s="54">
        <v>109.78</v>
      </c>
      <c r="E4" s="54">
        <v>106.77</v>
      </c>
      <c r="F4" s="55">
        <f t="shared" ref="F4:F23" si="0">(C4+D4+E4)/(3)</f>
        <v>105.17999999999999</v>
      </c>
    </row>
    <row r="5" spans="1:15" x14ac:dyDescent="0.25">
      <c r="A5" s="56">
        <v>3</v>
      </c>
      <c r="B5" s="53" t="str">
        <f>'ANEXI I - MEMÓRIA DE CÁLCULO'!B15</f>
        <v>Kettlebell 8kg</v>
      </c>
      <c r="C5" s="54">
        <v>160.9</v>
      </c>
      <c r="D5" s="54">
        <v>197.38</v>
      </c>
      <c r="E5" s="54">
        <v>175</v>
      </c>
      <c r="F5" s="55">
        <f t="shared" si="0"/>
        <v>177.76</v>
      </c>
    </row>
    <row r="6" spans="1:15" x14ac:dyDescent="0.25">
      <c r="A6" s="56">
        <v>4</v>
      </c>
      <c r="B6" s="53" t="str">
        <f>'ANEXI I - MEMÓRIA DE CÁLCULO'!B16</f>
        <v>Caneleira de Peso 3kg  (PAR)</v>
      </c>
      <c r="C6" s="54">
        <v>84.22</v>
      </c>
      <c r="D6" s="54">
        <v>119.9</v>
      </c>
      <c r="E6" s="54">
        <v>69.900000000000006</v>
      </c>
      <c r="F6" s="55">
        <f t="shared" si="0"/>
        <v>91.339999999999989</v>
      </c>
    </row>
    <row r="7" spans="1:15" x14ac:dyDescent="0.25">
      <c r="A7" s="56">
        <v>5</v>
      </c>
      <c r="B7" s="53" t="str">
        <f>'ANEXI I - MEMÓRIA DE CÁLCULO'!B17</f>
        <v>Caneleira de Peso 4kg  (PAR)</v>
      </c>
      <c r="C7" s="54">
        <v>95.14</v>
      </c>
      <c r="D7" s="54">
        <v>39.99</v>
      </c>
      <c r="E7" s="54">
        <v>65.900000000000006</v>
      </c>
      <c r="F7" s="55">
        <f t="shared" si="0"/>
        <v>67.010000000000005</v>
      </c>
    </row>
    <row r="8" spans="1:15" x14ac:dyDescent="0.25">
      <c r="A8" s="56">
        <v>6</v>
      </c>
      <c r="B8" s="53" t="str">
        <f>'ANEXI I - MEMÓRIA DE CÁLCULO'!B18</f>
        <v>Caneleira de Peso 5kg  (PAR)</v>
      </c>
      <c r="C8" s="54">
        <v>119.9</v>
      </c>
      <c r="D8" s="54">
        <v>59.9</v>
      </c>
      <c r="E8" s="54">
        <v>52</v>
      </c>
      <c r="F8" s="55">
        <f t="shared" si="0"/>
        <v>77.266666666666666</v>
      </c>
      <c r="H8" s="51"/>
    </row>
    <row r="9" spans="1:15" x14ac:dyDescent="0.25">
      <c r="A9" s="56">
        <v>7</v>
      </c>
      <c r="B9" s="53" t="str">
        <f>'ANEXI I - MEMÓRIA DE CÁLCULO'!B19</f>
        <v>Caneleira de Peso 6kg  (PAR)</v>
      </c>
      <c r="C9" s="54">
        <v>64.5</v>
      </c>
      <c r="D9" s="54">
        <v>80.040000000000006</v>
      </c>
      <c r="E9" s="54">
        <v>85.9</v>
      </c>
      <c r="F9" s="55">
        <f t="shared" si="0"/>
        <v>76.813333333333347</v>
      </c>
    </row>
    <row r="10" spans="1:15" ht="30" x14ac:dyDescent="0.25">
      <c r="A10" s="56">
        <v>8</v>
      </c>
      <c r="B10" s="53" t="str">
        <f>'ANEXI I - MEMÓRIA DE CÁLCULO'!B20</f>
        <v>Kit Faixa Elástica Super Band para Treino Exercícios</v>
      </c>
      <c r="C10" s="54">
        <v>119.99</v>
      </c>
      <c r="D10" s="54">
        <v>159.99</v>
      </c>
      <c r="E10" s="54">
        <v>103.55</v>
      </c>
      <c r="F10" s="55">
        <f t="shared" si="0"/>
        <v>127.84333333333335</v>
      </c>
    </row>
    <row r="11" spans="1:15" ht="30" x14ac:dyDescent="0.25">
      <c r="A11" s="56">
        <v>9</v>
      </c>
      <c r="B11" s="53" t="str">
        <f>'ANEXI I - MEMÓRIA DE CÁLCULO'!B21</f>
        <v>Kit Faixa Elástica Mini Band para Treino Exercícios</v>
      </c>
      <c r="C11" s="54">
        <v>99.99</v>
      </c>
      <c r="D11" s="54">
        <v>38</v>
      </c>
      <c r="E11" s="54">
        <v>64.900000000000006</v>
      </c>
      <c r="F11" s="55">
        <f t="shared" si="0"/>
        <v>67.63000000000001</v>
      </c>
      <c r="O11" s="26"/>
    </row>
    <row r="12" spans="1:15" x14ac:dyDescent="0.25">
      <c r="A12" s="56">
        <v>10</v>
      </c>
      <c r="B12" s="53" t="str">
        <f>'ANEXI I - MEMÓRIA DE CÁLCULO'!B22</f>
        <v>Halter 1kg (PAR)</v>
      </c>
      <c r="C12" s="54">
        <v>44.9</v>
      </c>
      <c r="D12" s="54">
        <v>44</v>
      </c>
      <c r="E12" s="54">
        <v>29.99</v>
      </c>
      <c r="F12" s="55">
        <f t="shared" si="0"/>
        <v>39.630000000000003</v>
      </c>
    </row>
    <row r="13" spans="1:15" x14ac:dyDescent="0.25">
      <c r="A13" s="56">
        <v>11</v>
      </c>
      <c r="B13" s="53" t="str">
        <f>'ANEXI I - MEMÓRIA DE CÁLCULO'!B23</f>
        <v>Halter 2kg (PAR)</v>
      </c>
      <c r="C13" s="54">
        <v>60.99</v>
      </c>
      <c r="D13" s="54">
        <v>41</v>
      </c>
      <c r="E13" s="54">
        <v>68.540000000000006</v>
      </c>
      <c r="F13" s="55">
        <f t="shared" si="0"/>
        <v>56.843333333333341</v>
      </c>
    </row>
    <row r="14" spans="1:15" x14ac:dyDescent="0.25">
      <c r="A14" s="56">
        <v>12</v>
      </c>
      <c r="B14" s="53" t="str">
        <f>'ANEXI I - MEMÓRIA DE CÁLCULO'!B24</f>
        <v>Halter 3kg (PAR)</v>
      </c>
      <c r="C14" s="54">
        <v>94.74</v>
      </c>
      <c r="D14" s="54">
        <v>62</v>
      </c>
      <c r="E14" s="54">
        <v>156.9</v>
      </c>
      <c r="F14" s="55">
        <f t="shared" si="0"/>
        <v>104.54666666666667</v>
      </c>
    </row>
    <row r="15" spans="1:15" x14ac:dyDescent="0.25">
      <c r="A15" s="56">
        <v>13</v>
      </c>
      <c r="B15" s="53" t="str">
        <f>'ANEXI I - MEMÓRIA DE CÁLCULO'!B25</f>
        <v>Kit Sinalizador para Treinamento - Tartaruga</v>
      </c>
      <c r="C15" s="54">
        <v>37.9</v>
      </c>
      <c r="D15" s="54">
        <v>21.99</v>
      </c>
      <c r="E15" s="54">
        <v>52.9</v>
      </c>
      <c r="F15" s="55">
        <f t="shared" si="0"/>
        <v>37.596666666666664</v>
      </c>
    </row>
    <row r="16" spans="1:15" ht="15" customHeight="1" x14ac:dyDescent="0.25">
      <c r="A16" s="56">
        <v>14</v>
      </c>
      <c r="B16" s="53" t="str">
        <f>'ANEXI I - MEMÓRIA DE CÁLCULO'!B26</f>
        <v>Bambolê 65cm (Kit com 5 ou 6 unidades)</v>
      </c>
      <c r="C16" s="54">
        <v>62.99</v>
      </c>
      <c r="D16" s="54">
        <v>23.99</v>
      </c>
      <c r="E16" s="54">
        <v>55.43</v>
      </c>
      <c r="F16" s="55">
        <f t="shared" si="0"/>
        <v>47.47</v>
      </c>
    </row>
    <row r="17" spans="1:15" ht="30" x14ac:dyDescent="0.25">
      <c r="A17" s="56">
        <v>15</v>
      </c>
      <c r="B17" s="53" t="str">
        <f>'ANEXI I - MEMÓRIA DE CÁLCULO'!B27</f>
        <v>Colchonete para Ginástica (90x40x4cm)</v>
      </c>
      <c r="C17" s="54">
        <v>115</v>
      </c>
      <c r="D17" s="54">
        <v>196.7</v>
      </c>
      <c r="E17" s="54">
        <v>169</v>
      </c>
      <c r="F17" s="55">
        <f t="shared" si="0"/>
        <v>160.23333333333332</v>
      </c>
    </row>
    <row r="18" spans="1:15" x14ac:dyDescent="0.25">
      <c r="A18" s="56">
        <v>16</v>
      </c>
      <c r="B18" s="53" t="str">
        <f>'ANEXI I - MEMÓRIA DE CÁLCULO'!B28</f>
        <v>Bola de Pilates Inflável com bomba 45cm</v>
      </c>
      <c r="C18" s="54">
        <v>86.28</v>
      </c>
      <c r="D18" s="54">
        <v>68</v>
      </c>
      <c r="E18" s="54">
        <v>60.9</v>
      </c>
      <c r="F18" s="55">
        <f t="shared" si="0"/>
        <v>71.726666666666674</v>
      </c>
    </row>
    <row r="19" spans="1:15" x14ac:dyDescent="0.25">
      <c r="A19" s="56">
        <v>17</v>
      </c>
      <c r="B19" s="53" t="str">
        <f>'ANEXI I - MEMÓRIA DE CÁLCULO'!B29</f>
        <v>Bola de Pilates Inflável com bomba 55cm</v>
      </c>
      <c r="C19" s="54">
        <v>60.21</v>
      </c>
      <c r="D19" s="54">
        <v>89.47</v>
      </c>
      <c r="E19" s="54">
        <v>94.9</v>
      </c>
      <c r="F19" s="55">
        <f t="shared" si="0"/>
        <v>81.526666666666671</v>
      </c>
    </row>
    <row r="20" spans="1:15" x14ac:dyDescent="0.25">
      <c r="A20" s="56">
        <v>18</v>
      </c>
      <c r="B20" s="53" t="str">
        <f>'ANEXI I - MEMÓRIA DE CÁLCULO'!B30</f>
        <v>Bola de Pilates Inflável com bomba 65cm</v>
      </c>
      <c r="C20" s="54">
        <v>65.55</v>
      </c>
      <c r="D20" s="54">
        <v>77</v>
      </c>
      <c r="E20" s="54">
        <v>92.76</v>
      </c>
      <c r="F20" s="55">
        <f t="shared" si="0"/>
        <v>78.436666666666667</v>
      </c>
    </row>
    <row r="21" spans="1:15" x14ac:dyDescent="0.25">
      <c r="A21" s="56">
        <v>19</v>
      </c>
      <c r="B21" s="53" t="str">
        <f>'ANEXI I - MEMÓRIA DE CÁLCULO'!B31</f>
        <v>Bola de Pilates Inflável com bomba 75cm</v>
      </c>
      <c r="C21" s="54">
        <v>114.9</v>
      </c>
      <c r="D21" s="54">
        <v>71</v>
      </c>
      <c r="E21" s="54">
        <v>109.9</v>
      </c>
      <c r="F21" s="55">
        <f t="shared" si="0"/>
        <v>98.600000000000009</v>
      </c>
    </row>
    <row r="22" spans="1:15" x14ac:dyDescent="0.25">
      <c r="A22" s="56">
        <v>20</v>
      </c>
      <c r="B22" s="53" t="str">
        <f>'ANEXI I - MEMÓRIA DE CÁLCULO'!B32</f>
        <v>Bola de Pilates Inflável com bomba 85cm</v>
      </c>
      <c r="C22" s="54">
        <v>163.9</v>
      </c>
      <c r="D22" s="54">
        <v>164.41</v>
      </c>
      <c r="E22" s="54">
        <v>109.9</v>
      </c>
      <c r="F22" s="55">
        <f t="shared" si="0"/>
        <v>146.07000000000002</v>
      </c>
    </row>
    <row r="23" spans="1:15" x14ac:dyDescent="0.25">
      <c r="A23" s="56">
        <v>21</v>
      </c>
      <c r="B23" s="53" t="str">
        <f>'ANEXI I - MEMÓRIA DE CÁLCULO'!B33</f>
        <v xml:space="preserve">Boia Macarrão Espaguete </v>
      </c>
      <c r="C23" s="54">
        <v>9.9</v>
      </c>
      <c r="D23" s="54">
        <v>4.9000000000000004</v>
      </c>
      <c r="E23" s="54">
        <v>9.99</v>
      </c>
      <c r="F23" s="55">
        <f t="shared" si="0"/>
        <v>8.2633333333333336</v>
      </c>
    </row>
    <row r="25" spans="1:15" x14ac:dyDescent="0.25">
      <c r="A25" s="126" t="s">
        <v>58</v>
      </c>
      <c r="B25" s="127"/>
      <c r="C25" s="65"/>
      <c r="D25" s="65"/>
    </row>
    <row r="26" spans="1:15" s="72" customFormat="1" ht="5.25" x14ac:dyDescent="0.15">
      <c r="A26" s="70"/>
      <c r="B26" s="71"/>
      <c r="O26" s="73"/>
    </row>
    <row r="27" spans="1:15" x14ac:dyDescent="0.25">
      <c r="A27" s="75" t="s">
        <v>59</v>
      </c>
      <c r="B27" s="76"/>
      <c r="O27" s="26"/>
    </row>
    <row r="28" spans="1:15" s="72" customFormat="1" ht="5.25" x14ac:dyDescent="0.15">
      <c r="A28" s="70"/>
      <c r="B28" s="71"/>
      <c r="O28" s="73"/>
    </row>
    <row r="29" spans="1:15" x14ac:dyDescent="0.25">
      <c r="A29" s="66">
        <v>1</v>
      </c>
      <c r="B29" s="67">
        <v>85000</v>
      </c>
      <c r="O29" s="26"/>
    </row>
    <row r="30" spans="1:15" x14ac:dyDescent="0.25">
      <c r="A30" s="68">
        <v>2</v>
      </c>
      <c r="B30" s="67">
        <v>60000</v>
      </c>
      <c r="O30" s="26"/>
    </row>
    <row r="31" spans="1:15" x14ac:dyDescent="0.25">
      <c r="A31" s="68">
        <v>3</v>
      </c>
      <c r="B31" s="67">
        <v>100000</v>
      </c>
    </row>
    <row r="32" spans="1:15" x14ac:dyDescent="0.25">
      <c r="A32" s="69">
        <v>4</v>
      </c>
      <c r="B32" s="67">
        <v>25000</v>
      </c>
    </row>
    <row r="33" spans="1:2" x14ac:dyDescent="0.25">
      <c r="A33" s="69">
        <v>5</v>
      </c>
      <c r="B33" s="67">
        <v>30000</v>
      </c>
    </row>
    <row r="34" spans="1:2" x14ac:dyDescent="0.25">
      <c r="A34" s="74"/>
      <c r="B34" s="77">
        <f>SUM(B29:B33)</f>
        <v>300000</v>
      </c>
    </row>
    <row r="35" spans="1:2" x14ac:dyDescent="0.25">
      <c r="B35" s="64"/>
    </row>
    <row r="36" spans="1:2" x14ac:dyDescent="0.25">
      <c r="A36" s="126" t="s">
        <v>58</v>
      </c>
      <c r="B36" s="127"/>
    </row>
    <row r="37" spans="1:2" s="72" customFormat="1" ht="5.25" x14ac:dyDescent="0.15">
      <c r="A37" s="70"/>
      <c r="B37" s="71"/>
    </row>
    <row r="38" spans="1:2" x14ac:dyDescent="0.25">
      <c r="A38" s="75" t="s">
        <v>60</v>
      </c>
      <c r="B38" s="76"/>
    </row>
    <row r="39" spans="1:2" s="72" customFormat="1" ht="5.25" x14ac:dyDescent="0.15">
      <c r="A39" s="70"/>
      <c r="B39" s="71"/>
    </row>
    <row r="40" spans="1:2" x14ac:dyDescent="0.25">
      <c r="A40" s="66">
        <v>1</v>
      </c>
      <c r="B40" s="67">
        <v>10000</v>
      </c>
    </row>
    <row r="41" spans="1:2" x14ac:dyDescent="0.25">
      <c r="A41" s="68">
        <v>2</v>
      </c>
      <c r="B41" s="67">
        <v>5000</v>
      </c>
    </row>
    <row r="42" spans="1:2" x14ac:dyDescent="0.25">
      <c r="A42" s="68">
        <v>3</v>
      </c>
      <c r="B42" s="67">
        <v>5000</v>
      </c>
    </row>
    <row r="43" spans="1:2" x14ac:dyDescent="0.25">
      <c r="A43" s="69">
        <v>4</v>
      </c>
      <c r="B43" s="67">
        <v>2000</v>
      </c>
    </row>
    <row r="44" spans="1:2" x14ac:dyDescent="0.25">
      <c r="A44" s="69">
        <v>5</v>
      </c>
      <c r="B44" s="67">
        <v>2000</v>
      </c>
    </row>
    <row r="45" spans="1:2" x14ac:dyDescent="0.25">
      <c r="A45" s="74"/>
      <c r="B45" s="77">
        <f>SUM(B40:B44)</f>
        <v>24000</v>
      </c>
    </row>
    <row r="47" spans="1:2" x14ac:dyDescent="0.25">
      <c r="A47" s="126" t="s">
        <v>58</v>
      </c>
      <c r="B47" s="127"/>
    </row>
    <row r="48" spans="1:2" s="72" customFormat="1" ht="5.25" x14ac:dyDescent="0.15">
      <c r="A48" s="70"/>
      <c r="B48" s="71"/>
    </row>
    <row r="49" spans="1:6" x14ac:dyDescent="0.25">
      <c r="A49" s="75" t="s">
        <v>61</v>
      </c>
      <c r="B49" s="76"/>
    </row>
    <row r="50" spans="1:6" s="72" customFormat="1" ht="5.25" x14ac:dyDescent="0.15">
      <c r="A50" s="70"/>
      <c r="B50" s="71"/>
    </row>
    <row r="51" spans="1:6" x14ac:dyDescent="0.25">
      <c r="A51" s="66">
        <v>1</v>
      </c>
      <c r="B51" s="67">
        <v>50000</v>
      </c>
      <c r="F51" s="78"/>
    </row>
    <row r="52" spans="1:6" x14ac:dyDescent="0.25">
      <c r="A52" s="68">
        <v>2</v>
      </c>
      <c r="B52" s="67">
        <v>30000</v>
      </c>
    </row>
    <row r="53" spans="1:6" x14ac:dyDescent="0.25">
      <c r="A53" s="68">
        <v>3</v>
      </c>
      <c r="B53" s="67">
        <v>70000</v>
      </c>
    </row>
    <row r="54" spans="1:6" x14ac:dyDescent="0.25">
      <c r="A54" s="69">
        <v>4</v>
      </c>
      <c r="B54" s="67">
        <v>10000</v>
      </c>
    </row>
    <row r="55" spans="1:6" x14ac:dyDescent="0.25">
      <c r="A55" s="69">
        <v>5</v>
      </c>
      <c r="B55" s="67">
        <v>10000</v>
      </c>
    </row>
    <row r="56" spans="1:6" x14ac:dyDescent="0.25">
      <c r="A56" s="74"/>
      <c r="B56" s="77">
        <f>SUM(B51:B55)</f>
        <v>170000</v>
      </c>
    </row>
  </sheetData>
  <mergeCells count="3">
    <mergeCell ref="A25:B25"/>
    <mergeCell ref="A36:B36"/>
    <mergeCell ref="A47:B47"/>
  </mergeCells>
  <pageMargins left="0.511811024" right="0.31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964AB-F28A-4737-B578-7F3CC327BA71}">
  <dimension ref="A1:O35"/>
  <sheetViews>
    <sheetView topLeftCell="A13" workbookViewId="0">
      <selection activeCell="G23" sqref="G23:O36"/>
    </sheetView>
  </sheetViews>
  <sheetFormatPr defaultRowHeight="18.75" x14ac:dyDescent="0.3"/>
  <cols>
    <col min="1" max="1" width="9.140625" style="6"/>
    <col min="2" max="2" width="16.140625" style="2" customWidth="1"/>
    <col min="3" max="3" width="16.7109375" style="2" customWidth="1"/>
    <col min="4" max="4" width="20" style="2" customWidth="1"/>
    <col min="5" max="7" width="9.140625" style="6"/>
    <col min="8" max="8" width="10.85546875" style="6" bestFit="1" customWidth="1"/>
    <col min="9" max="9" width="9.140625" style="6"/>
    <col min="10" max="10" width="13" style="6" bestFit="1" customWidth="1"/>
    <col min="11" max="11" width="9.140625" style="6"/>
    <col min="12" max="12" width="14.5703125" style="6" bestFit="1" customWidth="1"/>
    <col min="13" max="13" width="13" style="6" bestFit="1" customWidth="1"/>
    <col min="14" max="14" width="14.5703125" style="6" bestFit="1" customWidth="1"/>
    <col min="15" max="16384" width="9.140625" style="6"/>
  </cols>
  <sheetData>
    <row r="1" spans="1:4" s="2" customFormat="1" x14ac:dyDescent="0.3">
      <c r="A1" s="1" t="s">
        <v>25</v>
      </c>
      <c r="B1" s="1" t="s">
        <v>26</v>
      </c>
      <c r="C1" s="1" t="s">
        <v>27</v>
      </c>
      <c r="D1" s="1" t="s">
        <v>28</v>
      </c>
    </row>
    <row r="2" spans="1:4" x14ac:dyDescent="0.3">
      <c r="A2" s="3" t="s">
        <v>0</v>
      </c>
      <c r="B2" s="4">
        <v>10</v>
      </c>
      <c r="C2" s="5">
        <v>1124.19</v>
      </c>
      <c r="D2" s="5">
        <f>B2*C2</f>
        <v>11241.900000000001</v>
      </c>
    </row>
    <row r="3" spans="1:4" x14ac:dyDescent="0.3">
      <c r="A3" s="3" t="s">
        <v>1</v>
      </c>
      <c r="B3" s="4">
        <v>15</v>
      </c>
      <c r="C3" s="5">
        <v>3034.16</v>
      </c>
      <c r="D3" s="5">
        <f t="shared" ref="D3:D27" si="0">B3*C3</f>
        <v>45512.399999999994</v>
      </c>
    </row>
    <row r="4" spans="1:4" x14ac:dyDescent="0.3">
      <c r="A4" s="3" t="s">
        <v>2</v>
      </c>
      <c r="B4" s="4">
        <v>25</v>
      </c>
      <c r="C4" s="5">
        <v>682.17</v>
      </c>
      <c r="D4" s="5">
        <f t="shared" si="0"/>
        <v>17054.25</v>
      </c>
    </row>
    <row r="5" spans="1:4" x14ac:dyDescent="0.3">
      <c r="A5" s="3" t="s">
        <v>3</v>
      </c>
      <c r="B5" s="4">
        <v>60</v>
      </c>
      <c r="C5" s="5">
        <v>1297.8699999999999</v>
      </c>
      <c r="D5" s="5">
        <f t="shared" si="0"/>
        <v>77872.2</v>
      </c>
    </row>
    <row r="6" spans="1:4" x14ac:dyDescent="0.3">
      <c r="A6" s="3" t="s">
        <v>4</v>
      </c>
      <c r="B6" s="4">
        <v>50</v>
      </c>
      <c r="C6" s="5">
        <v>476.7</v>
      </c>
      <c r="D6" s="5">
        <f t="shared" si="0"/>
        <v>23835</v>
      </c>
    </row>
    <row r="7" spans="1:4" x14ac:dyDescent="0.3">
      <c r="A7" s="3" t="s">
        <v>5</v>
      </c>
      <c r="B7" s="4">
        <v>120</v>
      </c>
      <c r="C7" s="5">
        <v>766.27</v>
      </c>
      <c r="D7" s="5">
        <f t="shared" si="0"/>
        <v>91952.4</v>
      </c>
    </row>
    <row r="8" spans="1:4" x14ac:dyDescent="0.3">
      <c r="A8" s="3" t="s">
        <v>6</v>
      </c>
      <c r="B8" s="4">
        <v>120</v>
      </c>
      <c r="C8" s="5">
        <v>572.59</v>
      </c>
      <c r="D8" s="5">
        <f t="shared" si="0"/>
        <v>68710.8</v>
      </c>
    </row>
    <row r="9" spans="1:4" x14ac:dyDescent="0.3">
      <c r="A9" s="3" t="s">
        <v>7</v>
      </c>
      <c r="B9" s="4">
        <v>60</v>
      </c>
      <c r="C9" s="5">
        <v>1279.04</v>
      </c>
      <c r="D9" s="5">
        <f t="shared" si="0"/>
        <v>76742.399999999994</v>
      </c>
    </row>
    <row r="10" spans="1:4" x14ac:dyDescent="0.3">
      <c r="A10" s="3" t="s">
        <v>8</v>
      </c>
      <c r="B10" s="4">
        <v>12</v>
      </c>
      <c r="C10" s="5">
        <v>1599.98</v>
      </c>
      <c r="D10" s="5">
        <f t="shared" si="0"/>
        <v>19199.760000000002</v>
      </c>
    </row>
    <row r="11" spans="1:4" x14ac:dyDescent="0.3">
      <c r="A11" s="3" t="s">
        <v>9</v>
      </c>
      <c r="B11" s="4">
        <v>10</v>
      </c>
      <c r="C11" s="5">
        <v>1599.98</v>
      </c>
      <c r="D11" s="5">
        <f t="shared" si="0"/>
        <v>15999.8</v>
      </c>
    </row>
    <row r="12" spans="1:4" x14ac:dyDescent="0.3">
      <c r="A12" s="3" t="s">
        <v>10</v>
      </c>
      <c r="B12" s="4">
        <v>150</v>
      </c>
      <c r="C12" s="5">
        <v>553.27</v>
      </c>
      <c r="D12" s="5">
        <f t="shared" si="0"/>
        <v>82990.5</v>
      </c>
    </row>
    <row r="13" spans="1:4" x14ac:dyDescent="0.3">
      <c r="A13" s="3" t="s">
        <v>11</v>
      </c>
      <c r="B13" s="4">
        <v>16</v>
      </c>
      <c r="C13" s="5">
        <v>276.57</v>
      </c>
      <c r="D13" s="5">
        <f t="shared" si="0"/>
        <v>4425.12</v>
      </c>
    </row>
    <row r="14" spans="1:4" x14ac:dyDescent="0.3">
      <c r="A14" s="3" t="s">
        <v>12</v>
      </c>
      <c r="B14" s="4">
        <v>50</v>
      </c>
      <c r="C14" s="5">
        <v>4290.2700000000004</v>
      </c>
      <c r="D14" s="5">
        <f t="shared" si="0"/>
        <v>214513.50000000003</v>
      </c>
    </row>
    <row r="15" spans="1:4" x14ac:dyDescent="0.3">
      <c r="A15" s="3" t="s">
        <v>13</v>
      </c>
      <c r="B15" s="4">
        <v>100</v>
      </c>
      <c r="C15" s="5">
        <v>25.96</v>
      </c>
      <c r="D15" s="5">
        <f t="shared" si="0"/>
        <v>2596</v>
      </c>
    </row>
    <row r="16" spans="1:4" x14ac:dyDescent="0.3">
      <c r="A16" s="3" t="s">
        <v>14</v>
      </c>
      <c r="B16" s="4">
        <v>10</v>
      </c>
      <c r="C16" s="5">
        <v>590.35</v>
      </c>
      <c r="D16" s="5">
        <f t="shared" si="0"/>
        <v>5903.5</v>
      </c>
    </row>
    <row r="17" spans="1:15" x14ac:dyDescent="0.3">
      <c r="A17" s="3" t="s">
        <v>15</v>
      </c>
      <c r="B17" s="4">
        <v>100</v>
      </c>
      <c r="C17" s="5">
        <v>259.33</v>
      </c>
      <c r="D17" s="5">
        <f t="shared" si="0"/>
        <v>25933</v>
      </c>
    </row>
    <row r="18" spans="1:15" x14ac:dyDescent="0.3">
      <c r="A18" s="3" t="s">
        <v>16</v>
      </c>
      <c r="B18" s="4">
        <v>25</v>
      </c>
      <c r="C18" s="5">
        <v>640.59</v>
      </c>
      <c r="D18" s="5">
        <f t="shared" si="0"/>
        <v>16014.75</v>
      </c>
    </row>
    <row r="19" spans="1:15" x14ac:dyDescent="0.3">
      <c r="A19" s="3" t="s">
        <v>17</v>
      </c>
      <c r="B19" s="4">
        <v>60</v>
      </c>
      <c r="C19" s="5">
        <v>322.89999999999998</v>
      </c>
      <c r="D19" s="5">
        <f t="shared" si="0"/>
        <v>19374</v>
      </c>
    </row>
    <row r="20" spans="1:15" x14ac:dyDescent="0.3">
      <c r="A20" s="3" t="s">
        <v>18</v>
      </c>
      <c r="B20" s="4">
        <v>80</v>
      </c>
      <c r="C20" s="5">
        <v>315.99</v>
      </c>
      <c r="D20" s="5">
        <f t="shared" si="0"/>
        <v>25279.200000000001</v>
      </c>
    </row>
    <row r="21" spans="1:15" x14ac:dyDescent="0.3">
      <c r="A21" s="3" t="s">
        <v>19</v>
      </c>
      <c r="B21" s="4">
        <v>50</v>
      </c>
      <c r="C21" s="5">
        <v>1019.66</v>
      </c>
      <c r="D21" s="5">
        <f t="shared" si="0"/>
        <v>50983</v>
      </c>
    </row>
    <row r="22" spans="1:15" x14ac:dyDescent="0.3">
      <c r="A22" s="3" t="s">
        <v>20</v>
      </c>
      <c r="B22" s="4">
        <v>50</v>
      </c>
      <c r="C22" s="5">
        <v>853.74</v>
      </c>
      <c r="D22" s="5">
        <f t="shared" si="0"/>
        <v>42687</v>
      </c>
    </row>
    <row r="23" spans="1:15" x14ac:dyDescent="0.3">
      <c r="A23" s="3" t="s">
        <v>21</v>
      </c>
      <c r="B23" s="4">
        <v>10</v>
      </c>
      <c r="C23" s="5">
        <v>4190</v>
      </c>
      <c r="D23" s="5">
        <f t="shared" si="0"/>
        <v>41900</v>
      </c>
    </row>
    <row r="24" spans="1:15" x14ac:dyDescent="0.3">
      <c r="A24" s="3" t="s">
        <v>22</v>
      </c>
      <c r="B24" s="4">
        <v>30</v>
      </c>
      <c r="C24" s="5">
        <v>453.57</v>
      </c>
      <c r="D24" s="5">
        <f t="shared" si="0"/>
        <v>13607.1</v>
      </c>
    </row>
    <row r="25" spans="1:15" x14ac:dyDescent="0.3">
      <c r="A25" s="3" t="s">
        <v>23</v>
      </c>
      <c r="B25" s="4">
        <v>80</v>
      </c>
      <c r="C25" s="5">
        <v>382.13</v>
      </c>
      <c r="D25" s="5">
        <f t="shared" si="0"/>
        <v>30570.400000000001</v>
      </c>
      <c r="L25" s="58"/>
      <c r="M25" s="58"/>
      <c r="N25" s="60"/>
    </row>
    <row r="26" spans="1:15" x14ac:dyDescent="0.3">
      <c r="A26" s="3" t="s">
        <v>24</v>
      </c>
      <c r="B26" s="4">
        <v>60</v>
      </c>
      <c r="C26" s="5">
        <v>223.17</v>
      </c>
      <c r="D26" s="5">
        <f t="shared" si="0"/>
        <v>13390.199999999999</v>
      </c>
    </row>
    <row r="27" spans="1:15" x14ac:dyDescent="0.3">
      <c r="A27" s="3" t="s">
        <v>42</v>
      </c>
      <c r="B27" s="4">
        <v>20</v>
      </c>
      <c r="C27" s="5">
        <v>4238.83</v>
      </c>
      <c r="D27" s="5">
        <f t="shared" si="0"/>
        <v>84776.6</v>
      </c>
      <c r="N27" s="58"/>
      <c r="O27" s="58"/>
    </row>
    <row r="28" spans="1:15" x14ac:dyDescent="0.3">
      <c r="A28" s="128" t="s">
        <v>29</v>
      </c>
      <c r="B28" s="128"/>
      <c r="C28" s="128"/>
      <c r="D28" s="7">
        <f>SUM(D2:D27)</f>
        <v>1123064.7799999998</v>
      </c>
      <c r="N28" s="58"/>
      <c r="O28" s="58"/>
    </row>
    <row r="29" spans="1:15" x14ac:dyDescent="0.3">
      <c r="C29" s="8"/>
      <c r="D29" s="8"/>
      <c r="N29" s="58"/>
      <c r="O29" s="58"/>
    </row>
    <row r="30" spans="1:15" x14ac:dyDescent="0.3">
      <c r="D30" s="8"/>
      <c r="N30" s="58"/>
      <c r="O30" s="58"/>
    </row>
    <row r="31" spans="1:15" x14ac:dyDescent="0.3">
      <c r="H31" s="58"/>
      <c r="I31" s="58"/>
      <c r="J31" s="58"/>
      <c r="N31" s="58"/>
      <c r="O31" s="58"/>
    </row>
    <row r="32" spans="1:15" x14ac:dyDescent="0.3">
      <c r="H32" s="58"/>
      <c r="I32" s="58"/>
      <c r="J32" s="59"/>
      <c r="N32" s="58"/>
      <c r="O32" s="58"/>
    </row>
    <row r="33" spans="8:15" x14ac:dyDescent="0.3">
      <c r="H33" s="58"/>
      <c r="I33" s="58"/>
      <c r="J33" s="58"/>
      <c r="N33" s="58"/>
      <c r="O33" s="58"/>
    </row>
    <row r="34" spans="8:15" x14ac:dyDescent="0.3">
      <c r="H34" s="58"/>
      <c r="I34" s="58"/>
      <c r="J34" s="58"/>
      <c r="L34" s="58"/>
    </row>
    <row r="35" spans="8:15" x14ac:dyDescent="0.3">
      <c r="H35" s="58"/>
      <c r="I35" s="58"/>
      <c r="J35" s="58"/>
      <c r="L35" s="60"/>
    </row>
  </sheetData>
  <mergeCells count="1">
    <mergeCell ref="A28:C28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53778-BF3C-4941-8B50-4BFF1A3B0366}">
  <dimension ref="A1:M27"/>
  <sheetViews>
    <sheetView workbookViewId="0">
      <selection activeCell="I4" sqref="I4"/>
    </sheetView>
  </sheetViews>
  <sheetFormatPr defaultRowHeight="15" x14ac:dyDescent="0.25"/>
  <cols>
    <col min="1" max="1" width="11.5703125" bestFit="1" customWidth="1"/>
    <col min="8" max="8" width="9.5703125" bestFit="1" customWidth="1"/>
  </cols>
  <sheetData>
    <row r="1" spans="1:9" x14ac:dyDescent="0.25">
      <c r="A1" s="26">
        <v>499672.62</v>
      </c>
      <c r="B1" s="26"/>
      <c r="C1" s="26"/>
      <c r="D1" s="26"/>
      <c r="E1" s="26"/>
      <c r="F1" s="26"/>
      <c r="G1" s="26"/>
      <c r="H1" s="26"/>
    </row>
    <row r="2" spans="1:9" x14ac:dyDescent="0.25">
      <c r="A2" s="26">
        <v>297432.84000000003</v>
      </c>
      <c r="B2" s="26"/>
      <c r="C2" s="26"/>
      <c r="D2" s="26"/>
      <c r="E2" s="26"/>
      <c r="F2" s="26"/>
      <c r="G2" s="26"/>
      <c r="H2" s="26"/>
    </row>
    <row r="3" spans="1:9" x14ac:dyDescent="0.25">
      <c r="A3" s="26">
        <v>119571.09</v>
      </c>
      <c r="B3" s="26"/>
      <c r="C3" s="26"/>
      <c r="D3" s="26"/>
      <c r="E3" s="26"/>
      <c r="F3" s="26"/>
      <c r="G3" s="26"/>
      <c r="H3" s="26"/>
    </row>
    <row r="4" spans="1:9" x14ac:dyDescent="0.25">
      <c r="A4" s="26">
        <f>A1+A2+A3</f>
        <v>916676.54999999993</v>
      </c>
      <c r="B4" s="26"/>
      <c r="C4" s="26"/>
      <c r="D4" s="26"/>
      <c r="E4" s="26"/>
      <c r="F4" s="26"/>
      <c r="G4" s="26"/>
      <c r="H4" s="26">
        <v>1567.72</v>
      </c>
      <c r="I4" s="51">
        <f>H4/30*6</f>
        <v>313.54399999999998</v>
      </c>
    </row>
    <row r="5" spans="1:9" x14ac:dyDescent="0.25">
      <c r="A5" s="26"/>
      <c r="B5" s="26"/>
      <c r="C5" s="26"/>
      <c r="D5" s="26"/>
      <c r="E5" s="26"/>
      <c r="F5" s="26"/>
      <c r="G5" s="26"/>
      <c r="H5" s="26">
        <f>H4/5</f>
        <v>313.54399999999998</v>
      </c>
    </row>
    <row r="6" spans="1:9" x14ac:dyDescent="0.25">
      <c r="A6" s="26"/>
      <c r="B6" s="26"/>
      <c r="C6" s="26"/>
      <c r="D6" s="26"/>
      <c r="E6" s="26"/>
      <c r="F6" s="26"/>
      <c r="G6" s="26"/>
      <c r="H6" s="26"/>
    </row>
    <row r="7" spans="1:9" x14ac:dyDescent="0.25">
      <c r="A7" s="26"/>
      <c r="B7" s="26"/>
      <c r="C7" s="26"/>
      <c r="D7" s="26"/>
      <c r="E7" s="26"/>
      <c r="F7" s="26"/>
      <c r="G7" s="26"/>
      <c r="H7" s="26"/>
    </row>
    <row r="8" spans="1:9" x14ac:dyDescent="0.25">
      <c r="A8" s="26"/>
      <c r="B8" s="26"/>
      <c r="C8" s="26"/>
      <c r="D8" s="26"/>
      <c r="E8" s="26"/>
      <c r="F8" s="26"/>
      <c r="G8" s="26"/>
      <c r="H8" s="26"/>
    </row>
    <row r="9" spans="1:9" x14ac:dyDescent="0.25">
      <c r="A9" s="26"/>
      <c r="B9" s="26"/>
      <c r="C9" s="26"/>
      <c r="D9" s="26"/>
      <c r="E9" s="26"/>
      <c r="F9" s="26"/>
      <c r="G9" s="26"/>
      <c r="H9" s="26"/>
    </row>
    <row r="10" spans="1:9" x14ac:dyDescent="0.25">
      <c r="A10" s="26"/>
      <c r="B10" s="26"/>
      <c r="C10" s="26"/>
      <c r="D10" s="26"/>
      <c r="E10" s="26"/>
      <c r="F10" s="26"/>
      <c r="G10" s="26"/>
      <c r="H10" s="26"/>
    </row>
    <row r="11" spans="1:9" x14ac:dyDescent="0.25">
      <c r="A11" s="26"/>
      <c r="B11" s="26"/>
      <c r="C11" s="26"/>
      <c r="D11" s="26"/>
      <c r="E11" s="26"/>
      <c r="F11" s="26"/>
      <c r="G11" s="26"/>
      <c r="H11" s="26"/>
    </row>
    <row r="12" spans="1:9" x14ac:dyDescent="0.25">
      <c r="A12" s="26"/>
      <c r="B12" s="26"/>
      <c r="C12" s="26"/>
      <c r="D12" s="26"/>
      <c r="E12" s="26"/>
      <c r="F12" s="26"/>
      <c r="G12" s="26"/>
      <c r="H12" s="26"/>
    </row>
    <row r="13" spans="1:9" x14ac:dyDescent="0.25">
      <c r="A13" s="26"/>
      <c r="B13" s="26"/>
      <c r="C13" s="26"/>
      <c r="D13" s="26"/>
      <c r="E13" s="26"/>
      <c r="F13" s="26"/>
      <c r="G13" s="26"/>
      <c r="H13" s="26"/>
    </row>
    <row r="14" spans="1:9" x14ac:dyDescent="0.25">
      <c r="A14" s="26"/>
      <c r="B14" s="26"/>
      <c r="C14" s="26"/>
      <c r="D14" s="26"/>
      <c r="E14" s="26"/>
      <c r="F14" s="26"/>
      <c r="G14" s="26"/>
      <c r="H14" s="26"/>
    </row>
    <row r="15" spans="1:9" x14ac:dyDescent="0.25">
      <c r="A15" s="26"/>
      <c r="B15" s="26"/>
      <c r="C15" s="26"/>
      <c r="D15" s="26"/>
      <c r="E15" s="26"/>
      <c r="F15" s="26"/>
      <c r="G15" s="26"/>
      <c r="H15" s="26"/>
    </row>
    <row r="16" spans="1:9" x14ac:dyDescent="0.25">
      <c r="A16" s="26"/>
      <c r="B16" s="26"/>
      <c r="C16" s="26"/>
      <c r="D16" s="26"/>
      <c r="E16" s="26"/>
      <c r="F16" s="26"/>
      <c r="G16" s="26"/>
      <c r="H16" s="26"/>
    </row>
    <row r="17" spans="1:13" x14ac:dyDescent="0.25">
      <c r="A17" s="26"/>
      <c r="B17" s="26"/>
      <c r="C17" s="26"/>
      <c r="D17" s="26"/>
      <c r="E17" s="26"/>
      <c r="F17" s="26"/>
      <c r="G17" s="26"/>
      <c r="H17" s="26"/>
    </row>
    <row r="18" spans="1:13" x14ac:dyDescent="0.25">
      <c r="A18" s="26"/>
      <c r="B18" s="26"/>
      <c r="C18" s="26"/>
      <c r="D18" s="26"/>
      <c r="E18" s="26"/>
      <c r="F18" s="26"/>
      <c r="G18" s="26"/>
      <c r="H18" s="26"/>
    </row>
    <row r="19" spans="1:13" x14ac:dyDescent="0.25">
      <c r="A19" s="26"/>
      <c r="B19" s="26"/>
      <c r="C19" s="26"/>
      <c r="D19" s="26"/>
      <c r="E19" s="26"/>
      <c r="F19" s="26"/>
      <c r="G19" s="26"/>
      <c r="H19" s="26"/>
    </row>
    <row r="20" spans="1:13" x14ac:dyDescent="0.25">
      <c r="A20" s="26"/>
      <c r="B20" s="26"/>
      <c r="C20" s="26"/>
      <c r="D20" s="26"/>
      <c r="E20" s="26"/>
      <c r="F20" s="26"/>
      <c r="G20" s="26"/>
      <c r="H20" s="26"/>
      <c r="L20">
        <v>30</v>
      </c>
      <c r="M20">
        <f>L20*12</f>
        <v>360</v>
      </c>
    </row>
    <row r="21" spans="1:13" x14ac:dyDescent="0.25">
      <c r="A21" s="26"/>
      <c r="B21" s="26"/>
      <c r="C21" s="26"/>
      <c r="D21" s="26"/>
      <c r="E21" s="26"/>
      <c r="F21" s="26"/>
      <c r="G21" s="26"/>
      <c r="H21" s="26"/>
    </row>
    <row r="22" spans="1:13" x14ac:dyDescent="0.25">
      <c r="A22" s="26"/>
      <c r="B22" s="26"/>
      <c r="C22" s="26"/>
      <c r="D22" s="26"/>
      <c r="E22" s="26"/>
      <c r="F22" s="26"/>
      <c r="G22" s="26"/>
      <c r="H22" s="26"/>
    </row>
    <row r="23" spans="1:13" x14ac:dyDescent="0.25">
      <c r="A23" s="26"/>
      <c r="B23" s="26"/>
      <c r="C23" s="26"/>
      <c r="D23" s="26"/>
      <c r="E23" s="26"/>
      <c r="F23" s="26"/>
      <c r="G23" s="26"/>
      <c r="H23" s="26"/>
    </row>
    <row r="24" spans="1:13" x14ac:dyDescent="0.25">
      <c r="A24" s="26"/>
      <c r="B24" s="26"/>
      <c r="C24" s="26"/>
      <c r="D24" s="26"/>
      <c r="E24" s="26"/>
      <c r="F24" s="26"/>
      <c r="G24" s="26"/>
      <c r="H24" s="26"/>
    </row>
    <row r="25" spans="1:13" x14ac:dyDescent="0.25">
      <c r="A25" s="26"/>
      <c r="B25" s="26"/>
      <c r="C25" s="26"/>
      <c r="D25" s="26"/>
      <c r="E25" s="26"/>
      <c r="F25" s="26"/>
      <c r="G25" s="26"/>
      <c r="H25" s="26"/>
    </row>
    <row r="26" spans="1:13" x14ac:dyDescent="0.25">
      <c r="A26" s="26"/>
      <c r="B26" s="26"/>
      <c r="C26" s="26"/>
      <c r="D26" s="26"/>
      <c r="E26" s="26"/>
      <c r="F26" s="26"/>
      <c r="G26" s="26"/>
      <c r="H26" s="26"/>
    </row>
    <row r="27" spans="1:13" x14ac:dyDescent="0.25">
      <c r="A27" s="26"/>
      <c r="B27" s="26"/>
      <c r="C27" s="26"/>
      <c r="D27" s="26"/>
      <c r="E27" s="26"/>
      <c r="F27" s="26"/>
      <c r="G27" s="26"/>
      <c r="H27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ANEXI I - MEMÓRIA DE CÁLCULO</vt:lpstr>
      <vt:lpstr>CALCULO DA MÉDIA</vt:lpstr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Silva dos Santos</dc:creator>
  <cp:lastModifiedBy>Carlos Eduardo Silva dos Santos</cp:lastModifiedBy>
  <cp:lastPrinted>2025-05-19T13:29:45Z</cp:lastPrinted>
  <dcterms:created xsi:type="dcterms:W3CDTF">2025-01-22T13:33:56Z</dcterms:created>
  <dcterms:modified xsi:type="dcterms:W3CDTF">2025-05-19T13:29:54Z</dcterms:modified>
</cp:coreProperties>
</file>