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6.xml" ContentType="application/vnd.openxmlformats-officedocument.spreadsheetml.comments+xml"/>
  <Override PartName="/xl/drawings/drawing20.xml" ContentType="application/vnd.openxmlformats-officedocument.drawing+xml"/>
  <Override PartName="/xl/comments7.xml" ContentType="application/vnd.openxmlformats-officedocument.spreadsheetml.comments+xml"/>
  <Override PartName="/xl/drawings/drawing21.xml" ContentType="application/vnd.openxmlformats-officedocument.drawing+xml"/>
  <Override PartName="/xl/comments8.xml" ContentType="application/vnd.openxmlformats-officedocument.spreadsheetml.comments+xml"/>
  <Override PartName="/xl/drawings/drawing22.xml" ContentType="application/vnd.openxmlformats-officedocument.drawing+xml"/>
  <Override PartName="/xl/comments9.xml" ContentType="application/vnd.openxmlformats-officedocument.spreadsheetml.comments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comments13.xml" ContentType="application/vnd.openxmlformats-officedocument.spreadsheetml.comments+xml"/>
  <Override PartName="/xl/drawings/drawing27.xml" ContentType="application/vnd.openxmlformats-officedocument.drawing+xml"/>
  <Override PartName="/xl/comments14.xml" ContentType="application/vnd.openxmlformats-officedocument.spreadsheetml.comments+xml"/>
  <Override PartName="/xl/drawings/drawing28.xml" ContentType="application/vnd.openxmlformats-officedocument.drawing+xml"/>
  <Override PartName="/xl/comments15.xml" ContentType="application/vnd.openxmlformats-officedocument.spreadsheetml.comments+xml"/>
  <Override PartName="/xl/drawings/drawing29.xml" ContentType="application/vnd.openxmlformats-officedocument.drawing+xml"/>
  <Override PartName="/xl/comments16.xml" ContentType="application/vnd.openxmlformats-officedocument.spreadsheetml.comments+xml"/>
  <Override PartName="/xl/drawings/drawing30.xml" ContentType="application/vnd.openxmlformats-officedocument.drawing+xml"/>
  <Override PartName="/xl/comments17.xml" ContentType="application/vnd.openxmlformats-officedocument.spreadsheetml.comments+xml"/>
  <Override PartName="/xl/drawings/drawing31.xml" ContentType="application/vnd.openxmlformats-officedocument.drawing+xml"/>
  <Override PartName="/xl/comments18.xml" ContentType="application/vnd.openxmlformats-officedocument.spreadsheetml.comments+xml"/>
  <Override PartName="/xl/drawings/drawing32.xml" ContentType="application/vnd.openxmlformats-officedocument.drawing+xml"/>
  <Override PartName="/xl/comments19.xml" ContentType="application/vnd.openxmlformats-officedocument.spreadsheetml.comments+xml"/>
  <Override PartName="/xl/drawings/drawing33.xml" ContentType="application/vnd.openxmlformats-officedocument.drawing+xml"/>
  <Override PartName="/xl/comments20.xml" ContentType="application/vnd.openxmlformats-officedocument.spreadsheetml.comments+xml"/>
  <Override PartName="/xl/drawings/drawing34.xml" ContentType="application/vnd.openxmlformats-officedocument.drawing+xml"/>
  <Override PartName="/xl/comments21.xml" ContentType="application/vnd.openxmlformats-officedocument.spreadsheetml.comments+xml"/>
  <Override PartName="/xl/drawings/drawing35.xml" ContentType="application/vnd.openxmlformats-officedocument.drawing+xml"/>
  <Override PartName="/xl/comments22.xml" ContentType="application/vnd.openxmlformats-officedocument.spreadsheetml.comments+xml"/>
  <Override PartName="/xl/drawings/drawing36.xml" ContentType="application/vnd.openxmlformats-officedocument.drawing+xml"/>
  <Override PartName="/xl/comments23.xml" ContentType="application/vnd.openxmlformats-officedocument.spreadsheetml.comments+xml"/>
  <Override PartName="/xl/drawings/drawing37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omments24.xml" ContentType="application/vnd.openxmlformats-officedocument.spreadsheetml.comments+xml"/>
  <Override PartName="/xl/drawings/drawing38.xml" ContentType="application/vnd.openxmlformats-officedocument.drawing+xml"/>
  <Override PartName="/xl/ctrlProps/ctrlProp24.xml" ContentType="application/vnd.ms-excel.controlproperties+xml"/>
  <Override PartName="/xl/comments25.xml" ContentType="application/vnd.openxmlformats-officedocument.spreadsheetml.comments+xml"/>
  <Override PartName="/xl/drawings/drawing39.xml" ContentType="application/vnd.openxmlformats-officedocument.drawing+xml"/>
  <Override PartName="/xl/comments26.xml" ContentType="application/vnd.openxmlformats-officedocument.spreadsheetml.comments+xml"/>
  <Override PartName="/xl/drawings/drawing40.xml" ContentType="application/vnd.openxmlformats-officedocument.drawing+xml"/>
  <Override PartName="/xl/comments27.xml" ContentType="application/vnd.openxmlformats-officedocument.spreadsheetml.comments+xml"/>
  <Override PartName="/xl/drawings/drawing41.xml" ContentType="application/vnd.openxmlformats-officedocument.drawing+xml"/>
  <Override PartName="/xl/comments28.xml" ContentType="application/vnd.openxmlformats-officedocument.spreadsheetml.comments+xml"/>
  <Override PartName="/xl/drawings/drawing42.xml" ContentType="application/vnd.openxmlformats-officedocument.drawing+xml"/>
  <Override PartName="/xl/comments29.xml" ContentType="application/vnd.openxmlformats-officedocument.spreadsheetml.comments+xml"/>
  <Override PartName="/xl/drawings/drawing43.xml" ContentType="application/vnd.openxmlformats-officedocument.drawing+xml"/>
  <Override PartName="/xl/comments30.xml" ContentType="application/vnd.openxmlformats-officedocument.spreadsheetml.comments+xml"/>
  <Override PartName="/xl/drawings/drawing44.xml" ContentType="application/vnd.openxmlformats-officedocument.drawing+xml"/>
  <Override PartName="/xl/comments31.xml" ContentType="application/vnd.openxmlformats-officedocument.spreadsheetml.comments+xml"/>
  <Override PartName="/xl/drawings/drawing45.xml" ContentType="application/vnd.openxmlformats-officedocument.drawing+xml"/>
  <Override PartName="/xl/comments32.xml" ContentType="application/vnd.openxmlformats-officedocument.spreadsheetml.comments+xml"/>
  <Override PartName="/xl/drawings/drawing46.xml" ContentType="application/vnd.openxmlformats-officedocument.drawing+xml"/>
  <Override PartName="/xl/comments33.xml" ContentType="application/vnd.openxmlformats-officedocument.spreadsheetml.comments+xml"/>
  <Override PartName="/xl/drawings/drawing47.xml" ContentType="application/vnd.openxmlformats-officedocument.drawing+xml"/>
  <Override PartName="/xl/comments34.xml" ContentType="application/vnd.openxmlformats-officedocument.spreadsheetml.comments+xml"/>
  <Override PartName="/xl/drawings/drawing48.xml" ContentType="application/vnd.openxmlformats-officedocument.drawing+xml"/>
  <Override PartName="/xl/comments35.xml" ContentType="application/vnd.openxmlformats-officedocument.spreadsheetml.comments+xml"/>
  <Override PartName="/xl/drawings/drawing49.xml" ContentType="application/vnd.openxmlformats-officedocument.drawing+xml"/>
  <Override PartName="/xl/comments36.xml" ContentType="application/vnd.openxmlformats-officedocument.spreadsheetml.comment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1.xml" ContentType="application/vnd.openxmlformats-officedocument.drawingml.chart+xml"/>
  <Override PartName="/xl/drawings/drawing52.xml" ContentType="application/vnd.openxmlformats-officedocument.drawing+xml"/>
  <Override PartName="/xl/comments37.xml" ContentType="application/vnd.openxmlformats-officedocument.spreadsheetml.comment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3"/>
  <workbookPr updateLinks="never" codeName="EstaPastaDeTrabalho"/>
  <mc:AlternateContent xmlns:mc="http://schemas.openxmlformats.org/markup-compatibility/2006">
    <mc:Choice Requires="x15">
      <x15ac:absPath xmlns:x15ac="http://schemas.microsoft.com/office/spreadsheetml/2010/11/ac" url="/Users/edyllabarroso/Downloads/"/>
    </mc:Choice>
  </mc:AlternateContent>
  <xr:revisionPtr revIDLastSave="0" documentId="13_ncr:1_{AEDC47A0-2FD4-0246-911C-5FF886B23698}" xr6:coauthVersionLast="47" xr6:coauthVersionMax="47" xr10:uidLastSave="{00000000-0000-0000-0000-000000000000}"/>
  <workbookProtection workbookAlgorithmName="SHA-512" workbookHashValue="NrU5XvrlGfA+xVgsdjppwdK92Qp/OdZ2BnG3bON4B9NWOCLlMcnRD00d7qgl38giq5B54JlkmD1+quKn1AFeww==" workbookSaltValue="SK8ARxMmmG4WZlfOOboySw==" workbookSpinCount="100000" lockStructure="1"/>
  <bookViews>
    <workbookView xWindow="0" yWindow="0" windowWidth="28800" windowHeight="18000" tabRatio="908" xr2:uid="{00000000-000D-0000-FFFF-FFFF00000000}"/>
  </bookViews>
  <sheets>
    <sheet name="Apresentação" sheetId="33" r:id="rId1"/>
    <sheet name="Apoio" sheetId="35" state="hidden" r:id="rId2"/>
    <sheet name="Ajuda" sheetId="77" r:id="rId3"/>
    <sheet name="Custo Contábil" sheetId="8" r:id="rId4"/>
    <sheet name="IndFinanceiro" sheetId="76" state="hidden" r:id="rId5"/>
    <sheet name="RCB" sheetId="36" r:id="rId6"/>
    <sheet name="MOP" sheetId="6" state="hidden" r:id="rId7"/>
    <sheet name="Diagnóstico (ORÇ)" sheetId="65" r:id="rId8"/>
    <sheet name="Diagnóstico" sheetId="66" r:id="rId9"/>
    <sheet name="Marketing (ORÇ)" sheetId="59" state="hidden" r:id="rId10"/>
    <sheet name="Marketing" sheetId="58" state="hidden" r:id="rId11"/>
    <sheet name="Transporte" sheetId="4" state="hidden" r:id="rId12"/>
    <sheet name="Descarte (ORÇ)" sheetId="60" r:id="rId13"/>
    <sheet name="Descarte" sheetId="38" r:id="rId14"/>
    <sheet name="M&amp;V (ORÇ)" sheetId="61" r:id="rId15"/>
    <sheet name="M&amp;V" sheetId="37" r:id="rId16"/>
    <sheet name="Treinamento (ORÇ)" sheetId="62" r:id="rId17"/>
    <sheet name="Treinamento" sheetId="63" r:id="rId18"/>
    <sheet name="ContrDesemp" sheetId="39" r:id="rId19"/>
    <sheet name="IlumCusto (ORÇ)" sheetId="64" r:id="rId20"/>
    <sheet name="IlumCusto" sheetId="40" r:id="rId21"/>
    <sheet name="IlumBenef1" sheetId="41" r:id="rId22"/>
    <sheet name="IlumBenef2" sheetId="78" r:id="rId23"/>
    <sheet name="CondAmbCusto (ORÇ)" sheetId="67" r:id="rId24"/>
    <sheet name="CondAmbCusto" sheetId="42" r:id="rId25"/>
    <sheet name="CondAmbBenef1" sheetId="43" r:id="rId26"/>
    <sheet name="CondAmbBenef2" sheetId="79" r:id="rId27"/>
    <sheet name="MotorCusto (ORÇ)" sheetId="68" r:id="rId28"/>
    <sheet name="MotorCusto" sheetId="44" r:id="rId29"/>
    <sheet name="MotorBenef1" sheetId="45" r:id="rId30"/>
    <sheet name="MotorBenef2" sheetId="80" r:id="rId31"/>
    <sheet name="RefrigCusto (ORÇ)" sheetId="69" r:id="rId32"/>
    <sheet name="RefrigCusto" sheetId="46" r:id="rId33"/>
    <sheet name="RefrigBenef1" sheetId="47" r:id="rId34"/>
    <sheet name="RefrigBenef2" sheetId="81" r:id="rId35"/>
    <sheet name="SolarCusto (ORÇ)" sheetId="70" r:id="rId36"/>
    <sheet name="SolarCusto" sheetId="48" r:id="rId37"/>
    <sheet name="SolarBenef1" sheetId="49" r:id="rId38"/>
    <sheet name="SolarBenef2" sheetId="82" r:id="rId39"/>
    <sheet name="HospCusto (ORÇ)" sheetId="71" r:id="rId40"/>
    <sheet name="HospCusto" sheetId="50" r:id="rId41"/>
    <sheet name="HospBenef1" sheetId="51" r:id="rId42"/>
    <sheet name="HospBenef2" sheetId="83" r:id="rId43"/>
    <sheet name="OutrosCusto (ORÇ)" sheetId="72" r:id="rId44"/>
    <sheet name="OutrosCusto" sheetId="52" r:id="rId45"/>
    <sheet name="OutrosBenef1" sheetId="53" r:id="rId46"/>
    <sheet name="OutrosBenef2" sheetId="84" r:id="rId47"/>
    <sheet name="FICusto (ORÇ)" sheetId="73" r:id="rId48"/>
    <sheet name="FICusto" sheetId="74" r:id="rId49"/>
    <sheet name="FIBenef1" sheetId="75" r:id="rId50"/>
    <sheet name="C. Físico" sheetId="54" state="hidden" r:id="rId51"/>
    <sheet name="C. Financeiro" sheetId="55" state="hidden" r:id="rId52"/>
    <sheet name="FIBenef2" sheetId="85" r:id="rId53"/>
    <sheet name="Físico" sheetId="56" r:id="rId54"/>
    <sheet name="Financeiro" sheetId="57" r:id="rId55"/>
  </sheets>
  <externalReferences>
    <externalReference r:id="rId56"/>
    <externalReference r:id="rId57"/>
    <externalReference r:id="rId58"/>
    <externalReference r:id="rId59"/>
  </externalReferences>
  <definedNames>
    <definedName name="_C1" localSheetId="26">Apoio!#REF!</definedName>
    <definedName name="_C1" localSheetId="23">Apoio!#REF!</definedName>
    <definedName name="_C1" localSheetId="12">Apoio!#REF!</definedName>
    <definedName name="_C1" localSheetId="7">Apoio!#REF!</definedName>
    <definedName name="_C1" localSheetId="52">Apoio!#REF!</definedName>
    <definedName name="_C1" localSheetId="47">Apoio!#REF!</definedName>
    <definedName name="_C1" localSheetId="54">Apoio!#REF!</definedName>
    <definedName name="_C1" localSheetId="42">Apoio!#REF!</definedName>
    <definedName name="_C1" localSheetId="39">Apoio!#REF!</definedName>
    <definedName name="_C1" localSheetId="22">Apoio!#REF!</definedName>
    <definedName name="_C1" localSheetId="19">Apoio!#REF!</definedName>
    <definedName name="_C1" localSheetId="14">Apoio!#REF!</definedName>
    <definedName name="_C1" localSheetId="9">Apoio!#REF!</definedName>
    <definedName name="_C1" localSheetId="30">Apoio!#REF!</definedName>
    <definedName name="_C1" localSheetId="27">Apoio!#REF!</definedName>
    <definedName name="_C1" localSheetId="46">Apoio!#REF!</definedName>
    <definedName name="_C1" localSheetId="43">Apoio!#REF!</definedName>
    <definedName name="_C1" localSheetId="34">Apoio!#REF!</definedName>
    <definedName name="_C1" localSheetId="31">Apoio!#REF!</definedName>
    <definedName name="_C1" localSheetId="38">Apoio!#REF!</definedName>
    <definedName name="_C1" localSheetId="35">Apoio!#REF!</definedName>
    <definedName name="_C1" localSheetId="16">Apoio!#REF!</definedName>
    <definedName name="_C1">Apoio!#REF!</definedName>
    <definedName name="_C2" localSheetId="26">Apoio!#REF!</definedName>
    <definedName name="_C2" localSheetId="23">Apoio!#REF!</definedName>
    <definedName name="_C2" localSheetId="12">Apoio!#REF!</definedName>
    <definedName name="_C2" localSheetId="7">Apoio!#REF!</definedName>
    <definedName name="_C2" localSheetId="52">Apoio!#REF!</definedName>
    <definedName name="_C2" localSheetId="47">Apoio!#REF!</definedName>
    <definedName name="_C2" localSheetId="54">Apoio!#REF!</definedName>
    <definedName name="_C2" localSheetId="42">Apoio!#REF!</definedName>
    <definedName name="_C2" localSheetId="39">Apoio!#REF!</definedName>
    <definedName name="_C2" localSheetId="22">Apoio!#REF!</definedName>
    <definedName name="_C2" localSheetId="19">Apoio!#REF!</definedName>
    <definedName name="_C2" localSheetId="14">Apoio!#REF!</definedName>
    <definedName name="_C2" localSheetId="9">Apoio!#REF!</definedName>
    <definedName name="_C2" localSheetId="30">Apoio!#REF!</definedName>
    <definedName name="_C2" localSheetId="27">Apoio!#REF!</definedName>
    <definedName name="_C2" localSheetId="46">Apoio!#REF!</definedName>
    <definedName name="_C2" localSheetId="43">Apoio!#REF!</definedName>
    <definedName name="_C2" localSheetId="34">Apoio!#REF!</definedName>
    <definedName name="_C2" localSheetId="31">Apoio!#REF!</definedName>
    <definedName name="_C2" localSheetId="38">Apoio!#REF!</definedName>
    <definedName name="_C2" localSheetId="35">Apoio!#REF!</definedName>
    <definedName name="_C2" localSheetId="16">Apoio!#REF!</definedName>
    <definedName name="_C2">Apoio!#REF!</definedName>
    <definedName name="_xlnm._FilterDatabase" localSheetId="0" hidden="1">Apresentação!$U$8:$U$26</definedName>
    <definedName name="_ND1" localSheetId="0">'[1]RCB Iluminação'!$R$8</definedName>
    <definedName name="_ND1" localSheetId="51">#REF!</definedName>
    <definedName name="_ND1" localSheetId="26">#REF!</definedName>
    <definedName name="_ND1" localSheetId="23">#REF!</definedName>
    <definedName name="_ND1" localSheetId="12">#REF!</definedName>
    <definedName name="_ND1" localSheetId="7">#REF!</definedName>
    <definedName name="_ND1" localSheetId="52">#REF!</definedName>
    <definedName name="_ND1" localSheetId="47">#REF!</definedName>
    <definedName name="_ND1" localSheetId="54">#REF!</definedName>
    <definedName name="_ND1" localSheetId="42">#REF!</definedName>
    <definedName name="_ND1" localSheetId="39">#REF!</definedName>
    <definedName name="_ND1" localSheetId="22">#REF!</definedName>
    <definedName name="_ND1" localSheetId="19">#REF!</definedName>
    <definedName name="_ND1" localSheetId="14">#REF!</definedName>
    <definedName name="_ND1" localSheetId="9">#REF!</definedName>
    <definedName name="_ND1" localSheetId="30">#REF!</definedName>
    <definedName name="_ND1" localSheetId="27">#REF!</definedName>
    <definedName name="_ND1" localSheetId="46">#REF!</definedName>
    <definedName name="_ND1" localSheetId="43">#REF!</definedName>
    <definedName name="_ND1" localSheetId="34">#REF!</definedName>
    <definedName name="_ND1" localSheetId="31">#REF!</definedName>
    <definedName name="_ND1" localSheetId="38">#REF!</definedName>
    <definedName name="_ND1" localSheetId="35">#REF!</definedName>
    <definedName name="_ND1" localSheetId="16">#REF!</definedName>
    <definedName name="_ND1">#REF!</definedName>
    <definedName name="_ND2" localSheetId="0">'[1]RCB Ar Cond'!$T$8</definedName>
    <definedName name="_ND2" localSheetId="51">#REF!</definedName>
    <definedName name="_ND2" localSheetId="26">#REF!</definedName>
    <definedName name="_ND2" localSheetId="23">#REF!</definedName>
    <definedName name="_ND2" localSheetId="12">#REF!</definedName>
    <definedName name="_ND2" localSheetId="7">#REF!</definedName>
    <definedName name="_ND2" localSheetId="52">#REF!</definedName>
    <definedName name="_ND2" localSheetId="47">#REF!</definedName>
    <definedName name="_ND2" localSheetId="54">#REF!</definedName>
    <definedName name="_ND2" localSheetId="42">#REF!</definedName>
    <definedName name="_ND2" localSheetId="39">#REF!</definedName>
    <definedName name="_ND2" localSheetId="22">#REF!</definedName>
    <definedName name="_ND2" localSheetId="19">#REF!</definedName>
    <definedName name="_ND2" localSheetId="14">#REF!</definedName>
    <definedName name="_ND2" localSheetId="9">#REF!</definedName>
    <definedName name="_ND2" localSheetId="30">#REF!</definedName>
    <definedName name="_ND2" localSheetId="27">#REF!</definedName>
    <definedName name="_ND2" localSheetId="46">#REF!</definedName>
    <definedName name="_ND2" localSheetId="43">#REF!</definedName>
    <definedName name="_ND2" localSheetId="34">#REF!</definedName>
    <definedName name="_ND2" localSheetId="31">#REF!</definedName>
    <definedName name="_ND2" localSheetId="38">#REF!</definedName>
    <definedName name="_ND2" localSheetId="35">#REF!</definedName>
    <definedName name="_ND2" localSheetId="16">#REF!</definedName>
    <definedName name="_ND2">#REF!</definedName>
    <definedName name="_ND3" localSheetId="0">'[1]RCB Motor'!$T$8</definedName>
    <definedName name="_ND3" localSheetId="51">#REF!</definedName>
    <definedName name="_ND3" localSheetId="26">#REF!</definedName>
    <definedName name="_ND3" localSheetId="23">#REF!</definedName>
    <definedName name="_ND3" localSheetId="12">#REF!</definedName>
    <definedName name="_ND3" localSheetId="7">#REF!</definedName>
    <definedName name="_ND3" localSheetId="52">#REF!</definedName>
    <definedName name="_ND3" localSheetId="47">#REF!</definedName>
    <definedName name="_ND3" localSheetId="54">#REF!</definedName>
    <definedName name="_ND3" localSheetId="42">#REF!</definedName>
    <definedName name="_ND3" localSheetId="39">#REF!</definedName>
    <definedName name="_ND3" localSheetId="22">#REF!</definedName>
    <definedName name="_ND3" localSheetId="19">#REF!</definedName>
    <definedName name="_ND3" localSheetId="14">#REF!</definedName>
    <definedName name="_ND3" localSheetId="9">#REF!</definedName>
    <definedName name="_ND3" localSheetId="30">#REF!</definedName>
    <definedName name="_ND3" localSheetId="27">#REF!</definedName>
    <definedName name="_ND3" localSheetId="46">#REF!</definedName>
    <definedName name="_ND3" localSheetId="43">#REF!</definedName>
    <definedName name="_ND3" localSheetId="34">#REF!</definedName>
    <definedName name="_ND3" localSheetId="31">#REF!</definedName>
    <definedName name="_ND3" localSheetId="38">#REF!</definedName>
    <definedName name="_ND3" localSheetId="35">#REF!</definedName>
    <definedName name="_ND3" localSheetId="16">#REF!</definedName>
    <definedName name="_ND3">#REF!</definedName>
    <definedName name="_NM1" localSheetId="0">'[1]RCB Iluminação'!$R$7</definedName>
    <definedName name="_NM1" localSheetId="51">#REF!</definedName>
    <definedName name="_NM1" localSheetId="26">#REF!</definedName>
    <definedName name="_NM1" localSheetId="23">#REF!</definedName>
    <definedName name="_NM1" localSheetId="12">#REF!</definedName>
    <definedName name="_NM1" localSheetId="7">#REF!</definedName>
    <definedName name="_NM1" localSheetId="52">#REF!</definedName>
    <definedName name="_NM1" localSheetId="47">#REF!</definedName>
    <definedName name="_NM1" localSheetId="54">#REF!</definedName>
    <definedName name="_NM1" localSheetId="42">#REF!</definedName>
    <definedName name="_NM1" localSheetId="39">#REF!</definedName>
    <definedName name="_NM1" localSheetId="22">#REF!</definedName>
    <definedName name="_NM1" localSheetId="19">#REF!</definedName>
    <definedName name="_NM1" localSheetId="14">#REF!</definedName>
    <definedName name="_NM1" localSheetId="9">#REF!</definedName>
    <definedName name="_NM1" localSheetId="30">#REF!</definedName>
    <definedName name="_NM1" localSheetId="27">#REF!</definedName>
    <definedName name="_NM1" localSheetId="46">#REF!</definedName>
    <definedName name="_NM1" localSheetId="43">#REF!</definedName>
    <definedName name="_NM1" localSheetId="34">#REF!</definedName>
    <definedName name="_NM1" localSheetId="31">#REF!</definedName>
    <definedName name="_NM1" localSheetId="38">#REF!</definedName>
    <definedName name="_NM1" localSheetId="35">#REF!</definedName>
    <definedName name="_NM1" localSheetId="16">#REF!</definedName>
    <definedName name="_NM1">#REF!</definedName>
    <definedName name="_NM2" localSheetId="0">'[1]RCB Ar Cond'!$T$7</definedName>
    <definedName name="_NM2" localSheetId="51">#REF!</definedName>
    <definedName name="_NM2" localSheetId="26">#REF!</definedName>
    <definedName name="_NM2" localSheetId="23">#REF!</definedName>
    <definedName name="_NM2" localSheetId="12">#REF!</definedName>
    <definedName name="_NM2" localSheetId="7">#REF!</definedName>
    <definedName name="_NM2" localSheetId="52">#REF!</definedName>
    <definedName name="_NM2" localSheetId="47">#REF!</definedName>
    <definedName name="_NM2" localSheetId="54">#REF!</definedName>
    <definedName name="_NM2" localSheetId="42">#REF!</definedName>
    <definedName name="_NM2" localSheetId="39">#REF!</definedName>
    <definedName name="_NM2" localSheetId="22">#REF!</definedName>
    <definedName name="_NM2" localSheetId="19">#REF!</definedName>
    <definedName name="_NM2" localSheetId="14">#REF!</definedName>
    <definedName name="_NM2" localSheetId="9">#REF!</definedName>
    <definedName name="_NM2" localSheetId="30">#REF!</definedName>
    <definedName name="_NM2" localSheetId="27">#REF!</definedName>
    <definedName name="_NM2" localSheetId="46">#REF!</definedName>
    <definedName name="_NM2" localSheetId="43">#REF!</definedName>
    <definedName name="_NM2" localSheetId="34">#REF!</definedName>
    <definedName name="_NM2" localSheetId="31">#REF!</definedName>
    <definedName name="_NM2" localSheetId="38">#REF!</definedName>
    <definedName name="_NM2" localSheetId="35">#REF!</definedName>
    <definedName name="_NM2" localSheetId="16">#REF!</definedName>
    <definedName name="_NM2">#REF!</definedName>
    <definedName name="_NM3" localSheetId="0">'[1]RCB Motor'!$T$7</definedName>
    <definedName name="_NM3" localSheetId="51">#REF!</definedName>
    <definedName name="_NM3" localSheetId="26">#REF!</definedName>
    <definedName name="_NM3" localSheetId="23">#REF!</definedName>
    <definedName name="_NM3" localSheetId="12">#REF!</definedName>
    <definedName name="_NM3" localSheetId="7">#REF!</definedName>
    <definedName name="_NM3" localSheetId="52">#REF!</definedName>
    <definedName name="_NM3" localSheetId="47">#REF!</definedName>
    <definedName name="_NM3" localSheetId="54">#REF!</definedName>
    <definedName name="_NM3" localSheetId="42">#REF!</definedName>
    <definedName name="_NM3" localSheetId="39">#REF!</definedName>
    <definedName name="_NM3" localSheetId="22">#REF!</definedName>
    <definedName name="_NM3" localSheetId="19">#REF!</definedName>
    <definedName name="_NM3" localSheetId="14">#REF!</definedName>
    <definedName name="_NM3" localSheetId="9">#REF!</definedName>
    <definedName name="_NM3" localSheetId="30">#REF!</definedName>
    <definedName name="_NM3" localSheetId="27">#REF!</definedName>
    <definedName name="_NM3" localSheetId="46">#REF!</definedName>
    <definedName name="_NM3" localSheetId="43">#REF!</definedName>
    <definedName name="_NM3" localSheetId="34">#REF!</definedName>
    <definedName name="_NM3" localSheetId="31">#REF!</definedName>
    <definedName name="_NM3" localSheetId="38">#REF!</definedName>
    <definedName name="_NM3" localSheetId="35">#REF!</definedName>
    <definedName name="_NM3" localSheetId="16">#REF!</definedName>
    <definedName name="_NM3">#REF!</definedName>
    <definedName name="_NUP1" localSheetId="0">'[1]RCB Iluminação'!$R$9</definedName>
    <definedName name="_NUP1" localSheetId="51">#REF!</definedName>
    <definedName name="_NUP1" localSheetId="26">#REF!</definedName>
    <definedName name="_NUP1" localSheetId="23">#REF!</definedName>
    <definedName name="_NUP1" localSheetId="12">#REF!</definedName>
    <definedName name="_NUP1" localSheetId="7">#REF!</definedName>
    <definedName name="_NUP1" localSheetId="52">#REF!</definedName>
    <definedName name="_NUP1" localSheetId="47">#REF!</definedName>
    <definedName name="_NUP1" localSheetId="54">#REF!</definedName>
    <definedName name="_NUP1" localSheetId="42">#REF!</definedName>
    <definedName name="_NUP1" localSheetId="39">#REF!</definedName>
    <definedName name="_NUP1" localSheetId="22">#REF!</definedName>
    <definedName name="_NUP1" localSheetId="19">#REF!</definedName>
    <definedName name="_NUP1" localSheetId="14">#REF!</definedName>
    <definedName name="_NUP1" localSheetId="9">#REF!</definedName>
    <definedName name="_NUP1" localSheetId="30">#REF!</definedName>
    <definedName name="_NUP1" localSheetId="27">#REF!</definedName>
    <definedName name="_NUP1" localSheetId="46">#REF!</definedName>
    <definedName name="_NUP1" localSheetId="43">#REF!</definedName>
    <definedName name="_NUP1" localSheetId="34">#REF!</definedName>
    <definedName name="_NUP1" localSheetId="31">#REF!</definedName>
    <definedName name="_NUP1" localSheetId="38">#REF!</definedName>
    <definedName name="_NUP1" localSheetId="35">#REF!</definedName>
    <definedName name="_NUP1" localSheetId="16">#REF!</definedName>
    <definedName name="_NUP1">#REF!</definedName>
    <definedName name="_NUP2" localSheetId="0">'[1]RCB Ar Cond'!$T$9</definedName>
    <definedName name="_NUP2" localSheetId="51">#REF!</definedName>
    <definedName name="_NUP2" localSheetId="26">#REF!</definedName>
    <definedName name="_NUP2" localSheetId="23">#REF!</definedName>
    <definedName name="_NUP2" localSheetId="12">#REF!</definedName>
    <definedName name="_NUP2" localSheetId="7">#REF!</definedName>
    <definedName name="_NUP2" localSheetId="52">#REF!</definedName>
    <definedName name="_NUP2" localSheetId="47">#REF!</definedName>
    <definedName name="_NUP2" localSheetId="54">#REF!</definedName>
    <definedName name="_NUP2" localSheetId="42">#REF!</definedName>
    <definedName name="_NUP2" localSheetId="39">#REF!</definedName>
    <definedName name="_NUP2" localSheetId="22">#REF!</definedName>
    <definedName name="_NUP2" localSheetId="19">#REF!</definedName>
    <definedName name="_NUP2" localSheetId="14">#REF!</definedName>
    <definedName name="_NUP2" localSheetId="9">#REF!</definedName>
    <definedName name="_NUP2" localSheetId="30">#REF!</definedName>
    <definedName name="_NUP2" localSheetId="27">#REF!</definedName>
    <definedName name="_NUP2" localSheetId="46">#REF!</definedName>
    <definedName name="_NUP2" localSheetId="43">#REF!</definedName>
    <definedName name="_NUP2" localSheetId="34">#REF!</definedName>
    <definedName name="_NUP2" localSheetId="31">#REF!</definedName>
    <definedName name="_NUP2" localSheetId="38">#REF!</definedName>
    <definedName name="_NUP2" localSheetId="35">#REF!</definedName>
    <definedName name="_NUP2" localSheetId="16">#REF!</definedName>
    <definedName name="_NUP2">#REF!</definedName>
    <definedName name="_NUP3" localSheetId="0">'[1]RCB Motor'!$T$9</definedName>
    <definedName name="_NUP3" localSheetId="51">#REF!</definedName>
    <definedName name="_NUP3" localSheetId="26">#REF!</definedName>
    <definedName name="_NUP3" localSheetId="23">#REF!</definedName>
    <definedName name="_NUP3" localSheetId="12">#REF!</definedName>
    <definedName name="_NUP3" localSheetId="7">#REF!</definedName>
    <definedName name="_NUP3" localSheetId="52">#REF!</definedName>
    <definedName name="_NUP3" localSheetId="47">#REF!</definedName>
    <definedName name="_NUP3" localSheetId="54">#REF!</definedName>
    <definedName name="_NUP3" localSheetId="42">#REF!</definedName>
    <definedName name="_NUP3" localSheetId="39">#REF!</definedName>
    <definedName name="_NUP3" localSheetId="22">#REF!</definedName>
    <definedName name="_NUP3" localSheetId="19">#REF!</definedName>
    <definedName name="_NUP3" localSheetId="14">#REF!</definedName>
    <definedName name="_NUP3" localSheetId="9">#REF!</definedName>
    <definedName name="_NUP3" localSheetId="30">#REF!</definedName>
    <definedName name="_NUP3" localSheetId="27">#REF!</definedName>
    <definedName name="_NUP3" localSheetId="46">#REF!</definedName>
    <definedName name="_NUP3" localSheetId="43">#REF!</definedName>
    <definedName name="_NUP3" localSheetId="34">#REF!</definedName>
    <definedName name="_NUP3" localSheetId="31">#REF!</definedName>
    <definedName name="_NUP3" localSheetId="38">#REF!</definedName>
    <definedName name="_NUP3" localSheetId="35">#REF!</definedName>
    <definedName name="_NUP3" localSheetId="16">#REF!</definedName>
    <definedName name="_NUP3">#REF!</definedName>
    <definedName name="Ajuda_Benefícios">Ajuda!$B$167:$AH$183</definedName>
    <definedName name="Ajuda_ContratoDesempenho">Ajuda!$B$215:$AH$224</definedName>
    <definedName name="Ajuda_Cronograma">Ajuda!$B$204:$AH$213</definedName>
    <definedName name="Ajuda_Custos">Ajuda!$B$130:$AH$165</definedName>
    <definedName name="Ajuda_Especificação">Ajuda!$B$43:$AH$66</definedName>
    <definedName name="Ajuda_Geral">Ajuda!$B$18:$AH$41</definedName>
    <definedName name="Ajuda_LogAtualização">Ajuda!$B$234:$AH$239</definedName>
    <definedName name="Ajuda_MeV">Ajuda!$B$185:$AH$202</definedName>
    <definedName name="Ajuda_Outros">Ajuda!$B$226:$AH$232</definedName>
    <definedName name="Ajuda_Preenchimento">Ajuda!$B$85:$AH$94</definedName>
    <definedName name="Ajuda_ProcelInmetro">Ajuda!$B$68:$AH$83</definedName>
    <definedName name="Ajuda_UC">Ajuda!$B$96:$AH$117</definedName>
    <definedName name="Ajuda_Viabilidade">Ajuda!$B$119:$AH$128</definedName>
    <definedName name="_xlnm.Print_Area" localSheetId="2">Ajuda!$B$2:$AH$239</definedName>
    <definedName name="Atividade">Apoio!$B$47:$F$49</definedName>
    <definedName name="Aux_fatork" localSheetId="26">#REF!</definedName>
    <definedName name="Aux_fatork" localSheetId="52">#REF!</definedName>
    <definedName name="Aux_fatork" localSheetId="42">#REF!</definedName>
    <definedName name="Aux_fatork" localSheetId="22">#REF!</definedName>
    <definedName name="Aux_fatork" localSheetId="30">#REF!</definedName>
    <definedName name="Aux_fatork" localSheetId="46">#REF!</definedName>
    <definedName name="Aux_fatork" localSheetId="34">#REF!</definedName>
    <definedName name="Aux_fatork" localSheetId="38">#REF!</definedName>
    <definedName name="Aux_fatork">#REF!</definedName>
    <definedName name="Aux_FC" localSheetId="26">#REF!</definedName>
    <definedName name="Aux_FC" localSheetId="52">#REF!</definedName>
    <definedName name="Aux_FC" localSheetId="42">#REF!</definedName>
    <definedName name="Aux_FC" localSheetId="22">#REF!</definedName>
    <definedName name="Aux_FC" localSheetId="30">#REF!</definedName>
    <definedName name="Aux_FC" localSheetId="46">#REF!</definedName>
    <definedName name="Aux_FC" localSheetId="34">#REF!</definedName>
    <definedName name="Aux_FC" localSheetId="38">#REF!</definedName>
    <definedName name="Aux_FC">#REF!</definedName>
    <definedName name="CED">Apresentação!$F$22</definedName>
    <definedName name="CEE">Apresentação!$F$21</definedName>
    <definedName name="Cfp" localSheetId="26">Apoio!#REF!</definedName>
    <definedName name="Cfp" localSheetId="23">Apoio!#REF!</definedName>
    <definedName name="Cfp" localSheetId="12">Apoio!#REF!</definedName>
    <definedName name="Cfp" localSheetId="7">Apoio!#REF!</definedName>
    <definedName name="Cfp" localSheetId="52">Apoio!#REF!</definedName>
    <definedName name="Cfp" localSheetId="47">Apoio!#REF!</definedName>
    <definedName name="Cfp" localSheetId="54">Apoio!#REF!</definedName>
    <definedName name="Cfp" localSheetId="42">Apoio!#REF!</definedName>
    <definedName name="Cfp" localSheetId="39">Apoio!#REF!</definedName>
    <definedName name="Cfp" localSheetId="22">Apoio!#REF!</definedName>
    <definedName name="Cfp" localSheetId="19">Apoio!#REF!</definedName>
    <definedName name="Cfp" localSheetId="14">Apoio!#REF!</definedName>
    <definedName name="Cfp" localSheetId="9">Apoio!#REF!</definedName>
    <definedName name="Cfp" localSheetId="30">Apoio!#REF!</definedName>
    <definedName name="Cfp" localSheetId="27">Apoio!#REF!</definedName>
    <definedName name="Cfp" localSheetId="46">Apoio!#REF!</definedName>
    <definedName name="Cfp" localSheetId="43">Apoio!#REF!</definedName>
    <definedName name="Cfp" localSheetId="34">Apoio!#REF!</definedName>
    <definedName name="Cfp" localSheetId="31">Apoio!#REF!</definedName>
    <definedName name="Cfp" localSheetId="38">Apoio!#REF!</definedName>
    <definedName name="Cfp" localSheetId="35">Apoio!#REF!</definedName>
    <definedName name="Cfp" localSheetId="16">Apoio!#REF!</definedName>
    <definedName name="Cfp">Apoio!#REF!</definedName>
    <definedName name="Cp" localSheetId="26">Apoio!#REF!</definedName>
    <definedName name="Cp" localSheetId="23">Apoio!#REF!</definedName>
    <definedName name="Cp" localSheetId="12">Apoio!#REF!</definedName>
    <definedName name="Cp" localSheetId="7">Apoio!#REF!</definedName>
    <definedName name="Cp" localSheetId="52">Apoio!#REF!</definedName>
    <definedName name="Cp" localSheetId="47">Apoio!#REF!</definedName>
    <definedName name="Cp" localSheetId="54">Apoio!#REF!</definedName>
    <definedName name="Cp" localSheetId="42">Apoio!#REF!</definedName>
    <definedName name="Cp" localSheetId="39">Apoio!#REF!</definedName>
    <definedName name="Cp" localSheetId="22">Apoio!#REF!</definedName>
    <definedName name="Cp" localSheetId="19">Apoio!#REF!</definedName>
    <definedName name="Cp" localSheetId="14">Apoio!#REF!</definedName>
    <definedName name="Cp" localSheetId="9">Apoio!#REF!</definedName>
    <definedName name="Cp" localSheetId="30">Apoio!#REF!</definedName>
    <definedName name="Cp" localSheetId="27">Apoio!#REF!</definedName>
    <definedName name="Cp" localSheetId="46">Apoio!#REF!</definedName>
    <definedName name="Cp" localSheetId="43">Apoio!#REF!</definedName>
    <definedName name="Cp" localSheetId="34">Apoio!#REF!</definedName>
    <definedName name="Cp" localSheetId="31">Apoio!#REF!</definedName>
    <definedName name="Cp" localSheetId="38">Apoio!#REF!</definedName>
    <definedName name="Cp" localSheetId="35">Apoio!#REF!</definedName>
    <definedName name="Cp" localSheetId="16">Apoio!#REF!</definedName>
    <definedName name="Cp">Apoio!#REF!</definedName>
    <definedName name="Desc">Apresentação!$N$6</definedName>
    <definedName name="FC">Apoio!$H$9:$H$25</definedName>
    <definedName name="Lista_Atividade" localSheetId="2">#REF!</definedName>
    <definedName name="Lista_Atividade">[2]COPEL!$Y$4:$Y$6</definedName>
    <definedName name="Lista_Confiabilidade" localSheetId="26">#REF!</definedName>
    <definedName name="Lista_Confiabilidade" localSheetId="52">#REF!</definedName>
    <definedName name="Lista_Confiabilidade" localSheetId="42">#REF!</definedName>
    <definedName name="Lista_Confiabilidade" localSheetId="22">#REF!</definedName>
    <definedName name="Lista_Confiabilidade" localSheetId="30">#REF!</definedName>
    <definedName name="Lista_Confiabilidade" localSheetId="46">#REF!</definedName>
    <definedName name="Lista_Confiabilidade" localSheetId="34">#REF!</definedName>
    <definedName name="Lista_Confiabilidade" localSheetId="38">#REF!</definedName>
    <definedName name="Lista_Confiabilidade">#REF!</definedName>
    <definedName name="Lista_Empresa" localSheetId="2">#REF!</definedName>
    <definedName name="Lista_Empresa">[2]COPEL!$AE$4:$AE$6</definedName>
    <definedName name="Lista_Estado" localSheetId="26">#REF!</definedName>
    <definedName name="Lista_Estado" localSheetId="52">#REF!</definedName>
    <definedName name="Lista_Estado" localSheetId="42">#REF!</definedName>
    <definedName name="Lista_Estado" localSheetId="22">#REF!</definedName>
    <definedName name="Lista_Estado" localSheetId="30">#REF!</definedName>
    <definedName name="Lista_Estado" localSheetId="46">#REF!</definedName>
    <definedName name="Lista_Estado" localSheetId="34">#REF!</definedName>
    <definedName name="Lista_Estado" localSheetId="38">#REF!</definedName>
    <definedName name="Lista_Estado">#REF!</definedName>
    <definedName name="Lista_Localizacao">[2]COPEL!$C$4:$C$401</definedName>
    <definedName name="Lista_Municipio" localSheetId="26">#REF!</definedName>
    <definedName name="Lista_Municipio" localSheetId="52">#REF!</definedName>
    <definedName name="Lista_Municipio" localSheetId="42">#REF!</definedName>
    <definedName name="Lista_Municipio" localSheetId="22">#REF!</definedName>
    <definedName name="Lista_Municipio" localSheetId="30">#REF!</definedName>
    <definedName name="Lista_Municipio" localSheetId="46">#REF!</definedName>
    <definedName name="Lista_Municipio" localSheetId="34">#REF!</definedName>
    <definedName name="Lista_Municipio" localSheetId="38">#REF!</definedName>
    <definedName name="Lista_Municipio">#REF!</definedName>
    <definedName name="Lista_Precisao" localSheetId="26">#REF!</definedName>
    <definedName name="Lista_Precisao" localSheetId="52">#REF!</definedName>
    <definedName name="Lista_Precisao" localSheetId="42">#REF!</definedName>
    <definedName name="Lista_Precisao" localSheetId="22">#REF!</definedName>
    <definedName name="Lista_Precisao" localSheetId="30">#REF!</definedName>
    <definedName name="Lista_Precisao" localSheetId="46">#REF!</definedName>
    <definedName name="Lista_Precisao" localSheetId="34">#REF!</definedName>
    <definedName name="Lista_Precisao" localSheetId="38">#REF!</definedName>
    <definedName name="Lista_Precisao">#REF!</definedName>
    <definedName name="Lista_Solar" localSheetId="2">#REF!</definedName>
    <definedName name="Lista_Solar">[2]COPEL!$BK$4:$BK$29</definedName>
    <definedName name="Lista_SubgrupoTarifa" localSheetId="2">#REF!</definedName>
    <definedName name="Lista_SubgrupoTarifa">[2]CEE_CED!$C$4:$C$13</definedName>
    <definedName name="Lista_Tarifa" localSheetId="2">#REF!</definedName>
    <definedName name="Lista_Tarifa">[2]COPEL!$AH$4:$AH$8</definedName>
    <definedName name="Lista_Tipologia" localSheetId="2">#REF!</definedName>
    <definedName name="Lista_Tipologia">[2]COPEL!$K$4:$K$11</definedName>
    <definedName name="PROJETO">[3]Apoio!$D$2:$D$10</definedName>
    <definedName name="selecao">Apoio!$N$49:INDEX(Apoio!$N$49:$N$50,COUNTIF(Apoio!$N$49:$N$50,"?*"))</definedName>
    <definedName name="TESTE" localSheetId="26">#REF!</definedName>
    <definedName name="TESTE" localSheetId="23">#REF!</definedName>
    <definedName name="TESTE" localSheetId="12">#REF!</definedName>
    <definedName name="TESTE" localSheetId="7">#REF!</definedName>
    <definedName name="TESTE" localSheetId="52">#REF!</definedName>
    <definedName name="TESTE" localSheetId="47">#REF!</definedName>
    <definedName name="TESTE" localSheetId="54">#REF!</definedName>
    <definedName name="TESTE" localSheetId="42">#REF!</definedName>
    <definedName name="TESTE" localSheetId="39">#REF!</definedName>
    <definedName name="TESTE" localSheetId="22">#REF!</definedName>
    <definedName name="TESTE" localSheetId="19">#REF!</definedName>
    <definedName name="TESTE" localSheetId="14">#REF!</definedName>
    <definedName name="TESTE" localSheetId="9">#REF!</definedName>
    <definedName name="TESTE" localSheetId="30">#REF!</definedName>
    <definedName name="TESTE" localSheetId="27">#REF!</definedName>
    <definedName name="TESTE" localSheetId="46">#REF!</definedName>
    <definedName name="TESTE" localSheetId="43">#REF!</definedName>
    <definedName name="TESTE" localSheetId="34">#REF!</definedName>
    <definedName name="TESTE" localSheetId="31">#REF!</definedName>
    <definedName name="TESTE" localSheetId="38">#REF!</definedName>
    <definedName name="TESTE" localSheetId="35">#REF!</definedName>
    <definedName name="TESTE" localSheetId="16">#REF!</definedName>
    <definedName name="TESTE">#REF!</definedName>
    <definedName name="TESTE2" localSheetId="26">#REF!</definedName>
    <definedName name="TESTE2" localSheetId="23">#REF!</definedName>
    <definedName name="TESTE2" localSheetId="12">#REF!</definedName>
    <definedName name="TESTE2" localSheetId="7">#REF!</definedName>
    <definedName name="TESTE2" localSheetId="52">#REF!</definedName>
    <definedName name="TESTE2" localSheetId="47">#REF!</definedName>
    <definedName name="TESTE2" localSheetId="54">#REF!</definedName>
    <definedName name="TESTE2" localSheetId="42">#REF!</definedName>
    <definedName name="TESTE2" localSheetId="39">#REF!</definedName>
    <definedName name="TESTE2" localSheetId="22">#REF!</definedName>
    <definedName name="TESTE2" localSheetId="19">#REF!</definedName>
    <definedName name="TESTE2" localSheetId="14">#REF!</definedName>
    <definedName name="TESTE2" localSheetId="9">#REF!</definedName>
    <definedName name="TESTE2" localSheetId="30">#REF!</definedName>
    <definedName name="TESTE2" localSheetId="27">#REF!</definedName>
    <definedName name="TESTE2" localSheetId="46">#REF!</definedName>
    <definedName name="TESTE2" localSheetId="43">#REF!</definedName>
    <definedName name="TESTE2" localSheetId="34">#REF!</definedName>
    <definedName name="TESTE2" localSheetId="31">#REF!</definedName>
    <definedName name="TESTE2" localSheetId="38">#REF!</definedName>
    <definedName name="TESTE2" localSheetId="35">#REF!</definedName>
    <definedName name="TESTE2" localSheetId="16">#REF!</definedName>
    <definedName name="TESTE2">#REF!</definedName>
    <definedName name="TESTE3" localSheetId="26">#REF!</definedName>
    <definedName name="TESTE3" localSheetId="23">#REF!</definedName>
    <definedName name="TESTE3" localSheetId="12">#REF!</definedName>
    <definedName name="TESTE3" localSheetId="7">#REF!</definedName>
    <definedName name="TESTE3" localSheetId="52">#REF!</definedName>
    <definedName name="TESTE3" localSheetId="47">#REF!</definedName>
    <definedName name="TESTE3" localSheetId="54">#REF!</definedName>
    <definedName name="TESTE3" localSheetId="42">#REF!</definedName>
    <definedName name="TESTE3" localSheetId="39">#REF!</definedName>
    <definedName name="TESTE3" localSheetId="22">#REF!</definedName>
    <definedName name="TESTE3" localSheetId="19">#REF!</definedName>
    <definedName name="TESTE3" localSheetId="14">#REF!</definedName>
    <definedName name="TESTE3" localSheetId="9">#REF!</definedName>
    <definedName name="TESTE3" localSheetId="30">#REF!</definedName>
    <definedName name="TESTE3" localSheetId="27">#REF!</definedName>
    <definedName name="TESTE3" localSheetId="46">#REF!</definedName>
    <definedName name="TESTE3" localSheetId="43">#REF!</definedName>
    <definedName name="TESTE3" localSheetId="34">#REF!</definedName>
    <definedName name="TESTE3" localSheetId="31">#REF!</definedName>
    <definedName name="TESTE3" localSheetId="38">#REF!</definedName>
    <definedName name="TESTE3" localSheetId="35">#REF!</definedName>
    <definedName name="TESTE3" localSheetId="16">#REF!</definedName>
    <definedName name="TESTE3">#REF!</definedName>
    <definedName name="TESTE4" localSheetId="26">#REF!</definedName>
    <definedName name="TESTE4" localSheetId="23">#REF!</definedName>
    <definedName name="TESTE4" localSheetId="12">#REF!</definedName>
    <definedName name="TESTE4" localSheetId="7">#REF!</definedName>
    <definedName name="TESTE4" localSheetId="52">#REF!</definedName>
    <definedName name="TESTE4" localSheetId="47">#REF!</definedName>
    <definedName name="TESTE4" localSheetId="54">#REF!</definedName>
    <definedName name="TESTE4" localSheetId="42">#REF!</definedName>
    <definedName name="TESTE4" localSheetId="39">#REF!</definedName>
    <definedName name="TESTE4" localSheetId="22">#REF!</definedName>
    <definedName name="TESTE4" localSheetId="19">#REF!</definedName>
    <definedName name="TESTE4" localSheetId="14">#REF!</definedName>
    <definedName name="TESTE4" localSheetId="9">#REF!</definedName>
    <definedName name="TESTE4" localSheetId="30">#REF!</definedName>
    <definedName name="TESTE4" localSheetId="27">#REF!</definedName>
    <definedName name="TESTE4" localSheetId="46">#REF!</definedName>
    <definedName name="TESTE4" localSheetId="43">#REF!</definedName>
    <definedName name="TESTE4" localSheetId="34">#REF!</definedName>
    <definedName name="TESTE4" localSheetId="31">#REF!</definedName>
    <definedName name="TESTE4" localSheetId="38">#REF!</definedName>
    <definedName name="TESTE4" localSheetId="35">#REF!</definedName>
    <definedName name="TESTE4" localSheetId="16">#REF!</definedName>
    <definedName name="TESTE4">#REF!</definedName>
    <definedName name="TESTE5" localSheetId="26">#REF!</definedName>
    <definedName name="TESTE5" localSheetId="23">#REF!</definedName>
    <definedName name="TESTE5" localSheetId="12">#REF!</definedName>
    <definedName name="TESTE5" localSheetId="7">#REF!</definedName>
    <definedName name="TESTE5" localSheetId="52">#REF!</definedName>
    <definedName name="TESTE5" localSheetId="47">#REF!</definedName>
    <definedName name="TESTE5" localSheetId="54">#REF!</definedName>
    <definedName name="TESTE5" localSheetId="42">#REF!</definedName>
    <definedName name="TESTE5" localSheetId="39">#REF!</definedName>
    <definedName name="TESTE5" localSheetId="22">#REF!</definedName>
    <definedName name="TESTE5" localSheetId="19">#REF!</definedName>
    <definedName name="TESTE5" localSheetId="14">#REF!</definedName>
    <definedName name="TESTE5" localSheetId="9">#REF!</definedName>
    <definedName name="TESTE5" localSheetId="30">#REF!</definedName>
    <definedName name="TESTE5" localSheetId="27">#REF!</definedName>
    <definedName name="TESTE5" localSheetId="46">#REF!</definedName>
    <definedName name="TESTE5" localSheetId="43">#REF!</definedName>
    <definedName name="TESTE5" localSheetId="34">#REF!</definedName>
    <definedName name="TESTE5" localSheetId="31">#REF!</definedName>
    <definedName name="TESTE5" localSheetId="38">#REF!</definedName>
    <definedName name="TESTE5" localSheetId="35">#REF!</definedName>
    <definedName name="TESTE5" localSheetId="16">#REF!</definedName>
    <definedName name="TESTE5">#REF!</definedName>
    <definedName name="TESTE6" localSheetId="26">#REF!</definedName>
    <definedName name="TESTE6" localSheetId="23">#REF!</definedName>
    <definedName name="TESTE6" localSheetId="12">#REF!</definedName>
    <definedName name="TESTE6" localSheetId="7">#REF!</definedName>
    <definedName name="TESTE6" localSheetId="52">#REF!</definedName>
    <definedName name="TESTE6" localSheetId="47">#REF!</definedName>
    <definedName name="TESTE6" localSheetId="54">#REF!</definedName>
    <definedName name="TESTE6" localSheetId="42">#REF!</definedName>
    <definedName name="TESTE6" localSheetId="39">#REF!</definedName>
    <definedName name="TESTE6" localSheetId="22">#REF!</definedName>
    <definedName name="TESTE6" localSheetId="19">#REF!</definedName>
    <definedName name="TESTE6" localSheetId="14">#REF!</definedName>
    <definedName name="TESTE6" localSheetId="9">#REF!</definedName>
    <definedName name="TESTE6" localSheetId="30">#REF!</definedName>
    <definedName name="TESTE6" localSheetId="27">#REF!</definedName>
    <definedName name="TESTE6" localSheetId="46">#REF!</definedName>
    <definedName name="TESTE6" localSheetId="43">#REF!</definedName>
    <definedName name="TESTE6" localSheetId="34">#REF!</definedName>
    <definedName name="TESTE6" localSheetId="31">#REF!</definedName>
    <definedName name="TESTE6" localSheetId="38">#REF!</definedName>
    <definedName name="TESTE6" localSheetId="35">#REF!</definedName>
    <definedName name="TESTE6" localSheetId="16">#REF!</definedName>
    <definedName name="TESTE6">#REF!</definedName>
    <definedName name="TESTE7" localSheetId="26">#REF!</definedName>
    <definedName name="TESTE7" localSheetId="23">#REF!</definedName>
    <definedName name="TESTE7" localSheetId="12">#REF!</definedName>
    <definedName name="TESTE7" localSheetId="7">#REF!</definedName>
    <definedName name="TESTE7" localSheetId="52">#REF!</definedName>
    <definedName name="TESTE7" localSheetId="47">#REF!</definedName>
    <definedName name="TESTE7" localSheetId="54">#REF!</definedName>
    <definedName name="TESTE7" localSheetId="42">#REF!</definedName>
    <definedName name="TESTE7" localSheetId="39">#REF!</definedName>
    <definedName name="TESTE7" localSheetId="22">#REF!</definedName>
    <definedName name="TESTE7" localSheetId="19">#REF!</definedName>
    <definedName name="TESTE7" localSheetId="14">#REF!</definedName>
    <definedName name="TESTE7" localSheetId="9">#REF!</definedName>
    <definedName name="TESTE7" localSheetId="30">#REF!</definedName>
    <definedName name="TESTE7" localSheetId="27">#REF!</definedName>
    <definedName name="TESTE7" localSheetId="46">#REF!</definedName>
    <definedName name="TESTE7" localSheetId="43">#REF!</definedName>
    <definedName name="TESTE7" localSheetId="34">#REF!</definedName>
    <definedName name="TESTE7" localSheetId="31">#REF!</definedName>
    <definedName name="TESTE7" localSheetId="38">#REF!</definedName>
    <definedName name="TESTE7" localSheetId="35">#REF!</definedName>
    <definedName name="TESTE7" localSheetId="16">#REF!</definedName>
    <definedName name="TESTE7">#REF!</definedName>
    <definedName name="TESTE8" localSheetId="26">#REF!</definedName>
    <definedName name="TESTE8" localSheetId="23">#REF!</definedName>
    <definedName name="TESTE8" localSheetId="12">#REF!</definedName>
    <definedName name="TESTE8" localSheetId="7">#REF!</definedName>
    <definedName name="TESTE8" localSheetId="52">#REF!</definedName>
    <definedName name="TESTE8" localSheetId="47">#REF!</definedName>
    <definedName name="TESTE8" localSheetId="54">#REF!</definedName>
    <definedName name="TESTE8" localSheetId="42">#REF!</definedName>
    <definedName name="TESTE8" localSheetId="39">#REF!</definedName>
    <definedName name="TESTE8" localSheetId="22">#REF!</definedName>
    <definedName name="TESTE8" localSheetId="19">#REF!</definedName>
    <definedName name="TESTE8" localSheetId="14">#REF!</definedName>
    <definedName name="TESTE8" localSheetId="9">#REF!</definedName>
    <definedName name="TESTE8" localSheetId="30">#REF!</definedName>
    <definedName name="TESTE8" localSheetId="27">#REF!</definedName>
    <definedName name="TESTE8" localSheetId="46">#REF!</definedName>
    <definedName name="TESTE8" localSheetId="43">#REF!</definedName>
    <definedName name="TESTE8" localSheetId="34">#REF!</definedName>
    <definedName name="TESTE8" localSheetId="31">#REF!</definedName>
    <definedName name="TESTE8" localSheetId="38">#REF!</definedName>
    <definedName name="TESTE8" localSheetId="35">#REF!</definedName>
    <definedName name="TESTE8" localSheetId="16">#REF!</definedName>
    <definedName name="TESTE8">#REF!</definedName>
    <definedName name="TESTE9" localSheetId="26">#REF!</definedName>
    <definedName name="TESTE9" localSheetId="23">#REF!</definedName>
    <definedName name="TESTE9" localSheetId="12">#REF!</definedName>
    <definedName name="TESTE9" localSheetId="7">#REF!</definedName>
    <definedName name="TESTE9" localSheetId="52">#REF!</definedName>
    <definedName name="TESTE9" localSheetId="47">#REF!</definedName>
    <definedName name="TESTE9" localSheetId="54">#REF!</definedName>
    <definedName name="TESTE9" localSheetId="42">#REF!</definedName>
    <definedName name="TESTE9" localSheetId="39">#REF!</definedName>
    <definedName name="TESTE9" localSheetId="22">#REF!</definedName>
    <definedName name="TESTE9" localSheetId="19">#REF!</definedName>
    <definedName name="TESTE9" localSheetId="14">#REF!</definedName>
    <definedName name="TESTE9" localSheetId="9">#REF!</definedName>
    <definedName name="TESTE9" localSheetId="30">#REF!</definedName>
    <definedName name="TESTE9" localSheetId="27">#REF!</definedName>
    <definedName name="TESTE9" localSheetId="46">#REF!</definedName>
    <definedName name="TESTE9" localSheetId="43">#REF!</definedName>
    <definedName name="TESTE9" localSheetId="34">#REF!</definedName>
    <definedName name="TESTE9" localSheetId="31">#REF!</definedName>
    <definedName name="TESTE9" localSheetId="38">#REF!</definedName>
    <definedName name="TESTE9" localSheetId="35">#REF!</definedName>
    <definedName name="TESTE9" localSheetId="16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239" i="35" l="1"/>
  <c r="AU239" i="35"/>
  <c r="AV239" i="35"/>
  <c r="AS239" i="35"/>
  <c r="Y131" i="35"/>
  <c r="X131" i="35"/>
  <c r="W131" i="35"/>
  <c r="W127" i="35"/>
  <c r="W128" i="35"/>
  <c r="Y127" i="35"/>
  <c r="X127" i="35"/>
  <c r="Y126" i="35"/>
  <c r="X126" i="35"/>
  <c r="Y124" i="35"/>
  <c r="X124" i="35"/>
  <c r="Y7" i="35"/>
  <c r="X7" i="35"/>
  <c r="W7" i="35"/>
  <c r="V7" i="35"/>
  <c r="AK7" i="35" l="1"/>
  <c r="V23" i="35"/>
  <c r="W23" i="35"/>
  <c r="V24" i="35"/>
  <c r="W24" i="35"/>
  <c r="V25" i="35"/>
  <c r="W25" i="35"/>
  <c r="V26" i="35"/>
  <c r="W26" i="35"/>
  <c r="V27" i="35"/>
  <c r="W27" i="35"/>
  <c r="V28" i="35"/>
  <c r="W28" i="35"/>
  <c r="V29" i="35"/>
  <c r="W29" i="35"/>
  <c r="V30" i="35"/>
  <c r="W30" i="35"/>
  <c r="V31" i="35"/>
  <c r="W31" i="35"/>
  <c r="V32" i="35"/>
  <c r="V33" i="35" s="1"/>
  <c r="W32" i="35"/>
  <c r="W33" i="35" s="1"/>
  <c r="V12" i="35"/>
  <c r="AW223" i="35"/>
  <c r="AX223" i="35"/>
  <c r="AL224" i="35"/>
  <c r="AM224" i="35"/>
  <c r="AW224" i="35"/>
  <c r="AX224" i="35"/>
  <c r="AL225" i="35"/>
  <c r="AL226" i="35" s="1"/>
  <c r="AL227" i="35" s="1"/>
  <c r="AM225" i="35"/>
  <c r="AW225" i="35"/>
  <c r="AX225" i="35"/>
  <c r="AM226" i="35"/>
  <c r="AW226" i="35"/>
  <c r="AX226" i="35"/>
  <c r="AM227" i="35"/>
  <c r="AW227" i="35"/>
  <c r="AX227" i="35"/>
  <c r="AM228" i="35"/>
  <c r="AW228" i="35"/>
  <c r="AX228" i="35"/>
  <c r="AM229" i="35"/>
  <c r="AW229" i="35"/>
  <c r="AX229" i="35"/>
  <c r="AM230" i="35"/>
  <c r="AW230" i="35"/>
  <c r="AX230" i="35"/>
  <c r="AW231" i="35"/>
  <c r="AX231" i="35"/>
  <c r="AM232" i="35"/>
  <c r="AW232" i="35"/>
  <c r="AX232" i="35"/>
  <c r="AM233" i="35"/>
  <c r="AM234" i="35" s="1"/>
  <c r="AM235" i="35" s="1"/>
  <c r="AW233" i="35"/>
  <c r="AX233" i="35"/>
  <c r="AW234" i="35"/>
  <c r="AX234" i="35"/>
  <c r="AW235" i="35"/>
  <c r="AX235" i="35"/>
  <c r="AW236" i="35"/>
  <c r="AX236" i="35"/>
  <c r="AW237" i="35"/>
  <c r="AX237" i="35"/>
  <c r="AW238" i="35"/>
  <c r="AX238" i="35"/>
  <c r="AW239" i="35"/>
  <c r="X128" i="35" s="1"/>
  <c r="AX239" i="35"/>
  <c r="Y128" i="35" s="1"/>
  <c r="AW240" i="35"/>
  <c r="AX240" i="35"/>
  <c r="AW241" i="35"/>
  <c r="AX241" i="35"/>
  <c r="AW242" i="35"/>
  <c r="AX242" i="35"/>
  <c r="AW243" i="35"/>
  <c r="AX243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V124" i="35"/>
  <c r="W124" i="35"/>
  <c r="V126" i="35"/>
  <c r="W126" i="35"/>
  <c r="V127" i="35"/>
  <c r="V128" i="35"/>
  <c r="V131" i="35"/>
  <c r="V132" i="35" s="1"/>
  <c r="W132" i="35"/>
  <c r="X132" i="35"/>
  <c r="Y132" i="35"/>
  <c r="V112" i="35"/>
  <c r="V117" i="35"/>
  <c r="W117" i="35"/>
  <c r="X117" i="35"/>
  <c r="Y117" i="35"/>
  <c r="AL232" i="35" l="1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28" i="35"/>
  <c r="AL229" i="35" s="1"/>
  <c r="AL230" i="35" s="1"/>
  <c r="AL231" i="35"/>
  <c r="Y120" i="35"/>
  <c r="Y121" i="35" s="1"/>
  <c r="X120" i="35"/>
  <c r="X121" i="35" s="1"/>
  <c r="W120" i="35"/>
  <c r="W121" i="35" s="1"/>
  <c r="V120" i="35"/>
  <c r="V121" i="35" s="1"/>
  <c r="Y116" i="35"/>
  <c r="X116" i="35"/>
  <c r="W116" i="35"/>
  <c r="V116" i="35"/>
  <c r="Y115" i="35"/>
  <c r="X115" i="35"/>
  <c r="W115" i="35"/>
  <c r="V115" i="35"/>
  <c r="Y113" i="35"/>
  <c r="X113" i="35"/>
  <c r="W113" i="35"/>
  <c r="V113" i="35"/>
  <c r="Y112" i="35"/>
  <c r="X112" i="35"/>
  <c r="W112" i="35"/>
  <c r="AV222" i="35"/>
  <c r="AU222" i="35"/>
  <c r="AT222" i="35"/>
  <c r="AS222" i="35"/>
  <c r="W106" i="35"/>
  <c r="X106" i="35"/>
  <c r="Y106" i="35"/>
  <c r="V106" i="35"/>
  <c r="AV180" i="35" l="1"/>
  <c r="AU180" i="35"/>
  <c r="AT180" i="35"/>
  <c r="AS180" i="35"/>
  <c r="AX179" i="35"/>
  <c r="Y98" i="35"/>
  <c r="AW179" i="35"/>
  <c r="X98" i="35"/>
  <c r="W98" i="35"/>
  <c r="V98" i="35"/>
  <c r="AX176" i="35"/>
  <c r="Y95" i="35"/>
  <c r="AW176" i="35"/>
  <c r="X95" i="35"/>
  <c r="W95" i="35"/>
  <c r="V95" i="35"/>
  <c r="AX175" i="35"/>
  <c r="Y94" i="35"/>
  <c r="AW175" i="35"/>
  <c r="X94" i="35"/>
  <c r="W94" i="35"/>
  <c r="V94" i="35"/>
  <c r="AX172" i="35"/>
  <c r="Y93" i="35"/>
  <c r="AW172" i="35"/>
  <c r="X93" i="35"/>
  <c r="W93" i="35"/>
  <c r="V93" i="35"/>
  <c r="AX171" i="35"/>
  <c r="Y92" i="35"/>
  <c r="AW171" i="35"/>
  <c r="X92" i="35"/>
  <c r="W92" i="35"/>
  <c r="V92" i="35"/>
  <c r="AX170" i="35"/>
  <c r="Y91" i="35"/>
  <c r="AW170" i="35"/>
  <c r="X91" i="35"/>
  <c r="W91" i="35"/>
  <c r="V91" i="35"/>
  <c r="AX169" i="35"/>
  <c r="Y90" i="35"/>
  <c r="AW169" i="35"/>
  <c r="X90" i="35"/>
  <c r="W90" i="35"/>
  <c r="V90" i="35"/>
  <c r="AW180" i="35"/>
  <c r="AX180" i="35"/>
  <c r="U2" i="35"/>
  <c r="AC29" i="57"/>
  <c r="AC28" i="57"/>
  <c r="AC26" i="57"/>
  <c r="AC25" i="57"/>
  <c r="AC19" i="57"/>
  <c r="AC20" i="57"/>
  <c r="AC21" i="57"/>
  <c r="AC22" i="57"/>
  <c r="AC23" i="57"/>
  <c r="AC24" i="57"/>
  <c r="AC5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4" i="57"/>
  <c r="Y87" i="35"/>
  <c r="X87" i="35"/>
  <c r="W87" i="35"/>
  <c r="V87" i="35"/>
  <c r="Y84" i="35"/>
  <c r="X84" i="35"/>
  <c r="W84" i="35"/>
  <c r="V84" i="35"/>
  <c r="Y83" i="35"/>
  <c r="X83" i="35"/>
  <c r="W83" i="35"/>
  <c r="V83" i="35"/>
  <c r="Y82" i="35"/>
  <c r="X82" i="35"/>
  <c r="W82" i="35"/>
  <c r="V82" i="35"/>
  <c r="Y80" i="35"/>
  <c r="X80" i="35"/>
  <c r="W80" i="35"/>
  <c r="V80" i="35"/>
  <c r="AW159" i="35"/>
  <c r="I43" i="85"/>
  <c r="J43" i="85"/>
  <c r="K43" i="85"/>
  <c r="L43" i="85"/>
  <c r="M43" i="85"/>
  <c r="N43" i="85"/>
  <c r="O43" i="85"/>
  <c r="P43" i="85"/>
  <c r="Q43" i="85"/>
  <c r="R43" i="85"/>
  <c r="S43" i="85"/>
  <c r="T43" i="85"/>
  <c r="U43" i="85"/>
  <c r="V43" i="85"/>
  <c r="W43" i="85"/>
  <c r="X43" i="85"/>
  <c r="Y43" i="85"/>
  <c r="Z43" i="85"/>
  <c r="AA43" i="85"/>
  <c r="H43" i="8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H43" i="75"/>
  <c r="W76" i="35"/>
  <c r="V76" i="35"/>
  <c r="W73" i="35"/>
  <c r="V73" i="35"/>
  <c r="W72" i="35"/>
  <c r="V72" i="35"/>
  <c r="W71" i="35"/>
  <c r="V71" i="35"/>
  <c r="W69" i="35"/>
  <c r="V69" i="35"/>
  <c r="H10" i="41"/>
  <c r="H19" i="41"/>
  <c r="H13" i="41"/>
  <c r="H29" i="41"/>
  <c r="H38" i="41"/>
  <c r="H32" i="41"/>
  <c r="I10" i="41"/>
  <c r="I19" i="41"/>
  <c r="I13" i="41"/>
  <c r="I29" i="41"/>
  <c r="I38" i="41"/>
  <c r="I32" i="41"/>
  <c r="J10" i="41"/>
  <c r="J19" i="41"/>
  <c r="J45" i="41"/>
  <c r="J13" i="41"/>
  <c r="J29" i="41"/>
  <c r="J32" i="41"/>
  <c r="J38" i="41"/>
  <c r="K10" i="41"/>
  <c r="K13" i="41"/>
  <c r="K19" i="41"/>
  <c r="K29" i="41"/>
  <c r="K32" i="41"/>
  <c r="K38" i="41"/>
  <c r="K45" i="41"/>
  <c r="L10" i="41"/>
  <c r="L13" i="41"/>
  <c r="L19" i="41"/>
  <c r="L29" i="41"/>
  <c r="L38" i="41"/>
  <c r="L45" i="41"/>
  <c r="L32" i="41"/>
  <c r="M10" i="41"/>
  <c r="M19" i="41"/>
  <c r="M13" i="41"/>
  <c r="M29" i="41"/>
  <c r="M38" i="41"/>
  <c r="M32" i="41"/>
  <c r="N10" i="41"/>
  <c r="N19" i="41"/>
  <c r="N45" i="41"/>
  <c r="N13" i="41"/>
  <c r="N29" i="41"/>
  <c r="N32" i="41"/>
  <c r="N38" i="41"/>
  <c r="O10" i="41"/>
  <c r="O13" i="41"/>
  <c r="O19" i="41"/>
  <c r="O29" i="41"/>
  <c r="O32" i="41"/>
  <c r="O38" i="41"/>
  <c r="O45" i="41"/>
  <c r="P10" i="41"/>
  <c r="P13" i="41"/>
  <c r="P19" i="41"/>
  <c r="P29" i="41"/>
  <c r="P38" i="41"/>
  <c r="P45" i="41"/>
  <c r="P32" i="41"/>
  <c r="Q10" i="41"/>
  <c r="Q19" i="41"/>
  <c r="Q45" i="41"/>
  <c r="Q13" i="41"/>
  <c r="Q29" i="41"/>
  <c r="Q38" i="41"/>
  <c r="Q32" i="41"/>
  <c r="R10" i="41"/>
  <c r="R19" i="41"/>
  <c r="R45" i="41"/>
  <c r="R13" i="41"/>
  <c r="R29" i="41"/>
  <c r="R32" i="41"/>
  <c r="R38" i="41"/>
  <c r="S10" i="41"/>
  <c r="S13" i="41"/>
  <c r="S19" i="41"/>
  <c r="S29" i="41"/>
  <c r="S32" i="41"/>
  <c r="S38" i="41"/>
  <c r="S45" i="41"/>
  <c r="T10" i="41"/>
  <c r="T13" i="41"/>
  <c r="T19" i="41"/>
  <c r="T29" i="41"/>
  <c r="T38" i="41"/>
  <c r="T45" i="41"/>
  <c r="T32" i="41"/>
  <c r="U10" i="41"/>
  <c r="U19" i="41"/>
  <c r="U45" i="41"/>
  <c r="U13" i="41"/>
  <c r="U29" i="41"/>
  <c r="U38" i="41"/>
  <c r="U32" i="41"/>
  <c r="V10" i="41"/>
  <c r="V19" i="41"/>
  <c r="V45" i="41"/>
  <c r="V13" i="41"/>
  <c r="V29" i="41"/>
  <c r="V32" i="41"/>
  <c r="V38" i="41"/>
  <c r="W10" i="41"/>
  <c r="W13" i="41"/>
  <c r="W19" i="41"/>
  <c r="W29" i="41"/>
  <c r="W32" i="41"/>
  <c r="W38" i="41"/>
  <c r="W45" i="41"/>
  <c r="X10" i="41"/>
  <c r="X13" i="41"/>
  <c r="X19" i="41"/>
  <c r="X29" i="41"/>
  <c r="X38" i="41"/>
  <c r="X45" i="41"/>
  <c r="X32" i="41"/>
  <c r="Y10" i="41"/>
  <c r="Y19" i="41"/>
  <c r="Y13" i="41"/>
  <c r="Y29" i="41"/>
  <c r="Y38" i="41"/>
  <c r="Y32" i="41"/>
  <c r="Z10" i="41"/>
  <c r="Z19" i="41"/>
  <c r="Z45" i="41"/>
  <c r="Z13" i="41"/>
  <c r="Z29" i="41"/>
  <c r="Z32" i="41"/>
  <c r="Z38" i="41"/>
  <c r="AA10" i="41"/>
  <c r="AA13" i="41"/>
  <c r="AA19" i="41"/>
  <c r="AA29" i="41"/>
  <c r="AA32" i="41"/>
  <c r="AA38" i="41"/>
  <c r="AA45" i="41"/>
  <c r="AB10" i="41"/>
  <c r="AB13" i="41"/>
  <c r="AB19" i="41"/>
  <c r="AB29" i="41"/>
  <c r="AB38" i="41"/>
  <c r="AB45" i="41"/>
  <c r="AB32" i="41"/>
  <c r="AC10" i="41"/>
  <c r="AC19" i="41"/>
  <c r="AC13" i="41"/>
  <c r="AC29" i="41"/>
  <c r="AC38" i="41"/>
  <c r="AC32" i="41"/>
  <c r="AD10" i="41"/>
  <c r="AD19" i="41"/>
  <c r="AD45" i="41"/>
  <c r="AD13" i="41"/>
  <c r="AD29" i="41"/>
  <c r="AD32" i="41"/>
  <c r="AD38" i="41"/>
  <c r="AE10" i="41"/>
  <c r="AE13" i="41"/>
  <c r="AE19" i="41"/>
  <c r="AE29" i="41"/>
  <c r="AE32" i="41"/>
  <c r="AE38" i="41"/>
  <c r="AE45" i="41"/>
  <c r="AF10" i="41"/>
  <c r="AF13" i="41"/>
  <c r="AF19" i="41"/>
  <c r="AF29" i="41"/>
  <c r="AF38" i="41"/>
  <c r="AF45" i="41"/>
  <c r="AF32" i="41"/>
  <c r="AG10" i="41"/>
  <c r="AG19" i="41"/>
  <c r="AG45" i="41"/>
  <c r="AG13" i="41"/>
  <c r="AG29" i="41"/>
  <c r="AG38" i="41"/>
  <c r="AG32" i="41"/>
  <c r="AH10" i="41"/>
  <c r="AH19" i="41"/>
  <c r="AH45" i="41"/>
  <c r="AH13" i="41"/>
  <c r="AH29" i="41"/>
  <c r="AH32" i="41"/>
  <c r="AH38" i="41"/>
  <c r="AI10" i="41"/>
  <c r="AI13" i="41"/>
  <c r="AI19" i="41"/>
  <c r="AI29" i="41"/>
  <c r="AI32" i="41"/>
  <c r="AI38" i="41"/>
  <c r="AI45" i="41"/>
  <c r="AJ10" i="41"/>
  <c r="AJ13" i="41"/>
  <c r="AJ19" i="41"/>
  <c r="AJ29" i="41"/>
  <c r="AJ38" i="41"/>
  <c r="AJ45" i="41"/>
  <c r="AJ32" i="41"/>
  <c r="AK10" i="41"/>
  <c r="AK19" i="41"/>
  <c r="AK45" i="41"/>
  <c r="AK13" i="41"/>
  <c r="AK29" i="41"/>
  <c r="AK38" i="41"/>
  <c r="AK32" i="41"/>
  <c r="AL10" i="41"/>
  <c r="AL19" i="41"/>
  <c r="AL45" i="41"/>
  <c r="AL13" i="41"/>
  <c r="AL29" i="41"/>
  <c r="AL32" i="41"/>
  <c r="AL38" i="41"/>
  <c r="AM10" i="41"/>
  <c r="AM13" i="41"/>
  <c r="AM19" i="41"/>
  <c r="AM29" i="41"/>
  <c r="AM32" i="41"/>
  <c r="AM38" i="41"/>
  <c r="AM45" i="41"/>
  <c r="AN10" i="41"/>
  <c r="AN13" i="41"/>
  <c r="AN19" i="41"/>
  <c r="AN29" i="41"/>
  <c r="AN38" i="41"/>
  <c r="AN45" i="41"/>
  <c r="AN32" i="41"/>
  <c r="AO10" i="41"/>
  <c r="AO19" i="41"/>
  <c r="AO13" i="41"/>
  <c r="AO29" i="41"/>
  <c r="AO38" i="41"/>
  <c r="AO32" i="41"/>
  <c r="AP10" i="41"/>
  <c r="AP19" i="41"/>
  <c r="AP45" i="41"/>
  <c r="AP13" i="41"/>
  <c r="AP29" i="41"/>
  <c r="AP32" i="41"/>
  <c r="AP38" i="41"/>
  <c r="AQ10" i="41"/>
  <c r="AQ13" i="41"/>
  <c r="AQ19" i="41"/>
  <c r="AQ29" i="41"/>
  <c r="AQ32" i="41"/>
  <c r="AQ38" i="41"/>
  <c r="AQ45" i="41"/>
  <c r="AR10" i="41"/>
  <c r="AR13" i="41"/>
  <c r="AR19" i="41"/>
  <c r="AR29" i="41"/>
  <c r="AR38" i="41"/>
  <c r="AR45" i="41"/>
  <c r="AR32" i="41"/>
  <c r="AS10" i="41"/>
  <c r="AS19" i="41"/>
  <c r="AS13" i="41"/>
  <c r="AS29" i="41"/>
  <c r="AS38" i="41"/>
  <c r="AS32" i="41"/>
  <c r="AT10" i="41"/>
  <c r="AT19" i="41"/>
  <c r="AT45" i="41"/>
  <c r="AT13" i="41"/>
  <c r="AT29" i="41"/>
  <c r="AT32" i="41"/>
  <c r="AT38" i="41"/>
  <c r="AU10" i="41"/>
  <c r="AU13" i="41"/>
  <c r="AU19" i="41"/>
  <c r="AU29" i="41"/>
  <c r="AU32" i="41"/>
  <c r="AU38" i="41"/>
  <c r="AU45" i="41"/>
  <c r="AV10" i="41"/>
  <c r="AV13" i="41"/>
  <c r="AV19" i="41"/>
  <c r="AV45" i="41"/>
  <c r="AV29" i="41"/>
  <c r="AV32" i="41"/>
  <c r="AV38" i="41"/>
  <c r="AW10" i="41"/>
  <c r="AW13" i="41"/>
  <c r="AW19" i="41"/>
  <c r="AW29" i="41"/>
  <c r="AW38" i="41"/>
  <c r="AW45" i="41"/>
  <c r="AW32" i="41"/>
  <c r="AX10" i="41"/>
  <c r="AX19" i="41"/>
  <c r="AX13" i="41"/>
  <c r="AX29" i="41"/>
  <c r="AX38" i="41"/>
  <c r="AX32" i="41"/>
  <c r="AY10" i="41"/>
  <c r="AY19" i="41"/>
  <c r="AY13" i="41"/>
  <c r="AY29" i="41"/>
  <c r="AY32" i="41"/>
  <c r="AY38" i="41"/>
  <c r="AZ10" i="41"/>
  <c r="AZ13" i="41"/>
  <c r="AZ19" i="41"/>
  <c r="AZ45" i="41"/>
  <c r="AZ29" i="41"/>
  <c r="AZ32" i="41"/>
  <c r="AZ38" i="41"/>
  <c r="BA10" i="41"/>
  <c r="BA13" i="41"/>
  <c r="BA19" i="41"/>
  <c r="BA29" i="41"/>
  <c r="BA38" i="41"/>
  <c r="BA45" i="41"/>
  <c r="BA32" i="41"/>
  <c r="BB10" i="41"/>
  <c r="BB19" i="41"/>
  <c r="BB45" i="41"/>
  <c r="BB13" i="41"/>
  <c r="BB29" i="41"/>
  <c r="BB38" i="41"/>
  <c r="BB32" i="41"/>
  <c r="BC10" i="41"/>
  <c r="BC19" i="41"/>
  <c r="BC45" i="41"/>
  <c r="BC13" i="41"/>
  <c r="BC29" i="41"/>
  <c r="BC32" i="41"/>
  <c r="BC38" i="41"/>
  <c r="BD10" i="41"/>
  <c r="BD13" i="41"/>
  <c r="BD19" i="41"/>
  <c r="BD45" i="41"/>
  <c r="BD29" i="41"/>
  <c r="BD32" i="41"/>
  <c r="BD38" i="41"/>
  <c r="BE10" i="41"/>
  <c r="BE13" i="41"/>
  <c r="BE19" i="41"/>
  <c r="BE29" i="41"/>
  <c r="BE38" i="41"/>
  <c r="BE45" i="41"/>
  <c r="BE32" i="41"/>
  <c r="BF10" i="41"/>
  <c r="BF19" i="41"/>
  <c r="BF13" i="41"/>
  <c r="BF29" i="41"/>
  <c r="BF38" i="41"/>
  <c r="BF32" i="41"/>
  <c r="BG10" i="41"/>
  <c r="BG19" i="41"/>
  <c r="BG45" i="41"/>
  <c r="BG13" i="41"/>
  <c r="BG29" i="41"/>
  <c r="BG32" i="41"/>
  <c r="BG38" i="41"/>
  <c r="BH10" i="41"/>
  <c r="BH13" i="41"/>
  <c r="BH19" i="41"/>
  <c r="BH45" i="41"/>
  <c r="BH29" i="41"/>
  <c r="BH32" i="41"/>
  <c r="BH38" i="41"/>
  <c r="BI10" i="41"/>
  <c r="BI13" i="41"/>
  <c r="BI19" i="41"/>
  <c r="BI29" i="41"/>
  <c r="BI38" i="41"/>
  <c r="BI45" i="41"/>
  <c r="BI32" i="41"/>
  <c r="BJ10" i="41"/>
  <c r="BJ19" i="41"/>
  <c r="BJ45" i="41"/>
  <c r="BJ13" i="41"/>
  <c r="BJ29" i="41"/>
  <c r="BJ38" i="41"/>
  <c r="BJ32" i="41"/>
  <c r="BK10" i="41"/>
  <c r="BK19" i="41"/>
  <c r="BK45" i="41"/>
  <c r="BK13" i="41"/>
  <c r="BK29" i="41"/>
  <c r="BK32" i="41"/>
  <c r="BK38" i="41"/>
  <c r="BL10" i="41"/>
  <c r="BL13" i="41"/>
  <c r="BL19" i="41"/>
  <c r="BL45" i="41"/>
  <c r="BL29" i="41"/>
  <c r="BL32" i="41"/>
  <c r="BL38" i="41"/>
  <c r="BM10" i="41"/>
  <c r="BM13" i="41"/>
  <c r="BM19" i="41"/>
  <c r="BM29" i="41"/>
  <c r="BM38" i="41"/>
  <c r="BM45" i="41"/>
  <c r="BM32" i="41"/>
  <c r="BN10" i="41"/>
  <c r="BN19" i="41"/>
  <c r="BN13" i="41"/>
  <c r="BN29" i="41"/>
  <c r="BN38" i="41"/>
  <c r="BN32" i="41"/>
  <c r="BO10" i="41"/>
  <c r="BO19" i="41"/>
  <c r="BO45" i="41"/>
  <c r="BO13" i="41"/>
  <c r="BO29" i="41"/>
  <c r="BO32" i="41"/>
  <c r="BO38" i="41"/>
  <c r="BP10" i="41"/>
  <c r="BP13" i="41"/>
  <c r="BP19" i="41"/>
  <c r="BP45" i="41"/>
  <c r="BP29" i="41"/>
  <c r="BP32" i="41"/>
  <c r="BP38" i="41"/>
  <c r="BQ10" i="41"/>
  <c r="BQ13" i="41"/>
  <c r="BQ19" i="41"/>
  <c r="BQ29" i="41"/>
  <c r="BQ38" i="41"/>
  <c r="BQ45" i="41"/>
  <c r="BQ32" i="41"/>
  <c r="BR10" i="41"/>
  <c r="BR19" i="41"/>
  <c r="BR45" i="41"/>
  <c r="BR13" i="41"/>
  <c r="BR29" i="41"/>
  <c r="BR38" i="41"/>
  <c r="BR32" i="41"/>
  <c r="BS10" i="41"/>
  <c r="BS19" i="41"/>
  <c r="BS45" i="41"/>
  <c r="BS13" i="41"/>
  <c r="BS29" i="41"/>
  <c r="BS32" i="41"/>
  <c r="BS38" i="41"/>
  <c r="BT10" i="41"/>
  <c r="BT13" i="41"/>
  <c r="BT19" i="41"/>
  <c r="BT45" i="41"/>
  <c r="BT29" i="41"/>
  <c r="BT32" i="41"/>
  <c r="BT38" i="41"/>
  <c r="BU10" i="41"/>
  <c r="BU13" i="41"/>
  <c r="BU19" i="41"/>
  <c r="BU29" i="41"/>
  <c r="BU38" i="41"/>
  <c r="BU45" i="41"/>
  <c r="BU32" i="41"/>
  <c r="BV10" i="41"/>
  <c r="BV19" i="41"/>
  <c r="BV13" i="41"/>
  <c r="BV29" i="41"/>
  <c r="BV38" i="41"/>
  <c r="BV32" i="41"/>
  <c r="BW10" i="41"/>
  <c r="BW19" i="41"/>
  <c r="BW13" i="41"/>
  <c r="BW29" i="41"/>
  <c r="BW38" i="41"/>
  <c r="BW32" i="41"/>
  <c r="BX10" i="41"/>
  <c r="BX19" i="41"/>
  <c r="BX45" i="41"/>
  <c r="BX13" i="41"/>
  <c r="BX29" i="41"/>
  <c r="BX32" i="41"/>
  <c r="BX38" i="41"/>
  <c r="BY10" i="41"/>
  <c r="BY13" i="41"/>
  <c r="BY19" i="41"/>
  <c r="BY29" i="41"/>
  <c r="BY32" i="41"/>
  <c r="BY38" i="41"/>
  <c r="BY45" i="41"/>
  <c r="BZ10" i="41"/>
  <c r="BZ13" i="41"/>
  <c r="BZ19" i="41"/>
  <c r="BZ29" i="41"/>
  <c r="BZ38" i="41"/>
  <c r="BZ45" i="41"/>
  <c r="BZ32" i="41"/>
  <c r="CA10" i="41"/>
  <c r="CA19" i="41"/>
  <c r="CA45" i="41"/>
  <c r="CA13" i="41"/>
  <c r="CA29" i="41"/>
  <c r="CA38" i="41"/>
  <c r="CA32" i="41"/>
  <c r="CB10" i="41"/>
  <c r="CB19" i="41"/>
  <c r="CB45" i="41"/>
  <c r="CB13" i="41"/>
  <c r="CB29" i="41"/>
  <c r="CB32" i="41"/>
  <c r="CB38" i="41"/>
  <c r="CC10" i="41"/>
  <c r="CC13" i="41"/>
  <c r="CC19" i="41"/>
  <c r="CC29" i="41"/>
  <c r="CC32" i="41"/>
  <c r="CC38" i="41"/>
  <c r="CC45" i="41"/>
  <c r="CD10" i="41"/>
  <c r="CD13" i="41"/>
  <c r="CD19" i="41"/>
  <c r="CD29" i="41"/>
  <c r="CD38" i="41"/>
  <c r="CD45" i="41"/>
  <c r="CD32" i="41"/>
  <c r="CE10" i="41"/>
  <c r="CE19" i="41"/>
  <c r="CE13" i="41"/>
  <c r="CE29" i="41"/>
  <c r="CE32" i="41"/>
  <c r="CF10" i="41"/>
  <c r="CF19" i="41"/>
  <c r="CF13" i="41"/>
  <c r="CF29" i="41"/>
  <c r="CF32" i="41"/>
  <c r="CF38" i="41"/>
  <c r="CG10" i="41"/>
  <c r="CG13" i="41"/>
  <c r="CG19" i="41"/>
  <c r="CG29" i="41"/>
  <c r="CG32" i="41"/>
  <c r="CG38" i="41"/>
  <c r="CG45" i="41"/>
  <c r="CH10" i="41"/>
  <c r="CH13" i="41"/>
  <c r="CH19" i="41"/>
  <c r="CH45" i="41"/>
  <c r="CH29" i="41"/>
  <c r="CH38" i="41"/>
  <c r="CH32" i="41"/>
  <c r="CI10" i="41"/>
  <c r="CI19" i="41"/>
  <c r="CI13" i="41"/>
  <c r="CI29" i="41"/>
  <c r="CI38" i="41"/>
  <c r="CI32" i="41"/>
  <c r="CJ10" i="41"/>
  <c r="CJ13" i="41"/>
  <c r="CJ29" i="41"/>
  <c r="CJ32" i="41"/>
  <c r="CJ38" i="41"/>
  <c r="CK10" i="41"/>
  <c r="CK13" i="41"/>
  <c r="CK19" i="41"/>
  <c r="CK45" i="41"/>
  <c r="CK29" i="41"/>
  <c r="CK32" i="41"/>
  <c r="CK38" i="41"/>
  <c r="CL10" i="41"/>
  <c r="CL13" i="41"/>
  <c r="CL19" i="41"/>
  <c r="CL45" i="41"/>
  <c r="CL29" i="41"/>
  <c r="CL38" i="41"/>
  <c r="CL32" i="41"/>
  <c r="CM10" i="41"/>
  <c r="CM19" i="41"/>
  <c r="CM13" i="41"/>
  <c r="CM29" i="41"/>
  <c r="CM32" i="41"/>
  <c r="CN10" i="41"/>
  <c r="CN19" i="41"/>
  <c r="CN13" i="41"/>
  <c r="CN29" i="41"/>
  <c r="CN32" i="41"/>
  <c r="CN38" i="41"/>
  <c r="CO10" i="41"/>
  <c r="CO13" i="41"/>
  <c r="CO19" i="41"/>
  <c r="CO29" i="41"/>
  <c r="CO32" i="41"/>
  <c r="CO38" i="41"/>
  <c r="CO45" i="41"/>
  <c r="CP10" i="41"/>
  <c r="CP13" i="41"/>
  <c r="CP19" i="41"/>
  <c r="CP45" i="41"/>
  <c r="CP29" i="41"/>
  <c r="CP38" i="41"/>
  <c r="CP32" i="41"/>
  <c r="CQ10" i="41"/>
  <c r="CQ19" i="41"/>
  <c r="CQ13" i="41"/>
  <c r="CQ29" i="41"/>
  <c r="CQ38" i="41"/>
  <c r="CQ32" i="41"/>
  <c r="CR10" i="41"/>
  <c r="CR13" i="41"/>
  <c r="CR29" i="41"/>
  <c r="CR32" i="41"/>
  <c r="CR38" i="41"/>
  <c r="CS10" i="41"/>
  <c r="CS13" i="41"/>
  <c r="CS19" i="41"/>
  <c r="CS45" i="41"/>
  <c r="CS29" i="41"/>
  <c r="CS32" i="41"/>
  <c r="CS38" i="41"/>
  <c r="CT10" i="41"/>
  <c r="CT13" i="41"/>
  <c r="CT19" i="41"/>
  <c r="CT45" i="41"/>
  <c r="CT29" i="41"/>
  <c r="CT38" i="41"/>
  <c r="CT32" i="41"/>
  <c r="CU10" i="41"/>
  <c r="CU19" i="41"/>
  <c r="CU13" i="41"/>
  <c r="CU29" i="41"/>
  <c r="CU32" i="41"/>
  <c r="CV10" i="41"/>
  <c r="CV19" i="41"/>
  <c r="CV13" i="41"/>
  <c r="CV29" i="41"/>
  <c r="CV32" i="41"/>
  <c r="CV38" i="41"/>
  <c r="CW10" i="41"/>
  <c r="CW13" i="41"/>
  <c r="CW19" i="41"/>
  <c r="CW29" i="41"/>
  <c r="CW32" i="41"/>
  <c r="CW38" i="41"/>
  <c r="CW45" i="41"/>
  <c r="CX10" i="41"/>
  <c r="CX13" i="41"/>
  <c r="CX19" i="41"/>
  <c r="CX45" i="41"/>
  <c r="CX29" i="41"/>
  <c r="CX38" i="41"/>
  <c r="CX32" i="41"/>
  <c r="CY10" i="41"/>
  <c r="CY19" i="41"/>
  <c r="CY13" i="41"/>
  <c r="CY29" i="41"/>
  <c r="CY38" i="41"/>
  <c r="CY32" i="41"/>
  <c r="CZ10" i="41"/>
  <c r="CZ13" i="41"/>
  <c r="CZ29" i="41"/>
  <c r="CZ32" i="41"/>
  <c r="CZ38" i="41"/>
  <c r="DA10" i="41"/>
  <c r="DA13" i="41"/>
  <c r="DA19" i="41"/>
  <c r="DA45" i="41"/>
  <c r="DA29" i="41"/>
  <c r="DA32" i="41"/>
  <c r="DA38" i="41"/>
  <c r="DB10" i="41"/>
  <c r="DB13" i="41"/>
  <c r="DB19" i="41"/>
  <c r="DB45" i="41"/>
  <c r="DB29" i="41"/>
  <c r="DB38" i="41"/>
  <c r="DB32" i="41"/>
  <c r="DC10" i="41"/>
  <c r="DC19" i="41"/>
  <c r="DC13" i="41"/>
  <c r="DC29" i="41"/>
  <c r="DC32" i="41"/>
  <c r="DD10" i="41"/>
  <c r="DD19" i="41"/>
  <c r="DD13" i="41"/>
  <c r="DD29" i="41"/>
  <c r="DD32" i="41"/>
  <c r="DD38" i="41"/>
  <c r="DE10" i="41"/>
  <c r="DE13" i="41"/>
  <c r="DE19" i="41"/>
  <c r="DE29" i="41"/>
  <c r="DE32" i="41"/>
  <c r="DE38" i="41"/>
  <c r="DE45" i="41"/>
  <c r="DF10" i="41"/>
  <c r="DF13" i="41"/>
  <c r="DF19" i="41"/>
  <c r="DF45" i="41"/>
  <c r="DF29" i="41"/>
  <c r="DF38" i="41"/>
  <c r="DF32" i="41"/>
  <c r="DG10" i="41"/>
  <c r="DG19" i="41"/>
  <c r="DG13" i="41"/>
  <c r="DG29" i="41"/>
  <c r="DG38" i="41"/>
  <c r="DG32" i="41"/>
  <c r="DH10" i="41"/>
  <c r="DH13" i="41"/>
  <c r="DH29" i="41"/>
  <c r="DH32" i="41"/>
  <c r="DH38" i="41"/>
  <c r="DI10" i="41"/>
  <c r="DI13" i="41"/>
  <c r="DI19" i="41"/>
  <c r="DI45" i="41"/>
  <c r="DI29" i="41"/>
  <c r="DI32" i="41"/>
  <c r="DI38" i="41"/>
  <c r="DJ10" i="41"/>
  <c r="DJ13" i="41"/>
  <c r="DJ19" i="41"/>
  <c r="DJ45" i="41"/>
  <c r="DJ29" i="41"/>
  <c r="DJ38" i="41"/>
  <c r="DJ32" i="41"/>
  <c r="DK10" i="41"/>
  <c r="DK19" i="41"/>
  <c r="DK13" i="41"/>
  <c r="DK29" i="41"/>
  <c r="DK32" i="41"/>
  <c r="DL10" i="41"/>
  <c r="DL19" i="41"/>
  <c r="DL13" i="41"/>
  <c r="DL29" i="41"/>
  <c r="DL32" i="41"/>
  <c r="DL38" i="41"/>
  <c r="DM10" i="41"/>
  <c r="DM13" i="41"/>
  <c r="DM19" i="41"/>
  <c r="DM29" i="41"/>
  <c r="DM32" i="41"/>
  <c r="DM38" i="41"/>
  <c r="DM45" i="41"/>
  <c r="DN10" i="41"/>
  <c r="DN13" i="41"/>
  <c r="DN19" i="41"/>
  <c r="DN45" i="41"/>
  <c r="DN29" i="41"/>
  <c r="DN38" i="41"/>
  <c r="DN32" i="41"/>
  <c r="DO10" i="41"/>
  <c r="DO19" i="41"/>
  <c r="DO13" i="41"/>
  <c r="DO29" i="41"/>
  <c r="DO38" i="41"/>
  <c r="DO32" i="41"/>
  <c r="DP10" i="41"/>
  <c r="DP13" i="41"/>
  <c r="DP29" i="41"/>
  <c r="DP32" i="41"/>
  <c r="DP38" i="41"/>
  <c r="DQ10" i="41"/>
  <c r="DQ13" i="41"/>
  <c r="DQ19" i="41"/>
  <c r="DQ45" i="41"/>
  <c r="DQ29" i="41"/>
  <c r="DQ32" i="41"/>
  <c r="DQ38" i="41"/>
  <c r="DR10" i="41"/>
  <c r="DR13" i="41"/>
  <c r="DR19" i="41"/>
  <c r="DR45" i="41"/>
  <c r="DR29" i="41"/>
  <c r="DR38" i="41"/>
  <c r="DR32" i="41"/>
  <c r="DS10" i="41"/>
  <c r="DS19" i="41"/>
  <c r="DS13" i="41"/>
  <c r="DS29" i="41"/>
  <c r="DS32" i="41"/>
  <c r="DT10" i="41"/>
  <c r="DT19" i="41"/>
  <c r="DT13" i="41"/>
  <c r="DT29" i="41"/>
  <c r="DT32" i="41"/>
  <c r="DT38" i="41"/>
  <c r="DU10" i="41"/>
  <c r="DU13" i="41"/>
  <c r="DU19" i="41"/>
  <c r="DU29" i="41"/>
  <c r="DU32" i="41"/>
  <c r="DU38" i="41"/>
  <c r="DU45" i="41"/>
  <c r="DV10" i="41"/>
  <c r="DV13" i="41"/>
  <c r="DV19" i="41"/>
  <c r="DV29" i="41"/>
  <c r="DV38" i="41"/>
  <c r="DV45" i="41"/>
  <c r="DV32" i="41"/>
  <c r="DW10" i="41"/>
  <c r="DW19" i="41"/>
  <c r="DW13" i="41"/>
  <c r="DW29" i="41"/>
  <c r="DW32" i="41"/>
  <c r="DX10" i="41"/>
  <c r="DX13" i="41"/>
  <c r="DX29" i="41"/>
  <c r="DX38" i="41"/>
  <c r="DX32" i="41"/>
  <c r="DY10" i="41"/>
  <c r="DY13" i="41"/>
  <c r="DY19" i="41"/>
  <c r="DY29" i="41"/>
  <c r="DY32" i="41"/>
  <c r="DY38" i="41"/>
  <c r="DY45" i="41"/>
  <c r="DZ10" i="41"/>
  <c r="DZ13" i="41"/>
  <c r="DZ19" i="41"/>
  <c r="DZ29" i="41"/>
  <c r="DZ38" i="41"/>
  <c r="DZ45" i="41"/>
  <c r="DZ32" i="41"/>
  <c r="EA10" i="41"/>
  <c r="EA19" i="41"/>
  <c r="EA13" i="41"/>
  <c r="EA29" i="41"/>
  <c r="EA32" i="41"/>
  <c r="EB10" i="41"/>
  <c r="EB13" i="41"/>
  <c r="EB29" i="41"/>
  <c r="EB38" i="41"/>
  <c r="EB32" i="41"/>
  <c r="EC10" i="41"/>
  <c r="EC19" i="41"/>
  <c r="EC45" i="41"/>
  <c r="EC13" i="41"/>
  <c r="EC29" i="41"/>
  <c r="EC32" i="41"/>
  <c r="EC38" i="41"/>
  <c r="ED10" i="41"/>
  <c r="ED13" i="41"/>
  <c r="ED19" i="41"/>
  <c r="ED29" i="41"/>
  <c r="ED32" i="41"/>
  <c r="ED38" i="41"/>
  <c r="ED45" i="41"/>
  <c r="EE10" i="41"/>
  <c r="EE13" i="41"/>
  <c r="EE19" i="41"/>
  <c r="EE45" i="41"/>
  <c r="EE29" i="41"/>
  <c r="EE38" i="41"/>
  <c r="EE32" i="41"/>
  <c r="EF10" i="41"/>
  <c r="EF13" i="41"/>
  <c r="EF29" i="41"/>
  <c r="EF32" i="41"/>
  <c r="EF38" i="41"/>
  <c r="EG10" i="41"/>
  <c r="EG19" i="41"/>
  <c r="EG45" i="41"/>
  <c r="EG13" i="41"/>
  <c r="EG29" i="41"/>
  <c r="EG32" i="41"/>
  <c r="EG38" i="41"/>
  <c r="EH10" i="41"/>
  <c r="EH13" i="41"/>
  <c r="EH19" i="41"/>
  <c r="EH45" i="41"/>
  <c r="EH29" i="41"/>
  <c r="EH32" i="41"/>
  <c r="EH38" i="41"/>
  <c r="EI10" i="41"/>
  <c r="EI13" i="41"/>
  <c r="EI19" i="41"/>
  <c r="EI29" i="41"/>
  <c r="EI32" i="41"/>
  <c r="EJ10" i="41"/>
  <c r="EJ19" i="41"/>
  <c r="EJ13" i="41"/>
  <c r="EJ29" i="41"/>
  <c r="EJ32" i="41"/>
  <c r="EJ38" i="41"/>
  <c r="EK10" i="41"/>
  <c r="EK13" i="41"/>
  <c r="EK19" i="41"/>
  <c r="EK29" i="41"/>
  <c r="EK32" i="41"/>
  <c r="EK38" i="41"/>
  <c r="EK45" i="41"/>
  <c r="EL10" i="41"/>
  <c r="EL13" i="41"/>
  <c r="EL19" i="41"/>
  <c r="EL29" i="41"/>
  <c r="EL38" i="41"/>
  <c r="EL45" i="41"/>
  <c r="EL32" i="41"/>
  <c r="EM10" i="41"/>
  <c r="EM19" i="41"/>
  <c r="EM13" i="41"/>
  <c r="EM29" i="41"/>
  <c r="EM32" i="41"/>
  <c r="EN10" i="41"/>
  <c r="EN13" i="41"/>
  <c r="EN29" i="41"/>
  <c r="EN38" i="41"/>
  <c r="EN32" i="41"/>
  <c r="EO10" i="41"/>
  <c r="EO13" i="41"/>
  <c r="EO19" i="41"/>
  <c r="EO29" i="41"/>
  <c r="EO32" i="41"/>
  <c r="EO38" i="41"/>
  <c r="EO45" i="41"/>
  <c r="EP10" i="41"/>
  <c r="EP13" i="41"/>
  <c r="EP19" i="41"/>
  <c r="EP29" i="41"/>
  <c r="EP38" i="41"/>
  <c r="EP45" i="41"/>
  <c r="EP32" i="41"/>
  <c r="EQ10" i="41"/>
  <c r="EQ19" i="41"/>
  <c r="EQ13" i="41"/>
  <c r="EQ29" i="41"/>
  <c r="EQ38" i="41"/>
  <c r="EQ32" i="41"/>
  <c r="ER10" i="41"/>
  <c r="ER19" i="41"/>
  <c r="ER45" i="41"/>
  <c r="ER13" i="41"/>
  <c r="ER29" i="41"/>
  <c r="ER32" i="41"/>
  <c r="ER38" i="41"/>
  <c r="ES10" i="41"/>
  <c r="ES13" i="41"/>
  <c r="ES19" i="41"/>
  <c r="ES29" i="41"/>
  <c r="ES32" i="41"/>
  <c r="ES38" i="41"/>
  <c r="ES45" i="41"/>
  <c r="ET10" i="41"/>
  <c r="ET13" i="41"/>
  <c r="ET19" i="41"/>
  <c r="ET29" i="41"/>
  <c r="ET38" i="41"/>
  <c r="ET45" i="41"/>
  <c r="ET32" i="41"/>
  <c r="EU10" i="41"/>
  <c r="EU19" i="41"/>
  <c r="EU13" i="41"/>
  <c r="EU29" i="41"/>
  <c r="EU38" i="41"/>
  <c r="EU32" i="41"/>
  <c r="EV10" i="41"/>
  <c r="EV19" i="41"/>
  <c r="EV45" i="41"/>
  <c r="EV13" i="41"/>
  <c r="EV29" i="41"/>
  <c r="EV32" i="41"/>
  <c r="EV38" i="41"/>
  <c r="EW10" i="41"/>
  <c r="EW13" i="41"/>
  <c r="EW19" i="41"/>
  <c r="EW29" i="41"/>
  <c r="EW32" i="41"/>
  <c r="EW38" i="41"/>
  <c r="EW45" i="41"/>
  <c r="EX10" i="41"/>
  <c r="EX13" i="41"/>
  <c r="EX19" i="41"/>
  <c r="EX29" i="41"/>
  <c r="EX38" i="41"/>
  <c r="EX45" i="41"/>
  <c r="EX32" i="41"/>
  <c r="EY10" i="41"/>
  <c r="EY19" i="41"/>
  <c r="EY13" i="41"/>
  <c r="EY29" i="41"/>
  <c r="EY32" i="41"/>
  <c r="EZ10" i="41"/>
  <c r="EZ13" i="41"/>
  <c r="EZ29" i="41"/>
  <c r="EZ32" i="41"/>
  <c r="EZ38" i="41"/>
  <c r="FA10" i="41"/>
  <c r="FA13" i="41"/>
  <c r="FA19" i="41"/>
  <c r="FA29" i="41"/>
  <c r="FA32" i="41"/>
  <c r="FA38" i="41"/>
  <c r="FA45" i="41"/>
  <c r="FB10" i="41"/>
  <c r="FB13" i="41"/>
  <c r="FB19" i="41"/>
  <c r="FB29" i="41"/>
  <c r="FB38" i="41"/>
  <c r="FB45" i="41"/>
  <c r="FB32" i="41"/>
  <c r="FC10" i="41"/>
  <c r="FC19" i="41"/>
  <c r="FC13" i="41"/>
  <c r="FC29" i="41"/>
  <c r="FC32" i="41"/>
  <c r="FD10" i="41"/>
  <c r="FD19" i="41"/>
  <c r="FD13" i="41"/>
  <c r="FD29" i="41"/>
  <c r="FD32" i="41"/>
  <c r="FD38" i="41"/>
  <c r="FE10" i="41"/>
  <c r="FE13" i="41"/>
  <c r="FE19" i="41"/>
  <c r="FE29" i="41"/>
  <c r="FE32" i="41"/>
  <c r="FE38" i="41"/>
  <c r="FE45" i="41"/>
  <c r="FF10" i="41"/>
  <c r="FF13" i="41"/>
  <c r="FF19" i="41"/>
  <c r="FF29" i="41"/>
  <c r="FF38" i="41"/>
  <c r="FF45" i="41"/>
  <c r="FF32" i="41"/>
  <c r="FG10" i="41"/>
  <c r="FG19" i="41"/>
  <c r="FG13" i="41"/>
  <c r="FG29" i="41"/>
  <c r="FG32" i="41"/>
  <c r="FH10" i="41"/>
  <c r="FH13" i="41"/>
  <c r="FH29" i="41"/>
  <c r="FH32" i="41"/>
  <c r="FH38" i="41"/>
  <c r="FI10" i="41"/>
  <c r="FI13" i="41"/>
  <c r="FI19" i="41"/>
  <c r="FI29" i="41"/>
  <c r="FI32" i="41"/>
  <c r="FI38" i="41"/>
  <c r="FI45" i="41"/>
  <c r="FJ10" i="41"/>
  <c r="FJ13" i="41"/>
  <c r="FJ19" i="41"/>
  <c r="FJ29" i="41"/>
  <c r="FJ32" i="41"/>
  <c r="FK10" i="41"/>
  <c r="FK19" i="41"/>
  <c r="FK13" i="41"/>
  <c r="FK29" i="41"/>
  <c r="FK38" i="41"/>
  <c r="FK32" i="41"/>
  <c r="FL10" i="41"/>
  <c r="FL13" i="41"/>
  <c r="FL29" i="41"/>
  <c r="FL32" i="41"/>
  <c r="FL38" i="41"/>
  <c r="FM10" i="41"/>
  <c r="FM13" i="41"/>
  <c r="FM19" i="41"/>
  <c r="FM45" i="41"/>
  <c r="FM29" i="41"/>
  <c r="FM32" i="41"/>
  <c r="FM38" i="41"/>
  <c r="FN10" i="41"/>
  <c r="FN13" i="41"/>
  <c r="FN19" i="41"/>
  <c r="FN45" i="41"/>
  <c r="FN29" i="41"/>
  <c r="FN38" i="41"/>
  <c r="FN32" i="41"/>
  <c r="FO10" i="41"/>
  <c r="FO19" i="41"/>
  <c r="FO13" i="41"/>
  <c r="FO29" i="41"/>
  <c r="FO32" i="41"/>
  <c r="FP10" i="41"/>
  <c r="FP19" i="41"/>
  <c r="FP13" i="41"/>
  <c r="FP29" i="41"/>
  <c r="FP32" i="41"/>
  <c r="FP38" i="41"/>
  <c r="FQ10" i="41"/>
  <c r="FQ13" i="41"/>
  <c r="FQ19" i="41"/>
  <c r="FQ29" i="41"/>
  <c r="FQ32" i="41"/>
  <c r="FQ38" i="41"/>
  <c r="FQ45" i="41"/>
  <c r="FR10" i="41"/>
  <c r="FR13" i="41"/>
  <c r="FR19" i="41"/>
  <c r="FR45" i="41"/>
  <c r="FR29" i="41"/>
  <c r="FR38" i="41"/>
  <c r="FR32" i="41"/>
  <c r="FS10" i="41"/>
  <c r="FS19" i="41"/>
  <c r="FS13" i="41"/>
  <c r="FS29" i="41"/>
  <c r="FS32" i="41"/>
  <c r="FT10" i="41"/>
  <c r="FT13" i="41"/>
  <c r="FT29" i="41"/>
  <c r="FT32" i="41"/>
  <c r="FT38" i="41"/>
  <c r="FU10" i="41"/>
  <c r="FU13" i="41"/>
  <c r="FU19" i="41"/>
  <c r="FU45" i="41"/>
  <c r="FU29" i="41"/>
  <c r="FU32" i="41"/>
  <c r="FU38" i="41"/>
  <c r="FV10" i="41"/>
  <c r="FV13" i="41"/>
  <c r="FV19" i="41"/>
  <c r="FV45" i="41"/>
  <c r="FV29" i="41"/>
  <c r="FV38" i="41"/>
  <c r="FV32" i="41"/>
  <c r="FW10" i="41"/>
  <c r="FW19" i="41"/>
  <c r="FW13" i="41"/>
  <c r="FW29" i="41"/>
  <c r="FW32" i="41"/>
  <c r="FX10" i="41"/>
  <c r="FX19" i="41"/>
  <c r="FX13" i="41"/>
  <c r="FX29" i="41"/>
  <c r="FX32" i="41"/>
  <c r="FX38" i="41"/>
  <c r="FY10" i="41"/>
  <c r="FY13" i="41"/>
  <c r="FY19" i="41"/>
  <c r="FY29" i="41"/>
  <c r="FY32" i="41"/>
  <c r="FY38" i="41"/>
  <c r="FY45" i="41"/>
  <c r="FZ10" i="41"/>
  <c r="FZ13" i="41"/>
  <c r="FZ19" i="41"/>
  <c r="FZ45" i="41"/>
  <c r="FZ29" i="41"/>
  <c r="FZ38" i="41"/>
  <c r="FZ32" i="41"/>
  <c r="GA10" i="41"/>
  <c r="GA19" i="41"/>
  <c r="GA13" i="41"/>
  <c r="GA29" i="41"/>
  <c r="GA32" i="41"/>
  <c r="GB10" i="41"/>
  <c r="GB13" i="41"/>
  <c r="GB29" i="41"/>
  <c r="GB32" i="41"/>
  <c r="GB38" i="41"/>
  <c r="GC10" i="41"/>
  <c r="GC13" i="41"/>
  <c r="GC19" i="41"/>
  <c r="GC45" i="41"/>
  <c r="GC29" i="41"/>
  <c r="GC32" i="41"/>
  <c r="GC38" i="41"/>
  <c r="GD10" i="41"/>
  <c r="GD13" i="41"/>
  <c r="GD19" i="41"/>
  <c r="GD45" i="41"/>
  <c r="GD29" i="41"/>
  <c r="GD38" i="41"/>
  <c r="GD32" i="41"/>
  <c r="GE10" i="41"/>
  <c r="GE19" i="41"/>
  <c r="GE13" i="41"/>
  <c r="GE29" i="41"/>
  <c r="GE32" i="41"/>
  <c r="GF10" i="41"/>
  <c r="GF19" i="41"/>
  <c r="GF13" i="41"/>
  <c r="GF29" i="41"/>
  <c r="GF32" i="41"/>
  <c r="GF38" i="41"/>
  <c r="GG10" i="41"/>
  <c r="GG13" i="41"/>
  <c r="GG19" i="41"/>
  <c r="GG29" i="41"/>
  <c r="GG32" i="41"/>
  <c r="GG38" i="41"/>
  <c r="GG45" i="41"/>
  <c r="GH10" i="41"/>
  <c r="GH13" i="41"/>
  <c r="GH19" i="41"/>
  <c r="GH45" i="41"/>
  <c r="GH29" i="41"/>
  <c r="GH38" i="41"/>
  <c r="GH32" i="41"/>
  <c r="GI10" i="41"/>
  <c r="GI19" i="41"/>
  <c r="GI13" i="41"/>
  <c r="GI29" i="41"/>
  <c r="GI32" i="41"/>
  <c r="GJ10" i="41"/>
  <c r="GJ13" i="41"/>
  <c r="GJ29" i="41"/>
  <c r="GJ32" i="41"/>
  <c r="GJ38" i="41"/>
  <c r="GK10" i="41"/>
  <c r="GK13" i="41"/>
  <c r="GK19" i="41"/>
  <c r="GK45" i="41"/>
  <c r="GK29" i="41"/>
  <c r="GK32" i="41"/>
  <c r="GK38" i="41"/>
  <c r="GL10" i="41"/>
  <c r="GL13" i="41"/>
  <c r="GL19" i="41"/>
  <c r="GL45" i="41"/>
  <c r="GL29" i="41"/>
  <c r="GL38" i="41"/>
  <c r="GL32" i="41"/>
  <c r="GM10" i="41"/>
  <c r="GM19" i="41"/>
  <c r="GM13" i="41"/>
  <c r="GM29" i="41"/>
  <c r="GM32" i="41"/>
  <c r="GN10" i="41"/>
  <c r="GN13" i="41"/>
  <c r="GN29" i="41"/>
  <c r="GN38" i="41"/>
  <c r="GN32" i="41"/>
  <c r="GO10" i="41"/>
  <c r="GO19" i="41"/>
  <c r="GO13" i="41"/>
  <c r="GO29" i="41"/>
  <c r="GO32" i="41"/>
  <c r="GO38" i="41"/>
  <c r="GP10" i="41"/>
  <c r="GP13" i="41"/>
  <c r="GP19" i="41"/>
  <c r="GP29" i="41"/>
  <c r="GP32" i="41"/>
  <c r="GP38" i="41"/>
  <c r="GP45" i="41"/>
  <c r="GQ10" i="41"/>
  <c r="GQ13" i="41"/>
  <c r="GQ19" i="41"/>
  <c r="GQ29" i="41"/>
  <c r="GQ32" i="41"/>
  <c r="GR10" i="41"/>
  <c r="GR13" i="41"/>
  <c r="GR29" i="41"/>
  <c r="GR32" i="41"/>
  <c r="GR38" i="41"/>
  <c r="GS10" i="41"/>
  <c r="GS19" i="41"/>
  <c r="GS45" i="41"/>
  <c r="GS13" i="41"/>
  <c r="GS29" i="41"/>
  <c r="GS32" i="41"/>
  <c r="GS38" i="41"/>
  <c r="GT10" i="41"/>
  <c r="GT13" i="41"/>
  <c r="GT19" i="41"/>
  <c r="GT45" i="41"/>
  <c r="GT29" i="41"/>
  <c r="GT32" i="41"/>
  <c r="GT38" i="41"/>
  <c r="GU10" i="41"/>
  <c r="GU13" i="41"/>
  <c r="GU19" i="41"/>
  <c r="GU29" i="41"/>
  <c r="GU32" i="41"/>
  <c r="GV10" i="41"/>
  <c r="GV19" i="41"/>
  <c r="GV13" i="41"/>
  <c r="GV29" i="41"/>
  <c r="GV32" i="41"/>
  <c r="GV38" i="41"/>
  <c r="GW10" i="41"/>
  <c r="GW13" i="41"/>
  <c r="GW19" i="41"/>
  <c r="GW29" i="41"/>
  <c r="GW32" i="41"/>
  <c r="GW38" i="41"/>
  <c r="GW45" i="41"/>
  <c r="GX10" i="41"/>
  <c r="GX13" i="41"/>
  <c r="GX19" i="41"/>
  <c r="GX29" i="41"/>
  <c r="GX38" i="41"/>
  <c r="GX45" i="41"/>
  <c r="GX32" i="41"/>
  <c r="GY10" i="41"/>
  <c r="GY19" i="41"/>
  <c r="GY13" i="41"/>
  <c r="GY29" i="41"/>
  <c r="GY32" i="41"/>
  <c r="GZ10" i="41"/>
  <c r="GZ13" i="41"/>
  <c r="GZ29" i="41"/>
  <c r="GZ38" i="41"/>
  <c r="GZ32" i="41"/>
  <c r="HA10" i="41"/>
  <c r="HA13" i="41"/>
  <c r="HA19" i="41"/>
  <c r="HA29" i="41"/>
  <c r="HA32" i="41"/>
  <c r="HA38" i="41"/>
  <c r="HA45" i="41"/>
  <c r="HB10" i="41"/>
  <c r="HB13" i="41"/>
  <c r="HB19" i="41"/>
  <c r="HB29" i="41"/>
  <c r="HB38" i="41"/>
  <c r="HB45" i="41"/>
  <c r="HB32" i="41"/>
  <c r="HC10" i="41"/>
  <c r="HC19" i="41"/>
  <c r="HC13" i="41"/>
  <c r="HC29" i="41"/>
  <c r="HC32" i="41"/>
  <c r="HD10" i="41"/>
  <c r="HD13" i="41"/>
  <c r="HD29" i="41"/>
  <c r="HD38" i="41"/>
  <c r="HD32" i="41"/>
  <c r="HE10" i="41"/>
  <c r="HE13" i="41"/>
  <c r="HE29" i="41"/>
  <c r="HE32" i="41"/>
  <c r="HE38" i="41"/>
  <c r="HF10" i="41"/>
  <c r="HF13" i="41"/>
  <c r="HF19" i="41"/>
  <c r="HF29" i="41"/>
  <c r="HF32" i="41"/>
  <c r="HF38" i="41"/>
  <c r="HF45" i="41"/>
  <c r="HG10" i="41"/>
  <c r="HG13" i="41"/>
  <c r="HG19" i="41"/>
  <c r="HG45" i="41"/>
  <c r="HG29" i="41"/>
  <c r="HG38" i="41"/>
  <c r="HG32" i="41"/>
  <c r="HH10" i="41"/>
  <c r="HH19" i="41"/>
  <c r="HH13" i="41"/>
  <c r="HH29" i="41"/>
  <c r="HH32" i="41"/>
  <c r="HH38" i="41"/>
  <c r="HI10" i="41"/>
  <c r="HI13" i="41"/>
  <c r="HI19" i="41"/>
  <c r="HI29" i="41"/>
  <c r="HI32" i="41"/>
  <c r="HI38" i="41"/>
  <c r="HI45" i="41"/>
  <c r="HJ10" i="41"/>
  <c r="HJ13" i="41"/>
  <c r="HJ19" i="41"/>
  <c r="HJ29" i="41"/>
  <c r="HJ38" i="41"/>
  <c r="HJ45" i="41"/>
  <c r="HJ32" i="41"/>
  <c r="HK10" i="41"/>
  <c r="HK19" i="41"/>
  <c r="HK13" i="41"/>
  <c r="HK29" i="41"/>
  <c r="HK38" i="41"/>
  <c r="HK32" i="41"/>
  <c r="HL10" i="41"/>
  <c r="HL13" i="41"/>
  <c r="HL29" i="41"/>
  <c r="HL32" i="41"/>
  <c r="HL38" i="41"/>
  <c r="HM10" i="41"/>
  <c r="HM13" i="41"/>
  <c r="HM19" i="41"/>
  <c r="HM29" i="41"/>
  <c r="HM32" i="41"/>
  <c r="HM38" i="41"/>
  <c r="HN10" i="41"/>
  <c r="HN13" i="41"/>
  <c r="HN19" i="41"/>
  <c r="HN45" i="41"/>
  <c r="HN29" i="41"/>
  <c r="HN38" i="41"/>
  <c r="HN32" i="41"/>
  <c r="HO10" i="41"/>
  <c r="HO19" i="41"/>
  <c r="HO13" i="41"/>
  <c r="HO29" i="41"/>
  <c r="HO32" i="41"/>
  <c r="HP10" i="41"/>
  <c r="HP19" i="41"/>
  <c r="HP13" i="41"/>
  <c r="HP29" i="41"/>
  <c r="HP32" i="41"/>
  <c r="HP38" i="41"/>
  <c r="HQ10" i="41"/>
  <c r="HQ13" i="41"/>
  <c r="HQ19" i="41"/>
  <c r="HQ29" i="41"/>
  <c r="HQ32" i="41"/>
  <c r="HQ38" i="41"/>
  <c r="HQ45" i="41"/>
  <c r="HR10" i="41"/>
  <c r="HR13" i="41"/>
  <c r="HR19" i="41"/>
  <c r="HR29" i="41"/>
  <c r="HR38" i="41"/>
  <c r="HR45" i="41"/>
  <c r="HR32" i="41"/>
  <c r="HS10" i="41"/>
  <c r="HS19" i="41"/>
  <c r="HS13" i="41"/>
  <c r="HS29" i="41"/>
  <c r="HS38" i="41"/>
  <c r="HS32" i="41"/>
  <c r="HT10" i="41"/>
  <c r="HT13" i="41"/>
  <c r="HT29" i="41"/>
  <c r="HT32" i="41"/>
  <c r="HT38" i="41"/>
  <c r="HU10" i="41"/>
  <c r="HU13" i="41"/>
  <c r="HU19" i="41"/>
  <c r="HU29" i="41"/>
  <c r="HU32" i="41"/>
  <c r="HU38" i="41"/>
  <c r="HV10" i="41"/>
  <c r="HV13" i="41"/>
  <c r="HV19" i="41"/>
  <c r="HV45" i="41"/>
  <c r="HV29" i="41"/>
  <c r="HV38" i="41"/>
  <c r="HV32" i="41"/>
  <c r="HW10" i="41"/>
  <c r="HW19" i="41"/>
  <c r="HW13" i="41"/>
  <c r="HW29" i="41"/>
  <c r="HW32" i="41"/>
  <c r="HX10" i="41"/>
  <c r="HX19" i="41"/>
  <c r="HX13" i="41"/>
  <c r="HX29" i="41"/>
  <c r="HX32" i="41"/>
  <c r="HX38" i="41"/>
  <c r="HY10" i="41"/>
  <c r="HY13" i="41"/>
  <c r="HY19" i="41"/>
  <c r="HY29" i="41"/>
  <c r="HY32" i="41"/>
  <c r="HY38" i="41"/>
  <c r="HY45" i="41"/>
  <c r="HZ10" i="41"/>
  <c r="HZ13" i="41"/>
  <c r="HZ19" i="41"/>
  <c r="HZ29" i="41"/>
  <c r="HZ38" i="41"/>
  <c r="HZ45" i="41"/>
  <c r="HZ32" i="41"/>
  <c r="IA10" i="41"/>
  <c r="IA19" i="41"/>
  <c r="IA13" i="41"/>
  <c r="IA29" i="41"/>
  <c r="IA38" i="41"/>
  <c r="IA32" i="41"/>
  <c r="IB10" i="41"/>
  <c r="IB13" i="41"/>
  <c r="IB29" i="41"/>
  <c r="IB32" i="41"/>
  <c r="IB38" i="41"/>
  <c r="IC10" i="41"/>
  <c r="IC13" i="41"/>
  <c r="IC19" i="41"/>
  <c r="IC29" i="41"/>
  <c r="IC32" i="41"/>
  <c r="IC38" i="41"/>
  <c r="ID10" i="41"/>
  <c r="ID13" i="41"/>
  <c r="ID19" i="41"/>
  <c r="ID45" i="41"/>
  <c r="ID29" i="41"/>
  <c r="ID38" i="41"/>
  <c r="ID32" i="41"/>
  <c r="IE10" i="41"/>
  <c r="IE19" i="41"/>
  <c r="IE13" i="41"/>
  <c r="IE29" i="41"/>
  <c r="IE32" i="41"/>
  <c r="IF10" i="41"/>
  <c r="IF19" i="41"/>
  <c r="IF13" i="41"/>
  <c r="IF29" i="41"/>
  <c r="IF32" i="41"/>
  <c r="IF38" i="41"/>
  <c r="IG10" i="41"/>
  <c r="IG13" i="41"/>
  <c r="IG19" i="41"/>
  <c r="IG29" i="41"/>
  <c r="IG32" i="41"/>
  <c r="IG38" i="41"/>
  <c r="IG45" i="41"/>
  <c r="IH10" i="41"/>
  <c r="IH13" i="41"/>
  <c r="IH19" i="41"/>
  <c r="IH29" i="41"/>
  <c r="IH38" i="41"/>
  <c r="IH45" i="41"/>
  <c r="IH32" i="41"/>
  <c r="II10" i="41"/>
  <c r="II19" i="41"/>
  <c r="II13" i="41"/>
  <c r="II29" i="41"/>
  <c r="II38" i="41"/>
  <c r="II32" i="41"/>
  <c r="IJ10" i="41"/>
  <c r="IJ13" i="41"/>
  <c r="IJ29" i="41"/>
  <c r="IJ32" i="41"/>
  <c r="IJ38" i="41"/>
  <c r="IK10" i="41"/>
  <c r="IK13" i="41"/>
  <c r="IK19" i="41"/>
  <c r="IK45" i="41"/>
  <c r="IK29" i="41"/>
  <c r="IK32" i="41"/>
  <c r="IK38" i="41"/>
  <c r="IL10" i="41"/>
  <c r="IL13" i="41"/>
  <c r="IL19" i="41"/>
  <c r="IL45" i="41"/>
  <c r="IL29" i="41"/>
  <c r="IL38" i="41"/>
  <c r="IL32" i="41"/>
  <c r="IM10" i="41"/>
  <c r="IM19" i="41"/>
  <c r="IM13" i="41"/>
  <c r="IM29" i="41"/>
  <c r="IM32" i="41"/>
  <c r="IN10" i="41"/>
  <c r="IN19" i="41"/>
  <c r="IN13" i="41"/>
  <c r="IN29" i="41"/>
  <c r="IN32" i="41"/>
  <c r="IN38" i="41"/>
  <c r="IO10" i="41"/>
  <c r="IO13" i="41"/>
  <c r="IO19" i="41"/>
  <c r="IO29" i="41"/>
  <c r="IO32" i="41"/>
  <c r="IO38" i="41"/>
  <c r="IO45" i="41"/>
  <c r="IP10" i="41"/>
  <c r="IP13" i="41"/>
  <c r="IP19" i="41"/>
  <c r="IP29" i="41"/>
  <c r="IP38" i="41"/>
  <c r="IP32" i="41"/>
  <c r="IQ10" i="41"/>
  <c r="IQ19" i="41"/>
  <c r="IQ13" i="41"/>
  <c r="IQ29" i="41"/>
  <c r="IQ38" i="41"/>
  <c r="IQ32" i="41"/>
  <c r="IR10" i="41"/>
  <c r="IR13" i="41"/>
  <c r="IR29" i="41"/>
  <c r="IR32" i="41"/>
  <c r="IR38" i="41"/>
  <c r="IS10" i="41"/>
  <c r="IS13" i="41"/>
  <c r="IS19" i="41"/>
  <c r="IS45" i="41"/>
  <c r="IS29" i="41"/>
  <c r="IS32" i="41"/>
  <c r="IS38" i="41"/>
  <c r="IT10" i="41"/>
  <c r="IT13" i="41"/>
  <c r="IT19" i="41"/>
  <c r="IT29" i="41"/>
  <c r="IT38" i="41"/>
  <c r="IT32" i="41"/>
  <c r="IT45" i="41"/>
  <c r="IU10" i="41"/>
  <c r="IU19" i="41"/>
  <c r="IU13" i="41"/>
  <c r="IU29" i="41"/>
  <c r="IU32" i="41"/>
  <c r="IV10" i="41"/>
  <c r="IV19" i="41"/>
  <c r="IV13" i="41"/>
  <c r="IV29" i="41"/>
  <c r="IV32" i="41"/>
  <c r="IV38" i="41"/>
  <c r="IW10" i="41"/>
  <c r="IW13" i="41"/>
  <c r="IW19" i="41"/>
  <c r="IW29" i="41"/>
  <c r="IW32" i="41"/>
  <c r="IW38" i="41"/>
  <c r="IW45" i="41"/>
  <c r="IX10" i="41"/>
  <c r="IX13" i="41"/>
  <c r="IX19" i="41"/>
  <c r="IX29" i="41"/>
  <c r="IX32" i="41"/>
  <c r="IY10" i="41"/>
  <c r="IY19" i="41"/>
  <c r="IY13" i="41"/>
  <c r="IY29" i="41"/>
  <c r="IY38" i="41"/>
  <c r="IY32" i="41"/>
  <c r="IZ10" i="41"/>
  <c r="IZ13" i="41"/>
  <c r="IZ29" i="41"/>
  <c r="IZ32" i="41"/>
  <c r="IZ38" i="41"/>
  <c r="JA10" i="41"/>
  <c r="JA13" i="41"/>
  <c r="JA19" i="41"/>
  <c r="JA45" i="41"/>
  <c r="JA29" i="41"/>
  <c r="JA32" i="41"/>
  <c r="JA38" i="41"/>
  <c r="JB10" i="41"/>
  <c r="JB13" i="41"/>
  <c r="JB19" i="41"/>
  <c r="JB29" i="41"/>
  <c r="JB32" i="41"/>
  <c r="JB38" i="41"/>
  <c r="JB45" i="41"/>
  <c r="JC10" i="41"/>
  <c r="JC13" i="41"/>
  <c r="JC19" i="41"/>
  <c r="JC29" i="41"/>
  <c r="JC38" i="41"/>
  <c r="JC32" i="41"/>
  <c r="JD10" i="41"/>
  <c r="JD19" i="41"/>
  <c r="JD13" i="41"/>
  <c r="JD29" i="41"/>
  <c r="JD32" i="41"/>
  <c r="JD38" i="41"/>
  <c r="JE10" i="41"/>
  <c r="JE19" i="41"/>
  <c r="JE13" i="41"/>
  <c r="JE29" i="41"/>
  <c r="JE32" i="41"/>
  <c r="JE38" i="41"/>
  <c r="JF10" i="41"/>
  <c r="JF13" i="41"/>
  <c r="JF19" i="41"/>
  <c r="JF45" i="41"/>
  <c r="JF29" i="41"/>
  <c r="JF32" i="41"/>
  <c r="JF38" i="41"/>
  <c r="JG10" i="41"/>
  <c r="JG13" i="41"/>
  <c r="JG19" i="41"/>
  <c r="JG29" i="41"/>
  <c r="JG32" i="41"/>
  <c r="JH10" i="41"/>
  <c r="JH19" i="41"/>
  <c r="JH13" i="41"/>
  <c r="JH29" i="41"/>
  <c r="JH32" i="41"/>
  <c r="JH38" i="41"/>
  <c r="JI10" i="41"/>
  <c r="JI13" i="41"/>
  <c r="JI19" i="41"/>
  <c r="JI29" i="41"/>
  <c r="JI32" i="41"/>
  <c r="JI38" i="41"/>
  <c r="JI45" i="41"/>
  <c r="JJ10" i="41"/>
  <c r="JJ13" i="41"/>
  <c r="JJ19" i="41"/>
  <c r="JJ29" i="41"/>
  <c r="JJ38" i="41"/>
  <c r="JJ45" i="41"/>
  <c r="JJ32" i="41"/>
  <c r="JK10" i="41"/>
  <c r="JK19" i="41"/>
  <c r="JK13" i="41"/>
  <c r="JK29" i="41"/>
  <c r="JK32" i="41"/>
  <c r="JL10" i="41"/>
  <c r="JL13" i="41"/>
  <c r="JL29" i="41"/>
  <c r="JL32" i="41"/>
  <c r="JM10" i="41"/>
  <c r="JM13" i="41"/>
  <c r="JM19" i="41"/>
  <c r="JM29" i="41"/>
  <c r="JM32" i="41"/>
  <c r="JM38" i="41"/>
  <c r="JM45" i="41"/>
  <c r="JN10" i="41"/>
  <c r="JN13" i="41"/>
  <c r="JN19" i="41"/>
  <c r="JN29" i="41"/>
  <c r="JN32" i="41"/>
  <c r="JO10" i="41"/>
  <c r="JO19" i="41"/>
  <c r="JO13" i="41"/>
  <c r="JO29" i="41"/>
  <c r="JO32" i="41"/>
  <c r="JP10" i="41"/>
  <c r="JP13" i="41"/>
  <c r="JP29" i="41"/>
  <c r="JP38" i="41"/>
  <c r="JP32" i="41"/>
  <c r="JQ10" i="41"/>
  <c r="JQ13" i="41"/>
  <c r="JQ29" i="41"/>
  <c r="JQ32" i="41"/>
  <c r="JQ38" i="41"/>
  <c r="JR10" i="41"/>
  <c r="JR13" i="41"/>
  <c r="JR19" i="41"/>
  <c r="JR29" i="41"/>
  <c r="JR32" i="41"/>
  <c r="JR38" i="41"/>
  <c r="JR45" i="41"/>
  <c r="JS10" i="41"/>
  <c r="JS13" i="41"/>
  <c r="JS19" i="41"/>
  <c r="JS29" i="41"/>
  <c r="JS38" i="41"/>
  <c r="JS32" i="41"/>
  <c r="JT10" i="41"/>
  <c r="JT19" i="41"/>
  <c r="JT13" i="41"/>
  <c r="JT29" i="41"/>
  <c r="JT32" i="41"/>
  <c r="JT38" i="41"/>
  <c r="JU10" i="41"/>
  <c r="JU19" i="41"/>
  <c r="JU13" i="41"/>
  <c r="JU29" i="41"/>
  <c r="JU32" i="41"/>
  <c r="JU38" i="41"/>
  <c r="JV10" i="41"/>
  <c r="JV13" i="41"/>
  <c r="JV19" i="41"/>
  <c r="JV45" i="41"/>
  <c r="JV29" i="41"/>
  <c r="JV32" i="41"/>
  <c r="JV38" i="41"/>
  <c r="JW10" i="41"/>
  <c r="JW13" i="41"/>
  <c r="JW19" i="41"/>
  <c r="JW29" i="41"/>
  <c r="JW32" i="41"/>
  <c r="JX10" i="41"/>
  <c r="JX19" i="41"/>
  <c r="JX13" i="41"/>
  <c r="JX29" i="41"/>
  <c r="JX32" i="41"/>
  <c r="JX38" i="41"/>
  <c r="JY10" i="41"/>
  <c r="JY13" i="41"/>
  <c r="JY19" i="41"/>
  <c r="JY29" i="41"/>
  <c r="JY32" i="41"/>
  <c r="JY38" i="41"/>
  <c r="JY45" i="41"/>
  <c r="JZ10" i="41"/>
  <c r="JZ13" i="41"/>
  <c r="JZ19" i="41"/>
  <c r="JZ29" i="41"/>
  <c r="JZ38" i="41"/>
  <c r="JZ45" i="41"/>
  <c r="JZ32" i="41"/>
  <c r="KA10" i="41"/>
  <c r="KA19" i="41"/>
  <c r="KA13" i="41"/>
  <c r="KA29" i="41"/>
  <c r="KA32" i="41"/>
  <c r="KB10" i="41"/>
  <c r="KB13" i="41"/>
  <c r="KB19" i="41"/>
  <c r="KB45" i="41"/>
  <c r="KB29" i="41"/>
  <c r="KB38" i="41"/>
  <c r="KB32" i="41"/>
  <c r="KC10" i="41"/>
  <c r="KC19" i="41"/>
  <c r="KC13" i="41"/>
  <c r="KC29" i="41"/>
  <c r="KC32" i="41"/>
  <c r="KD10" i="41"/>
  <c r="KD19" i="41"/>
  <c r="KD13" i="41"/>
  <c r="KD29" i="41"/>
  <c r="KD32" i="41"/>
  <c r="KD38" i="41"/>
  <c r="KE10" i="41"/>
  <c r="KE13" i="41"/>
  <c r="KE19" i="41"/>
  <c r="KE29" i="41"/>
  <c r="KE32" i="41"/>
  <c r="KE38" i="41"/>
  <c r="KE45" i="41"/>
  <c r="KF10" i="41"/>
  <c r="KF13" i="41"/>
  <c r="KF19" i="41"/>
  <c r="KF45" i="41"/>
  <c r="KF29" i="41"/>
  <c r="KF38" i="41"/>
  <c r="KF32" i="41"/>
  <c r="KG10" i="41"/>
  <c r="KG19" i="41"/>
  <c r="KG13" i="41"/>
  <c r="KG29" i="41"/>
  <c r="KG32" i="41"/>
  <c r="KH10" i="41"/>
  <c r="KH13" i="41"/>
  <c r="KH29" i="41"/>
  <c r="KH32" i="41"/>
  <c r="KH38" i="41"/>
  <c r="KI10" i="41"/>
  <c r="KI13" i="41"/>
  <c r="KI19" i="41"/>
  <c r="KI45" i="41"/>
  <c r="KI29" i="41"/>
  <c r="KI32" i="41"/>
  <c r="KI38" i="41"/>
  <c r="KJ10" i="41"/>
  <c r="KJ13" i="41"/>
  <c r="KJ19" i="41"/>
  <c r="KJ45" i="41"/>
  <c r="KJ29" i="41"/>
  <c r="KJ38" i="41"/>
  <c r="KJ32" i="41"/>
  <c r="KK10" i="41"/>
  <c r="KK19" i="41"/>
  <c r="KK13" i="41"/>
  <c r="KK29" i="41"/>
  <c r="KK32" i="41"/>
  <c r="KL10" i="41"/>
  <c r="KL19" i="41"/>
  <c r="KL13" i="41"/>
  <c r="KL29" i="41"/>
  <c r="KL32" i="41"/>
  <c r="KL38" i="41"/>
  <c r="KM10" i="41"/>
  <c r="KM13" i="41"/>
  <c r="KM19" i="41"/>
  <c r="KM29" i="41"/>
  <c r="KM32" i="41"/>
  <c r="KM38" i="41"/>
  <c r="KM45" i="41"/>
  <c r="KN10" i="41"/>
  <c r="KN13" i="41"/>
  <c r="KN19" i="41"/>
  <c r="KN45" i="41"/>
  <c r="KN29" i="41"/>
  <c r="KN38" i="41"/>
  <c r="KN32" i="41"/>
  <c r="KO10" i="41"/>
  <c r="KO19" i="41"/>
  <c r="KO13" i="41"/>
  <c r="KO29" i="41"/>
  <c r="KO32" i="41"/>
  <c r="KP10" i="41"/>
  <c r="KP13" i="41"/>
  <c r="KP29" i="41"/>
  <c r="KP32" i="41"/>
  <c r="KP38" i="41"/>
  <c r="KQ10" i="41"/>
  <c r="KQ13" i="41"/>
  <c r="KQ19" i="41"/>
  <c r="KQ45" i="41"/>
  <c r="KQ29" i="41"/>
  <c r="KQ32" i="41"/>
  <c r="KQ38" i="41"/>
  <c r="KR10" i="41"/>
  <c r="KR13" i="41"/>
  <c r="KR19" i="41"/>
  <c r="KR45" i="41"/>
  <c r="KR29" i="41"/>
  <c r="KR38" i="41"/>
  <c r="KR32" i="41"/>
  <c r="KS10" i="41"/>
  <c r="KS19" i="41"/>
  <c r="KS13" i="41"/>
  <c r="KS29" i="41"/>
  <c r="KS32" i="41"/>
  <c r="KT10" i="41"/>
  <c r="KT19" i="41"/>
  <c r="KT13" i="41"/>
  <c r="KT29" i="41"/>
  <c r="KT32" i="41"/>
  <c r="KT38" i="41"/>
  <c r="KU10" i="41"/>
  <c r="KU13" i="41"/>
  <c r="KU19" i="41"/>
  <c r="KU29" i="41"/>
  <c r="KU32" i="41"/>
  <c r="KU38" i="41"/>
  <c r="KU45" i="41"/>
  <c r="H36" i="41"/>
  <c r="H37" i="41"/>
  <c r="I36" i="41"/>
  <c r="I37" i="41"/>
  <c r="J36" i="41"/>
  <c r="J37" i="41"/>
  <c r="K36" i="41"/>
  <c r="K37" i="41"/>
  <c r="L36" i="41"/>
  <c r="L37" i="41"/>
  <c r="M36" i="41"/>
  <c r="M37" i="41"/>
  <c r="M39" i="41"/>
  <c r="N36" i="41"/>
  <c r="N37" i="41"/>
  <c r="O36" i="41"/>
  <c r="O37" i="41"/>
  <c r="P36" i="41"/>
  <c r="P37" i="41"/>
  <c r="Q36" i="41"/>
  <c r="Q37" i="41"/>
  <c r="R36" i="41"/>
  <c r="R37" i="41"/>
  <c r="S36" i="41"/>
  <c r="S37" i="41"/>
  <c r="T36" i="41"/>
  <c r="T37" i="41"/>
  <c r="U36" i="41"/>
  <c r="U37" i="41"/>
  <c r="U39" i="41"/>
  <c r="V36" i="41"/>
  <c r="V37" i="41"/>
  <c r="W36" i="41"/>
  <c r="W37" i="41"/>
  <c r="X36" i="41"/>
  <c r="X37" i="41"/>
  <c r="Y36" i="41"/>
  <c r="Y37" i="41"/>
  <c r="Z36" i="41"/>
  <c r="Z37" i="41"/>
  <c r="AA36" i="41"/>
  <c r="AA37" i="41"/>
  <c r="AB36" i="41"/>
  <c r="AB37" i="41"/>
  <c r="AC36" i="41"/>
  <c r="AC37" i="41"/>
  <c r="AC39" i="41"/>
  <c r="AD36" i="41"/>
  <c r="AD37" i="41"/>
  <c r="AE36" i="41"/>
  <c r="AE37" i="41"/>
  <c r="AF36" i="41"/>
  <c r="AF37" i="41"/>
  <c r="AG36" i="41"/>
  <c r="AG37" i="41"/>
  <c r="AH36" i="41"/>
  <c r="AH37" i="41"/>
  <c r="AI36" i="41"/>
  <c r="AI37" i="41"/>
  <c r="AJ36" i="41"/>
  <c r="AJ37" i="41"/>
  <c r="AK36" i="41"/>
  <c r="AK37" i="41"/>
  <c r="AK39" i="41"/>
  <c r="AL36" i="41"/>
  <c r="AL37" i="41"/>
  <c r="AM36" i="41"/>
  <c r="AM37" i="41"/>
  <c r="AN36" i="41"/>
  <c r="AN37" i="41"/>
  <c r="AO36" i="41"/>
  <c r="AO37" i="41"/>
  <c r="AP36" i="41"/>
  <c r="AP37" i="41"/>
  <c r="AQ36" i="41"/>
  <c r="AQ37" i="41"/>
  <c r="AR36" i="41"/>
  <c r="AR37" i="41"/>
  <c r="AS36" i="41"/>
  <c r="AS37" i="41"/>
  <c r="AS39" i="41"/>
  <c r="AT36" i="41"/>
  <c r="AT37" i="41"/>
  <c r="AU36" i="41"/>
  <c r="AU37" i="41"/>
  <c r="AV36" i="41"/>
  <c r="AV37" i="41"/>
  <c r="AW36" i="41"/>
  <c r="AW37" i="41"/>
  <c r="AX36" i="41"/>
  <c r="AX37" i="41"/>
  <c r="AY36" i="41"/>
  <c r="AY37" i="41"/>
  <c r="AZ36" i="41"/>
  <c r="AZ37" i="41"/>
  <c r="BA36" i="41"/>
  <c r="BA37" i="41"/>
  <c r="BA39" i="41"/>
  <c r="BB36" i="41"/>
  <c r="BB37" i="41"/>
  <c r="BC36" i="41"/>
  <c r="BC37" i="41"/>
  <c r="BD36" i="41"/>
  <c r="BD37" i="41"/>
  <c r="BE36" i="41"/>
  <c r="BE37" i="41"/>
  <c r="BF36" i="41"/>
  <c r="BF37" i="41"/>
  <c r="BG36" i="41"/>
  <c r="BG37" i="41"/>
  <c r="BH36" i="41"/>
  <c r="BH37" i="41"/>
  <c r="BI36" i="41"/>
  <c r="BI37" i="41"/>
  <c r="BI39" i="41"/>
  <c r="BJ36" i="41"/>
  <c r="BJ37" i="41"/>
  <c r="BK36" i="41"/>
  <c r="BK37" i="41"/>
  <c r="BL36" i="41"/>
  <c r="BL37" i="41"/>
  <c r="BM36" i="41"/>
  <c r="BM37" i="41"/>
  <c r="BN36" i="41"/>
  <c r="BN37" i="41"/>
  <c r="BO36" i="41"/>
  <c r="BO37" i="41"/>
  <c r="BP36" i="41"/>
  <c r="BP37" i="41"/>
  <c r="BQ36" i="41"/>
  <c r="BQ37" i="41"/>
  <c r="BQ39" i="41"/>
  <c r="BR36" i="41"/>
  <c r="BR37" i="41"/>
  <c r="BS36" i="41"/>
  <c r="BS37" i="41"/>
  <c r="BT36" i="41"/>
  <c r="BT37" i="41"/>
  <c r="BU36" i="41"/>
  <c r="BU37" i="41"/>
  <c r="BV36" i="41"/>
  <c r="BV37" i="41"/>
  <c r="BW36" i="41"/>
  <c r="BW37" i="41"/>
  <c r="BX36" i="41"/>
  <c r="BX37" i="41"/>
  <c r="BY36" i="41"/>
  <c r="BY37" i="41"/>
  <c r="BY39" i="41"/>
  <c r="BZ36" i="41"/>
  <c r="BZ37" i="41"/>
  <c r="CA36" i="41"/>
  <c r="CA37" i="41"/>
  <c r="CB36" i="41"/>
  <c r="CB37" i="41"/>
  <c r="CC36" i="41"/>
  <c r="CC37" i="41"/>
  <c r="CD36" i="41"/>
  <c r="CD37" i="41"/>
  <c r="CE36" i="41"/>
  <c r="CE37" i="41"/>
  <c r="CF36" i="41"/>
  <c r="CF37" i="41"/>
  <c r="CG36" i="41"/>
  <c r="CG37" i="41"/>
  <c r="CG39" i="41"/>
  <c r="CH36" i="41"/>
  <c r="CH37" i="41"/>
  <c r="CI36" i="41"/>
  <c r="CI37" i="41"/>
  <c r="CJ36" i="41"/>
  <c r="CJ37" i="41"/>
  <c r="CJ39" i="41"/>
  <c r="CK36" i="41"/>
  <c r="CK37" i="41"/>
  <c r="CL36" i="41"/>
  <c r="CL37" i="41"/>
  <c r="CM36" i="41"/>
  <c r="CM37" i="41"/>
  <c r="CN36" i="41"/>
  <c r="CN37" i="41"/>
  <c r="CO36" i="41"/>
  <c r="CO37" i="41"/>
  <c r="CO39" i="41"/>
  <c r="CP36" i="41"/>
  <c r="CP37" i="41"/>
  <c r="CP39" i="41"/>
  <c r="CQ36" i="41"/>
  <c r="CQ37" i="41"/>
  <c r="CR36" i="41"/>
  <c r="CR37" i="41"/>
  <c r="CS36" i="41"/>
  <c r="CS37" i="41"/>
  <c r="CT36" i="41"/>
  <c r="CT37" i="41"/>
  <c r="CU36" i="41"/>
  <c r="CU37" i="41"/>
  <c r="CV36" i="41"/>
  <c r="CV37" i="41"/>
  <c r="CW36" i="41"/>
  <c r="CW37" i="41"/>
  <c r="CW39" i="41"/>
  <c r="CX36" i="41"/>
  <c r="CX37" i="41"/>
  <c r="CY36" i="41"/>
  <c r="CY37" i="41"/>
  <c r="CZ36" i="41"/>
  <c r="CZ37" i="41"/>
  <c r="CZ39" i="41"/>
  <c r="DA36" i="41"/>
  <c r="DA37" i="41"/>
  <c r="DB36" i="41"/>
  <c r="DB37" i="41"/>
  <c r="DC36" i="41"/>
  <c r="DC37" i="41"/>
  <c r="DD36" i="41"/>
  <c r="DD37" i="41"/>
  <c r="DE36" i="41"/>
  <c r="DE37" i="41"/>
  <c r="DE39" i="41"/>
  <c r="DF36" i="41"/>
  <c r="DF37" i="41"/>
  <c r="DG36" i="41"/>
  <c r="DG37" i="41"/>
  <c r="DH36" i="41"/>
  <c r="DH37" i="41"/>
  <c r="DI36" i="41"/>
  <c r="DI37" i="41"/>
  <c r="DJ36" i="41"/>
  <c r="DJ37" i="41"/>
  <c r="DK36" i="41"/>
  <c r="DK37" i="41"/>
  <c r="DL36" i="41"/>
  <c r="DL37" i="41"/>
  <c r="DM36" i="41"/>
  <c r="DM37" i="41"/>
  <c r="DM39" i="41"/>
  <c r="DN36" i="41"/>
  <c r="DN37" i="41"/>
  <c r="DO36" i="41"/>
  <c r="DO37" i="41"/>
  <c r="DP36" i="41"/>
  <c r="DP37" i="41"/>
  <c r="DP39" i="41"/>
  <c r="DQ36" i="41"/>
  <c r="DQ37" i="41"/>
  <c r="DR36" i="41"/>
  <c r="DR37" i="41"/>
  <c r="DS36" i="41"/>
  <c r="DS37" i="41"/>
  <c r="DT36" i="41"/>
  <c r="DT37" i="41"/>
  <c r="DU36" i="41"/>
  <c r="DU37" i="41"/>
  <c r="DU39" i="41"/>
  <c r="DV36" i="41"/>
  <c r="DV37" i="41"/>
  <c r="DV39" i="41"/>
  <c r="DW36" i="41"/>
  <c r="DW37" i="41"/>
  <c r="DX36" i="41"/>
  <c r="DX37" i="41"/>
  <c r="DY36" i="41"/>
  <c r="DY37" i="41"/>
  <c r="DZ36" i="41"/>
  <c r="DZ37" i="41"/>
  <c r="DZ39" i="41"/>
  <c r="EA36" i="41"/>
  <c r="EA37" i="41"/>
  <c r="EB36" i="41"/>
  <c r="EB37" i="41"/>
  <c r="EC36" i="41"/>
  <c r="EC37" i="41"/>
  <c r="EC39" i="41"/>
  <c r="ED36" i="41"/>
  <c r="ED37" i="41"/>
  <c r="EE36" i="41"/>
  <c r="EE37" i="41"/>
  <c r="EF36" i="41"/>
  <c r="EF37" i="41"/>
  <c r="EF39" i="41"/>
  <c r="EG36" i="41"/>
  <c r="EG37" i="41"/>
  <c r="EH36" i="41"/>
  <c r="EH37" i="41"/>
  <c r="EI36" i="41"/>
  <c r="EI37" i="41"/>
  <c r="EJ36" i="41"/>
  <c r="EJ37" i="41"/>
  <c r="EK36" i="41"/>
  <c r="EK37" i="41"/>
  <c r="EK39" i="41"/>
  <c r="EL36" i="41"/>
  <c r="EL37" i="41"/>
  <c r="EM36" i="41"/>
  <c r="EM37" i="41"/>
  <c r="EN36" i="41"/>
  <c r="EN37" i="41"/>
  <c r="EO36" i="41"/>
  <c r="EO37" i="41"/>
  <c r="EP36" i="41"/>
  <c r="EP37" i="41"/>
  <c r="EQ36" i="41"/>
  <c r="EQ37" i="41"/>
  <c r="ER36" i="41"/>
  <c r="ER37" i="41"/>
  <c r="ES36" i="41"/>
  <c r="ES37" i="41"/>
  <c r="ES39" i="41"/>
  <c r="ET36" i="41"/>
  <c r="ET37" i="41"/>
  <c r="EU36" i="41"/>
  <c r="EU37" i="41"/>
  <c r="EV36" i="41"/>
  <c r="EV37" i="41"/>
  <c r="EV39" i="41"/>
  <c r="EW36" i="41"/>
  <c r="EW37" i="41"/>
  <c r="EX36" i="41"/>
  <c r="EX37" i="41"/>
  <c r="EY36" i="41"/>
  <c r="EY37" i="41"/>
  <c r="EZ36" i="41"/>
  <c r="EZ37" i="41"/>
  <c r="FA36" i="41"/>
  <c r="FA37" i="41"/>
  <c r="FA39" i="41"/>
  <c r="FB36" i="41"/>
  <c r="FB37" i="41"/>
  <c r="FB39" i="41"/>
  <c r="FC36" i="41"/>
  <c r="FC37" i="41"/>
  <c r="FD36" i="41"/>
  <c r="FD37" i="41"/>
  <c r="FE36" i="41"/>
  <c r="FE37" i="41"/>
  <c r="FF36" i="41"/>
  <c r="FF37" i="41"/>
  <c r="FF39" i="41"/>
  <c r="FG36" i="41"/>
  <c r="FG37" i="41"/>
  <c r="FH36" i="41"/>
  <c r="FH37" i="41"/>
  <c r="FI36" i="41"/>
  <c r="FI37" i="41"/>
  <c r="FI39" i="41"/>
  <c r="FK36" i="41"/>
  <c r="FK37" i="41"/>
  <c r="FL36" i="41"/>
  <c r="FL37" i="41"/>
  <c r="FM36" i="41"/>
  <c r="FM37" i="41"/>
  <c r="FN36" i="41"/>
  <c r="FN37" i="41"/>
  <c r="FO36" i="41"/>
  <c r="FO37" i="41"/>
  <c r="FP36" i="41"/>
  <c r="FP37" i="41"/>
  <c r="FQ36" i="41"/>
  <c r="FQ37" i="41"/>
  <c r="FQ39" i="41"/>
  <c r="FR36" i="41"/>
  <c r="FR37" i="41"/>
  <c r="FT36" i="41"/>
  <c r="FT37" i="41"/>
  <c r="FT39" i="41"/>
  <c r="FU36" i="41"/>
  <c r="FU37" i="41"/>
  <c r="FV36" i="41"/>
  <c r="FV37" i="41"/>
  <c r="FW36" i="41"/>
  <c r="FW37" i="41"/>
  <c r="FX36" i="41"/>
  <c r="FX37" i="41"/>
  <c r="FY36" i="41"/>
  <c r="FY37" i="41"/>
  <c r="FY39" i="41"/>
  <c r="FZ36" i="41"/>
  <c r="FZ37" i="41"/>
  <c r="FZ39" i="41"/>
  <c r="GB36" i="41"/>
  <c r="GB37" i="41"/>
  <c r="GC36" i="41"/>
  <c r="GC37" i="41"/>
  <c r="GD36" i="41"/>
  <c r="GD37" i="41"/>
  <c r="GD39" i="41"/>
  <c r="GE36" i="41"/>
  <c r="GE37" i="41"/>
  <c r="GF36" i="41"/>
  <c r="GF37" i="41"/>
  <c r="GG36" i="41"/>
  <c r="GG37" i="41"/>
  <c r="GG39" i="41"/>
  <c r="GH36" i="41"/>
  <c r="GH37" i="41"/>
  <c r="GH39" i="41"/>
  <c r="GJ36" i="41"/>
  <c r="GJ37" i="41"/>
  <c r="GK36" i="41"/>
  <c r="GK37" i="41"/>
  <c r="GL36" i="41"/>
  <c r="GL37" i="41"/>
  <c r="GL39" i="41"/>
  <c r="GM36" i="41"/>
  <c r="GM37" i="41"/>
  <c r="GO36" i="41"/>
  <c r="GO37" i="41"/>
  <c r="GO39" i="41"/>
  <c r="GP36" i="41"/>
  <c r="GP37" i="41"/>
  <c r="GP39" i="41"/>
  <c r="GR36" i="41"/>
  <c r="GR37" i="41"/>
  <c r="GR39" i="41"/>
  <c r="GS36" i="41"/>
  <c r="GS37" i="41"/>
  <c r="GT36" i="41"/>
  <c r="GT37" i="41"/>
  <c r="GT39" i="41"/>
  <c r="GU36" i="41"/>
  <c r="GU37" i="41"/>
  <c r="GV36" i="41"/>
  <c r="GV37" i="41"/>
  <c r="GW36" i="41"/>
  <c r="GW37" i="41"/>
  <c r="GW39" i="41"/>
  <c r="GX36" i="41"/>
  <c r="GX37" i="41"/>
  <c r="GY36" i="41"/>
  <c r="GY37" i="41"/>
  <c r="GZ36" i="41"/>
  <c r="GZ37" i="41"/>
  <c r="HA36" i="41"/>
  <c r="HA37" i="41"/>
  <c r="HB36" i="41"/>
  <c r="HB37" i="41"/>
  <c r="HC36" i="41"/>
  <c r="HC37" i="41"/>
  <c r="HD36" i="41"/>
  <c r="HD37" i="41"/>
  <c r="HE36" i="41"/>
  <c r="HE37" i="41"/>
  <c r="HE39" i="41"/>
  <c r="HF36" i="41"/>
  <c r="HF37" i="41"/>
  <c r="HG36" i="41"/>
  <c r="HG37" i="41"/>
  <c r="HH36" i="41"/>
  <c r="HH37" i="41"/>
  <c r="HI36" i="41"/>
  <c r="HI37" i="41"/>
  <c r="HJ36" i="41"/>
  <c r="HJ37" i="41"/>
  <c r="HJ39" i="41"/>
  <c r="HK36" i="41"/>
  <c r="HK37" i="41"/>
  <c r="HL36" i="41"/>
  <c r="HL37" i="41"/>
  <c r="HM36" i="41"/>
  <c r="HM37" i="41"/>
  <c r="HM39" i="41"/>
  <c r="HN36" i="41"/>
  <c r="HN37" i="41"/>
  <c r="HN39" i="41"/>
  <c r="HO36" i="41"/>
  <c r="HO37" i="41"/>
  <c r="HP36" i="41"/>
  <c r="HP37" i="41"/>
  <c r="HQ36" i="41"/>
  <c r="HQ37" i="41"/>
  <c r="HR36" i="41"/>
  <c r="HR37" i="41"/>
  <c r="HS36" i="41"/>
  <c r="HS37" i="41"/>
  <c r="HT36" i="41"/>
  <c r="HT37" i="41"/>
  <c r="HU36" i="41"/>
  <c r="HU37" i="41"/>
  <c r="HU39" i="41"/>
  <c r="HV36" i="41"/>
  <c r="HV37" i="41"/>
  <c r="HW36" i="41"/>
  <c r="HW37" i="41"/>
  <c r="HW39" i="41"/>
  <c r="HX36" i="41"/>
  <c r="HX37" i="41"/>
  <c r="HY36" i="41"/>
  <c r="HY37" i="41"/>
  <c r="HY39" i="41"/>
  <c r="HZ36" i="41"/>
  <c r="HZ37" i="41"/>
  <c r="IA36" i="41"/>
  <c r="IA37" i="41"/>
  <c r="IB36" i="41"/>
  <c r="IB37" i="41"/>
  <c r="IC36" i="41"/>
  <c r="IC37" i="41"/>
  <c r="IC39" i="41"/>
  <c r="ID36" i="41"/>
  <c r="ID37" i="41"/>
  <c r="IE36" i="41"/>
  <c r="IE37" i="41"/>
  <c r="IF36" i="41"/>
  <c r="IF37" i="41"/>
  <c r="IG36" i="41"/>
  <c r="IG37" i="41"/>
  <c r="IG39" i="41"/>
  <c r="IH36" i="41"/>
  <c r="IH37" i="41"/>
  <c r="II36" i="41"/>
  <c r="II37" i="41"/>
  <c r="IJ36" i="41"/>
  <c r="IJ37" i="41"/>
  <c r="IK36" i="41"/>
  <c r="IK37" i="41"/>
  <c r="IK39" i="41"/>
  <c r="IL36" i="41"/>
  <c r="IL37" i="41"/>
  <c r="IM36" i="41"/>
  <c r="IM37" i="41"/>
  <c r="IM39" i="41"/>
  <c r="IN36" i="41"/>
  <c r="IN37" i="41"/>
  <c r="IO36" i="41"/>
  <c r="IO37" i="41"/>
  <c r="IO39" i="41"/>
  <c r="IQ36" i="41"/>
  <c r="IQ37" i="41"/>
  <c r="IR36" i="41"/>
  <c r="IR37" i="41"/>
  <c r="IS36" i="41"/>
  <c r="IS37" i="41"/>
  <c r="IS39" i="41"/>
  <c r="IT36" i="41"/>
  <c r="IT37" i="41"/>
  <c r="IU36" i="41"/>
  <c r="IU37" i="41"/>
  <c r="IU39" i="41"/>
  <c r="IV36" i="41"/>
  <c r="IV37" i="41"/>
  <c r="IW36" i="41"/>
  <c r="IW37" i="41"/>
  <c r="IW39" i="41"/>
  <c r="IY36" i="41"/>
  <c r="IY37" i="41"/>
  <c r="IZ36" i="41"/>
  <c r="IZ37" i="41"/>
  <c r="JA36" i="41"/>
  <c r="JA37" i="41"/>
  <c r="JA39" i="41"/>
  <c r="JB36" i="41"/>
  <c r="JB37" i="41"/>
  <c r="JC36" i="41"/>
  <c r="JC37" i="41"/>
  <c r="JD36" i="41"/>
  <c r="JD37" i="41"/>
  <c r="JE36" i="41"/>
  <c r="JE37" i="41"/>
  <c r="JE39" i="41"/>
  <c r="JF36" i="41"/>
  <c r="JF37" i="41"/>
  <c r="JG36" i="41"/>
  <c r="JG37" i="41"/>
  <c r="JH36" i="41"/>
  <c r="JH37" i="41"/>
  <c r="JI36" i="41"/>
  <c r="JI37" i="41"/>
  <c r="JI39" i="41"/>
  <c r="JK36" i="41"/>
  <c r="JK37" i="41"/>
  <c r="JK39" i="41"/>
  <c r="JM36" i="41"/>
  <c r="JM37" i="41"/>
  <c r="JM39" i="41"/>
  <c r="JO36" i="41"/>
  <c r="JO37" i="41"/>
  <c r="JO39" i="41"/>
  <c r="JP36" i="41"/>
  <c r="JP37" i="41"/>
  <c r="JQ36" i="41"/>
  <c r="JQ37" i="41"/>
  <c r="JQ39" i="41"/>
  <c r="JR36" i="41"/>
  <c r="JR37" i="41"/>
  <c r="JS36" i="41"/>
  <c r="JS37" i="41"/>
  <c r="JS39" i="41"/>
  <c r="JT36" i="41"/>
  <c r="JT37" i="41"/>
  <c r="JU36" i="41"/>
  <c r="JU37" i="41"/>
  <c r="JU39" i="41"/>
  <c r="JV36" i="41"/>
  <c r="JV37" i="41"/>
  <c r="JW36" i="41"/>
  <c r="JW37" i="41"/>
  <c r="JW39" i="41"/>
  <c r="JX36" i="41"/>
  <c r="JX37" i="41"/>
  <c r="JY36" i="41"/>
  <c r="JY37" i="41"/>
  <c r="JY39" i="41"/>
  <c r="KA36" i="41"/>
  <c r="KA37" i="41"/>
  <c r="KA39" i="41"/>
  <c r="KB36" i="41"/>
  <c r="KB37" i="41"/>
  <c r="KC36" i="41"/>
  <c r="KC37" i="41"/>
  <c r="KC39" i="41"/>
  <c r="KD36" i="41"/>
  <c r="KD37" i="41"/>
  <c r="KE36" i="41"/>
  <c r="KE37" i="41"/>
  <c r="KE39" i="41"/>
  <c r="KG36" i="41"/>
  <c r="KG37" i="41"/>
  <c r="KH36" i="41"/>
  <c r="KH37" i="41"/>
  <c r="KI36" i="41"/>
  <c r="KI37" i="41"/>
  <c r="KI39" i="41"/>
  <c r="KJ36" i="41"/>
  <c r="KJ37" i="41"/>
  <c r="KK36" i="41"/>
  <c r="KK37" i="41"/>
  <c r="KK39" i="41"/>
  <c r="KL36" i="41"/>
  <c r="KL37" i="41"/>
  <c r="KM36" i="41"/>
  <c r="KM37" i="41"/>
  <c r="KM39" i="41"/>
  <c r="KP36" i="41"/>
  <c r="KP37" i="41"/>
  <c r="KQ36" i="41"/>
  <c r="KQ37" i="41"/>
  <c r="KQ39" i="41"/>
  <c r="KR36" i="41"/>
  <c r="KR37" i="41"/>
  <c r="KS36" i="41"/>
  <c r="KS37" i="41"/>
  <c r="KS39" i="41"/>
  <c r="KT36" i="41"/>
  <c r="KT37" i="41"/>
  <c r="KU36" i="41"/>
  <c r="KU37" i="41"/>
  <c r="KU39" i="41"/>
  <c r="I39" i="41"/>
  <c r="J39" i="41"/>
  <c r="K39" i="41"/>
  <c r="L39" i="41"/>
  <c r="N39" i="41"/>
  <c r="O39" i="41"/>
  <c r="P39" i="41"/>
  <c r="Q39" i="41"/>
  <c r="R39" i="41"/>
  <c r="S39" i="41"/>
  <c r="T39" i="41"/>
  <c r="V39" i="41"/>
  <c r="W39" i="41"/>
  <c r="X39" i="41"/>
  <c r="Y39" i="41"/>
  <c r="Z39" i="41"/>
  <c r="AA39" i="41"/>
  <c r="AB39" i="41"/>
  <c r="AD39" i="41"/>
  <c r="AE39" i="41"/>
  <c r="AF39" i="41"/>
  <c r="AG39" i="41"/>
  <c r="AH39" i="41"/>
  <c r="AI39" i="41"/>
  <c r="AJ39" i="41"/>
  <c r="AL39" i="41"/>
  <c r="AM39" i="41"/>
  <c r="AN39" i="41"/>
  <c r="AO39" i="41"/>
  <c r="AP39" i="41"/>
  <c r="AQ39" i="41"/>
  <c r="AR39" i="41"/>
  <c r="AT39" i="41"/>
  <c r="AU39" i="41"/>
  <c r="AV39" i="41"/>
  <c r="AW39" i="41"/>
  <c r="AX39" i="41"/>
  <c r="AY39" i="41"/>
  <c r="AZ39" i="41"/>
  <c r="BB39" i="41"/>
  <c r="BC39" i="41"/>
  <c r="BD39" i="41"/>
  <c r="BE39" i="41"/>
  <c r="BF39" i="41"/>
  <c r="BG39" i="41"/>
  <c r="BH39" i="41"/>
  <c r="BJ39" i="41"/>
  <c r="BK39" i="41"/>
  <c r="BL39" i="41"/>
  <c r="BM39" i="41"/>
  <c r="BN39" i="41"/>
  <c r="BO39" i="41"/>
  <c r="BP39" i="41"/>
  <c r="BR39" i="41"/>
  <c r="BS39" i="41"/>
  <c r="BT39" i="41"/>
  <c r="BU39" i="41"/>
  <c r="BV39" i="41"/>
  <c r="BW39" i="41"/>
  <c r="BX39" i="41"/>
  <c r="BZ39" i="41"/>
  <c r="CA39" i="41"/>
  <c r="CB39" i="41"/>
  <c r="CC39" i="41"/>
  <c r="CD39" i="41"/>
  <c r="CE39" i="41"/>
  <c r="CF39" i="41"/>
  <c r="CH39" i="41"/>
  <c r="CI39" i="41"/>
  <c r="CK39" i="41"/>
  <c r="CL39" i="41"/>
  <c r="CM39" i="41"/>
  <c r="CN39" i="41"/>
  <c r="CQ39" i="41"/>
  <c r="CR39" i="41"/>
  <c r="CS39" i="41"/>
  <c r="CT39" i="41"/>
  <c r="CU39" i="41"/>
  <c r="CV39" i="41"/>
  <c r="CX39" i="41"/>
  <c r="CY39" i="41"/>
  <c r="DA39" i="41"/>
  <c r="DB39" i="41"/>
  <c r="DC39" i="41"/>
  <c r="DD39" i="41"/>
  <c r="DF39" i="41"/>
  <c r="DG39" i="41"/>
  <c r="DH39" i="41"/>
  <c r="DI39" i="41"/>
  <c r="DJ39" i="41"/>
  <c r="DK39" i="41"/>
  <c r="DL39" i="41"/>
  <c r="DN39" i="41"/>
  <c r="DO39" i="41"/>
  <c r="DQ39" i="41"/>
  <c r="DR39" i="41"/>
  <c r="DS39" i="41"/>
  <c r="DT39" i="41"/>
  <c r="DW39" i="41"/>
  <c r="DX39" i="41"/>
  <c r="DY39" i="41"/>
  <c r="EA39" i="41"/>
  <c r="EB39" i="41"/>
  <c r="ED39" i="41"/>
  <c r="EE39" i="41"/>
  <c r="EG39" i="41"/>
  <c r="EH39" i="41"/>
  <c r="EI39" i="41"/>
  <c r="EJ39" i="41"/>
  <c r="EL39" i="41"/>
  <c r="EM39" i="41"/>
  <c r="EN39" i="41"/>
  <c r="EO39" i="41"/>
  <c r="EP39" i="41"/>
  <c r="EQ39" i="41"/>
  <c r="ER39" i="41"/>
  <c r="ET39" i="41"/>
  <c r="EU39" i="41"/>
  <c r="EW39" i="41"/>
  <c r="EX39" i="41"/>
  <c r="EY39" i="41"/>
  <c r="EZ39" i="41"/>
  <c r="FC39" i="41"/>
  <c r="FD39" i="41"/>
  <c r="FE39" i="41"/>
  <c r="FG39" i="41"/>
  <c r="FH39" i="41"/>
  <c r="FK39" i="41"/>
  <c r="FL39" i="41"/>
  <c r="FM39" i="41"/>
  <c r="FN39" i="41"/>
  <c r="FO39" i="41"/>
  <c r="FP39" i="41"/>
  <c r="FR39" i="41"/>
  <c r="FU39" i="41"/>
  <c r="FV39" i="41"/>
  <c r="FW39" i="41"/>
  <c r="FX39" i="41"/>
  <c r="GB39" i="41"/>
  <c r="GC39" i="41"/>
  <c r="GE39" i="41"/>
  <c r="GF39" i="41"/>
  <c r="GJ39" i="41"/>
  <c r="GK39" i="41"/>
  <c r="GM39" i="41"/>
  <c r="GS39" i="41"/>
  <c r="GU39" i="41"/>
  <c r="GV39" i="41"/>
  <c r="GX39" i="41"/>
  <c r="GY39" i="41"/>
  <c r="GZ39" i="41"/>
  <c r="HA39" i="41"/>
  <c r="HB39" i="41"/>
  <c r="HC39" i="41"/>
  <c r="HD39" i="41"/>
  <c r="HF39" i="41"/>
  <c r="HG39" i="41"/>
  <c r="HH39" i="41"/>
  <c r="HI39" i="41"/>
  <c r="HK39" i="41"/>
  <c r="HL39" i="41"/>
  <c r="HO39" i="41"/>
  <c r="HP39" i="41"/>
  <c r="HQ39" i="41"/>
  <c r="HR39" i="41"/>
  <c r="HS39" i="41"/>
  <c r="HT39" i="41"/>
  <c r="HV39" i="41"/>
  <c r="HX39" i="41"/>
  <c r="HZ39" i="41"/>
  <c r="IA39" i="41"/>
  <c r="IB39" i="41"/>
  <c r="ID39" i="41"/>
  <c r="IE39" i="41"/>
  <c r="IF39" i="41"/>
  <c r="IH39" i="41"/>
  <c r="II39" i="41"/>
  <c r="IJ39" i="41"/>
  <c r="IL39" i="41"/>
  <c r="IN39" i="41"/>
  <c r="IQ39" i="41"/>
  <c r="IR39" i="41"/>
  <c r="IT39" i="41"/>
  <c r="IV39" i="41"/>
  <c r="IY39" i="41"/>
  <c r="IZ39" i="41"/>
  <c r="JB39" i="41"/>
  <c r="JC39" i="41"/>
  <c r="JD39" i="41"/>
  <c r="JF39" i="41"/>
  <c r="JG39" i="41"/>
  <c r="JH39" i="41"/>
  <c r="JP39" i="41"/>
  <c r="JR39" i="41"/>
  <c r="JT39" i="41"/>
  <c r="JV39" i="41"/>
  <c r="JX39" i="41"/>
  <c r="KB39" i="41"/>
  <c r="KD39" i="41"/>
  <c r="KH39" i="41"/>
  <c r="KJ39" i="41"/>
  <c r="KL39" i="41"/>
  <c r="KP39" i="41"/>
  <c r="KR39" i="41"/>
  <c r="KT39" i="41"/>
  <c r="AX117" i="35"/>
  <c r="AW117" i="35"/>
  <c r="AX116" i="35"/>
  <c r="AW116" i="35"/>
  <c r="AX113" i="35"/>
  <c r="AW113" i="35"/>
  <c r="AX112" i="35"/>
  <c r="AW112" i="35"/>
  <c r="G28" i="79"/>
  <c r="G26" i="79"/>
  <c r="G8" i="79"/>
  <c r="G6" i="79"/>
  <c r="AD57" i="79"/>
  <c r="AE57" i="79"/>
  <c r="AF57" i="79"/>
  <c r="AG57" i="79"/>
  <c r="AH57" i="79"/>
  <c r="AI57" i="79"/>
  <c r="AJ57" i="79"/>
  <c r="AK57" i="79"/>
  <c r="AL57" i="79"/>
  <c r="AM57" i="79"/>
  <c r="AN57" i="79"/>
  <c r="AO57" i="79"/>
  <c r="AP57" i="79"/>
  <c r="AQ57" i="79"/>
  <c r="AR57" i="79"/>
  <c r="AS57" i="79"/>
  <c r="AT57" i="79"/>
  <c r="AU57" i="79"/>
  <c r="AV57" i="79"/>
  <c r="AW57" i="79"/>
  <c r="AX57" i="79"/>
  <c r="AY57" i="79"/>
  <c r="AZ57" i="79"/>
  <c r="BA57" i="79"/>
  <c r="BB57" i="79"/>
  <c r="BC57" i="79"/>
  <c r="BD57" i="79"/>
  <c r="BE57" i="79"/>
  <c r="BF57" i="79"/>
  <c r="BG57" i="79"/>
  <c r="BH57" i="79"/>
  <c r="BI57" i="79"/>
  <c r="BJ57" i="79"/>
  <c r="BK57" i="79"/>
  <c r="BL57" i="79"/>
  <c r="BM57" i="79"/>
  <c r="BN57" i="79"/>
  <c r="BO57" i="79"/>
  <c r="BP57" i="79"/>
  <c r="BQ57" i="79"/>
  <c r="BR57" i="79"/>
  <c r="BS57" i="79"/>
  <c r="BT57" i="79"/>
  <c r="BU57" i="79"/>
  <c r="BV57" i="79"/>
  <c r="BW57" i="79"/>
  <c r="BX57" i="79"/>
  <c r="BY57" i="79"/>
  <c r="BZ57" i="79"/>
  <c r="CA57" i="79"/>
  <c r="CB57" i="79"/>
  <c r="CC57" i="79"/>
  <c r="CD57" i="79"/>
  <c r="CE57" i="79"/>
  <c r="CF57" i="79"/>
  <c r="CG57" i="79"/>
  <c r="CH57" i="79"/>
  <c r="CI57" i="79"/>
  <c r="CJ57" i="79"/>
  <c r="CK57" i="79"/>
  <c r="CL57" i="79"/>
  <c r="CM57" i="79"/>
  <c r="CN57" i="79"/>
  <c r="CO57" i="79"/>
  <c r="CP57" i="79"/>
  <c r="CQ57" i="79"/>
  <c r="CR57" i="79"/>
  <c r="CS57" i="79"/>
  <c r="CT57" i="79"/>
  <c r="CU57" i="79"/>
  <c r="CV57" i="79"/>
  <c r="CW57" i="79"/>
  <c r="CX57" i="79"/>
  <c r="CY57" i="79"/>
  <c r="CZ57" i="79"/>
  <c r="DA57" i="79"/>
  <c r="DB57" i="79"/>
  <c r="DC57" i="79"/>
  <c r="AD58" i="79"/>
  <c r="AE58" i="79"/>
  <c r="AF58" i="79"/>
  <c r="AF60" i="79"/>
  <c r="AF62" i="79"/>
  <c r="AG58" i="79"/>
  <c r="AH58" i="79"/>
  <c r="AI58" i="79"/>
  <c r="AJ58" i="79"/>
  <c r="AK58" i="79"/>
  <c r="AL58" i="79"/>
  <c r="AM58" i="79"/>
  <c r="AN58" i="79"/>
  <c r="AN60" i="79"/>
  <c r="AN62" i="79"/>
  <c r="AO58" i="79"/>
  <c r="AP58" i="79"/>
  <c r="AQ58" i="79"/>
  <c r="AQ60" i="79"/>
  <c r="AR58" i="79"/>
  <c r="AS58" i="79"/>
  <c r="AT58" i="79"/>
  <c r="AU58" i="79"/>
  <c r="AU60" i="79"/>
  <c r="AV58" i="79"/>
  <c r="AV60" i="79"/>
  <c r="AV62" i="79"/>
  <c r="AW58" i="79"/>
  <c r="AX58" i="79"/>
  <c r="AY58" i="79"/>
  <c r="AY60" i="79"/>
  <c r="AZ58" i="79"/>
  <c r="BA58" i="79"/>
  <c r="BB58" i="79"/>
  <c r="BC58" i="79"/>
  <c r="BC60" i="79"/>
  <c r="BD58" i="79"/>
  <c r="BD60" i="79"/>
  <c r="BD62" i="79"/>
  <c r="BE58" i="79"/>
  <c r="BF58" i="79"/>
  <c r="BG58" i="79"/>
  <c r="BG60" i="79"/>
  <c r="BH58" i="79"/>
  <c r="BI58" i="79"/>
  <c r="BJ58" i="79"/>
  <c r="BK58" i="79"/>
  <c r="BK60" i="79"/>
  <c r="BL58" i="79"/>
  <c r="BL60" i="79"/>
  <c r="BL62" i="79"/>
  <c r="BM58" i="79"/>
  <c r="BN58" i="79"/>
  <c r="BO58" i="79"/>
  <c r="BO60" i="79"/>
  <c r="BP58" i="79"/>
  <c r="BQ58" i="79"/>
  <c r="BR58" i="79"/>
  <c r="BS58" i="79"/>
  <c r="BS60" i="79"/>
  <c r="BT58" i="79"/>
  <c r="BT60" i="79"/>
  <c r="BT62" i="79"/>
  <c r="BU58" i="79"/>
  <c r="BV58" i="79"/>
  <c r="BW58" i="79"/>
  <c r="BX58" i="79"/>
  <c r="BX60" i="79"/>
  <c r="BX62" i="79"/>
  <c r="BY58" i="79"/>
  <c r="BZ58" i="79"/>
  <c r="CA58" i="79"/>
  <c r="CB58" i="79"/>
  <c r="CB60" i="79"/>
  <c r="CB62" i="79"/>
  <c r="CC58" i="79"/>
  <c r="CD58" i="79"/>
  <c r="CE58" i="79"/>
  <c r="CF58" i="79"/>
  <c r="CF60" i="79"/>
  <c r="CF62" i="79"/>
  <c r="CG58" i="79"/>
  <c r="CH58" i="79"/>
  <c r="CI58" i="79"/>
  <c r="CJ58" i="79"/>
  <c r="CK58" i="79"/>
  <c r="CL58" i="79"/>
  <c r="CM58" i="79"/>
  <c r="CN58" i="79"/>
  <c r="CN60" i="79"/>
  <c r="CN62" i="79"/>
  <c r="CO58" i="79"/>
  <c r="CP58" i="79"/>
  <c r="CQ58" i="79"/>
  <c r="CR58" i="79"/>
  <c r="CR60" i="79"/>
  <c r="CR62" i="79"/>
  <c r="CS58" i="79"/>
  <c r="CT58" i="79"/>
  <c r="CU58" i="79"/>
  <c r="CV58" i="79"/>
  <c r="CV60" i="79"/>
  <c r="CV62" i="79"/>
  <c r="CW58" i="79"/>
  <c r="CX58" i="79"/>
  <c r="CY58" i="79"/>
  <c r="CZ58" i="79"/>
  <c r="DA58" i="79"/>
  <c r="DB58" i="79"/>
  <c r="DC58" i="79"/>
  <c r="DC60" i="79"/>
  <c r="AD59" i="79"/>
  <c r="AD61" i="79"/>
  <c r="AE59" i="79"/>
  <c r="AF59" i="79"/>
  <c r="AG59" i="79"/>
  <c r="AH59" i="79"/>
  <c r="AI59" i="79"/>
  <c r="AJ59" i="79"/>
  <c r="AK59" i="79"/>
  <c r="AL59" i="79"/>
  <c r="AL61" i="79"/>
  <c r="AM59" i="79"/>
  <c r="AN59" i="79"/>
  <c r="AO59" i="79"/>
  <c r="AP59" i="79"/>
  <c r="AP61" i="79"/>
  <c r="AQ59" i="79"/>
  <c r="AR59" i="79"/>
  <c r="AR61" i="79"/>
  <c r="AS59" i="79"/>
  <c r="AT59" i="79"/>
  <c r="AT61" i="79"/>
  <c r="AT62" i="79"/>
  <c r="AU59" i="79"/>
  <c r="AV59" i="79"/>
  <c r="AV61" i="79"/>
  <c r="AW59" i="79"/>
  <c r="AX59" i="79"/>
  <c r="AX61" i="79"/>
  <c r="AX62" i="79"/>
  <c r="AY59" i="79"/>
  <c r="AZ59" i="79"/>
  <c r="AZ61" i="79"/>
  <c r="BA59" i="79"/>
  <c r="BB59" i="79"/>
  <c r="BB61" i="79"/>
  <c r="BC59" i="79"/>
  <c r="BD59" i="79"/>
  <c r="BD61" i="79"/>
  <c r="BE59" i="79"/>
  <c r="BF59" i="79"/>
  <c r="BF61" i="79"/>
  <c r="BG59" i="79"/>
  <c r="BH59" i="79"/>
  <c r="BH61" i="79"/>
  <c r="BI59" i="79"/>
  <c r="BJ59" i="79"/>
  <c r="BJ61" i="79"/>
  <c r="BJ62" i="79"/>
  <c r="BK59" i="79"/>
  <c r="BL59" i="79"/>
  <c r="BL61" i="79"/>
  <c r="BM59" i="79"/>
  <c r="BN59" i="79"/>
  <c r="BN61" i="79"/>
  <c r="BN62" i="79"/>
  <c r="BO59" i="79"/>
  <c r="BP59" i="79"/>
  <c r="BP61" i="79"/>
  <c r="BQ59" i="79"/>
  <c r="BR59" i="79"/>
  <c r="BR61" i="79"/>
  <c r="BS59" i="79"/>
  <c r="BT59" i="79"/>
  <c r="BU59" i="79"/>
  <c r="BV59" i="79"/>
  <c r="BV61" i="79"/>
  <c r="BV62" i="79"/>
  <c r="BW59" i="79"/>
  <c r="BX59" i="79"/>
  <c r="BY59" i="79"/>
  <c r="BZ59" i="79"/>
  <c r="BZ61" i="79"/>
  <c r="BZ62" i="79"/>
  <c r="CA59" i="79"/>
  <c r="CB59" i="79"/>
  <c r="CC59" i="79"/>
  <c r="CD59" i="79"/>
  <c r="CD61" i="79"/>
  <c r="CD62" i="79"/>
  <c r="CE59" i="79"/>
  <c r="CF59" i="79"/>
  <c r="CG59" i="79"/>
  <c r="CH59" i="79"/>
  <c r="CI59" i="79"/>
  <c r="CJ59" i="79"/>
  <c r="CK59" i="79"/>
  <c r="CL59" i="79"/>
  <c r="CL61" i="79"/>
  <c r="CL62" i="79"/>
  <c r="CM59" i="79"/>
  <c r="CN59" i="79"/>
  <c r="CO59" i="79"/>
  <c r="CP59" i="79"/>
  <c r="CP61" i="79"/>
  <c r="CP62" i="79"/>
  <c r="CQ59" i="79"/>
  <c r="CR59" i="79"/>
  <c r="CS59" i="79"/>
  <c r="CT59" i="79"/>
  <c r="CT61" i="79"/>
  <c r="CT62" i="79"/>
  <c r="CU59" i="79"/>
  <c r="CV59" i="79"/>
  <c r="CW59" i="79"/>
  <c r="CX59" i="79"/>
  <c r="CY59" i="79"/>
  <c r="CZ59" i="79"/>
  <c r="DA59" i="79"/>
  <c r="DA61" i="79"/>
  <c r="DB59" i="79"/>
  <c r="DC59" i="79"/>
  <c r="AD60" i="79"/>
  <c r="AE60" i="79"/>
  <c r="AE61" i="79"/>
  <c r="AF61" i="79"/>
  <c r="AG60" i="79"/>
  <c r="AH60" i="79"/>
  <c r="AI60" i="79"/>
  <c r="AI62" i="79"/>
  <c r="AI61" i="79"/>
  <c r="AJ60" i="79"/>
  <c r="AJ62" i="79"/>
  <c r="AJ61" i="79"/>
  <c r="AK60" i="79"/>
  <c r="AL60" i="79"/>
  <c r="AM60" i="79"/>
  <c r="AM62" i="79"/>
  <c r="AM61" i="79"/>
  <c r="AO60" i="79"/>
  <c r="AO62" i="79"/>
  <c r="AP60" i="79"/>
  <c r="AP62" i="79"/>
  <c r="AQ61" i="79"/>
  <c r="AQ62" i="79"/>
  <c r="AR60" i="79"/>
  <c r="AR62" i="79"/>
  <c r="AS60" i="79"/>
  <c r="AT60" i="79"/>
  <c r="AU61" i="79"/>
  <c r="AU62" i="79"/>
  <c r="AW60" i="79"/>
  <c r="AX60" i="79"/>
  <c r="AY61" i="79"/>
  <c r="AY62" i="79"/>
  <c r="AZ60" i="79"/>
  <c r="AZ62" i="79"/>
  <c r="BA60" i="79"/>
  <c r="BB60" i="79"/>
  <c r="BC61" i="79"/>
  <c r="BC62" i="79"/>
  <c r="BE60" i="79"/>
  <c r="BE62" i="79"/>
  <c r="BF60" i="79"/>
  <c r="BF62" i="79"/>
  <c r="BG61" i="79"/>
  <c r="BG62" i="79"/>
  <c r="BH60" i="79"/>
  <c r="BH62" i="79"/>
  <c r="BI60" i="79"/>
  <c r="BJ60" i="79"/>
  <c r="BK61" i="79"/>
  <c r="BK62" i="79"/>
  <c r="BM60" i="79"/>
  <c r="BN60" i="79"/>
  <c r="BO61" i="79"/>
  <c r="BO62" i="79"/>
  <c r="BP60" i="79"/>
  <c r="BP62" i="79"/>
  <c r="BQ60" i="79"/>
  <c r="BR60" i="79"/>
  <c r="BS61" i="79"/>
  <c r="BS62" i="79"/>
  <c r="BU60" i="79"/>
  <c r="BV60" i="79"/>
  <c r="BW60" i="79"/>
  <c r="BW62" i="79"/>
  <c r="BW61" i="79"/>
  <c r="BX61" i="79"/>
  <c r="BY60" i="79"/>
  <c r="BZ60" i="79"/>
  <c r="CA60" i="79"/>
  <c r="CA62" i="79"/>
  <c r="CA61" i="79"/>
  <c r="CB61" i="79"/>
  <c r="CC60" i="79"/>
  <c r="CD60" i="79"/>
  <c r="CE60" i="79"/>
  <c r="CE61" i="79"/>
  <c r="CF61" i="79"/>
  <c r="CG60" i="79"/>
  <c r="CH60" i="79"/>
  <c r="CI60" i="79"/>
  <c r="CI62" i="79"/>
  <c r="CI61" i="79"/>
  <c r="CJ60" i="79"/>
  <c r="CJ62" i="79"/>
  <c r="CJ61" i="79"/>
  <c r="CK60" i="79"/>
  <c r="CL60" i="79"/>
  <c r="CM60" i="79"/>
  <c r="CM62" i="79"/>
  <c r="CM61" i="79"/>
  <c r="CN61" i="79"/>
  <c r="CO60" i="79"/>
  <c r="CP60" i="79"/>
  <c r="CQ60" i="79"/>
  <c r="CQ62" i="79"/>
  <c r="CQ61" i="79"/>
  <c r="CR61" i="79"/>
  <c r="CS60" i="79"/>
  <c r="CT60" i="79"/>
  <c r="CU60" i="79"/>
  <c r="CU61" i="79"/>
  <c r="CV61" i="79"/>
  <c r="CW60" i="79"/>
  <c r="CX60" i="79"/>
  <c r="CY60" i="79"/>
  <c r="CY62" i="79"/>
  <c r="CY61" i="79"/>
  <c r="CZ60" i="79"/>
  <c r="CZ62" i="79"/>
  <c r="DA60" i="79"/>
  <c r="DA62" i="79"/>
  <c r="DB60" i="79"/>
  <c r="DC61" i="79"/>
  <c r="DC62" i="79"/>
  <c r="AG61" i="79"/>
  <c r="AG62" i="79"/>
  <c r="AH61" i="79"/>
  <c r="AK61" i="79"/>
  <c r="AK62" i="79"/>
  <c r="AN61" i="79"/>
  <c r="AO61" i="79"/>
  <c r="AS61" i="79"/>
  <c r="AS62" i="79"/>
  <c r="AW61" i="79"/>
  <c r="AW62" i="79"/>
  <c r="BA61" i="79"/>
  <c r="BA62" i="79"/>
  <c r="BB62" i="79"/>
  <c r="BE61" i="79"/>
  <c r="BI61" i="79"/>
  <c r="BI62" i="79"/>
  <c r="BM61" i="79"/>
  <c r="BM62" i="79"/>
  <c r="BQ61" i="79"/>
  <c r="BQ62" i="79"/>
  <c r="BR62" i="79"/>
  <c r="BT61" i="79"/>
  <c r="BU61" i="79"/>
  <c r="BU62" i="79"/>
  <c r="BY61" i="79"/>
  <c r="BY62" i="79"/>
  <c r="CC61" i="79"/>
  <c r="CC62" i="79"/>
  <c r="CG61" i="79"/>
  <c r="CG62" i="79"/>
  <c r="CH61" i="79"/>
  <c r="CH62" i="79"/>
  <c r="CK61" i="79"/>
  <c r="CK62" i="79"/>
  <c r="CO61" i="79"/>
  <c r="CO62" i="79"/>
  <c r="CS61" i="79"/>
  <c r="CS62" i="79"/>
  <c r="CW61" i="79"/>
  <c r="CW62" i="79"/>
  <c r="CX61" i="79"/>
  <c r="CX62" i="79"/>
  <c r="CZ61" i="79"/>
  <c r="DB61" i="79"/>
  <c r="DB62" i="79"/>
  <c r="AM9" i="79"/>
  <c r="AM11" i="79"/>
  <c r="AM29" i="79"/>
  <c r="AM31" i="79"/>
  <c r="CY9" i="79"/>
  <c r="CY11" i="79"/>
  <c r="CY29" i="79"/>
  <c r="CY31" i="79"/>
  <c r="BC9" i="79"/>
  <c r="BC11" i="79"/>
  <c r="BC29" i="79"/>
  <c r="BC31" i="79"/>
  <c r="AC57" i="79"/>
  <c r="AC58" i="79"/>
  <c r="AC59" i="79"/>
  <c r="AC60" i="79"/>
  <c r="AB57" i="79"/>
  <c r="AB58" i="79"/>
  <c r="AB59" i="79"/>
  <c r="AB61" i="79"/>
  <c r="AB60" i="79"/>
  <c r="AE9" i="79"/>
  <c r="AE11" i="79"/>
  <c r="AE18" i="79"/>
  <c r="AE19" i="79"/>
  <c r="AE21" i="79"/>
  <c r="AE29" i="79"/>
  <c r="AE31" i="79"/>
  <c r="AE38" i="79"/>
  <c r="AE39" i="79"/>
  <c r="BC14" i="79"/>
  <c r="BC20" i="79"/>
  <c r="BC34" i="79"/>
  <c r="AB29" i="79"/>
  <c r="AC29" i="79"/>
  <c r="AC31" i="79"/>
  <c r="AD29" i="79"/>
  <c r="AD31" i="79"/>
  <c r="AF29" i="79"/>
  <c r="AG29" i="79"/>
  <c r="AH29" i="79"/>
  <c r="AI29" i="79"/>
  <c r="AI31" i="79"/>
  <c r="AJ29" i="79"/>
  <c r="AJ31" i="79"/>
  <c r="AK29" i="79"/>
  <c r="AL29" i="79"/>
  <c r="AN29" i="79"/>
  <c r="AN31" i="79"/>
  <c r="AN38" i="79"/>
  <c r="AN39" i="79"/>
  <c r="AN41" i="79"/>
  <c r="AO29" i="79"/>
  <c r="AP29" i="79"/>
  <c r="AP31" i="79"/>
  <c r="AQ29" i="79"/>
  <c r="AQ31" i="79"/>
  <c r="AR29" i="79"/>
  <c r="AR31" i="79"/>
  <c r="AS29" i="79"/>
  <c r="AT29" i="79"/>
  <c r="AU29" i="79"/>
  <c r="AU31" i="79"/>
  <c r="AU38" i="79"/>
  <c r="AV29" i="79"/>
  <c r="AV31" i="79"/>
  <c r="AW29" i="79"/>
  <c r="AX29" i="79"/>
  <c r="AX31" i="79"/>
  <c r="AY29" i="79"/>
  <c r="AY31" i="79"/>
  <c r="AY38" i="79"/>
  <c r="AZ29" i="79"/>
  <c r="AZ31" i="79"/>
  <c r="BA29" i="79"/>
  <c r="BB29" i="79"/>
  <c r="BD29" i="79"/>
  <c r="BD31" i="79"/>
  <c r="BE29" i="79"/>
  <c r="BF29" i="79"/>
  <c r="BF31" i="79"/>
  <c r="BG29" i="79"/>
  <c r="BG31" i="79"/>
  <c r="BH29" i="79"/>
  <c r="BH31" i="79"/>
  <c r="BI29" i="79"/>
  <c r="BJ29" i="79"/>
  <c r="BK29" i="79"/>
  <c r="BL29" i="79"/>
  <c r="BL31" i="79"/>
  <c r="BM29" i="79"/>
  <c r="BM31" i="79"/>
  <c r="BN29" i="79"/>
  <c r="BO29" i="79"/>
  <c r="BO31" i="79"/>
  <c r="BP29" i="79"/>
  <c r="BP31" i="79"/>
  <c r="BQ29" i="79"/>
  <c r="BR29" i="79"/>
  <c r="BR31" i="79"/>
  <c r="BS29" i="79"/>
  <c r="BT29" i="79"/>
  <c r="BT31" i="79"/>
  <c r="BU29" i="79"/>
  <c r="BU31" i="79"/>
  <c r="BV29" i="79"/>
  <c r="BV31" i="79"/>
  <c r="BW29" i="79"/>
  <c r="BW31" i="79"/>
  <c r="BX29" i="79"/>
  <c r="BX31" i="79"/>
  <c r="BX38" i="79"/>
  <c r="BX39" i="79"/>
  <c r="BX41" i="79"/>
  <c r="BY29" i="79"/>
  <c r="BY31" i="79"/>
  <c r="BZ29" i="79"/>
  <c r="CA29" i="79"/>
  <c r="CB29" i="79"/>
  <c r="CB31" i="79"/>
  <c r="CC29" i="79"/>
  <c r="CC31" i="79"/>
  <c r="CD29" i="79"/>
  <c r="CE29" i="79"/>
  <c r="CE31" i="79"/>
  <c r="CF29" i="79"/>
  <c r="CF31" i="79"/>
  <c r="CG29" i="79"/>
  <c r="CH29" i="79"/>
  <c r="CH31" i="79"/>
  <c r="CI29" i="79"/>
  <c r="CJ29" i="79"/>
  <c r="CJ31" i="79"/>
  <c r="CK29" i="79"/>
  <c r="CL29" i="79"/>
  <c r="CL31" i="79"/>
  <c r="CM29" i="79"/>
  <c r="CN29" i="79"/>
  <c r="CN31" i="79"/>
  <c r="CN38" i="79"/>
  <c r="CO29" i="79"/>
  <c r="CO31" i="79"/>
  <c r="CP29" i="79"/>
  <c r="CP31" i="79"/>
  <c r="CQ29" i="79"/>
  <c r="CR29" i="79"/>
  <c r="CR31" i="79"/>
  <c r="CR38" i="79"/>
  <c r="CR39" i="79"/>
  <c r="CS29" i="79"/>
  <c r="CT29" i="79"/>
  <c r="CU29" i="79"/>
  <c r="CU31" i="79"/>
  <c r="CV29" i="79"/>
  <c r="CV31" i="79"/>
  <c r="CW29" i="79"/>
  <c r="CX29" i="79"/>
  <c r="CZ29" i="79"/>
  <c r="CZ31" i="79"/>
  <c r="DA29" i="79"/>
  <c r="DB29" i="79"/>
  <c r="DB31" i="79"/>
  <c r="DC29" i="79"/>
  <c r="DC31" i="79"/>
  <c r="AB31" i="79"/>
  <c r="AF31" i="79"/>
  <c r="AG31" i="79"/>
  <c r="AH31" i="79"/>
  <c r="AH40" i="79"/>
  <c r="AK31" i="79"/>
  <c r="AL31" i="79"/>
  <c r="AO31" i="79"/>
  <c r="AS31" i="79"/>
  <c r="AT31" i="79"/>
  <c r="AW31" i="79"/>
  <c r="BA31" i="79"/>
  <c r="BB31" i="79"/>
  <c r="BE31" i="79"/>
  <c r="BI31" i="79"/>
  <c r="BJ31" i="79"/>
  <c r="BK31" i="79"/>
  <c r="BK38" i="79"/>
  <c r="BK39" i="79"/>
  <c r="BN31" i="79"/>
  <c r="BQ31" i="79"/>
  <c r="BS31" i="79"/>
  <c r="BZ31" i="79"/>
  <c r="CA31" i="79"/>
  <c r="CD31" i="79"/>
  <c r="CG31" i="79"/>
  <c r="CI31" i="79"/>
  <c r="CK31" i="79"/>
  <c r="CM31" i="79"/>
  <c r="CQ31" i="79"/>
  <c r="CS31" i="79"/>
  <c r="CT31" i="79"/>
  <c r="CW31" i="79"/>
  <c r="CX31" i="79"/>
  <c r="DA31" i="79"/>
  <c r="DB38" i="79"/>
  <c r="AB34" i="79"/>
  <c r="AC34" i="79"/>
  <c r="AD34" i="79"/>
  <c r="AE34" i="79"/>
  <c r="AE40" i="79"/>
  <c r="AF34" i="79"/>
  <c r="AG34" i="79"/>
  <c r="AH34" i="79"/>
  <c r="AI34" i="79"/>
  <c r="AJ34" i="79"/>
  <c r="AK34" i="79"/>
  <c r="AL34" i="79"/>
  <c r="AM34" i="79"/>
  <c r="AN34" i="79"/>
  <c r="AN40" i="79"/>
  <c r="AO34" i="79"/>
  <c r="AP34" i="79"/>
  <c r="AQ34" i="79"/>
  <c r="AQ40" i="79"/>
  <c r="AR34" i="79"/>
  <c r="AS34" i="79"/>
  <c r="AT34" i="79"/>
  <c r="AU34" i="79"/>
  <c r="AU40" i="79"/>
  <c r="AV34" i="79"/>
  <c r="AW34" i="79"/>
  <c r="AX34" i="79"/>
  <c r="AY34" i="79"/>
  <c r="AZ34" i="79"/>
  <c r="BA34" i="79"/>
  <c r="BB34" i="79"/>
  <c r="BD34" i="79"/>
  <c r="BE34" i="79"/>
  <c r="BF34" i="79"/>
  <c r="BG34" i="79"/>
  <c r="BH34" i="79"/>
  <c r="BI34" i="79"/>
  <c r="BJ34" i="79"/>
  <c r="BK34" i="79"/>
  <c r="BL34" i="79"/>
  <c r="BM34" i="79"/>
  <c r="BN34" i="79"/>
  <c r="BO34" i="79"/>
  <c r="BP34" i="79"/>
  <c r="BQ34" i="79"/>
  <c r="BR34" i="79"/>
  <c r="BS34" i="79"/>
  <c r="BT34" i="79"/>
  <c r="BT40" i="79"/>
  <c r="BU34" i="79"/>
  <c r="BV34" i="79"/>
  <c r="BW34" i="79"/>
  <c r="BX34" i="79"/>
  <c r="BY34" i="79"/>
  <c r="BZ34" i="79"/>
  <c r="CA34" i="79"/>
  <c r="CA40" i="79"/>
  <c r="CB34" i="79"/>
  <c r="CC34" i="79"/>
  <c r="CD34" i="79"/>
  <c r="CE34" i="79"/>
  <c r="CF34" i="79"/>
  <c r="CG34" i="79"/>
  <c r="CH34" i="79"/>
  <c r="CI34" i="79"/>
  <c r="CJ34" i="79"/>
  <c r="CK34" i="79"/>
  <c r="CL34" i="79"/>
  <c r="CM34" i="79"/>
  <c r="CN34" i="79"/>
  <c r="CO34" i="79"/>
  <c r="CP34" i="79"/>
  <c r="CQ34" i="79"/>
  <c r="CQ40" i="79"/>
  <c r="CR34" i="79"/>
  <c r="CS34" i="79"/>
  <c r="CT34" i="79"/>
  <c r="CU34" i="79"/>
  <c r="CU40" i="79"/>
  <c r="CV34" i="79"/>
  <c r="CW34" i="79"/>
  <c r="CX34" i="79"/>
  <c r="CY34" i="79"/>
  <c r="CZ34" i="79"/>
  <c r="DA34" i="79"/>
  <c r="DB34" i="79"/>
  <c r="DC34" i="79"/>
  <c r="AC38" i="79"/>
  <c r="AC39" i="79"/>
  <c r="AC41" i="79"/>
  <c r="AL38" i="79"/>
  <c r="AO38" i="79"/>
  <c r="AO39" i="79"/>
  <c r="AQ38" i="79"/>
  <c r="AQ39" i="79"/>
  <c r="AQ41" i="79"/>
  <c r="AR38" i="79"/>
  <c r="AR39" i="79"/>
  <c r="AR41" i="79"/>
  <c r="AV38" i="79"/>
  <c r="AV39" i="79"/>
  <c r="AV41" i="79"/>
  <c r="AW38" i="79"/>
  <c r="AY39" i="79"/>
  <c r="AZ38" i="79"/>
  <c r="AZ39" i="79"/>
  <c r="AZ41" i="79"/>
  <c r="BD38" i="79"/>
  <c r="BD39" i="79"/>
  <c r="BD41" i="79"/>
  <c r="BE38" i="79"/>
  <c r="BE39" i="79"/>
  <c r="BE41" i="79"/>
  <c r="BG38" i="79"/>
  <c r="BH38" i="79"/>
  <c r="BH39" i="79"/>
  <c r="BP38" i="79"/>
  <c r="BP39" i="79"/>
  <c r="BP41" i="79"/>
  <c r="BQ38" i="79"/>
  <c r="BT38" i="79"/>
  <c r="BT39" i="79"/>
  <c r="CA38" i="79"/>
  <c r="CG38" i="79"/>
  <c r="CG39" i="79"/>
  <c r="CG41" i="79"/>
  <c r="CJ38" i="79"/>
  <c r="CJ39" i="79"/>
  <c r="CK38" i="79"/>
  <c r="CK39" i="79"/>
  <c r="CK41" i="79"/>
  <c r="CN39" i="79"/>
  <c r="CN41" i="79"/>
  <c r="CQ38" i="79"/>
  <c r="CQ39" i="79"/>
  <c r="CQ41" i="79"/>
  <c r="CU38" i="79"/>
  <c r="CU39" i="79"/>
  <c r="CW38" i="79"/>
  <c r="AL39" i="79"/>
  <c r="AL41" i="79"/>
  <c r="AU39" i="79"/>
  <c r="AW39" i="79"/>
  <c r="AW41" i="79"/>
  <c r="BG39" i="79"/>
  <c r="BG41" i="79"/>
  <c r="BQ39" i="79"/>
  <c r="BQ41" i="79"/>
  <c r="CA39" i="79"/>
  <c r="CA41" i="79"/>
  <c r="CW39" i="79"/>
  <c r="CW41" i="79"/>
  <c r="DB39" i="79"/>
  <c r="DB41" i="79"/>
  <c r="AC40" i="79"/>
  <c r="AL40" i="79"/>
  <c r="AO40" i="79"/>
  <c r="AR40" i="79"/>
  <c r="AV40" i="79"/>
  <c r="AW40" i="79"/>
  <c r="AZ40" i="79"/>
  <c r="BD40" i="79"/>
  <c r="BE40" i="79"/>
  <c r="BH40" i="79"/>
  <c r="BP40" i="79"/>
  <c r="BQ40" i="79"/>
  <c r="CG40" i="79"/>
  <c r="CJ40" i="79"/>
  <c r="CK40" i="79"/>
  <c r="CN40" i="79"/>
  <c r="CR40" i="79"/>
  <c r="CW40" i="79"/>
  <c r="DA40" i="79"/>
  <c r="DB40" i="79"/>
  <c r="AU41" i="79"/>
  <c r="AY41" i="79"/>
  <c r="BH41" i="79"/>
  <c r="BT41" i="79"/>
  <c r="CJ41" i="79"/>
  <c r="CU41" i="79"/>
  <c r="AB9" i="79"/>
  <c r="AC9" i="79"/>
  <c r="AD9" i="79"/>
  <c r="AD11" i="79"/>
  <c r="AD66" i="79"/>
  <c r="AD68" i="79"/>
  <c r="AE66" i="79"/>
  <c r="AE68" i="79"/>
  <c r="AF9" i="79"/>
  <c r="AF11" i="79"/>
  <c r="AG9" i="79"/>
  <c r="AH9" i="79"/>
  <c r="AI9" i="79"/>
  <c r="AI11" i="79"/>
  <c r="AI66" i="79"/>
  <c r="AI68" i="79"/>
  <c r="AJ9" i="79"/>
  <c r="AJ11" i="79"/>
  <c r="AK9" i="79"/>
  <c r="AL9" i="79"/>
  <c r="AN9" i="79"/>
  <c r="AN11" i="79"/>
  <c r="AO9" i="79"/>
  <c r="AO11" i="79"/>
  <c r="AP9" i="79"/>
  <c r="AQ9" i="79"/>
  <c r="AQ11" i="79"/>
  <c r="AR9" i="79"/>
  <c r="AR11" i="79"/>
  <c r="AS9" i="79"/>
  <c r="AT9" i="79"/>
  <c r="AU9" i="79"/>
  <c r="AU11" i="79"/>
  <c r="AV9" i="79"/>
  <c r="AV11" i="79"/>
  <c r="AW9" i="79"/>
  <c r="AW11" i="79"/>
  <c r="AX9" i="79"/>
  <c r="AY9" i="79"/>
  <c r="AY11" i="79"/>
  <c r="AZ9" i="79"/>
  <c r="AZ11" i="79"/>
  <c r="BA9" i="79"/>
  <c r="BB9" i="79"/>
  <c r="BD9" i="79"/>
  <c r="BD11" i="79"/>
  <c r="BE9" i="79"/>
  <c r="BE11" i="79"/>
  <c r="BF9" i="79"/>
  <c r="BG9" i="79"/>
  <c r="BG11" i="79"/>
  <c r="BH9" i="79"/>
  <c r="BH11" i="79"/>
  <c r="BI9" i="79"/>
  <c r="BJ9" i="79"/>
  <c r="BK9" i="79"/>
  <c r="BK11" i="79"/>
  <c r="BL9" i="79"/>
  <c r="BL11" i="79"/>
  <c r="BM9" i="79"/>
  <c r="BM11" i="79"/>
  <c r="BN9" i="79"/>
  <c r="BN11" i="79"/>
  <c r="BO9" i="79"/>
  <c r="BO11" i="79"/>
  <c r="BP9" i="79"/>
  <c r="BP11" i="79"/>
  <c r="BQ9" i="79"/>
  <c r="BR9" i="79"/>
  <c r="BS9" i="79"/>
  <c r="BS11" i="79"/>
  <c r="BT9" i="79"/>
  <c r="BT11" i="79"/>
  <c r="BU9" i="79"/>
  <c r="BV9" i="79"/>
  <c r="BW9" i="79"/>
  <c r="BW11" i="79"/>
  <c r="BX9" i="79"/>
  <c r="BX11" i="79"/>
  <c r="BY9" i="79"/>
  <c r="BZ9" i="79"/>
  <c r="CA9" i="79"/>
  <c r="CA11" i="79"/>
  <c r="CB9" i="79"/>
  <c r="CB11" i="79"/>
  <c r="CC9" i="79"/>
  <c r="CC11" i="79"/>
  <c r="CD9" i="79"/>
  <c r="CD11" i="79"/>
  <c r="CD20" i="79"/>
  <c r="CE9" i="79"/>
  <c r="CE11" i="79"/>
  <c r="CF9" i="79"/>
  <c r="CF11" i="79"/>
  <c r="CG9" i="79"/>
  <c r="CH9" i="79"/>
  <c r="CI9" i="79"/>
  <c r="CI11" i="79"/>
  <c r="CJ9" i="79"/>
  <c r="CJ11" i="79"/>
  <c r="CK9" i="79"/>
  <c r="CL9" i="79"/>
  <c r="CM9" i="79"/>
  <c r="CM11" i="79"/>
  <c r="CN9" i="79"/>
  <c r="CN11" i="79"/>
  <c r="CO9" i="79"/>
  <c r="CP9" i="79"/>
  <c r="CQ9" i="79"/>
  <c r="CQ11" i="79"/>
  <c r="CR9" i="79"/>
  <c r="CR11" i="79"/>
  <c r="CS9" i="79"/>
  <c r="CS11" i="79"/>
  <c r="CS20" i="79"/>
  <c r="CT9" i="79"/>
  <c r="CT11" i="79"/>
  <c r="CU9" i="79"/>
  <c r="CU11" i="79"/>
  <c r="CV9" i="79"/>
  <c r="CV11" i="79"/>
  <c r="CW9" i="79"/>
  <c r="CX9" i="79"/>
  <c r="CZ9" i="79"/>
  <c r="CZ11" i="79"/>
  <c r="DA9" i="79"/>
  <c r="DA11" i="79"/>
  <c r="DA20" i="79"/>
  <c r="DA47" i="79"/>
  <c r="DB9" i="79"/>
  <c r="DB11" i="79"/>
  <c r="DC9" i="79"/>
  <c r="DC11" i="79"/>
  <c r="AB11" i="79"/>
  <c r="AC11" i="79"/>
  <c r="AC66" i="79"/>
  <c r="AC68" i="79"/>
  <c r="AG11" i="79"/>
  <c r="AH11" i="79"/>
  <c r="AH66" i="79"/>
  <c r="AH68" i="79"/>
  <c r="AK11" i="79"/>
  <c r="AL11" i="79"/>
  <c r="AP11" i="79"/>
  <c r="AS11" i="79"/>
  <c r="AT11" i="79"/>
  <c r="AX11" i="79"/>
  <c r="BA11" i="79"/>
  <c r="BB11" i="79"/>
  <c r="BF11" i="79"/>
  <c r="BI11" i="79"/>
  <c r="BJ11" i="79"/>
  <c r="BQ11" i="79"/>
  <c r="BR11" i="79"/>
  <c r="BU11" i="79"/>
  <c r="BV11" i="79"/>
  <c r="BY11" i="79"/>
  <c r="BZ11" i="79"/>
  <c r="CG11" i="79"/>
  <c r="CH11" i="79"/>
  <c r="CK11" i="79"/>
  <c r="CL11" i="79"/>
  <c r="CO11" i="79"/>
  <c r="CP11" i="79"/>
  <c r="CW11" i="79"/>
  <c r="CX11" i="79"/>
  <c r="AB14" i="79"/>
  <c r="AC14" i="79"/>
  <c r="AD14" i="79"/>
  <c r="AE14" i="79"/>
  <c r="AF14" i="79"/>
  <c r="AG14" i="79"/>
  <c r="AH14" i="79"/>
  <c r="AH20" i="79"/>
  <c r="AI14" i="79"/>
  <c r="AJ14" i="79"/>
  <c r="AK14" i="79"/>
  <c r="AL14" i="79"/>
  <c r="AM14" i="79"/>
  <c r="AN14" i="79"/>
  <c r="AO14" i="79"/>
  <c r="AP14" i="79"/>
  <c r="AQ14" i="79"/>
  <c r="AR14" i="79"/>
  <c r="AS14" i="79"/>
  <c r="AT14" i="79"/>
  <c r="AU14" i="79"/>
  <c r="AV14" i="79"/>
  <c r="AW14" i="79"/>
  <c r="AX14" i="79"/>
  <c r="AY14" i="79"/>
  <c r="AZ14" i="79"/>
  <c r="BA14" i="79"/>
  <c r="BB14" i="79"/>
  <c r="BD14" i="79"/>
  <c r="BE14" i="79"/>
  <c r="BF14" i="79"/>
  <c r="BG14" i="79"/>
  <c r="BH14" i="79"/>
  <c r="BI14" i="79"/>
  <c r="BJ14" i="79"/>
  <c r="BK14" i="79"/>
  <c r="BL14" i="79"/>
  <c r="BM14" i="79"/>
  <c r="BN14" i="79"/>
  <c r="BO14" i="79"/>
  <c r="BP14" i="79"/>
  <c r="BQ14" i="79"/>
  <c r="BR14" i="79"/>
  <c r="BS14" i="79"/>
  <c r="BT14" i="79"/>
  <c r="BU14" i="79"/>
  <c r="BV14" i="79"/>
  <c r="BW14" i="79"/>
  <c r="BX14" i="79"/>
  <c r="BY14" i="79"/>
  <c r="BZ14" i="79"/>
  <c r="CA14" i="79"/>
  <c r="CB14" i="79"/>
  <c r="CC14" i="79"/>
  <c r="CD14" i="79"/>
  <c r="CE14" i="79"/>
  <c r="CF14" i="79"/>
  <c r="CG14" i="79"/>
  <c r="CH14" i="79"/>
  <c r="CI14" i="79"/>
  <c r="CJ14" i="79"/>
  <c r="CK14" i="79"/>
  <c r="CL14" i="79"/>
  <c r="CM14" i="79"/>
  <c r="CN14" i="79"/>
  <c r="CO14" i="79"/>
  <c r="CP14" i="79"/>
  <c r="CP20" i="79"/>
  <c r="CQ14" i="79"/>
  <c r="CR14" i="79"/>
  <c r="CS14" i="79"/>
  <c r="CT14" i="79"/>
  <c r="CU14" i="79"/>
  <c r="CV14" i="79"/>
  <c r="CW14" i="79"/>
  <c r="CX14" i="79"/>
  <c r="CX20" i="79"/>
  <c r="CY14" i="79"/>
  <c r="CZ14" i="79"/>
  <c r="DA14" i="79"/>
  <c r="DB14" i="79"/>
  <c r="DC14" i="79"/>
  <c r="AC18" i="79"/>
  <c r="AC19" i="79"/>
  <c r="AC21" i="79"/>
  <c r="AC45" i="79"/>
  <c r="AH18" i="79"/>
  <c r="AH19" i="79"/>
  <c r="AM18" i="79"/>
  <c r="AM19" i="79"/>
  <c r="AM21" i="79"/>
  <c r="BC18" i="79"/>
  <c r="BC19" i="79"/>
  <c r="AC20" i="79"/>
  <c r="AC47" i="79"/>
  <c r="AE20" i="79"/>
  <c r="CH20" i="79"/>
  <c r="CY20" i="79"/>
  <c r="AH21" i="79"/>
  <c r="BC21" i="79"/>
  <c r="G28" i="43"/>
  <c r="G26" i="43"/>
  <c r="G8" i="43"/>
  <c r="G6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AX9" i="43"/>
  <c r="AX11" i="43"/>
  <c r="AX14" i="43"/>
  <c r="AX20" i="43"/>
  <c r="AX29" i="43"/>
  <c r="AX31" i="43"/>
  <c r="AX34" i="43"/>
  <c r="AX40" i="43"/>
  <c r="CD9" i="43"/>
  <c r="CD11" i="43"/>
  <c r="CD14" i="43"/>
  <c r="CD29" i="43"/>
  <c r="CD31" i="43"/>
  <c r="CD34" i="43"/>
  <c r="AE9" i="43"/>
  <c r="AE11" i="43"/>
  <c r="AE29" i="43"/>
  <c r="AE31" i="43"/>
  <c r="AE40" i="43"/>
  <c r="AH9" i="43"/>
  <c r="AH11" i="43"/>
  <c r="AH29" i="43"/>
  <c r="AH31" i="43"/>
  <c r="AH66" i="43"/>
  <c r="AH68" i="43"/>
  <c r="AP9" i="43"/>
  <c r="AP11" i="43"/>
  <c r="AP18" i="43"/>
  <c r="AP29" i="43"/>
  <c r="AP31" i="43"/>
  <c r="AP66" i="43"/>
  <c r="AP68" i="43"/>
  <c r="BF9" i="43"/>
  <c r="BF11" i="43"/>
  <c r="BF29" i="43"/>
  <c r="BF31" i="43"/>
  <c r="BF40" i="43"/>
  <c r="BK9" i="43"/>
  <c r="BK11" i="43"/>
  <c r="BK29" i="43"/>
  <c r="BK31" i="43"/>
  <c r="BK66" i="43"/>
  <c r="BK68" i="43"/>
  <c r="BN9" i="43"/>
  <c r="BN11" i="43"/>
  <c r="BN29" i="43"/>
  <c r="BN31" i="43"/>
  <c r="BV9" i="43"/>
  <c r="BV11" i="43"/>
  <c r="BV29" i="43"/>
  <c r="BV31" i="43"/>
  <c r="BV40" i="43"/>
  <c r="CA9" i="43"/>
  <c r="CA11" i="43"/>
  <c r="CA29" i="43"/>
  <c r="CA31" i="43"/>
  <c r="CL9" i="43"/>
  <c r="CL11" i="43"/>
  <c r="CL20" i="43"/>
  <c r="CL47" i="43"/>
  <c r="CL29" i="43"/>
  <c r="CL31" i="43"/>
  <c r="CQ9" i="43"/>
  <c r="CQ11" i="43"/>
  <c r="CQ29" i="43"/>
  <c r="CQ31" i="43"/>
  <c r="CT9" i="43"/>
  <c r="CT11" i="43"/>
  <c r="CT29" i="43"/>
  <c r="CT31" i="43"/>
  <c r="CT40" i="43"/>
  <c r="DB9" i="43"/>
  <c r="DB11" i="43"/>
  <c r="DB29" i="43"/>
  <c r="DB31" i="43"/>
  <c r="AH18" i="43"/>
  <c r="AH19" i="43"/>
  <c r="AH21" i="43"/>
  <c r="AH14" i="43"/>
  <c r="AH20" i="43"/>
  <c r="AH34" i="43"/>
  <c r="AH40" i="43"/>
  <c r="BK14" i="43"/>
  <c r="BK34" i="43"/>
  <c r="BN14" i="43"/>
  <c r="BN20" i="43"/>
  <c r="BN34" i="43"/>
  <c r="BN40" i="43"/>
  <c r="CQ14" i="43"/>
  <c r="CQ34" i="43"/>
  <c r="CT14" i="43"/>
  <c r="CT20" i="43"/>
  <c r="CT34" i="43"/>
  <c r="AB29" i="43"/>
  <c r="AB31" i="43"/>
  <c r="AC29" i="43"/>
  <c r="AD29" i="43"/>
  <c r="AD31" i="43"/>
  <c r="AF29" i="43"/>
  <c r="AG29" i="43"/>
  <c r="AG31" i="43"/>
  <c r="AI29" i="43"/>
  <c r="AJ29" i="43"/>
  <c r="AK29" i="43"/>
  <c r="AL29" i="43"/>
  <c r="AL31" i="43"/>
  <c r="AM29" i="43"/>
  <c r="AM31" i="43"/>
  <c r="AN29" i="43"/>
  <c r="AO29" i="43"/>
  <c r="AO31" i="43"/>
  <c r="AQ29" i="43"/>
  <c r="AQ31" i="43"/>
  <c r="AR29" i="43"/>
  <c r="AR31" i="43"/>
  <c r="AS29" i="43"/>
  <c r="AS31" i="43"/>
  <c r="AT29" i="43"/>
  <c r="AT31" i="43"/>
  <c r="AU29" i="43"/>
  <c r="AV29" i="43"/>
  <c r="AV31" i="43"/>
  <c r="AW29" i="43"/>
  <c r="AW31" i="43"/>
  <c r="AY29" i="43"/>
  <c r="AY31" i="43"/>
  <c r="AZ29" i="43"/>
  <c r="BA29" i="43"/>
  <c r="BA31" i="43"/>
  <c r="BB29" i="43"/>
  <c r="BB31" i="43"/>
  <c r="BB40" i="43"/>
  <c r="BC29" i="43"/>
  <c r="BC31" i="43"/>
  <c r="BD29" i="43"/>
  <c r="BE29" i="43"/>
  <c r="BE31" i="43"/>
  <c r="BE38" i="43"/>
  <c r="BE39" i="43"/>
  <c r="BG29" i="43"/>
  <c r="BG31" i="43"/>
  <c r="BG38" i="43"/>
  <c r="BG39" i="43"/>
  <c r="BH29" i="43"/>
  <c r="BI29" i="43"/>
  <c r="BI31" i="43"/>
  <c r="BJ29" i="43"/>
  <c r="BJ31" i="43"/>
  <c r="BJ40" i="43"/>
  <c r="BL29" i="43"/>
  <c r="BM29" i="43"/>
  <c r="BM31" i="43"/>
  <c r="BO29" i="43"/>
  <c r="BO31" i="43"/>
  <c r="BO38" i="43"/>
  <c r="BO39" i="43"/>
  <c r="BP29" i="43"/>
  <c r="BQ29" i="43"/>
  <c r="BQ31" i="43"/>
  <c r="BQ38" i="43"/>
  <c r="BR29" i="43"/>
  <c r="BR31" i="43"/>
  <c r="BR40" i="43"/>
  <c r="BS29" i="43"/>
  <c r="BT29" i="43"/>
  <c r="BT31" i="43"/>
  <c r="BU29" i="43"/>
  <c r="BU31" i="43"/>
  <c r="BW29" i="43"/>
  <c r="BW31" i="43"/>
  <c r="BW38" i="43"/>
  <c r="BW39" i="43"/>
  <c r="BX29" i="43"/>
  <c r="BY29" i="43"/>
  <c r="BY31" i="43"/>
  <c r="BZ29" i="43"/>
  <c r="BZ31" i="43"/>
  <c r="BZ40" i="43"/>
  <c r="CB29" i="43"/>
  <c r="CB31" i="43"/>
  <c r="CC29" i="43"/>
  <c r="CC31" i="43"/>
  <c r="CE29" i="43"/>
  <c r="CE31" i="43"/>
  <c r="CF29" i="43"/>
  <c r="CG29" i="43"/>
  <c r="CG31" i="43"/>
  <c r="CH29" i="43"/>
  <c r="CH31" i="43"/>
  <c r="CH40" i="43"/>
  <c r="CI29" i="43"/>
  <c r="CI31" i="43"/>
  <c r="CJ29" i="43"/>
  <c r="CK29" i="43"/>
  <c r="CK31" i="43"/>
  <c r="CM29" i="43"/>
  <c r="CM31" i="43"/>
  <c r="CM40" i="43"/>
  <c r="CN29" i="43"/>
  <c r="CN31" i="43"/>
  <c r="CO29" i="43"/>
  <c r="CO31" i="43"/>
  <c r="CP29" i="43"/>
  <c r="CP31" i="43"/>
  <c r="CR29" i="43"/>
  <c r="CS29" i="43"/>
  <c r="CS31" i="43"/>
  <c r="CU29" i="43"/>
  <c r="CU31" i="43"/>
  <c r="CV29" i="43"/>
  <c r="CW29" i="43"/>
  <c r="CW31" i="43"/>
  <c r="CW38" i="43"/>
  <c r="CW39" i="43"/>
  <c r="CX29" i="43"/>
  <c r="CX31" i="43"/>
  <c r="CY29" i="43"/>
  <c r="CZ29" i="43"/>
  <c r="DA29" i="43"/>
  <c r="DA31" i="43"/>
  <c r="DC29" i="43"/>
  <c r="DC31" i="43"/>
  <c r="AC31" i="43"/>
  <c r="AC38" i="43"/>
  <c r="AC39" i="43"/>
  <c r="AC41" i="43"/>
  <c r="AD38" i="43"/>
  <c r="AD39" i="43"/>
  <c r="AF31" i="43"/>
  <c r="AI31" i="43"/>
  <c r="AI38" i="43"/>
  <c r="AI39" i="43"/>
  <c r="AI41" i="43"/>
  <c r="AJ31" i="43"/>
  <c r="AK31" i="43"/>
  <c r="AN31" i="43"/>
  <c r="AN38" i="43"/>
  <c r="AN39" i="43"/>
  <c r="AN41" i="43"/>
  <c r="AU31" i="43"/>
  <c r="AU40" i="43"/>
  <c r="AZ31" i="43"/>
  <c r="BC38" i="43"/>
  <c r="BC39" i="43"/>
  <c r="BD31" i="43"/>
  <c r="BH31" i="43"/>
  <c r="BL31" i="43"/>
  <c r="BP31" i="43"/>
  <c r="BP38" i="43"/>
  <c r="BP39" i="43"/>
  <c r="BP41" i="43"/>
  <c r="BS31" i="43"/>
  <c r="BS38" i="43"/>
  <c r="BS39" i="43"/>
  <c r="BS41" i="43"/>
  <c r="BX31" i="43"/>
  <c r="CF31" i="43"/>
  <c r="CI38" i="43"/>
  <c r="CI39" i="43"/>
  <c r="CJ31" i="43"/>
  <c r="CR31" i="43"/>
  <c r="CV31" i="43"/>
  <c r="CY31" i="43"/>
  <c r="CY38" i="43"/>
  <c r="CY39" i="43"/>
  <c r="CY41" i="43"/>
  <c r="CZ31" i="43"/>
  <c r="AB34" i="43"/>
  <c r="AC34" i="43"/>
  <c r="AD34" i="43"/>
  <c r="AE34" i="43"/>
  <c r="AF34" i="43"/>
  <c r="AF40" i="43"/>
  <c r="AG34" i="43"/>
  <c r="AI34" i="43"/>
  <c r="AI40" i="43"/>
  <c r="AJ34" i="43"/>
  <c r="AK34" i="43"/>
  <c r="AL34" i="43"/>
  <c r="AM34" i="43"/>
  <c r="AN34" i="43"/>
  <c r="AN40" i="43"/>
  <c r="AO34" i="43"/>
  <c r="AP34" i="43"/>
  <c r="AQ34" i="43"/>
  <c r="AR34" i="43"/>
  <c r="AS34" i="43"/>
  <c r="AT34" i="43"/>
  <c r="AU34" i="43"/>
  <c r="AV34" i="43"/>
  <c r="AV40" i="43"/>
  <c r="AW34" i="43"/>
  <c r="AY34" i="43"/>
  <c r="AZ34" i="43"/>
  <c r="BA34" i="43"/>
  <c r="BB34" i="43"/>
  <c r="BC34" i="43"/>
  <c r="BD34" i="43"/>
  <c r="BD40" i="43"/>
  <c r="BE34" i="43"/>
  <c r="BF34" i="43"/>
  <c r="BG34" i="43"/>
  <c r="BH34" i="43"/>
  <c r="BI34" i="43"/>
  <c r="BJ34" i="43"/>
  <c r="BL34" i="43"/>
  <c r="BL40" i="43"/>
  <c r="BM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R34" i="43"/>
  <c r="CR40" i="43"/>
  <c r="CS34" i="43"/>
  <c r="CU34" i="43"/>
  <c r="CV34" i="43"/>
  <c r="CW34" i="43"/>
  <c r="CX34" i="43"/>
  <c r="CX40" i="43"/>
  <c r="CY34" i="43"/>
  <c r="CZ34" i="43"/>
  <c r="DA34" i="43"/>
  <c r="DB34" i="43"/>
  <c r="DC34" i="43"/>
  <c r="AF38" i="43"/>
  <c r="AK38" i="43"/>
  <c r="AK39" i="43"/>
  <c r="BL38" i="43"/>
  <c r="BL39" i="43"/>
  <c r="BL41" i="43"/>
  <c r="BQ39" i="43"/>
  <c r="CK38" i="43"/>
  <c r="CK39" i="43"/>
  <c r="CM38" i="43"/>
  <c r="CM39" i="43"/>
  <c r="CR38" i="43"/>
  <c r="CR39" i="43"/>
  <c r="CR41" i="43"/>
  <c r="CV38" i="43"/>
  <c r="CV39" i="43"/>
  <c r="CV41" i="43"/>
  <c r="AF39" i="43"/>
  <c r="AF41" i="43"/>
  <c r="AK41" i="43"/>
  <c r="AD40" i="43"/>
  <c r="AK40" i="43"/>
  <c r="AP40" i="43"/>
  <c r="AT40" i="43"/>
  <c r="AY40" i="43"/>
  <c r="AY47" i="43"/>
  <c r="BC40" i="43"/>
  <c r="BS40" i="43"/>
  <c r="CA40" i="43"/>
  <c r="CL40" i="43"/>
  <c r="CP40" i="43"/>
  <c r="CY40" i="43"/>
  <c r="DB40" i="43"/>
  <c r="BC41" i="43"/>
  <c r="AB9" i="43"/>
  <c r="AC9" i="43"/>
  <c r="AD9" i="43"/>
  <c r="AF9" i="43"/>
  <c r="AG9" i="43"/>
  <c r="AI9" i="43"/>
  <c r="AI11" i="43"/>
  <c r="AI20" i="43"/>
  <c r="AI47" i="43"/>
  <c r="AJ9" i="43"/>
  <c r="AK9" i="43"/>
  <c r="AL9" i="43"/>
  <c r="AM9" i="43"/>
  <c r="AM11" i="43"/>
  <c r="AM66" i="43"/>
  <c r="AM68" i="43"/>
  <c r="AN9" i="43"/>
  <c r="AN11" i="43"/>
  <c r="AO9" i="43"/>
  <c r="AO11" i="43"/>
  <c r="AQ9" i="43"/>
  <c r="AQ11" i="43"/>
  <c r="AR9" i="43"/>
  <c r="AR11" i="43"/>
  <c r="AS9" i="43"/>
  <c r="AT9" i="43"/>
  <c r="AT11" i="43"/>
  <c r="AU9" i="43"/>
  <c r="AU11" i="43"/>
  <c r="AU20" i="43"/>
  <c r="AU47" i="43"/>
  <c r="AV9" i="43"/>
  <c r="AV11" i="43"/>
  <c r="AW9" i="43"/>
  <c r="AY9" i="43"/>
  <c r="AY11" i="43"/>
  <c r="AZ9" i="43"/>
  <c r="AZ11" i="43"/>
  <c r="BA9" i="43"/>
  <c r="BB9" i="43"/>
  <c r="BB11" i="43"/>
  <c r="BB18" i="43"/>
  <c r="BC9" i="43"/>
  <c r="BC11" i="43"/>
  <c r="BC20" i="43"/>
  <c r="BD9" i="43"/>
  <c r="BD11" i="43"/>
  <c r="BE9" i="43"/>
  <c r="BG9" i="43"/>
  <c r="BG11" i="43"/>
  <c r="BG20" i="43"/>
  <c r="BH9" i="43"/>
  <c r="BH11" i="43"/>
  <c r="BI9" i="43"/>
  <c r="BJ9" i="43"/>
  <c r="BL9" i="43"/>
  <c r="BL11" i="43"/>
  <c r="BM9" i="43"/>
  <c r="BO9" i="43"/>
  <c r="BO11" i="43"/>
  <c r="BP9" i="43"/>
  <c r="BP11" i="43"/>
  <c r="BP20" i="43"/>
  <c r="BQ9" i="43"/>
  <c r="BR9" i="43"/>
  <c r="BS9" i="43"/>
  <c r="BS11" i="43"/>
  <c r="BS20" i="43"/>
  <c r="BT9" i="43"/>
  <c r="BT11" i="43"/>
  <c r="BU9" i="43"/>
  <c r="BW9" i="43"/>
  <c r="BW11" i="43"/>
  <c r="BX9" i="43"/>
  <c r="BX11" i="43"/>
  <c r="BY9" i="43"/>
  <c r="BY11" i="43"/>
  <c r="BZ9" i="43"/>
  <c r="CB9" i="43"/>
  <c r="CB11" i="43"/>
  <c r="CC9" i="43"/>
  <c r="CC11" i="43"/>
  <c r="CE9" i="43"/>
  <c r="CE11" i="43"/>
  <c r="CF9" i="43"/>
  <c r="CG9" i="43"/>
  <c r="CG11" i="43"/>
  <c r="CG18" i="43"/>
  <c r="CG19" i="43"/>
  <c r="CH9" i="43"/>
  <c r="CI9" i="43"/>
  <c r="CI11" i="43"/>
  <c r="CJ9" i="43"/>
  <c r="CJ11" i="43"/>
  <c r="CK9" i="43"/>
  <c r="CK11" i="43"/>
  <c r="CM9" i="43"/>
  <c r="CM11" i="43"/>
  <c r="CN9" i="43"/>
  <c r="CN11" i="43"/>
  <c r="CO9" i="43"/>
  <c r="CP9" i="43"/>
  <c r="CR9" i="43"/>
  <c r="CS9" i="43"/>
  <c r="CS11" i="43"/>
  <c r="CU9" i="43"/>
  <c r="CU11" i="43"/>
  <c r="CV9" i="43"/>
  <c r="CW9" i="43"/>
  <c r="CW11" i="43"/>
  <c r="CX9" i="43"/>
  <c r="CY9" i="43"/>
  <c r="CY11" i="43"/>
  <c r="CZ9" i="43"/>
  <c r="CZ11" i="43"/>
  <c r="DA9" i="43"/>
  <c r="DA11" i="43"/>
  <c r="DC9" i="43"/>
  <c r="DC11" i="43"/>
  <c r="AB11" i="43"/>
  <c r="AC11" i="43"/>
  <c r="AD11" i="43"/>
  <c r="AD66" i="43"/>
  <c r="AD68" i="43"/>
  <c r="AF11" i="43"/>
  <c r="AG11" i="43"/>
  <c r="AJ11" i="43"/>
  <c r="AK11" i="43"/>
  <c r="AL11" i="43"/>
  <c r="AP14" i="43"/>
  <c r="AP20" i="43"/>
  <c r="AP47" i="43"/>
  <c r="AS11" i="43"/>
  <c r="AS18" i="43"/>
  <c r="AS19" i="43"/>
  <c r="AS21" i="43"/>
  <c r="AT66" i="43"/>
  <c r="AT68" i="43"/>
  <c r="AW11" i="43"/>
  <c r="BA11" i="43"/>
  <c r="BA18" i="43"/>
  <c r="BA19" i="43"/>
  <c r="BA21" i="43"/>
  <c r="BB66" i="43"/>
  <c r="BB68" i="43"/>
  <c r="BE11" i="43"/>
  <c r="BF14" i="43"/>
  <c r="BF20" i="43"/>
  <c r="BI11" i="43"/>
  <c r="BI18" i="43"/>
  <c r="BJ11" i="43"/>
  <c r="BM11" i="43"/>
  <c r="BQ11" i="43"/>
  <c r="BR11" i="43"/>
  <c r="BR66" i="43"/>
  <c r="BR68" i="43"/>
  <c r="BU11" i="43"/>
  <c r="BV14" i="43"/>
  <c r="BZ11" i="43"/>
  <c r="BZ66" i="43"/>
  <c r="BZ68" i="43"/>
  <c r="CF11" i="43"/>
  <c r="CH11" i="43"/>
  <c r="CL14" i="43"/>
  <c r="CO11" i="43"/>
  <c r="CP11" i="43"/>
  <c r="CR11" i="43"/>
  <c r="CV11" i="43"/>
  <c r="CX11" i="43"/>
  <c r="CX66" i="43"/>
  <c r="CX68" i="43"/>
  <c r="DB14" i="43"/>
  <c r="DB20" i="43"/>
  <c r="DB47" i="43"/>
  <c r="AB14" i="43"/>
  <c r="AC14" i="43"/>
  <c r="AD14" i="43"/>
  <c r="AD20" i="43"/>
  <c r="AD47" i="43"/>
  <c r="AE14" i="43"/>
  <c r="AF14" i="43"/>
  <c r="AG14" i="43"/>
  <c r="AI14" i="43"/>
  <c r="AJ14" i="43"/>
  <c r="AK14" i="43"/>
  <c r="AL14" i="43"/>
  <c r="AM14" i="43"/>
  <c r="AN14" i="43"/>
  <c r="AO14" i="43"/>
  <c r="AQ14" i="43"/>
  <c r="AR14" i="43"/>
  <c r="AS14" i="43"/>
  <c r="AT14" i="43"/>
  <c r="AU14" i="43"/>
  <c r="AV14" i="43"/>
  <c r="AW14" i="43"/>
  <c r="AY14" i="43"/>
  <c r="AZ14" i="43"/>
  <c r="BA14" i="43"/>
  <c r="BB14" i="43"/>
  <c r="BC14" i="43"/>
  <c r="BD14" i="43"/>
  <c r="BE14" i="43"/>
  <c r="BG14" i="43"/>
  <c r="BH14" i="43"/>
  <c r="BI14" i="43"/>
  <c r="BJ14" i="43"/>
  <c r="BL14" i="43"/>
  <c r="BM14" i="43"/>
  <c r="BO14" i="43"/>
  <c r="BP14" i="43"/>
  <c r="BQ14" i="43"/>
  <c r="BR14" i="43"/>
  <c r="BS14" i="43"/>
  <c r="BT14" i="43"/>
  <c r="BU14" i="43"/>
  <c r="BW14" i="43"/>
  <c r="BX14" i="43"/>
  <c r="BY14" i="43"/>
  <c r="BZ14" i="43"/>
  <c r="CA14" i="43"/>
  <c r="CB14" i="43"/>
  <c r="CC14" i="43"/>
  <c r="CE14" i="43"/>
  <c r="CE20" i="43"/>
  <c r="CF14" i="43"/>
  <c r="CG14" i="43"/>
  <c r="CH14" i="43"/>
  <c r="CI14" i="43"/>
  <c r="CI20" i="43"/>
  <c r="CJ14" i="43"/>
  <c r="CK14" i="43"/>
  <c r="CM14" i="43"/>
  <c r="CN14" i="43"/>
  <c r="CO14" i="43"/>
  <c r="CP14" i="43"/>
  <c r="CR14" i="43"/>
  <c r="CS14" i="43"/>
  <c r="CU14" i="43"/>
  <c r="CV14" i="43"/>
  <c r="CW14" i="43"/>
  <c r="CX14" i="43"/>
  <c r="CY14" i="43"/>
  <c r="CZ14" i="43"/>
  <c r="DA14" i="43"/>
  <c r="DC14" i="43"/>
  <c r="AD18" i="43"/>
  <c r="AG18" i="43"/>
  <c r="AG19" i="43"/>
  <c r="AJ18" i="43"/>
  <c r="AJ19" i="43"/>
  <c r="AJ21" i="43"/>
  <c r="AK18" i="43"/>
  <c r="AK19" i="43"/>
  <c r="AL18" i="43"/>
  <c r="AP19" i="43"/>
  <c r="AT18" i="43"/>
  <c r="AT19" i="43"/>
  <c r="AW18" i="43"/>
  <c r="AW19" i="43"/>
  <c r="AW21" i="43"/>
  <c r="AX18" i="43"/>
  <c r="AX19" i="43"/>
  <c r="BF18" i="43"/>
  <c r="BF19" i="43"/>
  <c r="BF21" i="43"/>
  <c r="BI19" i="43"/>
  <c r="BJ18" i="43"/>
  <c r="BJ19" i="43"/>
  <c r="BM18" i="43"/>
  <c r="BM19" i="43"/>
  <c r="BM21" i="43"/>
  <c r="BN18" i="43"/>
  <c r="BN19" i="43"/>
  <c r="BQ18" i="43"/>
  <c r="BQ19" i="43"/>
  <c r="BR18" i="43"/>
  <c r="BR19" i="43"/>
  <c r="BR21" i="43"/>
  <c r="BY18" i="43"/>
  <c r="BY19" i="43"/>
  <c r="BY21" i="43"/>
  <c r="BZ18" i="43"/>
  <c r="BZ19" i="43"/>
  <c r="CD18" i="43"/>
  <c r="CD19" i="43"/>
  <c r="CD21" i="43"/>
  <c r="CH18" i="43"/>
  <c r="CH19" i="43"/>
  <c r="CL18" i="43"/>
  <c r="CL19" i="43"/>
  <c r="CO18" i="43"/>
  <c r="CO19" i="43"/>
  <c r="CO21" i="43"/>
  <c r="CX18" i="43"/>
  <c r="AD19" i="43"/>
  <c r="AD21" i="43"/>
  <c r="AG21" i="43"/>
  <c r="AL19" i="43"/>
  <c r="AL21" i="43"/>
  <c r="AT21" i="43"/>
  <c r="BB19" i="43"/>
  <c r="BB21" i="43"/>
  <c r="BJ21" i="43"/>
  <c r="BZ21" i="43"/>
  <c r="CX19" i="43"/>
  <c r="CX21" i="43"/>
  <c r="AL20" i="43"/>
  <c r="AQ20" i="43"/>
  <c r="AR20" i="43"/>
  <c r="AY20" i="43"/>
  <c r="BC47" i="43"/>
  <c r="BO20" i="43"/>
  <c r="BW20" i="43"/>
  <c r="BX20" i="43"/>
  <c r="CF20" i="43"/>
  <c r="CN20" i="43"/>
  <c r="CU20" i="43"/>
  <c r="CV20" i="43"/>
  <c r="CY20" i="43"/>
  <c r="DC20" i="43"/>
  <c r="G28" i="78"/>
  <c r="G27" i="78"/>
  <c r="G26" i="78"/>
  <c r="G25" i="78"/>
  <c r="G9" i="78"/>
  <c r="G8" i="78"/>
  <c r="G7" i="78"/>
  <c r="G6" i="78"/>
  <c r="BF55" i="78"/>
  <c r="BG55" i="78"/>
  <c r="BH55" i="78"/>
  <c r="BI55" i="78"/>
  <c r="BJ55" i="78"/>
  <c r="BK55" i="78"/>
  <c r="BL55" i="78"/>
  <c r="BM55" i="78"/>
  <c r="BN55" i="78"/>
  <c r="BO55" i="78"/>
  <c r="BP55" i="78"/>
  <c r="BQ55" i="78"/>
  <c r="BR55" i="78"/>
  <c r="BS55" i="78"/>
  <c r="BT55" i="78"/>
  <c r="BU55" i="78"/>
  <c r="BV55" i="78"/>
  <c r="BW55" i="78"/>
  <c r="BX55" i="78"/>
  <c r="BY55" i="78"/>
  <c r="BZ55" i="78"/>
  <c r="CA55" i="78"/>
  <c r="CB55" i="78"/>
  <c r="CC55" i="78"/>
  <c r="CD55" i="78"/>
  <c r="CE55" i="78"/>
  <c r="CF55" i="78"/>
  <c r="CG55" i="78"/>
  <c r="CH55" i="78"/>
  <c r="CI55" i="78"/>
  <c r="CJ55" i="78"/>
  <c r="CK55" i="78"/>
  <c r="CL55" i="78"/>
  <c r="CM55" i="78"/>
  <c r="CN55" i="78"/>
  <c r="CO55" i="78"/>
  <c r="CP55" i="78"/>
  <c r="CQ55" i="78"/>
  <c r="CR55" i="78"/>
  <c r="CS55" i="78"/>
  <c r="CT55" i="78"/>
  <c r="CU55" i="78"/>
  <c r="CV55" i="78"/>
  <c r="CW55" i="78"/>
  <c r="CX55" i="78"/>
  <c r="CY55" i="78"/>
  <c r="CZ55" i="78"/>
  <c r="DA55" i="78"/>
  <c r="DB55" i="78"/>
  <c r="DC55" i="78"/>
  <c r="DD55" i="78"/>
  <c r="DE55" i="78"/>
  <c r="DF55" i="78"/>
  <c r="DG55" i="78"/>
  <c r="DH55" i="78"/>
  <c r="DI55" i="78"/>
  <c r="DJ55" i="78"/>
  <c r="DK55" i="78"/>
  <c r="DL55" i="78"/>
  <c r="DM55" i="78"/>
  <c r="DN55" i="78"/>
  <c r="DO55" i="78"/>
  <c r="DP55" i="78"/>
  <c r="DQ55" i="78"/>
  <c r="DR55" i="78"/>
  <c r="DS55" i="78"/>
  <c r="DT55" i="78"/>
  <c r="DU55" i="78"/>
  <c r="DV55" i="78"/>
  <c r="DW55" i="78"/>
  <c r="DX55" i="78"/>
  <c r="DY55" i="78"/>
  <c r="DZ55" i="78"/>
  <c r="EA55" i="78"/>
  <c r="EB55" i="78"/>
  <c r="EC55" i="78"/>
  <c r="ED55" i="78"/>
  <c r="EE55" i="78"/>
  <c r="EF55" i="78"/>
  <c r="EG55" i="78"/>
  <c r="EH55" i="78"/>
  <c r="EI55" i="78"/>
  <c r="EJ55" i="78"/>
  <c r="EK55" i="78"/>
  <c r="EL55" i="78"/>
  <c r="EM55" i="78"/>
  <c r="EN55" i="78"/>
  <c r="EO55" i="78"/>
  <c r="EP55" i="78"/>
  <c r="EQ55" i="78"/>
  <c r="ER55" i="78"/>
  <c r="ES55" i="78"/>
  <c r="ET55" i="78"/>
  <c r="EU55" i="78"/>
  <c r="EV55" i="78"/>
  <c r="EW55" i="78"/>
  <c r="EX55" i="78"/>
  <c r="EY55" i="78"/>
  <c r="EZ55" i="78"/>
  <c r="FA55" i="78"/>
  <c r="FB55" i="78"/>
  <c r="FC55" i="78"/>
  <c r="FD55" i="78"/>
  <c r="FE55" i="78"/>
  <c r="FF55" i="78"/>
  <c r="FG55" i="78"/>
  <c r="FH55" i="78"/>
  <c r="FI55" i="78"/>
  <c r="FJ55" i="78"/>
  <c r="FK55" i="78"/>
  <c r="FL55" i="78"/>
  <c r="FM55" i="78"/>
  <c r="FN55" i="78"/>
  <c r="FO55" i="78"/>
  <c r="FP55" i="78"/>
  <c r="FQ55" i="78"/>
  <c r="FR55" i="78"/>
  <c r="FS55" i="78"/>
  <c r="FT55" i="78"/>
  <c r="FU55" i="78"/>
  <c r="FV55" i="78"/>
  <c r="FW55" i="78"/>
  <c r="FX55" i="78"/>
  <c r="FY55" i="78"/>
  <c r="FZ55" i="78"/>
  <c r="GA55" i="78"/>
  <c r="GB55" i="78"/>
  <c r="GC55" i="78"/>
  <c r="GD55" i="78"/>
  <c r="GE55" i="78"/>
  <c r="GF55" i="78"/>
  <c r="GG55" i="78"/>
  <c r="GH55" i="78"/>
  <c r="GI55" i="78"/>
  <c r="GJ55" i="78"/>
  <c r="GK55" i="78"/>
  <c r="GL55" i="78"/>
  <c r="GM55" i="78"/>
  <c r="GN55" i="78"/>
  <c r="GO55" i="78"/>
  <c r="GP55" i="78"/>
  <c r="GQ55" i="78"/>
  <c r="GR55" i="78"/>
  <c r="GS55" i="78"/>
  <c r="GT55" i="78"/>
  <c r="GU55" i="78"/>
  <c r="GV55" i="78"/>
  <c r="GW55" i="78"/>
  <c r="GX55" i="78"/>
  <c r="GY55" i="78"/>
  <c r="GZ55" i="78"/>
  <c r="HA55" i="78"/>
  <c r="HB55" i="78"/>
  <c r="HC55" i="78"/>
  <c r="HD55" i="78"/>
  <c r="HE55" i="78"/>
  <c r="HF55" i="78"/>
  <c r="HG55" i="78"/>
  <c r="HH55" i="78"/>
  <c r="HI55" i="78"/>
  <c r="HJ55" i="78"/>
  <c r="HK55" i="78"/>
  <c r="HL55" i="78"/>
  <c r="HM55" i="78"/>
  <c r="HN55" i="78"/>
  <c r="HO55" i="78"/>
  <c r="HP55" i="78"/>
  <c r="HQ55" i="78"/>
  <c r="HR55" i="78"/>
  <c r="HS55" i="78"/>
  <c r="HT55" i="78"/>
  <c r="HU55" i="78"/>
  <c r="HV55" i="78"/>
  <c r="HW55" i="78"/>
  <c r="HX55" i="78"/>
  <c r="HY55" i="78"/>
  <c r="HZ55" i="78"/>
  <c r="IA55" i="78"/>
  <c r="IB55" i="78"/>
  <c r="IC55" i="78"/>
  <c r="ID55" i="78"/>
  <c r="IE55" i="78"/>
  <c r="IF55" i="78"/>
  <c r="IG55" i="78"/>
  <c r="IH55" i="78"/>
  <c r="II55" i="78"/>
  <c r="IJ55" i="78"/>
  <c r="IK55" i="78"/>
  <c r="IL55" i="78"/>
  <c r="IM55" i="78"/>
  <c r="IN55" i="78"/>
  <c r="IO55" i="78"/>
  <c r="IP55" i="78"/>
  <c r="IQ55" i="78"/>
  <c r="IR55" i="78"/>
  <c r="IS55" i="78"/>
  <c r="IT55" i="78"/>
  <c r="IU55" i="78"/>
  <c r="IV55" i="78"/>
  <c r="IW55" i="78"/>
  <c r="IX55" i="78"/>
  <c r="IY55" i="78"/>
  <c r="IZ55" i="78"/>
  <c r="JA55" i="78"/>
  <c r="JB55" i="78"/>
  <c r="JC55" i="78"/>
  <c r="JD55" i="78"/>
  <c r="JE55" i="78"/>
  <c r="JF55" i="78"/>
  <c r="JG55" i="78"/>
  <c r="JH55" i="78"/>
  <c r="JI55" i="78"/>
  <c r="JJ55" i="78"/>
  <c r="JK55" i="78"/>
  <c r="JL55" i="78"/>
  <c r="JM55" i="78"/>
  <c r="JN55" i="78"/>
  <c r="JO55" i="78"/>
  <c r="JP55" i="78"/>
  <c r="JQ55" i="78"/>
  <c r="JR55" i="78"/>
  <c r="JS55" i="78"/>
  <c r="JT55" i="78"/>
  <c r="JU55" i="78"/>
  <c r="JV55" i="78"/>
  <c r="JW55" i="78"/>
  <c r="JX55" i="78"/>
  <c r="JY55" i="78"/>
  <c r="JZ55" i="78"/>
  <c r="KA55" i="78"/>
  <c r="KB55" i="78"/>
  <c r="KC55" i="78"/>
  <c r="KD55" i="78"/>
  <c r="KE55" i="78"/>
  <c r="KF55" i="78"/>
  <c r="KG55" i="78"/>
  <c r="KH55" i="78"/>
  <c r="KI55" i="78"/>
  <c r="KJ55" i="78"/>
  <c r="KK55" i="78"/>
  <c r="KL55" i="78"/>
  <c r="KM55" i="78"/>
  <c r="KN55" i="78"/>
  <c r="KO55" i="78"/>
  <c r="KP55" i="78"/>
  <c r="KQ55" i="78"/>
  <c r="KR55" i="78"/>
  <c r="KS55" i="78"/>
  <c r="KT55" i="78"/>
  <c r="KU55" i="78"/>
  <c r="BF56" i="78"/>
  <c r="BG56" i="78"/>
  <c r="BH56" i="78"/>
  <c r="BI56" i="78"/>
  <c r="BJ56" i="78"/>
  <c r="BK56" i="78"/>
  <c r="BK58" i="78"/>
  <c r="BK60" i="78"/>
  <c r="BL56" i="78"/>
  <c r="BM56" i="78"/>
  <c r="BN56" i="78"/>
  <c r="BO56" i="78"/>
  <c r="BP56" i="78"/>
  <c r="BP58" i="78"/>
  <c r="BQ56" i="78"/>
  <c r="BR56" i="78"/>
  <c r="BS56" i="78"/>
  <c r="BT56" i="78"/>
  <c r="BT58" i="78"/>
  <c r="BU56" i="78"/>
  <c r="BV56" i="78"/>
  <c r="BW56" i="78"/>
  <c r="BX56" i="78"/>
  <c r="BX58" i="78"/>
  <c r="BY56" i="78"/>
  <c r="BZ56" i="78"/>
  <c r="CA56" i="78"/>
  <c r="CB56" i="78"/>
  <c r="CB58" i="78"/>
  <c r="CC56" i="78"/>
  <c r="CD56" i="78"/>
  <c r="CE56" i="78"/>
  <c r="CE58" i="78"/>
  <c r="CE60" i="78"/>
  <c r="CF56" i="78"/>
  <c r="CG56" i="78"/>
  <c r="CH56" i="78"/>
  <c r="CI56" i="78"/>
  <c r="CI58" i="78"/>
  <c r="CI60" i="78"/>
  <c r="CJ56" i="78"/>
  <c r="CK56" i="78"/>
  <c r="CL56" i="78"/>
  <c r="CM56" i="78"/>
  <c r="CN56" i="78"/>
  <c r="CN58" i="78"/>
  <c r="CO56" i="78"/>
  <c r="CP56" i="78"/>
  <c r="CQ56" i="78"/>
  <c r="CR56" i="78"/>
  <c r="CR58" i="78"/>
  <c r="CS56" i="78"/>
  <c r="CT56" i="78"/>
  <c r="CU56" i="78"/>
  <c r="CU58" i="78"/>
  <c r="CU60" i="78"/>
  <c r="CV56" i="78"/>
  <c r="CW56" i="78"/>
  <c r="CX56" i="78"/>
  <c r="CY56" i="78"/>
  <c r="CY58" i="78"/>
  <c r="CY60" i="78"/>
  <c r="CZ56" i="78"/>
  <c r="DA56" i="78"/>
  <c r="DB56" i="78"/>
  <c r="DC56" i="78"/>
  <c r="DC58" i="78"/>
  <c r="DC60" i="78"/>
  <c r="DD56" i="78"/>
  <c r="DE56" i="78"/>
  <c r="DF56" i="78"/>
  <c r="DG56" i="78"/>
  <c r="DG58" i="78"/>
  <c r="DG60" i="78"/>
  <c r="DH56" i="78"/>
  <c r="DI56" i="78"/>
  <c r="DJ56" i="78"/>
  <c r="DK56" i="78"/>
  <c r="DL56" i="78"/>
  <c r="DL58" i="78"/>
  <c r="DM56" i="78"/>
  <c r="DN56" i="78"/>
  <c r="DO56" i="78"/>
  <c r="DP56" i="78"/>
  <c r="DP58" i="78"/>
  <c r="DQ56" i="78"/>
  <c r="DR56" i="78"/>
  <c r="DS56" i="78"/>
  <c r="DS58" i="78"/>
  <c r="DT56" i="78"/>
  <c r="DT58" i="78"/>
  <c r="DT60" i="78"/>
  <c r="DU56" i="78"/>
  <c r="DV56" i="78"/>
  <c r="DW56" i="78"/>
  <c r="DX56" i="78"/>
  <c r="DX58" i="78"/>
  <c r="DX60" i="78"/>
  <c r="DY56" i="78"/>
  <c r="DZ56" i="78"/>
  <c r="EA56" i="78"/>
  <c r="EA58" i="78"/>
  <c r="EA60" i="78"/>
  <c r="EB56" i="78"/>
  <c r="EC56" i="78"/>
  <c r="ED56" i="78"/>
  <c r="EE56" i="78"/>
  <c r="EF56" i="78"/>
  <c r="EF58" i="78"/>
  <c r="EG56" i="78"/>
  <c r="EH56" i="78"/>
  <c r="EI56" i="78"/>
  <c r="EI58" i="78"/>
  <c r="EI60" i="78"/>
  <c r="EJ56" i="78"/>
  <c r="EK56" i="78"/>
  <c r="EL56" i="78"/>
  <c r="EM56" i="78"/>
  <c r="EN56" i="78"/>
  <c r="EN58" i="78"/>
  <c r="EO56" i="78"/>
  <c r="EP56" i="78"/>
  <c r="EQ56" i="78"/>
  <c r="ER56" i="78"/>
  <c r="ER58" i="78"/>
  <c r="ES56" i="78"/>
  <c r="ET56" i="78"/>
  <c r="EU56" i="78"/>
  <c r="EU58" i="78"/>
  <c r="EU60" i="78"/>
  <c r="EV56" i="78"/>
  <c r="EW56" i="78"/>
  <c r="EX56" i="78"/>
  <c r="EY56" i="78"/>
  <c r="EY58" i="78"/>
  <c r="EY60" i="78"/>
  <c r="EZ56" i="78"/>
  <c r="FA56" i="78"/>
  <c r="FB56" i="78"/>
  <c r="FC56" i="78"/>
  <c r="FD56" i="78"/>
  <c r="FD58" i="78"/>
  <c r="FE56" i="78"/>
  <c r="FF56" i="78"/>
  <c r="FG56" i="78"/>
  <c r="FH56" i="78"/>
  <c r="FH58" i="78"/>
  <c r="FI56" i="78"/>
  <c r="FJ56" i="78"/>
  <c r="FK56" i="78"/>
  <c r="FK58" i="78"/>
  <c r="FK60" i="78"/>
  <c r="FL56" i="78"/>
  <c r="FM56" i="78"/>
  <c r="FN56" i="78"/>
  <c r="FO56" i="78"/>
  <c r="FO58" i="78"/>
  <c r="FO60" i="78"/>
  <c r="FP56" i="78"/>
  <c r="FQ56" i="78"/>
  <c r="FR56" i="78"/>
  <c r="FS56" i="78"/>
  <c r="FT56" i="78"/>
  <c r="FT58" i="78"/>
  <c r="FU56" i="78"/>
  <c r="FV56" i="78"/>
  <c r="FW56" i="78"/>
  <c r="FX56" i="78"/>
  <c r="FX58" i="78"/>
  <c r="FY56" i="78"/>
  <c r="FZ56" i="78"/>
  <c r="GA56" i="78"/>
  <c r="GA58" i="78"/>
  <c r="GA60" i="78"/>
  <c r="GB56" i="78"/>
  <c r="GC56" i="78"/>
  <c r="GD56" i="78"/>
  <c r="GE56" i="78"/>
  <c r="GE58" i="78"/>
  <c r="GE60" i="78"/>
  <c r="GF56" i="78"/>
  <c r="GG56" i="78"/>
  <c r="GH56" i="78"/>
  <c r="GI56" i="78"/>
  <c r="GI58" i="78"/>
  <c r="GI60" i="78"/>
  <c r="GJ56" i="78"/>
  <c r="GK56" i="78"/>
  <c r="GL56" i="78"/>
  <c r="GM56" i="78"/>
  <c r="GN56" i="78"/>
  <c r="GN58" i="78"/>
  <c r="GO56" i="78"/>
  <c r="GP56" i="78"/>
  <c r="GQ56" i="78"/>
  <c r="GR56" i="78"/>
  <c r="GR58" i="78"/>
  <c r="GS56" i="78"/>
  <c r="GT56" i="78"/>
  <c r="GU56" i="78"/>
  <c r="GV56" i="78"/>
  <c r="GV58" i="78"/>
  <c r="GW56" i="78"/>
  <c r="GX56" i="78"/>
  <c r="GY56" i="78"/>
  <c r="GZ56" i="78"/>
  <c r="GZ58" i="78"/>
  <c r="HA56" i="78"/>
  <c r="HB56" i="78"/>
  <c r="HC56" i="78"/>
  <c r="HD56" i="78"/>
  <c r="HD58" i="78"/>
  <c r="HE56" i="78"/>
  <c r="HF56" i="78"/>
  <c r="HG56" i="78"/>
  <c r="HH56" i="78"/>
  <c r="HH58" i="78"/>
  <c r="HI56" i="78"/>
  <c r="HJ56" i="78"/>
  <c r="HK56" i="78"/>
  <c r="HL56" i="78"/>
  <c r="HL58" i="78"/>
  <c r="HM56" i="78"/>
  <c r="HN56" i="78"/>
  <c r="HO56" i="78"/>
  <c r="HP56" i="78"/>
  <c r="HP58" i="78"/>
  <c r="HQ56" i="78"/>
  <c r="HR56" i="78"/>
  <c r="HS56" i="78"/>
  <c r="HT56" i="78"/>
  <c r="HU56" i="78"/>
  <c r="HV56" i="78"/>
  <c r="HW56" i="78"/>
  <c r="HX56" i="78"/>
  <c r="HY56" i="78"/>
  <c r="HZ56" i="78"/>
  <c r="IA56" i="78"/>
  <c r="IB56" i="78"/>
  <c r="IB58" i="78"/>
  <c r="IC56" i="78"/>
  <c r="ID56" i="78"/>
  <c r="IE56" i="78"/>
  <c r="IF56" i="78"/>
  <c r="IF58" i="78"/>
  <c r="IG56" i="78"/>
  <c r="IH56" i="78"/>
  <c r="II56" i="78"/>
  <c r="IJ56" i="78"/>
  <c r="IJ58" i="78"/>
  <c r="IK56" i="78"/>
  <c r="IL56" i="78"/>
  <c r="IM56" i="78"/>
  <c r="IN56" i="78"/>
  <c r="IN58" i="78"/>
  <c r="IO56" i="78"/>
  <c r="IP56" i="78"/>
  <c r="IQ56" i="78"/>
  <c r="IR56" i="78"/>
  <c r="IR58" i="78"/>
  <c r="IS56" i="78"/>
  <c r="IT56" i="78"/>
  <c r="IU56" i="78"/>
  <c r="IV56" i="78"/>
  <c r="IV58" i="78"/>
  <c r="IW56" i="78"/>
  <c r="IX56" i="78"/>
  <c r="IY56" i="78"/>
  <c r="IZ56" i="78"/>
  <c r="JA56" i="78"/>
  <c r="JB56" i="78"/>
  <c r="JC56" i="78"/>
  <c r="JD56" i="78"/>
  <c r="JD58" i="78"/>
  <c r="JE56" i="78"/>
  <c r="JF56" i="78"/>
  <c r="JG56" i="78"/>
  <c r="JH56" i="78"/>
  <c r="JI56" i="78"/>
  <c r="JJ56" i="78"/>
  <c r="JK56" i="78"/>
  <c r="JL56" i="78"/>
  <c r="JL58" i="78"/>
  <c r="JM56" i="78"/>
  <c r="JN56" i="78"/>
  <c r="JO56" i="78"/>
  <c r="JP56" i="78"/>
  <c r="JQ56" i="78"/>
  <c r="JR56" i="78"/>
  <c r="JS56" i="78"/>
  <c r="JT56" i="78"/>
  <c r="JT58" i="78"/>
  <c r="JU56" i="78"/>
  <c r="JV56" i="78"/>
  <c r="JW56" i="78"/>
  <c r="JX56" i="78"/>
  <c r="JY56" i="78"/>
  <c r="JZ56" i="78"/>
  <c r="KA56" i="78"/>
  <c r="KB56" i="78"/>
  <c r="KB58" i="78"/>
  <c r="KC56" i="78"/>
  <c r="KD56" i="78"/>
  <c r="KE56" i="78"/>
  <c r="KF56" i="78"/>
  <c r="KF58" i="78"/>
  <c r="KF60" i="78"/>
  <c r="KG56" i="78"/>
  <c r="KH56" i="78"/>
  <c r="KI56" i="78"/>
  <c r="KJ56" i="78"/>
  <c r="KJ58" i="78"/>
  <c r="KK56" i="78"/>
  <c r="KL56" i="78"/>
  <c r="KM56" i="78"/>
  <c r="KN56" i="78"/>
  <c r="KO56" i="78"/>
  <c r="KP56" i="78"/>
  <c r="KQ56" i="78"/>
  <c r="KR56" i="78"/>
  <c r="KR58" i="78"/>
  <c r="KS56" i="78"/>
  <c r="KT56" i="78"/>
  <c r="KU56" i="78"/>
  <c r="BF57" i="78"/>
  <c r="BG57" i="78"/>
  <c r="BH57" i="78"/>
  <c r="BI57" i="78"/>
  <c r="BJ57" i="78"/>
  <c r="BJ59" i="78"/>
  <c r="BJ60" i="78"/>
  <c r="BK57" i="78"/>
  <c r="BL57" i="78"/>
  <c r="BM57" i="78"/>
  <c r="BN57" i="78"/>
  <c r="BN59" i="78"/>
  <c r="BN60" i="78"/>
  <c r="BO57" i="78"/>
  <c r="BP57" i="78"/>
  <c r="BQ57" i="78"/>
  <c r="BR57" i="78"/>
  <c r="BR59" i="78"/>
  <c r="BS57" i="78"/>
  <c r="BT57" i="78"/>
  <c r="BU57" i="78"/>
  <c r="BV57" i="78"/>
  <c r="BV59" i="78"/>
  <c r="BW57" i="78"/>
  <c r="BX57" i="78"/>
  <c r="BY57" i="78"/>
  <c r="BZ57" i="78"/>
  <c r="BZ59" i="78"/>
  <c r="CA57" i="78"/>
  <c r="CB57" i="78"/>
  <c r="CC57" i="78"/>
  <c r="CD57" i="78"/>
  <c r="CD59" i="78"/>
  <c r="CE57" i="78"/>
  <c r="CF57" i="78"/>
  <c r="CG57" i="78"/>
  <c r="CH57" i="78"/>
  <c r="CH59" i="78"/>
  <c r="CI57" i="78"/>
  <c r="CJ57" i="78"/>
  <c r="CK57" i="78"/>
  <c r="CL57" i="78"/>
  <c r="CL59" i="78"/>
  <c r="CM57" i="78"/>
  <c r="CN57" i="78"/>
  <c r="CO57" i="78"/>
  <c r="CP57" i="78"/>
  <c r="CP59" i="78"/>
  <c r="CQ57" i="78"/>
  <c r="CR57" i="78"/>
  <c r="CS57" i="78"/>
  <c r="CT57" i="78"/>
  <c r="CU57" i="78"/>
  <c r="CV57" i="78"/>
  <c r="CW57" i="78"/>
  <c r="CX57" i="78"/>
  <c r="CX59" i="78"/>
  <c r="CX60" i="78"/>
  <c r="CY57" i="78"/>
  <c r="CZ57" i="78"/>
  <c r="DA57" i="78"/>
  <c r="DB57" i="78"/>
  <c r="DB59" i="78"/>
  <c r="DC57" i="78"/>
  <c r="DD57" i="78"/>
  <c r="DE57" i="78"/>
  <c r="DF57" i="78"/>
  <c r="DF59" i="78"/>
  <c r="DF60" i="78"/>
  <c r="DG57" i="78"/>
  <c r="DH57" i="78"/>
  <c r="DI57" i="78"/>
  <c r="DJ57" i="78"/>
  <c r="DJ59" i="78"/>
  <c r="DK57" i="78"/>
  <c r="DL57" i="78"/>
  <c r="DM57" i="78"/>
  <c r="DN57" i="78"/>
  <c r="DN59" i="78"/>
  <c r="DO57" i="78"/>
  <c r="DP57" i="78"/>
  <c r="DQ57" i="78"/>
  <c r="DR57" i="78"/>
  <c r="DS57" i="78"/>
  <c r="DT57" i="78"/>
  <c r="DU57" i="78"/>
  <c r="DV57" i="78"/>
  <c r="DV59" i="78"/>
  <c r="DW57" i="78"/>
  <c r="DX57" i="78"/>
  <c r="DY57" i="78"/>
  <c r="DZ57" i="78"/>
  <c r="DZ59" i="78"/>
  <c r="EA57" i="78"/>
  <c r="EB57" i="78"/>
  <c r="EC57" i="78"/>
  <c r="ED57" i="78"/>
  <c r="ED59" i="78"/>
  <c r="ED60" i="78"/>
  <c r="EE57" i="78"/>
  <c r="EF57" i="78"/>
  <c r="EG57" i="78"/>
  <c r="EH57" i="78"/>
  <c r="EH59" i="78"/>
  <c r="EH60" i="78"/>
  <c r="EI57" i="78"/>
  <c r="EJ57" i="78"/>
  <c r="EK57" i="78"/>
  <c r="EL57" i="78"/>
  <c r="EM57" i="78"/>
  <c r="EN57" i="78"/>
  <c r="EO57" i="78"/>
  <c r="EP57" i="78"/>
  <c r="EP59" i="78"/>
  <c r="EQ57" i="78"/>
  <c r="ER57" i="78"/>
  <c r="ES57" i="78"/>
  <c r="ET57" i="78"/>
  <c r="ET59" i="78"/>
  <c r="EU57" i="78"/>
  <c r="EV57" i="78"/>
  <c r="EW57" i="78"/>
  <c r="EX57" i="78"/>
  <c r="EX59" i="78"/>
  <c r="EY57" i="78"/>
  <c r="EZ57" i="78"/>
  <c r="FA57" i="78"/>
  <c r="FB57" i="78"/>
  <c r="FB59" i="78"/>
  <c r="FB60" i="78"/>
  <c r="FC57" i="78"/>
  <c r="FD57" i="78"/>
  <c r="FE57" i="78"/>
  <c r="FF57" i="78"/>
  <c r="FF59" i="78"/>
  <c r="FG57" i="78"/>
  <c r="FH57" i="78"/>
  <c r="FI57" i="78"/>
  <c r="FJ57" i="78"/>
  <c r="FK57" i="78"/>
  <c r="FL57" i="78"/>
  <c r="FM57" i="78"/>
  <c r="FN57" i="78"/>
  <c r="FN59" i="78"/>
  <c r="FN60" i="78"/>
  <c r="FO57" i="78"/>
  <c r="FP57" i="78"/>
  <c r="FQ57" i="78"/>
  <c r="FR57" i="78"/>
  <c r="FR59" i="78"/>
  <c r="FS57" i="78"/>
  <c r="FT57" i="78"/>
  <c r="FU57" i="78"/>
  <c r="FV57" i="78"/>
  <c r="FV59" i="78"/>
  <c r="FW57" i="78"/>
  <c r="FX57" i="78"/>
  <c r="FY57" i="78"/>
  <c r="FZ57" i="78"/>
  <c r="FZ59" i="78"/>
  <c r="GA57" i="78"/>
  <c r="GB57" i="78"/>
  <c r="GC57" i="78"/>
  <c r="GD57" i="78"/>
  <c r="GD59" i="78"/>
  <c r="GE57" i="78"/>
  <c r="GF57" i="78"/>
  <c r="GG57" i="78"/>
  <c r="GH57" i="78"/>
  <c r="GH59" i="78"/>
  <c r="GH60" i="78"/>
  <c r="GI57" i="78"/>
  <c r="GJ57" i="78"/>
  <c r="GK57" i="78"/>
  <c r="GL57" i="78"/>
  <c r="GL59" i="78"/>
  <c r="GL60" i="78"/>
  <c r="GM57" i="78"/>
  <c r="GN57" i="78"/>
  <c r="GO57" i="78"/>
  <c r="GP57" i="78"/>
  <c r="GP59" i="78"/>
  <c r="GQ57" i="78"/>
  <c r="GR57" i="78"/>
  <c r="GS57" i="78"/>
  <c r="GT57" i="78"/>
  <c r="GT59" i="78"/>
  <c r="GU57" i="78"/>
  <c r="GV57" i="78"/>
  <c r="GW57" i="78"/>
  <c r="GX57" i="78"/>
  <c r="GX59" i="78"/>
  <c r="GY57" i="78"/>
  <c r="GZ57" i="78"/>
  <c r="HA57" i="78"/>
  <c r="HB57" i="78"/>
  <c r="HB59" i="78"/>
  <c r="HC57" i="78"/>
  <c r="HD57" i="78"/>
  <c r="HE57" i="78"/>
  <c r="HF57" i="78"/>
  <c r="HF59" i="78"/>
  <c r="HG57" i="78"/>
  <c r="HH57" i="78"/>
  <c r="HI57" i="78"/>
  <c r="HJ57" i="78"/>
  <c r="HJ59" i="78"/>
  <c r="HK57" i="78"/>
  <c r="HL57" i="78"/>
  <c r="HM57" i="78"/>
  <c r="HN57" i="78"/>
  <c r="HN59" i="78"/>
  <c r="HO57" i="78"/>
  <c r="HP57" i="78"/>
  <c r="HQ57" i="78"/>
  <c r="HR57" i="78"/>
  <c r="HR59" i="78"/>
  <c r="HS57" i="78"/>
  <c r="HT57" i="78"/>
  <c r="HU57" i="78"/>
  <c r="HV57" i="78"/>
  <c r="HV59" i="78"/>
  <c r="HV60" i="78"/>
  <c r="HW57" i="78"/>
  <c r="HX57" i="78"/>
  <c r="HY57" i="78"/>
  <c r="HZ57" i="78"/>
  <c r="HZ59" i="78"/>
  <c r="HZ60" i="78"/>
  <c r="IA57" i="78"/>
  <c r="IB57" i="78"/>
  <c r="IC57" i="78"/>
  <c r="ID57" i="78"/>
  <c r="ID59" i="78"/>
  <c r="IE57" i="78"/>
  <c r="IF57" i="78"/>
  <c r="IG57" i="78"/>
  <c r="IH57" i="78"/>
  <c r="IH59" i="78"/>
  <c r="II57" i="78"/>
  <c r="IJ57" i="78"/>
  <c r="IK57" i="78"/>
  <c r="IL57" i="78"/>
  <c r="IL59" i="78"/>
  <c r="IM57" i="78"/>
  <c r="IN57" i="78"/>
  <c r="IO57" i="78"/>
  <c r="IP57" i="78"/>
  <c r="IP59" i="78"/>
  <c r="IQ57" i="78"/>
  <c r="IR57" i="78"/>
  <c r="IS57" i="78"/>
  <c r="IT57" i="78"/>
  <c r="IT59" i="78"/>
  <c r="IU57" i="78"/>
  <c r="IV57" i="78"/>
  <c r="IW57" i="78"/>
  <c r="IX57" i="78"/>
  <c r="IX59" i="78"/>
  <c r="IY57" i="78"/>
  <c r="IZ57" i="78"/>
  <c r="JA57" i="78"/>
  <c r="JB57" i="78"/>
  <c r="JB59" i="78"/>
  <c r="JC57" i="78"/>
  <c r="JD57" i="78"/>
  <c r="JE57" i="78"/>
  <c r="JF57" i="78"/>
  <c r="JF59" i="78"/>
  <c r="JG57" i="78"/>
  <c r="JH57" i="78"/>
  <c r="JI57" i="78"/>
  <c r="JJ57" i="78"/>
  <c r="JK57" i="78"/>
  <c r="JL57" i="78"/>
  <c r="JM57" i="78"/>
  <c r="JN57" i="78"/>
  <c r="JN59" i="78"/>
  <c r="JO57" i="78"/>
  <c r="JP57" i="78"/>
  <c r="JQ57" i="78"/>
  <c r="JR57" i="78"/>
  <c r="JR59" i="78"/>
  <c r="JS57" i="78"/>
  <c r="JT57" i="78"/>
  <c r="JU57" i="78"/>
  <c r="JV57" i="78"/>
  <c r="JV59" i="78"/>
  <c r="JW57" i="78"/>
  <c r="JX57" i="78"/>
  <c r="JY57" i="78"/>
  <c r="JZ57" i="78"/>
  <c r="KA57" i="78"/>
  <c r="KB57" i="78"/>
  <c r="KC57" i="78"/>
  <c r="KD57" i="78"/>
  <c r="KD59" i="78"/>
  <c r="KE57" i="78"/>
  <c r="KF57" i="78"/>
  <c r="KG57" i="78"/>
  <c r="KH57" i="78"/>
  <c r="KH59" i="78"/>
  <c r="KI57" i="78"/>
  <c r="KJ57" i="78"/>
  <c r="KK57" i="78"/>
  <c r="KL57" i="78"/>
  <c r="KM57" i="78"/>
  <c r="KN57" i="78"/>
  <c r="KO57" i="78"/>
  <c r="KP57" i="78"/>
  <c r="KP59" i="78"/>
  <c r="KQ57" i="78"/>
  <c r="KR57" i="78"/>
  <c r="KS57" i="78"/>
  <c r="KT57" i="78"/>
  <c r="KT59" i="78"/>
  <c r="KU57" i="78"/>
  <c r="BF58" i="78"/>
  <c r="BG58" i="78"/>
  <c r="BH58" i="78"/>
  <c r="BH60" i="78"/>
  <c r="BI58" i="78"/>
  <c r="BJ58" i="78"/>
  <c r="BK59" i="78"/>
  <c r="BL58" i="78"/>
  <c r="BL60" i="78"/>
  <c r="BM58" i="78"/>
  <c r="BN58" i="78"/>
  <c r="BO58" i="78"/>
  <c r="BO60" i="78"/>
  <c r="BO59" i="78"/>
  <c r="BQ58" i="78"/>
  <c r="BR58" i="78"/>
  <c r="BS58" i="78"/>
  <c r="BS60" i="78"/>
  <c r="BS59" i="78"/>
  <c r="BU58" i="78"/>
  <c r="BV58" i="78"/>
  <c r="BW58" i="78"/>
  <c r="BW60" i="78"/>
  <c r="BW59" i="78"/>
  <c r="BY58" i="78"/>
  <c r="BZ58" i="78"/>
  <c r="CA58" i="78"/>
  <c r="CA60" i="78"/>
  <c r="CA59" i="78"/>
  <c r="CC58" i="78"/>
  <c r="CD58" i="78"/>
  <c r="CE59" i="78"/>
  <c r="CF58" i="78"/>
  <c r="CG58" i="78"/>
  <c r="CH58" i="78"/>
  <c r="CH60" i="78"/>
  <c r="CI59" i="78"/>
  <c r="CJ58" i="78"/>
  <c r="CJ60" i="78"/>
  <c r="CK58" i="78"/>
  <c r="CL58" i="78"/>
  <c r="CM58" i="78"/>
  <c r="CM59" i="78"/>
  <c r="CO58" i="78"/>
  <c r="CP58" i="78"/>
  <c r="CP60" i="78"/>
  <c r="CQ58" i="78"/>
  <c r="CQ59" i="78"/>
  <c r="CS58" i="78"/>
  <c r="CT58" i="78"/>
  <c r="CU59" i="78"/>
  <c r="CV58" i="78"/>
  <c r="CV60" i="78"/>
  <c r="CW58" i="78"/>
  <c r="CX58" i="78"/>
  <c r="CY59" i="78"/>
  <c r="CZ58" i="78"/>
  <c r="DA58" i="78"/>
  <c r="DB58" i="78"/>
  <c r="DB60" i="78"/>
  <c r="DC59" i="78"/>
  <c r="DD58" i="78"/>
  <c r="DD60" i="78"/>
  <c r="DE58" i="78"/>
  <c r="DF58" i="78"/>
  <c r="DG59" i="78"/>
  <c r="DH58" i="78"/>
  <c r="DI58" i="78"/>
  <c r="DJ58" i="78"/>
  <c r="DK58" i="78"/>
  <c r="DK60" i="78"/>
  <c r="DK59" i="78"/>
  <c r="DM58" i="78"/>
  <c r="DN58" i="78"/>
  <c r="DO58" i="78"/>
  <c r="DO60" i="78"/>
  <c r="DO59" i="78"/>
  <c r="DQ58" i="78"/>
  <c r="DR58" i="78"/>
  <c r="DU58" i="78"/>
  <c r="DU60" i="78"/>
  <c r="DV58" i="78"/>
  <c r="DW58" i="78"/>
  <c r="DW60" i="78"/>
  <c r="DW59" i="78"/>
  <c r="DY58" i="78"/>
  <c r="DZ58" i="78"/>
  <c r="EA59" i="78"/>
  <c r="EB58" i="78"/>
  <c r="EB60" i="78"/>
  <c r="EC58" i="78"/>
  <c r="ED58" i="78"/>
  <c r="EE58" i="78"/>
  <c r="EE60" i="78"/>
  <c r="EE59" i="78"/>
  <c r="EG58" i="78"/>
  <c r="EH58" i="78"/>
  <c r="EI59" i="78"/>
  <c r="EJ58" i="78"/>
  <c r="EK58" i="78"/>
  <c r="EL58" i="78"/>
  <c r="EM58" i="78"/>
  <c r="EM60" i="78"/>
  <c r="EM59" i="78"/>
  <c r="EO58" i="78"/>
  <c r="EP58" i="78"/>
  <c r="EQ58" i="78"/>
  <c r="EQ60" i="78"/>
  <c r="EQ59" i="78"/>
  <c r="ES58" i="78"/>
  <c r="ET58" i="78"/>
  <c r="EU59" i="78"/>
  <c r="EV58" i="78"/>
  <c r="EW58" i="78"/>
  <c r="EX58" i="78"/>
  <c r="EX60" i="78"/>
  <c r="EY59" i="78"/>
  <c r="EZ58" i="78"/>
  <c r="EZ60" i="78"/>
  <c r="FA58" i="78"/>
  <c r="FB58" i="78"/>
  <c r="FC58" i="78"/>
  <c r="FC59" i="78"/>
  <c r="FE58" i="78"/>
  <c r="FF58" i="78"/>
  <c r="FF60" i="78"/>
  <c r="FG58" i="78"/>
  <c r="FG59" i="78"/>
  <c r="FI58" i="78"/>
  <c r="FJ58" i="78"/>
  <c r="FJ60" i="78"/>
  <c r="FK59" i="78"/>
  <c r="FL58" i="78"/>
  <c r="FM58" i="78"/>
  <c r="FN58" i="78"/>
  <c r="FO59" i="78"/>
  <c r="FP58" i="78"/>
  <c r="FQ58" i="78"/>
  <c r="FR58" i="78"/>
  <c r="FS58" i="78"/>
  <c r="FS60" i="78"/>
  <c r="FS59" i="78"/>
  <c r="FU58" i="78"/>
  <c r="FV58" i="78"/>
  <c r="FW58" i="78"/>
  <c r="FW60" i="78"/>
  <c r="FW59" i="78"/>
  <c r="FY58" i="78"/>
  <c r="FZ58" i="78"/>
  <c r="GA59" i="78"/>
  <c r="GB58" i="78"/>
  <c r="GC58" i="78"/>
  <c r="GD58" i="78"/>
  <c r="GD60" i="78"/>
  <c r="GE59" i="78"/>
  <c r="GF58" i="78"/>
  <c r="GF60" i="78"/>
  <c r="GG58" i="78"/>
  <c r="GH58" i="78"/>
  <c r="GI59" i="78"/>
  <c r="GJ58" i="78"/>
  <c r="GK58" i="78"/>
  <c r="GL58" i="78"/>
  <c r="GM58" i="78"/>
  <c r="GM60" i="78"/>
  <c r="GM59" i="78"/>
  <c r="GO58" i="78"/>
  <c r="GO60" i="78"/>
  <c r="GP58" i="78"/>
  <c r="GQ58" i="78"/>
  <c r="GQ60" i="78"/>
  <c r="GQ59" i="78"/>
  <c r="GS58" i="78"/>
  <c r="GS60" i="78"/>
  <c r="GT58" i="78"/>
  <c r="GU58" i="78"/>
  <c r="GU60" i="78"/>
  <c r="GU59" i="78"/>
  <c r="GW58" i="78"/>
  <c r="GX58" i="78"/>
  <c r="GY58" i="78"/>
  <c r="GY60" i="78"/>
  <c r="GY59" i="78"/>
  <c r="HA58" i="78"/>
  <c r="HB58" i="78"/>
  <c r="HC58" i="78"/>
  <c r="HC60" i="78"/>
  <c r="HC59" i="78"/>
  <c r="HE58" i="78"/>
  <c r="HF58" i="78"/>
  <c r="HG58" i="78"/>
  <c r="HG60" i="78"/>
  <c r="HG59" i="78"/>
  <c r="HI58" i="78"/>
  <c r="HJ58" i="78"/>
  <c r="HK58" i="78"/>
  <c r="HK60" i="78"/>
  <c r="HK59" i="78"/>
  <c r="HM58" i="78"/>
  <c r="HN58" i="78"/>
  <c r="HO58" i="78"/>
  <c r="HO60" i="78"/>
  <c r="HO59" i="78"/>
  <c r="HQ58" i="78"/>
  <c r="HR58" i="78"/>
  <c r="HS58" i="78"/>
  <c r="HS59" i="78"/>
  <c r="HS60" i="78"/>
  <c r="HT58" i="78"/>
  <c r="HT60" i="78"/>
  <c r="HU58" i="78"/>
  <c r="HV58" i="78"/>
  <c r="HW58" i="78"/>
  <c r="HW59" i="78"/>
  <c r="HW60" i="78"/>
  <c r="HX58" i="78"/>
  <c r="HX60" i="78"/>
  <c r="HY58" i="78"/>
  <c r="HZ58" i="78"/>
  <c r="IA58" i="78"/>
  <c r="IA59" i="78"/>
  <c r="IC58" i="78"/>
  <c r="ID58" i="78"/>
  <c r="ID60" i="78"/>
  <c r="IE58" i="78"/>
  <c r="IE59" i="78"/>
  <c r="IG58" i="78"/>
  <c r="IH58" i="78"/>
  <c r="IH60" i="78"/>
  <c r="II58" i="78"/>
  <c r="II59" i="78"/>
  <c r="IK58" i="78"/>
  <c r="IL58" i="78"/>
  <c r="IL60" i="78"/>
  <c r="IM58" i="78"/>
  <c r="IM59" i="78"/>
  <c r="IO58" i="78"/>
  <c r="IP58" i="78"/>
  <c r="IP60" i="78"/>
  <c r="IQ58" i="78"/>
  <c r="IQ59" i="78"/>
  <c r="IS58" i="78"/>
  <c r="IT58" i="78"/>
  <c r="IT60" i="78"/>
  <c r="IU58" i="78"/>
  <c r="IU59" i="78"/>
  <c r="IW58" i="78"/>
  <c r="IX58" i="78"/>
  <c r="IY58" i="78"/>
  <c r="IY59" i="78"/>
  <c r="IY60" i="78"/>
  <c r="IZ58" i="78"/>
  <c r="JA58" i="78"/>
  <c r="JB58" i="78"/>
  <c r="JC58" i="78"/>
  <c r="JC60" i="78"/>
  <c r="JC59" i="78"/>
  <c r="JE58" i="78"/>
  <c r="JF58" i="78"/>
  <c r="JG58" i="78"/>
  <c r="JG59" i="78"/>
  <c r="JG60" i="78"/>
  <c r="JH58" i="78"/>
  <c r="JI58" i="78"/>
  <c r="JJ58" i="78"/>
  <c r="JK58" i="78"/>
  <c r="JK59" i="78"/>
  <c r="JM58" i="78"/>
  <c r="JN58" i="78"/>
  <c r="JO58" i="78"/>
  <c r="JO59" i="78"/>
  <c r="JO60" i="78"/>
  <c r="JP58" i="78"/>
  <c r="JQ58" i="78"/>
  <c r="JR58" i="78"/>
  <c r="JS58" i="78"/>
  <c r="JS60" i="78"/>
  <c r="JS59" i="78"/>
  <c r="JU58" i="78"/>
  <c r="JV58" i="78"/>
  <c r="JW58" i="78"/>
  <c r="JW59" i="78"/>
  <c r="JW60" i="78"/>
  <c r="JX58" i="78"/>
  <c r="JX60" i="78"/>
  <c r="JY58" i="78"/>
  <c r="JZ58" i="78"/>
  <c r="KA58" i="78"/>
  <c r="KA59" i="78"/>
  <c r="KC58" i="78"/>
  <c r="KD58" i="78"/>
  <c r="KE58" i="78"/>
  <c r="KE59" i="78"/>
  <c r="KE60" i="78"/>
  <c r="KG58" i="78"/>
  <c r="KH58" i="78"/>
  <c r="KI58" i="78"/>
  <c r="KI60" i="78"/>
  <c r="KI59" i="78"/>
  <c r="KK58" i="78"/>
  <c r="KK60" i="78"/>
  <c r="KL58" i="78"/>
  <c r="KM58" i="78"/>
  <c r="KM59" i="78"/>
  <c r="KM60" i="78"/>
  <c r="KN58" i="78"/>
  <c r="KO58" i="78"/>
  <c r="KP58" i="78"/>
  <c r="KQ58" i="78"/>
  <c r="KQ59" i="78"/>
  <c r="KS58" i="78"/>
  <c r="KT58" i="78"/>
  <c r="KU58" i="78"/>
  <c r="KU59" i="78"/>
  <c r="KU60" i="78"/>
  <c r="BF59" i="78"/>
  <c r="BF60" i="78"/>
  <c r="BG59" i="78"/>
  <c r="BH59" i="78"/>
  <c r="BI59" i="78"/>
  <c r="BI60" i="78"/>
  <c r="BL59" i="78"/>
  <c r="BM59" i="78"/>
  <c r="BM60" i="78"/>
  <c r="BP59" i="78"/>
  <c r="BP60" i="78"/>
  <c r="BQ59" i="78"/>
  <c r="BQ60" i="78"/>
  <c r="BT59" i="78"/>
  <c r="BT60" i="78"/>
  <c r="BU59" i="78"/>
  <c r="BU60" i="78"/>
  <c r="BX59" i="78"/>
  <c r="BX60" i="78"/>
  <c r="BY59" i="78"/>
  <c r="BY60" i="78"/>
  <c r="CB59" i="78"/>
  <c r="CB60" i="78"/>
  <c r="CC59" i="78"/>
  <c r="CC60" i="78"/>
  <c r="CF59" i="78"/>
  <c r="CG59" i="78"/>
  <c r="CG60" i="78"/>
  <c r="CJ59" i="78"/>
  <c r="CK59" i="78"/>
  <c r="CK60" i="78"/>
  <c r="CN59" i="78"/>
  <c r="CO59" i="78"/>
  <c r="CO60" i="78"/>
  <c r="CR59" i="78"/>
  <c r="CS59" i="78"/>
  <c r="CS60" i="78"/>
  <c r="CT59" i="78"/>
  <c r="CV59" i="78"/>
  <c r="CW59" i="78"/>
  <c r="CW60" i="78"/>
  <c r="CZ59" i="78"/>
  <c r="DA59" i="78"/>
  <c r="DA60" i="78"/>
  <c r="DD59" i="78"/>
  <c r="DE59" i="78"/>
  <c r="DE60" i="78"/>
  <c r="DH59" i="78"/>
  <c r="DI59" i="78"/>
  <c r="DI60" i="78"/>
  <c r="DL59" i="78"/>
  <c r="DM59" i="78"/>
  <c r="DM60" i="78"/>
  <c r="DP59" i="78"/>
  <c r="DQ59" i="78"/>
  <c r="DQ60" i="78"/>
  <c r="DR59" i="78"/>
  <c r="DS59" i="78"/>
  <c r="DT59" i="78"/>
  <c r="DU59" i="78"/>
  <c r="DX59" i="78"/>
  <c r="DY59" i="78"/>
  <c r="DY60" i="78"/>
  <c r="EB59" i="78"/>
  <c r="EC59" i="78"/>
  <c r="EC60" i="78"/>
  <c r="EF59" i="78"/>
  <c r="EF60" i="78"/>
  <c r="EG59" i="78"/>
  <c r="EG60" i="78"/>
  <c r="EJ59" i="78"/>
  <c r="EK59" i="78"/>
  <c r="EK60" i="78"/>
  <c r="EL59" i="78"/>
  <c r="EL60" i="78"/>
  <c r="EN59" i="78"/>
  <c r="EN60" i="78"/>
  <c r="EO59" i="78"/>
  <c r="EO60" i="78"/>
  <c r="ER59" i="78"/>
  <c r="ER60" i="78"/>
  <c r="ES59" i="78"/>
  <c r="ES60" i="78"/>
  <c r="EV59" i="78"/>
  <c r="EW59" i="78"/>
  <c r="EW60" i="78"/>
  <c r="EZ59" i="78"/>
  <c r="FA59" i="78"/>
  <c r="FA60" i="78"/>
  <c r="FD59" i="78"/>
  <c r="FE59" i="78"/>
  <c r="FH59" i="78"/>
  <c r="FI59" i="78"/>
  <c r="FJ59" i="78"/>
  <c r="FL59" i="78"/>
  <c r="FL60" i="78"/>
  <c r="FM59" i="78"/>
  <c r="FM60" i="78"/>
  <c r="FP59" i="78"/>
  <c r="FP60" i="78"/>
  <c r="FQ59" i="78"/>
  <c r="FQ60" i="78"/>
  <c r="FT59" i="78"/>
  <c r="FU59" i="78"/>
  <c r="FU60" i="78"/>
  <c r="FX59" i="78"/>
  <c r="FY59" i="78"/>
  <c r="FY60" i="78"/>
  <c r="GB59" i="78"/>
  <c r="GB60" i="78"/>
  <c r="GC59" i="78"/>
  <c r="GC60" i="78"/>
  <c r="GF59" i="78"/>
  <c r="GG59" i="78"/>
  <c r="GG60" i="78"/>
  <c r="GJ59" i="78"/>
  <c r="GJ60" i="78"/>
  <c r="GK59" i="78"/>
  <c r="GK60" i="78"/>
  <c r="GN59" i="78"/>
  <c r="GO59" i="78"/>
  <c r="GR59" i="78"/>
  <c r="GS59" i="78"/>
  <c r="GV59" i="78"/>
  <c r="GW59" i="78"/>
  <c r="GW60" i="78"/>
  <c r="GZ59" i="78"/>
  <c r="GZ60" i="78"/>
  <c r="HA59" i="78"/>
  <c r="HA60" i="78"/>
  <c r="HD59" i="78"/>
  <c r="HD60" i="78"/>
  <c r="HE59" i="78"/>
  <c r="HE60" i="78"/>
  <c r="HH59" i="78"/>
  <c r="HH60" i="78"/>
  <c r="HI59" i="78"/>
  <c r="HI60" i="78"/>
  <c r="HL59" i="78"/>
  <c r="HL60" i="78"/>
  <c r="HM59" i="78"/>
  <c r="HM60" i="78"/>
  <c r="HP59" i="78"/>
  <c r="HP60" i="78"/>
  <c r="HQ59" i="78"/>
  <c r="HQ60" i="78"/>
  <c r="HT59" i="78"/>
  <c r="HU59" i="78"/>
  <c r="HU60" i="78"/>
  <c r="HX59" i="78"/>
  <c r="HY59" i="78"/>
  <c r="HY60" i="78"/>
  <c r="IB59" i="78"/>
  <c r="IB60" i="78"/>
  <c r="IC59" i="78"/>
  <c r="IC60" i="78"/>
  <c r="IF59" i="78"/>
  <c r="IF60" i="78"/>
  <c r="IG59" i="78"/>
  <c r="IG60" i="78"/>
  <c r="IJ59" i="78"/>
  <c r="IJ60" i="78"/>
  <c r="IK59" i="78"/>
  <c r="IK60" i="78"/>
  <c r="IN59" i="78"/>
  <c r="IN60" i="78"/>
  <c r="IO59" i="78"/>
  <c r="IO60" i="78"/>
  <c r="IR59" i="78"/>
  <c r="IS59" i="78"/>
  <c r="IV59" i="78"/>
  <c r="IW59" i="78"/>
  <c r="IW60" i="78"/>
  <c r="IZ59" i="78"/>
  <c r="JA59" i="78"/>
  <c r="JA60" i="78"/>
  <c r="JD59" i="78"/>
  <c r="JD60" i="78"/>
  <c r="JE59" i="78"/>
  <c r="JE60" i="78"/>
  <c r="JH59" i="78"/>
  <c r="JI59" i="78"/>
  <c r="JI60" i="78"/>
  <c r="JJ59" i="78"/>
  <c r="JL59" i="78"/>
  <c r="JL60" i="78"/>
  <c r="JM59" i="78"/>
  <c r="JM60" i="78"/>
  <c r="JP59" i="78"/>
  <c r="JQ59" i="78"/>
  <c r="JQ60" i="78"/>
  <c r="JT59" i="78"/>
  <c r="JT60" i="78"/>
  <c r="JU59" i="78"/>
  <c r="JU60" i="78"/>
  <c r="JX59" i="78"/>
  <c r="JY59" i="78"/>
  <c r="JY60" i="78"/>
  <c r="JZ59" i="78"/>
  <c r="KB59" i="78"/>
  <c r="KB60" i="78"/>
  <c r="KC59" i="78"/>
  <c r="KC60" i="78"/>
  <c r="KF59" i="78"/>
  <c r="KG59" i="78"/>
  <c r="KG60" i="78"/>
  <c r="KJ59" i="78"/>
  <c r="KK59" i="78"/>
  <c r="KL59" i="78"/>
  <c r="KN59" i="78"/>
  <c r="KN60" i="78"/>
  <c r="KO59" i="78"/>
  <c r="KO60" i="78"/>
  <c r="KR59" i="78"/>
  <c r="KS59" i="78"/>
  <c r="KS60" i="78"/>
  <c r="BG60" i="78"/>
  <c r="CD60" i="78"/>
  <c r="CL60" i="78"/>
  <c r="DJ60" i="78"/>
  <c r="DS60" i="78"/>
  <c r="DZ60" i="78"/>
  <c r="ET60" i="78"/>
  <c r="FD60" i="78"/>
  <c r="FR60" i="78"/>
  <c r="HR60" i="78"/>
  <c r="IR60" i="78"/>
  <c r="KJ60" i="78"/>
  <c r="BL10" i="78"/>
  <c r="BL29" i="78"/>
  <c r="BP10" i="78"/>
  <c r="BP64" i="78"/>
  <c r="BP66" i="78"/>
  <c r="BP29" i="78"/>
  <c r="BQ10" i="78"/>
  <c r="BQ29" i="78"/>
  <c r="BQ64" i="78"/>
  <c r="BQ66" i="78"/>
  <c r="CB10" i="78"/>
  <c r="CB29" i="78"/>
  <c r="CF10" i="78"/>
  <c r="CF64" i="78"/>
  <c r="CF66" i="78"/>
  <c r="CF29" i="78"/>
  <c r="CK10" i="78"/>
  <c r="CK29" i="78"/>
  <c r="CK64" i="78"/>
  <c r="CK66" i="78"/>
  <c r="CR10" i="78"/>
  <c r="CR29" i="78"/>
  <c r="CR64" i="78"/>
  <c r="CR66" i="78"/>
  <c r="CV10" i="78"/>
  <c r="CV64" i="78"/>
  <c r="CV66" i="78"/>
  <c r="CV29" i="78"/>
  <c r="CW10" i="78"/>
  <c r="CW29" i="78"/>
  <c r="DH10" i="78"/>
  <c r="DH29" i="78"/>
  <c r="DH64" i="78"/>
  <c r="DH66" i="78"/>
  <c r="DL10" i="78"/>
  <c r="DL29" i="78"/>
  <c r="DQ10" i="78"/>
  <c r="DQ29" i="78"/>
  <c r="DX10" i="78"/>
  <c r="DX29" i="78"/>
  <c r="EB10" i="78"/>
  <c r="EB64" i="78"/>
  <c r="EB66" i="78"/>
  <c r="EB29" i="78"/>
  <c r="EC10" i="78"/>
  <c r="EC64" i="78"/>
  <c r="EC66" i="78"/>
  <c r="EC29" i="78"/>
  <c r="EN10" i="78"/>
  <c r="EN64" i="78"/>
  <c r="EN66" i="78"/>
  <c r="EN29" i="78"/>
  <c r="ER10" i="78"/>
  <c r="ER64" i="78"/>
  <c r="ER66" i="78"/>
  <c r="ER29" i="78"/>
  <c r="EW10" i="78"/>
  <c r="EW64" i="78"/>
  <c r="EW66" i="78"/>
  <c r="EW29" i="78"/>
  <c r="FD10" i="78"/>
  <c r="FD29" i="78"/>
  <c r="FD64" i="78"/>
  <c r="FD66" i="78"/>
  <c r="FH10" i="78"/>
  <c r="FH29" i="78"/>
  <c r="FI10" i="78"/>
  <c r="FI29" i="78"/>
  <c r="FI64" i="78"/>
  <c r="FT10" i="78"/>
  <c r="FT29" i="78"/>
  <c r="FT64" i="78"/>
  <c r="FT66" i="78"/>
  <c r="FX10" i="78"/>
  <c r="FX29" i="78"/>
  <c r="FX36" i="78"/>
  <c r="GC10" i="78"/>
  <c r="GC64" i="78"/>
  <c r="GC66" i="78"/>
  <c r="GC29" i="78"/>
  <c r="GJ10" i="78"/>
  <c r="GJ29" i="78"/>
  <c r="GN10" i="78"/>
  <c r="GN29" i="78"/>
  <c r="GN64" i="78"/>
  <c r="GN66" i="78"/>
  <c r="GO10" i="78"/>
  <c r="GO29" i="78"/>
  <c r="GZ10" i="78"/>
  <c r="GZ29" i="78"/>
  <c r="HD10" i="78"/>
  <c r="HD29" i="78"/>
  <c r="HD64" i="78"/>
  <c r="HD66" i="78"/>
  <c r="HI10" i="78"/>
  <c r="HI29" i="78"/>
  <c r="HP10" i="78"/>
  <c r="HP64" i="78"/>
  <c r="HP66" i="78"/>
  <c r="HP29" i="78"/>
  <c r="HT10" i="78"/>
  <c r="HT64" i="78"/>
  <c r="HT29" i="78"/>
  <c r="HT66" i="78"/>
  <c r="IF10" i="78"/>
  <c r="IF29" i="78"/>
  <c r="IJ10" i="78"/>
  <c r="IJ64" i="78"/>
  <c r="IJ66" i="78"/>
  <c r="IJ29" i="78"/>
  <c r="IV10" i="78"/>
  <c r="IV29" i="78"/>
  <c r="IV64" i="78"/>
  <c r="IV66" i="78"/>
  <c r="IZ10" i="78"/>
  <c r="IZ29" i="78"/>
  <c r="JL10" i="78"/>
  <c r="JL29" i="78"/>
  <c r="JP10" i="78"/>
  <c r="JP29" i="78"/>
  <c r="JP64" i="78"/>
  <c r="JP66" i="78"/>
  <c r="KB10" i="78"/>
  <c r="KB29" i="78"/>
  <c r="KB64" i="78"/>
  <c r="KB66" i="78"/>
  <c r="KF10" i="78"/>
  <c r="KF64" i="78"/>
  <c r="KF66" i="78"/>
  <c r="KF29" i="78"/>
  <c r="KR10" i="78"/>
  <c r="KR29" i="78"/>
  <c r="CC10" i="78"/>
  <c r="CC29" i="78"/>
  <c r="CN10" i="78"/>
  <c r="CN29" i="78"/>
  <c r="DI10" i="78"/>
  <c r="DI29" i="78"/>
  <c r="DI64" i="78"/>
  <c r="DI66" i="78"/>
  <c r="DT10" i="78"/>
  <c r="DT29" i="78"/>
  <c r="DT64" i="78"/>
  <c r="DT66" i="78"/>
  <c r="EO10" i="78"/>
  <c r="EO64" i="78"/>
  <c r="EO29" i="78"/>
  <c r="EO66" i="78"/>
  <c r="EZ10" i="78"/>
  <c r="EZ29" i="78"/>
  <c r="FI66" i="78"/>
  <c r="FU10" i="78"/>
  <c r="FU29" i="78"/>
  <c r="FU64" i="78"/>
  <c r="FU66" i="78"/>
  <c r="GF10" i="78"/>
  <c r="GF64" i="78"/>
  <c r="GF66" i="78"/>
  <c r="GF29" i="78"/>
  <c r="HA10" i="78"/>
  <c r="HA29" i="78"/>
  <c r="HA64" i="78"/>
  <c r="HA66" i="78"/>
  <c r="HL10" i="78"/>
  <c r="HL29" i="78"/>
  <c r="IG10" i="78"/>
  <c r="IG64" i="78"/>
  <c r="IG66" i="78"/>
  <c r="IG29" i="78"/>
  <c r="IR10" i="78"/>
  <c r="IR29" i="78"/>
  <c r="JM10" i="78"/>
  <c r="JM29" i="78"/>
  <c r="JX10" i="78"/>
  <c r="JX29" i="78"/>
  <c r="BO10" i="78"/>
  <c r="BO17" i="78"/>
  <c r="BO18" i="78"/>
  <c r="BO20" i="78"/>
  <c r="BO29" i="78"/>
  <c r="BO37" i="78"/>
  <c r="CI10" i="78"/>
  <c r="CI17" i="78"/>
  <c r="CI18" i="78"/>
  <c r="CI20" i="78"/>
  <c r="CI29" i="78"/>
  <c r="CI37" i="78"/>
  <c r="EU10" i="78"/>
  <c r="EU17" i="78"/>
  <c r="EU18" i="78"/>
  <c r="EU20" i="78"/>
  <c r="EU29" i="78"/>
  <c r="EU37" i="78"/>
  <c r="FG10" i="78"/>
  <c r="FG17" i="78"/>
  <c r="FG18" i="78"/>
  <c r="FG20" i="78"/>
  <c r="FG29" i="78"/>
  <c r="FG37" i="78"/>
  <c r="FW10" i="78"/>
  <c r="FW17" i="78"/>
  <c r="FW18" i="78"/>
  <c r="FW20" i="78"/>
  <c r="FW29" i="78"/>
  <c r="FW37" i="78"/>
  <c r="GM10" i="78"/>
  <c r="GM17" i="78"/>
  <c r="GM18" i="78"/>
  <c r="GM20" i="78"/>
  <c r="GM29" i="78"/>
  <c r="GM37" i="78"/>
  <c r="HS10" i="78"/>
  <c r="HS17" i="78"/>
  <c r="HS18" i="78"/>
  <c r="HS20" i="78"/>
  <c r="HS29" i="78"/>
  <c r="HS37" i="78"/>
  <c r="IY10" i="78"/>
  <c r="IY17" i="78"/>
  <c r="IY18" i="78"/>
  <c r="IY20" i="78"/>
  <c r="IY29" i="78"/>
  <c r="IY37" i="78"/>
  <c r="KU10" i="78"/>
  <c r="KU17" i="78"/>
  <c r="KU18" i="78"/>
  <c r="KU20" i="78"/>
  <c r="KU29" i="78"/>
  <c r="KU37" i="78"/>
  <c r="BF29" i="78"/>
  <c r="BG29" i="78"/>
  <c r="BH29" i="78"/>
  <c r="BI29" i="78"/>
  <c r="BJ29" i="78"/>
  <c r="BJ37" i="78"/>
  <c r="BK29" i="78"/>
  <c r="BM29" i="78"/>
  <c r="BM38" i="78"/>
  <c r="BM32" i="78"/>
  <c r="BN29" i="78"/>
  <c r="BR29" i="78"/>
  <c r="BS29" i="78"/>
  <c r="BT29" i="78"/>
  <c r="BU29" i="78"/>
  <c r="BV29" i="78"/>
  <c r="BV36" i="78"/>
  <c r="BW29" i="78"/>
  <c r="BX29" i="78"/>
  <c r="BY29" i="78"/>
  <c r="BZ29" i="78"/>
  <c r="CA29" i="78"/>
  <c r="CC32" i="78"/>
  <c r="CD29" i="78"/>
  <c r="CE29" i="78"/>
  <c r="CG29" i="78"/>
  <c r="CH29" i="78"/>
  <c r="CH36" i="78"/>
  <c r="CJ29" i="78"/>
  <c r="CL29" i="78"/>
  <c r="CM29" i="78"/>
  <c r="CO29" i="78"/>
  <c r="CP29" i="78"/>
  <c r="CP36" i="78"/>
  <c r="CQ29" i="78"/>
  <c r="CS29" i="78"/>
  <c r="CT29" i="78"/>
  <c r="CU29" i="78"/>
  <c r="CX29" i="78"/>
  <c r="CX32" i="78"/>
  <c r="CX38" i="78"/>
  <c r="CY29" i="78"/>
  <c r="CZ29" i="78"/>
  <c r="DA29" i="78"/>
  <c r="DA36" i="78"/>
  <c r="DB29" i="78"/>
  <c r="DC29" i="78"/>
  <c r="DD29" i="78"/>
  <c r="DE29" i="78"/>
  <c r="DE36" i="78"/>
  <c r="DF29" i="78"/>
  <c r="DG29" i="78"/>
  <c r="DJ29" i="78"/>
  <c r="DK29" i="78"/>
  <c r="DM29" i="78"/>
  <c r="DN29" i="78"/>
  <c r="DN36" i="78"/>
  <c r="DO29" i="78"/>
  <c r="DP29" i="78"/>
  <c r="DR29" i="78"/>
  <c r="DR37" i="78"/>
  <c r="DR39" i="78"/>
  <c r="DS29" i="78"/>
  <c r="DU29" i="78"/>
  <c r="DU36" i="78"/>
  <c r="DV29" i="78"/>
  <c r="DW29" i="78"/>
  <c r="DY29" i="78"/>
  <c r="DZ29" i="78"/>
  <c r="EA29" i="78"/>
  <c r="ED29" i="78"/>
  <c r="EE29" i="78"/>
  <c r="EF29" i="78"/>
  <c r="EG29" i="78"/>
  <c r="EH29" i="78"/>
  <c r="EI29" i="78"/>
  <c r="EI37" i="78"/>
  <c r="EJ29" i="78"/>
  <c r="EK29" i="78"/>
  <c r="EL29" i="78"/>
  <c r="EM29" i="78"/>
  <c r="EP29" i="78"/>
  <c r="EQ29" i="78"/>
  <c r="ES29" i="78"/>
  <c r="ET29" i="78"/>
  <c r="ET36" i="78"/>
  <c r="ET32" i="78"/>
  <c r="EV29" i="78"/>
  <c r="EX29" i="78"/>
  <c r="EY29" i="78"/>
  <c r="FA29" i="78"/>
  <c r="FB29" i="78"/>
  <c r="FC29" i="78"/>
  <c r="FE29" i="78"/>
  <c r="FF29" i="78"/>
  <c r="FJ29" i="78"/>
  <c r="FK29" i="78"/>
  <c r="FL29" i="78"/>
  <c r="FM29" i="78"/>
  <c r="FN29" i="78"/>
  <c r="FN37" i="78"/>
  <c r="FO29" i="78"/>
  <c r="FP29" i="78"/>
  <c r="FQ29" i="78"/>
  <c r="FR29" i="78"/>
  <c r="FR36" i="78"/>
  <c r="FS29" i="78"/>
  <c r="FV29" i="78"/>
  <c r="FY29" i="78"/>
  <c r="FZ29" i="78"/>
  <c r="FZ32" i="78"/>
  <c r="GA29" i="78"/>
  <c r="GB29" i="78"/>
  <c r="GB36" i="78"/>
  <c r="GD29" i="78"/>
  <c r="GE29" i="78"/>
  <c r="GE37" i="78"/>
  <c r="GG29" i="78"/>
  <c r="GH29" i="78"/>
  <c r="GH36" i="78"/>
  <c r="GI29" i="78"/>
  <c r="GK29" i="78"/>
  <c r="GL29" i="78"/>
  <c r="GP29" i="78"/>
  <c r="GP32" i="78"/>
  <c r="GQ29" i="78"/>
  <c r="GR29" i="78"/>
  <c r="GR36" i="78"/>
  <c r="GS29" i="78"/>
  <c r="GT29" i="78"/>
  <c r="GU29" i="78"/>
  <c r="GV29" i="78"/>
  <c r="GW29" i="78"/>
  <c r="GX29" i="78"/>
  <c r="GX36" i="78"/>
  <c r="GY29" i="78"/>
  <c r="HB29" i="78"/>
  <c r="HC29" i="78"/>
  <c r="HE29" i="78"/>
  <c r="HF29" i="78"/>
  <c r="HG29" i="78"/>
  <c r="HG37" i="78"/>
  <c r="HH29" i="78"/>
  <c r="HJ29" i="78"/>
  <c r="HK29" i="78"/>
  <c r="HM29" i="78"/>
  <c r="HN29" i="78"/>
  <c r="HN36" i="78"/>
  <c r="HO29" i="78"/>
  <c r="HQ29" i="78"/>
  <c r="HR29" i="78"/>
  <c r="HU29" i="78"/>
  <c r="HU36" i="78"/>
  <c r="HV29" i="78"/>
  <c r="HV32" i="78"/>
  <c r="HV38" i="78"/>
  <c r="HW29" i="78"/>
  <c r="HX29" i="78"/>
  <c r="HY29" i="78"/>
  <c r="HZ29" i="78"/>
  <c r="IA29" i="78"/>
  <c r="IA37" i="78"/>
  <c r="IB29" i="78"/>
  <c r="IC29" i="78"/>
  <c r="ID29" i="78"/>
  <c r="IE29" i="78"/>
  <c r="IH29" i="78"/>
  <c r="II29" i="78"/>
  <c r="IK29" i="78"/>
  <c r="IL29" i="78"/>
  <c r="IM29" i="78"/>
  <c r="IN29" i="78"/>
  <c r="IN36" i="78"/>
  <c r="IO29" i="78"/>
  <c r="IP29" i="78"/>
  <c r="IQ29" i="78"/>
  <c r="IS29" i="78"/>
  <c r="IT29" i="78"/>
  <c r="IT36" i="78"/>
  <c r="IU29" i="78"/>
  <c r="IW29" i="78"/>
  <c r="IX29" i="78"/>
  <c r="JA29" i="78"/>
  <c r="JB29" i="78"/>
  <c r="JB32" i="78"/>
  <c r="JB38" i="78"/>
  <c r="JC29" i="78"/>
  <c r="JD29" i="78"/>
  <c r="JE29" i="78"/>
  <c r="JF29" i="78"/>
  <c r="JF37" i="78"/>
  <c r="JG29" i="78"/>
  <c r="JH29" i="78"/>
  <c r="JI29" i="78"/>
  <c r="JJ29" i="78"/>
  <c r="JJ36" i="78"/>
  <c r="JK29" i="78"/>
  <c r="JN29" i="78"/>
  <c r="JO29" i="78"/>
  <c r="JQ29" i="78"/>
  <c r="JR29" i="78"/>
  <c r="JR32" i="78"/>
  <c r="JR38" i="78"/>
  <c r="JS29" i="78"/>
  <c r="JT29" i="78"/>
  <c r="JU29" i="78"/>
  <c r="JV29" i="78"/>
  <c r="JV37" i="78"/>
  <c r="JV39" i="78"/>
  <c r="JW29" i="78"/>
  <c r="JY29" i="78"/>
  <c r="JZ29" i="78"/>
  <c r="KA29" i="78"/>
  <c r="KC29" i="78"/>
  <c r="KD29" i="78"/>
  <c r="KE29" i="78"/>
  <c r="KG29" i="78"/>
  <c r="KG36" i="78"/>
  <c r="KH29" i="78"/>
  <c r="KH32" i="78"/>
  <c r="KH38" i="78"/>
  <c r="KI29" i="78"/>
  <c r="KJ29" i="78"/>
  <c r="KK29" i="78"/>
  <c r="KL29" i="78"/>
  <c r="KM29" i="78"/>
  <c r="KN29" i="78"/>
  <c r="KO29" i="78"/>
  <c r="KP29" i="78"/>
  <c r="KQ29" i="78"/>
  <c r="KS29" i="78"/>
  <c r="KT29" i="78"/>
  <c r="BF32" i="78"/>
  <c r="BG32" i="78"/>
  <c r="BH32" i="78"/>
  <c r="BH38" i="78"/>
  <c r="BI32" i="78"/>
  <c r="BJ32" i="78"/>
  <c r="BJ38" i="78"/>
  <c r="BK32" i="78"/>
  <c r="BK38" i="78"/>
  <c r="BL32" i="78"/>
  <c r="BL38" i="78"/>
  <c r="BN32" i="78"/>
  <c r="BO32" i="78"/>
  <c r="BO38" i="78"/>
  <c r="BP32" i="78"/>
  <c r="BQ32" i="78"/>
  <c r="BR32" i="78"/>
  <c r="BS32" i="78"/>
  <c r="BS38" i="78"/>
  <c r="BT32" i="78"/>
  <c r="BT38" i="78"/>
  <c r="BU32" i="78"/>
  <c r="BV32" i="78"/>
  <c r="BW32" i="78"/>
  <c r="BW38" i="78"/>
  <c r="BX32" i="78"/>
  <c r="BY32" i="78"/>
  <c r="BZ32" i="78"/>
  <c r="CA32" i="78"/>
  <c r="CB32" i="78"/>
  <c r="CD32" i="78"/>
  <c r="CE32" i="78"/>
  <c r="CF32" i="78"/>
  <c r="CG32" i="78"/>
  <c r="CH32" i="78"/>
  <c r="CI32" i="78"/>
  <c r="CI38" i="78"/>
  <c r="CJ32" i="78"/>
  <c r="CJ38" i="78"/>
  <c r="CK32" i="78"/>
  <c r="CL32" i="78"/>
  <c r="CM32" i="78"/>
  <c r="CN32" i="78"/>
  <c r="CO32" i="78"/>
  <c r="CP32" i="78"/>
  <c r="CQ32" i="78"/>
  <c r="CQ38" i="78"/>
  <c r="CR32" i="78"/>
  <c r="CR38" i="78"/>
  <c r="CS32" i="78"/>
  <c r="CT32" i="78"/>
  <c r="CT38" i="78"/>
  <c r="CU32" i="78"/>
  <c r="CU38" i="78"/>
  <c r="CV32" i="78"/>
  <c r="CW32" i="78"/>
  <c r="CY32" i="78"/>
  <c r="CY38" i="78"/>
  <c r="CZ32" i="78"/>
  <c r="CZ38" i="78"/>
  <c r="DA32" i="78"/>
  <c r="DB32" i="78"/>
  <c r="DC32" i="78"/>
  <c r="DC38" i="78"/>
  <c r="DC45" i="78"/>
  <c r="DD32" i="78"/>
  <c r="DE32" i="78"/>
  <c r="DF32" i="78"/>
  <c r="DG32" i="78"/>
  <c r="DH32" i="78"/>
  <c r="DH38" i="78"/>
  <c r="DI32" i="78"/>
  <c r="DJ32" i="78"/>
  <c r="DK32" i="78"/>
  <c r="DL32" i="78"/>
  <c r="DM32" i="78"/>
  <c r="DN32" i="78"/>
  <c r="DO32" i="78"/>
  <c r="DO38" i="78"/>
  <c r="DP32" i="78"/>
  <c r="DQ32" i="78"/>
  <c r="DR32" i="78"/>
  <c r="DS32" i="78"/>
  <c r="DS38" i="78"/>
  <c r="DT32" i="78"/>
  <c r="DU32" i="78"/>
  <c r="DV32" i="78"/>
  <c r="DW32" i="78"/>
  <c r="DX32" i="78"/>
  <c r="DY32" i="78"/>
  <c r="DZ32" i="78"/>
  <c r="EA32" i="78"/>
  <c r="EA38" i="78"/>
  <c r="EB32" i="78"/>
  <c r="EB38" i="78"/>
  <c r="EC32" i="78"/>
  <c r="ED32" i="78"/>
  <c r="EE32" i="78"/>
  <c r="EE38" i="78"/>
  <c r="EF32" i="78"/>
  <c r="EG32" i="78"/>
  <c r="EH32" i="78"/>
  <c r="EH38" i="78"/>
  <c r="EI32" i="78"/>
  <c r="EI38" i="78"/>
  <c r="EJ32" i="78"/>
  <c r="EK32" i="78"/>
  <c r="EL32" i="78"/>
  <c r="EM32" i="78"/>
  <c r="EN32" i="78"/>
  <c r="EO32" i="78"/>
  <c r="EO38" i="78"/>
  <c r="EP32" i="78"/>
  <c r="EQ32" i="78"/>
  <c r="ER32" i="78"/>
  <c r="ER38" i="78"/>
  <c r="ES32" i="78"/>
  <c r="EU32" i="78"/>
  <c r="EU38" i="78"/>
  <c r="EV32" i="78"/>
  <c r="EW32" i="78"/>
  <c r="EX32" i="78"/>
  <c r="EY32" i="78"/>
  <c r="EY38" i="78"/>
  <c r="EZ32" i="78"/>
  <c r="FA32" i="78"/>
  <c r="FB32" i="78"/>
  <c r="FC32" i="78"/>
  <c r="FD32" i="78"/>
  <c r="FE32" i="78"/>
  <c r="FF32" i="78"/>
  <c r="FG32" i="78"/>
  <c r="FG38" i="78"/>
  <c r="FH32" i="78"/>
  <c r="FH38" i="78"/>
  <c r="FI32" i="78"/>
  <c r="FJ32" i="78"/>
  <c r="FK32" i="78"/>
  <c r="FK38" i="78"/>
  <c r="FL32" i="78"/>
  <c r="FM32" i="78"/>
  <c r="FN32" i="78"/>
  <c r="FO32" i="78"/>
  <c r="FO38" i="78"/>
  <c r="FP32" i="78"/>
  <c r="FQ32" i="78"/>
  <c r="FR32" i="78"/>
  <c r="FS32" i="78"/>
  <c r="FS38" i="78"/>
  <c r="FT32" i="78"/>
  <c r="FU32" i="78"/>
  <c r="FV32" i="78"/>
  <c r="FW32" i="78"/>
  <c r="FW38" i="78"/>
  <c r="FX32" i="78"/>
  <c r="FX38" i="78"/>
  <c r="FY32" i="78"/>
  <c r="GA32" i="78"/>
  <c r="GA38" i="78"/>
  <c r="GB32" i="78"/>
  <c r="GC32" i="78"/>
  <c r="GD32" i="78"/>
  <c r="GD38" i="78"/>
  <c r="GE32" i="78"/>
  <c r="GE38" i="78"/>
  <c r="GF32" i="78"/>
  <c r="GF38" i="78"/>
  <c r="GG32" i="78"/>
  <c r="GH32" i="78"/>
  <c r="GI32" i="78"/>
  <c r="GI38" i="78"/>
  <c r="GJ32" i="78"/>
  <c r="GK32" i="78"/>
  <c r="GL32" i="78"/>
  <c r="GM32" i="78"/>
  <c r="GM38" i="78"/>
  <c r="GN32" i="78"/>
  <c r="GN38" i="78"/>
  <c r="GO32" i="78"/>
  <c r="GQ32" i="78"/>
  <c r="GQ38" i="78"/>
  <c r="GR32" i="78"/>
  <c r="GS32" i="78"/>
  <c r="GT32" i="78"/>
  <c r="GU32" i="78"/>
  <c r="GU38" i="78"/>
  <c r="GV32" i="78"/>
  <c r="GW32" i="78"/>
  <c r="GX32" i="78"/>
  <c r="GY32" i="78"/>
  <c r="GY38" i="78"/>
  <c r="GZ32" i="78"/>
  <c r="HA32" i="78"/>
  <c r="HB32" i="78"/>
  <c r="HC32" i="78"/>
  <c r="HC38" i="78"/>
  <c r="HD32" i="78"/>
  <c r="HD38" i="78"/>
  <c r="HE32" i="78"/>
  <c r="HF32" i="78"/>
  <c r="HG32" i="78"/>
  <c r="HG38" i="78"/>
  <c r="HH32" i="78"/>
  <c r="HI32" i="78"/>
  <c r="HJ32" i="78"/>
  <c r="HK32" i="78"/>
  <c r="HL32" i="78"/>
  <c r="HM32" i="78"/>
  <c r="HN32" i="78"/>
  <c r="HO32" i="78"/>
  <c r="HO38" i="78"/>
  <c r="HP32" i="78"/>
  <c r="HQ32" i="78"/>
  <c r="HR32" i="78"/>
  <c r="HR38" i="78"/>
  <c r="HS32" i="78"/>
  <c r="HS38" i="78"/>
  <c r="HT32" i="78"/>
  <c r="HT38" i="78"/>
  <c r="HU32" i="78"/>
  <c r="HW32" i="78"/>
  <c r="HX32" i="78"/>
  <c r="HY32" i="78"/>
  <c r="HZ32" i="78"/>
  <c r="HZ38" i="78"/>
  <c r="IA32" i="78"/>
  <c r="IA38" i="78"/>
  <c r="IB32" i="78"/>
  <c r="IB38" i="78"/>
  <c r="IC32" i="78"/>
  <c r="ID32" i="78"/>
  <c r="IE32" i="78"/>
  <c r="IE38" i="78"/>
  <c r="IF32" i="78"/>
  <c r="IG32" i="78"/>
  <c r="IH32" i="78"/>
  <c r="II32" i="78"/>
  <c r="IJ32" i="78"/>
  <c r="IJ38" i="78"/>
  <c r="IK32" i="78"/>
  <c r="IL32" i="78"/>
  <c r="IM32" i="78"/>
  <c r="IM38" i="78"/>
  <c r="IN32" i="78"/>
  <c r="IO32" i="78"/>
  <c r="IP32" i="78"/>
  <c r="IQ32" i="78"/>
  <c r="IR32" i="78"/>
  <c r="IS32" i="78"/>
  <c r="IT32" i="78"/>
  <c r="IU32" i="78"/>
  <c r="IU38" i="78"/>
  <c r="IV32" i="78"/>
  <c r="IW32" i="78"/>
  <c r="IX32" i="78"/>
  <c r="IY32" i="78"/>
  <c r="IY38" i="78"/>
  <c r="IZ32" i="78"/>
  <c r="JA32" i="78"/>
  <c r="JC32" i="78"/>
  <c r="JC38" i="78"/>
  <c r="JD32" i="78"/>
  <c r="JE32" i="78"/>
  <c r="JF32" i="78"/>
  <c r="JG32" i="78"/>
  <c r="JG38" i="78"/>
  <c r="JH32" i="78"/>
  <c r="JI32" i="78"/>
  <c r="JJ32" i="78"/>
  <c r="JK32" i="78"/>
  <c r="JK38" i="78"/>
  <c r="JL32" i="78"/>
  <c r="JL38" i="78"/>
  <c r="JM32" i="78"/>
  <c r="JN32" i="78"/>
  <c r="JO32" i="78"/>
  <c r="JO38" i="78"/>
  <c r="JP32" i="78"/>
  <c r="JP38" i="78"/>
  <c r="JQ32" i="78"/>
  <c r="JS32" i="78"/>
  <c r="JT32" i="78"/>
  <c r="JU32" i="78"/>
  <c r="JV32" i="78"/>
  <c r="JV38" i="78"/>
  <c r="JW32" i="78"/>
  <c r="JW38" i="78"/>
  <c r="JX32" i="78"/>
  <c r="JX38" i="78"/>
  <c r="JY32" i="78"/>
  <c r="JZ32" i="78"/>
  <c r="KA32" i="78"/>
  <c r="KB32" i="78"/>
  <c r="KC32" i="78"/>
  <c r="KD32" i="78"/>
  <c r="KE32" i="78"/>
  <c r="KE38" i="78"/>
  <c r="KF32" i="78"/>
  <c r="KG32" i="78"/>
  <c r="KI32" i="78"/>
  <c r="KI38" i="78"/>
  <c r="KJ32" i="78"/>
  <c r="KK32" i="78"/>
  <c r="KL32" i="78"/>
  <c r="KM32" i="78"/>
  <c r="KN32" i="78"/>
  <c r="KN38" i="78"/>
  <c r="KO32" i="78"/>
  <c r="KP32" i="78"/>
  <c r="KQ32" i="78"/>
  <c r="KR32" i="78"/>
  <c r="KS32" i="78"/>
  <c r="KT32" i="78"/>
  <c r="KU32" i="78"/>
  <c r="KU38" i="78"/>
  <c r="BF36" i="78"/>
  <c r="BG36" i="78"/>
  <c r="BH36" i="78"/>
  <c r="BI36" i="78"/>
  <c r="BJ36" i="78"/>
  <c r="BK36" i="78"/>
  <c r="BM36" i="78"/>
  <c r="BN36" i="78"/>
  <c r="BO36" i="78"/>
  <c r="BP36" i="78"/>
  <c r="BQ36" i="78"/>
  <c r="BS36" i="78"/>
  <c r="BU36" i="78"/>
  <c r="BW36" i="78"/>
  <c r="BY36" i="78"/>
  <c r="CA36" i="78"/>
  <c r="CD36" i="78"/>
  <c r="CF36" i="78"/>
  <c r="CG36" i="78"/>
  <c r="CI36" i="78"/>
  <c r="CJ36" i="78"/>
  <c r="CK36" i="78"/>
  <c r="CM36" i="78"/>
  <c r="CO36" i="78"/>
  <c r="CQ36" i="78"/>
  <c r="CR36" i="78"/>
  <c r="CS36" i="78"/>
  <c r="CT36" i="78"/>
  <c r="CU36" i="78"/>
  <c r="CW36" i="78"/>
  <c r="CX36" i="78"/>
  <c r="CY36" i="78"/>
  <c r="CZ36" i="78"/>
  <c r="DB36" i="78"/>
  <c r="DC36" i="78"/>
  <c r="DD36" i="78"/>
  <c r="DF36" i="78"/>
  <c r="DG36" i="78"/>
  <c r="DH36" i="78"/>
  <c r="DI36" i="78"/>
  <c r="DJ36" i="78"/>
  <c r="DM36" i="78"/>
  <c r="DO36" i="78"/>
  <c r="DR36" i="78"/>
  <c r="DS36" i="78"/>
  <c r="DT36" i="78"/>
  <c r="DV36" i="78"/>
  <c r="DW36" i="78"/>
  <c r="DY36" i="78"/>
  <c r="EA36" i="78"/>
  <c r="EB36" i="78"/>
  <c r="EC36" i="78"/>
  <c r="EE36" i="78"/>
  <c r="EG36" i="78"/>
  <c r="EI36" i="78"/>
  <c r="EJ36" i="78"/>
  <c r="EK36" i="78"/>
  <c r="EL36" i="78"/>
  <c r="EM36" i="78"/>
  <c r="EO36" i="78"/>
  <c r="EP36" i="78"/>
  <c r="EQ36" i="78"/>
  <c r="ER36" i="78"/>
  <c r="ES36" i="78"/>
  <c r="EU36" i="78"/>
  <c r="EV36" i="78"/>
  <c r="EW36" i="78"/>
  <c r="EY36" i="78"/>
  <c r="FA36" i="78"/>
  <c r="FB36" i="78"/>
  <c r="FC36" i="78"/>
  <c r="FD36" i="78"/>
  <c r="FE36" i="78"/>
  <c r="FG36" i="78"/>
  <c r="FI36" i="78"/>
  <c r="FJ36" i="78"/>
  <c r="FK36" i="78"/>
  <c r="FL36" i="78"/>
  <c r="FM36" i="78"/>
  <c r="FN36" i="78"/>
  <c r="FO36" i="78"/>
  <c r="FQ36" i="78"/>
  <c r="FS36" i="78"/>
  <c r="FT36" i="78"/>
  <c r="FU36" i="78"/>
  <c r="FW36" i="78"/>
  <c r="FY36" i="78"/>
  <c r="GA36" i="78"/>
  <c r="GC36" i="78"/>
  <c r="GD36" i="78"/>
  <c r="GE36" i="78"/>
  <c r="GF36" i="78"/>
  <c r="GG36" i="78"/>
  <c r="GI36" i="78"/>
  <c r="GK36" i="78"/>
  <c r="GL36" i="78"/>
  <c r="GM36" i="78"/>
  <c r="GN36" i="78"/>
  <c r="GO36" i="78"/>
  <c r="GQ36" i="78"/>
  <c r="GS36" i="78"/>
  <c r="GU36" i="78"/>
  <c r="GW36" i="78"/>
  <c r="GY36" i="78"/>
  <c r="HA36" i="78"/>
  <c r="HC36" i="78"/>
  <c r="HD36" i="78"/>
  <c r="HE36" i="78"/>
  <c r="HF36" i="78"/>
  <c r="HG36" i="78"/>
  <c r="HH36" i="78"/>
  <c r="HI36" i="78"/>
  <c r="HK36" i="78"/>
  <c r="HM36" i="78"/>
  <c r="HO36" i="78"/>
  <c r="HP36" i="78"/>
  <c r="HQ36" i="78"/>
  <c r="HR36" i="78"/>
  <c r="HS36" i="78"/>
  <c r="HV36" i="78"/>
  <c r="HW36" i="78"/>
  <c r="HX36" i="78"/>
  <c r="HY36" i="78"/>
  <c r="HZ36" i="78"/>
  <c r="IA36" i="78"/>
  <c r="IB36" i="78"/>
  <c r="IC36" i="78"/>
  <c r="ID36" i="78"/>
  <c r="IE36" i="78"/>
  <c r="IG36" i="78"/>
  <c r="IH36" i="78"/>
  <c r="II36" i="78"/>
  <c r="IJ36" i="78"/>
  <c r="IK36" i="78"/>
  <c r="IM36" i="78"/>
  <c r="IO36" i="78"/>
  <c r="IS36" i="78"/>
  <c r="IU36" i="78"/>
  <c r="IV36" i="78"/>
  <c r="IX36" i="78"/>
  <c r="IY36" i="78"/>
  <c r="JA36" i="78"/>
  <c r="JB36" i="78"/>
  <c r="JC36" i="78"/>
  <c r="JD36" i="78"/>
  <c r="JE36" i="78"/>
  <c r="JF36" i="78"/>
  <c r="JG36" i="78"/>
  <c r="JI36" i="78"/>
  <c r="JK36" i="78"/>
  <c r="JO36" i="78"/>
  <c r="JP36" i="78"/>
  <c r="JQ36" i="78"/>
  <c r="JR36" i="78"/>
  <c r="JT36" i="78"/>
  <c r="JU36" i="78"/>
  <c r="JV36" i="78"/>
  <c r="JW36" i="78"/>
  <c r="JY36" i="78"/>
  <c r="JZ36" i="78"/>
  <c r="KB36" i="78"/>
  <c r="KC36" i="78"/>
  <c r="KE36" i="78"/>
  <c r="KH36" i="78"/>
  <c r="KI36" i="78"/>
  <c r="KJ36" i="78"/>
  <c r="KK36" i="78"/>
  <c r="KL36" i="78"/>
  <c r="KM36" i="78"/>
  <c r="KN36" i="78"/>
  <c r="KO36" i="78"/>
  <c r="KP36" i="78"/>
  <c r="KQ36" i="78"/>
  <c r="KS36" i="78"/>
  <c r="KU36" i="78"/>
  <c r="BH37" i="78"/>
  <c r="BH39" i="78"/>
  <c r="BK37" i="78"/>
  <c r="BL37" i="78"/>
  <c r="BN37" i="78"/>
  <c r="BP37" i="78"/>
  <c r="BR37" i="78"/>
  <c r="BS37" i="78"/>
  <c r="BS39" i="78"/>
  <c r="BW37" i="78"/>
  <c r="BW39" i="78"/>
  <c r="BX37" i="78"/>
  <c r="CB37" i="78"/>
  <c r="CD37" i="78"/>
  <c r="CD39" i="78"/>
  <c r="CF37" i="78"/>
  <c r="CF39" i="78"/>
  <c r="CH37" i="78"/>
  <c r="CJ37" i="78"/>
  <c r="CM37" i="78"/>
  <c r="CN37" i="78"/>
  <c r="CQ37" i="78"/>
  <c r="CR37" i="78"/>
  <c r="CR39" i="78"/>
  <c r="CT37" i="78"/>
  <c r="CT39" i="78"/>
  <c r="CV37" i="78"/>
  <c r="CX37" i="78"/>
  <c r="CY37" i="78"/>
  <c r="CY10" i="78"/>
  <c r="CZ37" i="78"/>
  <c r="DC37" i="78"/>
  <c r="DD37" i="78"/>
  <c r="DD39" i="78"/>
  <c r="DG37" i="78"/>
  <c r="DH37" i="78"/>
  <c r="DH39" i="78"/>
  <c r="DJ37" i="78"/>
  <c r="DK37" i="78"/>
  <c r="DN37" i="78"/>
  <c r="DO37" i="78"/>
  <c r="DO39" i="78"/>
  <c r="DS37" i="78"/>
  <c r="DS39" i="78"/>
  <c r="DT37" i="78"/>
  <c r="DX37" i="78"/>
  <c r="EA37" i="78"/>
  <c r="EB37" i="78"/>
  <c r="EB39" i="78"/>
  <c r="EE37" i="78"/>
  <c r="EE39" i="78"/>
  <c r="EI39" i="78"/>
  <c r="EJ37" i="78"/>
  <c r="EJ39" i="78"/>
  <c r="EN37" i="78"/>
  <c r="EN39" i="78"/>
  <c r="EP37" i="78"/>
  <c r="EQ37" i="78"/>
  <c r="ER37" i="78"/>
  <c r="ET37" i="78"/>
  <c r="ET39" i="78"/>
  <c r="EV37" i="78"/>
  <c r="EY37" i="78"/>
  <c r="EY39" i="78"/>
  <c r="EZ37" i="78"/>
  <c r="FD37" i="78"/>
  <c r="FD39" i="78"/>
  <c r="FH37" i="78"/>
  <c r="FJ37" i="78"/>
  <c r="FK37" i="78"/>
  <c r="FL37" i="78"/>
  <c r="FO37" i="78"/>
  <c r="FO39" i="78"/>
  <c r="FS37" i="78"/>
  <c r="FT37" i="78"/>
  <c r="FX37" i="78"/>
  <c r="FX39" i="78"/>
  <c r="GA37" i="78"/>
  <c r="GA39" i="78"/>
  <c r="GB37" i="78"/>
  <c r="GE39" i="78"/>
  <c r="GF37" i="78"/>
  <c r="GF39" i="78"/>
  <c r="GI37" i="78"/>
  <c r="GL37" i="78"/>
  <c r="GN37" i="78"/>
  <c r="GP37" i="78"/>
  <c r="GQ37" i="78"/>
  <c r="GQ39" i="78"/>
  <c r="GR37" i="78"/>
  <c r="GR39" i="78"/>
  <c r="GU37" i="78"/>
  <c r="GU39" i="78"/>
  <c r="GY37" i="78"/>
  <c r="GY39" i="78"/>
  <c r="HB37" i="78"/>
  <c r="HC37" i="78"/>
  <c r="HD37" i="78"/>
  <c r="HD39" i="78"/>
  <c r="HF37" i="78"/>
  <c r="HG39" i="78"/>
  <c r="HH37" i="78"/>
  <c r="HK37" i="78"/>
  <c r="HL37" i="78"/>
  <c r="HO37" i="78"/>
  <c r="HP37" i="78"/>
  <c r="HR37" i="78"/>
  <c r="HV37" i="78"/>
  <c r="HV39" i="78"/>
  <c r="HW37" i="78"/>
  <c r="HX37" i="78"/>
  <c r="IA39" i="78"/>
  <c r="IB37" i="78"/>
  <c r="IE37" i="78"/>
  <c r="IF37" i="78"/>
  <c r="IH37" i="78"/>
  <c r="IJ37" i="78"/>
  <c r="IJ39" i="78"/>
  <c r="IM37" i="78"/>
  <c r="IM39" i="78"/>
  <c r="IN37" i="78"/>
  <c r="IU37" i="78"/>
  <c r="IU39" i="78"/>
  <c r="IU43" i="78"/>
  <c r="IV37" i="78"/>
  <c r="IV39" i="78"/>
  <c r="IX37" i="78"/>
  <c r="IX39" i="78"/>
  <c r="JB37" i="78"/>
  <c r="JB39" i="78"/>
  <c r="JC37" i="78"/>
  <c r="JD37" i="78"/>
  <c r="JD39" i="78"/>
  <c r="JG37" i="78"/>
  <c r="JG39" i="78"/>
  <c r="JK37" i="78"/>
  <c r="JL37" i="78"/>
  <c r="JN37" i="78"/>
  <c r="JO37" i="78"/>
  <c r="JP37" i="78"/>
  <c r="JP39" i="78"/>
  <c r="JR37" i="78"/>
  <c r="JR39" i="78"/>
  <c r="JT37" i="78"/>
  <c r="JW37" i="78"/>
  <c r="JW39" i="78"/>
  <c r="JX37" i="78"/>
  <c r="KB37" i="78"/>
  <c r="KB39" i="78"/>
  <c r="KD37" i="78"/>
  <c r="KE37" i="78"/>
  <c r="KH37" i="78"/>
  <c r="KH39" i="78"/>
  <c r="KI37" i="78"/>
  <c r="KJ37" i="78"/>
  <c r="KJ39" i="78"/>
  <c r="KN37" i="78"/>
  <c r="KQ37" i="78"/>
  <c r="KR37" i="78"/>
  <c r="KT37" i="78"/>
  <c r="BP38" i="78"/>
  <c r="BX38" i="78"/>
  <c r="CD38" i="78"/>
  <c r="CF38" i="78"/>
  <c r="DB38" i="78"/>
  <c r="DD38" i="78"/>
  <c r="DJ38" i="78"/>
  <c r="DR38" i="78"/>
  <c r="DT38" i="78"/>
  <c r="EJ38" i="78"/>
  <c r="EP38" i="78"/>
  <c r="EV38" i="78"/>
  <c r="FD38" i="78"/>
  <c r="FL38" i="78"/>
  <c r="FN38" i="78"/>
  <c r="FT38" i="78"/>
  <c r="GB38" i="78"/>
  <c r="GL38" i="78"/>
  <c r="GR38" i="78"/>
  <c r="HH38" i="78"/>
  <c r="HP38" i="78"/>
  <c r="HX38" i="78"/>
  <c r="IF38" i="78"/>
  <c r="IH38" i="78"/>
  <c r="IN38" i="78"/>
  <c r="IV38" i="78"/>
  <c r="IX38" i="78"/>
  <c r="JD38" i="78"/>
  <c r="JF38" i="78"/>
  <c r="JT38" i="78"/>
  <c r="KB38" i="78"/>
  <c r="KJ38" i="78"/>
  <c r="KL38" i="78"/>
  <c r="KR38" i="78"/>
  <c r="BJ39" i="78"/>
  <c r="BK39" i="78"/>
  <c r="BP39" i="78"/>
  <c r="CJ39" i="78"/>
  <c r="CQ39" i="78"/>
  <c r="CV39" i="78"/>
  <c r="CX39" i="78"/>
  <c r="CZ39" i="78"/>
  <c r="DT39" i="78"/>
  <c r="EA39" i="78"/>
  <c r="ER39" i="78"/>
  <c r="EV39" i="78"/>
  <c r="FH39" i="78"/>
  <c r="FL39" i="78"/>
  <c r="FN39" i="78"/>
  <c r="FS39" i="78"/>
  <c r="FT39" i="78"/>
  <c r="GB39" i="78"/>
  <c r="GI39" i="78"/>
  <c r="GN39" i="78"/>
  <c r="HB39" i="78"/>
  <c r="HC39" i="78"/>
  <c r="HC10" i="78"/>
  <c r="HC17" i="78"/>
  <c r="HC18" i="78"/>
  <c r="HC20" i="78"/>
  <c r="HC43" i="78"/>
  <c r="HH39" i="78"/>
  <c r="HO39" i="78"/>
  <c r="HP39" i="78"/>
  <c r="HX39" i="78"/>
  <c r="IB39" i="78"/>
  <c r="II10" i="78"/>
  <c r="II17" i="78"/>
  <c r="II18" i="78"/>
  <c r="IN39" i="78"/>
  <c r="JF39" i="78"/>
  <c r="JK39" i="78"/>
  <c r="JO39" i="78"/>
  <c r="JO10" i="78"/>
  <c r="JO17" i="78"/>
  <c r="JO18" i="78"/>
  <c r="JO20" i="78"/>
  <c r="JO43" i="78"/>
  <c r="JT39" i="78"/>
  <c r="JX39" i="78"/>
  <c r="KE39" i="78"/>
  <c r="KE10" i="78"/>
  <c r="KE20" i="78"/>
  <c r="KE43" i="78"/>
  <c r="KE65" i="78"/>
  <c r="KE17" i="78"/>
  <c r="KE18" i="78"/>
  <c r="KN39" i="78"/>
  <c r="BI10" i="78"/>
  <c r="BJ10" i="78"/>
  <c r="BK10" i="78"/>
  <c r="BK64" i="78"/>
  <c r="BK66" i="78"/>
  <c r="BM10" i="78"/>
  <c r="BN10" i="78"/>
  <c r="BO64" i="78"/>
  <c r="BO66" i="78"/>
  <c r="BR10" i="78"/>
  <c r="BS10" i="78"/>
  <c r="BS17" i="78"/>
  <c r="BS18" i="78"/>
  <c r="BS64" i="78"/>
  <c r="BS66" i="78"/>
  <c r="BT10" i="78"/>
  <c r="BT64" i="78"/>
  <c r="BT66" i="78"/>
  <c r="BU10" i="78"/>
  <c r="BU17" i="78"/>
  <c r="BU18" i="78"/>
  <c r="BU20" i="78"/>
  <c r="BV10" i="78"/>
  <c r="BW10" i="78"/>
  <c r="BW64" i="78"/>
  <c r="BW66" i="78"/>
  <c r="BX10" i="78"/>
  <c r="BX64" i="78"/>
  <c r="BX66" i="78"/>
  <c r="BY10" i="78"/>
  <c r="BZ10" i="78"/>
  <c r="CA10" i="78"/>
  <c r="CD10" i="78"/>
  <c r="CE10" i="78"/>
  <c r="CG10" i="78"/>
  <c r="CG64" i="78"/>
  <c r="CG66" i="78"/>
  <c r="CH10" i="78"/>
  <c r="CI64" i="78"/>
  <c r="CI66" i="78"/>
  <c r="CJ10" i="78"/>
  <c r="CJ64" i="78"/>
  <c r="CJ66" i="78"/>
  <c r="CL10" i="78"/>
  <c r="CM10" i="78"/>
  <c r="CM64" i="78"/>
  <c r="CM66" i="78"/>
  <c r="CO10" i="78"/>
  <c r="CP10" i="78"/>
  <c r="CQ10" i="78"/>
  <c r="CS10" i="78"/>
  <c r="CS64" i="78"/>
  <c r="CS66" i="78"/>
  <c r="CT10" i="78"/>
  <c r="CU10" i="78"/>
  <c r="CU17" i="78"/>
  <c r="CU64" i="78"/>
  <c r="CU66" i="78"/>
  <c r="CX10" i="78"/>
  <c r="CX64" i="78"/>
  <c r="CX66" i="78"/>
  <c r="CY64" i="78"/>
  <c r="CY66" i="78"/>
  <c r="CZ10" i="78"/>
  <c r="CZ64" i="78"/>
  <c r="CZ66" i="78"/>
  <c r="DA10" i="78"/>
  <c r="DB10" i="78"/>
  <c r="DB64" i="78"/>
  <c r="DB66" i="78"/>
  <c r="DC10" i="78"/>
  <c r="DC64" i="78"/>
  <c r="DC66" i="78"/>
  <c r="DD10" i="78"/>
  <c r="DD64" i="78"/>
  <c r="DD66" i="78"/>
  <c r="DE10" i="78"/>
  <c r="DF10" i="78"/>
  <c r="DG10" i="78"/>
  <c r="DG64" i="78"/>
  <c r="DG66" i="78"/>
  <c r="DJ10" i="78"/>
  <c r="DK10" i="78"/>
  <c r="DM10" i="78"/>
  <c r="DM64" i="78"/>
  <c r="DM66" i="78"/>
  <c r="DN10" i="78"/>
  <c r="DO10" i="78"/>
  <c r="DO64" i="78"/>
  <c r="DO66" i="78"/>
  <c r="DP10" i="78"/>
  <c r="DQ17" i="78"/>
  <c r="DQ18" i="78"/>
  <c r="DQ20" i="78"/>
  <c r="DR10" i="78"/>
  <c r="DS10" i="78"/>
  <c r="DS17" i="78"/>
  <c r="DS64" i="78"/>
  <c r="DS66" i="78"/>
  <c r="DU10" i="78"/>
  <c r="DV10" i="78"/>
  <c r="DW10" i="78"/>
  <c r="DY10" i="78"/>
  <c r="DY64" i="78"/>
  <c r="DY66" i="78"/>
  <c r="DZ10" i="78"/>
  <c r="EA10" i="78"/>
  <c r="EA64" i="78"/>
  <c r="EA66" i="78"/>
  <c r="ED10" i="78"/>
  <c r="EE10" i="78"/>
  <c r="EE64" i="78"/>
  <c r="EE66" i="78"/>
  <c r="EF10" i="78"/>
  <c r="EG10" i="78"/>
  <c r="EG17" i="78"/>
  <c r="EG18" i="78"/>
  <c r="EG20" i="78"/>
  <c r="EH10" i="78"/>
  <c r="EH64" i="78"/>
  <c r="EH66" i="78"/>
  <c r="EI10" i="78"/>
  <c r="EJ10" i="78"/>
  <c r="EJ64" i="78"/>
  <c r="EJ66" i="78"/>
  <c r="EK10" i="78"/>
  <c r="EL10" i="78"/>
  <c r="EL19" i="78"/>
  <c r="EM10" i="78"/>
  <c r="EP10" i="78"/>
  <c r="EQ10" i="78"/>
  <c r="EQ64" i="78"/>
  <c r="EQ66" i="78"/>
  <c r="ES10" i="78"/>
  <c r="ES17" i="78"/>
  <c r="ES18" i="78"/>
  <c r="ES20" i="78"/>
  <c r="ES64" i="78"/>
  <c r="ES66" i="78"/>
  <c r="ET10" i="78"/>
  <c r="ET64" i="78"/>
  <c r="ET66" i="78"/>
  <c r="EU64" i="78"/>
  <c r="EU66" i="78"/>
  <c r="EV10" i="78"/>
  <c r="EV64" i="78"/>
  <c r="EV66" i="78"/>
  <c r="EW17" i="78"/>
  <c r="EW18" i="78"/>
  <c r="EW20" i="78"/>
  <c r="EX10" i="78"/>
  <c r="EY10" i="78"/>
  <c r="EY64" i="78"/>
  <c r="EY66" i="78"/>
  <c r="FA10" i="78"/>
  <c r="FB10" i="78"/>
  <c r="FC10" i="78"/>
  <c r="FC17" i="78"/>
  <c r="FC18" i="78"/>
  <c r="FC64" i="78"/>
  <c r="FC66" i="78"/>
  <c r="FE10" i="78"/>
  <c r="FE64" i="78"/>
  <c r="FE66" i="78"/>
  <c r="FF10" i="78"/>
  <c r="FG64" i="78"/>
  <c r="FG66" i="78"/>
  <c r="FJ10" i="78"/>
  <c r="FJ17" i="78"/>
  <c r="FK10" i="78"/>
  <c r="FK64" i="78"/>
  <c r="FK66" i="78"/>
  <c r="FL10" i="78"/>
  <c r="FL64" i="78"/>
  <c r="FL66" i="78"/>
  <c r="FM10" i="78"/>
  <c r="FN10" i="78"/>
  <c r="FO10" i="78"/>
  <c r="FO64" i="78"/>
  <c r="FO66" i="78"/>
  <c r="FP10" i="78"/>
  <c r="FP64" i="78"/>
  <c r="FP66" i="78"/>
  <c r="FQ10" i="78"/>
  <c r="FR10" i="78"/>
  <c r="FS10" i="78"/>
  <c r="FS64" i="78"/>
  <c r="FS66" i="78"/>
  <c r="FV10" i="78"/>
  <c r="FV19" i="78"/>
  <c r="FW64" i="78"/>
  <c r="FW66" i="78"/>
  <c r="FY10" i="78"/>
  <c r="FY17" i="78"/>
  <c r="FY64" i="78"/>
  <c r="FY66" i="78"/>
  <c r="FZ10" i="78"/>
  <c r="GA10" i="78"/>
  <c r="GA19" i="78"/>
  <c r="GA45" i="78"/>
  <c r="GA61" i="78"/>
  <c r="GA64" i="78"/>
  <c r="GA66" i="78"/>
  <c r="GB10" i="78"/>
  <c r="GB64" i="78"/>
  <c r="GB66" i="78"/>
  <c r="GC17" i="78"/>
  <c r="GC18" i="78"/>
  <c r="GC20" i="78"/>
  <c r="GD10" i="78"/>
  <c r="GE10" i="78"/>
  <c r="GE17" i="78"/>
  <c r="GE18" i="78"/>
  <c r="GE64" i="78"/>
  <c r="GE66" i="78"/>
  <c r="GG10" i="78"/>
  <c r="GH10" i="78"/>
  <c r="GI10" i="78"/>
  <c r="GK10" i="78"/>
  <c r="GK64" i="78"/>
  <c r="GK66" i="78"/>
  <c r="GL10" i="78"/>
  <c r="GM64" i="78"/>
  <c r="GM66" i="78"/>
  <c r="GP10" i="78"/>
  <c r="GQ10" i="78"/>
  <c r="GQ64" i="78"/>
  <c r="GQ66" i="78"/>
  <c r="GR10" i="78"/>
  <c r="GR64" i="78"/>
  <c r="GR66" i="78"/>
  <c r="GS10" i="78"/>
  <c r="GS17" i="78"/>
  <c r="GS18" i="78"/>
  <c r="GS20" i="78"/>
  <c r="GT10" i="78"/>
  <c r="GU10" i="78"/>
  <c r="GU64" i="78"/>
  <c r="GU66" i="78"/>
  <c r="GV10" i="78"/>
  <c r="GV64" i="78"/>
  <c r="GV66" i="78"/>
  <c r="GW10" i="78"/>
  <c r="GX10" i="78"/>
  <c r="GY10" i="78"/>
  <c r="GY64" i="78"/>
  <c r="GY66" i="78"/>
  <c r="HB10" i="78"/>
  <c r="HC64" i="78"/>
  <c r="HC66" i="78"/>
  <c r="HE10" i="78"/>
  <c r="HE17" i="78"/>
  <c r="HE18" i="78"/>
  <c r="HE64" i="78"/>
  <c r="HE66" i="78"/>
  <c r="HF10" i="78"/>
  <c r="HG10" i="78"/>
  <c r="HH10" i="78"/>
  <c r="HH64" i="78"/>
  <c r="HH66" i="78"/>
  <c r="HJ10" i="78"/>
  <c r="HJ17" i="78"/>
  <c r="HK10" i="78"/>
  <c r="HM10" i="78"/>
  <c r="HN10" i="78"/>
  <c r="HO10" i="78"/>
  <c r="HO64" i="78"/>
  <c r="HO66" i="78"/>
  <c r="HQ10" i="78"/>
  <c r="HR10" i="78"/>
  <c r="HS64" i="78"/>
  <c r="HS66" i="78"/>
  <c r="HU10" i="78"/>
  <c r="HU64" i="78"/>
  <c r="HU66" i="78"/>
  <c r="HV10" i="78"/>
  <c r="HV64" i="78"/>
  <c r="HV66" i="78"/>
  <c r="HW10" i="78"/>
  <c r="HX10" i="78"/>
  <c r="HX64" i="78"/>
  <c r="HX66" i="78"/>
  <c r="HY10" i="78"/>
  <c r="HZ10" i="78"/>
  <c r="HZ17" i="78"/>
  <c r="HZ18" i="78"/>
  <c r="HZ64" i="78"/>
  <c r="HZ66" i="78"/>
  <c r="IA10" i="78"/>
  <c r="IA64" i="78"/>
  <c r="IA66" i="78"/>
  <c r="IB10" i="78"/>
  <c r="IB64" i="78"/>
  <c r="IB66" i="78"/>
  <c r="IC10" i="78"/>
  <c r="ID10" i="78"/>
  <c r="IE10" i="78"/>
  <c r="IE64" i="78"/>
  <c r="IE66" i="78"/>
  <c r="IH10" i="78"/>
  <c r="II64" i="78"/>
  <c r="II66" i="78"/>
  <c r="IK10" i="78"/>
  <c r="IL10" i="78"/>
  <c r="IL64" i="78"/>
  <c r="IL66" i="78"/>
  <c r="IM10" i="78"/>
  <c r="IM64" i="78"/>
  <c r="IM66" i="78"/>
  <c r="IN10" i="78"/>
  <c r="IN64" i="78"/>
  <c r="IN66" i="78"/>
  <c r="IO10" i="78"/>
  <c r="IP10" i="78"/>
  <c r="IQ10" i="78"/>
  <c r="IS10" i="78"/>
  <c r="IT10" i="78"/>
  <c r="IU10" i="78"/>
  <c r="IU64" i="78"/>
  <c r="IU66" i="78"/>
  <c r="IW10" i="78"/>
  <c r="IX10" i="78"/>
  <c r="IY64" i="78"/>
  <c r="IY66" i="78"/>
  <c r="JA10" i="78"/>
  <c r="JA17" i="78"/>
  <c r="JA64" i="78"/>
  <c r="JA66" i="78"/>
  <c r="JB10" i="78"/>
  <c r="JC10" i="78"/>
  <c r="JD10" i="78"/>
  <c r="JD64" i="78"/>
  <c r="JD66" i="78"/>
  <c r="JE10" i="78"/>
  <c r="JE17" i="78"/>
  <c r="JE18" i="78"/>
  <c r="JE20" i="78"/>
  <c r="JF10" i="78"/>
  <c r="JF64" i="78"/>
  <c r="JF66" i="78"/>
  <c r="JG10" i="78"/>
  <c r="JH10" i="78"/>
  <c r="JH64" i="78"/>
  <c r="JH66" i="78"/>
  <c r="JI10" i="78"/>
  <c r="JJ10" i="78"/>
  <c r="JK10" i="78"/>
  <c r="JK64" i="78"/>
  <c r="JK66" i="78"/>
  <c r="JN10" i="78"/>
  <c r="JO64" i="78"/>
  <c r="JO66" i="78"/>
  <c r="JQ10" i="78"/>
  <c r="JQ64" i="78"/>
  <c r="JQ66" i="78"/>
  <c r="JR10" i="78"/>
  <c r="JR64" i="78"/>
  <c r="JR66" i="78"/>
  <c r="JS10" i="78"/>
  <c r="JT10" i="78"/>
  <c r="JT64" i="78"/>
  <c r="JT66" i="78"/>
  <c r="JU10" i="78"/>
  <c r="JU17" i="78"/>
  <c r="JU18" i="78"/>
  <c r="JU20" i="78"/>
  <c r="JV10" i="78"/>
  <c r="JW10" i="78"/>
  <c r="JW64" i="78"/>
  <c r="JW66" i="78"/>
  <c r="JY10" i="78"/>
  <c r="JZ10" i="78"/>
  <c r="KA10" i="78"/>
  <c r="KA64" i="78"/>
  <c r="KA66" i="78"/>
  <c r="KC10" i="78"/>
  <c r="KC64" i="78"/>
  <c r="KC66" i="78"/>
  <c r="KD10" i="78"/>
  <c r="KG10" i="78"/>
  <c r="KH10" i="78"/>
  <c r="KH64" i="78"/>
  <c r="KH66" i="78"/>
  <c r="KI10" i="78"/>
  <c r="KI64" i="78"/>
  <c r="KI66" i="78"/>
  <c r="KJ10" i="78"/>
  <c r="KJ64" i="78"/>
  <c r="KJ66" i="78"/>
  <c r="KK10" i="78"/>
  <c r="KK17" i="78"/>
  <c r="KK18" i="78"/>
  <c r="KK20" i="78"/>
  <c r="KL10" i="78"/>
  <c r="KL19" i="78"/>
  <c r="KL45" i="78"/>
  <c r="KL61" i="78"/>
  <c r="KM10" i="78"/>
  <c r="KM19" i="78"/>
  <c r="KM64" i="78"/>
  <c r="KM66" i="78"/>
  <c r="KN10" i="78"/>
  <c r="KN64" i="78"/>
  <c r="KN66" i="78"/>
  <c r="KO10" i="78"/>
  <c r="KP10" i="78"/>
  <c r="KQ10" i="78"/>
  <c r="KS10" i="78"/>
  <c r="KT10" i="78"/>
  <c r="KU64" i="78"/>
  <c r="KU66" i="78"/>
  <c r="BI13" i="78"/>
  <c r="BJ13" i="78"/>
  <c r="BK13" i="78"/>
  <c r="BL13" i="78"/>
  <c r="BM13" i="78"/>
  <c r="BN13" i="78"/>
  <c r="BO13" i="78"/>
  <c r="BO19" i="78"/>
  <c r="BO45" i="78"/>
  <c r="BP13" i="78"/>
  <c r="BQ13" i="78"/>
  <c r="BR13" i="78"/>
  <c r="BS13" i="78"/>
  <c r="BT13" i="78"/>
  <c r="BU13" i="78"/>
  <c r="BV13" i="78"/>
  <c r="BW13" i="78"/>
  <c r="BW19" i="78"/>
  <c r="BW45" i="78"/>
  <c r="BX13" i="78"/>
  <c r="BY13" i="78"/>
  <c r="BZ13" i="78"/>
  <c r="CA13" i="78"/>
  <c r="CA19" i="78"/>
  <c r="CB13" i="78"/>
  <c r="CC13" i="78"/>
  <c r="CD13" i="78"/>
  <c r="CE13" i="78"/>
  <c r="CE19" i="78"/>
  <c r="CF13" i="78"/>
  <c r="CG13" i="78"/>
  <c r="CH13" i="78"/>
  <c r="CI13" i="78"/>
  <c r="CI19" i="78"/>
  <c r="CJ13" i="78"/>
  <c r="CK13" i="78"/>
  <c r="CL13" i="78"/>
  <c r="CM13" i="78"/>
  <c r="CN13" i="78"/>
  <c r="CO13" i="78"/>
  <c r="CP13" i="78"/>
  <c r="CQ13" i="78"/>
  <c r="CR13" i="78"/>
  <c r="CS13" i="78"/>
  <c r="CT13" i="78"/>
  <c r="CU13" i="78"/>
  <c r="CU19" i="78"/>
  <c r="CU45" i="78"/>
  <c r="CV13" i="78"/>
  <c r="CW13" i="78"/>
  <c r="CX13" i="78"/>
  <c r="CX19" i="78"/>
  <c r="CX45" i="78"/>
  <c r="CX46" i="78"/>
  <c r="CY13" i="78"/>
  <c r="CY19" i="78"/>
  <c r="CY45" i="78"/>
  <c r="CZ13" i="78"/>
  <c r="DA13" i="78"/>
  <c r="DB13" i="78"/>
  <c r="DB19" i="78"/>
  <c r="DB45" i="78"/>
  <c r="DC13" i="78"/>
  <c r="DC19" i="78"/>
  <c r="DC61" i="78"/>
  <c r="DD13" i="78"/>
  <c r="DE13" i="78"/>
  <c r="DF13" i="78"/>
  <c r="DF19" i="78"/>
  <c r="DG13" i="78"/>
  <c r="DG19" i="78"/>
  <c r="DH13" i="78"/>
  <c r="DI13" i="78"/>
  <c r="DJ13" i="78"/>
  <c r="DK13" i="78"/>
  <c r="DL13" i="78"/>
  <c r="DM13" i="78"/>
  <c r="DN13" i="78"/>
  <c r="DO13" i="78"/>
  <c r="DO19" i="78"/>
  <c r="DO45" i="78"/>
  <c r="DP13" i="78"/>
  <c r="DQ13" i="78"/>
  <c r="DQ19" i="78"/>
  <c r="DR13" i="78"/>
  <c r="DR19" i="78"/>
  <c r="DR45" i="78"/>
  <c r="DS13" i="78"/>
  <c r="DS19" i="78"/>
  <c r="DS45" i="78"/>
  <c r="DT13" i="78"/>
  <c r="DU13" i="78"/>
  <c r="DV13" i="78"/>
  <c r="DW13" i="78"/>
  <c r="DX13" i="78"/>
  <c r="DY13" i="78"/>
  <c r="DZ13" i="78"/>
  <c r="EA13" i="78"/>
  <c r="EB13" i="78"/>
  <c r="EC13" i="78"/>
  <c r="ED13" i="78"/>
  <c r="EE13" i="78"/>
  <c r="EF13" i="78"/>
  <c r="EG13" i="78"/>
  <c r="EH13" i="78"/>
  <c r="EI13" i="78"/>
  <c r="EJ13" i="78"/>
  <c r="EK13" i="78"/>
  <c r="EL13" i="78"/>
  <c r="EM13" i="78"/>
  <c r="EN13" i="78"/>
  <c r="EO13" i="78"/>
  <c r="EP13" i="78"/>
  <c r="EQ13" i="78"/>
  <c r="EQ19" i="78"/>
  <c r="ER13" i="78"/>
  <c r="ES13" i="78"/>
  <c r="ET13" i="78"/>
  <c r="EU13" i="78"/>
  <c r="EV13" i="78"/>
  <c r="EW13" i="78"/>
  <c r="EX13" i="78"/>
  <c r="EY13" i="78"/>
  <c r="EY19" i="78"/>
  <c r="EY45" i="78"/>
  <c r="EZ13" i="78"/>
  <c r="FA13" i="78"/>
  <c r="FB13" i="78"/>
  <c r="FB19" i="78"/>
  <c r="FC13" i="78"/>
  <c r="FC19" i="78"/>
  <c r="FD13" i="78"/>
  <c r="FE13" i="78"/>
  <c r="FF13" i="78"/>
  <c r="FG13" i="78"/>
  <c r="FH13" i="78"/>
  <c r="FI13" i="78"/>
  <c r="FJ13" i="78"/>
  <c r="FK13" i="78"/>
  <c r="FL13" i="78"/>
  <c r="FM13" i="78"/>
  <c r="FN13" i="78"/>
  <c r="FO13" i="78"/>
  <c r="FO19" i="78"/>
  <c r="FO45" i="78"/>
  <c r="FP13" i="78"/>
  <c r="FQ13" i="78"/>
  <c r="FR13" i="78"/>
  <c r="FS13" i="78"/>
  <c r="FS19" i="78"/>
  <c r="FS45" i="78"/>
  <c r="FT13" i="78"/>
  <c r="FU13" i="78"/>
  <c r="FV13" i="78"/>
  <c r="FW13" i="78"/>
  <c r="FX13" i="78"/>
  <c r="FY13" i="78"/>
  <c r="FZ13" i="78"/>
  <c r="FZ19" i="78"/>
  <c r="GA13" i="78"/>
  <c r="GB13" i="78"/>
  <c r="GC13" i="78"/>
  <c r="GC19" i="78"/>
  <c r="GD13" i="78"/>
  <c r="GE13" i="78"/>
  <c r="GF13" i="78"/>
  <c r="GG13" i="78"/>
  <c r="GH13" i="78"/>
  <c r="GI13" i="78"/>
  <c r="GJ13" i="78"/>
  <c r="GK13" i="78"/>
  <c r="GL13" i="78"/>
  <c r="GM13" i="78"/>
  <c r="GM19" i="78"/>
  <c r="GM45" i="78"/>
  <c r="GN13" i="78"/>
  <c r="GO13" i="78"/>
  <c r="GP13" i="78"/>
  <c r="GQ13" i="78"/>
  <c r="GQ19" i="78"/>
  <c r="GQ45" i="78"/>
  <c r="GR13" i="78"/>
  <c r="GS13" i="78"/>
  <c r="GT13" i="78"/>
  <c r="GU13" i="78"/>
  <c r="GU19" i="78"/>
  <c r="GU45" i="78"/>
  <c r="GU61" i="78"/>
  <c r="GV13" i="78"/>
  <c r="GW13" i="78"/>
  <c r="GX13" i="78"/>
  <c r="GX19" i="78"/>
  <c r="GY13" i="78"/>
  <c r="GY19" i="78"/>
  <c r="GY45" i="78"/>
  <c r="GZ13" i="78"/>
  <c r="HA13" i="78"/>
  <c r="HB13" i="78"/>
  <c r="HC13" i="78"/>
  <c r="HC19" i="78"/>
  <c r="HC45" i="78"/>
  <c r="HD13" i="78"/>
  <c r="HE13" i="78"/>
  <c r="HF13" i="78"/>
  <c r="HG13" i="78"/>
  <c r="HH13" i="78"/>
  <c r="HI13" i="78"/>
  <c r="HJ13" i="78"/>
  <c r="HK13" i="78"/>
  <c r="HL13" i="78"/>
  <c r="HM13" i="78"/>
  <c r="HN13" i="78"/>
  <c r="HO13" i="78"/>
  <c r="HP13" i="78"/>
  <c r="HQ13" i="78"/>
  <c r="HR13" i="78"/>
  <c r="HS13" i="78"/>
  <c r="HT13" i="78"/>
  <c r="HU13" i="78"/>
  <c r="HV13" i="78"/>
  <c r="HV19" i="78"/>
  <c r="HV45" i="78"/>
  <c r="HW13" i="78"/>
  <c r="HX13" i="78"/>
  <c r="HY13" i="78"/>
  <c r="HZ13" i="78"/>
  <c r="IA13" i="78"/>
  <c r="IB13" i="78"/>
  <c r="IC13" i="78"/>
  <c r="ID13" i="78"/>
  <c r="ID19" i="78"/>
  <c r="IE13" i="78"/>
  <c r="IE19" i="78"/>
  <c r="IE45" i="78"/>
  <c r="IF13" i="78"/>
  <c r="IG13" i="78"/>
  <c r="IH13" i="78"/>
  <c r="II13" i="78"/>
  <c r="IJ13" i="78"/>
  <c r="IK13" i="78"/>
  <c r="IL13" i="78"/>
  <c r="IM13" i="78"/>
  <c r="IM19" i="78"/>
  <c r="IM45" i="78"/>
  <c r="IN13" i="78"/>
  <c r="IO13" i="78"/>
  <c r="IP13" i="78"/>
  <c r="IQ13" i="78"/>
  <c r="IQ19" i="78"/>
  <c r="IR13" i="78"/>
  <c r="IS13" i="78"/>
  <c r="IT13" i="78"/>
  <c r="IU13" i="78"/>
  <c r="IU19" i="78"/>
  <c r="IU45" i="78"/>
  <c r="IV13" i="78"/>
  <c r="IW13" i="78"/>
  <c r="IX13" i="78"/>
  <c r="IY13" i="78"/>
  <c r="IY19" i="78"/>
  <c r="IY45" i="78"/>
  <c r="IZ13" i="78"/>
  <c r="JA13" i="78"/>
  <c r="JB13" i="78"/>
  <c r="JC13" i="78"/>
  <c r="JD13" i="78"/>
  <c r="JE13" i="78"/>
  <c r="JE19" i="78"/>
  <c r="JF13" i="78"/>
  <c r="JF19" i="78"/>
  <c r="JF45" i="78"/>
  <c r="JG13" i="78"/>
  <c r="JG19" i="78"/>
  <c r="JG45" i="78"/>
  <c r="JG61" i="78"/>
  <c r="JH13" i="78"/>
  <c r="JI13" i="78"/>
  <c r="JJ13" i="78"/>
  <c r="JK13" i="78"/>
  <c r="JK19" i="78"/>
  <c r="JK45" i="78"/>
  <c r="JL13" i="78"/>
  <c r="JM13" i="78"/>
  <c r="JN13" i="78"/>
  <c r="JO13" i="78"/>
  <c r="JO19" i="78"/>
  <c r="JP13" i="78"/>
  <c r="JQ13" i="78"/>
  <c r="JR13" i="78"/>
  <c r="JR19" i="78"/>
  <c r="JR45" i="78"/>
  <c r="JS13" i="78"/>
  <c r="JT13" i="78"/>
  <c r="JU13" i="78"/>
  <c r="JV13" i="78"/>
  <c r="JW13" i="78"/>
  <c r="JW19" i="78"/>
  <c r="JW45" i="78"/>
  <c r="JX13" i="78"/>
  <c r="JY13" i="78"/>
  <c r="JZ13" i="78"/>
  <c r="JZ19" i="78"/>
  <c r="KA13" i="78"/>
  <c r="KB13" i="78"/>
  <c r="KC13" i="78"/>
  <c r="KD13" i="78"/>
  <c r="KD19" i="78"/>
  <c r="KE13" i="78"/>
  <c r="KF13" i="78"/>
  <c r="KG13" i="78"/>
  <c r="KH13" i="78"/>
  <c r="KI13" i="78"/>
  <c r="KI19" i="78"/>
  <c r="KI45" i="78"/>
  <c r="KJ13" i="78"/>
  <c r="KK13" i="78"/>
  <c r="KL13" i="78"/>
  <c r="KM13" i="78"/>
  <c r="KN13" i="78"/>
  <c r="KO13" i="78"/>
  <c r="KP13" i="78"/>
  <c r="KQ13" i="78"/>
  <c r="KR13" i="78"/>
  <c r="KS13" i="78"/>
  <c r="KT13" i="78"/>
  <c r="KU13" i="78"/>
  <c r="KU19" i="78"/>
  <c r="KU45" i="78"/>
  <c r="BK17" i="78"/>
  <c r="BK18" i="78"/>
  <c r="BK20" i="78"/>
  <c r="BK43" i="78"/>
  <c r="BQ17" i="78"/>
  <c r="BQ18" i="78"/>
  <c r="BQ20" i="78"/>
  <c r="BR17" i="78"/>
  <c r="BR18" i="78"/>
  <c r="BR20" i="78"/>
  <c r="BV17" i="78"/>
  <c r="BV18" i="78"/>
  <c r="BV20" i="78"/>
  <c r="BW17" i="78"/>
  <c r="BW18" i="78"/>
  <c r="BW20" i="78"/>
  <c r="BW43" i="78"/>
  <c r="CA17" i="78"/>
  <c r="CA18" i="78"/>
  <c r="CA20" i="78"/>
  <c r="CC17" i="78"/>
  <c r="CC18" i="78"/>
  <c r="CE17" i="78"/>
  <c r="CE18" i="78"/>
  <c r="CE20" i="78"/>
  <c r="CG17" i="78"/>
  <c r="CG18" i="78"/>
  <c r="CG20" i="78"/>
  <c r="CH17" i="78"/>
  <c r="CH18" i="78"/>
  <c r="CL17" i="78"/>
  <c r="CL18" i="78"/>
  <c r="CM17" i="78"/>
  <c r="CM18" i="78"/>
  <c r="CQ17" i="78"/>
  <c r="CQ18" i="78"/>
  <c r="CS17" i="78"/>
  <c r="CS18" i="78"/>
  <c r="CS20" i="78"/>
  <c r="CW17" i="78"/>
  <c r="CW18" i="78"/>
  <c r="CW20" i="78"/>
  <c r="CX17" i="78"/>
  <c r="DB17" i="78"/>
  <c r="DB18" i="78"/>
  <c r="DC17" i="78"/>
  <c r="DG17" i="78"/>
  <c r="DG18" i="78"/>
  <c r="DG20" i="78"/>
  <c r="DI17" i="78"/>
  <c r="DI18" i="78"/>
  <c r="DK17" i="78"/>
  <c r="DK18" i="78"/>
  <c r="DK20" i="78"/>
  <c r="DM17" i="78"/>
  <c r="DM18" i="78"/>
  <c r="DO17" i="78"/>
  <c r="DR17" i="78"/>
  <c r="DR18" i="78"/>
  <c r="DS18" i="78"/>
  <c r="DS20" i="78"/>
  <c r="DS43" i="78"/>
  <c r="DS65" i="78"/>
  <c r="DY17" i="78"/>
  <c r="DY18" i="78"/>
  <c r="EC17" i="78"/>
  <c r="EC18" i="78"/>
  <c r="EC20" i="78"/>
  <c r="ED17" i="78"/>
  <c r="ED18" i="78"/>
  <c r="EE17" i="78"/>
  <c r="EE18" i="78"/>
  <c r="EE20" i="78"/>
  <c r="EE43" i="78"/>
  <c r="EH17" i="78"/>
  <c r="EH18" i="78"/>
  <c r="EH20" i="78"/>
  <c r="EM17" i="78"/>
  <c r="EM18" i="78"/>
  <c r="EO17" i="78"/>
  <c r="EO18" i="78"/>
  <c r="EO20" i="78"/>
  <c r="EQ17" i="78"/>
  <c r="EQ18" i="78"/>
  <c r="ET17" i="78"/>
  <c r="ET18" i="78"/>
  <c r="EX17" i="78"/>
  <c r="EX18" i="78"/>
  <c r="EX20" i="78"/>
  <c r="EY17" i="78"/>
  <c r="EY18" i="78"/>
  <c r="EY20" i="78"/>
  <c r="FE17" i="78"/>
  <c r="FI17" i="78"/>
  <c r="FI18" i="78"/>
  <c r="FI20" i="78"/>
  <c r="FJ18" i="78"/>
  <c r="FK17" i="78"/>
  <c r="FK18" i="78"/>
  <c r="FK20" i="78"/>
  <c r="FO17" i="78"/>
  <c r="FO18" i="78"/>
  <c r="FO20" i="78"/>
  <c r="FS17" i="78"/>
  <c r="FS18" i="78"/>
  <c r="FS20" i="78"/>
  <c r="FS43" i="78"/>
  <c r="FU17" i="78"/>
  <c r="FY18" i="78"/>
  <c r="FY20" i="78"/>
  <c r="FZ17" i="78"/>
  <c r="FZ18" i="78"/>
  <c r="GD17" i="78"/>
  <c r="GD18" i="78"/>
  <c r="GI17" i="78"/>
  <c r="GI18" i="78"/>
  <c r="GO17" i="78"/>
  <c r="GO18" i="78"/>
  <c r="GP17" i="78"/>
  <c r="GQ17" i="78"/>
  <c r="GQ18" i="78"/>
  <c r="GQ20" i="78"/>
  <c r="GQ43" i="78"/>
  <c r="GQ44" i="78"/>
  <c r="GU17" i="78"/>
  <c r="GU18" i="78"/>
  <c r="GU20" i="78"/>
  <c r="GU43" i="78"/>
  <c r="GU44" i="78"/>
  <c r="GY17" i="78"/>
  <c r="GY18" i="78"/>
  <c r="HF17" i="78"/>
  <c r="HF18" i="78"/>
  <c r="HF20" i="78"/>
  <c r="HF43" i="78"/>
  <c r="HJ18" i="78"/>
  <c r="HK17" i="78"/>
  <c r="HK18" i="78"/>
  <c r="HO17" i="78"/>
  <c r="HO18" i="78"/>
  <c r="HO20" i="78"/>
  <c r="HO43" i="78"/>
  <c r="HU17" i="78"/>
  <c r="HU18" i="78"/>
  <c r="HU20" i="78"/>
  <c r="HW17" i="78"/>
  <c r="HW18" i="78"/>
  <c r="IA17" i="78"/>
  <c r="IA18" i="78"/>
  <c r="IA20" i="78"/>
  <c r="IA43" i="78"/>
  <c r="IE17" i="78"/>
  <c r="IE18" i="78"/>
  <c r="IE20" i="78"/>
  <c r="IL17" i="78"/>
  <c r="IM17" i="78"/>
  <c r="IQ17" i="78"/>
  <c r="IQ18" i="78"/>
  <c r="IQ20" i="78"/>
  <c r="IU17" i="78"/>
  <c r="JA18" i="78"/>
  <c r="JA20" i="78"/>
  <c r="JB17" i="78"/>
  <c r="JB18" i="78"/>
  <c r="JK17" i="78"/>
  <c r="JK18" i="78"/>
  <c r="JQ17" i="78"/>
  <c r="JQ18" i="78"/>
  <c r="JQ20" i="78"/>
  <c r="JR17" i="78"/>
  <c r="JR18" i="78"/>
  <c r="JR20" i="78"/>
  <c r="JR43" i="78"/>
  <c r="JV17" i="78"/>
  <c r="JV18" i="78"/>
  <c r="JW17" i="78"/>
  <c r="JW18" i="78"/>
  <c r="JW20" i="78"/>
  <c r="JW43" i="78"/>
  <c r="KI17" i="78"/>
  <c r="KI18" i="78"/>
  <c r="KI20" i="78"/>
  <c r="KM17" i="78"/>
  <c r="KM18" i="78"/>
  <c r="KM20" i="78"/>
  <c r="BS20" i="78"/>
  <c r="BS43" i="78"/>
  <c r="CU18" i="78"/>
  <c r="CX18" i="78"/>
  <c r="CX20" i="78"/>
  <c r="CX43" i="78"/>
  <c r="DC18" i="78"/>
  <c r="DC20" i="78"/>
  <c r="DO18" i="78"/>
  <c r="DO20" i="78"/>
  <c r="DO43" i="78"/>
  <c r="EQ20" i="78"/>
  <c r="EY43" i="78"/>
  <c r="FE18" i="78"/>
  <c r="FE20" i="78"/>
  <c r="FU18" i="78"/>
  <c r="FU20" i="78"/>
  <c r="GP18" i="78"/>
  <c r="HE20" i="78"/>
  <c r="IL18" i="78"/>
  <c r="IM18" i="78"/>
  <c r="IM20" i="78"/>
  <c r="IM43" i="78"/>
  <c r="IU18" i="78"/>
  <c r="IU20" i="78"/>
  <c r="BK19" i="78"/>
  <c r="BK45" i="78"/>
  <c r="BS19" i="78"/>
  <c r="BS45" i="78"/>
  <c r="BU19" i="78"/>
  <c r="CI45" i="78"/>
  <c r="CM19" i="78"/>
  <c r="DK19" i="78"/>
  <c r="DZ19" i="78"/>
  <c r="EE19" i="78"/>
  <c r="EE45" i="78"/>
  <c r="EE61" i="78"/>
  <c r="EG19" i="78"/>
  <c r="EH19" i="78"/>
  <c r="EH45" i="78"/>
  <c r="EU19" i="78"/>
  <c r="EU45" i="78"/>
  <c r="EW19" i="78"/>
  <c r="FG19" i="78"/>
  <c r="FG45" i="78"/>
  <c r="FK19" i="78"/>
  <c r="FK45" i="78"/>
  <c r="FW19" i="78"/>
  <c r="FW45" i="78"/>
  <c r="GI19" i="78"/>
  <c r="GI45" i="78"/>
  <c r="GS19" i="78"/>
  <c r="HB19" i="78"/>
  <c r="HO19" i="78"/>
  <c r="HO45" i="78"/>
  <c r="HS19" i="78"/>
  <c r="HS45" i="78"/>
  <c r="IA19" i="78"/>
  <c r="IA45" i="78"/>
  <c r="II19" i="78"/>
  <c r="JU19" i="78"/>
  <c r="KE19" i="78"/>
  <c r="KE45" i="78"/>
  <c r="KK19" i="78"/>
  <c r="KT19" i="78"/>
  <c r="BK65" i="78"/>
  <c r="CC20" i="78"/>
  <c r="CL20" i="78"/>
  <c r="CM20" i="78"/>
  <c r="CU20" i="78"/>
  <c r="DI20" i="78"/>
  <c r="DM20" i="78"/>
  <c r="DY20" i="78"/>
  <c r="EM20" i="78"/>
  <c r="ET20" i="78"/>
  <c r="ET43" i="78"/>
  <c r="FO43" i="78"/>
  <c r="GP20" i="78"/>
  <c r="GY20" i="78"/>
  <c r="GY43" i="78"/>
  <c r="GY65" i="78"/>
  <c r="HK20" i="78"/>
  <c r="JK20" i="78"/>
  <c r="JK43" i="78"/>
  <c r="JK65" i="78"/>
  <c r="BF10" i="78"/>
  <c r="BF19" i="78"/>
  <c r="BF64" i="78"/>
  <c r="BF66" i="78"/>
  <c r="BG10" i="78"/>
  <c r="BH10" i="78"/>
  <c r="BH64" i="78"/>
  <c r="BH66" i="78"/>
  <c r="BF13" i="78"/>
  <c r="BG13" i="78"/>
  <c r="BH13" i="78"/>
  <c r="BH19" i="78"/>
  <c r="BH45" i="78"/>
  <c r="BH46" i="78"/>
  <c r="BF55" i="41"/>
  <c r="BG55" i="41"/>
  <c r="BH55" i="41"/>
  <c r="BI55" i="41"/>
  <c r="BJ55" i="41"/>
  <c r="BK55" i="41"/>
  <c r="BL55" i="41"/>
  <c r="BM55" i="41"/>
  <c r="BN55" i="41"/>
  <c r="BO55" i="41"/>
  <c r="BP55" i="41"/>
  <c r="BQ55" i="41"/>
  <c r="BR55" i="41"/>
  <c r="BS55" i="41"/>
  <c r="BT55" i="41"/>
  <c r="BU55" i="41"/>
  <c r="BV55" i="41"/>
  <c r="BW55" i="41"/>
  <c r="BX55" i="41"/>
  <c r="BY55" i="41"/>
  <c r="BZ55" i="41"/>
  <c r="CA55" i="41"/>
  <c r="CB55" i="41"/>
  <c r="CC55" i="41"/>
  <c r="CD55" i="41"/>
  <c r="CE55" i="41"/>
  <c r="CF55" i="41"/>
  <c r="CG55" i="41"/>
  <c r="CH55" i="41"/>
  <c r="CI55" i="41"/>
  <c r="CJ55" i="41"/>
  <c r="CK55" i="41"/>
  <c r="CL55" i="41"/>
  <c r="CM55" i="41"/>
  <c r="CN55" i="41"/>
  <c r="CO55" i="41"/>
  <c r="CP55" i="41"/>
  <c r="CQ55" i="41"/>
  <c r="CR55" i="41"/>
  <c r="CS55" i="41"/>
  <c r="CT55" i="41"/>
  <c r="CU55" i="41"/>
  <c r="CV55" i="41"/>
  <c r="CW55" i="41"/>
  <c r="CX55" i="41"/>
  <c r="CY55" i="41"/>
  <c r="CZ55" i="41"/>
  <c r="DA55" i="41"/>
  <c r="DB55" i="41"/>
  <c r="DC55" i="41"/>
  <c r="DD55" i="41"/>
  <c r="DE55" i="41"/>
  <c r="DF55" i="41"/>
  <c r="DG55" i="41"/>
  <c r="DH55" i="41"/>
  <c r="DI55" i="41"/>
  <c r="DJ55" i="41"/>
  <c r="DK55" i="41"/>
  <c r="DL55" i="41"/>
  <c r="DM55" i="41"/>
  <c r="DN55" i="41"/>
  <c r="DO55" i="41"/>
  <c r="DP55" i="41"/>
  <c r="DQ55" i="41"/>
  <c r="DR55" i="41"/>
  <c r="DS55" i="41"/>
  <c r="DT55" i="41"/>
  <c r="DU55" i="41"/>
  <c r="DV55" i="41"/>
  <c r="DW55" i="41"/>
  <c r="DX55" i="41"/>
  <c r="DY55" i="41"/>
  <c r="DZ55" i="41"/>
  <c r="EA55" i="41"/>
  <c r="EB55" i="41"/>
  <c r="EC55" i="41"/>
  <c r="ED55" i="41"/>
  <c r="EE55" i="41"/>
  <c r="EF55" i="41"/>
  <c r="EG55" i="41"/>
  <c r="EH55" i="41"/>
  <c r="EI55" i="41"/>
  <c r="EJ55" i="41"/>
  <c r="EK55" i="41"/>
  <c r="EL55" i="41"/>
  <c r="EM55" i="41"/>
  <c r="EN55" i="41"/>
  <c r="EO55" i="41"/>
  <c r="EP55" i="41"/>
  <c r="EQ55" i="41"/>
  <c r="ER55" i="41"/>
  <c r="ES55" i="41"/>
  <c r="ET55" i="41"/>
  <c r="EU55" i="41"/>
  <c r="EV55" i="41"/>
  <c r="EW55" i="41"/>
  <c r="EX55" i="41"/>
  <c r="EY55" i="41"/>
  <c r="EZ55" i="41"/>
  <c r="FA55" i="41"/>
  <c r="FB55" i="41"/>
  <c r="FC55" i="41"/>
  <c r="FD55" i="41"/>
  <c r="FE55" i="41"/>
  <c r="FF55" i="41"/>
  <c r="FG55" i="41"/>
  <c r="FH55" i="41"/>
  <c r="FI55" i="41"/>
  <c r="FJ55" i="41"/>
  <c r="FK55" i="41"/>
  <c r="FL55" i="41"/>
  <c r="FM55" i="41"/>
  <c r="FN55" i="41"/>
  <c r="FO55" i="41"/>
  <c r="FP55" i="41"/>
  <c r="FQ55" i="41"/>
  <c r="FR55" i="41"/>
  <c r="FS55" i="41"/>
  <c r="FT55" i="41"/>
  <c r="FU55" i="41"/>
  <c r="FV55" i="41"/>
  <c r="FW55" i="41"/>
  <c r="FX55" i="41"/>
  <c r="FY55" i="41"/>
  <c r="FZ55" i="41"/>
  <c r="GA55" i="41"/>
  <c r="GB55" i="41"/>
  <c r="GC55" i="41"/>
  <c r="GD55" i="41"/>
  <c r="GE55" i="41"/>
  <c r="GF55" i="41"/>
  <c r="GG55" i="41"/>
  <c r="GH55" i="41"/>
  <c r="GI55" i="41"/>
  <c r="GJ55" i="41"/>
  <c r="GK55" i="41"/>
  <c r="GL55" i="41"/>
  <c r="GM55" i="41"/>
  <c r="GN55" i="41"/>
  <c r="GO55" i="41"/>
  <c r="GP55" i="41"/>
  <c r="GQ55" i="41"/>
  <c r="GR55" i="41"/>
  <c r="GS55" i="41"/>
  <c r="GT55" i="41"/>
  <c r="GU55" i="41"/>
  <c r="GV55" i="41"/>
  <c r="GW55" i="41"/>
  <c r="GX55" i="41"/>
  <c r="GY55" i="41"/>
  <c r="GZ55" i="41"/>
  <c r="HA55" i="41"/>
  <c r="HB55" i="41"/>
  <c r="HC55" i="41"/>
  <c r="HD55" i="41"/>
  <c r="HE55" i="41"/>
  <c r="HF55" i="41"/>
  <c r="HG55" i="41"/>
  <c r="HH55" i="41"/>
  <c r="HI55" i="41"/>
  <c r="HJ55" i="41"/>
  <c r="HK55" i="41"/>
  <c r="HL55" i="41"/>
  <c r="HM55" i="41"/>
  <c r="HN55" i="41"/>
  <c r="HO55" i="41"/>
  <c r="HP55" i="41"/>
  <c r="HQ55" i="41"/>
  <c r="HR55" i="41"/>
  <c r="HS55" i="41"/>
  <c r="HT55" i="41"/>
  <c r="HU55" i="41"/>
  <c r="HV55" i="41"/>
  <c r="HW55" i="41"/>
  <c r="HX55" i="41"/>
  <c r="HY55" i="41"/>
  <c r="HZ55" i="41"/>
  <c r="IA55" i="41"/>
  <c r="IB55" i="41"/>
  <c r="IC55" i="41"/>
  <c r="ID55" i="41"/>
  <c r="IE55" i="41"/>
  <c r="IF55" i="41"/>
  <c r="IG55" i="41"/>
  <c r="IH55" i="41"/>
  <c r="II55" i="41"/>
  <c r="IJ55" i="41"/>
  <c r="IK55" i="41"/>
  <c r="IL55" i="41"/>
  <c r="IM55" i="41"/>
  <c r="IN55" i="41"/>
  <c r="IO55" i="41"/>
  <c r="IP55" i="41"/>
  <c r="IQ55" i="41"/>
  <c r="IR55" i="41"/>
  <c r="IS55" i="41"/>
  <c r="IT55" i="41"/>
  <c r="IU55" i="41"/>
  <c r="IV55" i="41"/>
  <c r="IW55" i="41"/>
  <c r="IX55" i="41"/>
  <c r="IY55" i="41"/>
  <c r="IZ55" i="41"/>
  <c r="JA55" i="41"/>
  <c r="JB55" i="41"/>
  <c r="JC55" i="41"/>
  <c r="JD55" i="41"/>
  <c r="JE55" i="41"/>
  <c r="JF55" i="41"/>
  <c r="JG55" i="41"/>
  <c r="JH55" i="41"/>
  <c r="JI55" i="41"/>
  <c r="JJ55" i="41"/>
  <c r="JK55" i="41"/>
  <c r="JL55" i="41"/>
  <c r="JM55" i="41"/>
  <c r="JN55" i="41"/>
  <c r="JO55" i="41"/>
  <c r="JP55" i="41"/>
  <c r="JQ55" i="41"/>
  <c r="JR55" i="41"/>
  <c r="JS55" i="41"/>
  <c r="JT55" i="41"/>
  <c r="JU55" i="41"/>
  <c r="JV55" i="41"/>
  <c r="JW55" i="41"/>
  <c r="JX55" i="41"/>
  <c r="JY55" i="41"/>
  <c r="JZ55" i="41"/>
  <c r="KA55" i="41"/>
  <c r="KB55" i="41"/>
  <c r="KC55" i="41"/>
  <c r="KD55" i="41"/>
  <c r="KE55" i="41"/>
  <c r="KF55" i="41"/>
  <c r="KG55" i="41"/>
  <c r="KH55" i="41"/>
  <c r="KI55" i="41"/>
  <c r="KJ55" i="41"/>
  <c r="KK55" i="41"/>
  <c r="KL55" i="41"/>
  <c r="KM55" i="41"/>
  <c r="KN55" i="41"/>
  <c r="KO55" i="41"/>
  <c r="KP55" i="41"/>
  <c r="KQ55" i="41"/>
  <c r="KR55" i="41"/>
  <c r="KS55" i="41"/>
  <c r="KT55" i="41"/>
  <c r="KU55" i="41"/>
  <c r="BF56" i="41"/>
  <c r="BG56" i="41"/>
  <c r="BH56" i="41"/>
  <c r="BI56" i="41"/>
  <c r="BJ56" i="41"/>
  <c r="BK56" i="41"/>
  <c r="BK58" i="41"/>
  <c r="BL56" i="41"/>
  <c r="BL58" i="41"/>
  <c r="BL60" i="41"/>
  <c r="BM56" i="41"/>
  <c r="BN56" i="41"/>
  <c r="BO56" i="41"/>
  <c r="BO58" i="41"/>
  <c r="BO60" i="41"/>
  <c r="BP56" i="41"/>
  <c r="BP58" i="41"/>
  <c r="BP60" i="41"/>
  <c r="BQ56" i="41"/>
  <c r="BR56" i="41"/>
  <c r="BS56" i="41"/>
  <c r="BS58" i="41"/>
  <c r="BS60" i="41"/>
  <c r="BT56" i="41"/>
  <c r="BT58" i="41"/>
  <c r="BU56" i="41"/>
  <c r="BV56" i="41"/>
  <c r="BW56" i="41"/>
  <c r="BW58" i="41"/>
  <c r="BX56" i="41"/>
  <c r="BX58" i="41"/>
  <c r="BX60" i="41"/>
  <c r="BY56" i="41"/>
  <c r="BZ56" i="41"/>
  <c r="CA56" i="41"/>
  <c r="CA58" i="41"/>
  <c r="CB56" i="41"/>
  <c r="CB58" i="41"/>
  <c r="CB60" i="41"/>
  <c r="CC56" i="41"/>
  <c r="CD56" i="41"/>
  <c r="CE56" i="41"/>
  <c r="CF56" i="41"/>
  <c r="CG56" i="41"/>
  <c r="CH56" i="41"/>
  <c r="CI56" i="41"/>
  <c r="CJ56" i="41"/>
  <c r="CK56" i="41"/>
  <c r="CL56" i="41"/>
  <c r="CM56" i="41"/>
  <c r="CN56" i="41"/>
  <c r="CO56" i="41"/>
  <c r="CP56" i="41"/>
  <c r="CQ56" i="41"/>
  <c r="CQ58" i="41"/>
  <c r="CR56" i="41"/>
  <c r="CR58" i="41"/>
  <c r="CR60" i="41"/>
  <c r="CS56" i="41"/>
  <c r="CT56" i="41"/>
  <c r="CU56" i="41"/>
  <c r="CU58" i="41"/>
  <c r="CU60" i="41"/>
  <c r="CV56" i="41"/>
  <c r="CV58" i="41"/>
  <c r="CV60" i="41"/>
  <c r="CW56" i="41"/>
  <c r="CX56" i="41"/>
  <c r="CY56" i="41"/>
  <c r="CY58" i="41"/>
  <c r="CY60" i="41"/>
  <c r="CZ56" i="41"/>
  <c r="CZ58" i="41"/>
  <c r="DA56" i="41"/>
  <c r="DB56" i="41"/>
  <c r="DC56" i="41"/>
  <c r="DC58" i="41"/>
  <c r="DD56" i="41"/>
  <c r="DD58" i="41"/>
  <c r="DD60" i="41"/>
  <c r="DE56" i="41"/>
  <c r="DF56" i="41"/>
  <c r="DG56" i="41"/>
  <c r="DG58" i="41"/>
  <c r="DH56" i="41"/>
  <c r="DH58" i="41"/>
  <c r="DH60" i="41"/>
  <c r="DI56" i="41"/>
  <c r="DJ56" i="41"/>
  <c r="DK56" i="41"/>
  <c r="DL56" i="41"/>
  <c r="DL58" i="41"/>
  <c r="DL60" i="41"/>
  <c r="DM56" i="41"/>
  <c r="DN56" i="41"/>
  <c r="DO56" i="41"/>
  <c r="DP56" i="41"/>
  <c r="DP58" i="41"/>
  <c r="DP60" i="41"/>
  <c r="DQ56" i="41"/>
  <c r="DR56" i="41"/>
  <c r="DS56" i="41"/>
  <c r="DT56" i="41"/>
  <c r="DT58" i="41"/>
  <c r="DT60" i="41"/>
  <c r="DU56" i="41"/>
  <c r="DV56" i="41"/>
  <c r="DW56" i="41"/>
  <c r="DW58" i="41"/>
  <c r="DX56" i="41"/>
  <c r="DX58" i="41"/>
  <c r="DX60" i="41"/>
  <c r="DY56" i="41"/>
  <c r="DZ56" i="41"/>
  <c r="EA56" i="41"/>
  <c r="EA58" i="41"/>
  <c r="EA60" i="41"/>
  <c r="EB56" i="41"/>
  <c r="EB58" i="41"/>
  <c r="EB60" i="41"/>
  <c r="EC56" i="41"/>
  <c r="ED56" i="41"/>
  <c r="EE56" i="41"/>
  <c r="EE58" i="41"/>
  <c r="EE60" i="41"/>
  <c r="EF56" i="41"/>
  <c r="EF58" i="41"/>
  <c r="EF60" i="41"/>
  <c r="EG56" i="41"/>
  <c r="EH56" i="41"/>
  <c r="EI56" i="41"/>
  <c r="EI58" i="41"/>
  <c r="EJ56" i="41"/>
  <c r="EJ58" i="41"/>
  <c r="EJ60" i="41"/>
  <c r="EK56" i="41"/>
  <c r="EL56" i="41"/>
  <c r="EM56" i="41"/>
  <c r="EM58" i="41"/>
  <c r="EN56" i="41"/>
  <c r="EN58" i="41"/>
  <c r="EO56" i="41"/>
  <c r="EP56" i="41"/>
  <c r="EQ56" i="41"/>
  <c r="ER56" i="41"/>
  <c r="ER58" i="41"/>
  <c r="ES56" i="41"/>
  <c r="ET56" i="41"/>
  <c r="EU56" i="41"/>
  <c r="EV56" i="41"/>
  <c r="EV58" i="41"/>
  <c r="EV60" i="41"/>
  <c r="EW56" i="41"/>
  <c r="EX56" i="41"/>
  <c r="EY56" i="41"/>
  <c r="EZ56" i="41"/>
  <c r="EZ58" i="41"/>
  <c r="FA56" i="41"/>
  <c r="FB56" i="41"/>
  <c r="FC56" i="41"/>
  <c r="FC58" i="41"/>
  <c r="FD56" i="41"/>
  <c r="FD58" i="41"/>
  <c r="FD60" i="41"/>
  <c r="FE56" i="41"/>
  <c r="FF56" i="41"/>
  <c r="FG56" i="41"/>
  <c r="FG58" i="41"/>
  <c r="FG60" i="41"/>
  <c r="FH56" i="41"/>
  <c r="FH58" i="41"/>
  <c r="FI56" i="41"/>
  <c r="FJ56" i="41"/>
  <c r="FK56" i="41"/>
  <c r="FK58" i="41"/>
  <c r="FK60" i="41"/>
  <c r="FL56" i="41"/>
  <c r="FL58" i="41"/>
  <c r="FL60" i="41"/>
  <c r="FM56" i="41"/>
  <c r="FN56" i="41"/>
  <c r="FO56" i="41"/>
  <c r="FO58" i="41"/>
  <c r="FP56" i="41"/>
  <c r="FP58" i="41"/>
  <c r="FP60" i="41"/>
  <c r="FQ56" i="41"/>
  <c r="FR56" i="41"/>
  <c r="FS56" i="41"/>
  <c r="FS58" i="41"/>
  <c r="FT56" i="41"/>
  <c r="FT58" i="41"/>
  <c r="FT60" i="41"/>
  <c r="FU56" i="41"/>
  <c r="FV56" i="41"/>
  <c r="FW56" i="41"/>
  <c r="FX56" i="41"/>
  <c r="FY56" i="41"/>
  <c r="FZ56" i="41"/>
  <c r="GA56" i="41"/>
  <c r="GB56" i="41"/>
  <c r="GC56" i="41"/>
  <c r="GD56" i="41"/>
  <c r="GE56" i="41"/>
  <c r="GF56" i="41"/>
  <c r="GG56" i="41"/>
  <c r="GH56" i="41"/>
  <c r="GI56" i="41"/>
  <c r="GI58" i="41"/>
  <c r="GJ56" i="41"/>
  <c r="GJ58" i="41"/>
  <c r="GJ60" i="41"/>
  <c r="GK56" i="41"/>
  <c r="GL56" i="41"/>
  <c r="GM56" i="41"/>
  <c r="GM58" i="41"/>
  <c r="GM60" i="41"/>
  <c r="GN56" i="41"/>
  <c r="GN58" i="41"/>
  <c r="GO56" i="41"/>
  <c r="GP56" i="41"/>
  <c r="GQ56" i="41"/>
  <c r="GQ58" i="41"/>
  <c r="GQ60" i="41"/>
  <c r="GR56" i="41"/>
  <c r="GR58" i="41"/>
  <c r="GR60" i="41"/>
  <c r="GS56" i="41"/>
  <c r="GT56" i="41"/>
  <c r="GU56" i="41"/>
  <c r="GU58" i="41"/>
  <c r="GV56" i="41"/>
  <c r="GV58" i="41"/>
  <c r="GV60" i="41"/>
  <c r="GW56" i="41"/>
  <c r="GX56" i="41"/>
  <c r="GY56" i="41"/>
  <c r="GY58" i="41"/>
  <c r="GZ56" i="41"/>
  <c r="GZ58" i="41"/>
  <c r="GZ60" i="41"/>
  <c r="HA56" i="41"/>
  <c r="HB56" i="41"/>
  <c r="HC56" i="41"/>
  <c r="HD56" i="41"/>
  <c r="HE56" i="41"/>
  <c r="HF56" i="41"/>
  <c r="HG56" i="41"/>
  <c r="HH56" i="41"/>
  <c r="HI56" i="41"/>
  <c r="HJ56" i="41"/>
  <c r="HK56" i="41"/>
  <c r="HL56" i="41"/>
  <c r="HM56" i="41"/>
  <c r="HN56" i="41"/>
  <c r="HO56" i="41"/>
  <c r="HO58" i="41"/>
  <c r="HP56" i="41"/>
  <c r="HP58" i="41"/>
  <c r="HP60" i="41"/>
  <c r="HQ56" i="41"/>
  <c r="HR56" i="41"/>
  <c r="HS56" i="41"/>
  <c r="HS58" i="41"/>
  <c r="HS60" i="41"/>
  <c r="HT56" i="41"/>
  <c r="HT58" i="41"/>
  <c r="HT60" i="41"/>
  <c r="HU56" i="41"/>
  <c r="HV56" i="41"/>
  <c r="HW56" i="41"/>
  <c r="HW58" i="41"/>
  <c r="HW60" i="41"/>
  <c r="HX56" i="41"/>
  <c r="HX58" i="41"/>
  <c r="HX60" i="41"/>
  <c r="HY56" i="41"/>
  <c r="HZ56" i="41"/>
  <c r="IA56" i="41"/>
  <c r="IA58" i="41"/>
  <c r="IB56" i="41"/>
  <c r="IB58" i="41"/>
  <c r="IC56" i="41"/>
  <c r="ID56" i="41"/>
  <c r="IE56" i="41"/>
  <c r="IE58" i="41"/>
  <c r="IF56" i="41"/>
  <c r="IF58" i="41"/>
  <c r="IF60" i="41"/>
  <c r="IG56" i="41"/>
  <c r="IH56" i="41"/>
  <c r="II56" i="41"/>
  <c r="IJ56" i="41"/>
  <c r="IJ58" i="41"/>
  <c r="IJ60" i="41"/>
  <c r="IK56" i="41"/>
  <c r="IL56" i="41"/>
  <c r="IM56" i="41"/>
  <c r="IN56" i="41"/>
  <c r="IN58" i="41"/>
  <c r="IN60" i="41"/>
  <c r="IO56" i="41"/>
  <c r="IP56" i="41"/>
  <c r="IQ56" i="41"/>
  <c r="IR56" i="41"/>
  <c r="IR58" i="41"/>
  <c r="IR60" i="41"/>
  <c r="IS56" i="41"/>
  <c r="IT56" i="41"/>
  <c r="IU56" i="41"/>
  <c r="IU58" i="41"/>
  <c r="IV56" i="41"/>
  <c r="IV58" i="41"/>
  <c r="IV60" i="41"/>
  <c r="IW56" i="41"/>
  <c r="IX56" i="41"/>
  <c r="IY56" i="41"/>
  <c r="IY58" i="41"/>
  <c r="IY60" i="41"/>
  <c r="IZ56" i="41"/>
  <c r="IZ58" i="41"/>
  <c r="IZ60" i="41"/>
  <c r="JA56" i="41"/>
  <c r="JB56" i="41"/>
  <c r="JC56" i="41"/>
  <c r="JC58" i="41"/>
  <c r="JC60" i="41"/>
  <c r="JD56" i="41"/>
  <c r="JD58" i="41"/>
  <c r="JD60" i="41"/>
  <c r="JE56" i="41"/>
  <c r="JF56" i="41"/>
  <c r="JG56" i="41"/>
  <c r="JG58" i="41"/>
  <c r="JH56" i="41"/>
  <c r="JH58" i="41"/>
  <c r="JH60" i="41"/>
  <c r="JI56" i="41"/>
  <c r="JJ56" i="41"/>
  <c r="JK56" i="41"/>
  <c r="JK58" i="41"/>
  <c r="JL56" i="41"/>
  <c r="JL58" i="41"/>
  <c r="JM56" i="41"/>
  <c r="JN56" i="41"/>
  <c r="JO56" i="41"/>
  <c r="JP56" i="41"/>
  <c r="JP58" i="41"/>
  <c r="JP60" i="41"/>
  <c r="JQ56" i="41"/>
  <c r="JR56" i="41"/>
  <c r="JS56" i="41"/>
  <c r="JT56" i="41"/>
  <c r="JT58" i="41"/>
  <c r="JT60" i="41"/>
  <c r="JU56" i="41"/>
  <c r="JV56" i="41"/>
  <c r="JW56" i="41"/>
  <c r="JX56" i="41"/>
  <c r="JX58" i="41"/>
  <c r="JX60" i="41"/>
  <c r="JY56" i="41"/>
  <c r="JZ56" i="41"/>
  <c r="KA56" i="41"/>
  <c r="KA58" i="41"/>
  <c r="KB56" i="41"/>
  <c r="KB58" i="41"/>
  <c r="KB60" i="41"/>
  <c r="KC56" i="41"/>
  <c r="KD56" i="41"/>
  <c r="KE56" i="41"/>
  <c r="KE58" i="41"/>
  <c r="KE60" i="41"/>
  <c r="KF56" i="41"/>
  <c r="KF58" i="41"/>
  <c r="KF60" i="41"/>
  <c r="KG56" i="41"/>
  <c r="KH56" i="41"/>
  <c r="KI56" i="41"/>
  <c r="KI58" i="41"/>
  <c r="KI60" i="41"/>
  <c r="KJ56" i="41"/>
  <c r="KJ58" i="41"/>
  <c r="KJ60" i="41"/>
  <c r="KK56" i="41"/>
  <c r="KL56" i="41"/>
  <c r="KM56" i="41"/>
  <c r="KM58" i="41"/>
  <c r="KN56" i="41"/>
  <c r="KN58" i="41"/>
  <c r="KN60" i="41"/>
  <c r="KO56" i="41"/>
  <c r="KP56" i="41"/>
  <c r="KQ56" i="41"/>
  <c r="KQ58" i="41"/>
  <c r="KR56" i="41"/>
  <c r="KR58" i="41"/>
  <c r="KS56" i="41"/>
  <c r="KT56" i="41"/>
  <c r="KU56" i="41"/>
  <c r="BF57" i="41"/>
  <c r="BG57" i="41"/>
  <c r="BH57" i="41"/>
  <c r="BI57" i="41"/>
  <c r="BI59" i="41"/>
  <c r="BI60" i="41"/>
  <c r="BJ57" i="41"/>
  <c r="BJ59" i="41"/>
  <c r="BK57" i="41"/>
  <c r="BL57" i="41"/>
  <c r="BM57" i="41"/>
  <c r="BN57" i="41"/>
  <c r="BN59" i="41"/>
  <c r="BO57" i="41"/>
  <c r="BP57" i="41"/>
  <c r="BQ57" i="41"/>
  <c r="BQ59" i="41"/>
  <c r="BR57" i="41"/>
  <c r="BR59" i="41"/>
  <c r="BS57" i="41"/>
  <c r="BT57" i="41"/>
  <c r="BU57" i="41"/>
  <c r="BU59" i="41"/>
  <c r="BU60" i="41"/>
  <c r="BV57" i="41"/>
  <c r="BV59" i="41"/>
  <c r="BW57" i="41"/>
  <c r="BX57" i="41"/>
  <c r="BY57" i="41"/>
  <c r="BZ57" i="41"/>
  <c r="CA57" i="41"/>
  <c r="CB57" i="41"/>
  <c r="CC57" i="41"/>
  <c r="CD57" i="41"/>
  <c r="CD59" i="41"/>
  <c r="CE57" i="41"/>
  <c r="CF57" i="41"/>
  <c r="CG57" i="41"/>
  <c r="CH57" i="41"/>
  <c r="CH59" i="41"/>
  <c r="CH60" i="41"/>
  <c r="CI57" i="41"/>
  <c r="CJ57" i="41"/>
  <c r="CK57" i="41"/>
  <c r="CL57" i="41"/>
  <c r="CL59" i="41"/>
  <c r="CL60" i="41"/>
  <c r="CM57" i="41"/>
  <c r="CN57" i="41"/>
  <c r="CO57" i="41"/>
  <c r="CP57" i="41"/>
  <c r="CP59" i="41"/>
  <c r="CP60" i="41"/>
  <c r="CQ57" i="41"/>
  <c r="CR57" i="41"/>
  <c r="CS57" i="41"/>
  <c r="CT57" i="41"/>
  <c r="CT59" i="41"/>
  <c r="CU57" i="41"/>
  <c r="CV57" i="41"/>
  <c r="CW57" i="41"/>
  <c r="CX57" i="41"/>
  <c r="CX59" i="41"/>
  <c r="CX60" i="41"/>
  <c r="CY57" i="41"/>
  <c r="CZ57" i="41"/>
  <c r="DA57" i="41"/>
  <c r="DA59" i="41"/>
  <c r="DA60" i="41"/>
  <c r="DB57" i="41"/>
  <c r="DB59" i="41"/>
  <c r="DC57" i="41"/>
  <c r="DD57" i="41"/>
  <c r="DE57" i="41"/>
  <c r="DE59" i="41"/>
  <c r="DE60" i="41"/>
  <c r="DF57" i="41"/>
  <c r="DF59" i="41"/>
  <c r="DG57" i="41"/>
  <c r="DH57" i="41"/>
  <c r="DI57" i="41"/>
  <c r="DI59" i="41"/>
  <c r="DJ57" i="41"/>
  <c r="DJ59" i="41"/>
  <c r="DK57" i="41"/>
  <c r="DL57" i="41"/>
  <c r="DM57" i="41"/>
  <c r="DM59" i="41"/>
  <c r="DN57" i="41"/>
  <c r="DN59" i="41"/>
  <c r="DN60" i="41"/>
  <c r="DO57" i="41"/>
  <c r="DP57" i="41"/>
  <c r="DQ57" i="41"/>
  <c r="DQ59" i="41"/>
  <c r="DQ60" i="41"/>
  <c r="DR57" i="41"/>
  <c r="DR59" i="41"/>
  <c r="DR60" i="41"/>
  <c r="DS57" i="41"/>
  <c r="DT57" i="41"/>
  <c r="DU57" i="41"/>
  <c r="DV57" i="41"/>
  <c r="DV59" i="41"/>
  <c r="DV60" i="41"/>
  <c r="DW57" i="41"/>
  <c r="DX57" i="41"/>
  <c r="DY57" i="41"/>
  <c r="DY59" i="41"/>
  <c r="DZ57" i="41"/>
  <c r="DZ59" i="41"/>
  <c r="EA57" i="41"/>
  <c r="EB57" i="41"/>
  <c r="EC57" i="41"/>
  <c r="ED57" i="41"/>
  <c r="EE57" i="41"/>
  <c r="EF57" i="41"/>
  <c r="EG57" i="41"/>
  <c r="EH57" i="41"/>
  <c r="EH59" i="41"/>
  <c r="EI57" i="41"/>
  <c r="EJ57" i="41"/>
  <c r="EK57" i="41"/>
  <c r="EK59" i="41"/>
  <c r="EK60" i="41"/>
  <c r="EL57" i="41"/>
  <c r="EL59" i="41"/>
  <c r="EM57" i="41"/>
  <c r="EN57" i="41"/>
  <c r="EO57" i="41"/>
  <c r="EO59" i="41"/>
  <c r="EP57" i="41"/>
  <c r="EP59" i="41"/>
  <c r="EQ57" i="41"/>
  <c r="ER57" i="41"/>
  <c r="ES57" i="41"/>
  <c r="ES59" i="41"/>
  <c r="ET57" i="41"/>
  <c r="ET59" i="41"/>
  <c r="ET60" i="41"/>
  <c r="EU57" i="41"/>
  <c r="EV57" i="41"/>
  <c r="EW57" i="41"/>
  <c r="EW59" i="41"/>
  <c r="EW60" i="41"/>
  <c r="EX57" i="41"/>
  <c r="EX59" i="41"/>
  <c r="EX60" i="41"/>
  <c r="EY57" i="41"/>
  <c r="EZ57" i="41"/>
  <c r="FA57" i="41"/>
  <c r="FA59" i="41"/>
  <c r="FA60" i="41"/>
  <c r="FB57" i="41"/>
  <c r="FB59" i="41"/>
  <c r="FC57" i="41"/>
  <c r="FD57" i="41"/>
  <c r="FE57" i="41"/>
  <c r="FE59" i="41"/>
  <c r="FF57" i="41"/>
  <c r="FF59" i="41"/>
  <c r="FG57" i="41"/>
  <c r="FH57" i="41"/>
  <c r="FI57" i="41"/>
  <c r="FI59" i="41"/>
  <c r="FJ57" i="41"/>
  <c r="FJ59" i="41"/>
  <c r="FK57" i="41"/>
  <c r="FL57" i="41"/>
  <c r="FM57" i="41"/>
  <c r="FN57" i="41"/>
  <c r="FO57" i="41"/>
  <c r="FP57" i="41"/>
  <c r="FQ57" i="41"/>
  <c r="FR57" i="41"/>
  <c r="FR59" i="41"/>
  <c r="FS57" i="41"/>
  <c r="FT57" i="41"/>
  <c r="FU57" i="41"/>
  <c r="FV57" i="41"/>
  <c r="FV59" i="41"/>
  <c r="FW57" i="41"/>
  <c r="FX57" i="41"/>
  <c r="FY57" i="41"/>
  <c r="FZ57" i="41"/>
  <c r="FZ59" i="41"/>
  <c r="FZ60" i="41"/>
  <c r="GA57" i="41"/>
  <c r="GB57" i="41"/>
  <c r="GC57" i="41"/>
  <c r="GD57" i="41"/>
  <c r="GD59" i="41"/>
  <c r="GE57" i="41"/>
  <c r="GF57" i="41"/>
  <c r="GG57" i="41"/>
  <c r="GG59" i="41"/>
  <c r="GG60" i="41"/>
  <c r="GH57" i="41"/>
  <c r="GH59" i="41"/>
  <c r="GI57" i="41"/>
  <c r="GJ57" i="41"/>
  <c r="GK57" i="41"/>
  <c r="GL57" i="41"/>
  <c r="GL59" i="41"/>
  <c r="GM57" i="41"/>
  <c r="GN57" i="41"/>
  <c r="GO57" i="41"/>
  <c r="GO59" i="41"/>
  <c r="GP57" i="41"/>
  <c r="GP59" i="41"/>
  <c r="GQ57" i="41"/>
  <c r="GR57" i="41"/>
  <c r="GS57" i="41"/>
  <c r="GS59" i="41"/>
  <c r="GS60" i="41"/>
  <c r="GT57" i="41"/>
  <c r="GT59" i="41"/>
  <c r="GU57" i="41"/>
  <c r="GV57" i="41"/>
  <c r="GW57" i="41"/>
  <c r="GX57" i="41"/>
  <c r="GX59" i="41"/>
  <c r="GY57" i="41"/>
  <c r="GZ57" i="41"/>
  <c r="HA57" i="41"/>
  <c r="HB57" i="41"/>
  <c r="HB59" i="41"/>
  <c r="HC57" i="41"/>
  <c r="HD57" i="41"/>
  <c r="HE57" i="41"/>
  <c r="HF57" i="41"/>
  <c r="HF59" i="41"/>
  <c r="HF60" i="41"/>
  <c r="HG57" i="41"/>
  <c r="HH57" i="41"/>
  <c r="HI57" i="41"/>
  <c r="HJ57" i="41"/>
  <c r="HJ59" i="41"/>
  <c r="HJ60" i="41"/>
  <c r="HK57" i="41"/>
  <c r="HL57" i="41"/>
  <c r="HM57" i="41"/>
  <c r="HN57" i="41"/>
  <c r="HN59" i="41"/>
  <c r="HN60" i="41"/>
  <c r="HO57" i="41"/>
  <c r="HP57" i="41"/>
  <c r="HQ57" i="41"/>
  <c r="HR57" i="41"/>
  <c r="HS57" i="41"/>
  <c r="HT57" i="41"/>
  <c r="HU57" i="41"/>
  <c r="HV57" i="41"/>
  <c r="HV59" i="41"/>
  <c r="HV60" i="41"/>
  <c r="HW57" i="41"/>
  <c r="HX57" i="41"/>
  <c r="HY57" i="41"/>
  <c r="HY59" i="41"/>
  <c r="HY60" i="41"/>
  <c r="HZ57" i="41"/>
  <c r="HZ59" i="41"/>
  <c r="IA57" i="41"/>
  <c r="IB57" i="41"/>
  <c r="IC57" i="41"/>
  <c r="IC59" i="41"/>
  <c r="IC60" i="41"/>
  <c r="ID57" i="41"/>
  <c r="ID59" i="41"/>
  <c r="IE57" i="41"/>
  <c r="IF57" i="41"/>
  <c r="IG57" i="41"/>
  <c r="IG59" i="41"/>
  <c r="IH57" i="41"/>
  <c r="IH59" i="41"/>
  <c r="II57" i="41"/>
  <c r="IJ57" i="41"/>
  <c r="IK57" i="41"/>
  <c r="IK59" i="41"/>
  <c r="IL57" i="41"/>
  <c r="IL59" i="41"/>
  <c r="IM57" i="41"/>
  <c r="IN57" i="41"/>
  <c r="IO57" i="41"/>
  <c r="IO59" i="41"/>
  <c r="IO60" i="41"/>
  <c r="IP57" i="41"/>
  <c r="IP59" i="41"/>
  <c r="IP60" i="41"/>
  <c r="IQ57" i="41"/>
  <c r="IR57" i="41"/>
  <c r="IS57" i="41"/>
  <c r="IT57" i="41"/>
  <c r="IT59" i="41"/>
  <c r="IT60" i="41"/>
  <c r="IU57" i="41"/>
  <c r="IV57" i="41"/>
  <c r="IW57" i="41"/>
  <c r="IW59" i="41"/>
  <c r="IX57" i="41"/>
  <c r="IX59" i="41"/>
  <c r="IY57" i="41"/>
  <c r="IZ57" i="41"/>
  <c r="JA57" i="41"/>
  <c r="JB57" i="41"/>
  <c r="JC57" i="41"/>
  <c r="JD57" i="41"/>
  <c r="JE57" i="41"/>
  <c r="JF57" i="41"/>
  <c r="JF59" i="41"/>
  <c r="JG57" i="41"/>
  <c r="JH57" i="41"/>
  <c r="JI57" i="41"/>
  <c r="JI59" i="41"/>
  <c r="JI60" i="41"/>
  <c r="JJ57" i="41"/>
  <c r="JJ59" i="41"/>
  <c r="JK57" i="41"/>
  <c r="JL57" i="41"/>
  <c r="JM57" i="41"/>
  <c r="JM59" i="41"/>
  <c r="JN57" i="41"/>
  <c r="JN59" i="41"/>
  <c r="JO57" i="41"/>
  <c r="JP57" i="41"/>
  <c r="JQ57" i="41"/>
  <c r="JQ59" i="41"/>
  <c r="JR57" i="41"/>
  <c r="JR59" i="41"/>
  <c r="JR60" i="41"/>
  <c r="JS57" i="41"/>
  <c r="JT57" i="41"/>
  <c r="JU57" i="41"/>
  <c r="JU59" i="41"/>
  <c r="JU60" i="41"/>
  <c r="JV57" i="41"/>
  <c r="JV59" i="41"/>
  <c r="JV60" i="41"/>
  <c r="JW57" i="41"/>
  <c r="JX57" i="41"/>
  <c r="JY57" i="41"/>
  <c r="JZ57" i="41"/>
  <c r="JZ59" i="41"/>
  <c r="KA57" i="41"/>
  <c r="KB57" i="41"/>
  <c r="KC57" i="41"/>
  <c r="KC59" i="41"/>
  <c r="KD57" i="41"/>
  <c r="KD59" i="41"/>
  <c r="KD60" i="41"/>
  <c r="KE57" i="41"/>
  <c r="KF57" i="41"/>
  <c r="KG57" i="41"/>
  <c r="KH57" i="41"/>
  <c r="KI57" i="41"/>
  <c r="KJ57" i="41"/>
  <c r="KK57" i="41"/>
  <c r="KL57" i="41"/>
  <c r="KL59" i="41"/>
  <c r="KM57" i="41"/>
  <c r="KN57" i="41"/>
  <c r="KO57" i="41"/>
  <c r="KO59" i="41"/>
  <c r="KO60" i="41"/>
  <c r="KP57" i="41"/>
  <c r="KP59" i="41"/>
  <c r="KQ57" i="41"/>
  <c r="KR57" i="41"/>
  <c r="KS57" i="41"/>
  <c r="KS59" i="41"/>
  <c r="KT57" i="41"/>
  <c r="KT59" i="41"/>
  <c r="KU57" i="41"/>
  <c r="BF58" i="41"/>
  <c r="BG58" i="41"/>
  <c r="BG60" i="41"/>
  <c r="BH58" i="41"/>
  <c r="BI58" i="41"/>
  <c r="BJ58" i="41"/>
  <c r="BJ60" i="41"/>
  <c r="BM58" i="41"/>
  <c r="BN58" i="41"/>
  <c r="BQ58" i="41"/>
  <c r="BR58" i="41"/>
  <c r="BR60" i="41"/>
  <c r="BU58" i="41"/>
  <c r="BV58" i="41"/>
  <c r="BY58" i="41"/>
  <c r="BZ58" i="41"/>
  <c r="BZ60" i="41"/>
  <c r="CC58" i="41"/>
  <c r="CD58" i="41"/>
  <c r="CE58" i="41"/>
  <c r="CF58" i="41"/>
  <c r="CF60" i="41"/>
  <c r="CG58" i="41"/>
  <c r="CH58" i="41"/>
  <c r="CI58" i="41"/>
  <c r="CJ58" i="41"/>
  <c r="CJ60" i="41"/>
  <c r="CK58" i="41"/>
  <c r="CL58" i="41"/>
  <c r="CM58" i="41"/>
  <c r="CN58" i="41"/>
  <c r="CN60" i="41"/>
  <c r="CO58" i="41"/>
  <c r="CP58" i="41"/>
  <c r="CS58" i="41"/>
  <c r="CT58" i="41"/>
  <c r="CW58" i="41"/>
  <c r="CX58" i="41"/>
  <c r="DA58" i="41"/>
  <c r="DB58" i="41"/>
  <c r="DB60" i="41"/>
  <c r="DE58" i="41"/>
  <c r="DF58" i="41"/>
  <c r="DI58" i="41"/>
  <c r="DJ58" i="41"/>
  <c r="DJ60" i="41"/>
  <c r="DK58" i="41"/>
  <c r="DM58" i="41"/>
  <c r="DN58" i="41"/>
  <c r="DO58" i="41"/>
  <c r="DQ58" i="41"/>
  <c r="DR58" i="41"/>
  <c r="DS58" i="41"/>
  <c r="DU58" i="41"/>
  <c r="DV58" i="41"/>
  <c r="DY58" i="41"/>
  <c r="DZ58" i="41"/>
  <c r="EC58" i="41"/>
  <c r="ED58" i="41"/>
  <c r="EG58" i="41"/>
  <c r="EH58" i="41"/>
  <c r="EH60" i="41"/>
  <c r="EK58" i="41"/>
  <c r="EL58" i="41"/>
  <c r="EO58" i="41"/>
  <c r="EP58" i="41"/>
  <c r="EP60" i="41"/>
  <c r="EQ58" i="41"/>
  <c r="ES58" i="41"/>
  <c r="ET58" i="41"/>
  <c r="EU58" i="41"/>
  <c r="EW58" i="41"/>
  <c r="EX58" i="41"/>
  <c r="EY58" i="41"/>
  <c r="FA58" i="41"/>
  <c r="FB58" i="41"/>
  <c r="FB60" i="41"/>
  <c r="FE58" i="41"/>
  <c r="FF58" i="41"/>
  <c r="FI58" i="41"/>
  <c r="FJ58" i="41"/>
  <c r="FJ60" i="41"/>
  <c r="FM58" i="41"/>
  <c r="FN58" i="41"/>
  <c r="FQ58" i="41"/>
  <c r="FR58" i="41"/>
  <c r="FR60" i="41"/>
  <c r="FU58" i="41"/>
  <c r="FV58" i="41"/>
  <c r="FW58" i="41"/>
  <c r="FX58" i="41"/>
  <c r="FX60" i="41"/>
  <c r="FY58" i="41"/>
  <c r="FZ58" i="41"/>
  <c r="GA58" i="41"/>
  <c r="GB58" i="41"/>
  <c r="GB60" i="41"/>
  <c r="GC58" i="41"/>
  <c r="GD58" i="41"/>
  <c r="GE58" i="41"/>
  <c r="GF58" i="41"/>
  <c r="GF60" i="41"/>
  <c r="GG58" i="41"/>
  <c r="GH58" i="41"/>
  <c r="GH60" i="41"/>
  <c r="GK58" i="41"/>
  <c r="GL58" i="41"/>
  <c r="GO58" i="41"/>
  <c r="GP58" i="41"/>
  <c r="GP60" i="41"/>
  <c r="GS58" i="41"/>
  <c r="GT58" i="41"/>
  <c r="GW58" i="41"/>
  <c r="GX58" i="41"/>
  <c r="GX60" i="41"/>
  <c r="HA58" i="41"/>
  <c r="HB58" i="41"/>
  <c r="HC58" i="41"/>
  <c r="HD58" i="41"/>
  <c r="HD60" i="41"/>
  <c r="HE58" i="41"/>
  <c r="HF58" i="41"/>
  <c r="HG58" i="41"/>
  <c r="HH58" i="41"/>
  <c r="HH60" i="41"/>
  <c r="HI58" i="41"/>
  <c r="HJ58" i="41"/>
  <c r="HK58" i="41"/>
  <c r="HL58" i="41"/>
  <c r="HL60" i="41"/>
  <c r="HM58" i="41"/>
  <c r="HN58" i="41"/>
  <c r="HQ58" i="41"/>
  <c r="HR58" i="41"/>
  <c r="HU58" i="41"/>
  <c r="HV58" i="41"/>
  <c r="HY58" i="41"/>
  <c r="HZ58" i="41"/>
  <c r="HZ60" i="41"/>
  <c r="IC58" i="41"/>
  <c r="ID58" i="41"/>
  <c r="IG58" i="41"/>
  <c r="IH58" i="41"/>
  <c r="IH60" i="41"/>
  <c r="II58" i="41"/>
  <c r="IK58" i="41"/>
  <c r="IL58" i="41"/>
  <c r="IM58" i="41"/>
  <c r="IO58" i="41"/>
  <c r="IP58" i="41"/>
  <c r="IQ58" i="41"/>
  <c r="IS58" i="41"/>
  <c r="IT58" i="41"/>
  <c r="IW58" i="41"/>
  <c r="IX58" i="41"/>
  <c r="IX60" i="41"/>
  <c r="JA58" i="41"/>
  <c r="JB58" i="41"/>
  <c r="JE58" i="41"/>
  <c r="JF58" i="41"/>
  <c r="JF60" i="41"/>
  <c r="JI58" i="41"/>
  <c r="JJ58" i="41"/>
  <c r="JM58" i="41"/>
  <c r="JN58" i="41"/>
  <c r="JN60" i="41"/>
  <c r="JO58" i="41"/>
  <c r="JQ58" i="41"/>
  <c r="JR58" i="41"/>
  <c r="JS58" i="41"/>
  <c r="JU58" i="41"/>
  <c r="JV58" i="41"/>
  <c r="JW58" i="41"/>
  <c r="JY58" i="41"/>
  <c r="JZ58" i="41"/>
  <c r="JZ60" i="41"/>
  <c r="KC58" i="41"/>
  <c r="KD58" i="41"/>
  <c r="KG58" i="41"/>
  <c r="KH58" i="41"/>
  <c r="KK58" i="41"/>
  <c r="KL58" i="41"/>
  <c r="KO58" i="41"/>
  <c r="KP58" i="41"/>
  <c r="KP60" i="41"/>
  <c r="KS58" i="41"/>
  <c r="KT58" i="41"/>
  <c r="KU58" i="41"/>
  <c r="BF59" i="41"/>
  <c r="BF60" i="41"/>
  <c r="BG59" i="41"/>
  <c r="BH59" i="41"/>
  <c r="BH60" i="41"/>
  <c r="BK59" i="41"/>
  <c r="BL59" i="41"/>
  <c r="BM59" i="41"/>
  <c r="BO59" i="41"/>
  <c r="BP59" i="41"/>
  <c r="BS59" i="41"/>
  <c r="BT59" i="41"/>
  <c r="BW59" i="41"/>
  <c r="BX59" i="41"/>
  <c r="BY59" i="41"/>
  <c r="BZ59" i="41"/>
  <c r="CA59" i="41"/>
  <c r="CB59" i="41"/>
  <c r="CC59" i="41"/>
  <c r="CE59" i="41"/>
  <c r="CE60" i="41"/>
  <c r="CF59" i="41"/>
  <c r="CG59" i="41"/>
  <c r="CI59" i="41"/>
  <c r="CJ59" i="41"/>
  <c r="CK59" i="41"/>
  <c r="CM59" i="41"/>
  <c r="CN59" i="41"/>
  <c r="CO59" i="41"/>
  <c r="CQ59" i="41"/>
  <c r="CR59" i="41"/>
  <c r="CS59" i="41"/>
  <c r="CU59" i="41"/>
  <c r="CV59" i="41"/>
  <c r="CW59" i="41"/>
  <c r="CY59" i="41"/>
  <c r="CZ59" i="41"/>
  <c r="CZ60" i="41"/>
  <c r="DC59" i="41"/>
  <c r="DD59" i="41"/>
  <c r="DG59" i="41"/>
  <c r="DH59" i="41"/>
  <c r="DK59" i="41"/>
  <c r="DL59" i="41"/>
  <c r="DO59" i="41"/>
  <c r="DP59" i="41"/>
  <c r="DS59" i="41"/>
  <c r="DT59" i="41"/>
  <c r="DU59" i="41"/>
  <c r="DW59" i="41"/>
  <c r="DX59" i="41"/>
  <c r="EA59" i="41"/>
  <c r="EB59" i="41"/>
  <c r="EC59" i="41"/>
  <c r="ED59" i="41"/>
  <c r="EE59" i="41"/>
  <c r="EF59" i="41"/>
  <c r="EG59" i="41"/>
  <c r="EG60" i="41"/>
  <c r="EI59" i="41"/>
  <c r="EJ59" i="41"/>
  <c r="EM59" i="41"/>
  <c r="EN59" i="41"/>
  <c r="EQ59" i="41"/>
  <c r="ER59" i="41"/>
  <c r="ER60" i="41"/>
  <c r="EU59" i="41"/>
  <c r="EV59" i="41"/>
  <c r="EY59" i="41"/>
  <c r="EZ59" i="41"/>
  <c r="FC59" i="41"/>
  <c r="FD59" i="41"/>
  <c r="FG59" i="41"/>
  <c r="FH59" i="41"/>
  <c r="FK59" i="41"/>
  <c r="FL59" i="41"/>
  <c r="FM59" i="41"/>
  <c r="FN59" i="41"/>
  <c r="FO59" i="41"/>
  <c r="FP59" i="41"/>
  <c r="FQ59" i="41"/>
  <c r="FS59" i="41"/>
  <c r="FT59" i="41"/>
  <c r="FU59" i="41"/>
  <c r="FW59" i="41"/>
  <c r="FX59" i="41"/>
  <c r="FY59" i="41"/>
  <c r="GA59" i="41"/>
  <c r="GB59" i="41"/>
  <c r="GC59" i="41"/>
  <c r="GC60" i="41"/>
  <c r="GE59" i="41"/>
  <c r="GF59" i="41"/>
  <c r="GI59" i="41"/>
  <c r="GJ59" i="41"/>
  <c r="GK59" i="41"/>
  <c r="GM59" i="41"/>
  <c r="GN59" i="41"/>
  <c r="GN60" i="41"/>
  <c r="GQ59" i="41"/>
  <c r="GR59" i="41"/>
  <c r="GU59" i="41"/>
  <c r="GU60" i="41"/>
  <c r="GV59" i="41"/>
  <c r="GW59" i="41"/>
  <c r="GY59" i="41"/>
  <c r="GZ59" i="41"/>
  <c r="HA59" i="41"/>
  <c r="HC59" i="41"/>
  <c r="HD59" i="41"/>
  <c r="HE59" i="41"/>
  <c r="HG59" i="41"/>
  <c r="HH59" i="41"/>
  <c r="HI59" i="41"/>
  <c r="HK59" i="41"/>
  <c r="HL59" i="41"/>
  <c r="HM59" i="41"/>
  <c r="HM60" i="41"/>
  <c r="HO59" i="41"/>
  <c r="HP59" i="41"/>
  <c r="HQ59" i="41"/>
  <c r="HR59" i="41"/>
  <c r="HS59" i="41"/>
  <c r="HT59" i="41"/>
  <c r="HU59" i="41"/>
  <c r="HW59" i="41"/>
  <c r="HX59" i="41"/>
  <c r="IA59" i="41"/>
  <c r="IB59" i="41"/>
  <c r="IE59" i="41"/>
  <c r="IF59" i="41"/>
  <c r="II59" i="41"/>
  <c r="IJ59" i="41"/>
  <c r="IM59" i="41"/>
  <c r="IN59" i="41"/>
  <c r="IQ59" i="41"/>
  <c r="IR59" i="41"/>
  <c r="IS59" i="41"/>
  <c r="IU59" i="41"/>
  <c r="IV59" i="41"/>
  <c r="IY59" i="41"/>
  <c r="IZ59" i="41"/>
  <c r="JA59" i="41"/>
  <c r="JB59" i="41"/>
  <c r="JC59" i="41"/>
  <c r="JD59" i="41"/>
  <c r="JE59" i="41"/>
  <c r="JG59" i="41"/>
  <c r="JH59" i="41"/>
  <c r="JK59" i="41"/>
  <c r="JL59" i="41"/>
  <c r="JO59" i="41"/>
  <c r="JP59" i="41"/>
  <c r="JS59" i="41"/>
  <c r="JT59" i="41"/>
  <c r="JW59" i="41"/>
  <c r="JX59" i="41"/>
  <c r="JY59" i="41"/>
  <c r="KA59" i="41"/>
  <c r="KB59" i="41"/>
  <c r="KE59" i="41"/>
  <c r="KF59" i="41"/>
  <c r="KG59" i="41"/>
  <c r="KH59" i="41"/>
  <c r="KI59" i="41"/>
  <c r="KJ59" i="41"/>
  <c r="KK59" i="41"/>
  <c r="KK60" i="41"/>
  <c r="KM59" i="41"/>
  <c r="KN59" i="41"/>
  <c r="KQ59" i="41"/>
  <c r="KR59" i="41"/>
  <c r="KU59" i="41"/>
  <c r="BV60" i="41"/>
  <c r="DZ60" i="41"/>
  <c r="EN60" i="41"/>
  <c r="GD60" i="41"/>
  <c r="GT60" i="41"/>
  <c r="IL60" i="41"/>
  <c r="BG64" i="41"/>
  <c r="BG66" i="41"/>
  <c r="CM64" i="41"/>
  <c r="CM66" i="41"/>
  <c r="DG64" i="41"/>
  <c r="DG66" i="41"/>
  <c r="EI64" i="41"/>
  <c r="EI66" i="41"/>
  <c r="FK64" i="41"/>
  <c r="FK66" i="41"/>
  <c r="FS64" i="41"/>
  <c r="FS66" i="41"/>
  <c r="GU64" i="41"/>
  <c r="GU66" i="41"/>
  <c r="HW64" i="41"/>
  <c r="HW66" i="41"/>
  <c r="IE64" i="41"/>
  <c r="IE66" i="41"/>
  <c r="JG64" i="41"/>
  <c r="JG66" i="41"/>
  <c r="KI64" i="41"/>
  <c r="KI66" i="41"/>
  <c r="KQ64" i="41"/>
  <c r="KQ66" i="41"/>
  <c r="CI64" i="41"/>
  <c r="CI66" i="41"/>
  <c r="KU64" i="41"/>
  <c r="KU66" i="41"/>
  <c r="G28" i="41"/>
  <c r="G27" i="41"/>
  <c r="G26" i="41"/>
  <c r="G25" i="41"/>
  <c r="G9" i="41"/>
  <c r="G8" i="41"/>
  <c r="G7" i="41"/>
  <c r="G6" i="41"/>
  <c r="CU17" i="41"/>
  <c r="CU18" i="41"/>
  <c r="CU20" i="41"/>
  <c r="CU43" i="41"/>
  <c r="BI64" i="41"/>
  <c r="BI66" i="41"/>
  <c r="BK64" i="41"/>
  <c r="BK66" i="41"/>
  <c r="BL64" i="41"/>
  <c r="BL66" i="41"/>
  <c r="BM64" i="41"/>
  <c r="BM66" i="41"/>
  <c r="BO64" i="41"/>
  <c r="BO66" i="41"/>
  <c r="BP64" i="41"/>
  <c r="BP66" i="41"/>
  <c r="BQ17" i="41"/>
  <c r="BQ18" i="41"/>
  <c r="BQ20" i="41"/>
  <c r="BS64" i="41"/>
  <c r="BS66" i="41"/>
  <c r="BU64" i="41"/>
  <c r="BU66" i="41"/>
  <c r="BW64" i="41"/>
  <c r="BW66" i="41"/>
  <c r="BY64" i="41"/>
  <c r="BY66" i="41"/>
  <c r="CA64" i="41"/>
  <c r="CA66" i="41"/>
  <c r="CC64" i="41"/>
  <c r="CC66" i="41"/>
  <c r="CE64" i="41"/>
  <c r="CE66" i="41"/>
  <c r="CF64" i="41"/>
  <c r="CF66" i="41"/>
  <c r="CG17" i="41"/>
  <c r="CG18" i="41"/>
  <c r="CG20" i="41"/>
  <c r="CK64" i="41"/>
  <c r="CK66" i="41"/>
  <c r="CO64" i="41"/>
  <c r="CO66" i="41"/>
  <c r="CQ64" i="41"/>
  <c r="CQ66" i="41"/>
  <c r="CR64" i="41"/>
  <c r="CR66" i="41"/>
  <c r="CS64" i="41"/>
  <c r="CS66" i="41"/>
  <c r="CU64" i="41"/>
  <c r="CU66" i="41"/>
  <c r="CV64" i="41"/>
  <c r="CV66" i="41"/>
  <c r="CW64" i="41"/>
  <c r="CW66" i="41"/>
  <c r="CY64" i="41"/>
  <c r="CY66" i="41"/>
  <c r="DA64" i="41"/>
  <c r="DA66" i="41"/>
  <c r="DC64" i="41"/>
  <c r="DC66" i="41"/>
  <c r="DD64" i="41"/>
  <c r="DD66" i="41"/>
  <c r="DE64" i="41"/>
  <c r="DE66" i="41"/>
  <c r="DH64" i="41"/>
  <c r="DH66" i="41"/>
  <c r="DI17" i="41"/>
  <c r="DI18" i="41"/>
  <c r="DK64" i="41"/>
  <c r="DK66" i="41"/>
  <c r="DL64" i="41"/>
  <c r="DL66" i="41"/>
  <c r="DM17" i="41"/>
  <c r="DM18" i="41"/>
  <c r="DM20" i="41"/>
  <c r="DO64" i="41"/>
  <c r="DO66" i="41"/>
  <c r="DS64" i="41"/>
  <c r="DS66" i="41"/>
  <c r="DU64" i="41"/>
  <c r="DU66" i="41"/>
  <c r="DW64" i="41"/>
  <c r="DW66" i="41"/>
  <c r="DX64" i="41"/>
  <c r="DX66" i="41"/>
  <c r="DY17" i="41"/>
  <c r="DY18" i="41"/>
  <c r="EA64" i="41"/>
  <c r="EA66" i="41"/>
  <c r="EC64" i="41"/>
  <c r="EC66" i="41"/>
  <c r="EE64" i="41"/>
  <c r="EE66" i="41"/>
  <c r="EJ64" i="41"/>
  <c r="EJ66" i="41"/>
  <c r="EK64" i="41"/>
  <c r="EK66" i="41"/>
  <c r="EM64" i="41"/>
  <c r="EM66" i="41"/>
  <c r="EN64" i="41"/>
  <c r="EN66" i="41"/>
  <c r="EO17" i="41"/>
  <c r="EO18" i="41"/>
  <c r="EQ64" i="41"/>
  <c r="EQ66" i="41"/>
  <c r="ER64" i="41"/>
  <c r="ER66" i="41"/>
  <c r="ES17" i="41"/>
  <c r="ES18" i="41"/>
  <c r="ES20" i="41"/>
  <c r="EU64" i="41"/>
  <c r="EU66" i="41"/>
  <c r="EW64" i="41"/>
  <c r="EW66" i="41"/>
  <c r="EY64" i="41"/>
  <c r="EY66" i="41"/>
  <c r="EZ64" i="41"/>
  <c r="EZ66" i="41"/>
  <c r="FA64" i="41"/>
  <c r="FA66" i="41"/>
  <c r="FC64" i="41"/>
  <c r="FC66" i="41"/>
  <c r="FE64" i="41"/>
  <c r="FE66" i="41"/>
  <c r="FG64" i="41"/>
  <c r="FG66" i="41"/>
  <c r="FH64" i="41"/>
  <c r="FH66" i="41"/>
  <c r="FI64" i="41"/>
  <c r="FI66" i="41"/>
  <c r="FM64" i="41"/>
  <c r="FM66" i="41"/>
  <c r="FO64" i="41"/>
  <c r="FO66" i="41"/>
  <c r="FP64" i="41"/>
  <c r="FP66" i="41"/>
  <c r="FQ64" i="41"/>
  <c r="FQ66" i="41"/>
  <c r="FT64" i="41"/>
  <c r="FT66" i="41"/>
  <c r="FU17" i="41"/>
  <c r="FU18" i="41"/>
  <c r="FU20" i="41"/>
  <c r="FW64" i="41"/>
  <c r="FW66" i="41"/>
  <c r="FX64" i="41"/>
  <c r="FX66" i="41"/>
  <c r="FY17" i="41"/>
  <c r="FY18" i="41"/>
  <c r="FY20" i="41"/>
  <c r="GA64" i="41"/>
  <c r="GA66" i="41"/>
  <c r="GE64" i="41"/>
  <c r="GE66" i="41"/>
  <c r="GG64" i="41"/>
  <c r="GG66" i="41"/>
  <c r="GI64" i="41"/>
  <c r="GI66" i="41"/>
  <c r="GJ64" i="41"/>
  <c r="GJ66" i="41"/>
  <c r="GK17" i="41"/>
  <c r="GK18" i="41"/>
  <c r="GK20" i="41"/>
  <c r="GM64" i="41"/>
  <c r="GM66" i="41"/>
  <c r="GO64" i="41"/>
  <c r="GO66" i="41"/>
  <c r="GQ64" i="41"/>
  <c r="GQ66" i="41"/>
  <c r="GV64" i="41"/>
  <c r="GV66" i="41"/>
  <c r="GW64" i="41"/>
  <c r="GW66" i="41"/>
  <c r="GY64" i="41"/>
  <c r="GY66" i="41"/>
  <c r="GZ64" i="41"/>
  <c r="GZ66" i="41"/>
  <c r="HA17" i="41"/>
  <c r="HA18" i="41"/>
  <c r="HA20" i="41"/>
  <c r="HC64" i="41"/>
  <c r="HC66" i="41"/>
  <c r="HD64" i="41"/>
  <c r="HD66" i="41"/>
  <c r="HE17" i="41"/>
  <c r="HE18" i="41"/>
  <c r="HE20" i="41"/>
  <c r="HG64" i="41"/>
  <c r="HG66" i="41"/>
  <c r="HI64" i="41"/>
  <c r="HI66" i="41"/>
  <c r="HK64" i="41"/>
  <c r="HK66" i="41"/>
  <c r="HL64" i="41"/>
  <c r="HL66" i="41"/>
  <c r="HM64" i="41"/>
  <c r="HM66" i="41"/>
  <c r="HO64" i="41"/>
  <c r="HO66" i="41"/>
  <c r="HQ64" i="41"/>
  <c r="HQ66" i="41"/>
  <c r="HS64" i="41"/>
  <c r="HS66" i="41"/>
  <c r="HT64" i="41"/>
  <c r="HT66" i="41"/>
  <c r="HU17" i="41"/>
  <c r="HU18" i="41"/>
  <c r="HU20" i="41"/>
  <c r="HY64" i="41"/>
  <c r="HY66" i="41"/>
  <c r="IA64" i="41"/>
  <c r="IA66" i="41"/>
  <c r="IB64" i="41"/>
  <c r="IB66" i="41"/>
  <c r="IC64" i="41"/>
  <c r="IC66" i="41"/>
  <c r="IF64" i="41"/>
  <c r="IF66" i="41"/>
  <c r="IG17" i="41"/>
  <c r="IG18" i="41"/>
  <c r="IG20" i="41"/>
  <c r="II64" i="41"/>
  <c r="II66" i="41"/>
  <c r="IJ64" i="41"/>
  <c r="IJ66" i="41"/>
  <c r="IK17" i="41"/>
  <c r="IK18" i="41"/>
  <c r="IK20" i="41"/>
  <c r="IM64" i="41"/>
  <c r="IM66" i="41"/>
  <c r="IO64" i="41"/>
  <c r="IO66" i="41"/>
  <c r="IQ64" i="41"/>
  <c r="IQ66" i="41"/>
  <c r="IS64" i="41"/>
  <c r="IS66" i="41"/>
  <c r="IU64" i="41"/>
  <c r="IU66" i="41"/>
  <c r="IV64" i="41"/>
  <c r="IV66" i="41"/>
  <c r="IW17" i="41"/>
  <c r="IW18" i="41"/>
  <c r="IW20" i="41"/>
  <c r="IY64" i="41"/>
  <c r="IY66" i="41"/>
  <c r="JA64" i="41"/>
  <c r="JA66" i="41"/>
  <c r="JC64" i="41"/>
  <c r="JC66" i="41"/>
  <c r="JH64" i="41"/>
  <c r="JH66" i="41"/>
  <c r="JI64" i="41"/>
  <c r="JI66" i="41"/>
  <c r="JK64" i="41"/>
  <c r="JK66" i="41"/>
  <c r="JL64" i="41"/>
  <c r="JL66" i="41"/>
  <c r="JM17" i="41"/>
  <c r="JM18" i="41"/>
  <c r="JM20" i="41"/>
  <c r="JO64" i="41"/>
  <c r="JO66" i="41"/>
  <c r="JP64" i="41"/>
  <c r="JP66" i="41"/>
  <c r="JQ17" i="41"/>
  <c r="JQ18" i="41"/>
  <c r="JQ20" i="41"/>
  <c r="JS64" i="41"/>
  <c r="JS66" i="41"/>
  <c r="JU64" i="41"/>
  <c r="JU66" i="41"/>
  <c r="JW64" i="41"/>
  <c r="JW66" i="41"/>
  <c r="JX64" i="41"/>
  <c r="JX66" i="41"/>
  <c r="JY64" i="41"/>
  <c r="JY66" i="41"/>
  <c r="KA64" i="41"/>
  <c r="KA66" i="41"/>
  <c r="KC64" i="41"/>
  <c r="KC66" i="41"/>
  <c r="KE64" i="41"/>
  <c r="KE66" i="41"/>
  <c r="KF64" i="41"/>
  <c r="KF66" i="41"/>
  <c r="KG17" i="41"/>
  <c r="KG18" i="41"/>
  <c r="KG20" i="41"/>
  <c r="KK64" i="41"/>
  <c r="KK66" i="41"/>
  <c r="KM64" i="41"/>
  <c r="KM66" i="41"/>
  <c r="KN64" i="41"/>
  <c r="KN66" i="41"/>
  <c r="KO64" i="41"/>
  <c r="KO66" i="41"/>
  <c r="KR64" i="41"/>
  <c r="KR66" i="41"/>
  <c r="KS17" i="41"/>
  <c r="KS18" i="41"/>
  <c r="KS20" i="41"/>
  <c r="BG17" i="41"/>
  <c r="BG18" i="41"/>
  <c r="BG20" i="41"/>
  <c r="BG43" i="41"/>
  <c r="BG65" i="41"/>
  <c r="BH17" i="41"/>
  <c r="BH18" i="41"/>
  <c r="BH20" i="41"/>
  <c r="BK17" i="41"/>
  <c r="BL17" i="41"/>
  <c r="BL18" i="41"/>
  <c r="BL20" i="41"/>
  <c r="BL43" i="41"/>
  <c r="BO17" i="41"/>
  <c r="BO18" i="41"/>
  <c r="BP17" i="41"/>
  <c r="BS17" i="41"/>
  <c r="BS18" i="41"/>
  <c r="BS20" i="41"/>
  <c r="BW17" i="41"/>
  <c r="BW18" i="41"/>
  <c r="BW20" i="41"/>
  <c r="BW43" i="41"/>
  <c r="BX17" i="41"/>
  <c r="BX18" i="41"/>
  <c r="BX20" i="41"/>
  <c r="CA17" i="41"/>
  <c r="CB17" i="41"/>
  <c r="CB18" i="41"/>
  <c r="CB20" i="41"/>
  <c r="CB43" i="41"/>
  <c r="CE17" i="41"/>
  <c r="CE18" i="41"/>
  <c r="CE20" i="41"/>
  <c r="CE43" i="41"/>
  <c r="CF17" i="41"/>
  <c r="CI17" i="41"/>
  <c r="CI18" i="41"/>
  <c r="CI20" i="41"/>
  <c r="CI43" i="41"/>
  <c r="CM17" i="41"/>
  <c r="CM18" i="41"/>
  <c r="CM20" i="41"/>
  <c r="CM43" i="41"/>
  <c r="CM65" i="41"/>
  <c r="CN17" i="41"/>
  <c r="CN18" i="41"/>
  <c r="CN20" i="41"/>
  <c r="CN43" i="41"/>
  <c r="CQ17" i="41"/>
  <c r="CQ18" i="41"/>
  <c r="CQ20" i="41"/>
  <c r="CQ43" i="41"/>
  <c r="CR17" i="41"/>
  <c r="CV17" i="41"/>
  <c r="CW17" i="41"/>
  <c r="CW18" i="41"/>
  <c r="CW20" i="41"/>
  <c r="CY17" i="41"/>
  <c r="CY18" i="41"/>
  <c r="CY20" i="41"/>
  <c r="CY43" i="41"/>
  <c r="CY65" i="41"/>
  <c r="DC17" i="41"/>
  <c r="DD17" i="41"/>
  <c r="DD18" i="41"/>
  <c r="DD20" i="41"/>
  <c r="DD43" i="41"/>
  <c r="DG17" i="41"/>
  <c r="DG18" i="41"/>
  <c r="DG20" i="41"/>
  <c r="DH17" i="41"/>
  <c r="DH18" i="41"/>
  <c r="DH20" i="41"/>
  <c r="DK17" i="41"/>
  <c r="DK18" i="41"/>
  <c r="DK20" i="41"/>
  <c r="DL17" i="41"/>
  <c r="DL18" i="41"/>
  <c r="DL20" i="41"/>
  <c r="DL43" i="41"/>
  <c r="DO17" i="41"/>
  <c r="DS17" i="41"/>
  <c r="DS18" i="41"/>
  <c r="DS20" i="41"/>
  <c r="DS43" i="41"/>
  <c r="DT17" i="41"/>
  <c r="DT18" i="41"/>
  <c r="DT20" i="41"/>
  <c r="DT43" i="41"/>
  <c r="DW17" i="41"/>
  <c r="DW18" i="41"/>
  <c r="DW20" i="41"/>
  <c r="DW43" i="41"/>
  <c r="DX17" i="41"/>
  <c r="DX18" i="41"/>
  <c r="EA17" i="41"/>
  <c r="EB17" i="41"/>
  <c r="EC17" i="41"/>
  <c r="EC18" i="41"/>
  <c r="EC20" i="41"/>
  <c r="EE17" i="41"/>
  <c r="EE18" i="41"/>
  <c r="EE20" i="41"/>
  <c r="EE43" i="41"/>
  <c r="EE44" i="41"/>
  <c r="EI17" i="41"/>
  <c r="EI18" i="41"/>
  <c r="EI20" i="41"/>
  <c r="EI43" i="41"/>
  <c r="EI44" i="41"/>
  <c r="EJ17" i="41"/>
  <c r="EJ18" i="41"/>
  <c r="EJ20" i="41"/>
  <c r="EJ43" i="41"/>
  <c r="EM17" i="41"/>
  <c r="EN17" i="41"/>
  <c r="EN18" i="41"/>
  <c r="EN20" i="41"/>
  <c r="EN43" i="41"/>
  <c r="EQ17" i="41"/>
  <c r="ER17" i="41"/>
  <c r="EU17" i="41"/>
  <c r="EU18" i="41"/>
  <c r="EU20" i="41"/>
  <c r="EU43" i="41"/>
  <c r="EY17" i="41"/>
  <c r="EY18" i="41"/>
  <c r="EY20" i="41"/>
  <c r="EY43" i="41"/>
  <c r="EZ17" i="41"/>
  <c r="EZ18" i="41"/>
  <c r="EZ20" i="41"/>
  <c r="EZ43" i="41"/>
  <c r="FC17" i="41"/>
  <c r="FD17" i="41"/>
  <c r="FD18" i="41"/>
  <c r="FD20" i="41"/>
  <c r="FD43" i="41"/>
  <c r="FG17" i="41"/>
  <c r="FG18" i="41"/>
  <c r="FG20" i="41"/>
  <c r="FG43" i="41"/>
  <c r="FG65" i="41"/>
  <c r="FH17" i="41"/>
  <c r="FI17" i="41"/>
  <c r="FK17" i="41"/>
  <c r="FK18" i="41"/>
  <c r="FK20" i="41"/>
  <c r="FK43" i="41"/>
  <c r="FO17" i="41"/>
  <c r="FO18" i="41"/>
  <c r="FO20" i="41"/>
  <c r="FO43" i="41"/>
  <c r="FP17" i="41"/>
  <c r="FP18" i="41"/>
  <c r="FP20" i="41"/>
  <c r="FP43" i="41"/>
  <c r="FS17" i="41"/>
  <c r="FS18" i="41"/>
  <c r="FS20" i="41"/>
  <c r="FT17" i="41"/>
  <c r="FT18" i="41"/>
  <c r="FT20" i="41"/>
  <c r="FT43" i="41"/>
  <c r="FW17" i="41"/>
  <c r="FX17" i="41"/>
  <c r="FX18" i="41"/>
  <c r="FX20" i="41"/>
  <c r="FX43" i="41"/>
  <c r="FX65" i="41"/>
  <c r="GA17" i="41"/>
  <c r="GE17" i="41"/>
  <c r="GE18" i="41"/>
  <c r="GE20" i="41"/>
  <c r="GE43" i="41"/>
  <c r="GE65" i="41"/>
  <c r="GF17" i="41"/>
  <c r="GF18" i="41"/>
  <c r="GF20" i="41"/>
  <c r="GF43" i="41"/>
  <c r="GI17" i="41"/>
  <c r="GJ17" i="41"/>
  <c r="GJ18" i="41"/>
  <c r="GJ20" i="41"/>
  <c r="GJ43" i="41"/>
  <c r="GM17" i="41"/>
  <c r="GN17" i="41"/>
  <c r="GO17" i="41"/>
  <c r="GO18" i="41"/>
  <c r="GO20" i="41"/>
  <c r="GQ17" i="41"/>
  <c r="GQ18" i="41"/>
  <c r="GQ20" i="41"/>
  <c r="GU17" i="41"/>
  <c r="GU18" i="41"/>
  <c r="GU20" i="41"/>
  <c r="GU43" i="41"/>
  <c r="GV17" i="41"/>
  <c r="GV18" i="41"/>
  <c r="GV20" i="41"/>
  <c r="GV43" i="41"/>
  <c r="GY17" i="41"/>
  <c r="GY18" i="41"/>
  <c r="GY20" i="41"/>
  <c r="GY43" i="41"/>
  <c r="GZ17" i="41"/>
  <c r="GZ18" i="41"/>
  <c r="GZ20" i="41"/>
  <c r="GZ43" i="41"/>
  <c r="HC17" i="41"/>
  <c r="HC18" i="41"/>
  <c r="HC20" i="41"/>
  <c r="HC43" i="41"/>
  <c r="HD17" i="41"/>
  <c r="HG17" i="41"/>
  <c r="HG18" i="41"/>
  <c r="HG20" i="41"/>
  <c r="HG43" i="41"/>
  <c r="HK17" i="41"/>
  <c r="HK18" i="41"/>
  <c r="HK20" i="41"/>
  <c r="HK43" i="41"/>
  <c r="HL17" i="41"/>
  <c r="HL18" i="41"/>
  <c r="HL20" i="41"/>
  <c r="HL43" i="41"/>
  <c r="HO17" i="41"/>
  <c r="HO18" i="41"/>
  <c r="HO20" i="41"/>
  <c r="HP17" i="41"/>
  <c r="HP18" i="41"/>
  <c r="HP20" i="41"/>
  <c r="HS17" i="41"/>
  <c r="HT17" i="41"/>
  <c r="HW17" i="41"/>
  <c r="HW18" i="41"/>
  <c r="HW20" i="41"/>
  <c r="HW43" i="41"/>
  <c r="IA17" i="41"/>
  <c r="IA18" i="41"/>
  <c r="IA20" i="41"/>
  <c r="IA43" i="41"/>
  <c r="IB17" i="41"/>
  <c r="IB18" i="41"/>
  <c r="IB20" i="41"/>
  <c r="IE17" i="41"/>
  <c r="IE18" i="41"/>
  <c r="IE20" i="41"/>
  <c r="IE43" i="41"/>
  <c r="IF17" i="41"/>
  <c r="IF18" i="41"/>
  <c r="IF20" i="41"/>
  <c r="IF43" i="41"/>
  <c r="II17" i="41"/>
  <c r="II18" i="41"/>
  <c r="IJ17" i="41"/>
  <c r="IM17" i="41"/>
  <c r="IM18" i="41"/>
  <c r="IM20" i="41"/>
  <c r="IM43" i="41"/>
  <c r="IQ17" i="41"/>
  <c r="IQ18" i="41"/>
  <c r="IQ20" i="41"/>
  <c r="IQ43" i="41"/>
  <c r="IR17" i="41"/>
  <c r="IR18" i="41"/>
  <c r="IR20" i="41"/>
  <c r="IR43" i="41"/>
  <c r="IU17" i="41"/>
  <c r="IU18" i="41"/>
  <c r="IU20" i="41"/>
  <c r="IU43" i="41"/>
  <c r="IU44" i="41"/>
  <c r="IV17" i="41"/>
  <c r="IV18" i="41"/>
  <c r="IY17" i="41"/>
  <c r="IZ17" i="41"/>
  <c r="IZ18" i="41"/>
  <c r="IZ20" i="41"/>
  <c r="IZ43" i="41"/>
  <c r="JA17" i="41"/>
  <c r="JA18" i="41"/>
  <c r="JA20" i="41"/>
  <c r="JC17" i="41"/>
  <c r="JC18" i="41"/>
  <c r="JC20" i="41"/>
  <c r="JC43" i="41"/>
  <c r="JC44" i="41"/>
  <c r="JG17" i="41"/>
  <c r="JH17" i="41"/>
  <c r="JH18" i="41"/>
  <c r="JH20" i="41"/>
  <c r="JH43" i="41"/>
  <c r="JK17" i="41"/>
  <c r="JL17" i="41"/>
  <c r="JL18" i="41"/>
  <c r="JL20" i="41"/>
  <c r="JO17" i="41"/>
  <c r="JP17" i="41"/>
  <c r="JS17" i="41"/>
  <c r="JS18" i="41"/>
  <c r="JS20" i="41"/>
  <c r="JS43" i="41"/>
  <c r="JW17" i="41"/>
  <c r="JW18" i="41"/>
  <c r="JW20" i="41"/>
  <c r="JW43" i="41"/>
  <c r="JW65" i="41"/>
  <c r="JX17" i="41"/>
  <c r="JX18" i="41"/>
  <c r="JX20" i="41"/>
  <c r="JX43" i="41"/>
  <c r="KA17" i="41"/>
  <c r="KB17" i="41"/>
  <c r="KB18" i="41"/>
  <c r="KB20" i="41"/>
  <c r="KB43" i="41"/>
  <c r="KE17" i="41"/>
  <c r="KF17" i="41"/>
  <c r="KI17" i="41"/>
  <c r="KI18" i="41"/>
  <c r="KI20" i="41"/>
  <c r="KI43" i="41"/>
  <c r="KM17" i="41"/>
  <c r="KM18" i="41"/>
  <c r="KM20" i="41"/>
  <c r="KM43" i="41"/>
  <c r="KN17" i="41"/>
  <c r="KN18" i="41"/>
  <c r="KN20" i="41"/>
  <c r="KQ17" i="41"/>
  <c r="KR17" i="41"/>
  <c r="KU17" i="41"/>
  <c r="KU18" i="41"/>
  <c r="KU20" i="41"/>
  <c r="KU43" i="41"/>
  <c r="BK18" i="41"/>
  <c r="BP18" i="41"/>
  <c r="BP20" i="41"/>
  <c r="BP43" i="41"/>
  <c r="CA18" i="41"/>
  <c r="CA20" i="41"/>
  <c r="CF18" i="41"/>
  <c r="CR18" i="41"/>
  <c r="CR20" i="41"/>
  <c r="CV18" i="41"/>
  <c r="DC18" i="41"/>
  <c r="DK43" i="41"/>
  <c r="DK44" i="41"/>
  <c r="DO18" i="41"/>
  <c r="DO20" i="41"/>
  <c r="DO43" i="41"/>
  <c r="EA18" i="41"/>
  <c r="EA20" i="41"/>
  <c r="EB18" i="41"/>
  <c r="EM18" i="41"/>
  <c r="EQ18" i="41"/>
  <c r="ER18" i="41"/>
  <c r="FC18" i="41"/>
  <c r="FH18" i="41"/>
  <c r="FI18" i="41"/>
  <c r="FI20" i="41"/>
  <c r="FW18" i="41"/>
  <c r="FW20" i="41"/>
  <c r="FW43" i="41"/>
  <c r="FW44" i="41"/>
  <c r="GA18" i="41"/>
  <c r="GA20" i="41"/>
  <c r="GI18" i="41"/>
  <c r="GI20" i="41"/>
  <c r="GM18" i="41"/>
  <c r="GM20" i="41"/>
  <c r="GN18" i="41"/>
  <c r="HD18" i="41"/>
  <c r="HD20" i="41"/>
  <c r="HD43" i="41"/>
  <c r="HS18" i="41"/>
  <c r="HS20" i="41"/>
  <c r="HS43" i="41"/>
  <c r="HT18" i="41"/>
  <c r="HT20" i="41"/>
  <c r="HT43" i="41"/>
  <c r="II20" i="41"/>
  <c r="II43" i="41"/>
  <c r="II44" i="41"/>
  <c r="IJ18" i="41"/>
  <c r="IJ20" i="41"/>
  <c r="IY18" i="41"/>
  <c r="IY20" i="41"/>
  <c r="IY43" i="41"/>
  <c r="JG18" i="41"/>
  <c r="JG20" i="41"/>
  <c r="JK18" i="41"/>
  <c r="JK20" i="41"/>
  <c r="JO18" i="41"/>
  <c r="JP18" i="41"/>
  <c r="JP20" i="41"/>
  <c r="JP43" i="41"/>
  <c r="KA18" i="41"/>
  <c r="KA20" i="41"/>
  <c r="KA43" i="41"/>
  <c r="KE18" i="41"/>
  <c r="KE20" i="41"/>
  <c r="KE43" i="41"/>
  <c r="KF18" i="41"/>
  <c r="KF20" i="41"/>
  <c r="KQ18" i="41"/>
  <c r="KQ20" i="41"/>
  <c r="KR18" i="41"/>
  <c r="KR20" i="41"/>
  <c r="KR43" i="41"/>
  <c r="BK20" i="41"/>
  <c r="BK43" i="41"/>
  <c r="BO20" i="41"/>
  <c r="CF20" i="41"/>
  <c r="CV20" i="41"/>
  <c r="CV43" i="41"/>
  <c r="DC20" i="41"/>
  <c r="DC43" i="41"/>
  <c r="DC65" i="41"/>
  <c r="EB20" i="41"/>
  <c r="EM20" i="41"/>
  <c r="EM43" i="41"/>
  <c r="EM44" i="41"/>
  <c r="EQ20" i="41"/>
  <c r="ER20" i="41"/>
  <c r="ER43" i="41"/>
  <c r="FC20" i="41"/>
  <c r="FC43" i="41"/>
  <c r="FC44" i="41"/>
  <c r="FH20" i="41"/>
  <c r="FH43" i="41"/>
  <c r="GN20" i="41"/>
  <c r="JO20" i="41"/>
  <c r="JO43" i="41"/>
  <c r="HW65" i="41"/>
  <c r="JG43" i="41"/>
  <c r="JG65" i="41"/>
  <c r="EQ43" i="41"/>
  <c r="ER61" i="41"/>
  <c r="BP46" i="41"/>
  <c r="KU65" i="41"/>
  <c r="JK43" i="41"/>
  <c r="JK65" i="41"/>
  <c r="KN61" i="41"/>
  <c r="KN62" i="41"/>
  <c r="KN63" i="41"/>
  <c r="GM43" i="41"/>
  <c r="GM65" i="41"/>
  <c r="KA65" i="41"/>
  <c r="BS43" i="41"/>
  <c r="BS44" i="41"/>
  <c r="KQ43" i="41"/>
  <c r="KQ65" i="41"/>
  <c r="HO43" i="41"/>
  <c r="HO65" i="41"/>
  <c r="DG43" i="41"/>
  <c r="DG65" i="41"/>
  <c r="GE44" i="41"/>
  <c r="KF61" i="41"/>
  <c r="KF62" i="41"/>
  <c r="KF63" i="41"/>
  <c r="KF46" i="41"/>
  <c r="BH61" i="41"/>
  <c r="BH46" i="41"/>
  <c r="EM65" i="41"/>
  <c r="EI65" i="41"/>
  <c r="BX61" i="41"/>
  <c r="BX46" i="41"/>
  <c r="BP61" i="41"/>
  <c r="GU65" i="78"/>
  <c r="JC65" i="41"/>
  <c r="BS65" i="41"/>
  <c r="EA43" i="41"/>
  <c r="IU65" i="41"/>
  <c r="ER46" i="41"/>
  <c r="FC65" i="41"/>
  <c r="II65" i="41"/>
  <c r="EE65" i="41"/>
  <c r="FG44" i="41"/>
  <c r="BO43" i="41"/>
  <c r="JJ17" i="41"/>
  <c r="JJ18" i="41"/>
  <c r="JJ20" i="41"/>
  <c r="FV17" i="41"/>
  <c r="FV18" i="41"/>
  <c r="FV20" i="41"/>
  <c r="FV43" i="41"/>
  <c r="DJ17" i="41"/>
  <c r="DJ18" i="41"/>
  <c r="DJ20" i="41"/>
  <c r="DJ43" i="41"/>
  <c r="KB64" i="41"/>
  <c r="KB66" i="41"/>
  <c r="JM64" i="41"/>
  <c r="JM66" i="41"/>
  <c r="IZ64" i="41"/>
  <c r="IZ66" i="41"/>
  <c r="HP64" i="41"/>
  <c r="HP66" i="41"/>
  <c r="HA64" i="41"/>
  <c r="HA66" i="41"/>
  <c r="GN64" i="41"/>
  <c r="GN66" i="41"/>
  <c r="FY64" i="41"/>
  <c r="FY66" i="41"/>
  <c r="FD64" i="41"/>
  <c r="FD66" i="41"/>
  <c r="EE65" i="78"/>
  <c r="EE44" i="78"/>
  <c r="HO44" i="78"/>
  <c r="HO65" i="78"/>
  <c r="JU17" i="41"/>
  <c r="JU18" i="41"/>
  <c r="JU20" i="41"/>
  <c r="IO17" i="41"/>
  <c r="IO18" i="41"/>
  <c r="IO20" i="41"/>
  <c r="HI17" i="41"/>
  <c r="HI18" i="41"/>
  <c r="HI20" i="41"/>
  <c r="GC17" i="41"/>
  <c r="GC18" i="41"/>
  <c r="GC20" i="41"/>
  <c r="EW17" i="41"/>
  <c r="EW18" i="41"/>
  <c r="EW20" i="41"/>
  <c r="DA17" i="41"/>
  <c r="DA18" i="41"/>
  <c r="DA20" i="41"/>
  <c r="CK17" i="41"/>
  <c r="CK18" i="41"/>
  <c r="CK20" i="41"/>
  <c r="JD64" i="41"/>
  <c r="JD66" i="41"/>
  <c r="HX64" i="41"/>
  <c r="HX66" i="41"/>
  <c r="GR64" i="41"/>
  <c r="GR66" i="41"/>
  <c r="FL64" i="41"/>
  <c r="FL66" i="41"/>
  <c r="EF64" i="41"/>
  <c r="EF66" i="41"/>
  <c r="CN64" i="41"/>
  <c r="CN66" i="41"/>
  <c r="BX64" i="41"/>
  <c r="BX66" i="41"/>
  <c r="HP43" i="41"/>
  <c r="KG64" i="41"/>
  <c r="KG66" i="41"/>
  <c r="JE64" i="41"/>
  <c r="JE66" i="41"/>
  <c r="IW64" i="41"/>
  <c r="IW66" i="41"/>
  <c r="HU64" i="41"/>
  <c r="HU66" i="41"/>
  <c r="GS64" i="41"/>
  <c r="GS66" i="41"/>
  <c r="GK64" i="41"/>
  <c r="GK66" i="41"/>
  <c r="EG64" i="41"/>
  <c r="EG66" i="41"/>
  <c r="DY64" i="41"/>
  <c r="DY66" i="41"/>
  <c r="IA65" i="78"/>
  <c r="IA44" i="78"/>
  <c r="CA43" i="41"/>
  <c r="IR64" i="41"/>
  <c r="IR66" i="41"/>
  <c r="IK64" i="41"/>
  <c r="IK66" i="41"/>
  <c r="EO64" i="41"/>
  <c r="EO66" i="41"/>
  <c r="EB64" i="41"/>
  <c r="EB66" i="41"/>
  <c r="DT64" i="41"/>
  <c r="DT66" i="41"/>
  <c r="DM64" i="41"/>
  <c r="DM66" i="41"/>
  <c r="CB64" i="41"/>
  <c r="CB66" i="41"/>
  <c r="BQ64" i="41"/>
  <c r="BQ66" i="41"/>
  <c r="BS65" i="78"/>
  <c r="BS44" i="78"/>
  <c r="KE44" i="78"/>
  <c r="BF17" i="41"/>
  <c r="BF18" i="41"/>
  <c r="BF20" i="41"/>
  <c r="BF43" i="41"/>
  <c r="BF64" i="41"/>
  <c r="BF66" i="41"/>
  <c r="DY20" i="41"/>
  <c r="KK17" i="41"/>
  <c r="KK18" i="41"/>
  <c r="KK20" i="41"/>
  <c r="JE17" i="41"/>
  <c r="JE18" i="41"/>
  <c r="JE20" i="41"/>
  <c r="HY17" i="41"/>
  <c r="HY18" i="41"/>
  <c r="HY20" i="41"/>
  <c r="GS17" i="41"/>
  <c r="GS18" i="41"/>
  <c r="GS20" i="41"/>
  <c r="FM17" i="41"/>
  <c r="FM18" i="41"/>
  <c r="FM20" i="41"/>
  <c r="EG17" i="41"/>
  <c r="EG18" i="41"/>
  <c r="EG20" i="41"/>
  <c r="DQ17" i="41"/>
  <c r="DQ18" i="41"/>
  <c r="DQ20" i="41"/>
  <c r="BU17" i="41"/>
  <c r="BU18" i="41"/>
  <c r="KJ64" i="41"/>
  <c r="KJ66" i="41"/>
  <c r="JT64" i="41"/>
  <c r="JT66" i="41"/>
  <c r="IN64" i="41"/>
  <c r="IN66" i="41"/>
  <c r="HH64" i="41"/>
  <c r="HH66" i="41"/>
  <c r="GB64" i="41"/>
  <c r="GB66" i="41"/>
  <c r="EV64" i="41"/>
  <c r="EV66" i="41"/>
  <c r="DP64" i="41"/>
  <c r="DP66" i="41"/>
  <c r="CZ64" i="41"/>
  <c r="CZ66" i="41"/>
  <c r="CJ64" i="41"/>
  <c r="CJ66" i="41"/>
  <c r="BT64" i="41"/>
  <c r="BT66" i="41"/>
  <c r="BH64" i="41"/>
  <c r="BH66" i="41"/>
  <c r="IV20" i="41"/>
  <c r="IV43" i="41"/>
  <c r="FL17" i="41"/>
  <c r="FL18" i="41"/>
  <c r="FL20" i="41"/>
  <c r="EO20" i="41"/>
  <c r="DX20" i="41"/>
  <c r="DX43" i="41"/>
  <c r="KO17" i="41"/>
  <c r="KO18" i="41"/>
  <c r="KO20" i="41"/>
  <c r="KJ17" i="41"/>
  <c r="KJ18" i="41"/>
  <c r="KJ20" i="41"/>
  <c r="JY17" i="41"/>
  <c r="JY18" i="41"/>
  <c r="JY20" i="41"/>
  <c r="JT17" i="41"/>
  <c r="JT18" i="41"/>
  <c r="JT20" i="41"/>
  <c r="JT43" i="41"/>
  <c r="JI17" i="41"/>
  <c r="JI18" i="41"/>
  <c r="JI20" i="41"/>
  <c r="JD17" i="41"/>
  <c r="JD18" i="41"/>
  <c r="JD20" i="41"/>
  <c r="IS17" i="41"/>
  <c r="IS18" i="41"/>
  <c r="IN17" i="41"/>
  <c r="IN18" i="41"/>
  <c r="IN20" i="41"/>
  <c r="IC17" i="41"/>
  <c r="IC18" i="41"/>
  <c r="IC20" i="41"/>
  <c r="HX17" i="41"/>
  <c r="HX18" i="41"/>
  <c r="HX20" i="41"/>
  <c r="HM17" i="41"/>
  <c r="HM18" i="41"/>
  <c r="HM20" i="41"/>
  <c r="HH17" i="41"/>
  <c r="HH18" i="41"/>
  <c r="HH20" i="41"/>
  <c r="HH43" i="41"/>
  <c r="GW17" i="41"/>
  <c r="GW18" i="41"/>
  <c r="GW20" i="41"/>
  <c r="GR17" i="41"/>
  <c r="GR18" i="41"/>
  <c r="GR20" i="41"/>
  <c r="GG17" i="41"/>
  <c r="GG18" i="41"/>
  <c r="GG20" i="41"/>
  <c r="GB17" i="41"/>
  <c r="GB18" i="41"/>
  <c r="GB20" i="41"/>
  <c r="FQ17" i="41"/>
  <c r="FQ18" i="41"/>
  <c r="FQ20" i="41"/>
  <c r="FA17" i="41"/>
  <c r="FA18" i="41"/>
  <c r="FA20" i="41"/>
  <c r="EV17" i="41"/>
  <c r="EV18" i="41"/>
  <c r="EV20" i="41"/>
  <c r="EV43" i="41"/>
  <c r="EK17" i="41"/>
  <c r="EK18" i="41"/>
  <c r="EK20" i="41"/>
  <c r="EF17" i="41"/>
  <c r="EF18" i="41"/>
  <c r="EF20" i="41"/>
  <c r="DU17" i="41"/>
  <c r="DU18" i="41"/>
  <c r="DU20" i="41"/>
  <c r="DP17" i="41"/>
  <c r="DP18" i="41"/>
  <c r="DP20" i="41"/>
  <c r="DE17" i="41"/>
  <c r="DE18" i="41"/>
  <c r="DE20" i="41"/>
  <c r="CZ17" i="41"/>
  <c r="CZ18" i="41"/>
  <c r="CZ20" i="41"/>
  <c r="CZ43" i="41"/>
  <c r="CO17" i="41"/>
  <c r="CO18" i="41"/>
  <c r="CO20" i="41"/>
  <c r="CJ17" i="41"/>
  <c r="CJ18" i="41"/>
  <c r="CJ20" i="41"/>
  <c r="BY17" i="41"/>
  <c r="BY18" i="41"/>
  <c r="BY20" i="41"/>
  <c r="BT17" i="41"/>
  <c r="BT18" i="41"/>
  <c r="BT20" i="41"/>
  <c r="BI17" i="41"/>
  <c r="BI18" i="41"/>
  <c r="BI20" i="41"/>
  <c r="CR43" i="41"/>
  <c r="CF43" i="41"/>
  <c r="BH43" i="41"/>
  <c r="KS64" i="41"/>
  <c r="KS66" i="41"/>
  <c r="JQ64" i="41"/>
  <c r="JQ66" i="41"/>
  <c r="IG64" i="41"/>
  <c r="IG66" i="41"/>
  <c r="HE64" i="41"/>
  <c r="HE66" i="41"/>
  <c r="GC64" i="41"/>
  <c r="GC66" i="41"/>
  <c r="FU64" i="41"/>
  <c r="FU66" i="41"/>
  <c r="ES64" i="41"/>
  <c r="ES66" i="41"/>
  <c r="DQ64" i="41"/>
  <c r="DQ66" i="41"/>
  <c r="DI64" i="41"/>
  <c r="DI66" i="41"/>
  <c r="CG64" i="41"/>
  <c r="CG66" i="41"/>
  <c r="JK44" i="78"/>
  <c r="GF64" i="41"/>
  <c r="GF66" i="41"/>
  <c r="IS20" i="41"/>
  <c r="EB43" i="41"/>
  <c r="DI20" i="41"/>
  <c r="BU20" i="41"/>
  <c r="IJ43" i="41"/>
  <c r="KC17" i="41"/>
  <c r="KC18" i="41"/>
  <c r="KC20" i="41"/>
  <c r="IB43" i="41"/>
  <c r="HQ17" i="41"/>
  <c r="HQ18" i="41"/>
  <c r="HQ20" i="41"/>
  <c r="FE17" i="41"/>
  <c r="FE18" i="41"/>
  <c r="FE20" i="41"/>
  <c r="CS17" i="41"/>
  <c r="CS18" i="41"/>
  <c r="CS20" i="41"/>
  <c r="CC17" i="41"/>
  <c r="CC18" i="41"/>
  <c r="CC20" i="41"/>
  <c r="BX43" i="41"/>
  <c r="BM17" i="41"/>
  <c r="BM18" i="41"/>
  <c r="BM20" i="41"/>
  <c r="KT17" i="41"/>
  <c r="KT18" i="41"/>
  <c r="KT20" i="41"/>
  <c r="KT43" i="41"/>
  <c r="KT64" i="41"/>
  <c r="KT66" i="41"/>
  <c r="KP17" i="41"/>
  <c r="KP18" i="41"/>
  <c r="KP20" i="41"/>
  <c r="KP43" i="41"/>
  <c r="KP64" i="41"/>
  <c r="KP66" i="41"/>
  <c r="KL17" i="41"/>
  <c r="KL18" i="41"/>
  <c r="KL20" i="41"/>
  <c r="KL43" i="41"/>
  <c r="KL64" i="41"/>
  <c r="KL66" i="41"/>
  <c r="KH17" i="41"/>
  <c r="KH18" i="41"/>
  <c r="KH20" i="41"/>
  <c r="KH43" i="41"/>
  <c r="KH64" i="41"/>
  <c r="KH66" i="41"/>
  <c r="KD17" i="41"/>
  <c r="KD18" i="41"/>
  <c r="KD20" i="41"/>
  <c r="KD43" i="41"/>
  <c r="KD64" i="41"/>
  <c r="KD66" i="41"/>
  <c r="JZ17" i="41"/>
  <c r="JZ18" i="41"/>
  <c r="JZ20" i="41"/>
  <c r="JZ64" i="41"/>
  <c r="JZ66" i="41"/>
  <c r="JV17" i="41"/>
  <c r="JV18" i="41"/>
  <c r="JV20" i="41"/>
  <c r="JV43" i="41"/>
  <c r="JV64" i="41"/>
  <c r="JV66" i="41"/>
  <c r="JR17" i="41"/>
  <c r="JR18" i="41"/>
  <c r="JR20" i="41"/>
  <c r="JR43" i="41"/>
  <c r="JR64" i="41"/>
  <c r="JR66" i="41"/>
  <c r="JN17" i="41"/>
  <c r="JN18" i="41"/>
  <c r="JN20" i="41"/>
  <c r="JN64" i="41"/>
  <c r="JN66" i="41"/>
  <c r="JJ64" i="41"/>
  <c r="JJ66" i="41"/>
  <c r="JF17" i="41"/>
  <c r="JF18" i="41"/>
  <c r="JF20" i="41"/>
  <c r="JF43" i="41"/>
  <c r="JF64" i="41"/>
  <c r="JF66" i="41"/>
  <c r="JB17" i="41"/>
  <c r="JB18" i="41"/>
  <c r="JB20" i="41"/>
  <c r="JB43" i="41"/>
  <c r="JB64" i="41"/>
  <c r="JB66" i="41"/>
  <c r="IX17" i="41"/>
  <c r="IX18" i="41"/>
  <c r="IX20" i="41"/>
  <c r="IX64" i="41"/>
  <c r="IX66" i="41"/>
  <c r="IT17" i="41"/>
  <c r="IT18" i="41"/>
  <c r="IT20" i="41"/>
  <c r="IT43" i="41"/>
  <c r="IT64" i="41"/>
  <c r="IT66" i="41"/>
  <c r="IP17" i="41"/>
  <c r="IP18" i="41"/>
  <c r="IP20" i="41"/>
  <c r="IP64" i="41"/>
  <c r="IP66" i="41"/>
  <c r="IL17" i="41"/>
  <c r="IL18" i="41"/>
  <c r="IL20" i="41"/>
  <c r="IL43" i="41"/>
  <c r="IL64" i="41"/>
  <c r="IL66" i="41"/>
  <c r="IH17" i="41"/>
  <c r="IH18" i="41"/>
  <c r="IH20" i="41"/>
  <c r="IH43" i="41"/>
  <c r="IH64" i="41"/>
  <c r="IH66" i="41"/>
  <c r="ID17" i="41"/>
  <c r="ID18" i="41"/>
  <c r="ID20" i="41"/>
  <c r="ID43" i="41"/>
  <c r="ID64" i="41"/>
  <c r="ID66" i="41"/>
  <c r="HZ17" i="41"/>
  <c r="HZ18" i="41"/>
  <c r="HZ20" i="41"/>
  <c r="HZ43" i="41"/>
  <c r="HZ64" i="41"/>
  <c r="HZ66" i="41"/>
  <c r="HV17" i="41"/>
  <c r="HV18" i="41"/>
  <c r="HV20" i="41"/>
  <c r="HV43" i="41"/>
  <c r="HV64" i="41"/>
  <c r="HV66" i="41"/>
  <c r="HR17" i="41"/>
  <c r="HR18" i="41"/>
  <c r="HR20" i="41"/>
  <c r="HR43" i="41"/>
  <c r="HR64" i="41"/>
  <c r="HR66" i="41"/>
  <c r="HN17" i="41"/>
  <c r="HN18" i="41"/>
  <c r="HN20" i="41"/>
  <c r="HN43" i="41"/>
  <c r="HN64" i="41"/>
  <c r="HN66" i="41"/>
  <c r="HJ17" i="41"/>
  <c r="HJ18" i="41"/>
  <c r="HJ20" i="41"/>
  <c r="HJ43" i="41"/>
  <c r="HJ64" i="41"/>
  <c r="HJ66" i="41"/>
  <c r="HF17" i="41"/>
  <c r="HF18" i="41"/>
  <c r="HF20" i="41"/>
  <c r="HF43" i="41"/>
  <c r="HF64" i="41"/>
  <c r="HF66" i="41"/>
  <c r="HB17" i="41"/>
  <c r="HB18" i="41"/>
  <c r="HB20" i="41"/>
  <c r="HB43" i="41"/>
  <c r="HB64" i="41"/>
  <c r="HB66" i="41"/>
  <c r="GX17" i="41"/>
  <c r="GX18" i="41"/>
  <c r="GX20" i="41"/>
  <c r="GX43" i="41"/>
  <c r="GX64" i="41"/>
  <c r="GX66" i="41"/>
  <c r="GT17" i="41"/>
  <c r="GT18" i="41"/>
  <c r="GT20" i="41"/>
  <c r="GT43" i="41"/>
  <c r="GT64" i="41"/>
  <c r="GT66" i="41"/>
  <c r="GP17" i="41"/>
  <c r="GP18" i="41"/>
  <c r="GP20" i="41"/>
  <c r="GP43" i="41"/>
  <c r="GP64" i="41"/>
  <c r="GP66" i="41"/>
  <c r="GL17" i="41"/>
  <c r="GL18" i="41"/>
  <c r="GL20" i="41"/>
  <c r="GL43" i="41"/>
  <c r="GL64" i="41"/>
  <c r="GL66" i="41"/>
  <c r="GH17" i="41"/>
  <c r="GH18" i="41"/>
  <c r="GH20" i="41"/>
  <c r="GH43" i="41"/>
  <c r="GH64" i="41"/>
  <c r="GH66" i="41"/>
  <c r="GD17" i="41"/>
  <c r="GD18" i="41"/>
  <c r="GD20" i="41"/>
  <c r="GD43" i="41"/>
  <c r="GD64" i="41"/>
  <c r="GD66" i="41"/>
  <c r="FZ17" i="41"/>
  <c r="FZ18" i="41"/>
  <c r="FZ20" i="41"/>
  <c r="FZ43" i="41"/>
  <c r="FZ64" i="41"/>
  <c r="FZ66" i="41"/>
  <c r="FV64" i="41"/>
  <c r="FV66" i="41"/>
  <c r="FR17" i="41"/>
  <c r="FR18" i="41"/>
  <c r="FR20" i="41"/>
  <c r="FR43" i="41"/>
  <c r="FR64" i="41"/>
  <c r="FR66" i="41"/>
  <c r="FN17" i="41"/>
  <c r="FN18" i="41"/>
  <c r="FN20" i="41"/>
  <c r="FN43" i="41"/>
  <c r="FN64" i="41"/>
  <c r="FN66" i="41"/>
  <c r="FJ17" i="41"/>
  <c r="FJ18" i="41"/>
  <c r="FJ20" i="41"/>
  <c r="FJ64" i="41"/>
  <c r="FJ66" i="41"/>
  <c r="FF17" i="41"/>
  <c r="FF18" i="41"/>
  <c r="FF20" i="41"/>
  <c r="FF43" i="41"/>
  <c r="FF64" i="41"/>
  <c r="FF66" i="41"/>
  <c r="FB17" i="41"/>
  <c r="FB18" i="41"/>
  <c r="FB20" i="41"/>
  <c r="FB43" i="41"/>
  <c r="FB64" i="41"/>
  <c r="FB66" i="41"/>
  <c r="EX17" i="41"/>
  <c r="EX18" i="41"/>
  <c r="EX20" i="41"/>
  <c r="EX43" i="41"/>
  <c r="EX64" i="41"/>
  <c r="EX66" i="41"/>
  <c r="ET17" i="41"/>
  <c r="ET18" i="41"/>
  <c r="ET20" i="41"/>
  <c r="ET43" i="41"/>
  <c r="ET64" i="41"/>
  <c r="ET66" i="41"/>
  <c r="EP17" i="41"/>
  <c r="EP18" i="41"/>
  <c r="EP20" i="41"/>
  <c r="EP43" i="41"/>
  <c r="EP64" i="41"/>
  <c r="EP66" i="41"/>
  <c r="EL17" i="41"/>
  <c r="EL18" i="41"/>
  <c r="EL20" i="41"/>
  <c r="EL43" i="41"/>
  <c r="EL64" i="41"/>
  <c r="EL66" i="41"/>
  <c r="EH17" i="41"/>
  <c r="EH18" i="41"/>
  <c r="EH20" i="41"/>
  <c r="EH43" i="41"/>
  <c r="EH64" i="41"/>
  <c r="EH66" i="41"/>
  <c r="ED17" i="41"/>
  <c r="ED18" i="41"/>
  <c r="ED20" i="41"/>
  <c r="ED43" i="41"/>
  <c r="ED64" i="41"/>
  <c r="ED66" i="41"/>
  <c r="DZ17" i="41"/>
  <c r="DZ18" i="41"/>
  <c r="DZ20" i="41"/>
  <c r="DZ43" i="41"/>
  <c r="DZ64" i="41"/>
  <c r="DZ66" i="41"/>
  <c r="DV17" i="41"/>
  <c r="DV18" i="41"/>
  <c r="DV20" i="41"/>
  <c r="DV43" i="41"/>
  <c r="DV64" i="41"/>
  <c r="DV66" i="41"/>
  <c r="DR17" i="41"/>
  <c r="DR18" i="41"/>
  <c r="DR20" i="41"/>
  <c r="DR43" i="41"/>
  <c r="DR64" i="41"/>
  <c r="DR66" i="41"/>
  <c r="DN17" i="41"/>
  <c r="DN18" i="41"/>
  <c r="DN20" i="41"/>
  <c r="DN43" i="41"/>
  <c r="DN64" i="41"/>
  <c r="DN66" i="41"/>
  <c r="DJ64" i="41"/>
  <c r="DJ66" i="41"/>
  <c r="DF17" i="41"/>
  <c r="DF18" i="41"/>
  <c r="DF20" i="41"/>
  <c r="DF43" i="41"/>
  <c r="DF64" i="41"/>
  <c r="DF66" i="41"/>
  <c r="DB17" i="41"/>
  <c r="DB18" i="41"/>
  <c r="DB20" i="41"/>
  <c r="DB43" i="41"/>
  <c r="DB64" i="41"/>
  <c r="DB66" i="41"/>
  <c r="CX17" i="41"/>
  <c r="CX18" i="41"/>
  <c r="CX20" i="41"/>
  <c r="CX43" i="41"/>
  <c r="CX64" i="41"/>
  <c r="CX66" i="41"/>
  <c r="CT17" i="41"/>
  <c r="CT18" i="41"/>
  <c r="CT20" i="41"/>
  <c r="CT43" i="41"/>
  <c r="CT64" i="41"/>
  <c r="CT66" i="41"/>
  <c r="CP17" i="41"/>
  <c r="CP18" i="41"/>
  <c r="CP20" i="41"/>
  <c r="CP43" i="41"/>
  <c r="CP64" i="41"/>
  <c r="CP66" i="41"/>
  <c r="CL17" i="41"/>
  <c r="CL18" i="41"/>
  <c r="CL20" i="41"/>
  <c r="CL43" i="41"/>
  <c r="CL64" i="41"/>
  <c r="CL66" i="41"/>
  <c r="CH17" i="41"/>
  <c r="CH18" i="41"/>
  <c r="CH20" i="41"/>
  <c r="CH43" i="41"/>
  <c r="CH64" i="41"/>
  <c r="CH66" i="41"/>
  <c r="CD17" i="41"/>
  <c r="CD18" i="41"/>
  <c r="CD20" i="41"/>
  <c r="CD43" i="41"/>
  <c r="CD64" i="41"/>
  <c r="CD66" i="41"/>
  <c r="BZ17" i="41"/>
  <c r="BZ18" i="41"/>
  <c r="BZ20" i="41"/>
  <c r="BZ43" i="41"/>
  <c r="BZ64" i="41"/>
  <c r="BZ66" i="41"/>
  <c r="BV17" i="41"/>
  <c r="BV18" i="41"/>
  <c r="BV20" i="41"/>
  <c r="BV43" i="41"/>
  <c r="BV64" i="41"/>
  <c r="BV66" i="41"/>
  <c r="BR17" i="41"/>
  <c r="BR18" i="41"/>
  <c r="BR20" i="41"/>
  <c r="BR43" i="41"/>
  <c r="BR64" i="41"/>
  <c r="BR66" i="41"/>
  <c r="BN17" i="41"/>
  <c r="BN18" i="41"/>
  <c r="BN20" i="41"/>
  <c r="BN43" i="41"/>
  <c r="BN64" i="41"/>
  <c r="BN66" i="41"/>
  <c r="BJ17" i="41"/>
  <c r="BJ18" i="41"/>
  <c r="BJ20" i="41"/>
  <c r="BJ43" i="41"/>
  <c r="BJ64" i="41"/>
  <c r="BJ66" i="41"/>
  <c r="DH43" i="41"/>
  <c r="KE61" i="78"/>
  <c r="KE62" i="78"/>
  <c r="KE46" i="78"/>
  <c r="CX61" i="78"/>
  <c r="BH61" i="78"/>
  <c r="BG64" i="78"/>
  <c r="BG66" i="78"/>
  <c r="BG19" i="78"/>
  <c r="BG17" i="78"/>
  <c r="BG18" i="78"/>
  <c r="BG20" i="78"/>
  <c r="IM65" i="78"/>
  <c r="IM44" i="78"/>
  <c r="GQ46" i="78"/>
  <c r="GQ61" i="78"/>
  <c r="GQ62" i="78"/>
  <c r="GQ63" i="78"/>
  <c r="FG61" i="78"/>
  <c r="FG46" i="78"/>
  <c r="EH61" i="78"/>
  <c r="EH62" i="78"/>
  <c r="EH63" i="78"/>
  <c r="EH46" i="78"/>
  <c r="EY44" i="78"/>
  <c r="EY65" i="78"/>
  <c r="FS44" i="78"/>
  <c r="FS65" i="78"/>
  <c r="HC44" i="78"/>
  <c r="HC65" i="78"/>
  <c r="KS60" i="41"/>
  <c r="KG60" i="41"/>
  <c r="KC60" i="41"/>
  <c r="JY60" i="41"/>
  <c r="JQ60" i="41"/>
  <c r="JM60" i="41"/>
  <c r="JE60" i="41"/>
  <c r="JA60" i="41"/>
  <c r="IW60" i="41"/>
  <c r="IS60" i="41"/>
  <c r="IK60" i="41"/>
  <c r="IG60" i="41"/>
  <c r="HU60" i="41"/>
  <c r="HQ60" i="41"/>
  <c r="HI60" i="41"/>
  <c r="HE60" i="41"/>
  <c r="HA60" i="41"/>
  <c r="GW60" i="41"/>
  <c r="GO60" i="41"/>
  <c r="GK60" i="41"/>
  <c r="FY60" i="41"/>
  <c r="FU60" i="41"/>
  <c r="FQ60" i="41"/>
  <c r="FM60" i="41"/>
  <c r="FI60" i="41"/>
  <c r="FE60" i="41"/>
  <c r="ES60" i="41"/>
  <c r="EO60" i="41"/>
  <c r="EC60" i="41"/>
  <c r="DY60" i="41"/>
  <c r="DU60" i="41"/>
  <c r="DM60" i="41"/>
  <c r="DI60" i="41"/>
  <c r="CW60" i="41"/>
  <c r="CS60" i="41"/>
  <c r="CO60" i="41"/>
  <c r="CK60" i="41"/>
  <c r="CG60" i="41"/>
  <c r="CC60" i="41"/>
  <c r="BY60" i="41"/>
  <c r="BQ60" i="41"/>
  <c r="BM60" i="41"/>
  <c r="KU60" i="41"/>
  <c r="KQ60" i="41"/>
  <c r="KM60" i="41"/>
  <c r="KA60" i="41"/>
  <c r="JW60" i="41"/>
  <c r="JS60" i="41"/>
  <c r="JO60" i="41"/>
  <c r="JK60" i="41"/>
  <c r="JG60" i="41"/>
  <c r="IU60" i="41"/>
  <c r="IQ60" i="41"/>
  <c r="IM60" i="41"/>
  <c r="II60" i="41"/>
  <c r="IE60" i="41"/>
  <c r="IA60" i="41"/>
  <c r="HO60" i="41"/>
  <c r="HK60" i="41"/>
  <c r="HG60" i="41"/>
  <c r="HC60" i="41"/>
  <c r="GY60" i="41"/>
  <c r="GI60" i="41"/>
  <c r="GE60" i="41"/>
  <c r="GA60" i="41"/>
  <c r="FW60" i="41"/>
  <c r="FS60" i="41"/>
  <c r="FO60" i="41"/>
  <c r="FC60" i="41"/>
  <c r="EY60" i="41"/>
  <c r="EU60" i="41"/>
  <c r="EQ60" i="41"/>
  <c r="EM60" i="41"/>
  <c r="EI60" i="41"/>
  <c r="DW60" i="41"/>
  <c r="DS60" i="41"/>
  <c r="DO60" i="41"/>
  <c r="DK60" i="41"/>
  <c r="DG60" i="41"/>
  <c r="DC60" i="41"/>
  <c r="CQ60" i="41"/>
  <c r="CM60" i="41"/>
  <c r="CI60" i="41"/>
  <c r="CA60" i="41"/>
  <c r="BW60" i="41"/>
  <c r="BK60" i="41"/>
  <c r="IA61" i="78"/>
  <c r="IA46" i="78"/>
  <c r="BK61" i="78"/>
  <c r="BK46" i="78"/>
  <c r="DO65" i="78"/>
  <c r="DO44" i="78"/>
  <c r="DS44" i="78"/>
  <c r="JW61" i="78"/>
  <c r="JW46" i="78"/>
  <c r="JK61" i="78"/>
  <c r="JK46" i="78"/>
  <c r="IY61" i="78"/>
  <c r="IY62" i="78"/>
  <c r="IY63" i="78"/>
  <c r="IY46" i="78"/>
  <c r="IE61" i="78"/>
  <c r="IE46" i="78"/>
  <c r="GY61" i="78"/>
  <c r="GY62" i="78"/>
  <c r="GY46" i="78"/>
  <c r="GM61" i="78"/>
  <c r="GM62" i="78"/>
  <c r="GM63" i="78"/>
  <c r="GM46" i="78"/>
  <c r="FS61" i="78"/>
  <c r="FS46" i="78"/>
  <c r="FO61" i="78"/>
  <c r="FO46" i="78"/>
  <c r="DS61" i="78"/>
  <c r="DS62" i="78"/>
  <c r="DS63" i="78"/>
  <c r="DS46" i="78"/>
  <c r="CU46" i="78"/>
  <c r="CU61" i="78"/>
  <c r="BO46" i="78"/>
  <c r="BO61" i="78"/>
  <c r="JR44" i="78"/>
  <c r="JR65" i="78"/>
  <c r="HS61" i="78"/>
  <c r="HS62" i="78"/>
  <c r="HS63" i="78"/>
  <c r="HS46" i="78"/>
  <c r="EU61" i="78"/>
  <c r="EU62" i="78"/>
  <c r="EU63" i="78"/>
  <c r="EU46" i="78"/>
  <c r="IU44" i="78"/>
  <c r="IU65" i="78"/>
  <c r="CX44" i="78"/>
  <c r="CX65" i="78"/>
  <c r="JR61" i="78"/>
  <c r="JR46" i="78"/>
  <c r="JF61" i="78"/>
  <c r="JF46" i="78"/>
  <c r="HV61" i="78"/>
  <c r="HV62" i="78"/>
  <c r="HV63" i="78"/>
  <c r="HV46" i="78"/>
  <c r="DR61" i="78"/>
  <c r="DR46" i="78"/>
  <c r="DB61" i="78"/>
  <c r="DB46" i="78"/>
  <c r="KS64" i="78"/>
  <c r="KS66" i="78"/>
  <c r="KS17" i="78"/>
  <c r="KS18" i="78"/>
  <c r="KS20" i="78"/>
  <c r="KO17" i="78"/>
  <c r="KO18" i="78"/>
  <c r="KO20" i="78"/>
  <c r="KO64" i="78"/>
  <c r="KO66" i="78"/>
  <c r="BF38" i="78"/>
  <c r="BF45" i="78"/>
  <c r="GQ65" i="78"/>
  <c r="IU61" i="78"/>
  <c r="IU46" i="78"/>
  <c r="GI61" i="78"/>
  <c r="GI62" i="78"/>
  <c r="GI46" i="78"/>
  <c r="GU46" i="78"/>
  <c r="EE46" i="78"/>
  <c r="DC46" i="78"/>
  <c r="BK44" i="78"/>
  <c r="FO44" i="78"/>
  <c r="FO65" i="78"/>
  <c r="JE38" i="78"/>
  <c r="JE45" i="78"/>
  <c r="FW61" i="78"/>
  <c r="FW46" i="78"/>
  <c r="FK61" i="78"/>
  <c r="FK62" i="78"/>
  <c r="FK46" i="78"/>
  <c r="CI46" i="78"/>
  <c r="CI61" i="78"/>
  <c r="BS46" i="78"/>
  <c r="BS61" i="78"/>
  <c r="BS62" i="78"/>
  <c r="BW44" i="78"/>
  <c r="BW65" i="78"/>
  <c r="KI61" i="78"/>
  <c r="KI46" i="78"/>
  <c r="IM61" i="78"/>
  <c r="IM46" i="78"/>
  <c r="HC61" i="78"/>
  <c r="HC46" i="78"/>
  <c r="EY61" i="78"/>
  <c r="EY46" i="78"/>
  <c r="DO46" i="78"/>
  <c r="DO61" i="78"/>
  <c r="DO62" i="78"/>
  <c r="DO63" i="78"/>
  <c r="CY46" i="78"/>
  <c r="CY61" i="78"/>
  <c r="BW46" i="78"/>
  <c r="BW61" i="78"/>
  <c r="KT17" i="78"/>
  <c r="KT18" i="78"/>
  <c r="KT20" i="78"/>
  <c r="KT64" i="78"/>
  <c r="KT66" i="78"/>
  <c r="KP17" i="78"/>
  <c r="KP18" i="78"/>
  <c r="KP20" i="78"/>
  <c r="KP19" i="78"/>
  <c r="KP64" i="78"/>
  <c r="KP66" i="78"/>
  <c r="KD17" i="78"/>
  <c r="KD18" i="78"/>
  <c r="KD20" i="78"/>
  <c r="KD64" i="78"/>
  <c r="KD66" i="78"/>
  <c r="JZ17" i="78"/>
  <c r="JZ18" i="78"/>
  <c r="JZ20" i="78"/>
  <c r="JZ64" i="78"/>
  <c r="JZ66" i="78"/>
  <c r="JV19" i="78"/>
  <c r="JV45" i="78"/>
  <c r="JV64" i="78"/>
  <c r="JV66" i="78"/>
  <c r="JN17" i="78"/>
  <c r="JN18" i="78"/>
  <c r="JN20" i="78"/>
  <c r="JN64" i="78"/>
  <c r="JN66" i="78"/>
  <c r="JJ17" i="78"/>
  <c r="JJ18" i="78"/>
  <c r="JJ20" i="78"/>
  <c r="JJ37" i="78"/>
  <c r="JJ39" i="78"/>
  <c r="JJ19" i="78"/>
  <c r="JJ64" i="78"/>
  <c r="JJ66" i="78"/>
  <c r="JB64" i="78"/>
  <c r="JB66" i="78"/>
  <c r="JB19" i="78"/>
  <c r="JB45" i="78"/>
  <c r="IX17" i="78"/>
  <c r="IX18" i="78"/>
  <c r="IX20" i="78"/>
  <c r="IX43" i="78"/>
  <c r="IX64" i="78"/>
  <c r="IX66" i="78"/>
  <c r="IT17" i="78"/>
  <c r="IT18" i="78"/>
  <c r="IT20" i="78"/>
  <c r="IT19" i="78"/>
  <c r="IT38" i="78"/>
  <c r="IT45" i="78"/>
  <c r="IT64" i="78"/>
  <c r="IT66" i="78"/>
  <c r="IH17" i="78"/>
  <c r="IH18" i="78"/>
  <c r="IH20" i="78"/>
  <c r="IH43" i="78"/>
  <c r="IH39" i="78"/>
  <c r="IH64" i="78"/>
  <c r="IH66" i="78"/>
  <c r="IH19" i="78"/>
  <c r="IH45" i="78"/>
  <c r="ID17" i="78"/>
  <c r="ID18" i="78"/>
  <c r="ID20" i="78"/>
  <c r="ID37" i="78"/>
  <c r="ID39" i="78"/>
  <c r="ID64" i="78"/>
  <c r="ID66" i="78"/>
  <c r="HR17" i="78"/>
  <c r="HR18" i="78"/>
  <c r="HR20" i="78"/>
  <c r="HR64" i="78"/>
  <c r="HR66" i="78"/>
  <c r="HR19" i="78"/>
  <c r="HR45" i="78"/>
  <c r="HJ19" i="78"/>
  <c r="HJ64" i="78"/>
  <c r="HJ66" i="78"/>
  <c r="HF64" i="78"/>
  <c r="HF66" i="78"/>
  <c r="HF19" i="78"/>
  <c r="HF38" i="78"/>
  <c r="HB17" i="78"/>
  <c r="HB18" i="78"/>
  <c r="HB20" i="78"/>
  <c r="HB43" i="78"/>
  <c r="HB64" i="78"/>
  <c r="HB66" i="78"/>
  <c r="GX17" i="78"/>
  <c r="GX18" i="78"/>
  <c r="GX20" i="78"/>
  <c r="GX64" i="78"/>
  <c r="GX66" i="78"/>
  <c r="GT19" i="78"/>
  <c r="GT64" i="78"/>
  <c r="GT66" i="78"/>
  <c r="GP64" i="78"/>
  <c r="GP66" i="78"/>
  <c r="GP19" i="78"/>
  <c r="GL17" i="78"/>
  <c r="GL18" i="78"/>
  <c r="GL20" i="78"/>
  <c r="GL64" i="78"/>
  <c r="GL66" i="78"/>
  <c r="GL19" i="78"/>
  <c r="GL45" i="78"/>
  <c r="GH17" i="78"/>
  <c r="GH18" i="78"/>
  <c r="GH20" i="78"/>
  <c r="GH43" i="78"/>
  <c r="GH37" i="78"/>
  <c r="GH39" i="78"/>
  <c r="GH19" i="78"/>
  <c r="GH64" i="78"/>
  <c r="GH66" i="78"/>
  <c r="FZ64" i="78"/>
  <c r="FZ66" i="78"/>
  <c r="FZ20" i="78"/>
  <c r="FV17" i="78"/>
  <c r="FV18" i="78"/>
  <c r="FV20" i="78"/>
  <c r="FV64" i="78"/>
  <c r="FV66" i="78"/>
  <c r="FR17" i="78"/>
  <c r="FR18" i="78"/>
  <c r="FR20" i="78"/>
  <c r="FR19" i="78"/>
  <c r="FR38" i="78"/>
  <c r="FR45" i="78"/>
  <c r="FR64" i="78"/>
  <c r="FR66" i="78"/>
  <c r="FN64" i="78"/>
  <c r="FN66" i="78"/>
  <c r="FJ64" i="78"/>
  <c r="FJ66" i="78"/>
  <c r="FJ19" i="78"/>
  <c r="FF17" i="78"/>
  <c r="FF18" i="78"/>
  <c r="FF64" i="78"/>
  <c r="FF66" i="78"/>
  <c r="FF19" i="78"/>
  <c r="FF20" i="78"/>
  <c r="FB17" i="78"/>
  <c r="FB18" i="78"/>
  <c r="FB20" i="78"/>
  <c r="FB64" i="78"/>
  <c r="FB66" i="78"/>
  <c r="EX19" i="78"/>
  <c r="EX64" i="78"/>
  <c r="EX66" i="78"/>
  <c r="EP17" i="78"/>
  <c r="EP18" i="78"/>
  <c r="EP64" i="78"/>
  <c r="EP66" i="78"/>
  <c r="EP19" i="78"/>
  <c r="EP45" i="78"/>
  <c r="EL17" i="78"/>
  <c r="EL18" i="78"/>
  <c r="EL20" i="78"/>
  <c r="EL64" i="78"/>
  <c r="EL66" i="78"/>
  <c r="ED64" i="78"/>
  <c r="ED66" i="78"/>
  <c r="ED19" i="78"/>
  <c r="ED20" i="78"/>
  <c r="DZ17" i="78"/>
  <c r="DZ18" i="78"/>
  <c r="DZ20" i="78"/>
  <c r="DZ64" i="78"/>
  <c r="DZ66" i="78"/>
  <c r="DV17" i="78"/>
  <c r="DV18" i="78"/>
  <c r="DV20" i="78"/>
  <c r="DV19" i="78"/>
  <c r="DV64" i="78"/>
  <c r="DV66" i="78"/>
  <c r="DR20" i="78"/>
  <c r="DR43" i="78"/>
  <c r="DR64" i="78"/>
  <c r="DR66" i="78"/>
  <c r="DN64" i="78"/>
  <c r="DN66" i="78"/>
  <c r="DN19" i="78"/>
  <c r="DJ17" i="78"/>
  <c r="DJ18" i="78"/>
  <c r="DJ20" i="78"/>
  <c r="DJ43" i="78"/>
  <c r="DJ39" i="78"/>
  <c r="DJ64" i="78"/>
  <c r="DJ66" i="78"/>
  <c r="DF17" i="78"/>
  <c r="DF18" i="78"/>
  <c r="DF20" i="78"/>
  <c r="DF64" i="78"/>
  <c r="DF66" i="78"/>
  <c r="CT17" i="78"/>
  <c r="CT18" i="78"/>
  <c r="CT20" i="78"/>
  <c r="CT43" i="78"/>
  <c r="CT64" i="78"/>
  <c r="CT66" i="78"/>
  <c r="CT19" i="78"/>
  <c r="CT45" i="78"/>
  <c r="CP17" i="78"/>
  <c r="CP18" i="78"/>
  <c r="CP20" i="78"/>
  <c r="CP64" i="78"/>
  <c r="CP66" i="78"/>
  <c r="CP19" i="78"/>
  <c r="CL19" i="78"/>
  <c r="CL64" i="78"/>
  <c r="CL66" i="78"/>
  <c r="CH64" i="78"/>
  <c r="CH66" i="78"/>
  <c r="CH20" i="78"/>
  <c r="CD17" i="78"/>
  <c r="CD18" i="78"/>
  <c r="CD20" i="78"/>
  <c r="CD43" i="78"/>
  <c r="CD19" i="78"/>
  <c r="CD45" i="78"/>
  <c r="CD64" i="78"/>
  <c r="CD66" i="78"/>
  <c r="BZ17" i="78"/>
  <c r="BZ18" i="78"/>
  <c r="BZ20" i="78"/>
  <c r="BZ64" i="78"/>
  <c r="BZ66" i="78"/>
  <c r="BV19" i="78"/>
  <c r="BV45" i="78"/>
  <c r="BV38" i="78"/>
  <c r="BV64" i="78"/>
  <c r="BV66" i="78"/>
  <c r="BR64" i="78"/>
  <c r="BR66" i="78"/>
  <c r="BR19" i="78"/>
  <c r="BN17" i="78"/>
  <c r="BN18" i="78"/>
  <c r="BN20" i="78"/>
  <c r="BN43" i="78"/>
  <c r="BN39" i="78"/>
  <c r="BN64" i="78"/>
  <c r="BN66" i="78"/>
  <c r="BN19" i="78"/>
  <c r="BJ17" i="78"/>
  <c r="BJ18" i="78"/>
  <c r="BJ20" i="78"/>
  <c r="BJ43" i="78"/>
  <c r="BJ19" i="78"/>
  <c r="BJ45" i="78"/>
  <c r="BJ64" i="78"/>
  <c r="BJ66" i="78"/>
  <c r="JG46" i="78"/>
  <c r="BH17" i="78"/>
  <c r="BH18" i="78"/>
  <c r="BH20" i="78"/>
  <c r="BH43" i="78"/>
  <c r="JV20" i="78"/>
  <c r="JV43" i="78"/>
  <c r="JB20" i="78"/>
  <c r="JB43" i="78"/>
  <c r="HZ20" i="78"/>
  <c r="HJ20" i="78"/>
  <c r="GT17" i="78"/>
  <c r="GT18" i="78"/>
  <c r="GT20" i="78"/>
  <c r="FR37" i="78"/>
  <c r="FR39" i="78"/>
  <c r="FJ20" i="78"/>
  <c r="EP20" i="78"/>
  <c r="DI37" i="78"/>
  <c r="DI39" i="78"/>
  <c r="DI43" i="78"/>
  <c r="KH19" i="78"/>
  <c r="KH45" i="78"/>
  <c r="IX19" i="78"/>
  <c r="IX45" i="78"/>
  <c r="IL19" i="78"/>
  <c r="HZ19" i="78"/>
  <c r="HZ45" i="78"/>
  <c r="ET19" i="78"/>
  <c r="DJ19" i="78"/>
  <c r="DJ45" i="78"/>
  <c r="BZ19" i="78"/>
  <c r="KH17" i="78"/>
  <c r="KH18" i="78"/>
  <c r="KH20" i="78"/>
  <c r="KH43" i="78"/>
  <c r="JF17" i="78"/>
  <c r="JF18" i="78"/>
  <c r="JF20" i="78"/>
  <c r="JF43" i="78"/>
  <c r="HV17" i="78"/>
  <c r="HV18" i="78"/>
  <c r="HV20" i="78"/>
  <c r="HV43" i="78"/>
  <c r="GA46" i="78"/>
  <c r="GY44" i="78"/>
  <c r="AU48" i="43"/>
  <c r="AU63" i="43"/>
  <c r="JU64" i="78"/>
  <c r="JU66" i="78"/>
  <c r="IO64" i="78"/>
  <c r="IO66" i="78"/>
  <c r="AP38" i="43"/>
  <c r="AP39" i="43"/>
  <c r="AP41" i="43"/>
  <c r="JY17" i="78"/>
  <c r="JY18" i="78"/>
  <c r="JY20" i="78"/>
  <c r="JY43" i="78"/>
  <c r="JY37" i="78"/>
  <c r="JY39" i="78"/>
  <c r="JY64" i="78"/>
  <c r="JY66" i="78"/>
  <c r="JI17" i="78"/>
  <c r="JI18" i="78"/>
  <c r="JI20" i="78"/>
  <c r="JI64" i="78"/>
  <c r="JI66" i="78"/>
  <c r="IS17" i="78"/>
  <c r="IS18" i="78"/>
  <c r="IS20" i="78"/>
  <c r="IS64" i="78"/>
  <c r="IS66" i="78"/>
  <c r="IC17" i="78"/>
  <c r="IC18" i="78"/>
  <c r="IC20" i="78"/>
  <c r="IC43" i="78"/>
  <c r="IC37" i="78"/>
  <c r="IC39" i="78"/>
  <c r="IC64" i="78"/>
  <c r="IC66" i="78"/>
  <c r="HY17" i="78"/>
  <c r="HY18" i="78"/>
  <c r="HY20" i="78"/>
  <c r="HY19" i="78"/>
  <c r="HM17" i="78"/>
  <c r="HM18" i="78"/>
  <c r="HM20" i="78"/>
  <c r="HM64" i="78"/>
  <c r="HM66" i="78"/>
  <c r="GW17" i="78"/>
  <c r="GW18" i="78"/>
  <c r="GW20" i="78"/>
  <c r="GW64" i="78"/>
  <c r="GW66" i="78"/>
  <c r="GG17" i="78"/>
  <c r="GG18" i="78"/>
  <c r="GG20" i="78"/>
  <c r="GG64" i="78"/>
  <c r="GG66" i="78"/>
  <c r="FQ17" i="78"/>
  <c r="FQ18" i="78"/>
  <c r="FQ20" i="78"/>
  <c r="FQ64" i="78"/>
  <c r="FQ66" i="78"/>
  <c r="FM17" i="78"/>
  <c r="FM18" i="78"/>
  <c r="FM20" i="78"/>
  <c r="FM19" i="78"/>
  <c r="FA17" i="78"/>
  <c r="FA18" i="78"/>
  <c r="FA20" i="78"/>
  <c r="FA43" i="78"/>
  <c r="FA37" i="78"/>
  <c r="FA39" i="78"/>
  <c r="FA64" i="78"/>
  <c r="FA66" i="78"/>
  <c r="EK17" i="78"/>
  <c r="EK18" i="78"/>
  <c r="EK20" i="78"/>
  <c r="EK64" i="78"/>
  <c r="EK66" i="78"/>
  <c r="DU17" i="78"/>
  <c r="DU18" i="78"/>
  <c r="DU20" i="78"/>
  <c r="DU64" i="78"/>
  <c r="DU66" i="78"/>
  <c r="DE17" i="78"/>
  <c r="DE18" i="78"/>
  <c r="DE20" i="78"/>
  <c r="DE64" i="78"/>
  <c r="DE66" i="78"/>
  <c r="DA17" i="78"/>
  <c r="DA18" i="78"/>
  <c r="DA20" i="78"/>
  <c r="DA19" i="78"/>
  <c r="CO17" i="78"/>
  <c r="CO18" i="78"/>
  <c r="CO20" i="78"/>
  <c r="CO64" i="78"/>
  <c r="CO66" i="78"/>
  <c r="CK19" i="78"/>
  <c r="CK17" i="78"/>
  <c r="CK18" i="78"/>
  <c r="CK20" i="78"/>
  <c r="BY17" i="78"/>
  <c r="BY18" i="78"/>
  <c r="BY20" i="78"/>
  <c r="BY64" i="78"/>
  <c r="BY66" i="78"/>
  <c r="BI17" i="78"/>
  <c r="BI18" i="78"/>
  <c r="BI20" i="78"/>
  <c r="BI64" i="78"/>
  <c r="BI66" i="78"/>
  <c r="KP37" i="78"/>
  <c r="KP39" i="78"/>
  <c r="KP38" i="78"/>
  <c r="KL37" i="78"/>
  <c r="KL39" i="78"/>
  <c r="JZ37" i="78"/>
  <c r="JZ39" i="78"/>
  <c r="JZ38" i="78"/>
  <c r="JZ45" i="78"/>
  <c r="JJ38" i="78"/>
  <c r="IT37" i="78"/>
  <c r="IT39" i="78"/>
  <c r="IL38" i="78"/>
  <c r="ID38" i="78"/>
  <c r="ID45" i="78"/>
  <c r="HZ37" i="78"/>
  <c r="HZ39" i="78"/>
  <c r="HR39" i="78"/>
  <c r="HN37" i="78"/>
  <c r="HN39" i="78"/>
  <c r="HN38" i="78"/>
  <c r="HF39" i="78"/>
  <c r="GX37" i="78"/>
  <c r="GX39" i="78"/>
  <c r="GX38" i="78"/>
  <c r="GX45" i="78"/>
  <c r="GT37" i="78"/>
  <c r="GT39" i="78"/>
  <c r="GL39" i="78"/>
  <c r="GH38" i="78"/>
  <c r="GD37" i="78"/>
  <c r="GD39" i="78"/>
  <c r="FJ39" i="78"/>
  <c r="FJ38" i="78"/>
  <c r="FB37" i="78"/>
  <c r="FB39" i="78"/>
  <c r="FB38" i="78"/>
  <c r="FB45" i="78"/>
  <c r="EX37" i="78"/>
  <c r="EX39" i="78"/>
  <c r="EX43" i="78"/>
  <c r="EP39" i="78"/>
  <c r="EL37" i="78"/>
  <c r="EL39" i="78"/>
  <c r="EL38" i="78"/>
  <c r="EL45" i="78"/>
  <c r="ED38" i="78"/>
  <c r="DV37" i="78"/>
  <c r="DV39" i="78"/>
  <c r="DV38" i="78"/>
  <c r="DN38" i="78"/>
  <c r="DN39" i="78"/>
  <c r="DF37" i="78"/>
  <c r="DF39" i="78"/>
  <c r="DF38" i="78"/>
  <c r="DF45" i="78"/>
  <c r="DB37" i="78"/>
  <c r="DB39" i="78"/>
  <c r="CP37" i="78"/>
  <c r="CP39" i="78"/>
  <c r="CP38" i="78"/>
  <c r="CH38" i="78"/>
  <c r="CH39" i="78"/>
  <c r="BV37" i="78"/>
  <c r="BV39" i="78"/>
  <c r="BV43" i="78"/>
  <c r="BN38" i="78"/>
  <c r="BF37" i="78"/>
  <c r="BF39" i="78"/>
  <c r="HI37" i="78"/>
  <c r="HI39" i="78"/>
  <c r="KC17" i="78"/>
  <c r="KC18" i="78"/>
  <c r="KC20" i="78"/>
  <c r="JM17" i="78"/>
  <c r="JM18" i="78"/>
  <c r="JM20" i="78"/>
  <c r="IW17" i="78"/>
  <c r="IW18" i="78"/>
  <c r="IW20" i="78"/>
  <c r="IG17" i="78"/>
  <c r="IG18" i="78"/>
  <c r="IG20" i="78"/>
  <c r="IG43" i="78"/>
  <c r="IG37" i="78"/>
  <c r="IG39" i="78"/>
  <c r="HQ17" i="78"/>
  <c r="HQ18" i="78"/>
  <c r="HA17" i="78"/>
  <c r="HA18" i="78"/>
  <c r="HA20" i="78"/>
  <c r="GK17" i="78"/>
  <c r="GK18" i="78"/>
  <c r="GK20" i="78"/>
  <c r="KK64" i="78"/>
  <c r="KK66" i="78"/>
  <c r="JE64" i="78"/>
  <c r="JE66" i="78"/>
  <c r="HY64" i="78"/>
  <c r="HY66" i="78"/>
  <c r="GS64" i="78"/>
  <c r="GS66" i="78"/>
  <c r="FM64" i="78"/>
  <c r="FM66" i="78"/>
  <c r="EG64" i="78"/>
  <c r="EG66" i="78"/>
  <c r="DA64" i="78"/>
  <c r="DA66" i="78"/>
  <c r="BU64" i="78"/>
  <c r="BU66" i="78"/>
  <c r="BC63" i="43"/>
  <c r="BC48" i="43"/>
  <c r="AZ66" i="43"/>
  <c r="AZ68" i="43"/>
  <c r="AZ18" i="43"/>
  <c r="AZ19" i="43"/>
  <c r="AZ21" i="43"/>
  <c r="AZ45" i="43"/>
  <c r="AZ38" i="43"/>
  <c r="AZ39" i="43"/>
  <c r="AZ41" i="43"/>
  <c r="AC46" i="79"/>
  <c r="AC67" i="79"/>
  <c r="CW66" i="79"/>
  <c r="CW68" i="79"/>
  <c r="CW18" i="79"/>
  <c r="CW19" i="79"/>
  <c r="CW21" i="79"/>
  <c r="CW45" i="79"/>
  <c r="CW20" i="79"/>
  <c r="CW47" i="79"/>
  <c r="CO66" i="79"/>
  <c r="CO68" i="79"/>
  <c r="CO18" i="79"/>
  <c r="CO19" i="79"/>
  <c r="CO21" i="79"/>
  <c r="CO20" i="79"/>
  <c r="CG66" i="79"/>
  <c r="CG68" i="79"/>
  <c r="CG18" i="79"/>
  <c r="CG19" i="79"/>
  <c r="CG21" i="79"/>
  <c r="CG45" i="79"/>
  <c r="CG20" i="79"/>
  <c r="CG47" i="79"/>
  <c r="BY66" i="79"/>
  <c r="BY68" i="79"/>
  <c r="BY18" i="79"/>
  <c r="BY19" i="79"/>
  <c r="BY21" i="79"/>
  <c r="BY20" i="79"/>
  <c r="BY40" i="79"/>
  <c r="BY47" i="79"/>
  <c r="BQ66" i="79"/>
  <c r="BQ68" i="79"/>
  <c r="BQ18" i="79"/>
  <c r="BQ19" i="79"/>
  <c r="BQ21" i="79"/>
  <c r="BQ45" i="79"/>
  <c r="BQ20" i="79"/>
  <c r="BQ47" i="79"/>
  <c r="BI66" i="79"/>
  <c r="BI68" i="79"/>
  <c r="BI18" i="79"/>
  <c r="BI19" i="79"/>
  <c r="BI21" i="79"/>
  <c r="BI20" i="79"/>
  <c r="BA66" i="79"/>
  <c r="BA68" i="79"/>
  <c r="BA18" i="79"/>
  <c r="BA19" i="79"/>
  <c r="BA21" i="79"/>
  <c r="BA38" i="79"/>
  <c r="BA39" i="79"/>
  <c r="BA41" i="79"/>
  <c r="BA20" i="79"/>
  <c r="BA47" i="79"/>
  <c r="BA40" i="79"/>
  <c r="AS66" i="79"/>
  <c r="AS68" i="79"/>
  <c r="AS18" i="79"/>
  <c r="AS19" i="79"/>
  <c r="AS21" i="79"/>
  <c r="AS20" i="79"/>
  <c r="AS40" i="79"/>
  <c r="AK66" i="79"/>
  <c r="AK68" i="79"/>
  <c r="AK18" i="79"/>
  <c r="AK19" i="79"/>
  <c r="AK21" i="79"/>
  <c r="AK20" i="79"/>
  <c r="AB66" i="79"/>
  <c r="AB68" i="79"/>
  <c r="AB18" i="79"/>
  <c r="AB19" i="79"/>
  <c r="AB21" i="79"/>
  <c r="AB45" i="79"/>
  <c r="AB38" i="79"/>
  <c r="AB39" i="79"/>
  <c r="AB41" i="79"/>
  <c r="AB20" i="79"/>
  <c r="AB40" i="79"/>
  <c r="AB47" i="79"/>
  <c r="CZ66" i="79"/>
  <c r="CZ68" i="79"/>
  <c r="CZ18" i="79"/>
  <c r="CZ19" i="79"/>
  <c r="CZ21" i="79"/>
  <c r="CZ20" i="79"/>
  <c r="CV66" i="79"/>
  <c r="CV68" i="79"/>
  <c r="CV18" i="79"/>
  <c r="CV19" i="79"/>
  <c r="CV21" i="79"/>
  <c r="CR66" i="79"/>
  <c r="CR68" i="79"/>
  <c r="CR18" i="79"/>
  <c r="CR19" i="79"/>
  <c r="CR21" i="79"/>
  <c r="CR20" i="79"/>
  <c r="CR47" i="79"/>
  <c r="CN66" i="79"/>
  <c r="CN68" i="79"/>
  <c r="CN20" i="79"/>
  <c r="CN47" i="79"/>
  <c r="CN18" i="79"/>
  <c r="CN19" i="79"/>
  <c r="CN21" i="79"/>
  <c r="CN45" i="79"/>
  <c r="CJ66" i="79"/>
  <c r="CJ68" i="79"/>
  <c r="CJ18" i="79"/>
  <c r="CJ19" i="79"/>
  <c r="CJ21" i="79"/>
  <c r="CJ45" i="79"/>
  <c r="CJ20" i="79"/>
  <c r="CJ47" i="79"/>
  <c r="CF66" i="79"/>
  <c r="CF68" i="79"/>
  <c r="CF20" i="79"/>
  <c r="CB66" i="79"/>
  <c r="CB68" i="79"/>
  <c r="CB18" i="79"/>
  <c r="CB19" i="79"/>
  <c r="CB21" i="79"/>
  <c r="CB20" i="79"/>
  <c r="BX66" i="79"/>
  <c r="BX68" i="79"/>
  <c r="BX20" i="79"/>
  <c r="BX18" i="79"/>
  <c r="BX19" i="79"/>
  <c r="BX21" i="79"/>
  <c r="BX45" i="79"/>
  <c r="BT66" i="79"/>
  <c r="BT68" i="79"/>
  <c r="BT18" i="79"/>
  <c r="BT19" i="79"/>
  <c r="BT21" i="79"/>
  <c r="BT45" i="79"/>
  <c r="BT20" i="79"/>
  <c r="BT47" i="79"/>
  <c r="BP20" i="79"/>
  <c r="BP47" i="79"/>
  <c r="BP18" i="79"/>
  <c r="BP19" i="79"/>
  <c r="BP21" i="79"/>
  <c r="BP45" i="79"/>
  <c r="BP66" i="79"/>
  <c r="BP68" i="79"/>
  <c r="BL66" i="79"/>
  <c r="BL68" i="79"/>
  <c r="BL18" i="79"/>
  <c r="BL19" i="79"/>
  <c r="BL21" i="79"/>
  <c r="BL20" i="79"/>
  <c r="BH66" i="79"/>
  <c r="BH68" i="79"/>
  <c r="BH20" i="79"/>
  <c r="BH47" i="79"/>
  <c r="BH18" i="79"/>
  <c r="BH19" i="79"/>
  <c r="BH21" i="79"/>
  <c r="BH45" i="79"/>
  <c r="BD66" i="79"/>
  <c r="BD68" i="79"/>
  <c r="BD18" i="79"/>
  <c r="BD19" i="79"/>
  <c r="BD21" i="79"/>
  <c r="BD45" i="79"/>
  <c r="BD20" i="79"/>
  <c r="BD47" i="79"/>
  <c r="AZ66" i="79"/>
  <c r="AZ68" i="79"/>
  <c r="AZ20" i="79"/>
  <c r="AZ47" i="79"/>
  <c r="AZ18" i="79"/>
  <c r="AZ19" i="79"/>
  <c r="AZ21" i="79"/>
  <c r="AZ45" i="79"/>
  <c r="AV66" i="79"/>
  <c r="AV68" i="79"/>
  <c r="AV18" i="79"/>
  <c r="AV19" i="79"/>
  <c r="AV21" i="79"/>
  <c r="AV45" i="79"/>
  <c r="AV20" i="79"/>
  <c r="AV47" i="79"/>
  <c r="AR66" i="79"/>
  <c r="AR68" i="79"/>
  <c r="AR20" i="79"/>
  <c r="AR47" i="79"/>
  <c r="AR18" i="79"/>
  <c r="AR19" i="79"/>
  <c r="AR21" i="79"/>
  <c r="AR45" i="79"/>
  <c r="AN66" i="79"/>
  <c r="AN68" i="79"/>
  <c r="AN18" i="79"/>
  <c r="AN19" i="79"/>
  <c r="AN21" i="79"/>
  <c r="AN45" i="79"/>
  <c r="AN20" i="79"/>
  <c r="AN47" i="79"/>
  <c r="AJ20" i="79"/>
  <c r="AJ40" i="79"/>
  <c r="AJ47" i="79"/>
  <c r="AJ66" i="79"/>
  <c r="AJ68" i="79"/>
  <c r="AJ18" i="79"/>
  <c r="AJ19" i="79"/>
  <c r="AJ21" i="79"/>
  <c r="AJ38" i="79"/>
  <c r="AJ39" i="79"/>
  <c r="AJ41" i="79"/>
  <c r="AF66" i="79"/>
  <c r="AF68" i="79"/>
  <c r="AF18" i="79"/>
  <c r="AF19" i="79"/>
  <c r="AF21" i="79"/>
  <c r="AF20" i="79"/>
  <c r="AZ20" i="43"/>
  <c r="AD63" i="43"/>
  <c r="AD48" i="43"/>
  <c r="CL63" i="43"/>
  <c r="CL48" i="43"/>
  <c r="CF66" i="43"/>
  <c r="CF68" i="43"/>
  <c r="CF18" i="43"/>
  <c r="CF19" i="43"/>
  <c r="CF21" i="43"/>
  <c r="BQ66" i="43"/>
  <c r="BQ68" i="43"/>
  <c r="BQ20" i="43"/>
  <c r="BQ21" i="43"/>
  <c r="BL66" i="43"/>
  <c r="BL68" i="43"/>
  <c r="BL18" i="43"/>
  <c r="BL19" i="43"/>
  <c r="BL21" i="43"/>
  <c r="BL45" i="43"/>
  <c r="BL20" i="43"/>
  <c r="BL47" i="43"/>
  <c r="BE66" i="43"/>
  <c r="BE68" i="43"/>
  <c r="BE20" i="43"/>
  <c r="BE47" i="43"/>
  <c r="BE40" i="43"/>
  <c r="BE18" i="43"/>
  <c r="BE19" i="43"/>
  <c r="BE21" i="43"/>
  <c r="CB66" i="43"/>
  <c r="CB68" i="43"/>
  <c r="CB18" i="43"/>
  <c r="CB19" i="43"/>
  <c r="CB21" i="43"/>
  <c r="CB20" i="43"/>
  <c r="AV66" i="43"/>
  <c r="AV68" i="43"/>
  <c r="AV18" i="43"/>
  <c r="AV19" i="43"/>
  <c r="AV21" i="43"/>
  <c r="AV20" i="43"/>
  <c r="AV47" i="43"/>
  <c r="CV40" i="43"/>
  <c r="BP40" i="43"/>
  <c r="BP47" i="43"/>
  <c r="AU66" i="43"/>
  <c r="AU68" i="43"/>
  <c r="AU38" i="43"/>
  <c r="AU39" i="43"/>
  <c r="AU41" i="43"/>
  <c r="DA38" i="43"/>
  <c r="DA39" i="43"/>
  <c r="DA41" i="43"/>
  <c r="DA40" i="43"/>
  <c r="CW41" i="43"/>
  <c r="CW40" i="43"/>
  <c r="CS38" i="43"/>
  <c r="CS39" i="43"/>
  <c r="CS41" i="43"/>
  <c r="CS40" i="43"/>
  <c r="CO38" i="43"/>
  <c r="CO39" i="43"/>
  <c r="CO41" i="43"/>
  <c r="CO45" i="43"/>
  <c r="CO40" i="43"/>
  <c r="CK41" i="43"/>
  <c r="CK40" i="43"/>
  <c r="CG40" i="43"/>
  <c r="CG38" i="43"/>
  <c r="CG39" i="43"/>
  <c r="CG41" i="43"/>
  <c r="CC38" i="43"/>
  <c r="CC39" i="43"/>
  <c r="CC41" i="43"/>
  <c r="CC40" i="43"/>
  <c r="BY38" i="43"/>
  <c r="BY39" i="43"/>
  <c r="BY41" i="43"/>
  <c r="BY45" i="43"/>
  <c r="BY40" i="43"/>
  <c r="BU40" i="43"/>
  <c r="BU38" i="43"/>
  <c r="BU39" i="43"/>
  <c r="BU41" i="43"/>
  <c r="BQ41" i="43"/>
  <c r="BQ40" i="43"/>
  <c r="BM38" i="43"/>
  <c r="BM39" i="43"/>
  <c r="BM41" i="43"/>
  <c r="BM45" i="43"/>
  <c r="BM40" i="43"/>
  <c r="BI38" i="43"/>
  <c r="BI39" i="43"/>
  <c r="BI41" i="43"/>
  <c r="BI40" i="43"/>
  <c r="BE41" i="43"/>
  <c r="BA38" i="43"/>
  <c r="BA39" i="43"/>
  <c r="BA41" i="43"/>
  <c r="BA45" i="43"/>
  <c r="BA40" i="43"/>
  <c r="AW38" i="43"/>
  <c r="AW39" i="43"/>
  <c r="AW41" i="43"/>
  <c r="AW45" i="43"/>
  <c r="AW40" i="43"/>
  <c r="AS38" i="43"/>
  <c r="AS39" i="43"/>
  <c r="AS41" i="43"/>
  <c r="AS45" i="43"/>
  <c r="AS40" i="43"/>
  <c r="AO38" i="43"/>
  <c r="AO39" i="43"/>
  <c r="AO41" i="43"/>
  <c r="AO40" i="43"/>
  <c r="CV20" i="79"/>
  <c r="CF18" i="79"/>
  <c r="CF19" i="79"/>
  <c r="CF21" i="79"/>
  <c r="KE63" i="78"/>
  <c r="JG62" i="78"/>
  <c r="JG63" i="78"/>
  <c r="HC62" i="78"/>
  <c r="HC63" i="78"/>
  <c r="GY63" i="78"/>
  <c r="GU62" i="78"/>
  <c r="GU63" i="78"/>
  <c r="GI63" i="78"/>
  <c r="FS62" i="78"/>
  <c r="FS63" i="78"/>
  <c r="EY62" i="78"/>
  <c r="EE62" i="78"/>
  <c r="EE63" i="78"/>
  <c r="DC62" i="78"/>
  <c r="DC63" i="78"/>
  <c r="CY62" i="78"/>
  <c r="CY63" i="78"/>
  <c r="CU62" i="78"/>
  <c r="CU63" i="78"/>
  <c r="BW62" i="78"/>
  <c r="BW63" i="78"/>
  <c r="BS63" i="78"/>
  <c r="BO62" i="78"/>
  <c r="BO63" i="78"/>
  <c r="CL38" i="43"/>
  <c r="CL39" i="43"/>
  <c r="CL41" i="43"/>
  <c r="CW66" i="43"/>
  <c r="CW68" i="43"/>
  <c r="CW20" i="43"/>
  <c r="CW18" i="43"/>
  <c r="CW19" i="43"/>
  <c r="CW21" i="43"/>
  <c r="CW45" i="43"/>
  <c r="CR66" i="43"/>
  <c r="CR68" i="43"/>
  <c r="CR18" i="43"/>
  <c r="CR19" i="43"/>
  <c r="CR21" i="43"/>
  <c r="CR45" i="43"/>
  <c r="CR20" i="43"/>
  <c r="CR47" i="43"/>
  <c r="CK66" i="43"/>
  <c r="CK68" i="43"/>
  <c r="CK20" i="43"/>
  <c r="CK18" i="43"/>
  <c r="CK19" i="43"/>
  <c r="CK21" i="43"/>
  <c r="CK45" i="43"/>
  <c r="BX38" i="43"/>
  <c r="BX39" i="43"/>
  <c r="BX41" i="43"/>
  <c r="BX40" i="43"/>
  <c r="BX47" i="43"/>
  <c r="AR38" i="43"/>
  <c r="AR39" i="43"/>
  <c r="AR41" i="43"/>
  <c r="AR40" i="43"/>
  <c r="AR47" i="43"/>
  <c r="KS19" i="78"/>
  <c r="KO19" i="78"/>
  <c r="KG19" i="78"/>
  <c r="KC19" i="78"/>
  <c r="JY19" i="78"/>
  <c r="JQ19" i="78"/>
  <c r="JM19" i="78"/>
  <c r="JI19" i="78"/>
  <c r="JA19" i="78"/>
  <c r="IW19" i="78"/>
  <c r="IS19" i="78"/>
  <c r="IS45" i="78"/>
  <c r="IS38" i="78"/>
  <c r="IK19" i="78"/>
  <c r="IG19" i="78"/>
  <c r="IC19" i="78"/>
  <c r="HU19" i="78"/>
  <c r="HU38" i="78"/>
  <c r="HU45" i="78"/>
  <c r="HM19" i="78"/>
  <c r="HE19" i="78"/>
  <c r="HA19" i="78"/>
  <c r="HA38" i="78"/>
  <c r="GW19" i="78"/>
  <c r="GO19" i="78"/>
  <c r="GK19" i="78"/>
  <c r="GG19" i="78"/>
  <c r="FY19" i="78"/>
  <c r="FU19" i="78"/>
  <c r="FQ19" i="78"/>
  <c r="FI19" i="78"/>
  <c r="FI38" i="78"/>
  <c r="FI45" i="78"/>
  <c r="FE19" i="78"/>
  <c r="FA19" i="78"/>
  <c r="ES19" i="78"/>
  <c r="EO19" i="78"/>
  <c r="EO45" i="78"/>
  <c r="EK19" i="78"/>
  <c r="EC19" i="78"/>
  <c r="DY19" i="78"/>
  <c r="DU19" i="78"/>
  <c r="DU45" i="78"/>
  <c r="DU38" i="78"/>
  <c r="DM19" i="78"/>
  <c r="DI19" i="78"/>
  <c r="DE19" i="78"/>
  <c r="CW19" i="78"/>
  <c r="CW38" i="78"/>
  <c r="CW45" i="78"/>
  <c r="CS19" i="78"/>
  <c r="CO19" i="78"/>
  <c r="CG19" i="78"/>
  <c r="CC19" i="78"/>
  <c r="BY19" i="78"/>
  <c r="BQ19" i="78"/>
  <c r="BM19" i="78"/>
  <c r="BM45" i="78"/>
  <c r="BI19" i="78"/>
  <c r="BI38" i="78"/>
  <c r="BI45" i="78"/>
  <c r="CY47" i="43"/>
  <c r="BS47" i="43"/>
  <c r="DB63" i="43"/>
  <c r="DB48" i="43"/>
  <c r="CV66" i="43"/>
  <c r="CV68" i="43"/>
  <c r="CV18" i="43"/>
  <c r="CV19" i="43"/>
  <c r="CV21" i="43"/>
  <c r="CV45" i="43"/>
  <c r="BP66" i="43"/>
  <c r="BP68" i="43"/>
  <c r="BP18" i="43"/>
  <c r="BP19" i="43"/>
  <c r="BP21" i="43"/>
  <c r="BP45" i="43"/>
  <c r="AP63" i="43"/>
  <c r="AP48" i="43"/>
  <c r="AJ66" i="43"/>
  <c r="AJ68" i="43"/>
  <c r="AJ20" i="43"/>
  <c r="AF66" i="43"/>
  <c r="AF68" i="43"/>
  <c r="AF20" i="43"/>
  <c r="AF47" i="43"/>
  <c r="AB66" i="43"/>
  <c r="AB68" i="43"/>
  <c r="AB20" i="43"/>
  <c r="AB18" i="43"/>
  <c r="AB19" i="43"/>
  <c r="AB21" i="43"/>
  <c r="CZ66" i="43"/>
  <c r="CZ68" i="43"/>
  <c r="CZ18" i="43"/>
  <c r="CZ19" i="43"/>
  <c r="CZ21" i="43"/>
  <c r="CZ20" i="43"/>
  <c r="CN66" i="43"/>
  <c r="CN68" i="43"/>
  <c r="CN18" i="43"/>
  <c r="CN19" i="43"/>
  <c r="CN21" i="43"/>
  <c r="CJ66" i="43"/>
  <c r="CJ68" i="43"/>
  <c r="CJ18" i="43"/>
  <c r="CJ19" i="43"/>
  <c r="CJ21" i="43"/>
  <c r="CJ20" i="43"/>
  <c r="BX66" i="43"/>
  <c r="BX68" i="43"/>
  <c r="BX18" i="43"/>
  <c r="BX19" i="43"/>
  <c r="BX21" i="43"/>
  <c r="BX45" i="43"/>
  <c r="BT66" i="43"/>
  <c r="BT68" i="43"/>
  <c r="BT18" i="43"/>
  <c r="BT19" i="43"/>
  <c r="BT21" i="43"/>
  <c r="BT20" i="43"/>
  <c r="BH66" i="43"/>
  <c r="BH68" i="43"/>
  <c r="BH18" i="43"/>
  <c r="BH19" i="43"/>
  <c r="BH21" i="43"/>
  <c r="BD66" i="43"/>
  <c r="BD68" i="43"/>
  <c r="BD18" i="43"/>
  <c r="BD19" i="43"/>
  <c r="BD21" i="43"/>
  <c r="BD20" i="43"/>
  <c r="BD47" i="43"/>
  <c r="AR66" i="43"/>
  <c r="AR68" i="43"/>
  <c r="AR18" i="43"/>
  <c r="AR19" i="43"/>
  <c r="AR21" i="43"/>
  <c r="AR45" i="43"/>
  <c r="AN66" i="43"/>
  <c r="AN68" i="43"/>
  <c r="AN18" i="43"/>
  <c r="AN19" i="43"/>
  <c r="AN21" i="43"/>
  <c r="AN45" i="43"/>
  <c r="AN20" i="43"/>
  <c r="AN47" i="43"/>
  <c r="DA48" i="79"/>
  <c r="DA63" i="79"/>
  <c r="KT60" i="78"/>
  <c r="KP60" i="78"/>
  <c r="KL60" i="78"/>
  <c r="KH60" i="78"/>
  <c r="KD60" i="78"/>
  <c r="JZ60" i="78"/>
  <c r="JV60" i="78"/>
  <c r="JR60" i="78"/>
  <c r="JN60" i="78"/>
  <c r="JJ60" i="78"/>
  <c r="JF60" i="78"/>
  <c r="JB60" i="78"/>
  <c r="IX60" i="78"/>
  <c r="CV47" i="43"/>
  <c r="AI63" i="43"/>
  <c r="AI48" i="43"/>
  <c r="BV38" i="43"/>
  <c r="BV39" i="43"/>
  <c r="BV41" i="43"/>
  <c r="AF18" i="43"/>
  <c r="AF19" i="43"/>
  <c r="AF21" i="43"/>
  <c r="AF45" i="43"/>
  <c r="DA66" i="43"/>
  <c r="DA68" i="43"/>
  <c r="DA20" i="43"/>
  <c r="DA47" i="43"/>
  <c r="DA18" i="43"/>
  <c r="DA19" i="43"/>
  <c r="DA21" i="43"/>
  <c r="CG66" i="43"/>
  <c r="CG68" i="43"/>
  <c r="CG20" i="43"/>
  <c r="CG47" i="43"/>
  <c r="BU66" i="43"/>
  <c r="BU68" i="43"/>
  <c r="BU20" i="43"/>
  <c r="BU18" i="43"/>
  <c r="BU19" i="43"/>
  <c r="BU21" i="43"/>
  <c r="BU45" i="43"/>
  <c r="BA66" i="43"/>
  <c r="BA68" i="43"/>
  <c r="BA20" i="43"/>
  <c r="AO66" i="43"/>
  <c r="AO68" i="43"/>
  <c r="AO20" i="43"/>
  <c r="AO47" i="43"/>
  <c r="AO18" i="43"/>
  <c r="AO19" i="43"/>
  <c r="AO21" i="43"/>
  <c r="AO45" i="43"/>
  <c r="AY63" i="43"/>
  <c r="AY48" i="43"/>
  <c r="CO66" i="43"/>
  <c r="CO68" i="43"/>
  <c r="CO20" i="43"/>
  <c r="CO47" i="43"/>
  <c r="BY66" i="43"/>
  <c r="BY68" i="43"/>
  <c r="BY20" i="43"/>
  <c r="BY47" i="43"/>
  <c r="BI66" i="43"/>
  <c r="BI68" i="43"/>
  <c r="BI20" i="43"/>
  <c r="AS66" i="43"/>
  <c r="AS68" i="43"/>
  <c r="AS20" i="43"/>
  <c r="AS47" i="43"/>
  <c r="AI66" i="43"/>
  <c r="AI68" i="43"/>
  <c r="AI18" i="43"/>
  <c r="AI19" i="43"/>
  <c r="AI21" i="43"/>
  <c r="AI45" i="43"/>
  <c r="DC66" i="43"/>
  <c r="DC68" i="43"/>
  <c r="DC18" i="43"/>
  <c r="DC19" i="43"/>
  <c r="DC21" i="43"/>
  <c r="CY18" i="43"/>
  <c r="CY19" i="43"/>
  <c r="CY21" i="43"/>
  <c r="CY45" i="43"/>
  <c r="CU66" i="43"/>
  <c r="CU68" i="43"/>
  <c r="CU18" i="43"/>
  <c r="CU19" i="43"/>
  <c r="CU21" i="43"/>
  <c r="CQ18" i="43"/>
  <c r="CQ19" i="43"/>
  <c r="CQ21" i="43"/>
  <c r="CM66" i="43"/>
  <c r="CM68" i="43"/>
  <c r="CM18" i="43"/>
  <c r="CM19" i="43"/>
  <c r="CM21" i="43"/>
  <c r="CI18" i="43"/>
  <c r="CI19" i="43"/>
  <c r="CI21" i="43"/>
  <c r="CE66" i="43"/>
  <c r="CE68" i="43"/>
  <c r="CE18" i="43"/>
  <c r="CE19" i="43"/>
  <c r="CE21" i="43"/>
  <c r="CA18" i="43"/>
  <c r="CA19" i="43"/>
  <c r="CA21" i="43"/>
  <c r="BW66" i="43"/>
  <c r="BW68" i="43"/>
  <c r="BW18" i="43"/>
  <c r="BW19" i="43"/>
  <c r="BW21" i="43"/>
  <c r="BS18" i="43"/>
  <c r="BS19" i="43"/>
  <c r="BS21" i="43"/>
  <c r="BS45" i="43"/>
  <c r="BO66" i="43"/>
  <c r="BO68" i="43"/>
  <c r="BO18" i="43"/>
  <c r="BO19" i="43"/>
  <c r="BO21" i="43"/>
  <c r="BK18" i="43"/>
  <c r="BK19" i="43"/>
  <c r="BK21" i="43"/>
  <c r="BG66" i="43"/>
  <c r="BG68" i="43"/>
  <c r="BG18" i="43"/>
  <c r="BG19" i="43"/>
  <c r="BG21" i="43"/>
  <c r="BC18" i="43"/>
  <c r="BC19" i="43"/>
  <c r="BC21" i="43"/>
  <c r="BC45" i="43"/>
  <c r="AY66" i="43"/>
  <c r="AY68" i="43"/>
  <c r="AY18" i="43"/>
  <c r="AY19" i="43"/>
  <c r="AY21" i="43"/>
  <c r="AU18" i="43"/>
  <c r="AU19" i="43"/>
  <c r="AU21" i="43"/>
  <c r="AQ66" i="43"/>
  <c r="AQ68" i="43"/>
  <c r="AQ18" i="43"/>
  <c r="AQ19" i="43"/>
  <c r="AQ21" i="43"/>
  <c r="CF40" i="43"/>
  <c r="CF47" i="43"/>
  <c r="AZ40" i="43"/>
  <c r="CI38" i="79"/>
  <c r="CI39" i="79"/>
  <c r="CI41" i="79"/>
  <c r="CY40" i="79"/>
  <c r="CY47" i="79"/>
  <c r="CY38" i="79"/>
  <c r="CY39" i="79"/>
  <c r="CY41" i="79"/>
  <c r="CT38" i="79"/>
  <c r="CT39" i="79"/>
  <c r="CT41" i="79"/>
  <c r="CT40" i="79"/>
  <c r="CO38" i="79"/>
  <c r="CO39" i="79"/>
  <c r="CO41" i="79"/>
  <c r="CO40" i="79"/>
  <c r="CI40" i="79"/>
  <c r="CD38" i="79"/>
  <c r="CD39" i="79"/>
  <c r="CD41" i="79"/>
  <c r="CD40" i="79"/>
  <c r="BY38" i="79"/>
  <c r="BY39" i="79"/>
  <c r="BY41" i="79"/>
  <c r="BS38" i="79"/>
  <c r="BS39" i="79"/>
  <c r="BS41" i="79"/>
  <c r="BS40" i="79"/>
  <c r="BN38" i="79"/>
  <c r="BN39" i="79"/>
  <c r="BN41" i="79"/>
  <c r="BN40" i="79"/>
  <c r="BI40" i="79"/>
  <c r="AS38" i="79"/>
  <c r="AS39" i="79"/>
  <c r="AS41" i="79"/>
  <c r="AK38" i="79"/>
  <c r="AK39" i="79"/>
  <c r="AK41" i="79"/>
  <c r="AK40" i="79"/>
  <c r="AF38" i="79"/>
  <c r="AF39" i="79"/>
  <c r="AF41" i="79"/>
  <c r="AE20" i="43"/>
  <c r="AE47" i="43"/>
  <c r="CS66" i="43"/>
  <c r="CS68" i="43"/>
  <c r="CS20" i="43"/>
  <c r="CC66" i="43"/>
  <c r="CC68" i="43"/>
  <c r="CC20" i="43"/>
  <c r="CC47" i="43"/>
  <c r="BM66" i="43"/>
  <c r="BM68" i="43"/>
  <c r="BM20" i="43"/>
  <c r="BM47" i="43"/>
  <c r="AW66" i="43"/>
  <c r="AW68" i="43"/>
  <c r="AW20" i="43"/>
  <c r="CF38" i="43"/>
  <c r="CF39" i="43"/>
  <c r="CF41" i="43"/>
  <c r="CN38" i="43"/>
  <c r="CN39" i="43"/>
  <c r="CN41" i="43"/>
  <c r="CN40" i="43"/>
  <c r="CN47" i="43"/>
  <c r="BH38" i="43"/>
  <c r="BH39" i="43"/>
  <c r="BH41" i="43"/>
  <c r="BH40" i="43"/>
  <c r="DB38" i="43"/>
  <c r="DB39" i="43"/>
  <c r="DB41" i="43"/>
  <c r="CX38" i="43"/>
  <c r="CX39" i="43"/>
  <c r="CX41" i="43"/>
  <c r="CX45" i="43"/>
  <c r="CT38" i="43"/>
  <c r="CT39" i="43"/>
  <c r="CT41" i="43"/>
  <c r="CP38" i="43"/>
  <c r="CP39" i="43"/>
  <c r="CP41" i="43"/>
  <c r="CH38" i="43"/>
  <c r="CH39" i="43"/>
  <c r="CH41" i="43"/>
  <c r="CD38" i="43"/>
  <c r="CD39" i="43"/>
  <c r="CD41" i="43"/>
  <c r="CD45" i="43"/>
  <c r="BZ38" i="43"/>
  <c r="BZ39" i="43"/>
  <c r="BZ41" i="43"/>
  <c r="BZ45" i="43"/>
  <c r="BR38" i="43"/>
  <c r="BR39" i="43"/>
  <c r="BR41" i="43"/>
  <c r="BR45" i="43"/>
  <c r="BN38" i="43"/>
  <c r="BN39" i="43"/>
  <c r="BN41" i="43"/>
  <c r="BJ38" i="43"/>
  <c r="BJ39" i="43"/>
  <c r="BJ41" i="43"/>
  <c r="BJ45" i="43"/>
  <c r="BF38" i="43"/>
  <c r="BF39" i="43"/>
  <c r="BF41" i="43"/>
  <c r="BF45" i="43"/>
  <c r="BB38" i="43"/>
  <c r="BB39" i="43"/>
  <c r="BB41" i="43"/>
  <c r="BB45" i="43"/>
  <c r="AX38" i="43"/>
  <c r="AX39" i="43"/>
  <c r="AX41" i="43"/>
  <c r="AT38" i="43"/>
  <c r="AT39" i="43"/>
  <c r="AT41" i="43"/>
  <c r="AT45" i="43"/>
  <c r="CY66" i="43"/>
  <c r="CY68" i="43"/>
  <c r="CI66" i="43"/>
  <c r="CI68" i="43"/>
  <c r="BS66" i="43"/>
  <c r="BS68" i="43"/>
  <c r="BC66" i="43"/>
  <c r="BC68" i="43"/>
  <c r="AF40" i="79"/>
  <c r="BI38" i="79"/>
  <c r="BI39" i="79"/>
  <c r="BI41" i="79"/>
  <c r="DC38" i="79"/>
  <c r="DC39" i="79"/>
  <c r="DC41" i="79"/>
  <c r="DC40" i="79"/>
  <c r="CX38" i="79"/>
  <c r="CX39" i="79"/>
  <c r="CX41" i="79"/>
  <c r="CX40" i="79"/>
  <c r="CS38" i="79"/>
  <c r="CS39" i="79"/>
  <c r="CS41" i="79"/>
  <c r="CS40" i="79"/>
  <c r="CM38" i="79"/>
  <c r="CM39" i="79"/>
  <c r="CM41" i="79"/>
  <c r="CM40" i="79"/>
  <c r="CH38" i="79"/>
  <c r="CH39" i="79"/>
  <c r="CH41" i="79"/>
  <c r="CH40" i="79"/>
  <c r="CH47" i="79"/>
  <c r="CC38" i="79"/>
  <c r="CC39" i="79"/>
  <c r="CC41" i="79"/>
  <c r="CC40" i="79"/>
  <c r="BW38" i="79"/>
  <c r="BW39" i="79"/>
  <c r="BW41" i="79"/>
  <c r="BW40" i="79"/>
  <c r="BR38" i="79"/>
  <c r="BR39" i="79"/>
  <c r="BR41" i="79"/>
  <c r="BR40" i="79"/>
  <c r="BM38" i="79"/>
  <c r="BM39" i="79"/>
  <c r="BM41" i="79"/>
  <c r="BM40" i="79"/>
  <c r="BF38" i="79"/>
  <c r="BF39" i="79"/>
  <c r="BF40" i="79"/>
  <c r="BF41" i="79"/>
  <c r="AX38" i="79"/>
  <c r="AX39" i="79"/>
  <c r="AX41" i="79"/>
  <c r="AX40" i="79"/>
  <c r="AP38" i="79"/>
  <c r="AP39" i="79"/>
  <c r="AP41" i="79"/>
  <c r="AP40" i="79"/>
  <c r="CX20" i="43"/>
  <c r="CX47" i="43"/>
  <c r="CP20" i="43"/>
  <c r="CP47" i="43"/>
  <c r="CH20" i="43"/>
  <c r="CH47" i="43"/>
  <c r="BZ20" i="43"/>
  <c r="BZ47" i="43"/>
  <c r="BR20" i="43"/>
  <c r="BR47" i="43"/>
  <c r="BJ20" i="43"/>
  <c r="BJ47" i="43"/>
  <c r="BB20" i="43"/>
  <c r="BB47" i="43"/>
  <c r="AT20" i="43"/>
  <c r="AT47" i="43"/>
  <c r="AK20" i="43"/>
  <c r="AK47" i="43"/>
  <c r="AG20" i="43"/>
  <c r="AC20" i="43"/>
  <c r="AE47" i="79"/>
  <c r="DB66" i="79"/>
  <c r="DB68" i="79"/>
  <c r="DB18" i="79"/>
  <c r="DB19" i="79"/>
  <c r="DB21" i="79"/>
  <c r="DB45" i="79"/>
  <c r="DB20" i="79"/>
  <c r="DB47" i="79"/>
  <c r="CT66" i="79"/>
  <c r="CT68" i="79"/>
  <c r="CT18" i="79"/>
  <c r="CT19" i="79"/>
  <c r="CT21" i="79"/>
  <c r="CT20" i="79"/>
  <c r="CT47" i="79"/>
  <c r="CL66" i="79"/>
  <c r="CL68" i="79"/>
  <c r="CL18" i="79"/>
  <c r="CL19" i="79"/>
  <c r="CL21" i="79"/>
  <c r="CL20" i="79"/>
  <c r="CD66" i="79"/>
  <c r="CD68" i="79"/>
  <c r="CD18" i="79"/>
  <c r="CD19" i="79"/>
  <c r="CD21" i="79"/>
  <c r="BV66" i="79"/>
  <c r="BV68" i="79"/>
  <c r="BV18" i="79"/>
  <c r="BV19" i="79"/>
  <c r="BV21" i="79"/>
  <c r="BV20" i="79"/>
  <c r="BN66" i="79"/>
  <c r="BN68" i="79"/>
  <c r="BN18" i="79"/>
  <c r="BN19" i="79"/>
  <c r="BN21" i="79"/>
  <c r="BN20" i="79"/>
  <c r="BN47" i="79"/>
  <c r="BF66" i="79"/>
  <c r="BF68" i="79"/>
  <c r="BF18" i="79"/>
  <c r="BF19" i="79"/>
  <c r="BF21" i="79"/>
  <c r="BF20" i="79"/>
  <c r="BF47" i="79"/>
  <c r="AX66" i="79"/>
  <c r="AX68" i="79"/>
  <c r="AX18" i="79"/>
  <c r="AX19" i="79"/>
  <c r="AX21" i="79"/>
  <c r="AX20" i="79"/>
  <c r="AX47" i="79"/>
  <c r="AP66" i="79"/>
  <c r="AP68" i="79"/>
  <c r="AP18" i="79"/>
  <c r="AP19" i="79"/>
  <c r="AP21" i="79"/>
  <c r="AP20" i="79"/>
  <c r="BS66" i="79"/>
  <c r="BS68" i="79"/>
  <c r="CS47" i="79"/>
  <c r="CD47" i="79"/>
  <c r="CX47" i="79"/>
  <c r="AC63" i="79"/>
  <c r="AC48" i="79"/>
  <c r="DA66" i="79"/>
  <c r="DA68" i="79"/>
  <c r="DA18" i="79"/>
  <c r="DA19" i="79"/>
  <c r="DA21" i="79"/>
  <c r="CS66" i="79"/>
  <c r="CS68" i="79"/>
  <c r="CS18" i="79"/>
  <c r="CS19" i="79"/>
  <c r="CS21" i="79"/>
  <c r="CK66" i="79"/>
  <c r="CK68" i="79"/>
  <c r="CK18" i="79"/>
  <c r="CK19" i="79"/>
  <c r="CK21" i="79"/>
  <c r="CK45" i="79"/>
  <c r="CK20" i="79"/>
  <c r="CK47" i="79"/>
  <c r="CC66" i="79"/>
  <c r="CC68" i="79"/>
  <c r="CC18" i="79"/>
  <c r="CC19" i="79"/>
  <c r="CC21" i="79"/>
  <c r="CC20" i="79"/>
  <c r="CC47" i="79"/>
  <c r="BU66" i="79"/>
  <c r="BU68" i="79"/>
  <c r="BU18" i="79"/>
  <c r="BU19" i="79"/>
  <c r="BU21" i="79"/>
  <c r="BU20" i="79"/>
  <c r="BM66" i="79"/>
  <c r="BM68" i="79"/>
  <c r="BM18" i="79"/>
  <c r="BM19" i="79"/>
  <c r="BM21" i="79"/>
  <c r="BM20" i="79"/>
  <c r="BE66" i="79"/>
  <c r="BE68" i="79"/>
  <c r="BE18" i="79"/>
  <c r="BE19" i="79"/>
  <c r="BE21" i="79"/>
  <c r="BE45" i="79"/>
  <c r="BE20" i="79"/>
  <c r="BE47" i="79"/>
  <c r="AW66" i="79"/>
  <c r="AW68" i="79"/>
  <c r="AW18" i="79"/>
  <c r="AW19" i="79"/>
  <c r="AW21" i="79"/>
  <c r="AW45" i="79"/>
  <c r="AW20" i="79"/>
  <c r="AW47" i="79"/>
  <c r="AO66" i="79"/>
  <c r="AO68" i="79"/>
  <c r="AO18" i="79"/>
  <c r="AO19" i="79"/>
  <c r="AO21" i="79"/>
  <c r="AO20" i="79"/>
  <c r="AO47" i="79"/>
  <c r="AG66" i="79"/>
  <c r="AG68" i="79"/>
  <c r="AG18" i="79"/>
  <c r="AG19" i="79"/>
  <c r="AG21" i="79"/>
  <c r="AG20" i="79"/>
  <c r="DC66" i="79"/>
  <c r="DC68" i="79"/>
  <c r="CM66" i="79"/>
  <c r="CM68" i="79"/>
  <c r="CI66" i="79"/>
  <c r="CI68" i="79"/>
  <c r="BW66" i="79"/>
  <c r="BW68" i="79"/>
  <c r="CX66" i="79"/>
  <c r="CX68" i="79"/>
  <c r="CX18" i="79"/>
  <c r="CX19" i="79"/>
  <c r="CX21" i="79"/>
  <c r="CX45" i="79"/>
  <c r="CP66" i="79"/>
  <c r="CP68" i="79"/>
  <c r="CP18" i="79"/>
  <c r="CP19" i="79"/>
  <c r="CP21" i="79"/>
  <c r="CH66" i="79"/>
  <c r="CH68" i="79"/>
  <c r="CH18" i="79"/>
  <c r="CH19" i="79"/>
  <c r="CH21" i="79"/>
  <c r="CH45" i="79"/>
  <c r="BZ66" i="79"/>
  <c r="BZ68" i="79"/>
  <c r="BZ18" i="79"/>
  <c r="BZ19" i="79"/>
  <c r="BZ21" i="79"/>
  <c r="BZ20" i="79"/>
  <c r="BZ47" i="79"/>
  <c r="BZ40" i="79"/>
  <c r="BR66" i="79"/>
  <c r="BR68" i="79"/>
  <c r="BR18" i="79"/>
  <c r="BR19" i="79"/>
  <c r="BR21" i="79"/>
  <c r="BR20" i="79"/>
  <c r="BJ66" i="79"/>
  <c r="BJ68" i="79"/>
  <c r="BJ18" i="79"/>
  <c r="BJ19" i="79"/>
  <c r="BJ21" i="79"/>
  <c r="BJ45" i="79"/>
  <c r="BJ38" i="79"/>
  <c r="BJ39" i="79"/>
  <c r="BJ41" i="79"/>
  <c r="BJ20" i="79"/>
  <c r="BB66" i="79"/>
  <c r="BB68" i="79"/>
  <c r="BB18" i="79"/>
  <c r="BB19" i="79"/>
  <c r="BB21" i="79"/>
  <c r="BB20" i="79"/>
  <c r="BB47" i="79"/>
  <c r="BB40" i="79"/>
  <c r="AT66" i="79"/>
  <c r="AT68" i="79"/>
  <c r="AT18" i="79"/>
  <c r="AT19" i="79"/>
  <c r="AT21" i="79"/>
  <c r="AT20" i="79"/>
  <c r="AL66" i="79"/>
  <c r="AL68" i="79"/>
  <c r="AL18" i="79"/>
  <c r="AL19" i="79"/>
  <c r="AL21" i="79"/>
  <c r="AL45" i="79"/>
  <c r="AL20" i="79"/>
  <c r="AL47" i="79"/>
  <c r="BV38" i="79"/>
  <c r="BV39" i="79"/>
  <c r="BV41" i="79"/>
  <c r="BV40" i="79"/>
  <c r="AB62" i="79"/>
  <c r="BZ38" i="79"/>
  <c r="BZ39" i="79"/>
  <c r="BZ41" i="79"/>
  <c r="BJ40" i="79"/>
  <c r="BB38" i="79"/>
  <c r="BB39" i="79"/>
  <c r="BB41" i="79"/>
  <c r="AT38" i="79"/>
  <c r="AT39" i="79"/>
  <c r="AT41" i="79"/>
  <c r="AT40" i="79"/>
  <c r="AG38" i="79"/>
  <c r="AG39" i="79"/>
  <c r="AG41" i="79"/>
  <c r="AG40" i="79"/>
  <c r="DA64" i="79"/>
  <c r="DA65" i="79"/>
  <c r="AD38" i="79"/>
  <c r="AD39" i="79"/>
  <c r="AD41" i="79"/>
  <c r="AD40" i="79"/>
  <c r="AM38" i="79"/>
  <c r="AM39" i="79"/>
  <c r="AM41" i="79"/>
  <c r="AM45" i="79"/>
  <c r="AM40" i="79"/>
  <c r="AI18" i="79"/>
  <c r="AI19" i="79"/>
  <c r="AI21" i="79"/>
  <c r="AI20" i="79"/>
  <c r="AD18" i="79"/>
  <c r="AD19" i="79"/>
  <c r="AD21" i="79"/>
  <c r="AD20" i="79"/>
  <c r="AD47" i="79"/>
  <c r="AM38" i="43"/>
  <c r="AM39" i="43"/>
  <c r="AM41" i="43"/>
  <c r="AM40" i="43"/>
  <c r="AM18" i="43"/>
  <c r="AM19" i="43"/>
  <c r="AM21" i="43"/>
  <c r="AM20" i="43"/>
  <c r="KK37" i="78"/>
  <c r="KK39" i="78"/>
  <c r="KK43" i="78"/>
  <c r="KK38" i="78"/>
  <c r="KK45" i="78"/>
  <c r="JY38" i="78"/>
  <c r="JM37" i="78"/>
  <c r="JM38" i="78"/>
  <c r="JA37" i="78"/>
  <c r="JA38" i="78"/>
  <c r="IO37" i="78"/>
  <c r="IO39" i="78"/>
  <c r="IO38" i="78"/>
  <c r="IG38" i="78"/>
  <c r="HQ37" i="78"/>
  <c r="HQ39" i="78"/>
  <c r="HQ38" i="78"/>
  <c r="HE37" i="78"/>
  <c r="HE39" i="78"/>
  <c r="HE43" i="78"/>
  <c r="HE38" i="78"/>
  <c r="GS37" i="78"/>
  <c r="GS39" i="78"/>
  <c r="GS43" i="78"/>
  <c r="GS38" i="78"/>
  <c r="GS45" i="78"/>
  <c r="GG37" i="78"/>
  <c r="GG39" i="78"/>
  <c r="GG38" i="78"/>
  <c r="FU37" i="78"/>
  <c r="FU39" i="78"/>
  <c r="FU43" i="78"/>
  <c r="FU38" i="78"/>
  <c r="FI37" i="78"/>
  <c r="FI39" i="78"/>
  <c r="FI43" i="78"/>
  <c r="FA38" i="78"/>
  <c r="EO37" i="78"/>
  <c r="EO39" i="78"/>
  <c r="EO43" i="78"/>
  <c r="DY37" i="78"/>
  <c r="DY39" i="78"/>
  <c r="DY43" i="78"/>
  <c r="DM37" i="78"/>
  <c r="DM39" i="78"/>
  <c r="DM43" i="78"/>
  <c r="DM38" i="78"/>
  <c r="DE37" i="78"/>
  <c r="DE39" i="78"/>
  <c r="DE38" i="78"/>
  <c r="CS37" i="78"/>
  <c r="CS39" i="78"/>
  <c r="CS43" i="78"/>
  <c r="CK37" i="78"/>
  <c r="CK39" i="78"/>
  <c r="CK38" i="78"/>
  <c r="CC37" i="78"/>
  <c r="CC39" i="78"/>
  <c r="CC43" i="78"/>
  <c r="BY37" i="78"/>
  <c r="BY39" i="78"/>
  <c r="BY38" i="78"/>
  <c r="BI37" i="78"/>
  <c r="BI39" i="78"/>
  <c r="DY38" i="78"/>
  <c r="KO37" i="78"/>
  <c r="KO39" i="78"/>
  <c r="KO38" i="78"/>
  <c r="KC37" i="78"/>
  <c r="KC39" i="78"/>
  <c r="KC38" i="78"/>
  <c r="JQ37" i="78"/>
  <c r="JQ39" i="78"/>
  <c r="JQ43" i="78"/>
  <c r="JQ38" i="78"/>
  <c r="JE37" i="78"/>
  <c r="JE39" i="78"/>
  <c r="JE43" i="78"/>
  <c r="IS37" i="78"/>
  <c r="IS39" i="78"/>
  <c r="IC38" i="78"/>
  <c r="HU37" i="78"/>
  <c r="HU39" i="78"/>
  <c r="HU43" i="78"/>
  <c r="HI38" i="78"/>
  <c r="GW37" i="78"/>
  <c r="GW39" i="78"/>
  <c r="GW38" i="78"/>
  <c r="GK37" i="78"/>
  <c r="GK39" i="78"/>
  <c r="GK38" i="78"/>
  <c r="FY37" i="78"/>
  <c r="FY39" i="78"/>
  <c r="FY43" i="78"/>
  <c r="FY38" i="78"/>
  <c r="FM37" i="78"/>
  <c r="FM39" i="78"/>
  <c r="FM38" i="78"/>
  <c r="EW37" i="78"/>
  <c r="EW39" i="78"/>
  <c r="EW43" i="78"/>
  <c r="EW38" i="78"/>
  <c r="EW45" i="78"/>
  <c r="EK37" i="78"/>
  <c r="EK39" i="78"/>
  <c r="EK38" i="78"/>
  <c r="EC37" i="78"/>
  <c r="EC39" i="78"/>
  <c r="EC43" i="78"/>
  <c r="EC38" i="78"/>
  <c r="DQ37" i="78"/>
  <c r="DQ39" i="78"/>
  <c r="DQ43" i="78"/>
  <c r="DQ38" i="78"/>
  <c r="DQ45" i="78"/>
  <c r="CW37" i="78"/>
  <c r="CW39" i="78"/>
  <c r="CW43" i="78"/>
  <c r="CO37" i="78"/>
  <c r="CO39" i="78"/>
  <c r="CO38" i="78"/>
  <c r="CG37" i="78"/>
  <c r="CG39" i="78"/>
  <c r="CG43" i="78"/>
  <c r="CG38" i="78"/>
  <c r="BU37" i="78"/>
  <c r="BU39" i="78"/>
  <c r="BU43" i="78"/>
  <c r="BU38" i="78"/>
  <c r="BU45" i="78"/>
  <c r="BM37" i="78"/>
  <c r="BM39" i="78"/>
  <c r="JM39" i="78"/>
  <c r="DI38" i="78"/>
  <c r="KS37" i="78"/>
  <c r="KS39" i="78"/>
  <c r="KS38" i="78"/>
  <c r="KG37" i="78"/>
  <c r="KG39" i="78"/>
  <c r="KG38" i="78"/>
  <c r="JU37" i="78"/>
  <c r="JU39" i="78"/>
  <c r="JU43" i="78"/>
  <c r="JU38" i="78"/>
  <c r="JU45" i="78"/>
  <c r="JI37" i="78"/>
  <c r="JI39" i="78"/>
  <c r="JI38" i="78"/>
  <c r="IW37" i="78"/>
  <c r="IW39" i="78"/>
  <c r="IW38" i="78"/>
  <c r="IK37" i="78"/>
  <c r="IK39" i="78"/>
  <c r="IK38" i="78"/>
  <c r="HY37" i="78"/>
  <c r="HY39" i="78"/>
  <c r="HY38" i="78"/>
  <c r="HM37" i="78"/>
  <c r="HM39" i="78"/>
  <c r="HM38" i="78"/>
  <c r="HA37" i="78"/>
  <c r="HA39" i="78"/>
  <c r="GO37" i="78"/>
  <c r="GO39" i="78"/>
  <c r="GO38" i="78"/>
  <c r="GC37" i="78"/>
  <c r="GC39" i="78"/>
  <c r="GC43" i="78"/>
  <c r="GC38" i="78"/>
  <c r="GC45" i="78"/>
  <c r="FQ37" i="78"/>
  <c r="FQ39" i="78"/>
  <c r="FQ38" i="78"/>
  <c r="FE37" i="78"/>
  <c r="FE39" i="78"/>
  <c r="FE43" i="78"/>
  <c r="FE38" i="78"/>
  <c r="ES37" i="78"/>
  <c r="ES39" i="78"/>
  <c r="ES43" i="78"/>
  <c r="ES38" i="78"/>
  <c r="EG37" i="78"/>
  <c r="EG39" i="78"/>
  <c r="EG43" i="78"/>
  <c r="EG38" i="78"/>
  <c r="EG45" i="78"/>
  <c r="DU37" i="78"/>
  <c r="DU39" i="78"/>
  <c r="DA37" i="78"/>
  <c r="DA39" i="78"/>
  <c r="DA38" i="78"/>
  <c r="BQ37" i="78"/>
  <c r="BQ39" i="78"/>
  <c r="BQ43" i="78"/>
  <c r="BQ38" i="78"/>
  <c r="JA39" i="78"/>
  <c r="JA43" i="78"/>
  <c r="CS38" i="78"/>
  <c r="KN17" i="78"/>
  <c r="KN18" i="78"/>
  <c r="KN20" i="78"/>
  <c r="KN43" i="78"/>
  <c r="KN19" i="78"/>
  <c r="KN45" i="78"/>
  <c r="KF17" i="78"/>
  <c r="KF18" i="78"/>
  <c r="KF20" i="78"/>
  <c r="KF19" i="78"/>
  <c r="JX17" i="78"/>
  <c r="JX18" i="78"/>
  <c r="JX20" i="78"/>
  <c r="JX43" i="78"/>
  <c r="JX19" i="78"/>
  <c r="JX45" i="78"/>
  <c r="JP17" i="78"/>
  <c r="JP18" i="78"/>
  <c r="JP20" i="78"/>
  <c r="JP43" i="78"/>
  <c r="JP19" i="78"/>
  <c r="JP45" i="78"/>
  <c r="JH17" i="78"/>
  <c r="JH18" i="78"/>
  <c r="JH20" i="78"/>
  <c r="JH19" i="78"/>
  <c r="IZ17" i="78"/>
  <c r="IZ18" i="78"/>
  <c r="IZ20" i="78"/>
  <c r="IZ19" i="78"/>
  <c r="IN17" i="78"/>
  <c r="IN18" i="78"/>
  <c r="IN20" i="78"/>
  <c r="IN43" i="78"/>
  <c r="IN19" i="78"/>
  <c r="IN45" i="78"/>
  <c r="IF17" i="78"/>
  <c r="IF18" i="78"/>
  <c r="IF20" i="78"/>
  <c r="IF19" i="78"/>
  <c r="IF45" i="78"/>
  <c r="HX17" i="78"/>
  <c r="HX18" i="78"/>
  <c r="HX20" i="78"/>
  <c r="HX43" i="78"/>
  <c r="HX19" i="78"/>
  <c r="HX45" i="78"/>
  <c r="HT17" i="78"/>
  <c r="HT18" i="78"/>
  <c r="HT20" i="78"/>
  <c r="HT19" i="78"/>
  <c r="HT45" i="78"/>
  <c r="HL17" i="78"/>
  <c r="HL18" i="78"/>
  <c r="HL20" i="78"/>
  <c r="HL19" i="78"/>
  <c r="HD17" i="78"/>
  <c r="HD18" i="78"/>
  <c r="HD20" i="78"/>
  <c r="HD43" i="78"/>
  <c r="HD19" i="78"/>
  <c r="HD45" i="78"/>
  <c r="GV17" i="78"/>
  <c r="GV18" i="78"/>
  <c r="GV20" i="78"/>
  <c r="GV19" i="78"/>
  <c r="GN17" i="78"/>
  <c r="GN18" i="78"/>
  <c r="GN20" i="78"/>
  <c r="GN43" i="78"/>
  <c r="GN19" i="78"/>
  <c r="GN45" i="78"/>
  <c r="GF17" i="78"/>
  <c r="GF18" i="78"/>
  <c r="GF20" i="78"/>
  <c r="GF43" i="78"/>
  <c r="GF19" i="78"/>
  <c r="GF45" i="78"/>
  <c r="FX17" i="78"/>
  <c r="FX18" i="78"/>
  <c r="FX20" i="78"/>
  <c r="FX43" i="78"/>
  <c r="FX19" i="78"/>
  <c r="FX45" i="78"/>
  <c r="FP17" i="78"/>
  <c r="FP18" i="78"/>
  <c r="FP20" i="78"/>
  <c r="FP19" i="78"/>
  <c r="FH17" i="78"/>
  <c r="FH18" i="78"/>
  <c r="FH20" i="78"/>
  <c r="FH43" i="78"/>
  <c r="FH19" i="78"/>
  <c r="FH45" i="78"/>
  <c r="EZ17" i="78"/>
  <c r="EZ18" i="78"/>
  <c r="EZ20" i="78"/>
  <c r="EZ19" i="78"/>
  <c r="ER17" i="78"/>
  <c r="ER18" i="78"/>
  <c r="ER20" i="78"/>
  <c r="ER43" i="78"/>
  <c r="ER19" i="78"/>
  <c r="ER45" i="78"/>
  <c r="EJ17" i="78"/>
  <c r="EJ18" i="78"/>
  <c r="EJ20" i="78"/>
  <c r="EJ43" i="78"/>
  <c r="EJ19" i="78"/>
  <c r="EJ45" i="78"/>
  <c r="DT17" i="78"/>
  <c r="DT18" i="78"/>
  <c r="DT20" i="78"/>
  <c r="DT43" i="78"/>
  <c r="DT19" i="78"/>
  <c r="DT45" i="78"/>
  <c r="DL17" i="78"/>
  <c r="DL18" i="78"/>
  <c r="DL20" i="78"/>
  <c r="DL19" i="78"/>
  <c r="DD17" i="78"/>
  <c r="DD18" i="78"/>
  <c r="DD20" i="78"/>
  <c r="DD43" i="78"/>
  <c r="DD19" i="78"/>
  <c r="DD45" i="78"/>
  <c r="CV17" i="78"/>
  <c r="CV18" i="78"/>
  <c r="CV20" i="78"/>
  <c r="CV43" i="78"/>
  <c r="CV19" i="78"/>
  <c r="CN17" i="78"/>
  <c r="CN18" i="78"/>
  <c r="CN20" i="78"/>
  <c r="CN19" i="78"/>
  <c r="CF17" i="78"/>
  <c r="CF18" i="78"/>
  <c r="CF20" i="78"/>
  <c r="CF43" i="78"/>
  <c r="CF19" i="78"/>
  <c r="CF45" i="78"/>
  <c r="CB17" i="78"/>
  <c r="CB18" i="78"/>
  <c r="CB20" i="78"/>
  <c r="CB19" i="78"/>
  <c r="BP17" i="78"/>
  <c r="BP18" i="78"/>
  <c r="BP20" i="78"/>
  <c r="BP43" i="78"/>
  <c r="BP19" i="78"/>
  <c r="BP45" i="78"/>
  <c r="KR17" i="78"/>
  <c r="KR18" i="78"/>
  <c r="KR20" i="78"/>
  <c r="KR19" i="78"/>
  <c r="KR45" i="78"/>
  <c r="KJ17" i="78"/>
  <c r="KJ18" i="78"/>
  <c r="KJ20" i="78"/>
  <c r="KJ43" i="78"/>
  <c r="KJ19" i="78"/>
  <c r="KJ45" i="78"/>
  <c r="KB17" i="78"/>
  <c r="KB18" i="78"/>
  <c r="KB20" i="78"/>
  <c r="KB43" i="78"/>
  <c r="KB19" i="78"/>
  <c r="KB45" i="78"/>
  <c r="JT17" i="78"/>
  <c r="JT18" i="78"/>
  <c r="JT20" i="78"/>
  <c r="JT43" i="78"/>
  <c r="JT19" i="78"/>
  <c r="JT45" i="78"/>
  <c r="JL17" i="78"/>
  <c r="JL18" i="78"/>
  <c r="JL20" i="78"/>
  <c r="JL19" i="78"/>
  <c r="JL45" i="78"/>
  <c r="JD17" i="78"/>
  <c r="JD18" i="78"/>
  <c r="JD20" i="78"/>
  <c r="JD43" i="78"/>
  <c r="JD19" i="78"/>
  <c r="JD45" i="78"/>
  <c r="IV17" i="78"/>
  <c r="IV18" i="78"/>
  <c r="IV20" i="78"/>
  <c r="IV43" i="78"/>
  <c r="IV19" i="78"/>
  <c r="IV45" i="78"/>
  <c r="IR17" i="78"/>
  <c r="IR18" i="78"/>
  <c r="IR20" i="78"/>
  <c r="IR19" i="78"/>
  <c r="IJ17" i="78"/>
  <c r="IJ18" i="78"/>
  <c r="IJ20" i="78"/>
  <c r="IJ43" i="78"/>
  <c r="IJ19" i="78"/>
  <c r="IJ45" i="78"/>
  <c r="IB17" i="78"/>
  <c r="IB18" i="78"/>
  <c r="IB20" i="78"/>
  <c r="IB43" i="78"/>
  <c r="IB19" i="78"/>
  <c r="IB45" i="78"/>
  <c r="HP17" i="78"/>
  <c r="HP18" i="78"/>
  <c r="HP20" i="78"/>
  <c r="HP43" i="78"/>
  <c r="HP19" i="78"/>
  <c r="HP45" i="78"/>
  <c r="HH17" i="78"/>
  <c r="HH18" i="78"/>
  <c r="HH20" i="78"/>
  <c r="HH43" i="78"/>
  <c r="HH19" i="78"/>
  <c r="HH45" i="78"/>
  <c r="GZ17" i="78"/>
  <c r="GZ18" i="78"/>
  <c r="GZ20" i="78"/>
  <c r="GZ19" i="78"/>
  <c r="GR17" i="78"/>
  <c r="GR18" i="78"/>
  <c r="GR20" i="78"/>
  <c r="GR43" i="78"/>
  <c r="GR44" i="78"/>
  <c r="GR19" i="78"/>
  <c r="GR45" i="78"/>
  <c r="GJ17" i="78"/>
  <c r="GJ18" i="78"/>
  <c r="GJ20" i="78"/>
  <c r="GJ19" i="78"/>
  <c r="GB17" i="78"/>
  <c r="GB18" i="78"/>
  <c r="GB20" i="78"/>
  <c r="GB43" i="78"/>
  <c r="GB19" i="78"/>
  <c r="GB45" i="78"/>
  <c r="FT17" i="78"/>
  <c r="FT18" i="78"/>
  <c r="FT20" i="78"/>
  <c r="FT43" i="78"/>
  <c r="FT19" i="78"/>
  <c r="FT45" i="78"/>
  <c r="FL17" i="78"/>
  <c r="FL18" i="78"/>
  <c r="FL20" i="78"/>
  <c r="FL43" i="78"/>
  <c r="FL19" i="78"/>
  <c r="FL45" i="78"/>
  <c r="FD17" i="78"/>
  <c r="FD18" i="78"/>
  <c r="FD20" i="78"/>
  <c r="FD43" i="78"/>
  <c r="FD19" i="78"/>
  <c r="FD45" i="78"/>
  <c r="EV17" i="78"/>
  <c r="EV18" i="78"/>
  <c r="EV20" i="78"/>
  <c r="EV43" i="78"/>
  <c r="EV19" i="78"/>
  <c r="EV45" i="78"/>
  <c r="EN17" i="78"/>
  <c r="EN18" i="78"/>
  <c r="EN20" i="78"/>
  <c r="EN43" i="78"/>
  <c r="EN19" i="78"/>
  <c r="EF17" i="78"/>
  <c r="EF18" i="78"/>
  <c r="EF20" i="78"/>
  <c r="EF19" i="78"/>
  <c r="DX17" i="78"/>
  <c r="DX18" i="78"/>
  <c r="DX20" i="78"/>
  <c r="DX19" i="78"/>
  <c r="DP17" i="78"/>
  <c r="DP18" i="78"/>
  <c r="DP20" i="78"/>
  <c r="DP19" i="78"/>
  <c r="DH17" i="78"/>
  <c r="DH18" i="78"/>
  <c r="DH20" i="78"/>
  <c r="DH43" i="78"/>
  <c r="DH19" i="78"/>
  <c r="DH45" i="78"/>
  <c r="CZ17" i="78"/>
  <c r="CZ18" i="78"/>
  <c r="CZ20" i="78"/>
  <c r="CZ43" i="78"/>
  <c r="CZ19" i="78"/>
  <c r="CZ45" i="78"/>
  <c r="CR17" i="78"/>
  <c r="CR18" i="78"/>
  <c r="CR20" i="78"/>
  <c r="CR43" i="78"/>
  <c r="CR19" i="78"/>
  <c r="CR45" i="78"/>
  <c r="CJ17" i="78"/>
  <c r="CJ18" i="78"/>
  <c r="CJ20" i="78"/>
  <c r="CJ43" i="78"/>
  <c r="CJ19" i="78"/>
  <c r="CJ45" i="78"/>
  <c r="BX17" i="78"/>
  <c r="BX18" i="78"/>
  <c r="BX20" i="78"/>
  <c r="BX19" i="78"/>
  <c r="BX45" i="78"/>
  <c r="BL17" i="78"/>
  <c r="BL18" i="78"/>
  <c r="BL20" i="78"/>
  <c r="BL19" i="78"/>
  <c r="BL45" i="78"/>
  <c r="BT17" i="78"/>
  <c r="BT18" i="78"/>
  <c r="BT20" i="78"/>
  <c r="BT19" i="78"/>
  <c r="BT45" i="78"/>
  <c r="KS43" i="41"/>
  <c r="JQ43" i="41"/>
  <c r="JM43" i="41"/>
  <c r="JA43" i="41"/>
  <c r="IW43" i="41"/>
  <c r="IK43" i="41"/>
  <c r="IG43" i="41"/>
  <c r="HU43" i="41"/>
  <c r="HE43" i="41"/>
  <c r="FY43" i="41"/>
  <c r="FI43" i="41"/>
  <c r="ES43" i="41"/>
  <c r="DM43" i="41"/>
  <c r="CW43" i="41"/>
  <c r="CG43" i="41"/>
  <c r="BQ43" i="41"/>
  <c r="I8" i="40"/>
  <c r="K110" i="64"/>
  <c r="L110" i="64"/>
  <c r="M110" i="64"/>
  <c r="N110" i="64"/>
  <c r="O110" i="64"/>
  <c r="P110" i="64"/>
  <c r="I9" i="40"/>
  <c r="I10" i="40"/>
  <c r="I11" i="40"/>
  <c r="I8" i="74"/>
  <c r="K50" i="73"/>
  <c r="L50" i="73"/>
  <c r="M50" i="73"/>
  <c r="N50" i="73"/>
  <c r="O50" i="73"/>
  <c r="P50" i="73"/>
  <c r="I9" i="74"/>
  <c r="I10" i="74"/>
  <c r="H115" i="40"/>
  <c r="I115" i="40"/>
  <c r="K127" i="64"/>
  <c r="L127" i="64"/>
  <c r="M127" i="64"/>
  <c r="N127" i="64"/>
  <c r="O127" i="64"/>
  <c r="P127" i="64"/>
  <c r="H116" i="40"/>
  <c r="I116" i="40"/>
  <c r="H117" i="40"/>
  <c r="I117" i="40"/>
  <c r="H55" i="74"/>
  <c r="I55" i="74"/>
  <c r="K67" i="73"/>
  <c r="L67" i="73"/>
  <c r="M67" i="73"/>
  <c r="N67" i="73"/>
  <c r="O67" i="73"/>
  <c r="P67" i="73"/>
  <c r="H56" i="74"/>
  <c r="I56" i="74"/>
  <c r="H57" i="74"/>
  <c r="I57" i="74"/>
  <c r="I5" i="63"/>
  <c r="K16" i="62"/>
  <c r="L16" i="62"/>
  <c r="M16" i="62"/>
  <c r="N16" i="62"/>
  <c r="O16" i="62"/>
  <c r="P16" i="62"/>
  <c r="I6" i="63"/>
  <c r="J10" i="37"/>
  <c r="K10" i="61"/>
  <c r="K10" i="37"/>
  <c r="K11" i="61"/>
  <c r="K11" i="37"/>
  <c r="K12" i="61"/>
  <c r="K12" i="37"/>
  <c r="K13" i="61"/>
  <c r="K13" i="37"/>
  <c r="K62" i="61"/>
  <c r="K63" i="61"/>
  <c r="K64" i="37"/>
  <c r="K64" i="61"/>
  <c r="K65" i="37"/>
  <c r="K65" i="61"/>
  <c r="K66" i="37"/>
  <c r="K425" i="61"/>
  <c r="K446" i="37"/>
  <c r="J11" i="37"/>
  <c r="J12" i="37"/>
  <c r="J13" i="37"/>
  <c r="J63" i="37"/>
  <c r="K63" i="37"/>
  <c r="J64" i="37"/>
  <c r="J65" i="37"/>
  <c r="J66" i="37"/>
  <c r="J446" i="37"/>
  <c r="I7" i="38"/>
  <c r="K17" i="60"/>
  <c r="L17" i="60"/>
  <c r="M17" i="60"/>
  <c r="N17" i="60"/>
  <c r="O17" i="60"/>
  <c r="P17" i="60"/>
  <c r="I8" i="38"/>
  <c r="I9" i="38"/>
  <c r="I10" i="38"/>
  <c r="I5" i="66"/>
  <c r="J5" i="66"/>
  <c r="K5" i="65"/>
  <c r="K5" i="66"/>
  <c r="H8" i="74"/>
  <c r="V8" i="74"/>
  <c r="W8" i="74"/>
  <c r="H9" i="74"/>
  <c r="V9" i="74"/>
  <c r="W9" i="74"/>
  <c r="H10" i="74"/>
  <c r="V10" i="74"/>
  <c r="W10" i="74"/>
  <c r="H8" i="40"/>
  <c r="V8" i="40"/>
  <c r="W8" i="40"/>
  <c r="H9" i="40"/>
  <c r="V9" i="40"/>
  <c r="W9" i="40"/>
  <c r="H10" i="40"/>
  <c r="V10" i="40"/>
  <c r="W10" i="40"/>
  <c r="H11" i="40"/>
  <c r="V11" i="40"/>
  <c r="W11" i="40"/>
  <c r="U7" i="35"/>
  <c r="L47" i="35"/>
  <c r="B39" i="36"/>
  <c r="U5" i="35"/>
  <c r="B38" i="36" s="1"/>
  <c r="T5" i="35"/>
  <c r="T7" i="35" s="1"/>
  <c r="H28" i="35"/>
  <c r="I28" i="35"/>
  <c r="F51" i="35"/>
  <c r="F52" i="35"/>
  <c r="E31" i="57"/>
  <c r="F31" i="57"/>
  <c r="G31" i="57"/>
  <c r="H31" i="57"/>
  <c r="I31" i="57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Y31" i="57"/>
  <c r="Z31" i="57"/>
  <c r="AA31" i="57"/>
  <c r="AB31" i="57"/>
  <c r="E30" i="57"/>
  <c r="F30" i="57"/>
  <c r="G30" i="57"/>
  <c r="G32" i="55"/>
  <c r="H30" i="57"/>
  <c r="H32" i="57"/>
  <c r="I30" i="57"/>
  <c r="J30" i="57"/>
  <c r="K30" i="57"/>
  <c r="K32" i="55"/>
  <c r="L30" i="57"/>
  <c r="L32" i="57"/>
  <c r="M30" i="57"/>
  <c r="N30" i="57"/>
  <c r="O30" i="57"/>
  <c r="O32" i="57"/>
  <c r="P30" i="57"/>
  <c r="P32" i="55"/>
  <c r="Q30" i="57"/>
  <c r="Q32" i="57"/>
  <c r="R30" i="57"/>
  <c r="R32" i="57"/>
  <c r="S30" i="57"/>
  <c r="S32" i="57"/>
  <c r="T30" i="57"/>
  <c r="U30" i="57"/>
  <c r="U32" i="57"/>
  <c r="V30" i="57"/>
  <c r="V32" i="57"/>
  <c r="W30" i="57"/>
  <c r="X30" i="57"/>
  <c r="X32" i="57"/>
  <c r="Y30" i="57"/>
  <c r="Z30" i="57"/>
  <c r="Z32" i="57"/>
  <c r="AA30" i="57"/>
  <c r="AA32" i="57"/>
  <c r="AB30" i="57"/>
  <c r="AB32" i="57"/>
  <c r="K67" i="72"/>
  <c r="L67" i="72"/>
  <c r="M67" i="72"/>
  <c r="N67" i="72"/>
  <c r="O67" i="72"/>
  <c r="P67" i="72"/>
  <c r="K50" i="72"/>
  <c r="L50" i="72"/>
  <c r="M50" i="72"/>
  <c r="N50" i="72"/>
  <c r="O50" i="72"/>
  <c r="P50" i="72"/>
  <c r="K50" i="71"/>
  <c r="L50" i="71"/>
  <c r="M50" i="71"/>
  <c r="N50" i="71"/>
  <c r="O50" i="71"/>
  <c r="P50" i="71"/>
  <c r="K67" i="71"/>
  <c r="L67" i="71"/>
  <c r="M67" i="71"/>
  <c r="N67" i="71"/>
  <c r="O67" i="71"/>
  <c r="P67" i="71"/>
  <c r="K67" i="70"/>
  <c r="L67" i="70"/>
  <c r="M67" i="70"/>
  <c r="N67" i="70"/>
  <c r="O67" i="70"/>
  <c r="P67" i="70"/>
  <c r="K50" i="70"/>
  <c r="L50" i="70"/>
  <c r="M50" i="70"/>
  <c r="N50" i="70"/>
  <c r="O50" i="70"/>
  <c r="P50" i="70"/>
  <c r="J8" i="70"/>
  <c r="J8" i="48"/>
  <c r="K67" i="69"/>
  <c r="L67" i="69"/>
  <c r="M67" i="69"/>
  <c r="N67" i="69"/>
  <c r="O67" i="69"/>
  <c r="P67" i="69"/>
  <c r="L50" i="69"/>
  <c r="M50" i="69"/>
  <c r="N50" i="69"/>
  <c r="O50" i="69"/>
  <c r="P50" i="69"/>
  <c r="K50" i="69"/>
  <c r="K127" i="68"/>
  <c r="L127" i="68"/>
  <c r="M127" i="68"/>
  <c r="N127" i="68"/>
  <c r="O127" i="68"/>
  <c r="P127" i="68"/>
  <c r="J125" i="68"/>
  <c r="J119" i="44"/>
  <c r="K110" i="68"/>
  <c r="L110" i="68"/>
  <c r="M110" i="68"/>
  <c r="N110" i="68"/>
  <c r="O110" i="68"/>
  <c r="P110" i="68"/>
  <c r="J106" i="68"/>
  <c r="J106" i="44"/>
  <c r="K106" i="44"/>
  <c r="L106" i="44"/>
  <c r="I90" i="44"/>
  <c r="J42" i="68"/>
  <c r="J42" i="44"/>
  <c r="I42" i="44"/>
  <c r="J26" i="68"/>
  <c r="J26" i="44"/>
  <c r="K26" i="44"/>
  <c r="L26" i="44"/>
  <c r="I26" i="44"/>
  <c r="K67" i="67"/>
  <c r="L67" i="67"/>
  <c r="M67" i="67"/>
  <c r="N67" i="67"/>
  <c r="O67" i="67"/>
  <c r="P67" i="67"/>
  <c r="K50" i="67"/>
  <c r="L50" i="67"/>
  <c r="M50" i="67"/>
  <c r="N50" i="67"/>
  <c r="O50" i="67"/>
  <c r="P50" i="67"/>
  <c r="K38" i="62"/>
  <c r="L38" i="62"/>
  <c r="M38" i="62"/>
  <c r="N38" i="62"/>
  <c r="J28" i="62"/>
  <c r="J19" i="63"/>
  <c r="K19" i="63"/>
  <c r="L19" i="63"/>
  <c r="O38" i="62"/>
  <c r="P38" i="62"/>
  <c r="I23" i="63"/>
  <c r="K444" i="61"/>
  <c r="K14" i="61"/>
  <c r="K14" i="37"/>
  <c r="K15" i="61"/>
  <c r="K15" i="37"/>
  <c r="K16" i="61"/>
  <c r="K17" i="61"/>
  <c r="K17" i="37"/>
  <c r="K18" i="61"/>
  <c r="K18" i="37"/>
  <c r="K19" i="61"/>
  <c r="K19" i="37"/>
  <c r="K20" i="61"/>
  <c r="K21" i="61"/>
  <c r="K22" i="61"/>
  <c r="K22" i="37"/>
  <c r="K23" i="61"/>
  <c r="K24" i="61"/>
  <c r="K25" i="61"/>
  <c r="K26" i="61"/>
  <c r="K26" i="37"/>
  <c r="K27" i="61"/>
  <c r="K28" i="61"/>
  <c r="K29" i="61"/>
  <c r="K30" i="61"/>
  <c r="K30" i="37"/>
  <c r="K31" i="61"/>
  <c r="K32" i="61"/>
  <c r="K33" i="61"/>
  <c r="K33" i="37"/>
  <c r="K34" i="61"/>
  <c r="K34" i="37"/>
  <c r="K35" i="61"/>
  <c r="K35" i="37"/>
  <c r="K36" i="61"/>
  <c r="K36" i="37"/>
  <c r="K37" i="61"/>
  <c r="K38" i="61"/>
  <c r="K38" i="37"/>
  <c r="K39" i="61"/>
  <c r="K39" i="37"/>
  <c r="K40" i="61"/>
  <c r="K41" i="61"/>
  <c r="K42" i="61"/>
  <c r="K42" i="37"/>
  <c r="K43" i="61"/>
  <c r="K44" i="61"/>
  <c r="K45" i="61"/>
  <c r="K46" i="61"/>
  <c r="K46" i="37"/>
  <c r="K47" i="61"/>
  <c r="K48" i="61"/>
  <c r="K49" i="61"/>
  <c r="K49" i="37"/>
  <c r="K50" i="61"/>
  <c r="K50" i="37"/>
  <c r="K51" i="61"/>
  <c r="K51" i="37"/>
  <c r="K52" i="61"/>
  <c r="K53" i="61"/>
  <c r="K54" i="61"/>
  <c r="K54" i="37"/>
  <c r="K55" i="61"/>
  <c r="K56" i="61"/>
  <c r="K57" i="61"/>
  <c r="K58" i="61"/>
  <c r="K58" i="37"/>
  <c r="K59" i="61"/>
  <c r="K66" i="61"/>
  <c r="K67" i="61"/>
  <c r="K68" i="61"/>
  <c r="K69" i="37"/>
  <c r="K69" i="61"/>
  <c r="K70" i="61"/>
  <c r="K71" i="61"/>
  <c r="K72" i="37"/>
  <c r="K72" i="61"/>
  <c r="K73" i="37"/>
  <c r="K73" i="61"/>
  <c r="K74" i="37"/>
  <c r="K74" i="61"/>
  <c r="K75" i="37"/>
  <c r="K75" i="61"/>
  <c r="K76" i="61"/>
  <c r="K77" i="37"/>
  <c r="K77" i="61"/>
  <c r="K78" i="37"/>
  <c r="K78" i="61"/>
  <c r="K79" i="61"/>
  <c r="K80" i="61"/>
  <c r="K81" i="37"/>
  <c r="K81" i="61"/>
  <c r="K82" i="61"/>
  <c r="K83" i="61"/>
  <c r="K84" i="61"/>
  <c r="K85" i="37"/>
  <c r="K85" i="61"/>
  <c r="K86" i="61"/>
  <c r="K87" i="61"/>
  <c r="K88" i="37"/>
  <c r="K88" i="61"/>
  <c r="K89" i="37"/>
  <c r="K89" i="61"/>
  <c r="K90" i="37"/>
  <c r="K90" i="61"/>
  <c r="K91" i="61"/>
  <c r="K92" i="61"/>
  <c r="K93" i="37"/>
  <c r="K93" i="61"/>
  <c r="K94" i="61"/>
  <c r="K95" i="61"/>
  <c r="K96" i="61"/>
  <c r="K97" i="37"/>
  <c r="K97" i="61"/>
  <c r="K98" i="61"/>
  <c r="K99" i="61"/>
  <c r="K100" i="61"/>
  <c r="K101" i="37"/>
  <c r="K101" i="61"/>
  <c r="K102" i="61"/>
  <c r="K103" i="61"/>
  <c r="K104" i="37"/>
  <c r="K104" i="61"/>
  <c r="K105" i="37"/>
  <c r="K105" i="61"/>
  <c r="K106" i="37"/>
  <c r="K106" i="61"/>
  <c r="K107" i="37"/>
  <c r="K107" i="61"/>
  <c r="K108" i="61"/>
  <c r="K109" i="37"/>
  <c r="K109" i="61"/>
  <c r="K110" i="37"/>
  <c r="K110" i="61"/>
  <c r="K111" i="61"/>
  <c r="K115" i="61"/>
  <c r="K118" i="37"/>
  <c r="K116" i="61"/>
  <c r="K119" i="37"/>
  <c r="K117" i="61"/>
  <c r="K120" i="37"/>
  <c r="K118" i="61"/>
  <c r="K119" i="61"/>
  <c r="K120" i="61"/>
  <c r="K123" i="37"/>
  <c r="K121" i="61"/>
  <c r="K122" i="61"/>
  <c r="K123" i="61"/>
  <c r="K126" i="37"/>
  <c r="K124" i="61"/>
  <c r="K127" i="37"/>
  <c r="K125" i="61"/>
  <c r="K126" i="61"/>
  <c r="K129" i="37"/>
  <c r="K127" i="61"/>
  <c r="K130" i="37"/>
  <c r="K128" i="61"/>
  <c r="K131" i="37"/>
  <c r="K129" i="61"/>
  <c r="K132" i="37"/>
  <c r="K130" i="61"/>
  <c r="K133" i="37"/>
  <c r="K131" i="61"/>
  <c r="K132" i="61"/>
  <c r="K135" i="37"/>
  <c r="K133" i="61"/>
  <c r="K134" i="61"/>
  <c r="K137" i="61"/>
  <c r="K138" i="61"/>
  <c r="K142" i="37"/>
  <c r="K139" i="61"/>
  <c r="K140" i="61"/>
  <c r="K141" i="61"/>
  <c r="K145" i="37"/>
  <c r="K142" i="61"/>
  <c r="K146" i="37"/>
  <c r="K143" i="61"/>
  <c r="K144" i="61"/>
  <c r="K145" i="61"/>
  <c r="K149" i="37"/>
  <c r="K146" i="61"/>
  <c r="K150" i="37"/>
  <c r="K147" i="61"/>
  <c r="K148" i="61"/>
  <c r="K152" i="37"/>
  <c r="K149" i="61"/>
  <c r="K150" i="61"/>
  <c r="K154" i="37"/>
  <c r="K151" i="61"/>
  <c r="K152" i="61"/>
  <c r="K153" i="61"/>
  <c r="K154" i="61"/>
  <c r="K158" i="37"/>
  <c r="K155" i="61"/>
  <c r="K156" i="61"/>
  <c r="K160" i="61"/>
  <c r="K166" i="37"/>
  <c r="K161" i="61"/>
  <c r="K162" i="61"/>
  <c r="K163" i="61"/>
  <c r="K164" i="61"/>
  <c r="K170" i="37"/>
  <c r="K165" i="61"/>
  <c r="K166" i="61"/>
  <c r="K167" i="61"/>
  <c r="K173" i="37"/>
  <c r="K168" i="61"/>
  <c r="K174" i="37"/>
  <c r="K169" i="61"/>
  <c r="K175" i="37"/>
  <c r="K170" i="61"/>
  <c r="K171" i="61"/>
  <c r="K172" i="61"/>
  <c r="K178" i="37"/>
  <c r="K173" i="61"/>
  <c r="K174" i="61"/>
  <c r="K175" i="61"/>
  <c r="K176" i="61"/>
  <c r="K182" i="37"/>
  <c r="K177" i="61"/>
  <c r="K178" i="61"/>
  <c r="K179" i="61"/>
  <c r="K185" i="37"/>
  <c r="K180" i="61"/>
  <c r="K186" i="37"/>
  <c r="K181" i="61"/>
  <c r="K182" i="61"/>
  <c r="K183" i="61"/>
  <c r="K189" i="37"/>
  <c r="K184" i="61"/>
  <c r="K190" i="37"/>
  <c r="K185" i="61"/>
  <c r="K191" i="37"/>
  <c r="K186" i="61"/>
  <c r="K187" i="61"/>
  <c r="K188" i="61"/>
  <c r="K194" i="37"/>
  <c r="K189" i="61"/>
  <c r="K190" i="61"/>
  <c r="K191" i="61"/>
  <c r="K192" i="61"/>
  <c r="K198" i="37"/>
  <c r="K193" i="61"/>
  <c r="K194" i="61"/>
  <c r="K195" i="61"/>
  <c r="K196" i="61"/>
  <c r="K202" i="37"/>
  <c r="K197" i="61"/>
  <c r="K198" i="61"/>
  <c r="K199" i="61"/>
  <c r="K205" i="37"/>
  <c r="K200" i="61"/>
  <c r="K206" i="37"/>
  <c r="K201" i="61"/>
  <c r="K207" i="37"/>
  <c r="K202" i="61"/>
  <c r="K203" i="61"/>
  <c r="K204" i="61"/>
  <c r="K210" i="37"/>
  <c r="K205" i="61"/>
  <c r="K206" i="61"/>
  <c r="K207" i="61"/>
  <c r="K208" i="61"/>
  <c r="K214" i="37"/>
  <c r="K209" i="61"/>
  <c r="K212" i="61"/>
  <c r="K213" i="61"/>
  <c r="K220" i="37"/>
  <c r="K214" i="61"/>
  <c r="K221" i="37"/>
  <c r="K215" i="61"/>
  <c r="K216" i="61"/>
  <c r="K217" i="61"/>
  <c r="K224" i="37"/>
  <c r="K218" i="61"/>
  <c r="K225" i="37"/>
  <c r="K219" i="61"/>
  <c r="K226" i="37"/>
  <c r="K220" i="61"/>
  <c r="K221" i="61"/>
  <c r="K222" i="61"/>
  <c r="K229" i="37"/>
  <c r="K223" i="61"/>
  <c r="K224" i="61"/>
  <c r="K225" i="61"/>
  <c r="K226" i="61"/>
  <c r="K233" i="37"/>
  <c r="K227" i="61"/>
  <c r="K228" i="61"/>
  <c r="K229" i="61"/>
  <c r="K230" i="61"/>
  <c r="K237" i="37"/>
  <c r="K231" i="61"/>
  <c r="K232" i="61"/>
  <c r="K233" i="61"/>
  <c r="K240" i="37"/>
  <c r="K234" i="61"/>
  <c r="K241" i="37"/>
  <c r="K235" i="61"/>
  <c r="K242" i="37"/>
  <c r="K236" i="61"/>
  <c r="K237" i="61"/>
  <c r="K238" i="61"/>
  <c r="K245" i="37"/>
  <c r="K239" i="61"/>
  <c r="K240" i="61"/>
  <c r="K241" i="61"/>
  <c r="K242" i="61"/>
  <c r="K249" i="37"/>
  <c r="K243" i="61"/>
  <c r="K244" i="61"/>
  <c r="K245" i="61"/>
  <c r="K252" i="37"/>
  <c r="K246" i="61"/>
  <c r="K253" i="37"/>
  <c r="K247" i="61"/>
  <c r="K248" i="61"/>
  <c r="K249" i="61"/>
  <c r="K256" i="37"/>
  <c r="K250" i="61"/>
  <c r="K257" i="37"/>
  <c r="K251" i="61"/>
  <c r="K258" i="37"/>
  <c r="K252" i="61"/>
  <c r="K253" i="61"/>
  <c r="K254" i="61"/>
  <c r="K261" i="37"/>
  <c r="K255" i="61"/>
  <c r="K256" i="61"/>
  <c r="K257" i="61"/>
  <c r="K258" i="61"/>
  <c r="K265" i="37"/>
  <c r="K259" i="61"/>
  <c r="K260" i="61"/>
  <c r="K261" i="61"/>
  <c r="K265" i="61"/>
  <c r="K274" i="37"/>
  <c r="K266" i="61"/>
  <c r="K267" i="61"/>
  <c r="K268" i="61"/>
  <c r="K277" i="37"/>
  <c r="K269" i="61"/>
  <c r="K278" i="37"/>
  <c r="K270" i="61"/>
  <c r="K279" i="37"/>
  <c r="K271" i="61"/>
  <c r="K272" i="61"/>
  <c r="K273" i="61"/>
  <c r="K282" i="37"/>
  <c r="K274" i="61"/>
  <c r="K275" i="61"/>
  <c r="K276" i="61"/>
  <c r="K277" i="61"/>
  <c r="K286" i="37"/>
  <c r="K278" i="61"/>
  <c r="K279" i="61"/>
  <c r="K280" i="61"/>
  <c r="K289" i="37"/>
  <c r="K281" i="61"/>
  <c r="K290" i="37"/>
  <c r="K282" i="61"/>
  <c r="K283" i="61"/>
  <c r="K284" i="61"/>
  <c r="K293" i="37"/>
  <c r="K287" i="61"/>
  <c r="K297" i="37"/>
  <c r="K288" i="61"/>
  <c r="K298" i="37"/>
  <c r="K289" i="61"/>
  <c r="K290" i="61"/>
  <c r="K291" i="61"/>
  <c r="K301" i="37"/>
  <c r="K292" i="61"/>
  <c r="K293" i="61"/>
  <c r="K294" i="61"/>
  <c r="K295" i="61"/>
  <c r="K305" i="37"/>
  <c r="K296" i="61"/>
  <c r="K297" i="61"/>
  <c r="K298" i="61"/>
  <c r="K299" i="61"/>
  <c r="K309" i="37"/>
  <c r="K300" i="61"/>
  <c r="K301" i="61"/>
  <c r="K302" i="61"/>
  <c r="K312" i="37"/>
  <c r="K303" i="61"/>
  <c r="K313" i="37"/>
  <c r="K304" i="61"/>
  <c r="K314" i="37"/>
  <c r="K305" i="61"/>
  <c r="K306" i="61"/>
  <c r="K310" i="61"/>
  <c r="K322" i="37"/>
  <c r="K311" i="61"/>
  <c r="K312" i="61"/>
  <c r="K313" i="61"/>
  <c r="K314" i="61"/>
  <c r="K326" i="37"/>
  <c r="K315" i="61"/>
  <c r="K316" i="61"/>
  <c r="K317" i="61"/>
  <c r="K329" i="37"/>
  <c r="K318" i="61"/>
  <c r="K330" i="37"/>
  <c r="K319" i="61"/>
  <c r="K322" i="61"/>
  <c r="K323" i="61"/>
  <c r="K336" i="37"/>
  <c r="K324" i="61"/>
  <c r="K337" i="37"/>
  <c r="K325" i="61"/>
  <c r="K338" i="37"/>
  <c r="K326" i="61"/>
  <c r="K327" i="61"/>
  <c r="K328" i="61"/>
  <c r="K341" i="37"/>
  <c r="K329" i="61"/>
  <c r="K330" i="61"/>
  <c r="K331" i="61"/>
  <c r="K335" i="61"/>
  <c r="K350" i="37"/>
  <c r="K336" i="61"/>
  <c r="K337" i="61"/>
  <c r="K338" i="61"/>
  <c r="K339" i="61"/>
  <c r="K354" i="37"/>
  <c r="K340" i="61"/>
  <c r="K341" i="61"/>
  <c r="K342" i="61"/>
  <c r="K357" i="37"/>
  <c r="K343" i="61"/>
  <c r="K358" i="37"/>
  <c r="K344" i="61"/>
  <c r="K359" i="37"/>
  <c r="K345" i="61"/>
  <c r="K346" i="61"/>
  <c r="K347" i="61"/>
  <c r="K348" i="61"/>
  <c r="K363" i="37"/>
  <c r="K349" i="61"/>
  <c r="K350" i="61"/>
  <c r="K351" i="61"/>
  <c r="K352" i="61"/>
  <c r="K367" i="37"/>
  <c r="K353" i="61"/>
  <c r="K354" i="61"/>
  <c r="K357" i="61"/>
  <c r="K373" i="37"/>
  <c r="K358" i="61"/>
  <c r="K359" i="61"/>
  <c r="K375" i="37"/>
  <c r="K360" i="61"/>
  <c r="K361" i="61"/>
  <c r="K377" i="37"/>
  <c r="K362" i="61"/>
  <c r="K363" i="61"/>
  <c r="K379" i="37"/>
  <c r="K364" i="61"/>
  <c r="K365" i="61"/>
  <c r="K381" i="37"/>
  <c r="K366" i="61"/>
  <c r="K382" i="37"/>
  <c r="K367" i="61"/>
  <c r="K368" i="61"/>
  <c r="K369" i="61"/>
  <c r="K370" i="61"/>
  <c r="K386" i="37"/>
  <c r="K371" i="61"/>
  <c r="K372" i="61"/>
  <c r="K373" i="61"/>
  <c r="K374" i="61"/>
  <c r="K390" i="37"/>
  <c r="K375" i="61"/>
  <c r="K376" i="61"/>
  <c r="K380" i="61"/>
  <c r="K398" i="37"/>
  <c r="K381" i="61"/>
  <c r="K399" i="37"/>
  <c r="K382" i="61"/>
  <c r="K383" i="61"/>
  <c r="K384" i="61"/>
  <c r="K402" i="37"/>
  <c r="K385" i="61"/>
  <c r="K386" i="61"/>
  <c r="K387" i="61"/>
  <c r="K388" i="61"/>
  <c r="K406" i="37"/>
  <c r="K389" i="61"/>
  <c r="K390" i="61"/>
  <c r="K391" i="61"/>
  <c r="K392" i="61"/>
  <c r="K393" i="61"/>
  <c r="K411" i="37"/>
  <c r="K394" i="61"/>
  <c r="K395" i="61"/>
  <c r="K396" i="61"/>
  <c r="K397" i="61"/>
  <c r="K398" i="61"/>
  <c r="K399" i="61"/>
  <c r="K402" i="61"/>
  <c r="K421" i="37"/>
  <c r="K403" i="61"/>
  <c r="K422" i="37"/>
  <c r="K404" i="61"/>
  <c r="K405" i="61"/>
  <c r="K406" i="61"/>
  <c r="K425" i="37"/>
  <c r="K407" i="61"/>
  <c r="K426" i="37"/>
  <c r="K408" i="61"/>
  <c r="K409" i="61"/>
  <c r="K410" i="61"/>
  <c r="K429" i="37"/>
  <c r="K411" i="61"/>
  <c r="K412" i="61"/>
  <c r="K413" i="61"/>
  <c r="K414" i="61"/>
  <c r="K415" i="61"/>
  <c r="K434" i="37"/>
  <c r="K416" i="61"/>
  <c r="K417" i="61"/>
  <c r="K436" i="37"/>
  <c r="K418" i="61"/>
  <c r="K419" i="61"/>
  <c r="K438" i="37"/>
  <c r="K420" i="61"/>
  <c r="K421" i="61"/>
  <c r="K426" i="61"/>
  <c r="K447" i="37"/>
  <c r="K427" i="61"/>
  <c r="K448" i="37"/>
  <c r="K428" i="61"/>
  <c r="K429" i="61"/>
  <c r="K430" i="61"/>
  <c r="K451" i="37"/>
  <c r="K431" i="61"/>
  <c r="K432" i="61"/>
  <c r="K433" i="61"/>
  <c r="K454" i="37"/>
  <c r="K434" i="61"/>
  <c r="K455" i="37"/>
  <c r="K435" i="61"/>
  <c r="K456" i="37"/>
  <c r="K436" i="61"/>
  <c r="K437" i="61"/>
  <c r="K438" i="61"/>
  <c r="K439" i="61"/>
  <c r="K460" i="37"/>
  <c r="K440" i="61"/>
  <c r="K441" i="61"/>
  <c r="K442" i="61"/>
  <c r="K443" i="61"/>
  <c r="K464" i="37"/>
  <c r="K149" i="60"/>
  <c r="L149" i="60"/>
  <c r="J140" i="60"/>
  <c r="J87" i="38"/>
  <c r="K87" i="38"/>
  <c r="L87" i="38"/>
  <c r="M149" i="60"/>
  <c r="N149" i="60"/>
  <c r="O149" i="60"/>
  <c r="P149" i="60"/>
  <c r="K127" i="60"/>
  <c r="L127" i="60"/>
  <c r="M127" i="60"/>
  <c r="N127" i="60"/>
  <c r="O127" i="60"/>
  <c r="P127" i="60"/>
  <c r="K105" i="60"/>
  <c r="L105" i="60"/>
  <c r="M105" i="60"/>
  <c r="N105" i="60"/>
  <c r="O105" i="60"/>
  <c r="P105" i="60"/>
  <c r="K83" i="60"/>
  <c r="L83" i="60"/>
  <c r="M83" i="60"/>
  <c r="N83" i="60"/>
  <c r="O83" i="60"/>
  <c r="P83" i="60"/>
  <c r="K61" i="60"/>
  <c r="L61" i="60"/>
  <c r="M61" i="60"/>
  <c r="N61" i="60"/>
  <c r="O61" i="60"/>
  <c r="P61" i="60"/>
  <c r="J58" i="60"/>
  <c r="J41" i="38"/>
  <c r="L39" i="60"/>
  <c r="K39" i="60"/>
  <c r="M39" i="60"/>
  <c r="N39" i="60"/>
  <c r="J34" i="60"/>
  <c r="O39" i="60"/>
  <c r="P39" i="60"/>
  <c r="J26" i="38"/>
  <c r="V61" i="35"/>
  <c r="Y65" i="35"/>
  <c r="Y66" i="35"/>
  <c r="AX115" i="35"/>
  <c r="Y64" i="35"/>
  <c r="AX114" i="35"/>
  <c r="Y63" i="35"/>
  <c r="Y62" i="35"/>
  <c r="Y61" i="35"/>
  <c r="AX109" i="35"/>
  <c r="Y60" i="35"/>
  <c r="AX108" i="35"/>
  <c r="Y59" i="35"/>
  <c r="AX107" i="35"/>
  <c r="Y58" i="35"/>
  <c r="AX106" i="35"/>
  <c r="Y57" i="35"/>
  <c r="AX105" i="35"/>
  <c r="Y56" i="35"/>
  <c r="X65" i="35"/>
  <c r="X66" i="35"/>
  <c r="AW115" i="35"/>
  <c r="X64" i="35"/>
  <c r="AW114" i="35"/>
  <c r="X63" i="35"/>
  <c r="X62" i="35"/>
  <c r="X61" i="35"/>
  <c r="AW109" i="35"/>
  <c r="X60" i="35"/>
  <c r="AW108" i="35"/>
  <c r="X59" i="35"/>
  <c r="AW107" i="35"/>
  <c r="X58" i="35"/>
  <c r="AW106" i="35"/>
  <c r="X57" i="35"/>
  <c r="AW105" i="35"/>
  <c r="X56" i="35"/>
  <c r="W65" i="35"/>
  <c r="W66" i="35"/>
  <c r="W64" i="35"/>
  <c r="W63" i="35"/>
  <c r="W62" i="35"/>
  <c r="W61" i="35"/>
  <c r="W60" i="35"/>
  <c r="W59" i="35"/>
  <c r="W58" i="35"/>
  <c r="W57" i="35"/>
  <c r="W56" i="35"/>
  <c r="V65" i="35"/>
  <c r="V64" i="35"/>
  <c r="V63" i="35"/>
  <c r="V62" i="35"/>
  <c r="V60" i="35"/>
  <c r="V59" i="35"/>
  <c r="V58" i="35"/>
  <c r="V57" i="35"/>
  <c r="V56" i="35"/>
  <c r="V66" i="35"/>
  <c r="AX96" i="35"/>
  <c r="AW96" i="35"/>
  <c r="P138" i="37"/>
  <c r="P161" i="37"/>
  <c r="P162" i="37"/>
  <c r="N79" i="42"/>
  <c r="O138" i="37"/>
  <c r="O161" i="37"/>
  <c r="O162" i="37"/>
  <c r="M79" i="42"/>
  <c r="J118" i="37"/>
  <c r="J119" i="37"/>
  <c r="J120" i="37"/>
  <c r="J121" i="37"/>
  <c r="K121" i="37"/>
  <c r="J122" i="37"/>
  <c r="K122" i="37"/>
  <c r="J123" i="37"/>
  <c r="J124" i="37"/>
  <c r="K124" i="37"/>
  <c r="J125" i="37"/>
  <c r="K125" i="37"/>
  <c r="J126" i="37"/>
  <c r="J127" i="37"/>
  <c r="J128" i="37"/>
  <c r="K128" i="37"/>
  <c r="J129" i="37"/>
  <c r="J130" i="37"/>
  <c r="J131" i="37"/>
  <c r="J132" i="37"/>
  <c r="J133" i="37"/>
  <c r="J134" i="37"/>
  <c r="K134" i="37"/>
  <c r="J135" i="37"/>
  <c r="J136" i="37"/>
  <c r="K136" i="37"/>
  <c r="J137" i="37"/>
  <c r="K137" i="37"/>
  <c r="J141" i="37"/>
  <c r="K141" i="37"/>
  <c r="J142" i="37"/>
  <c r="J143" i="37"/>
  <c r="K143" i="37"/>
  <c r="J144" i="37"/>
  <c r="K144" i="37"/>
  <c r="J145" i="37"/>
  <c r="J146" i="37"/>
  <c r="J147" i="37"/>
  <c r="K147" i="37"/>
  <c r="J148" i="37"/>
  <c r="K148" i="37"/>
  <c r="J149" i="37"/>
  <c r="J150" i="37"/>
  <c r="J151" i="37"/>
  <c r="K151" i="37"/>
  <c r="J152" i="37"/>
  <c r="J153" i="37"/>
  <c r="K153" i="37"/>
  <c r="J154" i="37"/>
  <c r="J155" i="37"/>
  <c r="K155" i="37"/>
  <c r="J156" i="37"/>
  <c r="K156" i="37"/>
  <c r="J157" i="37"/>
  <c r="K157" i="37"/>
  <c r="J158" i="37"/>
  <c r="J159" i="37"/>
  <c r="K159" i="37"/>
  <c r="J160" i="37"/>
  <c r="K160" i="37"/>
  <c r="I126" i="40"/>
  <c r="J138" i="64"/>
  <c r="J126" i="40"/>
  <c r="K126" i="40"/>
  <c r="L126" i="40"/>
  <c r="I127" i="40"/>
  <c r="J139" i="64"/>
  <c r="J127" i="40"/>
  <c r="I128" i="40"/>
  <c r="J140" i="64"/>
  <c r="J128" i="40"/>
  <c r="I68" i="42"/>
  <c r="J80" i="67"/>
  <c r="J68" i="42"/>
  <c r="K68" i="42"/>
  <c r="L68" i="42"/>
  <c r="I126" i="44"/>
  <c r="J138" i="68"/>
  <c r="J126" i="44"/>
  <c r="I127" i="44"/>
  <c r="J139" i="68"/>
  <c r="J127" i="44"/>
  <c r="I128" i="44"/>
  <c r="J140" i="68"/>
  <c r="J128" i="44"/>
  <c r="I66" i="46"/>
  <c r="J78" i="69"/>
  <c r="J66" i="46"/>
  <c r="I67" i="46"/>
  <c r="J79" i="69"/>
  <c r="J67" i="46"/>
  <c r="I68" i="46"/>
  <c r="J80" i="69"/>
  <c r="J68" i="46"/>
  <c r="I66" i="48"/>
  <c r="J78" i="70"/>
  <c r="J66" i="48"/>
  <c r="I67" i="48"/>
  <c r="J79" i="70"/>
  <c r="J67" i="48"/>
  <c r="K67" i="48"/>
  <c r="L67" i="48"/>
  <c r="I68" i="48"/>
  <c r="J80" i="70"/>
  <c r="J68" i="48"/>
  <c r="I66" i="50"/>
  <c r="J78" i="71"/>
  <c r="J66" i="50"/>
  <c r="I67" i="50"/>
  <c r="J79" i="71"/>
  <c r="J67" i="50"/>
  <c r="I68" i="50"/>
  <c r="J80" i="71"/>
  <c r="J68" i="50"/>
  <c r="I66" i="52"/>
  <c r="J78" i="72"/>
  <c r="J66" i="52"/>
  <c r="I67" i="52"/>
  <c r="J79" i="72"/>
  <c r="J67" i="52"/>
  <c r="I68" i="52"/>
  <c r="J80" i="72"/>
  <c r="J68" i="52"/>
  <c r="I66" i="74"/>
  <c r="J78" i="73"/>
  <c r="J66" i="74"/>
  <c r="K66" i="74"/>
  <c r="L66" i="74"/>
  <c r="I67" i="74"/>
  <c r="J79" i="73"/>
  <c r="J67" i="74"/>
  <c r="I68" i="74"/>
  <c r="J80" i="73"/>
  <c r="J68" i="74"/>
  <c r="K68" i="74"/>
  <c r="L68" i="74"/>
  <c r="I48" i="42"/>
  <c r="I8" i="42"/>
  <c r="I9" i="42"/>
  <c r="I10" i="42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69" i="40"/>
  <c r="I70" i="40"/>
  <c r="I71" i="40"/>
  <c r="I72" i="40"/>
  <c r="I73" i="40"/>
  <c r="I74" i="40"/>
  <c r="I75" i="40"/>
  <c r="I76" i="40"/>
  <c r="I77" i="40"/>
  <c r="I78" i="40"/>
  <c r="I79" i="40"/>
  <c r="I80" i="40"/>
  <c r="I81" i="40"/>
  <c r="I82" i="40"/>
  <c r="I83" i="40"/>
  <c r="I84" i="40"/>
  <c r="I85" i="40"/>
  <c r="I86" i="40"/>
  <c r="I87" i="40"/>
  <c r="I88" i="40"/>
  <c r="I89" i="40"/>
  <c r="I90" i="40"/>
  <c r="I91" i="40"/>
  <c r="I92" i="40"/>
  <c r="I93" i="40"/>
  <c r="I94" i="40"/>
  <c r="I95" i="40"/>
  <c r="I96" i="40"/>
  <c r="I97" i="40"/>
  <c r="I98" i="40"/>
  <c r="I99" i="40"/>
  <c r="I100" i="40"/>
  <c r="I101" i="40"/>
  <c r="I102" i="40"/>
  <c r="I103" i="40"/>
  <c r="I104" i="40"/>
  <c r="I105" i="40"/>
  <c r="I106" i="40"/>
  <c r="I107" i="40"/>
  <c r="I108" i="40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60" i="44"/>
  <c r="I61" i="44"/>
  <c r="I62" i="44"/>
  <c r="I63" i="44"/>
  <c r="I64" i="44"/>
  <c r="I65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I87" i="44"/>
  <c r="I88" i="44"/>
  <c r="I89" i="44"/>
  <c r="I91" i="44"/>
  <c r="I92" i="44"/>
  <c r="I93" i="44"/>
  <c r="I94" i="44"/>
  <c r="I95" i="44"/>
  <c r="I96" i="44"/>
  <c r="I97" i="44"/>
  <c r="I98" i="44"/>
  <c r="I99" i="44"/>
  <c r="I100" i="44"/>
  <c r="I101" i="44"/>
  <c r="I102" i="44"/>
  <c r="I103" i="44"/>
  <c r="I104" i="44"/>
  <c r="I105" i="44"/>
  <c r="I106" i="44"/>
  <c r="I107" i="44"/>
  <c r="I108" i="44"/>
  <c r="I8" i="46"/>
  <c r="J8" i="69"/>
  <c r="J8" i="46"/>
  <c r="I9" i="46"/>
  <c r="J9" i="69"/>
  <c r="J9" i="46"/>
  <c r="I10" i="46"/>
  <c r="J10" i="69"/>
  <c r="J10" i="46"/>
  <c r="I11" i="46"/>
  <c r="J11" i="69"/>
  <c r="J11" i="46"/>
  <c r="I12" i="46"/>
  <c r="J12" i="69"/>
  <c r="J12" i="46"/>
  <c r="I13" i="46"/>
  <c r="J13" i="69"/>
  <c r="J13" i="46"/>
  <c r="I14" i="46"/>
  <c r="J14" i="69"/>
  <c r="J14" i="46"/>
  <c r="K14" i="46"/>
  <c r="L14" i="46"/>
  <c r="I15" i="46"/>
  <c r="J15" i="69"/>
  <c r="J15" i="46"/>
  <c r="I16" i="46"/>
  <c r="J16" i="69"/>
  <c r="J16" i="46"/>
  <c r="K16" i="46"/>
  <c r="L16" i="46"/>
  <c r="I17" i="46"/>
  <c r="J17" i="69"/>
  <c r="J17" i="46"/>
  <c r="I18" i="46"/>
  <c r="J18" i="69"/>
  <c r="J18" i="46"/>
  <c r="K18" i="46"/>
  <c r="L18" i="46"/>
  <c r="I19" i="46"/>
  <c r="J19" i="69"/>
  <c r="J19" i="46"/>
  <c r="I20" i="46"/>
  <c r="J20" i="69"/>
  <c r="J20" i="46"/>
  <c r="I21" i="46"/>
  <c r="J21" i="69"/>
  <c r="J21" i="46"/>
  <c r="I22" i="46"/>
  <c r="J22" i="69"/>
  <c r="J22" i="46"/>
  <c r="I23" i="46"/>
  <c r="J23" i="69"/>
  <c r="J23" i="46"/>
  <c r="K23" i="46"/>
  <c r="L23" i="46"/>
  <c r="I24" i="46"/>
  <c r="J24" i="69"/>
  <c r="J24" i="46"/>
  <c r="K24" i="46"/>
  <c r="L24" i="46"/>
  <c r="I25" i="46"/>
  <c r="J25" i="69"/>
  <c r="J25" i="46"/>
  <c r="I26" i="46"/>
  <c r="J26" i="69"/>
  <c r="J26" i="46"/>
  <c r="I27" i="46"/>
  <c r="J27" i="69"/>
  <c r="J27" i="46"/>
  <c r="K27" i="46"/>
  <c r="L27" i="46"/>
  <c r="I28" i="46"/>
  <c r="J28" i="69"/>
  <c r="J28" i="46"/>
  <c r="K28" i="46"/>
  <c r="L28" i="46"/>
  <c r="I29" i="46"/>
  <c r="J29" i="69"/>
  <c r="J29" i="46"/>
  <c r="I30" i="46"/>
  <c r="J30" i="69"/>
  <c r="J30" i="46"/>
  <c r="I31" i="46"/>
  <c r="J31" i="69"/>
  <c r="J31" i="46"/>
  <c r="I32" i="46"/>
  <c r="J32" i="69"/>
  <c r="J32" i="46"/>
  <c r="I33" i="46"/>
  <c r="J33" i="69"/>
  <c r="J33" i="46"/>
  <c r="K33" i="46"/>
  <c r="L33" i="46"/>
  <c r="I34" i="46"/>
  <c r="J34" i="69"/>
  <c r="J34" i="46"/>
  <c r="K34" i="46"/>
  <c r="L34" i="46"/>
  <c r="I35" i="46"/>
  <c r="J35" i="69"/>
  <c r="J35" i="46"/>
  <c r="I36" i="46"/>
  <c r="J36" i="69"/>
  <c r="J36" i="46"/>
  <c r="I37" i="46"/>
  <c r="K37" i="46"/>
  <c r="L37" i="46"/>
  <c r="J37" i="69"/>
  <c r="J37" i="46"/>
  <c r="I38" i="46"/>
  <c r="J38" i="69"/>
  <c r="J38" i="46"/>
  <c r="I39" i="46"/>
  <c r="J39" i="69"/>
  <c r="J39" i="46"/>
  <c r="I40" i="46"/>
  <c r="J40" i="69"/>
  <c r="J40" i="46"/>
  <c r="I41" i="46"/>
  <c r="J41" i="69"/>
  <c r="J41" i="46"/>
  <c r="K41" i="46"/>
  <c r="L41" i="46"/>
  <c r="I42" i="46"/>
  <c r="J42" i="69"/>
  <c r="J42" i="46"/>
  <c r="I43" i="46"/>
  <c r="J43" i="69"/>
  <c r="J43" i="46"/>
  <c r="K43" i="46"/>
  <c r="L43" i="46"/>
  <c r="I44" i="46"/>
  <c r="K44" i="46"/>
  <c r="L44" i="46"/>
  <c r="J44" i="69"/>
  <c r="J44" i="46"/>
  <c r="I45" i="46"/>
  <c r="K45" i="46"/>
  <c r="L45" i="46"/>
  <c r="J45" i="69"/>
  <c r="J45" i="46"/>
  <c r="I46" i="46"/>
  <c r="J46" i="69"/>
  <c r="J46" i="46"/>
  <c r="I47" i="46"/>
  <c r="J47" i="69"/>
  <c r="J47" i="46"/>
  <c r="I48" i="46"/>
  <c r="K48" i="46"/>
  <c r="L48" i="46"/>
  <c r="J48" i="69"/>
  <c r="J48" i="46"/>
  <c r="I8" i="48"/>
  <c r="I9" i="48"/>
  <c r="I10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47" i="48"/>
  <c r="I48" i="48"/>
  <c r="I8" i="50"/>
  <c r="I9" i="50"/>
  <c r="I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38" i="50"/>
  <c r="I39" i="50"/>
  <c r="I40" i="50"/>
  <c r="I41" i="50"/>
  <c r="I42" i="50"/>
  <c r="I43" i="50"/>
  <c r="I44" i="50"/>
  <c r="I45" i="50"/>
  <c r="I46" i="50"/>
  <c r="I47" i="50"/>
  <c r="I48" i="50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11" i="74"/>
  <c r="I12" i="74"/>
  <c r="I13" i="74"/>
  <c r="I14" i="74"/>
  <c r="I15" i="74"/>
  <c r="I16" i="74"/>
  <c r="I17" i="74"/>
  <c r="I18" i="74"/>
  <c r="I19" i="74"/>
  <c r="I20" i="74"/>
  <c r="I21" i="74"/>
  <c r="I22" i="74"/>
  <c r="I23" i="74"/>
  <c r="I24" i="74"/>
  <c r="I25" i="74"/>
  <c r="I26" i="74"/>
  <c r="I27" i="74"/>
  <c r="I28" i="74"/>
  <c r="I29" i="74"/>
  <c r="I30" i="74"/>
  <c r="I31" i="74"/>
  <c r="I32" i="74"/>
  <c r="I33" i="74"/>
  <c r="I34" i="74"/>
  <c r="I35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8" i="74"/>
  <c r="I6" i="66"/>
  <c r="K6" i="65"/>
  <c r="K6" i="66"/>
  <c r="J6" i="66"/>
  <c r="I7" i="66"/>
  <c r="K7" i="65"/>
  <c r="K7" i="66"/>
  <c r="J7" i="66"/>
  <c r="I8" i="66"/>
  <c r="K8" i="65"/>
  <c r="K8" i="66"/>
  <c r="J8" i="66"/>
  <c r="I9" i="66"/>
  <c r="K9" i="65"/>
  <c r="K9" i="66"/>
  <c r="J9" i="66"/>
  <c r="L9" i="66"/>
  <c r="M9" i="66"/>
  <c r="F8" i="8"/>
  <c r="H118" i="40"/>
  <c r="I118" i="40"/>
  <c r="H119" i="40"/>
  <c r="I119" i="40"/>
  <c r="H55" i="42"/>
  <c r="I55" i="42"/>
  <c r="H56" i="42"/>
  <c r="I56" i="42"/>
  <c r="H57" i="42"/>
  <c r="I57" i="42"/>
  <c r="H58" i="42"/>
  <c r="I58" i="42"/>
  <c r="H59" i="42"/>
  <c r="I59" i="42"/>
  <c r="H115" i="44"/>
  <c r="I115" i="44"/>
  <c r="H116" i="44"/>
  <c r="I116" i="44"/>
  <c r="H117" i="44"/>
  <c r="I117" i="44"/>
  <c r="H118" i="44"/>
  <c r="I118" i="44"/>
  <c r="H119" i="44"/>
  <c r="I119" i="44"/>
  <c r="H55" i="46"/>
  <c r="I55" i="46"/>
  <c r="H56" i="46"/>
  <c r="I56" i="46"/>
  <c r="H57" i="46"/>
  <c r="I57" i="46"/>
  <c r="H58" i="46"/>
  <c r="I58" i="46"/>
  <c r="H59" i="46"/>
  <c r="I59" i="46"/>
  <c r="H55" i="48"/>
  <c r="I55" i="48"/>
  <c r="H56" i="48"/>
  <c r="I56" i="48"/>
  <c r="H57" i="48"/>
  <c r="I57" i="48"/>
  <c r="H58" i="48"/>
  <c r="I58" i="48"/>
  <c r="H59" i="48"/>
  <c r="I59" i="48"/>
  <c r="H55" i="50"/>
  <c r="I55" i="50"/>
  <c r="H56" i="50"/>
  <c r="I56" i="50"/>
  <c r="H57" i="50"/>
  <c r="I57" i="50"/>
  <c r="H58" i="50"/>
  <c r="I58" i="50"/>
  <c r="H59" i="50"/>
  <c r="I59" i="50"/>
  <c r="H55" i="52"/>
  <c r="I55" i="52"/>
  <c r="H56" i="52"/>
  <c r="I56" i="52"/>
  <c r="H57" i="52"/>
  <c r="I57" i="52"/>
  <c r="H58" i="52"/>
  <c r="I58" i="52"/>
  <c r="H59" i="52"/>
  <c r="I59" i="52"/>
  <c r="H58" i="74"/>
  <c r="I58" i="74"/>
  <c r="H59" i="74"/>
  <c r="I59" i="74"/>
  <c r="I11" i="38"/>
  <c r="I12" i="38"/>
  <c r="I13" i="38"/>
  <c r="I14" i="38"/>
  <c r="I15" i="38"/>
  <c r="I16" i="38"/>
  <c r="I20" i="38"/>
  <c r="I21" i="38"/>
  <c r="I22" i="38"/>
  <c r="I23" i="38"/>
  <c r="I24" i="38"/>
  <c r="I25" i="38"/>
  <c r="I26" i="38"/>
  <c r="I27" i="38"/>
  <c r="I28" i="38"/>
  <c r="I29" i="38"/>
  <c r="I33" i="38"/>
  <c r="I34" i="38"/>
  <c r="I35" i="38"/>
  <c r="I36" i="38"/>
  <c r="I37" i="38"/>
  <c r="I38" i="38"/>
  <c r="I39" i="38"/>
  <c r="I40" i="38"/>
  <c r="I41" i="38"/>
  <c r="I42" i="38"/>
  <c r="I46" i="38"/>
  <c r="I47" i="38"/>
  <c r="I48" i="38"/>
  <c r="I49" i="38"/>
  <c r="I50" i="38"/>
  <c r="I51" i="38"/>
  <c r="I52" i="38"/>
  <c r="I53" i="38"/>
  <c r="I54" i="38"/>
  <c r="I55" i="38"/>
  <c r="I59" i="38"/>
  <c r="I60" i="38"/>
  <c r="I61" i="38"/>
  <c r="I62" i="38"/>
  <c r="I63" i="38"/>
  <c r="I64" i="38"/>
  <c r="I65" i="38"/>
  <c r="I66" i="38"/>
  <c r="I67" i="38"/>
  <c r="I68" i="38"/>
  <c r="I72" i="38"/>
  <c r="I73" i="38"/>
  <c r="I74" i="38"/>
  <c r="I75" i="38"/>
  <c r="I76" i="38"/>
  <c r="I77" i="38"/>
  <c r="I78" i="38"/>
  <c r="I79" i="38"/>
  <c r="I80" i="38"/>
  <c r="I81" i="38"/>
  <c r="I85" i="38"/>
  <c r="I86" i="38"/>
  <c r="I87" i="38"/>
  <c r="I88" i="38"/>
  <c r="I89" i="38"/>
  <c r="I90" i="38"/>
  <c r="I91" i="38"/>
  <c r="I92" i="38"/>
  <c r="I93" i="38"/>
  <c r="I94" i="38"/>
  <c r="J14" i="37"/>
  <c r="J15" i="37"/>
  <c r="J16" i="37"/>
  <c r="K16" i="37"/>
  <c r="J17" i="37"/>
  <c r="J18" i="37"/>
  <c r="J19" i="37"/>
  <c r="J20" i="37"/>
  <c r="K20" i="37"/>
  <c r="J21" i="37"/>
  <c r="K21" i="37"/>
  <c r="J22" i="37"/>
  <c r="J23" i="37"/>
  <c r="K23" i="37"/>
  <c r="J24" i="37"/>
  <c r="K24" i="37"/>
  <c r="J25" i="37"/>
  <c r="K25" i="37"/>
  <c r="J26" i="37"/>
  <c r="J27" i="37"/>
  <c r="K27" i="37"/>
  <c r="J28" i="37"/>
  <c r="K28" i="37"/>
  <c r="J29" i="37"/>
  <c r="K29" i="37"/>
  <c r="J30" i="37"/>
  <c r="J31" i="37"/>
  <c r="K31" i="37"/>
  <c r="J32" i="37"/>
  <c r="K32" i="37"/>
  <c r="J33" i="37"/>
  <c r="J34" i="37"/>
  <c r="J35" i="37"/>
  <c r="J36" i="37"/>
  <c r="J37" i="37"/>
  <c r="K37" i="37"/>
  <c r="J38" i="37"/>
  <c r="J39" i="37"/>
  <c r="J40" i="37"/>
  <c r="K40" i="37"/>
  <c r="J41" i="37"/>
  <c r="K41" i="37"/>
  <c r="J42" i="37"/>
  <c r="J43" i="37"/>
  <c r="K43" i="37"/>
  <c r="J44" i="37"/>
  <c r="K44" i="37"/>
  <c r="J45" i="37"/>
  <c r="K45" i="37"/>
  <c r="J46" i="37"/>
  <c r="J47" i="37"/>
  <c r="K47" i="37"/>
  <c r="J48" i="37"/>
  <c r="K48" i="37"/>
  <c r="J49" i="37"/>
  <c r="J50" i="37"/>
  <c r="J51" i="37"/>
  <c r="J52" i="37"/>
  <c r="K52" i="37"/>
  <c r="J53" i="37"/>
  <c r="K53" i="37"/>
  <c r="J54" i="37"/>
  <c r="J55" i="37"/>
  <c r="K55" i="37"/>
  <c r="J56" i="37"/>
  <c r="K56" i="37"/>
  <c r="J57" i="37"/>
  <c r="K57" i="37"/>
  <c r="J58" i="37"/>
  <c r="J59" i="37"/>
  <c r="K59" i="37"/>
  <c r="J67" i="37"/>
  <c r="K67" i="37"/>
  <c r="J68" i="37"/>
  <c r="K68" i="37"/>
  <c r="J69" i="37"/>
  <c r="J70" i="37"/>
  <c r="K70" i="37"/>
  <c r="J71" i="37"/>
  <c r="K71" i="37"/>
  <c r="J72" i="37"/>
  <c r="J73" i="37"/>
  <c r="J74" i="37"/>
  <c r="J75" i="37"/>
  <c r="J76" i="37"/>
  <c r="K76" i="37"/>
  <c r="J77" i="37"/>
  <c r="J78" i="37"/>
  <c r="J79" i="37"/>
  <c r="K79" i="37"/>
  <c r="J80" i="37"/>
  <c r="K80" i="37"/>
  <c r="J81" i="37"/>
  <c r="J82" i="37"/>
  <c r="K82" i="37"/>
  <c r="J83" i="37"/>
  <c r="K83" i="37"/>
  <c r="J84" i="37"/>
  <c r="K84" i="37"/>
  <c r="J85" i="37"/>
  <c r="J86" i="37"/>
  <c r="K86" i="37"/>
  <c r="J87" i="37"/>
  <c r="K87" i="37"/>
  <c r="J88" i="37"/>
  <c r="J89" i="37"/>
  <c r="J90" i="37"/>
  <c r="J91" i="37"/>
  <c r="K91" i="37"/>
  <c r="J92" i="37"/>
  <c r="K92" i="37"/>
  <c r="J93" i="37"/>
  <c r="J94" i="37"/>
  <c r="K94" i="37"/>
  <c r="J95" i="37"/>
  <c r="K95" i="37"/>
  <c r="J96" i="37"/>
  <c r="K96" i="37"/>
  <c r="J97" i="37"/>
  <c r="J98" i="37"/>
  <c r="K98" i="37"/>
  <c r="J99" i="37"/>
  <c r="K99" i="37"/>
  <c r="J100" i="37"/>
  <c r="K100" i="37"/>
  <c r="J101" i="37"/>
  <c r="J102" i="37"/>
  <c r="K102" i="37"/>
  <c r="J103" i="37"/>
  <c r="K103" i="37"/>
  <c r="J104" i="37"/>
  <c r="J105" i="37"/>
  <c r="J106" i="37"/>
  <c r="J107" i="37"/>
  <c r="J108" i="37"/>
  <c r="K108" i="37"/>
  <c r="J109" i="37"/>
  <c r="J110" i="37"/>
  <c r="J111" i="37"/>
  <c r="K111" i="37"/>
  <c r="J112" i="37"/>
  <c r="K112" i="37"/>
  <c r="J166" i="37"/>
  <c r="J167" i="37"/>
  <c r="K167" i="37"/>
  <c r="J168" i="37"/>
  <c r="K168" i="37"/>
  <c r="J169" i="37"/>
  <c r="K169" i="37"/>
  <c r="J170" i="37"/>
  <c r="J171" i="37"/>
  <c r="K171" i="37"/>
  <c r="J172" i="37"/>
  <c r="K172" i="37"/>
  <c r="J173" i="37"/>
  <c r="J174" i="37"/>
  <c r="J175" i="37"/>
  <c r="J176" i="37"/>
  <c r="K176" i="37"/>
  <c r="J177" i="37"/>
  <c r="K177" i="37"/>
  <c r="J178" i="37"/>
  <c r="J179" i="37"/>
  <c r="K179" i="37"/>
  <c r="J180" i="37"/>
  <c r="K180" i="37"/>
  <c r="J181" i="37"/>
  <c r="K181" i="37"/>
  <c r="J182" i="37"/>
  <c r="J183" i="37"/>
  <c r="K183" i="37"/>
  <c r="J184" i="37"/>
  <c r="K184" i="37"/>
  <c r="J185" i="37"/>
  <c r="J186" i="37"/>
  <c r="J187" i="37"/>
  <c r="K187" i="37"/>
  <c r="J188" i="37"/>
  <c r="K188" i="37"/>
  <c r="J189" i="37"/>
  <c r="J190" i="37"/>
  <c r="J191" i="37"/>
  <c r="J192" i="37"/>
  <c r="K192" i="37"/>
  <c r="J193" i="37"/>
  <c r="K193" i="37"/>
  <c r="J194" i="37"/>
  <c r="J195" i="37"/>
  <c r="K195" i="37"/>
  <c r="J196" i="37"/>
  <c r="K196" i="37"/>
  <c r="J197" i="37"/>
  <c r="K197" i="37"/>
  <c r="J198" i="37"/>
  <c r="J199" i="37"/>
  <c r="K199" i="37"/>
  <c r="J200" i="37"/>
  <c r="K200" i="37"/>
  <c r="J201" i="37"/>
  <c r="K201" i="37"/>
  <c r="J202" i="37"/>
  <c r="J203" i="37"/>
  <c r="K203" i="37"/>
  <c r="J204" i="37"/>
  <c r="K204" i="37"/>
  <c r="J205" i="37"/>
  <c r="J206" i="37"/>
  <c r="J207" i="37"/>
  <c r="J208" i="37"/>
  <c r="K208" i="37"/>
  <c r="J209" i="37"/>
  <c r="K209" i="37"/>
  <c r="J210" i="37"/>
  <c r="J211" i="37"/>
  <c r="K211" i="37"/>
  <c r="J212" i="37"/>
  <c r="K212" i="37"/>
  <c r="J213" i="37"/>
  <c r="K213" i="37"/>
  <c r="J214" i="37"/>
  <c r="J215" i="37"/>
  <c r="K215" i="37"/>
  <c r="J219" i="37"/>
  <c r="K219" i="37"/>
  <c r="J220" i="37"/>
  <c r="J221" i="37"/>
  <c r="J222" i="37"/>
  <c r="K222" i="37"/>
  <c r="J223" i="37"/>
  <c r="K223" i="37"/>
  <c r="J224" i="37"/>
  <c r="J225" i="37"/>
  <c r="J226" i="37"/>
  <c r="J227" i="37"/>
  <c r="K227" i="37"/>
  <c r="J228" i="37"/>
  <c r="K228" i="37"/>
  <c r="J229" i="37"/>
  <c r="J230" i="37"/>
  <c r="K230" i="37"/>
  <c r="J231" i="37"/>
  <c r="K231" i="37"/>
  <c r="J232" i="37"/>
  <c r="K232" i="37"/>
  <c r="J233" i="37"/>
  <c r="J234" i="37"/>
  <c r="K234" i="37"/>
  <c r="J235" i="37"/>
  <c r="K235" i="37"/>
  <c r="J236" i="37"/>
  <c r="K236" i="37"/>
  <c r="J237" i="37"/>
  <c r="J238" i="37"/>
  <c r="K238" i="37"/>
  <c r="J239" i="37"/>
  <c r="K239" i="37"/>
  <c r="J240" i="37"/>
  <c r="J241" i="37"/>
  <c r="J242" i="37"/>
  <c r="J243" i="37"/>
  <c r="K243" i="37"/>
  <c r="J244" i="37"/>
  <c r="K244" i="37"/>
  <c r="J245" i="37"/>
  <c r="J246" i="37"/>
  <c r="K246" i="37"/>
  <c r="J247" i="37"/>
  <c r="K247" i="37"/>
  <c r="J248" i="37"/>
  <c r="K248" i="37"/>
  <c r="J249" i="37"/>
  <c r="J250" i="37"/>
  <c r="K250" i="37"/>
  <c r="J251" i="37"/>
  <c r="K251" i="37"/>
  <c r="J252" i="37"/>
  <c r="J253" i="37"/>
  <c r="J254" i="37"/>
  <c r="K254" i="37"/>
  <c r="J255" i="37"/>
  <c r="K255" i="37"/>
  <c r="J256" i="37"/>
  <c r="J257" i="37"/>
  <c r="J258" i="37"/>
  <c r="J259" i="37"/>
  <c r="K259" i="37"/>
  <c r="J260" i="37"/>
  <c r="K260" i="37"/>
  <c r="J261" i="37"/>
  <c r="J262" i="37"/>
  <c r="K262" i="37"/>
  <c r="J263" i="37"/>
  <c r="K263" i="37"/>
  <c r="J264" i="37"/>
  <c r="K264" i="37"/>
  <c r="J265" i="37"/>
  <c r="J266" i="37"/>
  <c r="K266" i="37"/>
  <c r="J267" i="37"/>
  <c r="K267" i="37"/>
  <c r="J268" i="37"/>
  <c r="K268" i="37"/>
  <c r="J274" i="37"/>
  <c r="J275" i="37"/>
  <c r="K275" i="37"/>
  <c r="J276" i="37"/>
  <c r="K276" i="37"/>
  <c r="J277" i="37"/>
  <c r="J278" i="37"/>
  <c r="J279" i="37"/>
  <c r="J280" i="37"/>
  <c r="K280" i="37"/>
  <c r="J281" i="37"/>
  <c r="K281" i="37"/>
  <c r="J282" i="37"/>
  <c r="J283" i="37"/>
  <c r="K283" i="37"/>
  <c r="J284" i="37"/>
  <c r="K284" i="37"/>
  <c r="J285" i="37"/>
  <c r="K285" i="37"/>
  <c r="J286" i="37"/>
  <c r="J287" i="37"/>
  <c r="K287" i="37"/>
  <c r="J288" i="37"/>
  <c r="K288" i="37"/>
  <c r="J289" i="37"/>
  <c r="J290" i="37"/>
  <c r="J291" i="37"/>
  <c r="K291" i="37"/>
  <c r="J292" i="37"/>
  <c r="K292" i="37"/>
  <c r="J293" i="37"/>
  <c r="J297" i="37"/>
  <c r="J298" i="37"/>
  <c r="J299" i="37"/>
  <c r="K299" i="37"/>
  <c r="J300" i="37"/>
  <c r="K300" i="37"/>
  <c r="J301" i="37"/>
  <c r="J302" i="37"/>
  <c r="K302" i="37"/>
  <c r="J303" i="37"/>
  <c r="K303" i="37"/>
  <c r="J304" i="37"/>
  <c r="K304" i="37"/>
  <c r="J305" i="37"/>
  <c r="J306" i="37"/>
  <c r="K306" i="37"/>
  <c r="J307" i="37"/>
  <c r="K307" i="37"/>
  <c r="J308" i="37"/>
  <c r="K308" i="37"/>
  <c r="J309" i="37"/>
  <c r="J310" i="37"/>
  <c r="K310" i="37"/>
  <c r="J311" i="37"/>
  <c r="K311" i="37"/>
  <c r="J312" i="37"/>
  <c r="J313" i="37"/>
  <c r="J314" i="37"/>
  <c r="J315" i="37"/>
  <c r="K315" i="37"/>
  <c r="J316" i="37"/>
  <c r="K316" i="37"/>
  <c r="J322" i="37"/>
  <c r="J323" i="37"/>
  <c r="K323" i="37"/>
  <c r="J324" i="37"/>
  <c r="K324" i="37"/>
  <c r="J325" i="37"/>
  <c r="K325" i="37"/>
  <c r="J326" i="37"/>
  <c r="J327" i="37"/>
  <c r="K327" i="37"/>
  <c r="J328" i="37"/>
  <c r="K328" i="37"/>
  <c r="J329" i="37"/>
  <c r="J330" i="37"/>
  <c r="J331" i="37"/>
  <c r="K331" i="37"/>
  <c r="J335" i="37"/>
  <c r="K335" i="37"/>
  <c r="J336" i="37"/>
  <c r="J337" i="37"/>
  <c r="J338" i="37"/>
  <c r="J339" i="37"/>
  <c r="K339" i="37"/>
  <c r="J340" i="37"/>
  <c r="K340" i="37"/>
  <c r="J341" i="37"/>
  <c r="J342" i="37"/>
  <c r="K342" i="37"/>
  <c r="J343" i="37"/>
  <c r="K343" i="37"/>
  <c r="J344" i="37"/>
  <c r="K344" i="37"/>
  <c r="J350" i="37"/>
  <c r="J351" i="37"/>
  <c r="K351" i="37"/>
  <c r="J352" i="37"/>
  <c r="K352" i="37"/>
  <c r="J353" i="37"/>
  <c r="K353" i="37"/>
  <c r="J354" i="37"/>
  <c r="J355" i="37"/>
  <c r="K355" i="37"/>
  <c r="J356" i="37"/>
  <c r="K356" i="37"/>
  <c r="J357" i="37"/>
  <c r="J358" i="37"/>
  <c r="J359" i="37"/>
  <c r="J373" i="37"/>
  <c r="J374" i="37"/>
  <c r="K374" i="37"/>
  <c r="J375" i="37"/>
  <c r="J376" i="37"/>
  <c r="K376" i="37"/>
  <c r="J377" i="37"/>
  <c r="J378" i="37"/>
  <c r="K378" i="37"/>
  <c r="J379" i="37"/>
  <c r="J380" i="37"/>
  <c r="K380" i="37"/>
  <c r="J381" i="37"/>
  <c r="J382" i="37"/>
  <c r="J398" i="37"/>
  <c r="J399" i="37"/>
  <c r="J400" i="37"/>
  <c r="K400" i="37"/>
  <c r="J401" i="37"/>
  <c r="K401" i="37"/>
  <c r="J402" i="37"/>
  <c r="J403" i="37"/>
  <c r="K403" i="37"/>
  <c r="J404" i="37"/>
  <c r="K404" i="37"/>
  <c r="J405" i="37"/>
  <c r="K405" i="37"/>
  <c r="J406" i="37"/>
  <c r="J407" i="37"/>
  <c r="K407" i="37"/>
  <c r="J421" i="37"/>
  <c r="J422" i="37"/>
  <c r="J423" i="37"/>
  <c r="K423" i="37"/>
  <c r="J424" i="37"/>
  <c r="K424" i="37"/>
  <c r="J425" i="37"/>
  <c r="J426" i="37"/>
  <c r="J427" i="37"/>
  <c r="K427" i="37"/>
  <c r="J428" i="37"/>
  <c r="K428" i="37"/>
  <c r="J429" i="37"/>
  <c r="J430" i="37"/>
  <c r="K430" i="37"/>
  <c r="J447" i="37"/>
  <c r="J448" i="37"/>
  <c r="J449" i="37"/>
  <c r="K449" i="37"/>
  <c r="J450" i="37"/>
  <c r="K450" i="37"/>
  <c r="J451" i="37"/>
  <c r="J452" i="37"/>
  <c r="K452" i="37"/>
  <c r="J453" i="37"/>
  <c r="K453" i="37"/>
  <c r="J454" i="37"/>
  <c r="J455" i="37"/>
  <c r="I18" i="63"/>
  <c r="I19" i="63"/>
  <c r="I20" i="63"/>
  <c r="I21" i="63"/>
  <c r="I22" i="63"/>
  <c r="I24" i="63"/>
  <c r="I25" i="63"/>
  <c r="I26" i="63"/>
  <c r="I27" i="63"/>
  <c r="I7" i="63"/>
  <c r="I8" i="63"/>
  <c r="I9" i="63"/>
  <c r="I10" i="63"/>
  <c r="I11" i="63"/>
  <c r="I12" i="63"/>
  <c r="I13" i="63"/>
  <c r="I14" i="63"/>
  <c r="M144" i="40"/>
  <c r="M84" i="42"/>
  <c r="M144" i="44"/>
  <c r="M84" i="46"/>
  <c r="M84" i="48"/>
  <c r="M84" i="50"/>
  <c r="M84" i="52"/>
  <c r="M84" i="74"/>
  <c r="N144" i="40"/>
  <c r="N84" i="42"/>
  <c r="N144" i="44"/>
  <c r="N84" i="46"/>
  <c r="N84" i="48"/>
  <c r="N84" i="50"/>
  <c r="N84" i="52"/>
  <c r="N84" i="74"/>
  <c r="D55" i="33"/>
  <c r="AB46" i="35"/>
  <c r="AB47" i="35"/>
  <c r="AB48" i="35"/>
  <c r="AB49" i="35"/>
  <c r="AB50" i="35"/>
  <c r="AB51" i="35"/>
  <c r="AB52" i="35"/>
  <c r="AB53" i="35"/>
  <c r="AB54" i="35"/>
  <c r="AB55" i="35"/>
  <c r="G43" i="75"/>
  <c r="K6" i="39"/>
  <c r="AL9" i="35"/>
  <c r="AM9" i="35"/>
  <c r="AK9" i="35"/>
  <c r="C27" i="82"/>
  <c r="C27" i="49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H46" i="85"/>
  <c r="I46" i="85"/>
  <c r="G46" i="85"/>
  <c r="K21" i="39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H45" i="85"/>
  <c r="I45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K22" i="39"/>
  <c r="AA37" i="85"/>
  <c r="Z37" i="85"/>
  <c r="Y37" i="85"/>
  <c r="X37" i="85"/>
  <c r="X39" i="85"/>
  <c r="X40" i="85"/>
  <c r="X42" i="85"/>
  <c r="W37" i="85"/>
  <c r="V37" i="85"/>
  <c r="U37" i="85"/>
  <c r="T37" i="85"/>
  <c r="T39" i="85"/>
  <c r="S37" i="85"/>
  <c r="R37" i="85"/>
  <c r="R35" i="85"/>
  <c r="R39" i="85"/>
  <c r="R36" i="85"/>
  <c r="R38" i="85"/>
  <c r="Q37" i="85"/>
  <c r="P37" i="85"/>
  <c r="O37" i="85"/>
  <c r="N37" i="85"/>
  <c r="M37" i="85"/>
  <c r="L37" i="85"/>
  <c r="K37" i="85"/>
  <c r="J37" i="85"/>
  <c r="I37" i="85"/>
  <c r="H37" i="85"/>
  <c r="AA36" i="85"/>
  <c r="AA38" i="85"/>
  <c r="Z36" i="85"/>
  <c r="Z38" i="85"/>
  <c r="Y36" i="85"/>
  <c r="Y38" i="85"/>
  <c r="X36" i="85"/>
  <c r="X38" i="85"/>
  <c r="W36" i="85"/>
  <c r="W38" i="85"/>
  <c r="V36" i="85"/>
  <c r="V38" i="85"/>
  <c r="U36" i="85"/>
  <c r="U38" i="85"/>
  <c r="T36" i="85"/>
  <c r="T38" i="85"/>
  <c r="S36" i="85"/>
  <c r="S38" i="85"/>
  <c r="Q36" i="85"/>
  <c r="Q38" i="85"/>
  <c r="P36" i="85"/>
  <c r="P38" i="85"/>
  <c r="O36" i="85"/>
  <c r="O38" i="85"/>
  <c r="N36" i="85"/>
  <c r="N38" i="85"/>
  <c r="M36" i="85"/>
  <c r="M38" i="85"/>
  <c r="L36" i="85"/>
  <c r="L38" i="85"/>
  <c r="K36" i="85"/>
  <c r="K38" i="85"/>
  <c r="J36" i="85"/>
  <c r="J38" i="85"/>
  <c r="I36" i="85"/>
  <c r="I38" i="85"/>
  <c r="H36" i="85"/>
  <c r="H38" i="85"/>
  <c r="AA35" i="85"/>
  <c r="Z35" i="85"/>
  <c r="Y35" i="85"/>
  <c r="X35" i="85"/>
  <c r="W35" i="85"/>
  <c r="V35" i="85"/>
  <c r="U35" i="85"/>
  <c r="T35" i="85"/>
  <c r="S35" i="85"/>
  <c r="Q35" i="85"/>
  <c r="Q39" i="85"/>
  <c r="P35" i="85"/>
  <c r="P39" i="85"/>
  <c r="O35" i="85"/>
  <c r="N35" i="85"/>
  <c r="M35" i="85"/>
  <c r="M39" i="85"/>
  <c r="M40" i="85"/>
  <c r="L35" i="85"/>
  <c r="L39" i="85"/>
  <c r="K35" i="85"/>
  <c r="J35" i="85"/>
  <c r="I35" i="85"/>
  <c r="H35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AA26" i="85"/>
  <c r="AA41" i="85"/>
  <c r="Z26" i="85"/>
  <c r="Z41" i="85"/>
  <c r="Y26" i="85"/>
  <c r="Y41" i="85"/>
  <c r="X26" i="85"/>
  <c r="X41" i="85"/>
  <c r="W26" i="85"/>
  <c r="W41" i="85"/>
  <c r="V26" i="85"/>
  <c r="V41" i="85"/>
  <c r="U26" i="85"/>
  <c r="U41" i="85"/>
  <c r="T26" i="85"/>
  <c r="T41" i="85"/>
  <c r="S26" i="85"/>
  <c r="S41" i="85"/>
  <c r="R26" i="85"/>
  <c r="R41" i="85"/>
  <c r="Q26" i="85"/>
  <c r="Q41" i="85"/>
  <c r="P26" i="85"/>
  <c r="P41" i="85"/>
  <c r="O26" i="85"/>
  <c r="O41" i="85"/>
  <c r="N26" i="85"/>
  <c r="N41" i="85"/>
  <c r="M26" i="85"/>
  <c r="M41" i="85"/>
  <c r="L26" i="85"/>
  <c r="L41" i="85"/>
  <c r="K26" i="85"/>
  <c r="K41" i="85"/>
  <c r="J26" i="85"/>
  <c r="J41" i="85"/>
  <c r="I26" i="85"/>
  <c r="I41" i="85"/>
  <c r="G41" i="85"/>
  <c r="H26" i="85"/>
  <c r="H41" i="85"/>
  <c r="K19" i="39"/>
  <c r="AA25" i="85"/>
  <c r="Z25" i="85"/>
  <c r="Y25" i="85"/>
  <c r="X25" i="85"/>
  <c r="X27" i="85"/>
  <c r="W25" i="85"/>
  <c r="V25" i="85"/>
  <c r="V23" i="85"/>
  <c r="V20" i="85"/>
  <c r="U25" i="85"/>
  <c r="T25" i="85"/>
  <c r="S25" i="85"/>
  <c r="R25" i="85"/>
  <c r="R23" i="85"/>
  <c r="R20" i="85"/>
  <c r="R27" i="85"/>
  <c r="Q25" i="85"/>
  <c r="P25" i="85"/>
  <c r="O25" i="85"/>
  <c r="N25" i="85"/>
  <c r="N27" i="85"/>
  <c r="N23" i="85"/>
  <c r="N20" i="85"/>
  <c r="M25" i="85"/>
  <c r="M27" i="85"/>
  <c r="L25" i="85"/>
  <c r="K25" i="85"/>
  <c r="J25" i="85"/>
  <c r="J23" i="85"/>
  <c r="J20" i="85"/>
  <c r="I25" i="85"/>
  <c r="H25" i="85"/>
  <c r="G24" i="85"/>
  <c r="G25" i="85"/>
  <c r="AA23" i="85"/>
  <c r="Z23" i="85"/>
  <c r="Y23" i="85"/>
  <c r="X23" i="85"/>
  <c r="W23" i="85"/>
  <c r="U23" i="85"/>
  <c r="T23" i="85"/>
  <c r="T20" i="85"/>
  <c r="T27" i="85"/>
  <c r="S23" i="85"/>
  <c r="Q23" i="85"/>
  <c r="Q20" i="85"/>
  <c r="Q27" i="85"/>
  <c r="P23" i="85"/>
  <c r="P27" i="85"/>
  <c r="P20" i="85"/>
  <c r="O23" i="85"/>
  <c r="O27" i="85"/>
  <c r="M23" i="85"/>
  <c r="M20" i="85"/>
  <c r="L23" i="85"/>
  <c r="L20" i="85"/>
  <c r="K23" i="85"/>
  <c r="I23" i="85"/>
  <c r="H23" i="85"/>
  <c r="G22" i="85"/>
  <c r="G23" i="85"/>
  <c r="G21" i="85"/>
  <c r="AA20" i="85"/>
  <c r="Z20" i="85"/>
  <c r="Y20" i="85"/>
  <c r="X20" i="85"/>
  <c r="W20" i="85"/>
  <c r="U20" i="85"/>
  <c r="S20" i="85"/>
  <c r="O20" i="85"/>
  <c r="K20" i="85"/>
  <c r="K27" i="85"/>
  <c r="I20" i="85"/>
  <c r="H20" i="85"/>
  <c r="G19" i="85"/>
  <c r="G20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G8" i="85"/>
  <c r="G7" i="85"/>
  <c r="B7" i="85"/>
  <c r="B8" i="85"/>
  <c r="B9" i="85"/>
  <c r="B10" i="85"/>
  <c r="B13" i="85"/>
  <c r="B19" i="85"/>
  <c r="B20" i="85"/>
  <c r="B21" i="85"/>
  <c r="B22" i="85"/>
  <c r="B23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Y9" i="74"/>
  <c r="Y10" i="74"/>
  <c r="Y11" i="74"/>
  <c r="Y12" i="74"/>
  <c r="Y13" i="74"/>
  <c r="Y14" i="74"/>
  <c r="Y15" i="74"/>
  <c r="Y16" i="74"/>
  <c r="Y17" i="74"/>
  <c r="Y18" i="74"/>
  <c r="Y19" i="74"/>
  <c r="Y20" i="74"/>
  <c r="Y21" i="74"/>
  <c r="Y22" i="74"/>
  <c r="Y23" i="74"/>
  <c r="Y24" i="74"/>
  <c r="Y25" i="74"/>
  <c r="Y26" i="74"/>
  <c r="Y27" i="74"/>
  <c r="Y28" i="74"/>
  <c r="Y29" i="74"/>
  <c r="Y30" i="74"/>
  <c r="Y31" i="74"/>
  <c r="Y32" i="74"/>
  <c r="Y33" i="74"/>
  <c r="Y34" i="74"/>
  <c r="Y35" i="74"/>
  <c r="Y36" i="74"/>
  <c r="Y37" i="74"/>
  <c r="Y38" i="74"/>
  <c r="Y39" i="74"/>
  <c r="Y40" i="74"/>
  <c r="Y41" i="74"/>
  <c r="Y42" i="74"/>
  <c r="Y43" i="74"/>
  <c r="Y44" i="74"/>
  <c r="Y45" i="74"/>
  <c r="Y46" i="74"/>
  <c r="Y47" i="74"/>
  <c r="Y8" i="74"/>
  <c r="Y9" i="52"/>
  <c r="Y10" i="52"/>
  <c r="Y11" i="52"/>
  <c r="Y12" i="52"/>
  <c r="Y13" i="52"/>
  <c r="Y14" i="52"/>
  <c r="Y15" i="52"/>
  <c r="Y16" i="52"/>
  <c r="Y17" i="52"/>
  <c r="Y18" i="52"/>
  <c r="Y19" i="52"/>
  <c r="Y20" i="52"/>
  <c r="Y21" i="52"/>
  <c r="Y22" i="52"/>
  <c r="Y23" i="52"/>
  <c r="Y24" i="52"/>
  <c r="Y25" i="52"/>
  <c r="Y26" i="52"/>
  <c r="Y27" i="52"/>
  <c r="Y28" i="52"/>
  <c r="Y29" i="52"/>
  <c r="Y30" i="52"/>
  <c r="Y31" i="52"/>
  <c r="Y32" i="52"/>
  <c r="Y33" i="52"/>
  <c r="Y34" i="52"/>
  <c r="Y35" i="52"/>
  <c r="Y36" i="52"/>
  <c r="Y37" i="52"/>
  <c r="Y38" i="52"/>
  <c r="Y39" i="52"/>
  <c r="Y40" i="52"/>
  <c r="Y41" i="52"/>
  <c r="Y42" i="52"/>
  <c r="Y43" i="52"/>
  <c r="Y44" i="52"/>
  <c r="Y45" i="52"/>
  <c r="Y46" i="52"/>
  <c r="Y47" i="52"/>
  <c r="Y8" i="52"/>
  <c r="AA53" i="84"/>
  <c r="Z53" i="84"/>
  <c r="Z51" i="84"/>
  <c r="Z55" i="84"/>
  <c r="Z52" i="84"/>
  <c r="Z54" i="84"/>
  <c r="Y53" i="84"/>
  <c r="X53" i="84"/>
  <c r="W53" i="84"/>
  <c r="W51" i="84"/>
  <c r="W55" i="84"/>
  <c r="V53" i="84"/>
  <c r="U53" i="84"/>
  <c r="T53" i="84"/>
  <c r="S53" i="84"/>
  <c r="S51" i="84"/>
  <c r="S55" i="84"/>
  <c r="R53" i="84"/>
  <c r="Q53" i="84"/>
  <c r="P53" i="84"/>
  <c r="P55" i="84"/>
  <c r="P51" i="84"/>
  <c r="O53" i="84"/>
  <c r="O51" i="84"/>
  <c r="O55" i="84"/>
  <c r="N53" i="84"/>
  <c r="M53" i="84"/>
  <c r="L53" i="84"/>
  <c r="L55" i="84"/>
  <c r="K53" i="84"/>
  <c r="K55" i="84"/>
  <c r="K51" i="84"/>
  <c r="J53" i="84"/>
  <c r="I53" i="84"/>
  <c r="H53" i="84"/>
  <c r="H51" i="84"/>
  <c r="H55" i="84"/>
  <c r="H52" i="84"/>
  <c r="H54" i="84"/>
  <c r="AA52" i="84"/>
  <c r="AA54" i="84"/>
  <c r="Y52" i="84"/>
  <c r="Y54" i="84"/>
  <c r="X52" i="84"/>
  <c r="X54" i="84"/>
  <c r="W52" i="84"/>
  <c r="W54" i="84"/>
  <c r="W56" i="84"/>
  <c r="V52" i="84"/>
  <c r="V54" i="84"/>
  <c r="U52" i="84"/>
  <c r="U54" i="84"/>
  <c r="T52" i="84"/>
  <c r="T54" i="84"/>
  <c r="S52" i="84"/>
  <c r="S54" i="84"/>
  <c r="S56" i="84"/>
  <c r="R52" i="84"/>
  <c r="R54" i="84"/>
  <c r="Q52" i="84"/>
  <c r="Q54" i="84"/>
  <c r="P52" i="84"/>
  <c r="P54" i="84"/>
  <c r="O52" i="84"/>
  <c r="O54" i="84"/>
  <c r="N52" i="84"/>
  <c r="N54" i="84"/>
  <c r="M52" i="84"/>
  <c r="M54" i="84"/>
  <c r="L52" i="84"/>
  <c r="L54" i="84"/>
  <c r="K52" i="84"/>
  <c r="K54" i="84"/>
  <c r="J52" i="84"/>
  <c r="J54" i="84"/>
  <c r="I52" i="84"/>
  <c r="I54" i="84"/>
  <c r="AA51" i="84"/>
  <c r="Y51" i="84"/>
  <c r="Y55" i="84"/>
  <c r="Y56" i="84"/>
  <c r="X51" i="84"/>
  <c r="V51" i="84"/>
  <c r="U51" i="84"/>
  <c r="U55" i="84"/>
  <c r="T51" i="84"/>
  <c r="T55" i="84"/>
  <c r="R51" i="84"/>
  <c r="R55" i="84"/>
  <c r="R56" i="84"/>
  <c r="Q51" i="84"/>
  <c r="Q55" i="84"/>
  <c r="Q56" i="84"/>
  <c r="N51" i="84"/>
  <c r="N55" i="84"/>
  <c r="M51" i="84"/>
  <c r="M55" i="84"/>
  <c r="L51" i="84"/>
  <c r="J51" i="84"/>
  <c r="J55" i="84"/>
  <c r="J56" i="84"/>
  <c r="I51" i="84"/>
  <c r="Q25" i="84"/>
  <c r="Q28" i="84"/>
  <c r="I25" i="84"/>
  <c r="I32" i="84"/>
  <c r="I33" i="84"/>
  <c r="I35" i="84"/>
  <c r="I28" i="84"/>
  <c r="I34" i="84"/>
  <c r="AA28" i="84"/>
  <c r="AA34" i="84"/>
  <c r="AA25" i="84"/>
  <c r="Z28" i="84"/>
  <c r="Y28" i="84"/>
  <c r="X28" i="84"/>
  <c r="W28" i="84"/>
  <c r="V28" i="84"/>
  <c r="U28" i="84"/>
  <c r="T28" i="84"/>
  <c r="T25" i="84"/>
  <c r="T34" i="84"/>
  <c r="T41" i="84"/>
  <c r="T57" i="84"/>
  <c r="S28" i="84"/>
  <c r="S34" i="84"/>
  <c r="S25" i="84"/>
  <c r="R28" i="84"/>
  <c r="P28" i="84"/>
  <c r="O28" i="84"/>
  <c r="N28" i="84"/>
  <c r="N25" i="84"/>
  <c r="M28" i="84"/>
  <c r="M25" i="84"/>
  <c r="M34" i="84"/>
  <c r="M41" i="84"/>
  <c r="L28" i="84"/>
  <c r="K28" i="84"/>
  <c r="K25" i="84"/>
  <c r="K34" i="84"/>
  <c r="K8" i="84"/>
  <c r="K17" i="84"/>
  <c r="K41" i="84"/>
  <c r="K11" i="84"/>
  <c r="J28" i="84"/>
  <c r="J25" i="84"/>
  <c r="J34" i="84"/>
  <c r="H28" i="84"/>
  <c r="Z25" i="84"/>
  <c r="Y25" i="84"/>
  <c r="Y32" i="84"/>
  <c r="Y33" i="84"/>
  <c r="X25" i="84"/>
  <c r="W25" i="84"/>
  <c r="V25" i="84"/>
  <c r="V32" i="84"/>
  <c r="V33" i="84"/>
  <c r="V35" i="84"/>
  <c r="U25" i="84"/>
  <c r="U32" i="84"/>
  <c r="U33" i="84"/>
  <c r="U35" i="84"/>
  <c r="S32" i="84"/>
  <c r="S33" i="84"/>
  <c r="S35" i="84"/>
  <c r="R25" i="84"/>
  <c r="P25" i="84"/>
  <c r="O25" i="84"/>
  <c r="M32" i="84"/>
  <c r="M33" i="84"/>
  <c r="M35" i="84"/>
  <c r="L25" i="84"/>
  <c r="J32" i="84"/>
  <c r="J33" i="84"/>
  <c r="H25" i="84"/>
  <c r="G24" i="84"/>
  <c r="G23" i="84"/>
  <c r="AA11" i="84"/>
  <c r="AA17" i="84"/>
  <c r="Z11" i="84"/>
  <c r="Y11" i="84"/>
  <c r="X11" i="84"/>
  <c r="W11" i="84"/>
  <c r="V11" i="84"/>
  <c r="U11" i="84"/>
  <c r="T11" i="84"/>
  <c r="S11" i="84"/>
  <c r="R11" i="84"/>
  <c r="Q11" i="84"/>
  <c r="P11" i="84"/>
  <c r="O11" i="84"/>
  <c r="O17" i="84"/>
  <c r="N11" i="84"/>
  <c r="M11" i="84"/>
  <c r="L11" i="84"/>
  <c r="J11" i="84"/>
  <c r="I11" i="84"/>
  <c r="H11" i="84"/>
  <c r="AA8" i="84"/>
  <c r="AA18" i="84"/>
  <c r="AA15" i="84"/>
  <c r="AA16" i="84"/>
  <c r="Z8" i="84"/>
  <c r="Y8" i="84"/>
  <c r="Y60" i="84"/>
  <c r="Y62" i="84"/>
  <c r="Y17" i="84"/>
  <c r="X8" i="84"/>
  <c r="W8" i="84"/>
  <c r="V8" i="84"/>
  <c r="U8" i="84"/>
  <c r="T8" i="84"/>
  <c r="T17" i="84"/>
  <c r="S8" i="84"/>
  <c r="S60" i="84"/>
  <c r="S62" i="84"/>
  <c r="S17" i="84"/>
  <c r="S41" i="84"/>
  <c r="R8" i="84"/>
  <c r="Q8" i="84"/>
  <c r="Q17" i="84"/>
  <c r="P8" i="84"/>
  <c r="O8" i="84"/>
  <c r="N8" i="84"/>
  <c r="M8" i="84"/>
  <c r="M18" i="84"/>
  <c r="M15" i="84"/>
  <c r="M16" i="84"/>
  <c r="L8" i="84"/>
  <c r="L17" i="84"/>
  <c r="J8" i="84"/>
  <c r="I8" i="84"/>
  <c r="H8" i="84"/>
  <c r="H17" i="84"/>
  <c r="G7" i="84"/>
  <c r="G6" i="84"/>
  <c r="B6" i="84"/>
  <c r="B7" i="84"/>
  <c r="B8" i="84"/>
  <c r="B9" i="84"/>
  <c r="B12" i="84"/>
  <c r="B17" i="84"/>
  <c r="B18" i="84"/>
  <c r="B22" i="84"/>
  <c r="B23" i="84"/>
  <c r="B24" i="84"/>
  <c r="B25" i="84"/>
  <c r="B26" i="84"/>
  <c r="B29" i="84"/>
  <c r="B34" i="84"/>
  <c r="B35" i="84"/>
  <c r="B39" i="84"/>
  <c r="B40" i="84"/>
  <c r="B41" i="84"/>
  <c r="B42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R59" i="83"/>
  <c r="R57" i="83"/>
  <c r="AA59" i="83"/>
  <c r="AA61" i="83"/>
  <c r="Z59" i="83"/>
  <c r="Y59" i="83"/>
  <c r="Y57" i="83"/>
  <c r="Y61" i="83"/>
  <c r="Y58" i="83"/>
  <c r="Y60" i="83"/>
  <c r="Y62" i="83"/>
  <c r="X59" i="83"/>
  <c r="X61" i="83"/>
  <c r="W59" i="83"/>
  <c r="V59" i="83"/>
  <c r="U59" i="83"/>
  <c r="T59" i="83"/>
  <c r="S59" i="83"/>
  <c r="Q59" i="83"/>
  <c r="P59" i="83"/>
  <c r="O59" i="83"/>
  <c r="O61" i="83"/>
  <c r="N59" i="83"/>
  <c r="N57" i="83"/>
  <c r="N61" i="83"/>
  <c r="N58" i="83"/>
  <c r="N60" i="83"/>
  <c r="N62" i="83"/>
  <c r="M59" i="83"/>
  <c r="M57" i="83"/>
  <c r="L59" i="83"/>
  <c r="L57" i="83"/>
  <c r="L61" i="83"/>
  <c r="K59" i="83"/>
  <c r="J59" i="83"/>
  <c r="I59" i="83"/>
  <c r="I57" i="83"/>
  <c r="I61" i="83"/>
  <c r="I58" i="83"/>
  <c r="I60" i="83"/>
  <c r="I62" i="83"/>
  <c r="H59" i="83"/>
  <c r="H61" i="83"/>
  <c r="H57" i="83"/>
  <c r="AA58" i="83"/>
  <c r="AA60" i="83"/>
  <c r="AA62" i="83"/>
  <c r="Z58" i="83"/>
  <c r="Z60" i="83"/>
  <c r="X58" i="83"/>
  <c r="X60" i="83"/>
  <c r="W58" i="83"/>
  <c r="W60" i="83"/>
  <c r="W62" i="83"/>
  <c r="V58" i="83"/>
  <c r="V60" i="83"/>
  <c r="U58" i="83"/>
  <c r="U60" i="83"/>
  <c r="U57" i="83"/>
  <c r="U61" i="83"/>
  <c r="T58" i="83"/>
  <c r="T60" i="83"/>
  <c r="S58" i="83"/>
  <c r="S60" i="83"/>
  <c r="R58" i="83"/>
  <c r="R60" i="83"/>
  <c r="Q58" i="83"/>
  <c r="Q60" i="83"/>
  <c r="Q57" i="83"/>
  <c r="Q61" i="83"/>
  <c r="Q62" i="83"/>
  <c r="P58" i="83"/>
  <c r="P60" i="83"/>
  <c r="P62" i="83"/>
  <c r="O58" i="83"/>
  <c r="O60" i="83"/>
  <c r="M58" i="83"/>
  <c r="M60" i="83"/>
  <c r="L58" i="83"/>
  <c r="L60" i="83"/>
  <c r="K58" i="83"/>
  <c r="K60" i="83"/>
  <c r="J58" i="83"/>
  <c r="J60" i="83"/>
  <c r="H58" i="83"/>
  <c r="H60" i="83"/>
  <c r="AA57" i="83"/>
  <c r="Z57" i="83"/>
  <c r="Z61" i="83"/>
  <c r="X57" i="83"/>
  <c r="W57" i="83"/>
  <c r="V57" i="83"/>
  <c r="T57" i="83"/>
  <c r="S57" i="83"/>
  <c r="P57" i="83"/>
  <c r="O57" i="83"/>
  <c r="K57" i="83"/>
  <c r="J57" i="83"/>
  <c r="V28" i="83"/>
  <c r="V40" i="83"/>
  <c r="V47" i="83"/>
  <c r="V32" i="83"/>
  <c r="T28" i="83"/>
  <c r="T39" i="83"/>
  <c r="T38" i="83"/>
  <c r="AA32" i="83"/>
  <c r="Z32" i="83"/>
  <c r="Y32" i="83"/>
  <c r="Y28" i="83"/>
  <c r="X32" i="83"/>
  <c r="W32" i="83"/>
  <c r="U32" i="83"/>
  <c r="T32" i="83"/>
  <c r="S32" i="83"/>
  <c r="R32" i="83"/>
  <c r="Q32" i="83"/>
  <c r="Q28" i="83"/>
  <c r="P32" i="83"/>
  <c r="O32" i="83"/>
  <c r="O40" i="83"/>
  <c r="N32" i="83"/>
  <c r="M32" i="83"/>
  <c r="M28" i="83"/>
  <c r="M40" i="83"/>
  <c r="L32" i="83"/>
  <c r="K32" i="83"/>
  <c r="J32" i="83"/>
  <c r="J28" i="83"/>
  <c r="I32" i="83"/>
  <c r="H32" i="83"/>
  <c r="AA28" i="83"/>
  <c r="Z28" i="83"/>
  <c r="X28" i="83"/>
  <c r="X39" i="83"/>
  <c r="W28" i="83"/>
  <c r="U28" i="83"/>
  <c r="U39" i="83"/>
  <c r="S28" i="83"/>
  <c r="S39" i="83"/>
  <c r="R28" i="83"/>
  <c r="Q38" i="83"/>
  <c r="P28" i="83"/>
  <c r="P39" i="83"/>
  <c r="O28" i="83"/>
  <c r="O36" i="83"/>
  <c r="O37" i="83"/>
  <c r="O41" i="83"/>
  <c r="N28" i="83"/>
  <c r="N39" i="83"/>
  <c r="M39" i="83"/>
  <c r="L28" i="83"/>
  <c r="L40" i="83"/>
  <c r="K28" i="83"/>
  <c r="I28" i="83"/>
  <c r="H28" i="83"/>
  <c r="G27" i="83"/>
  <c r="G26" i="83"/>
  <c r="AA12" i="83"/>
  <c r="Z12" i="83"/>
  <c r="Y12" i="83"/>
  <c r="X12" i="83"/>
  <c r="W12" i="83"/>
  <c r="V12" i="83"/>
  <c r="U12" i="83"/>
  <c r="T12" i="83"/>
  <c r="S12" i="83"/>
  <c r="R12" i="83"/>
  <c r="Q12" i="83"/>
  <c r="Q8" i="83"/>
  <c r="P12" i="83"/>
  <c r="P8" i="83"/>
  <c r="P18" i="83"/>
  <c r="P20" i="83"/>
  <c r="O12" i="83"/>
  <c r="N12" i="83"/>
  <c r="M12" i="83"/>
  <c r="M8" i="83"/>
  <c r="L12" i="83"/>
  <c r="L8" i="83"/>
  <c r="K12" i="83"/>
  <c r="J12" i="83"/>
  <c r="I12" i="83"/>
  <c r="H12" i="83"/>
  <c r="AA8" i="83"/>
  <c r="AA20" i="83"/>
  <c r="Z8" i="83"/>
  <c r="Z18" i="83"/>
  <c r="Y8" i="83"/>
  <c r="Y21" i="83"/>
  <c r="Y66" i="83"/>
  <c r="Y68" i="83"/>
  <c r="X8" i="83"/>
  <c r="W8" i="83"/>
  <c r="W19" i="83"/>
  <c r="W18" i="83"/>
  <c r="V8" i="83"/>
  <c r="V16" i="83"/>
  <c r="V17" i="83"/>
  <c r="V21" i="83"/>
  <c r="U8" i="83"/>
  <c r="U19" i="83"/>
  <c r="T8" i="83"/>
  <c r="S8" i="83"/>
  <c r="S20" i="83"/>
  <c r="S47" i="83"/>
  <c r="S40" i="83"/>
  <c r="R8" i="83"/>
  <c r="R66" i="83"/>
  <c r="R68" i="83"/>
  <c r="R18" i="83"/>
  <c r="O8" i="83"/>
  <c r="O20" i="83"/>
  <c r="N8" i="83"/>
  <c r="K8" i="83"/>
  <c r="J8" i="83"/>
  <c r="I8" i="83"/>
  <c r="I19" i="83"/>
  <c r="H8" i="83"/>
  <c r="G7" i="83"/>
  <c r="G6" i="83"/>
  <c r="B6" i="83"/>
  <c r="B7" i="83"/>
  <c r="B8" i="83"/>
  <c r="B9" i="83"/>
  <c r="B13" i="83"/>
  <c r="B18" i="83"/>
  <c r="B19" i="83"/>
  <c r="B20" i="83"/>
  <c r="B21" i="83"/>
  <c r="B25" i="83"/>
  <c r="B26" i="83"/>
  <c r="B27" i="83"/>
  <c r="B28" i="83"/>
  <c r="B29" i="83"/>
  <c r="B33" i="83"/>
  <c r="B38" i="83"/>
  <c r="B39" i="83"/>
  <c r="B40" i="83"/>
  <c r="B41" i="83"/>
  <c r="B45" i="83"/>
  <c r="B46" i="83"/>
  <c r="B47" i="83"/>
  <c r="B48" i="83"/>
  <c r="B57" i="83"/>
  <c r="B58" i="83"/>
  <c r="B59" i="83"/>
  <c r="B60" i="83"/>
  <c r="B61" i="83"/>
  <c r="B62" i="83"/>
  <c r="B63" i="83"/>
  <c r="B64" i="83"/>
  <c r="B65" i="83"/>
  <c r="B66" i="83"/>
  <c r="B67" i="83"/>
  <c r="B68" i="83"/>
  <c r="H39" i="85"/>
  <c r="H40" i="85"/>
  <c r="H42" i="85"/>
  <c r="X60" i="84"/>
  <c r="X62" i="84"/>
  <c r="X15" i="84"/>
  <c r="X16" i="84"/>
  <c r="X18" i="84"/>
  <c r="M17" i="84"/>
  <c r="Q60" i="84"/>
  <c r="Q62" i="84"/>
  <c r="U60" i="84"/>
  <c r="U62" i="84"/>
  <c r="Z15" i="84"/>
  <c r="Z16" i="84"/>
  <c r="L40" i="85"/>
  <c r="L42" i="85"/>
  <c r="R16" i="83"/>
  <c r="R17" i="83"/>
  <c r="R21" i="83"/>
  <c r="V20" i="83"/>
  <c r="M38" i="83"/>
  <c r="I27" i="85"/>
  <c r="Z27" i="85"/>
  <c r="AA18" i="83"/>
  <c r="L16" i="83"/>
  <c r="L17" i="83"/>
  <c r="P36" i="83"/>
  <c r="P37" i="83"/>
  <c r="P41" i="83"/>
  <c r="T32" i="84"/>
  <c r="T33" i="84"/>
  <c r="T35" i="84"/>
  <c r="J18" i="83"/>
  <c r="J16" i="83"/>
  <c r="J17" i="83"/>
  <c r="R20" i="83"/>
  <c r="N16" i="83"/>
  <c r="N17" i="83"/>
  <c r="I38" i="83"/>
  <c r="M36" i="83"/>
  <c r="M37" i="83"/>
  <c r="M41" i="83"/>
  <c r="T60" i="84"/>
  <c r="T62" i="84"/>
  <c r="T15" i="84"/>
  <c r="T16" i="84"/>
  <c r="T18" i="84"/>
  <c r="T39" i="84"/>
  <c r="T61" i="84"/>
  <c r="H15" i="84"/>
  <c r="H16" i="84"/>
  <c r="H18" i="84"/>
  <c r="J61" i="83"/>
  <c r="AA55" i="84"/>
  <c r="AA56" i="84"/>
  <c r="P61" i="83"/>
  <c r="N60" i="84"/>
  <c r="N62" i="84"/>
  <c r="U34" i="84"/>
  <c r="I55" i="84"/>
  <c r="I56" i="84"/>
  <c r="I39" i="85"/>
  <c r="I40" i="85"/>
  <c r="I42" i="85"/>
  <c r="M42" i="85"/>
  <c r="U39" i="85"/>
  <c r="U40" i="85"/>
  <c r="U42" i="85"/>
  <c r="Y39" i="85"/>
  <c r="Y40" i="85"/>
  <c r="Y42" i="85"/>
  <c r="G26" i="85"/>
  <c r="H27" i="85"/>
  <c r="U27" i="85"/>
  <c r="Y27" i="85"/>
  <c r="P40" i="85"/>
  <c r="P42" i="85"/>
  <c r="Q40" i="85"/>
  <c r="Q42" i="85"/>
  <c r="AA60" i="84"/>
  <c r="AA62" i="84"/>
  <c r="Q15" i="84"/>
  <c r="Q16" i="84"/>
  <c r="Q18" i="84"/>
  <c r="Y15" i="84"/>
  <c r="Y16" i="84"/>
  <c r="Y18" i="84"/>
  <c r="K32" i="84"/>
  <c r="K33" i="84"/>
  <c r="K35" i="84"/>
  <c r="K15" i="84"/>
  <c r="K16" i="84"/>
  <c r="K18" i="84"/>
  <c r="AA32" i="84"/>
  <c r="AA33" i="84"/>
  <c r="AA35" i="84"/>
  <c r="M60" i="84"/>
  <c r="M62" i="84"/>
  <c r="O15" i="84"/>
  <c r="O16" i="84"/>
  <c r="O18" i="84"/>
  <c r="W15" i="84"/>
  <c r="W16" i="84"/>
  <c r="W18" i="84"/>
  <c r="N56" i="84"/>
  <c r="Y34" i="84"/>
  <c r="Y41" i="84"/>
  <c r="O38" i="83"/>
  <c r="W40" i="83"/>
  <c r="O66" i="83"/>
  <c r="O68" i="83"/>
  <c r="Y16" i="83"/>
  <c r="Y17" i="83"/>
  <c r="S19" i="83"/>
  <c r="X66" i="83"/>
  <c r="X68" i="83"/>
  <c r="P16" i="83"/>
  <c r="P17" i="83"/>
  <c r="P21" i="83"/>
  <c r="P45" i="83"/>
  <c r="U16" i="83"/>
  <c r="U17" i="83"/>
  <c r="U21" i="83"/>
  <c r="U18" i="83"/>
  <c r="O19" i="83"/>
  <c r="I20" i="83"/>
  <c r="Y20" i="83"/>
  <c r="T36" i="83"/>
  <c r="T37" i="83"/>
  <c r="T41" i="83"/>
  <c r="L38" i="83"/>
  <c r="S61" i="83"/>
  <c r="W61" i="83"/>
  <c r="S38" i="83"/>
  <c r="S36" i="83"/>
  <c r="S37" i="83"/>
  <c r="S41" i="83"/>
  <c r="S66" i="83"/>
  <c r="S68" i="83"/>
  <c r="S16" i="83"/>
  <c r="S17" i="83"/>
  <c r="S21" i="83"/>
  <c r="S45" i="83"/>
  <c r="AA16" i="83"/>
  <c r="AA17" i="83"/>
  <c r="AA21" i="83"/>
  <c r="H40" i="83"/>
  <c r="H38" i="83"/>
  <c r="H36" i="83"/>
  <c r="L39" i="83"/>
  <c r="P40" i="83"/>
  <c r="X36" i="83"/>
  <c r="X37" i="83"/>
  <c r="X41" i="83"/>
  <c r="L36" i="83"/>
  <c r="L37" i="83"/>
  <c r="L41" i="83"/>
  <c r="P38" i="83"/>
  <c r="H39" i="83"/>
  <c r="O39" i="83"/>
  <c r="Z20" i="83"/>
  <c r="J19" i="83"/>
  <c r="V19" i="83"/>
  <c r="Z19" i="83"/>
  <c r="N36" i="83"/>
  <c r="N37" i="83"/>
  <c r="N41" i="83"/>
  <c r="N40" i="83"/>
  <c r="R38" i="83"/>
  <c r="Q39" i="83"/>
  <c r="Y9" i="50"/>
  <c r="Y10" i="50"/>
  <c r="Y11" i="50"/>
  <c r="Y12" i="50"/>
  <c r="Y13" i="50"/>
  <c r="Y14" i="50"/>
  <c r="Y15" i="50"/>
  <c r="Y16" i="50"/>
  <c r="Y17" i="50"/>
  <c r="Y18" i="50"/>
  <c r="Y19" i="50"/>
  <c r="Y20" i="50"/>
  <c r="Y21" i="50"/>
  <c r="Y22" i="50"/>
  <c r="Y23" i="50"/>
  <c r="Y24" i="50"/>
  <c r="Y25" i="50"/>
  <c r="Y26" i="50"/>
  <c r="Y27" i="50"/>
  <c r="Y28" i="50"/>
  <c r="Y29" i="50"/>
  <c r="Y30" i="50"/>
  <c r="Y31" i="50"/>
  <c r="Y32" i="50"/>
  <c r="Y33" i="50"/>
  <c r="Y34" i="50"/>
  <c r="Y35" i="50"/>
  <c r="Y36" i="50"/>
  <c r="Y37" i="50"/>
  <c r="Y38" i="50"/>
  <c r="Y39" i="50"/>
  <c r="Y40" i="50"/>
  <c r="Y41" i="50"/>
  <c r="Y42" i="50"/>
  <c r="Y43" i="50"/>
  <c r="Y44" i="50"/>
  <c r="Y45" i="50"/>
  <c r="Y46" i="50"/>
  <c r="Y47" i="50"/>
  <c r="Y8" i="50"/>
  <c r="G44" i="82"/>
  <c r="G38" i="82"/>
  <c r="G37" i="82"/>
  <c r="G35" i="82"/>
  <c r="G39" i="82"/>
  <c r="G40" i="82"/>
  <c r="B35" i="82"/>
  <c r="B36" i="82"/>
  <c r="B37" i="82"/>
  <c r="B38" i="82"/>
  <c r="B39" i="82"/>
  <c r="B40" i="82"/>
  <c r="B41" i="82"/>
  <c r="B42" i="82"/>
  <c r="B43" i="82"/>
  <c r="B44" i="82"/>
  <c r="B45" i="82"/>
  <c r="B46" i="82"/>
  <c r="G23" i="82"/>
  <c r="G41" i="82"/>
  <c r="G19" i="82"/>
  <c r="G18" i="82"/>
  <c r="G10" i="82"/>
  <c r="N9" i="82"/>
  <c r="G25" i="82"/>
  <c r="G45" i="82"/>
  <c r="H20" i="39"/>
  <c r="I3" i="82"/>
  <c r="Y9" i="48"/>
  <c r="Y10" i="48"/>
  <c r="Y11" i="48"/>
  <c r="Y12" i="48"/>
  <c r="Y13" i="48"/>
  <c r="Y14" i="48"/>
  <c r="Y15" i="48"/>
  <c r="Y16" i="48"/>
  <c r="Y17" i="48"/>
  <c r="Y18" i="48"/>
  <c r="Y19" i="48"/>
  <c r="Y20" i="48"/>
  <c r="Y21" i="48"/>
  <c r="Y22" i="48"/>
  <c r="Y23" i="48"/>
  <c r="Y24" i="48"/>
  <c r="Y25" i="48"/>
  <c r="Y26" i="48"/>
  <c r="Y27" i="48"/>
  <c r="Y28" i="48"/>
  <c r="Y29" i="48"/>
  <c r="Y30" i="48"/>
  <c r="Y31" i="48"/>
  <c r="Y32" i="48"/>
  <c r="Y33" i="48"/>
  <c r="Y34" i="48"/>
  <c r="Y35" i="48"/>
  <c r="Y36" i="48"/>
  <c r="Y37" i="48"/>
  <c r="Y38" i="48"/>
  <c r="Y39" i="48"/>
  <c r="Y40" i="48"/>
  <c r="Y41" i="48"/>
  <c r="Y42" i="48"/>
  <c r="Y43" i="48"/>
  <c r="Y44" i="48"/>
  <c r="Y45" i="48"/>
  <c r="Y46" i="48"/>
  <c r="Y47" i="48"/>
  <c r="Y8" i="48"/>
  <c r="AA55" i="81"/>
  <c r="Z55" i="81"/>
  <c r="Z57" i="81"/>
  <c r="Y55" i="81"/>
  <c r="X55" i="81"/>
  <c r="W55" i="81"/>
  <c r="V55" i="81"/>
  <c r="U55" i="81"/>
  <c r="T55" i="81"/>
  <c r="T53" i="81"/>
  <c r="T57" i="81"/>
  <c r="T54" i="81"/>
  <c r="T56" i="81"/>
  <c r="T58" i="81"/>
  <c r="S55" i="81"/>
  <c r="R55" i="81"/>
  <c r="Q55" i="81"/>
  <c r="P55" i="81"/>
  <c r="O55" i="81"/>
  <c r="N55" i="81"/>
  <c r="M55" i="81"/>
  <c r="L55" i="81"/>
  <c r="L57" i="81"/>
  <c r="L53" i="81"/>
  <c r="L54" i="81"/>
  <c r="L56" i="81"/>
  <c r="L58" i="81"/>
  <c r="K55" i="81"/>
  <c r="J55" i="81"/>
  <c r="I55" i="81"/>
  <c r="H55" i="81"/>
  <c r="AA54" i="81"/>
  <c r="AA56" i="81"/>
  <c r="Z54" i="81"/>
  <c r="Z56" i="81"/>
  <c r="Z58" i="81"/>
  <c r="Y54" i="81"/>
  <c r="Y56" i="81"/>
  <c r="Y58" i="81"/>
  <c r="Y53" i="81"/>
  <c r="Y57" i="81"/>
  <c r="X54" i="81"/>
  <c r="X56" i="81"/>
  <c r="W54" i="81"/>
  <c r="W56" i="81"/>
  <c r="V54" i="81"/>
  <c r="V56" i="81"/>
  <c r="V53" i="81"/>
  <c r="U54" i="81"/>
  <c r="U56" i="81"/>
  <c r="S54" i="81"/>
  <c r="S56" i="81"/>
  <c r="R54" i="81"/>
  <c r="R56" i="81"/>
  <c r="Q54" i="81"/>
  <c r="Q56" i="81"/>
  <c r="Q53" i="81"/>
  <c r="Q57" i="81"/>
  <c r="P54" i="81"/>
  <c r="P56" i="81"/>
  <c r="O54" i="81"/>
  <c r="O56" i="81"/>
  <c r="N54" i="81"/>
  <c r="N56" i="81"/>
  <c r="M54" i="81"/>
  <c r="M56" i="81"/>
  <c r="K54" i="81"/>
  <c r="K56" i="81"/>
  <c r="J54" i="81"/>
  <c r="J56" i="81"/>
  <c r="I54" i="81"/>
  <c r="I56" i="81"/>
  <c r="H54" i="81"/>
  <c r="H56" i="81"/>
  <c r="AA53" i="81"/>
  <c r="Z53" i="81"/>
  <c r="X53" i="81"/>
  <c r="W53" i="81"/>
  <c r="U53" i="81"/>
  <c r="S53" i="81"/>
  <c r="R53" i="81"/>
  <c r="P53" i="81"/>
  <c r="O53" i="81"/>
  <c r="N53" i="81"/>
  <c r="M53" i="81"/>
  <c r="K53" i="81"/>
  <c r="J53" i="81"/>
  <c r="I53" i="81"/>
  <c r="H53" i="81"/>
  <c r="R26" i="81"/>
  <c r="AA30" i="81"/>
  <c r="Z30" i="81"/>
  <c r="Y30" i="81"/>
  <c r="Y36" i="81"/>
  <c r="Y26" i="81"/>
  <c r="X30" i="81"/>
  <c r="W30" i="81"/>
  <c r="V30" i="81"/>
  <c r="U30" i="81"/>
  <c r="T30" i="81"/>
  <c r="S30" i="81"/>
  <c r="S36" i="81"/>
  <c r="R30" i="81"/>
  <c r="Q30" i="81"/>
  <c r="P30" i="81"/>
  <c r="O30" i="81"/>
  <c r="N30" i="81"/>
  <c r="N26" i="81"/>
  <c r="N36" i="81"/>
  <c r="N8" i="81"/>
  <c r="N12" i="81"/>
  <c r="M30" i="81"/>
  <c r="M26" i="81"/>
  <c r="L30" i="81"/>
  <c r="K30" i="81"/>
  <c r="J30" i="81"/>
  <c r="J26" i="81"/>
  <c r="J36" i="81"/>
  <c r="I30" i="81"/>
  <c r="I26" i="81"/>
  <c r="I36" i="81"/>
  <c r="H30" i="81"/>
  <c r="G27" i="81"/>
  <c r="AA26" i="81"/>
  <c r="AA34" i="81"/>
  <c r="AA35" i="81"/>
  <c r="AA37" i="81"/>
  <c r="AA8" i="81"/>
  <c r="AA16" i="81"/>
  <c r="AA17" i="81"/>
  <c r="AA19" i="81"/>
  <c r="Z26" i="81"/>
  <c r="X26" i="81"/>
  <c r="X34" i="81"/>
  <c r="X35" i="81"/>
  <c r="W26" i="81"/>
  <c r="V26" i="81"/>
  <c r="V34" i="81"/>
  <c r="V35" i="81"/>
  <c r="U26" i="81"/>
  <c r="T26" i="81"/>
  <c r="S26" i="81"/>
  <c r="Q26" i="81"/>
  <c r="P26" i="81"/>
  <c r="P34" i="81"/>
  <c r="P35" i="81"/>
  <c r="O26" i="81"/>
  <c r="M34" i="81"/>
  <c r="M35" i="81"/>
  <c r="M37" i="81"/>
  <c r="L26" i="81"/>
  <c r="K26" i="81"/>
  <c r="I34" i="81"/>
  <c r="I35" i="81"/>
  <c r="I37" i="81"/>
  <c r="I8" i="81"/>
  <c r="I16" i="81"/>
  <c r="I17" i="81"/>
  <c r="I19" i="81"/>
  <c r="I41" i="81"/>
  <c r="H26" i="81"/>
  <c r="H34" i="81"/>
  <c r="H35" i="81"/>
  <c r="G25" i="81"/>
  <c r="G24" i="81"/>
  <c r="T8" i="81"/>
  <c r="L8" i="81"/>
  <c r="L16" i="81"/>
  <c r="L17" i="81"/>
  <c r="AA12" i="81"/>
  <c r="AA18" i="81"/>
  <c r="Z12" i="81"/>
  <c r="Y12" i="81"/>
  <c r="X12" i="81"/>
  <c r="W12" i="81"/>
  <c r="V12" i="81"/>
  <c r="U12" i="81"/>
  <c r="T12" i="81"/>
  <c r="S12" i="81"/>
  <c r="S18" i="81"/>
  <c r="S43" i="81"/>
  <c r="S8" i="81"/>
  <c r="R12" i="81"/>
  <c r="Q12" i="81"/>
  <c r="P12" i="81"/>
  <c r="O12" i="81"/>
  <c r="M12" i="81"/>
  <c r="L12" i="81"/>
  <c r="K12" i="81"/>
  <c r="J12" i="81"/>
  <c r="I12" i="81"/>
  <c r="H12" i="81"/>
  <c r="G9" i="81"/>
  <c r="Z8" i="81"/>
  <c r="Y8" i="81"/>
  <c r="X8" i="81"/>
  <c r="W8" i="81"/>
  <c r="V8" i="81"/>
  <c r="V62" i="81"/>
  <c r="V64" i="81"/>
  <c r="U8" i="81"/>
  <c r="R8" i="81"/>
  <c r="Q8" i="81"/>
  <c r="P8" i="81"/>
  <c r="O8" i="81"/>
  <c r="M8" i="81"/>
  <c r="K8" i="81"/>
  <c r="K16" i="81"/>
  <c r="K17" i="81"/>
  <c r="J8" i="81"/>
  <c r="J62" i="81"/>
  <c r="J64" i="81"/>
  <c r="H8" i="81"/>
  <c r="G7" i="81"/>
  <c r="B6" i="81"/>
  <c r="B7" i="81"/>
  <c r="B9" i="81"/>
  <c r="B10" i="81"/>
  <c r="B13" i="81"/>
  <c r="B18" i="81"/>
  <c r="B19" i="81"/>
  <c r="B23" i="81"/>
  <c r="B24" i="81"/>
  <c r="B25" i="81"/>
  <c r="B27" i="81"/>
  <c r="B28" i="81"/>
  <c r="B31" i="81"/>
  <c r="B36" i="81"/>
  <c r="B37" i="81"/>
  <c r="B41" i="81"/>
  <c r="B42" i="81"/>
  <c r="B43" i="81"/>
  <c r="B44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G6" i="81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8" i="46"/>
  <c r="W59" i="80"/>
  <c r="W61" i="80"/>
  <c r="W62" i="80"/>
  <c r="W57" i="80"/>
  <c r="AM58" i="80"/>
  <c r="AM60" i="80"/>
  <c r="BE59" i="80"/>
  <c r="BE61" i="80"/>
  <c r="BE62" i="80"/>
  <c r="BD59" i="80"/>
  <c r="BC59" i="80"/>
  <c r="BB59" i="80"/>
  <c r="BA59" i="80"/>
  <c r="BA61" i="80"/>
  <c r="BA57" i="80"/>
  <c r="AZ59" i="80"/>
  <c r="AY59" i="80"/>
  <c r="AY61" i="80"/>
  <c r="AX59" i="80"/>
  <c r="AW59" i="80"/>
  <c r="AW57" i="80"/>
  <c r="AW61" i="80"/>
  <c r="AV59" i="80"/>
  <c r="AU59" i="80"/>
  <c r="AT59" i="80"/>
  <c r="AT57" i="80"/>
  <c r="AT58" i="80"/>
  <c r="AT60" i="80"/>
  <c r="AS59" i="80"/>
  <c r="AS57" i="80"/>
  <c r="AS61" i="80"/>
  <c r="AR59" i="80"/>
  <c r="AQ59" i="80"/>
  <c r="AP59" i="80"/>
  <c r="AO59" i="80"/>
  <c r="AN59" i="80"/>
  <c r="AM59" i="80"/>
  <c r="AL59" i="80"/>
  <c r="AK59" i="80"/>
  <c r="AK61" i="80"/>
  <c r="AK57" i="80"/>
  <c r="AK58" i="80"/>
  <c r="AK60" i="80"/>
  <c r="AK62" i="80"/>
  <c r="AJ59" i="80"/>
  <c r="AI59" i="80"/>
  <c r="AH59" i="80"/>
  <c r="AG59" i="80"/>
  <c r="AG61" i="80"/>
  <c r="AG57" i="80"/>
  <c r="AG58" i="80"/>
  <c r="AG60" i="80"/>
  <c r="AG62" i="80"/>
  <c r="AF59" i="80"/>
  <c r="AE59" i="80"/>
  <c r="AD59" i="80"/>
  <c r="AD61" i="80"/>
  <c r="AD57" i="80"/>
  <c r="AC59" i="80"/>
  <c r="AC61" i="80"/>
  <c r="AC57" i="80"/>
  <c r="AB59" i="80"/>
  <c r="AA59" i="80"/>
  <c r="Z59" i="80"/>
  <c r="Z61" i="80"/>
  <c r="Z57" i="80"/>
  <c r="Z58" i="80"/>
  <c r="Z60" i="80"/>
  <c r="Z62" i="80"/>
  <c r="Y59" i="80"/>
  <c r="Y57" i="80"/>
  <c r="Y61" i="80"/>
  <c r="Y62" i="80"/>
  <c r="X59" i="80"/>
  <c r="V59" i="80"/>
  <c r="U59" i="80"/>
  <c r="U57" i="80"/>
  <c r="T59" i="80"/>
  <c r="T57" i="80"/>
  <c r="T61" i="80"/>
  <c r="S59" i="80"/>
  <c r="R59" i="80"/>
  <c r="Q59" i="80"/>
  <c r="P59" i="80"/>
  <c r="P61" i="80"/>
  <c r="P57" i="80"/>
  <c r="O59" i="80"/>
  <c r="O61" i="80"/>
  <c r="N59" i="80"/>
  <c r="M59" i="80"/>
  <c r="L59" i="80"/>
  <c r="L57" i="80"/>
  <c r="L61" i="80"/>
  <c r="K59" i="80"/>
  <c r="J59" i="80"/>
  <c r="I59" i="80"/>
  <c r="I61" i="80"/>
  <c r="I57" i="80"/>
  <c r="H59" i="80"/>
  <c r="H57" i="80"/>
  <c r="H61" i="80"/>
  <c r="BE58" i="80"/>
  <c r="BE60" i="80"/>
  <c r="BD58" i="80"/>
  <c r="BD60" i="80"/>
  <c r="BD62" i="80"/>
  <c r="BD57" i="80"/>
  <c r="BD61" i="80"/>
  <c r="BC58" i="80"/>
  <c r="BC60" i="80"/>
  <c r="BB58" i="80"/>
  <c r="BB60" i="80"/>
  <c r="BA58" i="80"/>
  <c r="BA60" i="80"/>
  <c r="AZ58" i="80"/>
  <c r="AZ60" i="80"/>
  <c r="AY58" i="80"/>
  <c r="AY60" i="80"/>
  <c r="AY57" i="80"/>
  <c r="AY62" i="80"/>
  <c r="AX58" i="80"/>
  <c r="AX60" i="80"/>
  <c r="AW58" i="80"/>
  <c r="AW60" i="80"/>
  <c r="AV58" i="80"/>
  <c r="AV60" i="80"/>
  <c r="AV57" i="80"/>
  <c r="AV61" i="80"/>
  <c r="AU58" i="80"/>
  <c r="AU60" i="80"/>
  <c r="AS58" i="80"/>
  <c r="AS60" i="80"/>
  <c r="AR58" i="80"/>
  <c r="AR60" i="80"/>
  <c r="AQ58" i="80"/>
  <c r="AQ60" i="80"/>
  <c r="AQ57" i="80"/>
  <c r="AP58" i="80"/>
  <c r="AP60" i="80"/>
  <c r="AO58" i="80"/>
  <c r="AO60" i="80"/>
  <c r="AN58" i="80"/>
  <c r="AN60" i="80"/>
  <c r="AL58" i="80"/>
  <c r="AL60" i="80"/>
  <c r="AJ58" i="80"/>
  <c r="AJ60" i="80"/>
  <c r="AI58" i="80"/>
  <c r="AI60" i="80"/>
  <c r="AI57" i="80"/>
  <c r="AI61" i="80"/>
  <c r="AH58" i="80"/>
  <c r="AH60" i="80"/>
  <c r="AF58" i="80"/>
  <c r="AF60" i="80"/>
  <c r="AE58" i="80"/>
  <c r="AE60" i="80"/>
  <c r="AD58" i="80"/>
  <c r="AD60" i="80"/>
  <c r="AC58" i="80"/>
  <c r="AC60" i="80"/>
  <c r="AB58" i="80"/>
  <c r="AB60" i="80"/>
  <c r="AB62" i="80"/>
  <c r="AA58" i="80"/>
  <c r="AA60" i="80"/>
  <c r="AA57" i="80"/>
  <c r="Y58" i="80"/>
  <c r="Y60" i="80"/>
  <c r="X58" i="80"/>
  <c r="X60" i="80"/>
  <c r="W58" i="80"/>
  <c r="W60" i="80"/>
  <c r="V58" i="80"/>
  <c r="V60" i="80"/>
  <c r="U58" i="80"/>
  <c r="U60" i="80"/>
  <c r="T58" i="80"/>
  <c r="T60" i="80"/>
  <c r="S58" i="80"/>
  <c r="S60" i="80"/>
  <c r="S62" i="80"/>
  <c r="R58" i="80"/>
  <c r="R60" i="80"/>
  <c r="R62" i="80"/>
  <c r="Q58" i="80"/>
  <c r="Q60" i="80"/>
  <c r="Q57" i="80"/>
  <c r="P58" i="80"/>
  <c r="P60" i="80"/>
  <c r="P62" i="80"/>
  <c r="O58" i="80"/>
  <c r="O60" i="80"/>
  <c r="N58" i="80"/>
  <c r="N60" i="80"/>
  <c r="M58" i="80"/>
  <c r="M60" i="80"/>
  <c r="L58" i="80"/>
  <c r="L60" i="80"/>
  <c r="K58" i="80"/>
  <c r="K60" i="80"/>
  <c r="J58" i="80"/>
  <c r="J60" i="80"/>
  <c r="I58" i="80"/>
  <c r="I60" i="80"/>
  <c r="H58" i="80"/>
  <c r="H60" i="80"/>
  <c r="BE57" i="80"/>
  <c r="BC57" i="80"/>
  <c r="BC61" i="80"/>
  <c r="BB57" i="80"/>
  <c r="AZ57" i="80"/>
  <c r="AZ61" i="80"/>
  <c r="AZ62" i="80"/>
  <c r="AX57" i="80"/>
  <c r="AU57" i="80"/>
  <c r="AR57" i="80"/>
  <c r="AR61" i="80"/>
  <c r="AP57" i="80"/>
  <c r="AO57" i="80"/>
  <c r="AN57" i="80"/>
  <c r="AM57" i="80"/>
  <c r="AM61" i="80"/>
  <c r="AL57" i="80"/>
  <c r="AJ57" i="80"/>
  <c r="AH57" i="80"/>
  <c r="AF57" i="80"/>
  <c r="AF61" i="80"/>
  <c r="AE57" i="80"/>
  <c r="AB57" i="80"/>
  <c r="AB61" i="80"/>
  <c r="X57" i="80"/>
  <c r="X61" i="80"/>
  <c r="V57" i="80"/>
  <c r="S57" i="80"/>
  <c r="S61" i="80"/>
  <c r="R57" i="80"/>
  <c r="O57" i="80"/>
  <c r="N57" i="80"/>
  <c r="M57" i="80"/>
  <c r="K57" i="80"/>
  <c r="K61" i="80"/>
  <c r="J57" i="80"/>
  <c r="B39" i="80"/>
  <c r="B40" i="80"/>
  <c r="B41" i="80"/>
  <c r="B45" i="80"/>
  <c r="B46" i="80"/>
  <c r="B47" i="80"/>
  <c r="B48" i="80"/>
  <c r="B57" i="80"/>
  <c r="B58" i="80"/>
  <c r="B59" i="80"/>
  <c r="B60" i="80"/>
  <c r="B61" i="80"/>
  <c r="B62" i="80"/>
  <c r="B63" i="80"/>
  <c r="B64" i="80"/>
  <c r="B65" i="80"/>
  <c r="B66" i="80"/>
  <c r="B67" i="80"/>
  <c r="B68" i="80"/>
  <c r="AB30" i="80"/>
  <c r="AB31" i="80"/>
  <c r="BE34" i="80"/>
  <c r="BD34" i="80"/>
  <c r="BC34" i="80"/>
  <c r="BB34" i="80"/>
  <c r="BA34" i="80"/>
  <c r="AZ34" i="80"/>
  <c r="AY34" i="80"/>
  <c r="AX34" i="80"/>
  <c r="AW34" i="80"/>
  <c r="AV34" i="80"/>
  <c r="AU34" i="80"/>
  <c r="AT34" i="80"/>
  <c r="AS34" i="80"/>
  <c r="AR34" i="80"/>
  <c r="AQ34" i="80"/>
  <c r="AP34" i="80"/>
  <c r="AO34" i="80"/>
  <c r="AN34" i="80"/>
  <c r="AM34" i="80"/>
  <c r="AL34" i="80"/>
  <c r="AK34" i="80"/>
  <c r="AJ34" i="80"/>
  <c r="AI34" i="80"/>
  <c r="AH34" i="80"/>
  <c r="AG34" i="80"/>
  <c r="AF34" i="80"/>
  <c r="AE34" i="80"/>
  <c r="AD34" i="80"/>
  <c r="AC34" i="80"/>
  <c r="AB34" i="80"/>
  <c r="AA34" i="80"/>
  <c r="Z34" i="80"/>
  <c r="Y34" i="80"/>
  <c r="X34" i="80"/>
  <c r="W34" i="80"/>
  <c r="V34" i="80"/>
  <c r="U34" i="80"/>
  <c r="T34" i="80"/>
  <c r="S34" i="80"/>
  <c r="R34" i="80"/>
  <c r="Q34" i="80"/>
  <c r="P34" i="80"/>
  <c r="O34" i="80"/>
  <c r="N34" i="80"/>
  <c r="M34" i="80"/>
  <c r="L34" i="80"/>
  <c r="L30" i="80"/>
  <c r="L31" i="80"/>
  <c r="L40" i="80"/>
  <c r="K34" i="80"/>
  <c r="J34" i="80"/>
  <c r="I34" i="80"/>
  <c r="H34" i="80"/>
  <c r="H30" i="80"/>
  <c r="H31" i="80"/>
  <c r="H40" i="80"/>
  <c r="BE30" i="80"/>
  <c r="BE31" i="80"/>
  <c r="BD30" i="80"/>
  <c r="BD31" i="80"/>
  <c r="BC30" i="80"/>
  <c r="BC31" i="80"/>
  <c r="BB30" i="80"/>
  <c r="BB31" i="80"/>
  <c r="BA30" i="80"/>
  <c r="BA31" i="80"/>
  <c r="AZ30" i="80"/>
  <c r="AZ31" i="80"/>
  <c r="AY30" i="80"/>
  <c r="AY31" i="80"/>
  <c r="AX30" i="80"/>
  <c r="AX31" i="80"/>
  <c r="AX38" i="80"/>
  <c r="AX39" i="80"/>
  <c r="AW30" i="80"/>
  <c r="AW31" i="80"/>
  <c r="AW40" i="80"/>
  <c r="AW10" i="80"/>
  <c r="AW11" i="80"/>
  <c r="AW14" i="80"/>
  <c r="AV30" i="80"/>
  <c r="AV31" i="80"/>
  <c r="AU30" i="80"/>
  <c r="AU31" i="80"/>
  <c r="AT30" i="80"/>
  <c r="AT31" i="80"/>
  <c r="AS30" i="80"/>
  <c r="AS31" i="80"/>
  <c r="AS10" i="80"/>
  <c r="AS11" i="80"/>
  <c r="AS66" i="80"/>
  <c r="AS68" i="80"/>
  <c r="AR30" i="80"/>
  <c r="AR31" i="80"/>
  <c r="AR66" i="80"/>
  <c r="AR68" i="80"/>
  <c r="AR10" i="80"/>
  <c r="AR11" i="80"/>
  <c r="AQ30" i="80"/>
  <c r="AQ31" i="80"/>
  <c r="AP30" i="80"/>
  <c r="AP31" i="80"/>
  <c r="AO30" i="80"/>
  <c r="AO31" i="80"/>
  <c r="AN30" i="80"/>
  <c r="AN31" i="80"/>
  <c r="AM30" i="80"/>
  <c r="AM31" i="80"/>
  <c r="AM40" i="80"/>
  <c r="AL30" i="80"/>
  <c r="AL31" i="80"/>
  <c r="AK30" i="80"/>
  <c r="AK31" i="80"/>
  <c r="AJ30" i="80"/>
  <c r="AJ31" i="80"/>
  <c r="AI30" i="80"/>
  <c r="AI31" i="80"/>
  <c r="AI40" i="80"/>
  <c r="AH30" i="80"/>
  <c r="AH31" i="80"/>
  <c r="AG30" i="80"/>
  <c r="AG31" i="80"/>
  <c r="AG40" i="80"/>
  <c r="AF30" i="80"/>
  <c r="AF31" i="80"/>
  <c r="AE30" i="80"/>
  <c r="AE31" i="80"/>
  <c r="AE38" i="80"/>
  <c r="AE39" i="80"/>
  <c r="AD30" i="80"/>
  <c r="AD31" i="80"/>
  <c r="AD40" i="80"/>
  <c r="AC30" i="80"/>
  <c r="AC31" i="80"/>
  <c r="AA30" i="80"/>
  <c r="AA31" i="80"/>
  <c r="AA40" i="80"/>
  <c r="Z30" i="80"/>
  <c r="Z31" i="80"/>
  <c r="Y30" i="80"/>
  <c r="Y31" i="80"/>
  <c r="X30" i="80"/>
  <c r="X31" i="80"/>
  <c r="W30" i="80"/>
  <c r="W31" i="80"/>
  <c r="V30" i="80"/>
  <c r="V31" i="80"/>
  <c r="V38" i="80"/>
  <c r="V39" i="80"/>
  <c r="U30" i="80"/>
  <c r="U31" i="80"/>
  <c r="U40" i="80"/>
  <c r="T30" i="80"/>
  <c r="T31" i="80"/>
  <c r="S30" i="80"/>
  <c r="S31" i="80"/>
  <c r="R30" i="80"/>
  <c r="R31" i="80"/>
  <c r="Q30" i="80"/>
  <c r="Q31" i="80"/>
  <c r="P30" i="80"/>
  <c r="P31" i="80"/>
  <c r="P40" i="80"/>
  <c r="O30" i="80"/>
  <c r="O31" i="80"/>
  <c r="N30" i="80"/>
  <c r="N31" i="80"/>
  <c r="N38" i="80"/>
  <c r="M30" i="80"/>
  <c r="M31" i="80"/>
  <c r="L38" i="80"/>
  <c r="L39" i="80"/>
  <c r="L41" i="80"/>
  <c r="K30" i="80"/>
  <c r="K31" i="80"/>
  <c r="K38" i="80"/>
  <c r="K39" i="80"/>
  <c r="J30" i="80"/>
  <c r="I30" i="80"/>
  <c r="I31" i="80"/>
  <c r="H38" i="80"/>
  <c r="H39" i="80"/>
  <c r="G29" i="80"/>
  <c r="G25" i="80"/>
  <c r="BE14" i="80"/>
  <c r="BD14" i="80"/>
  <c r="BC14" i="80"/>
  <c r="BC10" i="80"/>
  <c r="BC11" i="80"/>
  <c r="BB14" i="80"/>
  <c r="BA14" i="80"/>
  <c r="AZ14" i="80"/>
  <c r="AZ10" i="80"/>
  <c r="AZ11" i="80"/>
  <c r="AY14" i="80"/>
  <c r="AX14" i="80"/>
  <c r="AV14" i="80"/>
  <c r="AU14" i="80"/>
  <c r="AT14" i="80"/>
  <c r="AS14" i="80"/>
  <c r="AS20" i="80"/>
  <c r="AR14" i="80"/>
  <c r="AQ14" i="80"/>
  <c r="AP14" i="80"/>
  <c r="AO14" i="80"/>
  <c r="AN14" i="80"/>
  <c r="AM14" i="80"/>
  <c r="AM10" i="80"/>
  <c r="AM11" i="80"/>
  <c r="AL14" i="80"/>
  <c r="AK14" i="80"/>
  <c r="AJ14" i="80"/>
  <c r="AJ10" i="80"/>
  <c r="AJ11" i="80"/>
  <c r="AI14" i="80"/>
  <c r="AI10" i="80"/>
  <c r="AI11" i="80"/>
  <c r="AH14" i="80"/>
  <c r="AG14" i="80"/>
  <c r="AF14" i="80"/>
  <c r="AE14" i="80"/>
  <c r="AE10" i="80"/>
  <c r="AE11" i="80"/>
  <c r="AE20" i="80"/>
  <c r="AE40" i="80"/>
  <c r="AD14" i="80"/>
  <c r="AC14" i="80"/>
  <c r="AB14" i="80"/>
  <c r="AB10" i="80"/>
  <c r="AB11" i="80"/>
  <c r="AA14" i="80"/>
  <c r="AA10" i="80"/>
  <c r="AA11" i="80"/>
  <c r="AA20" i="80"/>
  <c r="Z14" i="80"/>
  <c r="Y14" i="80"/>
  <c r="X14" i="80"/>
  <c r="W14" i="80"/>
  <c r="W10" i="80"/>
  <c r="W11" i="80"/>
  <c r="V14" i="80"/>
  <c r="U14" i="80"/>
  <c r="T14" i="80"/>
  <c r="T20" i="80"/>
  <c r="S14" i="80"/>
  <c r="S10" i="80"/>
  <c r="S11" i="80"/>
  <c r="S21" i="80"/>
  <c r="S20" i="80"/>
  <c r="S47" i="80"/>
  <c r="R14" i="80"/>
  <c r="Q14" i="80"/>
  <c r="P14" i="80"/>
  <c r="O14" i="80"/>
  <c r="O20" i="80"/>
  <c r="O10" i="80"/>
  <c r="O11" i="80"/>
  <c r="N14" i="80"/>
  <c r="N20" i="80"/>
  <c r="M14" i="80"/>
  <c r="L14" i="80"/>
  <c r="K14" i="80"/>
  <c r="K10" i="80"/>
  <c r="K11" i="80"/>
  <c r="J14" i="80"/>
  <c r="I14" i="80"/>
  <c r="H14" i="80"/>
  <c r="AP10" i="80"/>
  <c r="AP11" i="80"/>
  <c r="AP66" i="80"/>
  <c r="AP68" i="80"/>
  <c r="BE10" i="80"/>
  <c r="BE11" i="80"/>
  <c r="BD10" i="80"/>
  <c r="BD11" i="80"/>
  <c r="BB10" i="80"/>
  <c r="BB11" i="80"/>
  <c r="BB18" i="80"/>
  <c r="BB19" i="80"/>
  <c r="BA10" i="80"/>
  <c r="BA11" i="80"/>
  <c r="AY10" i="80"/>
  <c r="AY11" i="80"/>
  <c r="AY66" i="80"/>
  <c r="AY68" i="80"/>
  <c r="AX10" i="80"/>
  <c r="AX11" i="80"/>
  <c r="AV10" i="80"/>
  <c r="AV11" i="80"/>
  <c r="AU10" i="80"/>
  <c r="AU11" i="80"/>
  <c r="AT10" i="80"/>
  <c r="AT11" i="80"/>
  <c r="AQ10" i="80"/>
  <c r="AQ11" i="80"/>
  <c r="AQ18" i="80"/>
  <c r="AQ19" i="80"/>
  <c r="AQ21" i="80"/>
  <c r="AO10" i="80"/>
  <c r="AO11" i="80"/>
  <c r="AN10" i="80"/>
  <c r="AN11" i="80"/>
  <c r="AN18" i="80"/>
  <c r="AN19" i="80"/>
  <c r="AL10" i="80"/>
  <c r="AL11" i="80"/>
  <c r="AL20" i="80"/>
  <c r="AL40" i="80"/>
  <c r="AK10" i="80"/>
  <c r="AK11" i="80"/>
  <c r="AH10" i="80"/>
  <c r="AH11" i="80"/>
  <c r="AH20" i="80"/>
  <c r="AH47" i="80"/>
  <c r="AH40" i="80"/>
  <c r="AG10" i="80"/>
  <c r="AG11" i="80"/>
  <c r="AF10" i="80"/>
  <c r="AF11" i="80"/>
  <c r="AF66" i="80"/>
  <c r="AF68" i="80"/>
  <c r="AD10" i="80"/>
  <c r="AD11" i="80"/>
  <c r="AD18" i="80"/>
  <c r="AD19" i="80"/>
  <c r="AC10" i="80"/>
  <c r="AC11" i="80"/>
  <c r="Z10" i="80"/>
  <c r="Z11" i="80"/>
  <c r="Y10" i="80"/>
  <c r="Y11" i="80"/>
  <c r="X10" i="80"/>
  <c r="X11" i="80"/>
  <c r="X18" i="80"/>
  <c r="X19" i="80"/>
  <c r="X21" i="80"/>
  <c r="V10" i="80"/>
  <c r="V11" i="80"/>
  <c r="U10" i="80"/>
  <c r="U11" i="80"/>
  <c r="T10" i="80"/>
  <c r="T11" i="80"/>
  <c r="R10" i="80"/>
  <c r="R11" i="80"/>
  <c r="Q10" i="80"/>
  <c r="Q11" i="80"/>
  <c r="Q20" i="80"/>
  <c r="P10" i="80"/>
  <c r="P11" i="80"/>
  <c r="N10" i="80"/>
  <c r="N11" i="80"/>
  <c r="N21" i="80"/>
  <c r="N18" i="80"/>
  <c r="N19" i="80"/>
  <c r="M10" i="80"/>
  <c r="M11" i="80"/>
  <c r="M40" i="80"/>
  <c r="L10" i="80"/>
  <c r="L11" i="80"/>
  <c r="J10" i="80"/>
  <c r="J11" i="80"/>
  <c r="I10" i="80"/>
  <c r="H10" i="80"/>
  <c r="H11" i="80"/>
  <c r="G9" i="80"/>
  <c r="B6" i="80"/>
  <c r="B7" i="80"/>
  <c r="B9" i="80"/>
  <c r="B10" i="80"/>
  <c r="B11" i="80"/>
  <c r="B12" i="80"/>
  <c r="B15" i="80"/>
  <c r="B20" i="80"/>
  <c r="B21" i="80"/>
  <c r="B25" i="80"/>
  <c r="B26" i="80"/>
  <c r="B28" i="80"/>
  <c r="B29" i="80"/>
  <c r="B30" i="80"/>
  <c r="B31" i="80"/>
  <c r="B35" i="80"/>
  <c r="G5" i="80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8" i="44"/>
  <c r="N58" i="79"/>
  <c r="N60" i="79"/>
  <c r="N62" i="79"/>
  <c r="AA59" i="79"/>
  <c r="Z59" i="79"/>
  <c r="Z61" i="79"/>
  <c r="Z57" i="79"/>
  <c r="Z58" i="79"/>
  <c r="Z60" i="79"/>
  <c r="Z62" i="79"/>
  <c r="Y59" i="79"/>
  <c r="Y57" i="79"/>
  <c r="Y61" i="79"/>
  <c r="X59" i="79"/>
  <c r="W59" i="79"/>
  <c r="V59" i="79"/>
  <c r="V57" i="79"/>
  <c r="V58" i="79"/>
  <c r="V60" i="79"/>
  <c r="U59" i="79"/>
  <c r="T59" i="79"/>
  <c r="S59" i="79"/>
  <c r="S57" i="79"/>
  <c r="R59" i="79"/>
  <c r="R57" i="79"/>
  <c r="R61" i="79"/>
  <c r="Q59" i="79"/>
  <c r="P59" i="79"/>
  <c r="O59" i="79"/>
  <c r="O57" i="79"/>
  <c r="N59" i="79"/>
  <c r="N57" i="79"/>
  <c r="N61" i="79"/>
  <c r="M59" i="79"/>
  <c r="M57" i="79"/>
  <c r="M61" i="79"/>
  <c r="M58" i="79"/>
  <c r="M60" i="79"/>
  <c r="L59" i="79"/>
  <c r="K59" i="79"/>
  <c r="J59" i="79"/>
  <c r="I59" i="79"/>
  <c r="H59" i="79"/>
  <c r="AA58" i="79"/>
  <c r="AA60" i="79"/>
  <c r="Y58" i="79"/>
  <c r="Y60" i="79"/>
  <c r="X58" i="79"/>
  <c r="X60" i="79"/>
  <c r="X57" i="79"/>
  <c r="X61" i="79"/>
  <c r="W58" i="79"/>
  <c r="W60" i="79"/>
  <c r="U58" i="79"/>
  <c r="U60" i="79"/>
  <c r="U62" i="79"/>
  <c r="T58" i="79"/>
  <c r="T60" i="79"/>
  <c r="S58" i="79"/>
  <c r="S60" i="79"/>
  <c r="R58" i="79"/>
  <c r="R60" i="79"/>
  <c r="Q58" i="79"/>
  <c r="Q60" i="79"/>
  <c r="P58" i="79"/>
  <c r="P60" i="79"/>
  <c r="O58" i="79"/>
  <c r="O60" i="79"/>
  <c r="L58" i="79"/>
  <c r="L60" i="79"/>
  <c r="K58" i="79"/>
  <c r="K60" i="79"/>
  <c r="J58" i="79"/>
  <c r="J60" i="79"/>
  <c r="I58" i="79"/>
  <c r="I60" i="79"/>
  <c r="H58" i="79"/>
  <c r="H60" i="79"/>
  <c r="AA57" i="79"/>
  <c r="W57" i="79"/>
  <c r="U57" i="79"/>
  <c r="U61" i="79"/>
  <c r="T57" i="79"/>
  <c r="T61" i="79"/>
  <c r="Q57" i="79"/>
  <c r="Q61" i="79"/>
  <c r="P57" i="79"/>
  <c r="P61" i="79"/>
  <c r="L57" i="79"/>
  <c r="K57" i="79"/>
  <c r="K61" i="79"/>
  <c r="J57" i="79"/>
  <c r="I57" i="79"/>
  <c r="I61" i="79"/>
  <c r="I62" i="79"/>
  <c r="H57" i="79"/>
  <c r="AA34" i="79"/>
  <c r="Z34" i="79"/>
  <c r="Y34" i="79"/>
  <c r="Y29" i="79"/>
  <c r="Y31" i="79"/>
  <c r="Y40" i="79"/>
  <c r="Y47" i="79"/>
  <c r="X34" i="79"/>
  <c r="X29" i="79"/>
  <c r="X31" i="79"/>
  <c r="W34" i="79"/>
  <c r="V34" i="79"/>
  <c r="U34" i="79"/>
  <c r="T34" i="79"/>
  <c r="S34" i="79"/>
  <c r="R34" i="79"/>
  <c r="Q34" i="79"/>
  <c r="Q29" i="79"/>
  <c r="Q31" i="79"/>
  <c r="P34" i="79"/>
  <c r="P29" i="79"/>
  <c r="P31" i="79"/>
  <c r="O34" i="79"/>
  <c r="N34" i="79"/>
  <c r="M34" i="79"/>
  <c r="M40" i="79"/>
  <c r="L34" i="79"/>
  <c r="K34" i="79"/>
  <c r="J34" i="79"/>
  <c r="I34" i="79"/>
  <c r="H34" i="79"/>
  <c r="AA29" i="79"/>
  <c r="AA31" i="79"/>
  <c r="Z29" i="79"/>
  <c r="Z31" i="79"/>
  <c r="Z41" i="79"/>
  <c r="Z38" i="79"/>
  <c r="Z39" i="79"/>
  <c r="W29" i="79"/>
  <c r="W31" i="79"/>
  <c r="V29" i="79"/>
  <c r="V31" i="79"/>
  <c r="U29" i="79"/>
  <c r="U31" i="79"/>
  <c r="T29" i="79"/>
  <c r="T31" i="79"/>
  <c r="S29" i="79"/>
  <c r="S31" i="79"/>
  <c r="R29" i="79"/>
  <c r="R31" i="79"/>
  <c r="O29" i="79"/>
  <c r="O31" i="79"/>
  <c r="N29" i="79"/>
  <c r="N31" i="79"/>
  <c r="M29" i="79"/>
  <c r="M31" i="79"/>
  <c r="L29" i="79"/>
  <c r="L31" i="79"/>
  <c r="K29" i="79"/>
  <c r="K31" i="79"/>
  <c r="J29" i="79"/>
  <c r="J31" i="79"/>
  <c r="I29" i="79"/>
  <c r="I31" i="79"/>
  <c r="I38" i="79"/>
  <c r="I39" i="79"/>
  <c r="H29" i="79"/>
  <c r="AA14" i="79"/>
  <c r="Z14" i="79"/>
  <c r="Y14" i="79"/>
  <c r="X14" i="79"/>
  <c r="W14" i="79"/>
  <c r="V14" i="79"/>
  <c r="U14" i="79"/>
  <c r="T14" i="79"/>
  <c r="S14" i="79"/>
  <c r="R14" i="79"/>
  <c r="Q14" i="79"/>
  <c r="Q9" i="79"/>
  <c r="Q11" i="79"/>
  <c r="Q20" i="79"/>
  <c r="P14" i="79"/>
  <c r="P9" i="79"/>
  <c r="P11" i="79"/>
  <c r="P20" i="79"/>
  <c r="O14" i="79"/>
  <c r="N14" i="79"/>
  <c r="M14" i="79"/>
  <c r="M20" i="79"/>
  <c r="M47" i="79"/>
  <c r="M48" i="79"/>
  <c r="M9" i="79"/>
  <c r="M11" i="79"/>
  <c r="L14" i="79"/>
  <c r="K14" i="79"/>
  <c r="J14" i="79"/>
  <c r="I14" i="79"/>
  <c r="H14" i="79"/>
  <c r="K9" i="79"/>
  <c r="K11" i="79"/>
  <c r="K18" i="79"/>
  <c r="K19" i="79"/>
  <c r="B6" i="79"/>
  <c r="B7" i="79"/>
  <c r="B8" i="79"/>
  <c r="B9" i="79"/>
  <c r="B10" i="79"/>
  <c r="B12" i="79"/>
  <c r="B15" i="79"/>
  <c r="B20" i="79"/>
  <c r="B21" i="79"/>
  <c r="B25" i="79"/>
  <c r="B26" i="79"/>
  <c r="B27" i="79"/>
  <c r="B28" i="79"/>
  <c r="B29" i="79"/>
  <c r="B30" i="79"/>
  <c r="B32" i="79"/>
  <c r="B35" i="79"/>
  <c r="B40" i="79"/>
  <c r="B41" i="79"/>
  <c r="B45" i="79"/>
  <c r="B46" i="79"/>
  <c r="B47" i="79"/>
  <c r="B48" i="79"/>
  <c r="B57" i="79"/>
  <c r="B58" i="79"/>
  <c r="B59" i="79"/>
  <c r="B60" i="79"/>
  <c r="B61" i="79"/>
  <c r="B62" i="79"/>
  <c r="B63" i="79"/>
  <c r="B64" i="79"/>
  <c r="B65" i="79"/>
  <c r="B66" i="79"/>
  <c r="B67" i="79"/>
  <c r="B68" i="79"/>
  <c r="AA9" i="79"/>
  <c r="AA11" i="79"/>
  <c r="Z9" i="79"/>
  <c r="Z11" i="79"/>
  <c r="Y9" i="79"/>
  <c r="Y11" i="79"/>
  <c r="Y18" i="79"/>
  <c r="Y19" i="79"/>
  <c r="X9" i="79"/>
  <c r="X11" i="79"/>
  <c r="W9" i="79"/>
  <c r="W11" i="79"/>
  <c r="V9" i="79"/>
  <c r="V11" i="79"/>
  <c r="U9" i="79"/>
  <c r="U11" i="79"/>
  <c r="T9" i="79"/>
  <c r="T11" i="79"/>
  <c r="S9" i="79"/>
  <c r="S11" i="79"/>
  <c r="S18" i="79"/>
  <c r="S19" i="79"/>
  <c r="R9" i="79"/>
  <c r="R11" i="79"/>
  <c r="O9" i="79"/>
  <c r="O11" i="79"/>
  <c r="O18" i="79"/>
  <c r="O19" i="79"/>
  <c r="N9" i="79"/>
  <c r="N11" i="79"/>
  <c r="L9" i="79"/>
  <c r="L11" i="79"/>
  <c r="J9" i="79"/>
  <c r="J11" i="79"/>
  <c r="I9" i="79"/>
  <c r="I11" i="79"/>
  <c r="H9" i="79"/>
  <c r="Y9" i="42"/>
  <c r="Y10" i="42"/>
  <c r="Y11" i="42"/>
  <c r="Y12" i="42"/>
  <c r="Y13" i="42"/>
  <c r="Y14" i="42"/>
  <c r="Y15" i="42"/>
  <c r="Y16" i="42"/>
  <c r="Y17" i="42"/>
  <c r="Y18" i="42"/>
  <c r="Y19" i="42"/>
  <c r="Y20" i="42"/>
  <c r="Y21" i="42"/>
  <c r="Y22" i="42"/>
  <c r="Y23" i="42"/>
  <c r="Y24" i="42"/>
  <c r="Y25" i="42"/>
  <c r="Y26" i="42"/>
  <c r="Y27" i="42"/>
  <c r="Y28" i="42"/>
  <c r="Y29" i="42"/>
  <c r="Y30" i="42"/>
  <c r="Y31" i="42"/>
  <c r="Y32" i="42"/>
  <c r="Y33" i="42"/>
  <c r="Y34" i="42"/>
  <c r="Y35" i="42"/>
  <c r="Y36" i="42"/>
  <c r="Y37" i="42"/>
  <c r="Y38" i="42"/>
  <c r="Y39" i="42"/>
  <c r="Y40" i="42"/>
  <c r="Y41" i="42"/>
  <c r="Y42" i="42"/>
  <c r="Y43" i="42"/>
  <c r="Y44" i="42"/>
  <c r="Y45" i="42"/>
  <c r="Y46" i="42"/>
  <c r="Y47" i="42"/>
  <c r="Y8" i="42"/>
  <c r="V16" i="81"/>
  <c r="V17" i="81"/>
  <c r="V19" i="81"/>
  <c r="X36" i="81"/>
  <c r="J16" i="81"/>
  <c r="J17" i="81"/>
  <c r="J19" i="81"/>
  <c r="J41" i="81"/>
  <c r="J34" i="81"/>
  <c r="J35" i="81"/>
  <c r="J37" i="81"/>
  <c r="G46" i="82"/>
  <c r="H21" i="39"/>
  <c r="H22" i="39"/>
  <c r="R16" i="81"/>
  <c r="R17" i="81"/>
  <c r="R19" i="81"/>
  <c r="R41" i="81"/>
  <c r="Z16" i="81"/>
  <c r="Z17" i="81"/>
  <c r="Z19" i="81"/>
  <c r="N34" i="81"/>
  <c r="N35" i="81"/>
  <c r="N37" i="81"/>
  <c r="W57" i="81"/>
  <c r="W58" i="81"/>
  <c r="M61" i="80"/>
  <c r="AO61" i="80"/>
  <c r="AO62" i="80"/>
  <c r="J57" i="81"/>
  <c r="N57" i="81"/>
  <c r="N58" i="81"/>
  <c r="R57" i="81"/>
  <c r="R58" i="81"/>
  <c r="Z36" i="81"/>
  <c r="Z18" i="81"/>
  <c r="Z43" i="81"/>
  <c r="Z44" i="81"/>
  <c r="P57" i="81"/>
  <c r="P58" i="81"/>
  <c r="H57" i="81"/>
  <c r="X57" i="81"/>
  <c r="X58" i="81"/>
  <c r="J61" i="79"/>
  <c r="J62" i="79"/>
  <c r="AC62" i="80"/>
  <c r="I57" i="81"/>
  <c r="I58" i="81"/>
  <c r="M57" i="81"/>
  <c r="U57" i="81"/>
  <c r="U58" i="81"/>
  <c r="T40" i="84"/>
  <c r="H37" i="83"/>
  <c r="M62" i="81"/>
  <c r="M64" i="81"/>
  <c r="M16" i="81"/>
  <c r="M17" i="81"/>
  <c r="U34" i="81"/>
  <c r="U35" i="81"/>
  <c r="U37" i="81"/>
  <c r="K62" i="81"/>
  <c r="K64" i="81"/>
  <c r="W16" i="81"/>
  <c r="W17" i="81"/>
  <c r="W19" i="81"/>
  <c r="W34" i="81"/>
  <c r="W35" i="81"/>
  <c r="W37" i="81"/>
  <c r="L62" i="81"/>
  <c r="L64" i="81"/>
  <c r="P18" i="81"/>
  <c r="T18" i="81"/>
  <c r="X62" i="81"/>
  <c r="X64" i="81"/>
  <c r="X18" i="81"/>
  <c r="X43" i="81"/>
  <c r="H16" i="81"/>
  <c r="X16" i="81"/>
  <c r="X17" i="81"/>
  <c r="X19" i="81"/>
  <c r="X41" i="81"/>
  <c r="X37" i="81"/>
  <c r="I18" i="81"/>
  <c r="U36" i="81"/>
  <c r="Q34" i="81"/>
  <c r="Q35" i="81"/>
  <c r="Q37" i="81"/>
  <c r="Y34" i="81"/>
  <c r="Y35" i="81"/>
  <c r="Y37" i="81"/>
  <c r="O62" i="81"/>
  <c r="O64" i="81"/>
  <c r="O16" i="81"/>
  <c r="O17" i="81"/>
  <c r="O19" i="81"/>
  <c r="S16" i="81"/>
  <c r="S17" i="81"/>
  <c r="S19" i="81"/>
  <c r="S62" i="81"/>
  <c r="S64" i="81"/>
  <c r="AA62" i="81"/>
  <c r="AA64" i="81"/>
  <c r="K18" i="81"/>
  <c r="K34" i="81"/>
  <c r="K35" i="81"/>
  <c r="K37" i="81"/>
  <c r="S34" i="81"/>
  <c r="S35" i="81"/>
  <c r="S37" i="81"/>
  <c r="AA36" i="81"/>
  <c r="J18" i="81"/>
  <c r="J43" i="81"/>
  <c r="J44" i="81"/>
  <c r="R18" i="81"/>
  <c r="V36" i="81"/>
  <c r="P37" i="81"/>
  <c r="H36" i="81"/>
  <c r="V20" i="80"/>
  <c r="V18" i="80"/>
  <c r="V19" i="80"/>
  <c r="V21" i="80"/>
  <c r="AD20" i="80"/>
  <c r="AD47" i="80"/>
  <c r="S18" i="80"/>
  <c r="S19" i="80"/>
  <c r="AM18" i="80"/>
  <c r="AM19" i="80"/>
  <c r="AY18" i="80"/>
  <c r="AY19" i="80"/>
  <c r="U38" i="80"/>
  <c r="U39" i="80"/>
  <c r="U41" i="80"/>
  <c r="AK40" i="80"/>
  <c r="AK38" i="80"/>
  <c r="AK39" i="80"/>
  <c r="AK41" i="80"/>
  <c r="AG18" i="80"/>
  <c r="AG19" i="80"/>
  <c r="AG21" i="80"/>
  <c r="AS18" i="80"/>
  <c r="AS19" i="80"/>
  <c r="AS21" i="80"/>
  <c r="AW18" i="80"/>
  <c r="AW19" i="80"/>
  <c r="AW21" i="80"/>
  <c r="BA18" i="80"/>
  <c r="BA19" i="80"/>
  <c r="BA21" i="80"/>
  <c r="BA20" i="80"/>
  <c r="BE18" i="80"/>
  <c r="BE19" i="80"/>
  <c r="J20" i="80"/>
  <c r="AU66" i="80"/>
  <c r="AU68" i="80"/>
  <c r="H18" i="80"/>
  <c r="AN21" i="80"/>
  <c r="BE40" i="80"/>
  <c r="O18" i="80"/>
  <c r="O19" i="80"/>
  <c r="O21" i="80"/>
  <c r="AE18" i="80"/>
  <c r="AE19" i="80"/>
  <c r="M38" i="80"/>
  <c r="M39" i="80"/>
  <c r="M41" i="80"/>
  <c r="AS38" i="80"/>
  <c r="AS39" i="80"/>
  <c r="AS41" i="80"/>
  <c r="AD38" i="80"/>
  <c r="AD39" i="80"/>
  <c r="AD41" i="80"/>
  <c r="AC38" i="80"/>
  <c r="AC39" i="80"/>
  <c r="AO38" i="80"/>
  <c r="AO39" i="80"/>
  <c r="AO40" i="80"/>
  <c r="AJ66" i="80"/>
  <c r="AJ68" i="80"/>
  <c r="BD18" i="80"/>
  <c r="BD19" i="80"/>
  <c r="BD21" i="80"/>
  <c r="L18" i="80"/>
  <c r="L19" i="80"/>
  <c r="T18" i="80"/>
  <c r="T19" i="80"/>
  <c r="T21" i="80"/>
  <c r="AB18" i="80"/>
  <c r="AB19" i="80"/>
  <c r="AB21" i="80"/>
  <c r="AR18" i="80"/>
  <c r="AR19" i="80"/>
  <c r="AR21" i="80"/>
  <c r="X20" i="80"/>
  <c r="BD20" i="80"/>
  <c r="O38" i="80"/>
  <c r="O39" i="80"/>
  <c r="W38" i="80"/>
  <c r="W39" i="80"/>
  <c r="W41" i="80"/>
  <c r="AE41" i="80"/>
  <c r="AI38" i="80"/>
  <c r="AI39" i="80"/>
  <c r="AI41" i="80"/>
  <c r="AM38" i="80"/>
  <c r="AM39" i="80"/>
  <c r="AM41" i="80"/>
  <c r="AQ38" i="80"/>
  <c r="AQ39" i="80"/>
  <c r="AU40" i="80"/>
  <c r="AU38" i="80"/>
  <c r="AU39" i="80"/>
  <c r="AU41" i="80"/>
  <c r="AY40" i="80"/>
  <c r="AY38" i="80"/>
  <c r="AY39" i="80"/>
  <c r="AY41" i="80"/>
  <c r="AV40" i="80"/>
  <c r="Z40" i="80"/>
  <c r="AH38" i="80"/>
  <c r="AH39" i="80"/>
  <c r="AH41" i="80"/>
  <c r="AP40" i="80"/>
  <c r="Z38" i="80"/>
  <c r="Z39" i="80"/>
  <c r="Z41" i="80"/>
  <c r="AX40" i="80"/>
  <c r="AP38" i="80"/>
  <c r="AP39" i="80"/>
  <c r="AP41" i="80"/>
  <c r="BD40" i="80"/>
  <c r="H62" i="80"/>
  <c r="J61" i="80"/>
  <c r="J62" i="80"/>
  <c r="N61" i="80"/>
  <c r="R61" i="80"/>
  <c r="V61" i="80"/>
  <c r="V62" i="80"/>
  <c r="AH61" i="80"/>
  <c r="AL61" i="80"/>
  <c r="AX61" i="80"/>
  <c r="AX62" i="80"/>
  <c r="BB61" i="80"/>
  <c r="BB62" i="80"/>
  <c r="AJ61" i="80"/>
  <c r="H11" i="79"/>
  <c r="L18" i="79"/>
  <c r="L19" i="79"/>
  <c r="L21" i="79"/>
  <c r="P66" i="79"/>
  <c r="P68" i="79"/>
  <c r="P18" i="79"/>
  <c r="P19" i="79"/>
  <c r="R62" i="79"/>
  <c r="M66" i="79"/>
  <c r="M68" i="79"/>
  <c r="M18" i="79"/>
  <c r="M19" i="79"/>
  <c r="M21" i="79"/>
  <c r="Q66" i="79"/>
  <c r="Q68" i="79"/>
  <c r="Q18" i="79"/>
  <c r="Q19" i="79"/>
  <c r="Q21" i="79"/>
  <c r="U18" i="79"/>
  <c r="U19" i="79"/>
  <c r="Y66" i="79"/>
  <c r="Y68" i="79"/>
  <c r="K21" i="79"/>
  <c r="I40" i="79"/>
  <c r="K20" i="79"/>
  <c r="S20" i="79"/>
  <c r="Q62" i="79"/>
  <c r="BD47" i="80"/>
  <c r="H41" i="83"/>
  <c r="AA43" i="81"/>
  <c r="AA44" i="81"/>
  <c r="H19" i="80"/>
  <c r="H21" i="80"/>
  <c r="H18" i="79"/>
  <c r="H41" i="80"/>
  <c r="BE57" i="78"/>
  <c r="BD57" i="78"/>
  <c r="BD59" i="78"/>
  <c r="BD60" i="78"/>
  <c r="BD55" i="78"/>
  <c r="BC57" i="78"/>
  <c r="BC59" i="78"/>
  <c r="BC55" i="78"/>
  <c r="BB57" i="78"/>
  <c r="BA57" i="78"/>
  <c r="AZ57" i="78"/>
  <c r="AZ59" i="78"/>
  <c r="AZ55" i="78"/>
  <c r="AZ56" i="78"/>
  <c r="AZ58" i="78"/>
  <c r="AZ60" i="78"/>
  <c r="AY57" i="78"/>
  <c r="AX57" i="78"/>
  <c r="AW57" i="78"/>
  <c r="AW59" i="78"/>
  <c r="AW60" i="78"/>
  <c r="AW55" i="78"/>
  <c r="AV57" i="78"/>
  <c r="AV59" i="78"/>
  <c r="AV55" i="78"/>
  <c r="AU57" i="78"/>
  <c r="AT57" i="78"/>
  <c r="AS57" i="78"/>
  <c r="AR57" i="78"/>
  <c r="AQ57" i="78"/>
  <c r="AP57" i="78"/>
  <c r="AP59" i="78"/>
  <c r="AP60" i="78"/>
  <c r="AP55" i="78"/>
  <c r="AO57" i="78"/>
  <c r="AN57" i="78"/>
  <c r="AN59" i="78"/>
  <c r="AM57" i="78"/>
  <c r="AM59" i="78"/>
  <c r="AM60" i="78"/>
  <c r="AL57" i="78"/>
  <c r="AL55" i="78"/>
  <c r="AL59" i="78"/>
  <c r="AL56" i="78"/>
  <c r="AL58" i="78"/>
  <c r="AL60" i="78"/>
  <c r="AK57" i="78"/>
  <c r="AJ57" i="78"/>
  <c r="AJ59" i="78"/>
  <c r="AI57" i="78"/>
  <c r="AH57" i="78"/>
  <c r="AG57" i="78"/>
  <c r="AF57" i="78"/>
  <c r="AE57" i="78"/>
  <c r="AD57" i="78"/>
  <c r="AD55" i="78"/>
  <c r="AD59" i="78"/>
  <c r="AD56" i="78"/>
  <c r="AD58" i="78"/>
  <c r="AD60" i="78"/>
  <c r="AC57" i="78"/>
  <c r="AC59" i="78"/>
  <c r="AB57" i="78"/>
  <c r="AA57" i="78"/>
  <c r="AA55" i="78"/>
  <c r="AA59" i="78"/>
  <c r="Z57" i="78"/>
  <c r="Z55" i="78"/>
  <c r="Z59" i="78"/>
  <c r="Y57" i="78"/>
  <c r="Y59" i="78"/>
  <c r="X57" i="78"/>
  <c r="W57" i="78"/>
  <c r="V57" i="78"/>
  <c r="U57" i="78"/>
  <c r="U59" i="78"/>
  <c r="T57" i="78"/>
  <c r="S57" i="78"/>
  <c r="R57" i="78"/>
  <c r="R55" i="78"/>
  <c r="R56" i="78"/>
  <c r="R58" i="78"/>
  <c r="Q57" i="78"/>
  <c r="P57" i="78"/>
  <c r="P55" i="78"/>
  <c r="O57" i="78"/>
  <c r="O59" i="78"/>
  <c r="O55" i="78"/>
  <c r="N57" i="78"/>
  <c r="N59" i="78"/>
  <c r="M57" i="78"/>
  <c r="L57" i="78"/>
  <c r="K57" i="78"/>
  <c r="K55" i="78"/>
  <c r="K59" i="78"/>
  <c r="J57" i="78"/>
  <c r="I57" i="78"/>
  <c r="H57" i="78"/>
  <c r="H59" i="78"/>
  <c r="BE56" i="78"/>
  <c r="BE58" i="78"/>
  <c r="BD56" i="78"/>
  <c r="BD58" i="78"/>
  <c r="BC56" i="78"/>
  <c r="BC58" i="78"/>
  <c r="BB56" i="78"/>
  <c r="BB58" i="78"/>
  <c r="BB60" i="78"/>
  <c r="BA56" i="78"/>
  <c r="BA58" i="78"/>
  <c r="BA55" i="78"/>
  <c r="BA59" i="78"/>
  <c r="AY56" i="78"/>
  <c r="AY58" i="78"/>
  <c r="AY60" i="78"/>
  <c r="AY55" i="78"/>
  <c r="AY59" i="78"/>
  <c r="AX56" i="78"/>
  <c r="AX58" i="78"/>
  <c r="AW56" i="78"/>
  <c r="AW58" i="78"/>
  <c r="AV56" i="78"/>
  <c r="AV58" i="78"/>
  <c r="AV60" i="78"/>
  <c r="AU56" i="78"/>
  <c r="AU58" i="78"/>
  <c r="AU55" i="78"/>
  <c r="AU59" i="78"/>
  <c r="AT56" i="78"/>
  <c r="AT58" i="78"/>
  <c r="AS56" i="78"/>
  <c r="AS58" i="78"/>
  <c r="AS60" i="78"/>
  <c r="AS55" i="78"/>
  <c r="AS59" i="78"/>
  <c r="AR56" i="78"/>
  <c r="AR58" i="78"/>
  <c r="AR60" i="78"/>
  <c r="AR55" i="78"/>
  <c r="AR59" i="78"/>
  <c r="AQ56" i="78"/>
  <c r="AQ58" i="78"/>
  <c r="AQ60" i="78"/>
  <c r="AP56" i="78"/>
  <c r="AP58" i="78"/>
  <c r="AO56" i="78"/>
  <c r="AO58" i="78"/>
  <c r="AN56" i="78"/>
  <c r="AN58" i="78"/>
  <c r="AM56" i="78"/>
  <c r="AM58" i="78"/>
  <c r="AK56" i="78"/>
  <c r="AK58" i="78"/>
  <c r="AJ56" i="78"/>
  <c r="AJ58" i="78"/>
  <c r="AI56" i="78"/>
  <c r="AI58" i="78"/>
  <c r="AH56" i="78"/>
  <c r="AH58" i="78"/>
  <c r="AG56" i="78"/>
  <c r="AG58" i="78"/>
  <c r="AG55" i="78"/>
  <c r="AG59" i="78"/>
  <c r="AG60" i="78"/>
  <c r="AF56" i="78"/>
  <c r="AF58" i="78"/>
  <c r="AF55" i="78"/>
  <c r="AE56" i="78"/>
  <c r="AE58" i="78"/>
  <c r="AC56" i="78"/>
  <c r="AC58" i="78"/>
  <c r="AB56" i="78"/>
  <c r="AB58" i="78"/>
  <c r="AA56" i="78"/>
  <c r="AA58" i="78"/>
  <c r="AA60" i="78"/>
  <c r="Z56" i="78"/>
  <c r="Z58" i="78"/>
  <c r="Z60" i="78"/>
  <c r="Y56" i="78"/>
  <c r="Y58" i="78"/>
  <c r="X56" i="78"/>
  <c r="X58" i="78"/>
  <c r="W56" i="78"/>
  <c r="W58" i="78"/>
  <c r="V56" i="78"/>
  <c r="V58" i="78"/>
  <c r="U56" i="78"/>
  <c r="U58" i="78"/>
  <c r="T56" i="78"/>
  <c r="T58" i="78"/>
  <c r="S56" i="78"/>
  <c r="S58" i="78"/>
  <c r="Q56" i="78"/>
  <c r="Q58" i="78"/>
  <c r="P56" i="78"/>
  <c r="P58" i="78"/>
  <c r="O56" i="78"/>
  <c r="O58" i="78"/>
  <c r="N56" i="78"/>
  <c r="N58" i="78"/>
  <c r="M56" i="78"/>
  <c r="M58" i="78"/>
  <c r="M55" i="78"/>
  <c r="M59" i="78"/>
  <c r="L56" i="78"/>
  <c r="L58" i="78"/>
  <c r="K56" i="78"/>
  <c r="K58" i="78"/>
  <c r="K60" i="78"/>
  <c r="J56" i="78"/>
  <c r="J58" i="78"/>
  <c r="I56" i="78"/>
  <c r="I58" i="78"/>
  <c r="H56" i="78"/>
  <c r="H58" i="78"/>
  <c r="H60" i="78"/>
  <c r="H55" i="78"/>
  <c r="BE55" i="78"/>
  <c r="BB55" i="78"/>
  <c r="AX55" i="78"/>
  <c r="AX59" i="78"/>
  <c r="AX60" i="78"/>
  <c r="AT55" i="78"/>
  <c r="AQ55" i="78"/>
  <c r="AQ59" i="78"/>
  <c r="AO55" i="78"/>
  <c r="AO59" i="78"/>
  <c r="AN55" i="78"/>
  <c r="AM55" i="78"/>
  <c r="AK55" i="78"/>
  <c r="AJ55" i="78"/>
  <c r="AJ60" i="78"/>
  <c r="AI55" i="78"/>
  <c r="AI59" i="78"/>
  <c r="AH55" i="78"/>
  <c r="AH59" i="78"/>
  <c r="AE55" i="78"/>
  <c r="AC55" i="78"/>
  <c r="AB55" i="78"/>
  <c r="Y55" i="78"/>
  <c r="X55" i="78"/>
  <c r="W55" i="78"/>
  <c r="V55" i="78"/>
  <c r="U55" i="78"/>
  <c r="T55" i="78"/>
  <c r="S55" i="78"/>
  <c r="Q55" i="78"/>
  <c r="Q59" i="78"/>
  <c r="N55" i="78"/>
  <c r="L55" i="78"/>
  <c r="J55" i="78"/>
  <c r="I55" i="78"/>
  <c r="I59" i="78"/>
  <c r="I60" i="78"/>
  <c r="V29" i="78"/>
  <c r="V36" i="78"/>
  <c r="BE32" i="78"/>
  <c r="BE29" i="78"/>
  <c r="BE38" i="78"/>
  <c r="BD32" i="78"/>
  <c r="BD38" i="78"/>
  <c r="BD29" i="78"/>
  <c r="BC32" i="78"/>
  <c r="BB32" i="78"/>
  <c r="BA32" i="78"/>
  <c r="AZ32" i="78"/>
  <c r="AZ29" i="78"/>
  <c r="AZ36" i="78"/>
  <c r="AZ38" i="78"/>
  <c r="AY32" i="78"/>
  <c r="AX32" i="78"/>
  <c r="AW32" i="78"/>
  <c r="AV32" i="78"/>
  <c r="AV29" i="78"/>
  <c r="AU32" i="78"/>
  <c r="AT32" i="78"/>
  <c r="AT38" i="78"/>
  <c r="AT45" i="78"/>
  <c r="AT46" i="78"/>
  <c r="AS32" i="78"/>
  <c r="AS29" i="78"/>
  <c r="AS38" i="78"/>
  <c r="AR32" i="78"/>
  <c r="AR29" i="78"/>
  <c r="AQ32" i="78"/>
  <c r="AP32" i="78"/>
  <c r="AP38" i="78"/>
  <c r="AO32" i="78"/>
  <c r="AO29" i="78"/>
  <c r="AO38" i="78"/>
  <c r="AN32" i="78"/>
  <c r="AM32" i="78"/>
  <c r="AL32" i="78"/>
  <c r="AK32" i="78"/>
  <c r="AJ32" i="78"/>
  <c r="AI32" i="78"/>
  <c r="AH32" i="78"/>
  <c r="AG32" i="78"/>
  <c r="AF32" i="78"/>
  <c r="AE32" i="78"/>
  <c r="AD32" i="78"/>
  <c r="AC32" i="78"/>
  <c r="AB32" i="78"/>
  <c r="AB38" i="78"/>
  <c r="AA32" i="78"/>
  <c r="Z32" i="78"/>
  <c r="Y32" i="78"/>
  <c r="X32" i="78"/>
  <c r="X29" i="78"/>
  <c r="X38" i="78"/>
  <c r="W32" i="78"/>
  <c r="V32" i="78"/>
  <c r="U32" i="78"/>
  <c r="T32" i="78"/>
  <c r="S32" i="78"/>
  <c r="R32" i="78"/>
  <c r="Q32" i="78"/>
  <c r="P32" i="78"/>
  <c r="P29" i="78"/>
  <c r="P36" i="78"/>
  <c r="P38" i="78"/>
  <c r="O32" i="78"/>
  <c r="N32" i="78"/>
  <c r="M32" i="78"/>
  <c r="M29" i="78"/>
  <c r="L32" i="78"/>
  <c r="L29" i="78"/>
  <c r="L39" i="78"/>
  <c r="L38" i="78"/>
  <c r="K32" i="78"/>
  <c r="J32" i="78"/>
  <c r="I32" i="78"/>
  <c r="H32" i="78"/>
  <c r="H29" i="78"/>
  <c r="H38" i="78"/>
  <c r="BC29" i="78"/>
  <c r="BC38" i="78"/>
  <c r="BC36" i="78"/>
  <c r="BB29" i="78"/>
  <c r="BA29" i="78"/>
  <c r="BA36" i="78"/>
  <c r="AY29" i="78"/>
  <c r="AX29" i="78"/>
  <c r="AW29" i="78"/>
  <c r="AW38" i="78"/>
  <c r="AU29" i="78"/>
  <c r="AT29" i="78"/>
  <c r="AQ29" i="78"/>
  <c r="AQ36" i="78"/>
  <c r="AQ38" i="78"/>
  <c r="AP29" i="78"/>
  <c r="AN29" i="78"/>
  <c r="AN37" i="78"/>
  <c r="AN39" i="78"/>
  <c r="AN36" i="78"/>
  <c r="AM29" i="78"/>
  <c r="AL29" i="78"/>
  <c r="AL36" i="78"/>
  <c r="AK29" i="78"/>
  <c r="AJ29" i="78"/>
  <c r="AJ36" i="78"/>
  <c r="AI29" i="78"/>
  <c r="AI38" i="78"/>
  <c r="AH29" i="78"/>
  <c r="AH36" i="78"/>
  <c r="AG29" i="78"/>
  <c r="AG38" i="78"/>
  <c r="AG10" i="78"/>
  <c r="AF29" i="78"/>
  <c r="AE29" i="78"/>
  <c r="AD29" i="78"/>
  <c r="AC29" i="78"/>
  <c r="AC37" i="78"/>
  <c r="AC36" i="78"/>
  <c r="AB29" i="78"/>
  <c r="AA29" i="78"/>
  <c r="AA36" i="78"/>
  <c r="Z29" i="78"/>
  <c r="Y29" i="78"/>
  <c r="W29" i="78"/>
  <c r="W39" i="78"/>
  <c r="W38" i="78"/>
  <c r="U29" i="78"/>
  <c r="U36" i="78"/>
  <c r="T29" i="78"/>
  <c r="T37" i="78"/>
  <c r="S29" i="78"/>
  <c r="S36" i="78"/>
  <c r="R29" i="78"/>
  <c r="Q29" i="78"/>
  <c r="O29" i="78"/>
  <c r="O37" i="78"/>
  <c r="O39" i="78"/>
  <c r="O36" i="78"/>
  <c r="N29" i="78"/>
  <c r="N38" i="78"/>
  <c r="K29" i="78"/>
  <c r="J29" i="78"/>
  <c r="I29" i="78"/>
  <c r="BB10" i="78"/>
  <c r="BE13" i="78"/>
  <c r="BE19" i="78"/>
  <c r="BE10" i="78"/>
  <c r="BD13" i="78"/>
  <c r="BC13" i="78"/>
  <c r="BC19" i="78"/>
  <c r="BC45" i="78"/>
  <c r="BB13" i="78"/>
  <c r="BA13" i="78"/>
  <c r="BA10" i="78"/>
  <c r="BA20" i="78"/>
  <c r="BA43" i="78"/>
  <c r="BA19" i="78"/>
  <c r="BA45" i="78"/>
  <c r="BA61" i="78"/>
  <c r="BA38" i="78"/>
  <c r="AZ13" i="78"/>
  <c r="AY13" i="78"/>
  <c r="AX13" i="78"/>
  <c r="AW13" i="78"/>
  <c r="AW10" i="78"/>
  <c r="AW64" i="78"/>
  <c r="AW66" i="78"/>
  <c r="AW19" i="78"/>
  <c r="AW45" i="78"/>
  <c r="AV13" i="78"/>
  <c r="AU13" i="78"/>
  <c r="AT13" i="78"/>
  <c r="AS13" i="78"/>
  <c r="AS10" i="78"/>
  <c r="AS17" i="78"/>
  <c r="AS18" i="78"/>
  <c r="AS20" i="78"/>
  <c r="AS19" i="78"/>
  <c r="AS45" i="78"/>
  <c r="AR13" i="78"/>
  <c r="AQ13" i="78"/>
  <c r="AP13" i="78"/>
  <c r="AO13" i="78"/>
  <c r="AO10" i="78"/>
  <c r="AO19" i="78"/>
  <c r="AO45" i="78"/>
  <c r="AO61" i="78"/>
  <c r="AN13" i="78"/>
  <c r="AM13" i="78"/>
  <c r="AL13" i="78"/>
  <c r="AK13" i="78"/>
  <c r="AK19" i="78"/>
  <c r="AK10" i="78"/>
  <c r="AJ13" i="78"/>
  <c r="AI13" i="78"/>
  <c r="AH13" i="78"/>
  <c r="AH10" i="78"/>
  <c r="AH38" i="78"/>
  <c r="AG13" i="78"/>
  <c r="AF13" i="78"/>
  <c r="AF19" i="78"/>
  <c r="AE13" i="78"/>
  <c r="AD13" i="78"/>
  <c r="AC13" i="78"/>
  <c r="AC10" i="78"/>
  <c r="AB13" i="78"/>
  <c r="AA13" i="78"/>
  <c r="Z13" i="78"/>
  <c r="Y13" i="78"/>
  <c r="Y10" i="78"/>
  <c r="Y19" i="78"/>
  <c r="X13" i="78"/>
  <c r="W13" i="78"/>
  <c r="V13" i="78"/>
  <c r="V10" i="78"/>
  <c r="V19" i="78"/>
  <c r="U13" i="78"/>
  <c r="U19" i="78"/>
  <c r="U45" i="78"/>
  <c r="T13" i="78"/>
  <c r="T19" i="78"/>
  <c r="S13" i="78"/>
  <c r="R13" i="78"/>
  <c r="R10" i="78"/>
  <c r="R19" i="78"/>
  <c r="Q13" i="78"/>
  <c r="Q10" i="78"/>
  <c r="Q19" i="78"/>
  <c r="P13" i="78"/>
  <c r="O13" i="78"/>
  <c r="N13" i="78"/>
  <c r="N19" i="78"/>
  <c r="M13" i="78"/>
  <c r="L13" i="78"/>
  <c r="K13" i="78"/>
  <c r="J13" i="78"/>
  <c r="J19" i="78"/>
  <c r="I13" i="78"/>
  <c r="H13" i="78"/>
  <c r="BD10" i="78"/>
  <c r="BD19" i="78"/>
  <c r="BD45" i="78"/>
  <c r="BD46" i="78"/>
  <c r="BC10" i="78"/>
  <c r="AZ10" i="78"/>
  <c r="AZ19" i="78"/>
  <c r="AY10" i="78"/>
  <c r="AX10" i="78"/>
  <c r="AX17" i="78"/>
  <c r="AX18" i="78"/>
  <c r="AV10" i="78"/>
  <c r="AV19" i="78"/>
  <c r="AU10" i="78"/>
  <c r="AT10" i="78"/>
  <c r="AT20" i="78"/>
  <c r="AT17" i="78"/>
  <c r="AT18" i="78"/>
  <c r="AR10" i="78"/>
  <c r="AR19" i="78"/>
  <c r="AQ10" i="78"/>
  <c r="AP10" i="78"/>
  <c r="AP64" i="78"/>
  <c r="AP66" i="78"/>
  <c r="AN10" i="78"/>
  <c r="AM10" i="78"/>
  <c r="AL10" i="78"/>
  <c r="AJ10" i="78"/>
  <c r="AJ64" i="78"/>
  <c r="AJ66" i="78"/>
  <c r="AI10" i="78"/>
  <c r="AF10" i="78"/>
  <c r="AF17" i="78"/>
  <c r="AF18" i="78"/>
  <c r="AF20" i="78"/>
  <c r="AE10" i="78"/>
  <c r="AE20" i="78"/>
  <c r="AD10" i="78"/>
  <c r="AB10" i="78"/>
  <c r="AA10" i="78"/>
  <c r="AA17" i="78"/>
  <c r="AA18" i="78"/>
  <c r="AA20" i="78"/>
  <c r="Z10" i="78"/>
  <c r="X10" i="78"/>
  <c r="X20" i="78"/>
  <c r="X43" i="78"/>
  <c r="X17" i="78"/>
  <c r="X18" i="78"/>
  <c r="W10" i="78"/>
  <c r="V64" i="78"/>
  <c r="V66" i="78"/>
  <c r="U10" i="78"/>
  <c r="T10" i="78"/>
  <c r="S10" i="78"/>
  <c r="S17" i="78"/>
  <c r="S18" i="78"/>
  <c r="P10" i="78"/>
  <c r="P19" i="78"/>
  <c r="P45" i="78"/>
  <c r="P46" i="78"/>
  <c r="O10" i="78"/>
  <c r="N10" i="78"/>
  <c r="M10" i="78"/>
  <c r="L10" i="78"/>
  <c r="L20" i="78"/>
  <c r="L17" i="78"/>
  <c r="L18" i="78"/>
  <c r="K10" i="78"/>
  <c r="K19" i="78"/>
  <c r="J10" i="78"/>
  <c r="J17" i="78"/>
  <c r="J18" i="78"/>
  <c r="J20" i="78"/>
  <c r="I10" i="78"/>
  <c r="H10" i="78"/>
  <c r="H64" i="78"/>
  <c r="H66" i="78"/>
  <c r="B6" i="78"/>
  <c r="B8" i="78"/>
  <c r="B10" i="78"/>
  <c r="B11" i="78"/>
  <c r="B14" i="78"/>
  <c r="B19" i="78"/>
  <c r="B20" i="78"/>
  <c r="B24" i="78"/>
  <c r="B25" i="78"/>
  <c r="B27" i="78"/>
  <c r="B29" i="78"/>
  <c r="B30" i="78"/>
  <c r="B33" i="78"/>
  <c r="B38" i="78"/>
  <c r="B39" i="78"/>
  <c r="B43" i="78"/>
  <c r="B44" i="78"/>
  <c r="B45" i="78"/>
  <c r="B46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N17" i="78"/>
  <c r="N18" i="78"/>
  <c r="AD37" i="78"/>
  <c r="AD39" i="78"/>
  <c r="AE19" i="78"/>
  <c r="V17" i="78"/>
  <c r="V18" i="78"/>
  <c r="AD38" i="78"/>
  <c r="AL38" i="78"/>
  <c r="L64" i="78"/>
  <c r="L66" i="78"/>
  <c r="X64" i="78"/>
  <c r="X66" i="78"/>
  <c r="AV64" i="78"/>
  <c r="AV66" i="78"/>
  <c r="AZ64" i="78"/>
  <c r="AZ66" i="78"/>
  <c r="AV17" i="78"/>
  <c r="AV18" i="78"/>
  <c r="AV20" i="78"/>
  <c r="X59" i="78"/>
  <c r="O38" i="78"/>
  <c r="R17" i="78"/>
  <c r="R18" i="78"/>
  <c r="AR17" i="78"/>
  <c r="AR18" i="78"/>
  <c r="AR20" i="78"/>
  <c r="AP36" i="78"/>
  <c r="R37" i="78"/>
  <c r="AH37" i="78"/>
  <c r="AH39" i="78"/>
  <c r="AP37" i="78"/>
  <c r="AP39" i="78"/>
  <c r="AX37" i="78"/>
  <c r="AX39" i="78"/>
  <c r="T59" i="78"/>
  <c r="AB59" i="78"/>
  <c r="AA64" i="78"/>
  <c r="AA66" i="78"/>
  <c r="S37" i="78"/>
  <c r="S39" i="78"/>
  <c r="AD36" i="78"/>
  <c r="AA37" i="78"/>
  <c r="AA39" i="78"/>
  <c r="AA43" i="78"/>
  <c r="S38" i="78"/>
  <c r="AA38" i="78"/>
  <c r="AK59" i="78"/>
  <c r="W37" i="78"/>
  <c r="BC37" i="78"/>
  <c r="AE64" i="78"/>
  <c r="AE66" i="78"/>
  <c r="AX19" i="78"/>
  <c r="AE17" i="78"/>
  <c r="AE18" i="78"/>
  <c r="AJ17" i="78"/>
  <c r="AJ18" i="78"/>
  <c r="AJ20" i="78"/>
  <c r="V37" i="78"/>
  <c r="AL37" i="78"/>
  <c r="AL39" i="78"/>
  <c r="T60" i="78"/>
  <c r="I64" i="78"/>
  <c r="I66" i="78"/>
  <c r="BA64" i="78"/>
  <c r="BA66" i="78"/>
  <c r="BE64" i="78"/>
  <c r="BE66" i="78"/>
  <c r="I38" i="78"/>
  <c r="I37" i="78"/>
  <c r="AO37" i="78"/>
  <c r="AO39" i="78"/>
  <c r="BE37" i="78"/>
  <c r="BE39" i="78"/>
  <c r="AW36" i="78"/>
  <c r="AT19" i="78"/>
  <c r="U38" i="78"/>
  <c r="AS36" i="78"/>
  <c r="M17" i="78"/>
  <c r="M18" i="78"/>
  <c r="M20" i="78"/>
  <c r="U17" i="78"/>
  <c r="U18" i="78"/>
  <c r="U20" i="78"/>
  <c r="Y17" i="78"/>
  <c r="Y18" i="78"/>
  <c r="Y20" i="78"/>
  <c r="AC17" i="78"/>
  <c r="AC18" i="78"/>
  <c r="AK17" i="78"/>
  <c r="AK18" i="78"/>
  <c r="AK20" i="78"/>
  <c r="AW17" i="78"/>
  <c r="AW18" i="78"/>
  <c r="BA17" i="78"/>
  <c r="BA18" i="78"/>
  <c r="BA37" i="78"/>
  <c r="BA39" i="78"/>
  <c r="BE17" i="78"/>
  <c r="BE18" i="78"/>
  <c r="BE20" i="78"/>
  <c r="H36" i="78"/>
  <c r="L36" i="78"/>
  <c r="L37" i="78"/>
  <c r="P37" i="78"/>
  <c r="P39" i="78"/>
  <c r="X36" i="78"/>
  <c r="X37" i="78"/>
  <c r="X39" i="78"/>
  <c r="AJ37" i="78"/>
  <c r="AJ39" i="78"/>
  <c r="AR36" i="78"/>
  <c r="AR37" i="78"/>
  <c r="AR39" i="78"/>
  <c r="AV36" i="78"/>
  <c r="AV37" i="78"/>
  <c r="AV39" i="78"/>
  <c r="AZ37" i="78"/>
  <c r="AZ39" i="78"/>
  <c r="BD36" i="78"/>
  <c r="BD37" i="78"/>
  <c r="BD39" i="78"/>
  <c r="AS64" i="78"/>
  <c r="AS66" i="78"/>
  <c r="U37" i="78"/>
  <c r="AS37" i="78"/>
  <c r="AS39" i="78"/>
  <c r="AG36" i="78"/>
  <c r="AO36" i="78"/>
  <c r="BE36" i="78"/>
  <c r="J59" i="78"/>
  <c r="V59" i="78"/>
  <c r="V60" i="78"/>
  <c r="BB59" i="78"/>
  <c r="Y8" i="40"/>
  <c r="R101" i="64"/>
  <c r="R12" i="64"/>
  <c r="R16" i="64"/>
  <c r="R20" i="64"/>
  <c r="R24" i="64"/>
  <c r="R28" i="64"/>
  <c r="R32" i="64"/>
  <c r="R36" i="64"/>
  <c r="R40" i="64"/>
  <c r="R44" i="64"/>
  <c r="R48" i="64"/>
  <c r="R52" i="64"/>
  <c r="R56" i="64"/>
  <c r="R60" i="64"/>
  <c r="R64" i="64"/>
  <c r="R68" i="64"/>
  <c r="R72" i="64"/>
  <c r="R76" i="64"/>
  <c r="R80" i="64"/>
  <c r="R84" i="64"/>
  <c r="R88" i="64"/>
  <c r="R92" i="64"/>
  <c r="R96" i="64"/>
  <c r="R100" i="64"/>
  <c r="Y9" i="40"/>
  <c r="R13" i="64"/>
  <c r="R17" i="64"/>
  <c r="R21" i="64"/>
  <c r="R25" i="64"/>
  <c r="R29" i="64"/>
  <c r="R33" i="64"/>
  <c r="R37" i="64"/>
  <c r="R41" i="64"/>
  <c r="R45" i="64"/>
  <c r="R49" i="64"/>
  <c r="R53" i="64"/>
  <c r="R57" i="64"/>
  <c r="R61" i="64"/>
  <c r="R65" i="64"/>
  <c r="R69" i="64"/>
  <c r="R73" i="64"/>
  <c r="R77" i="64"/>
  <c r="R81" i="64"/>
  <c r="R14" i="64"/>
  <c r="R18" i="64"/>
  <c r="R22" i="64"/>
  <c r="R26" i="64"/>
  <c r="R30" i="64"/>
  <c r="R34" i="64"/>
  <c r="R38" i="64"/>
  <c r="R42" i="64"/>
  <c r="R46" i="64"/>
  <c r="R50" i="64"/>
  <c r="R54" i="64"/>
  <c r="R58" i="64"/>
  <c r="R62" i="64"/>
  <c r="R66" i="64"/>
  <c r="R70" i="64"/>
  <c r="R74" i="64"/>
  <c r="R78" i="64"/>
  <c r="R82" i="64"/>
  <c r="R86" i="64"/>
  <c r="R90" i="64"/>
  <c r="R94" i="64"/>
  <c r="R98" i="64"/>
  <c r="R103" i="64"/>
  <c r="R15" i="64"/>
  <c r="R19" i="64"/>
  <c r="R23" i="64"/>
  <c r="R27" i="64"/>
  <c r="R31" i="64"/>
  <c r="R35" i="64"/>
  <c r="R39" i="64"/>
  <c r="R43" i="64"/>
  <c r="R47" i="64"/>
  <c r="R51" i="64"/>
  <c r="R55" i="64"/>
  <c r="R59" i="64"/>
  <c r="R63" i="64"/>
  <c r="R67" i="64"/>
  <c r="R71" i="64"/>
  <c r="R75" i="64"/>
  <c r="R79" i="64"/>
  <c r="R83" i="64"/>
  <c r="R87" i="64"/>
  <c r="R91" i="64"/>
  <c r="R95" i="64"/>
  <c r="R99" i="64"/>
  <c r="R104" i="64"/>
  <c r="R93" i="64"/>
  <c r="R106" i="64"/>
  <c r="R97" i="64"/>
  <c r="R85" i="64"/>
  <c r="R102" i="64"/>
  <c r="R89" i="64"/>
  <c r="R105" i="64"/>
  <c r="AX88" i="35"/>
  <c r="AW88" i="35"/>
  <c r="X49" i="35"/>
  <c r="Y107" i="40"/>
  <c r="R107" i="64"/>
  <c r="Y97" i="40"/>
  <c r="Y83" i="40"/>
  <c r="Y51" i="40"/>
  <c r="Y19" i="40"/>
  <c r="Y86" i="40"/>
  <c r="Y54" i="40"/>
  <c r="Y81" i="40"/>
  <c r="Y49" i="40"/>
  <c r="Y17" i="40"/>
  <c r="Y96" i="40"/>
  <c r="Y64" i="40"/>
  <c r="Y32" i="40"/>
  <c r="Y89" i="40"/>
  <c r="Y95" i="40"/>
  <c r="Y63" i="40"/>
  <c r="Y31" i="40"/>
  <c r="Y98" i="40"/>
  <c r="Y66" i="40"/>
  <c r="Y34" i="40"/>
  <c r="Y77" i="40"/>
  <c r="Y29" i="40"/>
  <c r="Y93" i="40"/>
  <c r="Y75" i="40"/>
  <c r="Y43" i="40"/>
  <c r="Y85" i="40"/>
  <c r="Y104" i="40"/>
  <c r="Y87" i="40"/>
  <c r="Y71" i="40"/>
  <c r="Y55" i="40"/>
  <c r="Y39" i="40"/>
  <c r="Y23" i="40"/>
  <c r="Y90" i="40"/>
  <c r="Y74" i="40"/>
  <c r="Y58" i="40"/>
  <c r="Y42" i="40"/>
  <c r="Y26" i="40"/>
  <c r="Y10" i="40"/>
  <c r="Y69" i="40"/>
  <c r="Y53" i="40"/>
  <c r="Y37" i="40"/>
  <c r="Y21" i="40"/>
  <c r="Y100" i="40"/>
  <c r="Y84" i="40"/>
  <c r="Y68" i="40"/>
  <c r="Y52" i="40"/>
  <c r="Y36" i="40"/>
  <c r="Y20" i="40"/>
  <c r="Y38" i="40"/>
  <c r="Y105" i="40"/>
  <c r="Y99" i="40"/>
  <c r="Y67" i="40"/>
  <c r="Y35" i="40"/>
  <c r="Y103" i="40"/>
  <c r="Y70" i="40"/>
  <c r="Y22" i="40"/>
  <c r="Y65" i="40"/>
  <c r="Y33" i="40"/>
  <c r="Y80" i="40"/>
  <c r="Y48" i="40"/>
  <c r="Y16" i="40"/>
  <c r="Y106" i="40"/>
  <c r="Y79" i="40"/>
  <c r="Y47" i="40"/>
  <c r="Y15" i="40"/>
  <c r="Y82" i="40"/>
  <c r="Y50" i="40"/>
  <c r="Y18" i="40"/>
  <c r="Y61" i="40"/>
  <c r="Y45" i="40"/>
  <c r="Y13" i="40"/>
  <c r="Y92" i="40"/>
  <c r="Y76" i="40"/>
  <c r="Y60" i="40"/>
  <c r="Y44" i="40"/>
  <c r="Y28" i="40"/>
  <c r="Y12" i="40"/>
  <c r="Y102" i="40"/>
  <c r="Y91" i="40"/>
  <c r="Y59" i="40"/>
  <c r="Y27" i="40"/>
  <c r="Y11" i="40"/>
  <c r="Y94" i="40"/>
  <c r="Y78" i="40"/>
  <c r="Y62" i="40"/>
  <c r="Y46" i="40"/>
  <c r="Y30" i="40"/>
  <c r="Y14" i="40"/>
  <c r="Y73" i="40"/>
  <c r="Y57" i="40"/>
  <c r="Y41" i="40"/>
  <c r="Y25" i="40"/>
  <c r="Y88" i="40"/>
  <c r="Y72" i="40"/>
  <c r="Y56" i="40"/>
  <c r="Y40" i="40"/>
  <c r="Y24" i="40"/>
  <c r="Y101" i="40"/>
  <c r="AX86" i="35"/>
  <c r="Y47" i="35"/>
  <c r="AW86" i="35"/>
  <c r="AX84" i="35"/>
  <c r="AW84" i="35"/>
  <c r="C18" i="63"/>
  <c r="C19" i="63"/>
  <c r="C20" i="63"/>
  <c r="C21" i="63"/>
  <c r="C22" i="63"/>
  <c r="C23" i="63"/>
  <c r="C24" i="63"/>
  <c r="C25" i="63"/>
  <c r="C26" i="63"/>
  <c r="C27" i="63"/>
  <c r="AW75" i="35"/>
  <c r="AX75" i="35"/>
  <c r="J5" i="59"/>
  <c r="J5" i="58"/>
  <c r="K5" i="58"/>
  <c r="I5" i="58"/>
  <c r="J7" i="59"/>
  <c r="J7" i="58"/>
  <c r="K7" i="58"/>
  <c r="J12" i="59"/>
  <c r="J8" i="59"/>
  <c r="I335" i="37"/>
  <c r="J53" i="35"/>
  <c r="I53" i="35"/>
  <c r="J51" i="35"/>
  <c r="V17" i="35"/>
  <c r="AX19" i="35"/>
  <c r="V4" i="63"/>
  <c r="U4" i="37"/>
  <c r="H32" i="58"/>
  <c r="AX31" i="35"/>
  <c r="AW31" i="35"/>
  <c r="AX30" i="35"/>
  <c r="AW30" i="35"/>
  <c r="AX29" i="35"/>
  <c r="Y18" i="35" s="1"/>
  <c r="AW29" i="35"/>
  <c r="AX28" i="35"/>
  <c r="Y17" i="35" s="1"/>
  <c r="AW28" i="35"/>
  <c r="X17" i="35"/>
  <c r="AX32" i="35"/>
  <c r="AW32" i="35"/>
  <c r="X21" i="35" s="1"/>
  <c r="X22" i="35" s="1"/>
  <c r="V15" i="35"/>
  <c r="AX15" i="35"/>
  <c r="AW15" i="35"/>
  <c r="D5" i="4"/>
  <c r="AW19" i="35"/>
  <c r="AX25" i="35"/>
  <c r="Y16" i="35"/>
  <c r="AW25" i="35"/>
  <c r="X16" i="35" s="1"/>
  <c r="W17" i="35"/>
  <c r="I28" i="51"/>
  <c r="J28" i="51"/>
  <c r="K28" i="51"/>
  <c r="H28" i="51"/>
  <c r="L28" i="51"/>
  <c r="M28" i="51"/>
  <c r="N28" i="51"/>
  <c r="O28" i="51"/>
  <c r="O40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A38" i="51"/>
  <c r="O32" i="51"/>
  <c r="W38" i="51"/>
  <c r="G38" i="51"/>
  <c r="I8" i="51"/>
  <c r="J8" i="51"/>
  <c r="K8" i="51"/>
  <c r="L8" i="51"/>
  <c r="M8" i="51"/>
  <c r="N8" i="51"/>
  <c r="O8" i="51"/>
  <c r="O16" i="51"/>
  <c r="P8" i="51"/>
  <c r="Q8" i="51"/>
  <c r="R8" i="51"/>
  <c r="S8" i="51"/>
  <c r="T8" i="51"/>
  <c r="U8" i="51"/>
  <c r="V8" i="51"/>
  <c r="W8" i="51"/>
  <c r="X8" i="51"/>
  <c r="Y8" i="51"/>
  <c r="Z8" i="51"/>
  <c r="AA8" i="51"/>
  <c r="AA20" i="51"/>
  <c r="AA12" i="51"/>
  <c r="H8" i="51"/>
  <c r="I82" i="52"/>
  <c r="I83" i="52"/>
  <c r="H10" i="45"/>
  <c r="H11" i="45"/>
  <c r="H20" i="45"/>
  <c r="H14" i="45"/>
  <c r="I10" i="45"/>
  <c r="I11" i="45"/>
  <c r="J10" i="45"/>
  <c r="J11" i="45"/>
  <c r="K10" i="45"/>
  <c r="K11" i="45"/>
  <c r="L10" i="45"/>
  <c r="L11" i="45"/>
  <c r="M10" i="45"/>
  <c r="M11" i="45"/>
  <c r="N10" i="45"/>
  <c r="N11" i="45"/>
  <c r="O10" i="45"/>
  <c r="O11" i="45"/>
  <c r="P10" i="45"/>
  <c r="P11" i="45"/>
  <c r="Q10" i="45"/>
  <c r="Q11" i="45"/>
  <c r="R10" i="45"/>
  <c r="R11" i="45"/>
  <c r="S10" i="45"/>
  <c r="S11" i="45"/>
  <c r="T10" i="45"/>
  <c r="T11" i="45"/>
  <c r="U10" i="45"/>
  <c r="U11" i="45"/>
  <c r="V10" i="45"/>
  <c r="V11" i="45"/>
  <c r="V20" i="45"/>
  <c r="W10" i="45"/>
  <c r="W11" i="45"/>
  <c r="X10" i="45"/>
  <c r="X11" i="45"/>
  <c r="Y10" i="45"/>
  <c r="Y11" i="45"/>
  <c r="Z10" i="45"/>
  <c r="Z11" i="45"/>
  <c r="AA10" i="45"/>
  <c r="AA11" i="45"/>
  <c r="AB10" i="45"/>
  <c r="AB11" i="45"/>
  <c r="AC10" i="45"/>
  <c r="AC11" i="45"/>
  <c r="AD10" i="45"/>
  <c r="AD11" i="45"/>
  <c r="AE10" i="45"/>
  <c r="AE11" i="45"/>
  <c r="AF10" i="45"/>
  <c r="AF11" i="45"/>
  <c r="AG10" i="45"/>
  <c r="AG11" i="45"/>
  <c r="AH10" i="45"/>
  <c r="AH11" i="45"/>
  <c r="AI10" i="45"/>
  <c r="AI11" i="45"/>
  <c r="AJ10" i="45"/>
  <c r="AJ11" i="45"/>
  <c r="AK10" i="45"/>
  <c r="AK11" i="45"/>
  <c r="AK14" i="45"/>
  <c r="AK30" i="45"/>
  <c r="AK31" i="45"/>
  <c r="AK40" i="45"/>
  <c r="AK34" i="45"/>
  <c r="AL10" i="45"/>
  <c r="AL11" i="45"/>
  <c r="AM10" i="45"/>
  <c r="AM11" i="45"/>
  <c r="AN10" i="45"/>
  <c r="AN11" i="45"/>
  <c r="AN30" i="45"/>
  <c r="AN31" i="45"/>
  <c r="AO10" i="45"/>
  <c r="AO11" i="45"/>
  <c r="AP10" i="45"/>
  <c r="AP11" i="45"/>
  <c r="AP18" i="45"/>
  <c r="AP19" i="45"/>
  <c r="AQ10" i="45"/>
  <c r="AQ11" i="45"/>
  <c r="AQ14" i="45"/>
  <c r="AQ20" i="45"/>
  <c r="AR10" i="45"/>
  <c r="AR11" i="45"/>
  <c r="AS10" i="45"/>
  <c r="AS11" i="45"/>
  <c r="AT10" i="45"/>
  <c r="AT11" i="45"/>
  <c r="AU10" i="45"/>
  <c r="AU11" i="45"/>
  <c r="AV10" i="45"/>
  <c r="AV11" i="45"/>
  <c r="AW10" i="45"/>
  <c r="AW11" i="45"/>
  <c r="AX10" i="45"/>
  <c r="AX11" i="45"/>
  <c r="AY10" i="45"/>
  <c r="AY11" i="45"/>
  <c r="AZ10" i="45"/>
  <c r="AZ11" i="45"/>
  <c r="BA10" i="45"/>
  <c r="BA11" i="45"/>
  <c r="BA18" i="45"/>
  <c r="BB10" i="45"/>
  <c r="BB11" i="45"/>
  <c r="BC10" i="45"/>
  <c r="BC11" i="45"/>
  <c r="BD10" i="45"/>
  <c r="BD11" i="45"/>
  <c r="BE10" i="45"/>
  <c r="BE11" i="45"/>
  <c r="G23" i="49"/>
  <c r="C9" i="36"/>
  <c r="C29" i="36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/>
  <c r="G31" i="55"/>
  <c r="G33" i="55"/>
  <c r="H31" i="55"/>
  <c r="H33" i="55"/>
  <c r="I31" i="55"/>
  <c r="I33" i="55"/>
  <c r="J31" i="55"/>
  <c r="J33" i="55"/>
  <c r="K31" i="55"/>
  <c r="L31" i="55"/>
  <c r="L33" i="55"/>
  <c r="M31" i="55"/>
  <c r="M33" i="55"/>
  <c r="N31" i="55"/>
  <c r="N33" i="55"/>
  <c r="O31" i="55"/>
  <c r="O33" i="55"/>
  <c r="P31" i="55"/>
  <c r="P33" i="55"/>
  <c r="E31" i="55"/>
  <c r="E33" i="55"/>
  <c r="E35" i="55"/>
  <c r="G30" i="55"/>
  <c r="H30" i="55"/>
  <c r="I30" i="55"/>
  <c r="J30" i="55"/>
  <c r="K30" i="55"/>
  <c r="L30" i="55"/>
  <c r="M30" i="55"/>
  <c r="N30" i="55"/>
  <c r="O30" i="55"/>
  <c r="P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F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I448" i="37"/>
  <c r="I449" i="37"/>
  <c r="I450" i="37"/>
  <c r="I451" i="37"/>
  <c r="I452" i="37"/>
  <c r="I453" i="37"/>
  <c r="I454" i="37"/>
  <c r="I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I446" i="37"/>
  <c r="C446" i="37"/>
  <c r="P466" i="37"/>
  <c r="N79" i="74"/>
  <c r="O466" i="37"/>
  <c r="M79" i="74"/>
  <c r="O444" i="37"/>
  <c r="K465" i="37"/>
  <c r="K463" i="37"/>
  <c r="K462" i="37"/>
  <c r="K461" i="37"/>
  <c r="K459" i="37"/>
  <c r="K458" i="37"/>
  <c r="K457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45" i="75"/>
  <c r="K8" i="39"/>
  <c r="G21" i="75"/>
  <c r="H44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L25" i="75"/>
  <c r="L23" i="75"/>
  <c r="M20" i="75"/>
  <c r="N20" i="75"/>
  <c r="O20" i="75"/>
  <c r="P20" i="75"/>
  <c r="Q20" i="75"/>
  <c r="R20" i="75"/>
  <c r="S20" i="75"/>
  <c r="T20" i="75"/>
  <c r="T25" i="75"/>
  <c r="T23" i="75"/>
  <c r="U20" i="75"/>
  <c r="V20" i="75"/>
  <c r="W20" i="75"/>
  <c r="X20" i="75"/>
  <c r="Y20" i="75"/>
  <c r="Z20" i="75"/>
  <c r="AA20" i="75"/>
  <c r="I23" i="75"/>
  <c r="J23" i="75"/>
  <c r="K23" i="75"/>
  <c r="M23" i="75"/>
  <c r="N23" i="75"/>
  <c r="O23" i="75"/>
  <c r="P23" i="75"/>
  <c r="Q23" i="75"/>
  <c r="R23" i="75"/>
  <c r="R25" i="75"/>
  <c r="R27" i="75"/>
  <c r="S23" i="75"/>
  <c r="U23" i="75"/>
  <c r="V23" i="75"/>
  <c r="W23" i="75"/>
  <c r="X23" i="75"/>
  <c r="Y23" i="75"/>
  <c r="Y25" i="75"/>
  <c r="Z23" i="75"/>
  <c r="AA23" i="75"/>
  <c r="I25" i="75"/>
  <c r="J25" i="75"/>
  <c r="K25" i="75"/>
  <c r="M25" i="75"/>
  <c r="N25" i="75"/>
  <c r="O25" i="75"/>
  <c r="P25" i="75"/>
  <c r="Q25" i="75"/>
  <c r="S25" i="75"/>
  <c r="U25" i="75"/>
  <c r="V25" i="75"/>
  <c r="W25" i="75"/>
  <c r="W27" i="75"/>
  <c r="X25" i="75"/>
  <c r="Z25" i="75"/>
  <c r="Z27" i="75"/>
  <c r="AA25" i="75"/>
  <c r="I26" i="75"/>
  <c r="I41" i="75"/>
  <c r="J26" i="75"/>
  <c r="K26" i="75"/>
  <c r="K41" i="75"/>
  <c r="L26" i="75"/>
  <c r="L41" i="75"/>
  <c r="M26" i="75"/>
  <c r="M41" i="75"/>
  <c r="N26" i="75"/>
  <c r="N41" i="75"/>
  <c r="O26" i="75"/>
  <c r="P26" i="75"/>
  <c r="P41" i="75"/>
  <c r="Q26" i="75"/>
  <c r="Q41" i="75"/>
  <c r="R26" i="75"/>
  <c r="R41" i="75"/>
  <c r="S26" i="75"/>
  <c r="S41" i="75"/>
  <c r="T26" i="75"/>
  <c r="T41" i="75"/>
  <c r="U26" i="75"/>
  <c r="U41" i="75"/>
  <c r="V26" i="75"/>
  <c r="V41" i="75"/>
  <c r="W26" i="75"/>
  <c r="W41" i="75"/>
  <c r="X26" i="75"/>
  <c r="X41" i="75"/>
  <c r="Y26" i="75"/>
  <c r="Y41" i="75"/>
  <c r="Z26" i="75"/>
  <c r="Z41" i="75"/>
  <c r="AA26" i="75"/>
  <c r="AA41" i="75"/>
  <c r="H26" i="75"/>
  <c r="H41" i="75"/>
  <c r="H25" i="75"/>
  <c r="H23" i="75"/>
  <c r="G24" i="75"/>
  <c r="G25" i="75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AA39" i="75"/>
  <c r="AA35" i="75"/>
  <c r="Z37" i="75"/>
  <c r="Y37" i="75"/>
  <c r="Y39" i="75"/>
  <c r="X37" i="75"/>
  <c r="X39" i="75"/>
  <c r="W37" i="75"/>
  <c r="V37" i="75"/>
  <c r="U37" i="75"/>
  <c r="U39" i="75"/>
  <c r="T37" i="75"/>
  <c r="T39" i="75"/>
  <c r="S37" i="75"/>
  <c r="R37" i="75"/>
  <c r="Q37" i="75"/>
  <c r="P37" i="75"/>
  <c r="P39" i="75"/>
  <c r="O37" i="75"/>
  <c r="O35" i="75"/>
  <c r="O39" i="75"/>
  <c r="N37" i="75"/>
  <c r="M37" i="75"/>
  <c r="L37" i="75"/>
  <c r="K37" i="75"/>
  <c r="K35" i="75"/>
  <c r="J37" i="75"/>
  <c r="I37" i="75"/>
  <c r="H37" i="75"/>
  <c r="H39" i="75"/>
  <c r="H40" i="75"/>
  <c r="AA36" i="75"/>
  <c r="AA38" i="75"/>
  <c r="AA40" i="75"/>
  <c r="AA42" i="75"/>
  <c r="Z36" i="75"/>
  <c r="Z38" i="75"/>
  <c r="Y36" i="75"/>
  <c r="Y38" i="75"/>
  <c r="X36" i="75"/>
  <c r="X38" i="75"/>
  <c r="W36" i="75"/>
  <c r="W38" i="75"/>
  <c r="W40" i="75"/>
  <c r="W42" i="75"/>
  <c r="W35" i="75"/>
  <c r="W39" i="75"/>
  <c r="V36" i="75"/>
  <c r="V38" i="75"/>
  <c r="U36" i="75"/>
  <c r="U38" i="75"/>
  <c r="U35" i="75"/>
  <c r="T36" i="75"/>
  <c r="T38" i="75"/>
  <c r="S36" i="75"/>
  <c r="S38" i="75"/>
  <c r="R36" i="75"/>
  <c r="R38" i="75"/>
  <c r="R40" i="75"/>
  <c r="R42" i="75"/>
  <c r="Q36" i="75"/>
  <c r="Q38" i="75"/>
  <c r="P36" i="75"/>
  <c r="P38" i="75"/>
  <c r="O36" i="75"/>
  <c r="O38" i="75"/>
  <c r="N36" i="75"/>
  <c r="N38" i="75"/>
  <c r="M36" i="75"/>
  <c r="M38" i="75"/>
  <c r="L36" i="75"/>
  <c r="L38" i="75"/>
  <c r="K36" i="75"/>
  <c r="K38" i="75"/>
  <c r="J36" i="75"/>
  <c r="J38" i="75"/>
  <c r="J35" i="75"/>
  <c r="J39" i="75"/>
  <c r="I36" i="75"/>
  <c r="I38" i="75"/>
  <c r="H36" i="75"/>
  <c r="H38" i="75"/>
  <c r="Z35" i="75"/>
  <c r="Z39" i="75"/>
  <c r="Y35" i="75"/>
  <c r="X35" i="75"/>
  <c r="V35" i="75"/>
  <c r="V39" i="75"/>
  <c r="V40" i="75"/>
  <c r="T35" i="75"/>
  <c r="S35" i="75"/>
  <c r="R35" i="75"/>
  <c r="Q35" i="75"/>
  <c r="P35" i="75"/>
  <c r="N35" i="75"/>
  <c r="M35" i="75"/>
  <c r="L35" i="75"/>
  <c r="L39" i="75"/>
  <c r="L40" i="75"/>
  <c r="L42" i="75"/>
  <c r="I35" i="75"/>
  <c r="H35" i="75"/>
  <c r="I83" i="74"/>
  <c r="C83" i="74"/>
  <c r="I82" i="74"/>
  <c r="J93" i="73"/>
  <c r="J82" i="74"/>
  <c r="C82" i="74"/>
  <c r="I81" i="74"/>
  <c r="K81" i="74"/>
  <c r="L81" i="74"/>
  <c r="C81" i="74"/>
  <c r="K78" i="74"/>
  <c r="N69" i="74"/>
  <c r="N70" i="74"/>
  <c r="M69" i="74"/>
  <c r="M70" i="74"/>
  <c r="C68" i="74"/>
  <c r="C67" i="74"/>
  <c r="C66" i="74"/>
  <c r="N60" i="74"/>
  <c r="M60" i="74"/>
  <c r="C59" i="74"/>
  <c r="C58" i="74"/>
  <c r="C57" i="74"/>
  <c r="C56" i="74"/>
  <c r="C55" i="74"/>
  <c r="N49" i="74"/>
  <c r="M49" i="74"/>
  <c r="H48" i="74"/>
  <c r="V48" i="74"/>
  <c r="W48" i="74"/>
  <c r="C48" i="74"/>
  <c r="Q48" i="74"/>
  <c r="P47" i="74"/>
  <c r="H47" i="74"/>
  <c r="V47" i="74"/>
  <c r="W47" i="74"/>
  <c r="C47" i="74"/>
  <c r="Q47" i="74"/>
  <c r="P46" i="74"/>
  <c r="H46" i="74"/>
  <c r="V46" i="74"/>
  <c r="W46" i="74"/>
  <c r="C46" i="74"/>
  <c r="Q46" i="74"/>
  <c r="P45" i="74"/>
  <c r="H45" i="74"/>
  <c r="V45" i="74"/>
  <c r="W45" i="74"/>
  <c r="C45" i="74"/>
  <c r="Q45" i="74"/>
  <c r="P44" i="74"/>
  <c r="H44" i="74"/>
  <c r="V44" i="74"/>
  <c r="W44" i="74"/>
  <c r="C44" i="74"/>
  <c r="Q44" i="74"/>
  <c r="P43" i="74"/>
  <c r="H43" i="74"/>
  <c r="V43" i="74"/>
  <c r="W43" i="74"/>
  <c r="C43" i="74"/>
  <c r="Q43" i="74"/>
  <c r="P42" i="74"/>
  <c r="H42" i="74"/>
  <c r="V42" i="74"/>
  <c r="W42" i="74"/>
  <c r="C42" i="74"/>
  <c r="Q42" i="74"/>
  <c r="P41" i="74"/>
  <c r="H41" i="74"/>
  <c r="V41" i="74"/>
  <c r="W41" i="74"/>
  <c r="C41" i="74"/>
  <c r="Q41" i="74"/>
  <c r="P40" i="74"/>
  <c r="H40" i="74"/>
  <c r="V40" i="74"/>
  <c r="W40" i="74"/>
  <c r="C40" i="74"/>
  <c r="Q40" i="74"/>
  <c r="P39" i="74"/>
  <c r="H39" i="74"/>
  <c r="V39" i="74"/>
  <c r="W39" i="74"/>
  <c r="C39" i="74"/>
  <c r="Q39" i="74"/>
  <c r="P38" i="74"/>
  <c r="H38" i="74"/>
  <c r="V38" i="74"/>
  <c r="W38" i="74"/>
  <c r="C38" i="74"/>
  <c r="Q38" i="74"/>
  <c r="P37" i="74"/>
  <c r="H37" i="74"/>
  <c r="V37" i="74"/>
  <c r="C37" i="74"/>
  <c r="Q37" i="74"/>
  <c r="P36" i="74"/>
  <c r="H36" i="74"/>
  <c r="V36" i="74"/>
  <c r="W36" i="74"/>
  <c r="C36" i="74"/>
  <c r="Q36" i="74"/>
  <c r="P35" i="74"/>
  <c r="H35" i="74"/>
  <c r="V35" i="74"/>
  <c r="W35" i="74"/>
  <c r="C35" i="74"/>
  <c r="Q35" i="74"/>
  <c r="P34" i="74"/>
  <c r="H34" i="74"/>
  <c r="V34" i="74"/>
  <c r="W34" i="74"/>
  <c r="C34" i="74"/>
  <c r="Q34" i="74"/>
  <c r="P33" i="74"/>
  <c r="H33" i="74"/>
  <c r="V33" i="74"/>
  <c r="W33" i="74"/>
  <c r="C33" i="74"/>
  <c r="Q33" i="74"/>
  <c r="P32" i="74"/>
  <c r="H32" i="74"/>
  <c r="V32" i="74"/>
  <c r="W32" i="74"/>
  <c r="C32" i="74"/>
  <c r="Q32" i="74"/>
  <c r="P31" i="74"/>
  <c r="H31" i="74"/>
  <c r="V31" i="74"/>
  <c r="W31" i="74"/>
  <c r="C31" i="74"/>
  <c r="Q31" i="74"/>
  <c r="P30" i="74"/>
  <c r="H30" i="74"/>
  <c r="V30" i="74"/>
  <c r="W30" i="74"/>
  <c r="C30" i="74"/>
  <c r="Q30" i="74"/>
  <c r="P29" i="74"/>
  <c r="H29" i="74"/>
  <c r="V29" i="74"/>
  <c r="W29" i="74"/>
  <c r="C29" i="74"/>
  <c r="Q29" i="74"/>
  <c r="P28" i="74"/>
  <c r="H28" i="74"/>
  <c r="V28" i="74"/>
  <c r="W28" i="74"/>
  <c r="C28" i="74"/>
  <c r="Q28" i="74"/>
  <c r="P27" i="74"/>
  <c r="H27" i="74"/>
  <c r="V27" i="74"/>
  <c r="W27" i="74"/>
  <c r="C27" i="74"/>
  <c r="Q27" i="74"/>
  <c r="P26" i="74"/>
  <c r="H26" i="74"/>
  <c r="V26" i="74"/>
  <c r="W26" i="74"/>
  <c r="C26" i="74"/>
  <c r="Q26" i="74"/>
  <c r="P25" i="74"/>
  <c r="H25" i="74"/>
  <c r="V25" i="74"/>
  <c r="W25" i="74"/>
  <c r="C25" i="74"/>
  <c r="Q25" i="74"/>
  <c r="P24" i="74"/>
  <c r="H24" i="74"/>
  <c r="V24" i="74"/>
  <c r="W24" i="74"/>
  <c r="C24" i="74"/>
  <c r="Q24" i="74"/>
  <c r="P23" i="74"/>
  <c r="H23" i="74"/>
  <c r="V23" i="74"/>
  <c r="W23" i="74"/>
  <c r="C23" i="74"/>
  <c r="Q23" i="74"/>
  <c r="P22" i="74"/>
  <c r="H22" i="74"/>
  <c r="V22" i="74"/>
  <c r="W22" i="74"/>
  <c r="C22" i="74"/>
  <c r="Q22" i="74"/>
  <c r="P21" i="74"/>
  <c r="H21" i="74"/>
  <c r="V21" i="74"/>
  <c r="W21" i="74"/>
  <c r="C21" i="74"/>
  <c r="Q21" i="74"/>
  <c r="P20" i="74"/>
  <c r="H20" i="74"/>
  <c r="V20" i="74"/>
  <c r="W20" i="74"/>
  <c r="C20" i="74"/>
  <c r="Q20" i="74"/>
  <c r="P19" i="74"/>
  <c r="H19" i="74"/>
  <c r="V19" i="74"/>
  <c r="C19" i="74"/>
  <c r="Q19" i="74"/>
  <c r="P18" i="74"/>
  <c r="H18" i="74"/>
  <c r="V18" i="74"/>
  <c r="W18" i="74"/>
  <c r="C18" i="74"/>
  <c r="Q18" i="74"/>
  <c r="P17" i="74"/>
  <c r="H17" i="74"/>
  <c r="V17" i="74"/>
  <c r="W17" i="74"/>
  <c r="C17" i="74"/>
  <c r="Q17" i="74"/>
  <c r="P16" i="74"/>
  <c r="H16" i="74"/>
  <c r="V16" i="74"/>
  <c r="C16" i="74"/>
  <c r="Q16" i="74"/>
  <c r="P15" i="74"/>
  <c r="H15" i="74"/>
  <c r="V15" i="74"/>
  <c r="W15" i="74"/>
  <c r="C15" i="74"/>
  <c r="Q15" i="74"/>
  <c r="P14" i="74"/>
  <c r="H14" i="74"/>
  <c r="V14" i="74"/>
  <c r="W14" i="74"/>
  <c r="C14" i="74"/>
  <c r="Q14" i="74"/>
  <c r="P13" i="74"/>
  <c r="H13" i="74"/>
  <c r="V13" i="74"/>
  <c r="W13" i="74"/>
  <c r="C13" i="74"/>
  <c r="Q13" i="74"/>
  <c r="P12" i="74"/>
  <c r="H12" i="74"/>
  <c r="V12" i="74"/>
  <c r="W12" i="74"/>
  <c r="C12" i="74"/>
  <c r="Q12" i="74"/>
  <c r="P11" i="74"/>
  <c r="H11" i="74"/>
  <c r="V11" i="74"/>
  <c r="W11" i="74"/>
  <c r="C11" i="74"/>
  <c r="Q11" i="74"/>
  <c r="P10" i="74"/>
  <c r="C10" i="74"/>
  <c r="Q10" i="74"/>
  <c r="P9" i="74"/>
  <c r="C9" i="74"/>
  <c r="Q9" i="74"/>
  <c r="P8" i="74"/>
  <c r="C8" i="74"/>
  <c r="Q8" i="74"/>
  <c r="P7" i="74"/>
  <c r="P2" i="74"/>
  <c r="J94" i="73"/>
  <c r="J83" i="74"/>
  <c r="J92" i="73"/>
  <c r="J81" i="74"/>
  <c r="C82" i="52"/>
  <c r="C83" i="52"/>
  <c r="I81" i="52"/>
  <c r="K81" i="52"/>
  <c r="J92" i="72"/>
  <c r="J81" i="52"/>
  <c r="C81" i="52"/>
  <c r="C67" i="52"/>
  <c r="C68" i="52"/>
  <c r="C66" i="52"/>
  <c r="C59" i="52"/>
  <c r="C56" i="52"/>
  <c r="C57" i="52"/>
  <c r="C58" i="52"/>
  <c r="C55" i="52"/>
  <c r="H9" i="52"/>
  <c r="V9" i="52"/>
  <c r="W9" i="52"/>
  <c r="H10" i="52"/>
  <c r="H11" i="52"/>
  <c r="H12" i="52"/>
  <c r="V12" i="52"/>
  <c r="H13" i="52"/>
  <c r="H14" i="52"/>
  <c r="H15" i="52"/>
  <c r="H16" i="52"/>
  <c r="V16" i="52"/>
  <c r="W16" i="52"/>
  <c r="H17" i="52"/>
  <c r="H18" i="52"/>
  <c r="H19" i="52"/>
  <c r="H20" i="52"/>
  <c r="V20" i="52"/>
  <c r="W20" i="52"/>
  <c r="H21" i="52"/>
  <c r="H22" i="52"/>
  <c r="H23" i="52"/>
  <c r="H24" i="52"/>
  <c r="V24" i="52"/>
  <c r="W24" i="52"/>
  <c r="H25" i="52"/>
  <c r="H26" i="52"/>
  <c r="H27" i="52"/>
  <c r="H28" i="52"/>
  <c r="V28" i="52"/>
  <c r="W28" i="52"/>
  <c r="H29" i="52"/>
  <c r="H30" i="52"/>
  <c r="H31" i="52"/>
  <c r="H32" i="52"/>
  <c r="V32" i="52"/>
  <c r="W32" i="52"/>
  <c r="H33" i="52"/>
  <c r="H34" i="52"/>
  <c r="H35" i="52"/>
  <c r="H36" i="52"/>
  <c r="V36" i="52"/>
  <c r="W36" i="52"/>
  <c r="H37" i="52"/>
  <c r="H38" i="52"/>
  <c r="H39" i="52"/>
  <c r="H40" i="52"/>
  <c r="V40" i="52"/>
  <c r="H41" i="52"/>
  <c r="H42" i="52"/>
  <c r="H43" i="52"/>
  <c r="H44" i="52"/>
  <c r="V44" i="52"/>
  <c r="W44" i="52"/>
  <c r="H45" i="52"/>
  <c r="H46" i="52"/>
  <c r="H47" i="52"/>
  <c r="H48" i="52"/>
  <c r="V48" i="52"/>
  <c r="W48" i="52"/>
  <c r="C9" i="52"/>
  <c r="C10" i="52"/>
  <c r="C11" i="52"/>
  <c r="C12" i="52"/>
  <c r="Q12" i="52"/>
  <c r="C13" i="52"/>
  <c r="C14" i="52"/>
  <c r="C15" i="52"/>
  <c r="C16" i="52"/>
  <c r="Q16" i="52"/>
  <c r="C17" i="52"/>
  <c r="C18" i="52"/>
  <c r="C19" i="52"/>
  <c r="Q19" i="52"/>
  <c r="C20" i="52"/>
  <c r="C21" i="52"/>
  <c r="C22" i="52"/>
  <c r="C23" i="52"/>
  <c r="Q23" i="52"/>
  <c r="C24" i="52"/>
  <c r="Q24" i="52"/>
  <c r="C25" i="52"/>
  <c r="C26" i="52"/>
  <c r="Q26" i="52"/>
  <c r="C27" i="52"/>
  <c r="C28" i="52"/>
  <c r="Q28" i="52"/>
  <c r="C29" i="52"/>
  <c r="C30" i="52"/>
  <c r="C31" i="52"/>
  <c r="C32" i="52"/>
  <c r="C33" i="52"/>
  <c r="C34" i="52"/>
  <c r="C35" i="52"/>
  <c r="C36" i="52"/>
  <c r="Q36" i="52"/>
  <c r="C37" i="52"/>
  <c r="C38" i="52"/>
  <c r="C39" i="52"/>
  <c r="C40" i="52"/>
  <c r="Q40" i="52"/>
  <c r="C41" i="52"/>
  <c r="C42" i="52"/>
  <c r="Q42" i="52"/>
  <c r="C43" i="52"/>
  <c r="C44" i="52"/>
  <c r="C45" i="52"/>
  <c r="C46" i="52"/>
  <c r="Q46" i="52"/>
  <c r="C47" i="52"/>
  <c r="C48" i="52"/>
  <c r="H8" i="52"/>
  <c r="V8" i="52"/>
  <c r="W8" i="52"/>
  <c r="C8" i="52"/>
  <c r="Q8" i="52"/>
  <c r="J94" i="72"/>
  <c r="J83" i="52"/>
  <c r="J93" i="72"/>
  <c r="J82" i="52"/>
  <c r="I82" i="50"/>
  <c r="I83" i="50"/>
  <c r="C82" i="50"/>
  <c r="C83" i="50"/>
  <c r="I81" i="50"/>
  <c r="C81" i="50"/>
  <c r="C67" i="50"/>
  <c r="C68" i="50"/>
  <c r="C66" i="50"/>
  <c r="C56" i="50"/>
  <c r="C57" i="50"/>
  <c r="C58" i="50"/>
  <c r="C59" i="50"/>
  <c r="C55" i="50"/>
  <c r="H9" i="50"/>
  <c r="H10" i="50"/>
  <c r="H11" i="50"/>
  <c r="H12" i="50"/>
  <c r="H13" i="50"/>
  <c r="V13" i="50"/>
  <c r="W13" i="50"/>
  <c r="H14" i="50"/>
  <c r="V14" i="50"/>
  <c r="W14" i="50"/>
  <c r="H15" i="50"/>
  <c r="V15" i="50"/>
  <c r="W15" i="50"/>
  <c r="H16" i="50"/>
  <c r="V16" i="50"/>
  <c r="W16" i="50"/>
  <c r="H17" i="50"/>
  <c r="V17" i="50"/>
  <c r="W17" i="50"/>
  <c r="H18" i="50"/>
  <c r="V18" i="50"/>
  <c r="W18" i="50"/>
  <c r="H19" i="50"/>
  <c r="V19" i="50"/>
  <c r="W19" i="50"/>
  <c r="H20" i="50"/>
  <c r="H21" i="50"/>
  <c r="H22" i="50"/>
  <c r="V22" i="50"/>
  <c r="W22" i="50"/>
  <c r="H23" i="50"/>
  <c r="V23" i="50"/>
  <c r="W23" i="50"/>
  <c r="H24" i="50"/>
  <c r="H25" i="50"/>
  <c r="H26" i="50"/>
  <c r="H27" i="50"/>
  <c r="H28" i="50"/>
  <c r="H29" i="50"/>
  <c r="H30" i="50"/>
  <c r="H31" i="50"/>
  <c r="V31" i="50"/>
  <c r="W31" i="50"/>
  <c r="H32" i="50"/>
  <c r="H33" i="50"/>
  <c r="H34" i="50"/>
  <c r="V34" i="50"/>
  <c r="W34" i="50"/>
  <c r="H35" i="50"/>
  <c r="H36" i="50"/>
  <c r="H37" i="50"/>
  <c r="H38" i="50"/>
  <c r="V38" i="50"/>
  <c r="W38" i="50"/>
  <c r="H39" i="50"/>
  <c r="V39" i="50"/>
  <c r="W39" i="50"/>
  <c r="H40" i="50"/>
  <c r="H41" i="50"/>
  <c r="H42" i="50"/>
  <c r="H43" i="50"/>
  <c r="V43" i="50"/>
  <c r="W43" i="50"/>
  <c r="H44" i="50"/>
  <c r="H45" i="50"/>
  <c r="H46" i="50"/>
  <c r="H47" i="50"/>
  <c r="H48" i="50"/>
  <c r="C9" i="50"/>
  <c r="Q9" i="50"/>
  <c r="C10" i="50"/>
  <c r="C11" i="50"/>
  <c r="Q11" i="50"/>
  <c r="C12" i="50"/>
  <c r="Q12" i="50"/>
  <c r="C13" i="50"/>
  <c r="Q13" i="50"/>
  <c r="C14" i="50"/>
  <c r="Q14" i="50"/>
  <c r="C15" i="50"/>
  <c r="Q15" i="50"/>
  <c r="C16" i="50"/>
  <c r="Q16" i="50"/>
  <c r="C17" i="50"/>
  <c r="Q17" i="50"/>
  <c r="C18" i="50"/>
  <c r="C19" i="50"/>
  <c r="Q19" i="50"/>
  <c r="C20" i="50"/>
  <c r="Q20" i="50"/>
  <c r="C21" i="50"/>
  <c r="Q21" i="50"/>
  <c r="C22" i="50"/>
  <c r="C23" i="50"/>
  <c r="Q23" i="50"/>
  <c r="C24" i="50"/>
  <c r="C25" i="50"/>
  <c r="Q25" i="50"/>
  <c r="C26" i="50"/>
  <c r="Q26" i="50"/>
  <c r="C27" i="50"/>
  <c r="Q27" i="50"/>
  <c r="C28" i="50"/>
  <c r="Q28" i="50"/>
  <c r="C29" i="50"/>
  <c r="Q29" i="50"/>
  <c r="C30" i="50"/>
  <c r="Q30" i="50"/>
  <c r="C31" i="50"/>
  <c r="C32" i="50"/>
  <c r="Q32" i="50"/>
  <c r="C33" i="50"/>
  <c r="Q33" i="50"/>
  <c r="C34" i="50"/>
  <c r="C35" i="50"/>
  <c r="C36" i="50"/>
  <c r="Q36" i="50"/>
  <c r="C37" i="50"/>
  <c r="Q37" i="50"/>
  <c r="C38" i="50"/>
  <c r="Q38" i="50"/>
  <c r="C39" i="50"/>
  <c r="C40" i="50"/>
  <c r="C41" i="50"/>
  <c r="Q41" i="50"/>
  <c r="C42" i="50"/>
  <c r="C43" i="50"/>
  <c r="C44" i="50"/>
  <c r="Q44" i="50"/>
  <c r="C45" i="50"/>
  <c r="Q45" i="50"/>
  <c r="C46" i="50"/>
  <c r="C47" i="50"/>
  <c r="Q47" i="50"/>
  <c r="C48" i="50"/>
  <c r="H8" i="50"/>
  <c r="C8" i="50"/>
  <c r="Q8" i="50"/>
  <c r="J94" i="71"/>
  <c r="J83" i="50"/>
  <c r="J93" i="71"/>
  <c r="J82" i="50"/>
  <c r="J92" i="71"/>
  <c r="J81" i="50"/>
  <c r="K81" i="50"/>
  <c r="C82" i="48"/>
  <c r="C83" i="48"/>
  <c r="I82" i="48"/>
  <c r="I83" i="48"/>
  <c r="I81" i="48"/>
  <c r="C81" i="48"/>
  <c r="C67" i="48"/>
  <c r="C68" i="48"/>
  <c r="C66" i="48"/>
  <c r="C56" i="48"/>
  <c r="C57" i="48"/>
  <c r="C58" i="48"/>
  <c r="C59" i="48"/>
  <c r="C55" i="48"/>
  <c r="H9" i="48"/>
  <c r="V9" i="48"/>
  <c r="W9" i="48"/>
  <c r="H10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1" i="48"/>
  <c r="H42" i="48"/>
  <c r="H43" i="48"/>
  <c r="H44" i="48"/>
  <c r="H45" i="48"/>
  <c r="H46" i="48"/>
  <c r="H47" i="48"/>
  <c r="H48" i="48"/>
  <c r="C48" i="48"/>
  <c r="C9" i="48"/>
  <c r="Q9" i="48"/>
  <c r="C10" i="48"/>
  <c r="C11" i="48"/>
  <c r="C12" i="48"/>
  <c r="C13" i="48"/>
  <c r="C14" i="48"/>
  <c r="Q14" i="48"/>
  <c r="C15" i="48"/>
  <c r="C16" i="48"/>
  <c r="C17" i="48"/>
  <c r="C18" i="48"/>
  <c r="Q18" i="48"/>
  <c r="C19" i="48"/>
  <c r="C20" i="48"/>
  <c r="C21" i="48"/>
  <c r="C22" i="48"/>
  <c r="Q22" i="48"/>
  <c r="C23" i="48"/>
  <c r="C24" i="48"/>
  <c r="C25" i="48"/>
  <c r="Q25" i="48"/>
  <c r="C26" i="48"/>
  <c r="C27" i="48"/>
  <c r="C28" i="48"/>
  <c r="C29" i="48"/>
  <c r="Q29" i="48"/>
  <c r="C30" i="48"/>
  <c r="Q30" i="48"/>
  <c r="C31" i="48"/>
  <c r="C32" i="48"/>
  <c r="Q32" i="48"/>
  <c r="C33" i="48"/>
  <c r="C34" i="48"/>
  <c r="Q34" i="48"/>
  <c r="C35" i="48"/>
  <c r="C36" i="48"/>
  <c r="C37" i="48"/>
  <c r="C38" i="48"/>
  <c r="Q38" i="48"/>
  <c r="C39" i="48"/>
  <c r="C40" i="48"/>
  <c r="C41" i="48"/>
  <c r="C42" i="48"/>
  <c r="C43" i="48"/>
  <c r="C44" i="48"/>
  <c r="C45" i="48"/>
  <c r="C46" i="48"/>
  <c r="Q46" i="48"/>
  <c r="C47" i="48"/>
  <c r="H8" i="48"/>
  <c r="V8" i="48"/>
  <c r="W8" i="48"/>
  <c r="C8" i="48"/>
  <c r="Q8" i="48"/>
  <c r="J94" i="70"/>
  <c r="J83" i="48"/>
  <c r="J93" i="70"/>
  <c r="J82" i="48"/>
  <c r="K82" i="48"/>
  <c r="L82" i="48"/>
  <c r="J92" i="70"/>
  <c r="J81" i="48"/>
  <c r="K81" i="48"/>
  <c r="L81" i="48"/>
  <c r="G37" i="49"/>
  <c r="I82" i="46"/>
  <c r="I83" i="46"/>
  <c r="C82" i="46"/>
  <c r="C83" i="46"/>
  <c r="I81" i="46"/>
  <c r="C81" i="46"/>
  <c r="C67" i="46"/>
  <c r="C68" i="46"/>
  <c r="C66" i="46"/>
  <c r="C56" i="46"/>
  <c r="C57" i="46"/>
  <c r="C58" i="46"/>
  <c r="C59" i="46"/>
  <c r="C55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C9" i="46"/>
  <c r="C10" i="46"/>
  <c r="C11" i="46"/>
  <c r="C12" i="46"/>
  <c r="Q12" i="46"/>
  <c r="C13" i="46"/>
  <c r="C14" i="46"/>
  <c r="C15" i="46"/>
  <c r="C16" i="46"/>
  <c r="C17" i="46"/>
  <c r="C18" i="46"/>
  <c r="C19" i="46"/>
  <c r="C20" i="46"/>
  <c r="Q20" i="46"/>
  <c r="C21" i="46"/>
  <c r="C22" i="46"/>
  <c r="Q22" i="46"/>
  <c r="C23" i="46"/>
  <c r="C24" i="46"/>
  <c r="Q24" i="46"/>
  <c r="C25" i="46"/>
  <c r="C26" i="46"/>
  <c r="C27" i="46"/>
  <c r="C28" i="46"/>
  <c r="Q28" i="46"/>
  <c r="C29" i="46"/>
  <c r="C30" i="46"/>
  <c r="C31" i="46"/>
  <c r="C32" i="46"/>
  <c r="Q32" i="46"/>
  <c r="C33" i="46"/>
  <c r="C34" i="46"/>
  <c r="C35" i="46"/>
  <c r="Q35" i="46"/>
  <c r="C36" i="46"/>
  <c r="Q36" i="46"/>
  <c r="C37" i="46"/>
  <c r="C38" i="46"/>
  <c r="C39" i="46"/>
  <c r="C40" i="46"/>
  <c r="Q40" i="46"/>
  <c r="C41" i="46"/>
  <c r="Q41" i="46"/>
  <c r="C42" i="46"/>
  <c r="C43" i="46"/>
  <c r="C44" i="46"/>
  <c r="Q44" i="46"/>
  <c r="C45" i="46"/>
  <c r="C46" i="46"/>
  <c r="C47" i="46"/>
  <c r="C48" i="46"/>
  <c r="H8" i="46"/>
  <c r="V8" i="46"/>
  <c r="W8" i="46"/>
  <c r="C8" i="46"/>
  <c r="Q8" i="46"/>
  <c r="J94" i="69"/>
  <c r="J83" i="46"/>
  <c r="J93" i="69"/>
  <c r="J82" i="46"/>
  <c r="J92" i="69"/>
  <c r="J81" i="46"/>
  <c r="I142" i="44"/>
  <c r="I143" i="44"/>
  <c r="C142" i="44"/>
  <c r="C143" i="44"/>
  <c r="I141" i="44"/>
  <c r="C141" i="44"/>
  <c r="C127" i="44"/>
  <c r="C128" i="44"/>
  <c r="C126" i="44"/>
  <c r="C116" i="44"/>
  <c r="C117" i="44"/>
  <c r="C118" i="44"/>
  <c r="C119" i="44"/>
  <c r="C115" i="44"/>
  <c r="H9" i="44"/>
  <c r="H10" i="44"/>
  <c r="H11" i="44"/>
  <c r="H12" i="44"/>
  <c r="H13" i="44"/>
  <c r="H14" i="44"/>
  <c r="H15" i="44"/>
  <c r="H16" i="44"/>
  <c r="V16" i="44"/>
  <c r="W16" i="44"/>
  <c r="H17" i="44"/>
  <c r="H18" i="44"/>
  <c r="H19" i="44"/>
  <c r="H20" i="44"/>
  <c r="H21" i="44"/>
  <c r="H22" i="44"/>
  <c r="H23" i="44"/>
  <c r="H24" i="44"/>
  <c r="V24" i="44"/>
  <c r="H25" i="44"/>
  <c r="H26" i="44"/>
  <c r="H27" i="44"/>
  <c r="H28" i="44"/>
  <c r="H29" i="44"/>
  <c r="H30" i="44"/>
  <c r="H31" i="44"/>
  <c r="H32" i="44"/>
  <c r="V32" i="44"/>
  <c r="H33" i="44"/>
  <c r="H34" i="44"/>
  <c r="H35" i="44"/>
  <c r="H36" i="44"/>
  <c r="H37" i="44"/>
  <c r="H38" i="44"/>
  <c r="H39" i="44"/>
  <c r="H40" i="44"/>
  <c r="H41" i="44"/>
  <c r="H42" i="44"/>
  <c r="H43" i="44"/>
  <c r="H44" i="44"/>
  <c r="H45" i="44"/>
  <c r="H46" i="44"/>
  <c r="H47" i="44"/>
  <c r="H48" i="44"/>
  <c r="V48" i="44"/>
  <c r="W48" i="44"/>
  <c r="H49" i="44"/>
  <c r="H50" i="44"/>
  <c r="H51" i="44"/>
  <c r="H52" i="44"/>
  <c r="V52" i="44"/>
  <c r="W52" i="44"/>
  <c r="H53" i="44"/>
  <c r="H54" i="44"/>
  <c r="H55" i="44"/>
  <c r="H56" i="44"/>
  <c r="H57" i="44"/>
  <c r="H58" i="44"/>
  <c r="H59" i="44"/>
  <c r="H60" i="44"/>
  <c r="H61" i="44"/>
  <c r="H62" i="44"/>
  <c r="H63" i="44"/>
  <c r="H64" i="44"/>
  <c r="H65" i="44"/>
  <c r="H66" i="44"/>
  <c r="H67" i="44"/>
  <c r="H68" i="44"/>
  <c r="V68" i="44"/>
  <c r="W68" i="44"/>
  <c r="H69" i="44"/>
  <c r="H70" i="44"/>
  <c r="H71" i="44"/>
  <c r="H72" i="44"/>
  <c r="V72" i="44"/>
  <c r="W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V84" i="44"/>
  <c r="W84" i="44"/>
  <c r="H85" i="44"/>
  <c r="H86" i="44"/>
  <c r="H87" i="44"/>
  <c r="H88" i="44"/>
  <c r="V88" i="44"/>
  <c r="W88" i="44"/>
  <c r="H89" i="44"/>
  <c r="H90" i="44"/>
  <c r="H91" i="44"/>
  <c r="H92" i="44"/>
  <c r="V92" i="44"/>
  <c r="H93" i="44"/>
  <c r="H94" i="44"/>
  <c r="H95" i="44"/>
  <c r="H96" i="44"/>
  <c r="V96" i="44"/>
  <c r="W96" i="44"/>
  <c r="H97" i="44"/>
  <c r="H98" i="44"/>
  <c r="H99" i="44"/>
  <c r="H100" i="44"/>
  <c r="V100" i="44"/>
  <c r="W100" i="44"/>
  <c r="H101" i="44"/>
  <c r="H102" i="44"/>
  <c r="H103" i="44"/>
  <c r="H104" i="44"/>
  <c r="V104" i="44"/>
  <c r="W104" i="44"/>
  <c r="H105" i="44"/>
  <c r="H106" i="44"/>
  <c r="H107" i="44"/>
  <c r="H108" i="44"/>
  <c r="C9" i="44"/>
  <c r="C10" i="44"/>
  <c r="Q10" i="44"/>
  <c r="C11" i="44"/>
  <c r="Q11" i="44"/>
  <c r="C12" i="44"/>
  <c r="C13" i="44"/>
  <c r="C14" i="44"/>
  <c r="Q14" i="44"/>
  <c r="C15" i="44"/>
  <c r="C16" i="44"/>
  <c r="C17" i="44"/>
  <c r="C18" i="44"/>
  <c r="Q18" i="44"/>
  <c r="C19" i="44"/>
  <c r="C20" i="44"/>
  <c r="C21" i="44"/>
  <c r="C22" i="44"/>
  <c r="Q22" i="44"/>
  <c r="C23" i="44"/>
  <c r="C24" i="44"/>
  <c r="C25" i="44"/>
  <c r="C26" i="44"/>
  <c r="Q26" i="44"/>
  <c r="C27" i="44"/>
  <c r="C28" i="44"/>
  <c r="C29" i="44"/>
  <c r="C30" i="44"/>
  <c r="Q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Q91" i="44"/>
  <c r="C92" i="44"/>
  <c r="C93" i="44"/>
  <c r="C94" i="44"/>
  <c r="Q94" i="44"/>
  <c r="C95" i="44"/>
  <c r="Q95" i="44"/>
  <c r="C96" i="44"/>
  <c r="C97" i="44"/>
  <c r="C98" i="44"/>
  <c r="C99" i="44"/>
  <c r="Q99" i="44"/>
  <c r="C100" i="44"/>
  <c r="C101" i="44"/>
  <c r="C102" i="44"/>
  <c r="Q102" i="44"/>
  <c r="C103" i="44"/>
  <c r="Q103" i="44"/>
  <c r="C104" i="44"/>
  <c r="C105" i="44"/>
  <c r="C106" i="44"/>
  <c r="C107" i="44"/>
  <c r="Q107" i="44"/>
  <c r="C108" i="44"/>
  <c r="H8" i="44"/>
  <c r="C8" i="44"/>
  <c r="Q8" i="44"/>
  <c r="J154" i="68"/>
  <c r="J143" i="44"/>
  <c r="J153" i="68"/>
  <c r="J142" i="44"/>
  <c r="J152" i="68"/>
  <c r="J141" i="44"/>
  <c r="K141" i="44"/>
  <c r="L141" i="44"/>
  <c r="C82" i="42"/>
  <c r="C83" i="42"/>
  <c r="I82" i="42"/>
  <c r="J93" i="67"/>
  <c r="J82" i="42"/>
  <c r="I83" i="42"/>
  <c r="I81" i="42"/>
  <c r="C81" i="42"/>
  <c r="I67" i="42"/>
  <c r="C67" i="42"/>
  <c r="C68" i="42"/>
  <c r="I66" i="42"/>
  <c r="C66" i="42"/>
  <c r="C55" i="42"/>
  <c r="C56" i="42"/>
  <c r="C57" i="42"/>
  <c r="C58" i="42"/>
  <c r="C59" i="42"/>
  <c r="C48" i="42"/>
  <c r="H9" i="42"/>
  <c r="V9" i="42"/>
  <c r="W9" i="42"/>
  <c r="H10" i="42"/>
  <c r="H11" i="42"/>
  <c r="V11" i="42"/>
  <c r="W11" i="42"/>
  <c r="H12" i="42"/>
  <c r="H13" i="42"/>
  <c r="H14" i="42"/>
  <c r="H15" i="42"/>
  <c r="V15" i="42"/>
  <c r="W15" i="42"/>
  <c r="H16" i="42"/>
  <c r="H17" i="42"/>
  <c r="H18" i="42"/>
  <c r="H19" i="42"/>
  <c r="V19" i="42"/>
  <c r="W19" i="42"/>
  <c r="H20" i="42"/>
  <c r="H21" i="42"/>
  <c r="H22" i="42"/>
  <c r="H23" i="42"/>
  <c r="H24" i="42"/>
  <c r="H25" i="42"/>
  <c r="H26" i="42"/>
  <c r="H27" i="42"/>
  <c r="V27" i="42"/>
  <c r="W27" i="42"/>
  <c r="H28" i="42"/>
  <c r="H29" i="42"/>
  <c r="H30" i="42"/>
  <c r="H31" i="42"/>
  <c r="V31" i="42"/>
  <c r="W31" i="42"/>
  <c r="H32" i="42"/>
  <c r="H33" i="42"/>
  <c r="H34" i="42"/>
  <c r="H35" i="42"/>
  <c r="V35" i="42"/>
  <c r="W35" i="42"/>
  <c r="H36" i="42"/>
  <c r="H37" i="42"/>
  <c r="H38" i="42"/>
  <c r="H39" i="42"/>
  <c r="H40" i="42"/>
  <c r="H41" i="42"/>
  <c r="H42" i="42"/>
  <c r="H43" i="42"/>
  <c r="V43" i="42"/>
  <c r="W43" i="42"/>
  <c r="H44" i="42"/>
  <c r="H45" i="42"/>
  <c r="H46" i="42"/>
  <c r="H47" i="42"/>
  <c r="V47" i="42"/>
  <c r="W47" i="42"/>
  <c r="H48" i="42"/>
  <c r="C9" i="42"/>
  <c r="Q9" i="42"/>
  <c r="C10" i="42"/>
  <c r="Q10" i="42"/>
  <c r="C11" i="42"/>
  <c r="C12" i="42"/>
  <c r="C13" i="42"/>
  <c r="C14" i="42"/>
  <c r="Q14" i="42"/>
  <c r="C15" i="42"/>
  <c r="C16" i="42"/>
  <c r="C17" i="42"/>
  <c r="Q17" i="42"/>
  <c r="C18" i="42"/>
  <c r="C19" i="42"/>
  <c r="C20" i="42"/>
  <c r="Q20" i="42"/>
  <c r="C21" i="42"/>
  <c r="Q21" i="42"/>
  <c r="C22" i="42"/>
  <c r="C23" i="42"/>
  <c r="Q23" i="42"/>
  <c r="C24" i="42"/>
  <c r="C25" i="42"/>
  <c r="C26" i="42"/>
  <c r="C27" i="42"/>
  <c r="Q27" i="42"/>
  <c r="C28" i="42"/>
  <c r="Q28" i="42"/>
  <c r="C29" i="42"/>
  <c r="Q29" i="42"/>
  <c r="C30" i="42"/>
  <c r="C31" i="42"/>
  <c r="C32" i="42"/>
  <c r="Q32" i="42"/>
  <c r="C33" i="42"/>
  <c r="Q33" i="42"/>
  <c r="C34" i="42"/>
  <c r="C35" i="42"/>
  <c r="Q35" i="42"/>
  <c r="C36" i="42"/>
  <c r="C37" i="42"/>
  <c r="C38" i="42"/>
  <c r="C39" i="42"/>
  <c r="Q39" i="42"/>
  <c r="C40" i="42"/>
  <c r="C41" i="42"/>
  <c r="C42" i="42"/>
  <c r="C43" i="42"/>
  <c r="Q43" i="42"/>
  <c r="C44" i="42"/>
  <c r="Q44" i="42"/>
  <c r="C45" i="42"/>
  <c r="Q45" i="42"/>
  <c r="C46" i="42"/>
  <c r="C47" i="42"/>
  <c r="H8" i="42"/>
  <c r="C8" i="42"/>
  <c r="Q8" i="42"/>
  <c r="C8" i="40"/>
  <c r="Q8" i="40"/>
  <c r="J94" i="67"/>
  <c r="J83" i="42"/>
  <c r="J92" i="67"/>
  <c r="J81" i="42"/>
  <c r="K81" i="42"/>
  <c r="L81" i="42"/>
  <c r="J79" i="67"/>
  <c r="J67" i="42"/>
  <c r="J78" i="67"/>
  <c r="J66" i="42"/>
  <c r="I142" i="40"/>
  <c r="I143" i="40"/>
  <c r="I141" i="40"/>
  <c r="K141" i="40"/>
  <c r="L141" i="40"/>
  <c r="C142" i="40"/>
  <c r="C143" i="40"/>
  <c r="C141" i="40"/>
  <c r="C127" i="40"/>
  <c r="C128" i="40"/>
  <c r="C126" i="40"/>
  <c r="C116" i="40"/>
  <c r="C117" i="40"/>
  <c r="C118" i="40"/>
  <c r="C119" i="40"/>
  <c r="C115" i="40"/>
  <c r="H12" i="40"/>
  <c r="V12" i="40"/>
  <c r="W12" i="40"/>
  <c r="H13" i="40"/>
  <c r="V13" i="40"/>
  <c r="W13" i="40"/>
  <c r="H14" i="40"/>
  <c r="V14" i="40"/>
  <c r="W14" i="40"/>
  <c r="H15" i="40"/>
  <c r="V15" i="40"/>
  <c r="W15" i="40"/>
  <c r="H16" i="40"/>
  <c r="V16" i="40"/>
  <c r="W16" i="40"/>
  <c r="H17" i="40"/>
  <c r="H18" i="40"/>
  <c r="H19" i="40"/>
  <c r="H20" i="40"/>
  <c r="V20" i="40"/>
  <c r="W20" i="40"/>
  <c r="H21" i="40"/>
  <c r="H22" i="40"/>
  <c r="H23" i="40"/>
  <c r="H24" i="40"/>
  <c r="V24" i="40"/>
  <c r="W24" i="40"/>
  <c r="H25" i="40"/>
  <c r="H26" i="40"/>
  <c r="H27" i="40"/>
  <c r="H28" i="40"/>
  <c r="V28" i="40"/>
  <c r="W28" i="40"/>
  <c r="H29" i="40"/>
  <c r="H30" i="40"/>
  <c r="H31" i="40"/>
  <c r="H32" i="40"/>
  <c r="H33" i="40"/>
  <c r="H34" i="40"/>
  <c r="H35" i="40"/>
  <c r="H36" i="40"/>
  <c r="V36" i="40"/>
  <c r="W36" i="40"/>
  <c r="H37" i="40"/>
  <c r="H38" i="40"/>
  <c r="H39" i="40"/>
  <c r="H40" i="40"/>
  <c r="V40" i="40"/>
  <c r="W40" i="40"/>
  <c r="H41" i="40"/>
  <c r="H42" i="40"/>
  <c r="H43" i="40"/>
  <c r="H44" i="40"/>
  <c r="V44" i="40"/>
  <c r="W44" i="40"/>
  <c r="H45" i="40"/>
  <c r="H46" i="40"/>
  <c r="H47" i="40"/>
  <c r="H48" i="40"/>
  <c r="V48" i="40"/>
  <c r="W48" i="40"/>
  <c r="H49" i="40"/>
  <c r="H50" i="40"/>
  <c r="H51" i="40"/>
  <c r="H52" i="40"/>
  <c r="H53" i="40"/>
  <c r="H54" i="40"/>
  <c r="H55" i="40"/>
  <c r="H56" i="40"/>
  <c r="V56" i="40"/>
  <c r="H57" i="40"/>
  <c r="H58" i="40"/>
  <c r="H59" i="40"/>
  <c r="H60" i="40"/>
  <c r="V60" i="40"/>
  <c r="W60" i="40"/>
  <c r="H61" i="40"/>
  <c r="H62" i="40"/>
  <c r="H63" i="40"/>
  <c r="H64" i="40"/>
  <c r="V64" i="40"/>
  <c r="W64" i="40"/>
  <c r="H65" i="40"/>
  <c r="H66" i="40"/>
  <c r="H67" i="40"/>
  <c r="H68" i="40"/>
  <c r="H69" i="40"/>
  <c r="H70" i="40"/>
  <c r="H71" i="40"/>
  <c r="H72" i="40"/>
  <c r="V72" i="40"/>
  <c r="W72" i="40"/>
  <c r="H73" i="40"/>
  <c r="H74" i="40"/>
  <c r="H75" i="40"/>
  <c r="H76" i="40"/>
  <c r="V76" i="40"/>
  <c r="W76" i="40"/>
  <c r="H77" i="40"/>
  <c r="H78" i="40"/>
  <c r="H79" i="40"/>
  <c r="H80" i="40"/>
  <c r="V80" i="40"/>
  <c r="W80" i="40"/>
  <c r="H81" i="40"/>
  <c r="H82" i="40"/>
  <c r="H83" i="40"/>
  <c r="H84" i="40"/>
  <c r="V84" i="40"/>
  <c r="W84" i="40"/>
  <c r="H85" i="40"/>
  <c r="H86" i="40"/>
  <c r="H87" i="40"/>
  <c r="H88" i="40"/>
  <c r="V88" i="40"/>
  <c r="H89" i="40"/>
  <c r="H90" i="40"/>
  <c r="H91" i="40"/>
  <c r="H92" i="40"/>
  <c r="V92" i="40"/>
  <c r="W92" i="40"/>
  <c r="H93" i="40"/>
  <c r="H94" i="40"/>
  <c r="H95" i="40"/>
  <c r="H96" i="40"/>
  <c r="V96" i="40"/>
  <c r="W96" i="40"/>
  <c r="H97" i="40"/>
  <c r="H98" i="40"/>
  <c r="H99" i="40"/>
  <c r="H100" i="40"/>
  <c r="V100" i="40"/>
  <c r="W100" i="40"/>
  <c r="H101" i="40"/>
  <c r="H102" i="40"/>
  <c r="H103" i="40"/>
  <c r="H104" i="40"/>
  <c r="V104" i="40"/>
  <c r="H105" i="40"/>
  <c r="V105" i="40"/>
  <c r="W105" i="40"/>
  <c r="H106" i="40"/>
  <c r="V106" i="40"/>
  <c r="W106" i="40"/>
  <c r="H107" i="40"/>
  <c r="V107" i="40"/>
  <c r="W107" i="40"/>
  <c r="C5" i="66"/>
  <c r="C6" i="66"/>
  <c r="C7" i="66"/>
  <c r="C8" i="66"/>
  <c r="O10" i="66"/>
  <c r="N10" i="66"/>
  <c r="N21" i="66"/>
  <c r="C9" i="66"/>
  <c r="C9" i="40"/>
  <c r="Q9" i="40"/>
  <c r="C10" i="40"/>
  <c r="Q10" i="40"/>
  <c r="C11" i="40"/>
  <c r="Q11" i="40"/>
  <c r="C12" i="40"/>
  <c r="Q12" i="40"/>
  <c r="C13" i="40"/>
  <c r="Q13" i="40"/>
  <c r="C14" i="40"/>
  <c r="Q14" i="40"/>
  <c r="C15" i="40"/>
  <c r="Q15" i="40"/>
  <c r="C16" i="40"/>
  <c r="Q16" i="40"/>
  <c r="C17" i="40"/>
  <c r="Q17" i="40"/>
  <c r="C18" i="40"/>
  <c r="Q18" i="40"/>
  <c r="C19" i="40"/>
  <c r="Q19" i="40"/>
  <c r="C20" i="40"/>
  <c r="Q20" i="40"/>
  <c r="C21" i="40"/>
  <c r="Q21" i="40"/>
  <c r="C22" i="40"/>
  <c r="Q22" i="40"/>
  <c r="C23" i="40"/>
  <c r="C24" i="40"/>
  <c r="Q24" i="40"/>
  <c r="C25" i="40"/>
  <c r="Q25" i="40"/>
  <c r="C26" i="40"/>
  <c r="Q26" i="40"/>
  <c r="C27" i="40"/>
  <c r="C28" i="40"/>
  <c r="Q28" i="40"/>
  <c r="C29" i="40"/>
  <c r="Q29" i="40"/>
  <c r="C30" i="40"/>
  <c r="Q30" i="40"/>
  <c r="C31" i="40"/>
  <c r="Q31" i="40"/>
  <c r="C32" i="40"/>
  <c r="Q32" i="40"/>
  <c r="C33" i="40"/>
  <c r="C34" i="40"/>
  <c r="Q34" i="40"/>
  <c r="C35" i="40"/>
  <c r="Q35" i="40"/>
  <c r="C36" i="40"/>
  <c r="Q36" i="40"/>
  <c r="C37" i="40"/>
  <c r="Q37" i="40"/>
  <c r="C38" i="40"/>
  <c r="Q38" i="40"/>
  <c r="C39" i="40"/>
  <c r="Q39" i="40"/>
  <c r="C40" i="40"/>
  <c r="Q40" i="40"/>
  <c r="C41" i="40"/>
  <c r="Q41" i="40"/>
  <c r="C42" i="40"/>
  <c r="Q42" i="40"/>
  <c r="C43" i="40"/>
  <c r="C44" i="40"/>
  <c r="Q44" i="40"/>
  <c r="C45" i="40"/>
  <c r="Q45" i="40"/>
  <c r="C46" i="40"/>
  <c r="Q46" i="40"/>
  <c r="C47" i="40"/>
  <c r="Q47" i="40"/>
  <c r="C48" i="40"/>
  <c r="Q48" i="40"/>
  <c r="C49" i="40"/>
  <c r="C50" i="40"/>
  <c r="Q50" i="40"/>
  <c r="C51" i="40"/>
  <c r="C52" i="40"/>
  <c r="Q52" i="40"/>
  <c r="C53" i="40"/>
  <c r="Q53" i="40"/>
  <c r="C54" i="40"/>
  <c r="Q54" i="40"/>
  <c r="C55" i="40"/>
  <c r="Q55" i="40"/>
  <c r="C56" i="40"/>
  <c r="Q56" i="40"/>
  <c r="C57" i="40"/>
  <c r="Q57" i="40"/>
  <c r="C58" i="40"/>
  <c r="Q58" i="40"/>
  <c r="C59" i="40"/>
  <c r="Q59" i="40"/>
  <c r="C60" i="40"/>
  <c r="Q60" i="40"/>
  <c r="C61" i="40"/>
  <c r="Q61" i="40"/>
  <c r="C62" i="40"/>
  <c r="Q62" i="40"/>
  <c r="C63" i="40"/>
  <c r="C64" i="40"/>
  <c r="Q64" i="40"/>
  <c r="C65" i="40"/>
  <c r="C66" i="40"/>
  <c r="Q66" i="40"/>
  <c r="C67" i="40"/>
  <c r="C68" i="40"/>
  <c r="Q68" i="40"/>
  <c r="C69" i="40"/>
  <c r="Q69" i="40"/>
  <c r="C70" i="40"/>
  <c r="Q70" i="40"/>
  <c r="C71" i="40"/>
  <c r="C72" i="40"/>
  <c r="Q72" i="40"/>
  <c r="C73" i="40"/>
  <c r="Q73" i="40"/>
  <c r="C74" i="40"/>
  <c r="Q74" i="40"/>
  <c r="C75" i="40"/>
  <c r="Q75" i="40"/>
  <c r="C76" i="40"/>
  <c r="Q76" i="40"/>
  <c r="C77" i="40"/>
  <c r="Q77" i="40"/>
  <c r="C78" i="40"/>
  <c r="Q78" i="40"/>
  <c r="C79" i="40"/>
  <c r="C80" i="40"/>
  <c r="Q80" i="40"/>
  <c r="C81" i="40"/>
  <c r="Q81" i="40"/>
  <c r="C82" i="40"/>
  <c r="Q82" i="40"/>
  <c r="C83" i="40"/>
  <c r="Q83" i="40"/>
  <c r="C84" i="40"/>
  <c r="Q84" i="40"/>
  <c r="C85" i="40"/>
  <c r="C86" i="40"/>
  <c r="Q86" i="40"/>
  <c r="C87" i="40"/>
  <c r="Q87" i="40"/>
  <c r="C88" i="40"/>
  <c r="Q88" i="40"/>
  <c r="C89" i="40"/>
  <c r="Q89" i="40"/>
  <c r="C90" i="40"/>
  <c r="Q90" i="40"/>
  <c r="C91" i="40"/>
  <c r="Q91" i="40"/>
  <c r="C92" i="40"/>
  <c r="Q92" i="40"/>
  <c r="C93" i="40"/>
  <c r="Q93" i="40"/>
  <c r="C94" i="40"/>
  <c r="Q94" i="40"/>
  <c r="C95" i="40"/>
  <c r="C96" i="40"/>
  <c r="C97" i="40"/>
  <c r="Q97" i="40"/>
  <c r="C98" i="40"/>
  <c r="Q98" i="40"/>
  <c r="C99" i="40"/>
  <c r="Q99" i="40"/>
  <c r="C100" i="40"/>
  <c r="Q100" i="40"/>
  <c r="C101" i="40"/>
  <c r="C102" i="40"/>
  <c r="Q102" i="40"/>
  <c r="C103" i="40"/>
  <c r="C104" i="40"/>
  <c r="Q104" i="40"/>
  <c r="C105" i="40"/>
  <c r="Q105" i="40"/>
  <c r="C106" i="40"/>
  <c r="Q106" i="40"/>
  <c r="C107" i="40"/>
  <c r="Q107" i="40"/>
  <c r="C10" i="37"/>
  <c r="J154" i="64"/>
  <c r="J143" i="40"/>
  <c r="J153" i="64"/>
  <c r="J142" i="40"/>
  <c r="K142" i="40"/>
  <c r="L142" i="40"/>
  <c r="J152" i="64"/>
  <c r="J141" i="40"/>
  <c r="J439" i="37"/>
  <c r="K439" i="37"/>
  <c r="J435" i="37"/>
  <c r="K435" i="37"/>
  <c r="J431" i="37"/>
  <c r="K431" i="37"/>
  <c r="J416" i="37"/>
  <c r="K416" i="37"/>
  <c r="J412" i="37"/>
  <c r="K412" i="37"/>
  <c r="J408" i="37"/>
  <c r="K408" i="37"/>
  <c r="J391" i="37"/>
  <c r="K391" i="37"/>
  <c r="J383" i="37"/>
  <c r="K383" i="37"/>
  <c r="J360" i="37"/>
  <c r="K360" i="37"/>
  <c r="J364" i="37"/>
  <c r="K364" i="37"/>
  <c r="J368" i="37"/>
  <c r="K368" i="37"/>
  <c r="J6" i="59"/>
  <c r="J6" i="58"/>
  <c r="J9" i="59"/>
  <c r="J9" i="58"/>
  <c r="J10" i="59"/>
  <c r="J11" i="59"/>
  <c r="J11" i="58"/>
  <c r="K11" i="58"/>
  <c r="J13" i="59"/>
  <c r="J13" i="58"/>
  <c r="I13" i="58"/>
  <c r="K13" i="58"/>
  <c r="L13" i="58"/>
  <c r="J14" i="59"/>
  <c r="J14" i="58"/>
  <c r="N27" i="75"/>
  <c r="B7" i="75"/>
  <c r="B8" i="75"/>
  <c r="B9" i="75"/>
  <c r="B10" i="75"/>
  <c r="B13" i="75"/>
  <c r="B19" i="75"/>
  <c r="B20" i="75"/>
  <c r="B21" i="75"/>
  <c r="B22" i="75"/>
  <c r="B23" i="75"/>
  <c r="I39" i="75"/>
  <c r="I40" i="75"/>
  <c r="I42" i="75"/>
  <c r="M39" i="75"/>
  <c r="Q39" i="75"/>
  <c r="Q40" i="75"/>
  <c r="S39" i="75"/>
  <c r="R39" i="75"/>
  <c r="V42" i="75"/>
  <c r="W16" i="74"/>
  <c r="W19" i="74"/>
  <c r="W37" i="74"/>
  <c r="G22" i="75"/>
  <c r="G23" i="75"/>
  <c r="G19" i="75"/>
  <c r="G20" i="75"/>
  <c r="M15" i="63"/>
  <c r="M40" i="63"/>
  <c r="N15" i="63"/>
  <c r="N28" i="63"/>
  <c r="M28" i="63"/>
  <c r="M29" i="63"/>
  <c r="G18" i="8"/>
  <c r="C14" i="63"/>
  <c r="C13" i="63"/>
  <c r="C12" i="63"/>
  <c r="C11" i="63"/>
  <c r="C10" i="63"/>
  <c r="C9" i="63"/>
  <c r="C8" i="63"/>
  <c r="C7" i="63"/>
  <c r="C6" i="63"/>
  <c r="C5" i="63"/>
  <c r="J440" i="37"/>
  <c r="I440" i="37"/>
  <c r="C440" i="37"/>
  <c r="I439" i="37"/>
  <c r="C439" i="37"/>
  <c r="J438" i="37"/>
  <c r="I438" i="37"/>
  <c r="C438" i="37"/>
  <c r="J437" i="37"/>
  <c r="I437" i="37"/>
  <c r="C437" i="37"/>
  <c r="J436" i="37"/>
  <c r="I436" i="37"/>
  <c r="C436" i="37"/>
  <c r="I435" i="37"/>
  <c r="C435" i="37"/>
  <c r="J434" i="37"/>
  <c r="I434" i="37"/>
  <c r="C434" i="37"/>
  <c r="J433" i="37"/>
  <c r="I433" i="37"/>
  <c r="C433" i="37"/>
  <c r="J432" i="37"/>
  <c r="I432" i="37"/>
  <c r="C432" i="37"/>
  <c r="I431" i="37"/>
  <c r="C431" i="37"/>
  <c r="I430" i="37"/>
  <c r="C430" i="37"/>
  <c r="I429" i="37"/>
  <c r="C429" i="37"/>
  <c r="I428" i="37"/>
  <c r="C428" i="37"/>
  <c r="I427" i="37"/>
  <c r="C427" i="37"/>
  <c r="I426" i="37"/>
  <c r="C426" i="37"/>
  <c r="I425" i="37"/>
  <c r="C425" i="37"/>
  <c r="I424" i="37"/>
  <c r="C424" i="37"/>
  <c r="I423" i="37"/>
  <c r="C423" i="37"/>
  <c r="I422" i="37"/>
  <c r="C422" i="37"/>
  <c r="I421" i="37"/>
  <c r="C421" i="37"/>
  <c r="J417" i="37"/>
  <c r="K417" i="37"/>
  <c r="I417" i="37"/>
  <c r="C417" i="37"/>
  <c r="I416" i="37"/>
  <c r="C416" i="37"/>
  <c r="J415" i="37"/>
  <c r="I415" i="37"/>
  <c r="C415" i="37"/>
  <c r="J414" i="37"/>
  <c r="I414" i="37"/>
  <c r="C414" i="37"/>
  <c r="J413" i="37"/>
  <c r="I413" i="37"/>
  <c r="C413" i="37"/>
  <c r="I412" i="37"/>
  <c r="C412" i="37"/>
  <c r="J411" i="37"/>
  <c r="I411" i="37"/>
  <c r="C411" i="37"/>
  <c r="J410" i="37"/>
  <c r="I410" i="37"/>
  <c r="C410" i="37"/>
  <c r="J409" i="37"/>
  <c r="I409" i="37"/>
  <c r="C409" i="37"/>
  <c r="I408" i="37"/>
  <c r="C408" i="37"/>
  <c r="I407" i="37"/>
  <c r="C407" i="37"/>
  <c r="I406" i="37"/>
  <c r="C406" i="37"/>
  <c r="I405" i="37"/>
  <c r="C405" i="37"/>
  <c r="I404" i="37"/>
  <c r="C404" i="37"/>
  <c r="I403" i="37"/>
  <c r="C403" i="37"/>
  <c r="I402" i="37"/>
  <c r="C402" i="37"/>
  <c r="I401" i="37"/>
  <c r="C401" i="37"/>
  <c r="I400" i="37"/>
  <c r="C400" i="37"/>
  <c r="I399" i="37"/>
  <c r="C399" i="37"/>
  <c r="I398" i="37"/>
  <c r="C398" i="37"/>
  <c r="J392" i="37"/>
  <c r="I392" i="37"/>
  <c r="C392" i="37"/>
  <c r="I391" i="37"/>
  <c r="C391" i="37"/>
  <c r="J390" i="37"/>
  <c r="M390" i="37"/>
  <c r="N390" i="37"/>
  <c r="I390" i="37"/>
  <c r="C390" i="37"/>
  <c r="J389" i="37"/>
  <c r="I389" i="37"/>
  <c r="C389" i="37"/>
  <c r="J388" i="37"/>
  <c r="I388" i="37"/>
  <c r="C388" i="37"/>
  <c r="J387" i="37"/>
  <c r="I387" i="37"/>
  <c r="C387" i="37"/>
  <c r="J386" i="37"/>
  <c r="I386" i="37"/>
  <c r="C386" i="37"/>
  <c r="J385" i="37"/>
  <c r="I385" i="37"/>
  <c r="C385" i="37"/>
  <c r="J384" i="37"/>
  <c r="I384" i="37"/>
  <c r="C384" i="37"/>
  <c r="I383" i="37"/>
  <c r="C383" i="37"/>
  <c r="I382" i="37"/>
  <c r="C382" i="37"/>
  <c r="I381" i="37"/>
  <c r="C381" i="37"/>
  <c r="I380" i="37"/>
  <c r="C380" i="37"/>
  <c r="I379" i="37"/>
  <c r="C379" i="37"/>
  <c r="I378" i="37"/>
  <c r="C378" i="37"/>
  <c r="I377" i="37"/>
  <c r="C377" i="37"/>
  <c r="I376" i="37"/>
  <c r="C376" i="37"/>
  <c r="I375" i="37"/>
  <c r="C375" i="37"/>
  <c r="I374" i="37"/>
  <c r="C374" i="37"/>
  <c r="I373" i="37"/>
  <c r="C373" i="37"/>
  <c r="J369" i="37"/>
  <c r="I369" i="37"/>
  <c r="C369" i="37"/>
  <c r="I368" i="37"/>
  <c r="C368" i="37"/>
  <c r="J367" i="37"/>
  <c r="I367" i="37"/>
  <c r="C367" i="37"/>
  <c r="J366" i="37"/>
  <c r="I366" i="37"/>
  <c r="C366" i="37"/>
  <c r="J365" i="37"/>
  <c r="I365" i="37"/>
  <c r="C365" i="37"/>
  <c r="I364" i="37"/>
  <c r="C364" i="37"/>
  <c r="J363" i="37"/>
  <c r="I363" i="37"/>
  <c r="C363" i="37"/>
  <c r="J362" i="37"/>
  <c r="I362" i="37"/>
  <c r="C362" i="37"/>
  <c r="J361" i="37"/>
  <c r="I361" i="37"/>
  <c r="C361" i="37"/>
  <c r="I360" i="37"/>
  <c r="C360" i="37"/>
  <c r="I359" i="37"/>
  <c r="C359" i="37"/>
  <c r="I358" i="37"/>
  <c r="C358" i="37"/>
  <c r="I357" i="37"/>
  <c r="C357" i="37"/>
  <c r="I356" i="37"/>
  <c r="C356" i="37"/>
  <c r="I355" i="37"/>
  <c r="C355" i="37"/>
  <c r="I354" i="37"/>
  <c r="C354" i="37"/>
  <c r="I353" i="37"/>
  <c r="C353" i="37"/>
  <c r="I352" i="37"/>
  <c r="C352" i="37"/>
  <c r="I351" i="37"/>
  <c r="C351" i="37"/>
  <c r="I350" i="37"/>
  <c r="C350" i="37"/>
  <c r="I344" i="37"/>
  <c r="C344" i="37"/>
  <c r="I343" i="37"/>
  <c r="C343" i="37"/>
  <c r="I342" i="37"/>
  <c r="C342" i="37"/>
  <c r="I341" i="37"/>
  <c r="C341" i="37"/>
  <c r="I340" i="37"/>
  <c r="C340" i="37"/>
  <c r="I339" i="37"/>
  <c r="C339" i="37"/>
  <c r="I338" i="37"/>
  <c r="C338" i="37"/>
  <c r="I337" i="37"/>
  <c r="C337" i="37"/>
  <c r="I336" i="37"/>
  <c r="C336" i="37"/>
  <c r="I331" i="37"/>
  <c r="C331" i="37"/>
  <c r="I330" i="37"/>
  <c r="C330" i="37"/>
  <c r="I329" i="37"/>
  <c r="C329" i="37"/>
  <c r="I328" i="37"/>
  <c r="C328" i="37"/>
  <c r="I327" i="37"/>
  <c r="C327" i="37"/>
  <c r="I326" i="37"/>
  <c r="C326" i="37"/>
  <c r="I325" i="37"/>
  <c r="C325" i="37"/>
  <c r="I324" i="37"/>
  <c r="C324" i="37"/>
  <c r="I323" i="37"/>
  <c r="C323" i="37"/>
  <c r="I322" i="37"/>
  <c r="C322" i="37"/>
  <c r="I316" i="37"/>
  <c r="C316" i="37"/>
  <c r="I315" i="37"/>
  <c r="C315" i="37"/>
  <c r="I314" i="37"/>
  <c r="C314" i="37"/>
  <c r="I313" i="37"/>
  <c r="C313" i="37"/>
  <c r="I312" i="37"/>
  <c r="C312" i="37"/>
  <c r="I311" i="37"/>
  <c r="C311" i="37"/>
  <c r="I310" i="37"/>
  <c r="C310" i="37"/>
  <c r="I309" i="37"/>
  <c r="C309" i="37"/>
  <c r="I308" i="37"/>
  <c r="C308" i="37"/>
  <c r="I307" i="37"/>
  <c r="C307" i="37"/>
  <c r="I306" i="37"/>
  <c r="C306" i="37"/>
  <c r="I305" i="37"/>
  <c r="C305" i="37"/>
  <c r="I304" i="37"/>
  <c r="C304" i="37"/>
  <c r="I303" i="37"/>
  <c r="C303" i="37"/>
  <c r="I302" i="37"/>
  <c r="C302" i="37"/>
  <c r="I301" i="37"/>
  <c r="C301" i="37"/>
  <c r="I300" i="37"/>
  <c r="C300" i="37"/>
  <c r="I299" i="37"/>
  <c r="C299" i="37"/>
  <c r="I298" i="37"/>
  <c r="C298" i="37"/>
  <c r="I297" i="37"/>
  <c r="C297" i="37"/>
  <c r="I275" i="37"/>
  <c r="I276" i="37"/>
  <c r="I277" i="37"/>
  <c r="I278" i="37"/>
  <c r="I279" i="37"/>
  <c r="I280" i="37"/>
  <c r="I281" i="37"/>
  <c r="I282" i="37"/>
  <c r="I283" i="37"/>
  <c r="I284" i="37"/>
  <c r="I285" i="37"/>
  <c r="I286" i="37"/>
  <c r="I287" i="37"/>
  <c r="I288" i="37"/>
  <c r="I289" i="37"/>
  <c r="I290" i="37"/>
  <c r="I291" i="37"/>
  <c r="I292" i="37"/>
  <c r="I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I274" i="37"/>
  <c r="C274" i="37"/>
  <c r="I268" i="37"/>
  <c r="C268" i="37"/>
  <c r="I267" i="37"/>
  <c r="C267" i="37"/>
  <c r="I266" i="37"/>
  <c r="C266" i="37"/>
  <c r="I265" i="37"/>
  <c r="C265" i="37"/>
  <c r="I264" i="37"/>
  <c r="C264" i="37"/>
  <c r="I263" i="37"/>
  <c r="C263" i="37"/>
  <c r="I262" i="37"/>
  <c r="C262" i="37"/>
  <c r="I261" i="37"/>
  <c r="C261" i="37"/>
  <c r="I260" i="37"/>
  <c r="C260" i="37"/>
  <c r="I259" i="37"/>
  <c r="C259" i="37"/>
  <c r="I258" i="37"/>
  <c r="C258" i="37"/>
  <c r="I257" i="37"/>
  <c r="C257" i="37"/>
  <c r="I256" i="37"/>
  <c r="C256" i="37"/>
  <c r="I255" i="37"/>
  <c r="C255" i="37"/>
  <c r="I254" i="37"/>
  <c r="C254" i="37"/>
  <c r="I253" i="37"/>
  <c r="C253" i="37"/>
  <c r="I252" i="37"/>
  <c r="C252" i="37"/>
  <c r="I251" i="37"/>
  <c r="C251" i="37"/>
  <c r="I250" i="37"/>
  <c r="C250" i="37"/>
  <c r="I249" i="37"/>
  <c r="C249" i="37"/>
  <c r="I248" i="37"/>
  <c r="C248" i="37"/>
  <c r="I247" i="37"/>
  <c r="C247" i="37"/>
  <c r="I246" i="37"/>
  <c r="C246" i="37"/>
  <c r="I245" i="37"/>
  <c r="C245" i="37"/>
  <c r="I244" i="37"/>
  <c r="C244" i="37"/>
  <c r="I243" i="37"/>
  <c r="C243" i="37"/>
  <c r="I242" i="37"/>
  <c r="C242" i="37"/>
  <c r="I241" i="37"/>
  <c r="C241" i="37"/>
  <c r="I240" i="37"/>
  <c r="C240" i="37"/>
  <c r="I239" i="37"/>
  <c r="C239" i="37"/>
  <c r="I238" i="37"/>
  <c r="C238" i="37"/>
  <c r="I237" i="37"/>
  <c r="C237" i="37"/>
  <c r="I236" i="37"/>
  <c r="C236" i="37"/>
  <c r="I235" i="37"/>
  <c r="C235" i="37"/>
  <c r="I234" i="37"/>
  <c r="C234" i="37"/>
  <c r="I233" i="37"/>
  <c r="C233" i="37"/>
  <c r="I232" i="37"/>
  <c r="C232" i="37"/>
  <c r="I231" i="37"/>
  <c r="C231" i="37"/>
  <c r="I230" i="37"/>
  <c r="C230" i="37"/>
  <c r="I229" i="37"/>
  <c r="C229" i="37"/>
  <c r="I228" i="37"/>
  <c r="C228" i="37"/>
  <c r="I227" i="37"/>
  <c r="C227" i="37"/>
  <c r="I226" i="37"/>
  <c r="C226" i="37"/>
  <c r="I225" i="37"/>
  <c r="C225" i="37"/>
  <c r="I224" i="37"/>
  <c r="C224" i="37"/>
  <c r="I223" i="37"/>
  <c r="C223" i="37"/>
  <c r="I222" i="37"/>
  <c r="C222" i="37"/>
  <c r="I221" i="37"/>
  <c r="C221" i="37"/>
  <c r="I220" i="37"/>
  <c r="C220" i="37"/>
  <c r="I219" i="37"/>
  <c r="C219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95" i="37"/>
  <c r="I196" i="37"/>
  <c r="I197" i="37"/>
  <c r="I198" i="37"/>
  <c r="I199" i="37"/>
  <c r="I200" i="37"/>
  <c r="I201" i="37"/>
  <c r="I202" i="37"/>
  <c r="I203" i="37"/>
  <c r="I204" i="37"/>
  <c r="I205" i="37"/>
  <c r="I206" i="37"/>
  <c r="I207" i="37"/>
  <c r="I208" i="37"/>
  <c r="I209" i="37"/>
  <c r="I210" i="37"/>
  <c r="I211" i="37"/>
  <c r="I212" i="37"/>
  <c r="I213" i="37"/>
  <c r="I214" i="37"/>
  <c r="I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I166" i="37"/>
  <c r="C166" i="37"/>
  <c r="I160" i="37"/>
  <c r="C160" i="37"/>
  <c r="I159" i="37"/>
  <c r="C159" i="37"/>
  <c r="I158" i="37"/>
  <c r="C158" i="37"/>
  <c r="I157" i="37"/>
  <c r="C157" i="37"/>
  <c r="I156" i="37"/>
  <c r="C156" i="37"/>
  <c r="I155" i="37"/>
  <c r="C155" i="37"/>
  <c r="I154" i="37"/>
  <c r="C154" i="37"/>
  <c r="I153" i="37"/>
  <c r="C153" i="37"/>
  <c r="I152" i="37"/>
  <c r="C152" i="37"/>
  <c r="I151" i="37"/>
  <c r="C151" i="37"/>
  <c r="I150" i="37"/>
  <c r="C150" i="37"/>
  <c r="I149" i="37"/>
  <c r="C149" i="37"/>
  <c r="I148" i="37"/>
  <c r="C148" i="37"/>
  <c r="I147" i="37"/>
  <c r="C147" i="37"/>
  <c r="I146" i="37"/>
  <c r="C146" i="37"/>
  <c r="I145" i="37"/>
  <c r="C145" i="37"/>
  <c r="I144" i="37"/>
  <c r="C144" i="37"/>
  <c r="I143" i="37"/>
  <c r="C143" i="37"/>
  <c r="I142" i="37"/>
  <c r="C142" i="37"/>
  <c r="I141" i="37"/>
  <c r="C141" i="37"/>
  <c r="I119" i="37"/>
  <c r="I120" i="37"/>
  <c r="I121" i="37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10" i="37"/>
  <c r="K440" i="37"/>
  <c r="M440" i="37"/>
  <c r="N440" i="37"/>
  <c r="K437" i="37"/>
  <c r="K433" i="37"/>
  <c r="K432" i="37"/>
  <c r="K415" i="37"/>
  <c r="M415" i="37"/>
  <c r="N415" i="37"/>
  <c r="K414" i="37"/>
  <c r="K413" i="37"/>
  <c r="K410" i="37"/>
  <c r="K409" i="37"/>
  <c r="M409" i="37"/>
  <c r="N409" i="37"/>
  <c r="K392" i="37"/>
  <c r="K389" i="37"/>
  <c r="K388" i="37"/>
  <c r="K387" i="37"/>
  <c r="K385" i="37"/>
  <c r="K384" i="37"/>
  <c r="K369" i="37"/>
  <c r="K366" i="37"/>
  <c r="M366" i="37"/>
  <c r="N366" i="37"/>
  <c r="K365" i="37"/>
  <c r="K362" i="37"/>
  <c r="K361" i="37"/>
  <c r="C86" i="38"/>
  <c r="C87" i="38"/>
  <c r="C88" i="38"/>
  <c r="C89" i="38"/>
  <c r="C90" i="38"/>
  <c r="C91" i="38"/>
  <c r="C92" i="38"/>
  <c r="C93" i="38"/>
  <c r="C94" i="38"/>
  <c r="C85" i="38"/>
  <c r="C73" i="38"/>
  <c r="C74" i="38"/>
  <c r="C75" i="38"/>
  <c r="C76" i="38"/>
  <c r="C77" i="38"/>
  <c r="C78" i="38"/>
  <c r="C79" i="38"/>
  <c r="C80" i="38"/>
  <c r="C81" i="38"/>
  <c r="C72" i="38"/>
  <c r="C60" i="38"/>
  <c r="C61" i="38"/>
  <c r="C62" i="38"/>
  <c r="C63" i="38"/>
  <c r="C64" i="38"/>
  <c r="C65" i="38"/>
  <c r="C66" i="38"/>
  <c r="C67" i="38"/>
  <c r="C68" i="38"/>
  <c r="C59" i="38"/>
  <c r="C47" i="38"/>
  <c r="C48" i="38"/>
  <c r="C49" i="38"/>
  <c r="C50" i="38"/>
  <c r="C51" i="38"/>
  <c r="C52" i="38"/>
  <c r="C53" i="38"/>
  <c r="C54" i="38"/>
  <c r="C55" i="38"/>
  <c r="C46" i="38"/>
  <c r="C34" i="38"/>
  <c r="C35" i="38"/>
  <c r="C36" i="38"/>
  <c r="C37" i="38"/>
  <c r="C38" i="38"/>
  <c r="C39" i="38"/>
  <c r="C40" i="38"/>
  <c r="C41" i="38"/>
  <c r="C42" i="38"/>
  <c r="C33" i="38"/>
  <c r="C21" i="38"/>
  <c r="C22" i="38"/>
  <c r="C23" i="38"/>
  <c r="C24" i="38"/>
  <c r="C25" i="38"/>
  <c r="C26" i="38"/>
  <c r="C27" i="38"/>
  <c r="C28" i="38"/>
  <c r="C29" i="38"/>
  <c r="C20" i="38"/>
  <c r="C8" i="38"/>
  <c r="C9" i="38"/>
  <c r="C10" i="38"/>
  <c r="C11" i="38"/>
  <c r="C12" i="38"/>
  <c r="C13" i="38"/>
  <c r="C14" i="38"/>
  <c r="C15" i="38"/>
  <c r="C16" i="38"/>
  <c r="C7" i="38"/>
  <c r="C6" i="58"/>
  <c r="C7" i="58"/>
  <c r="C8" i="58"/>
  <c r="C9" i="58"/>
  <c r="C10" i="58"/>
  <c r="C11" i="58"/>
  <c r="C12" i="58"/>
  <c r="C13" i="58"/>
  <c r="C14" i="58"/>
  <c r="C5" i="58"/>
  <c r="I6" i="58"/>
  <c r="K6" i="58"/>
  <c r="I7" i="58"/>
  <c r="L7" i="58"/>
  <c r="I8" i="58"/>
  <c r="J8" i="58"/>
  <c r="K8" i="58"/>
  <c r="I9" i="58"/>
  <c r="K9" i="58"/>
  <c r="I10" i="58"/>
  <c r="I11" i="58"/>
  <c r="I12" i="58"/>
  <c r="I14" i="58"/>
  <c r="K14" i="58"/>
  <c r="L14" i="58"/>
  <c r="J10" i="58"/>
  <c r="J12" i="58"/>
  <c r="N15" i="58"/>
  <c r="H14" i="8"/>
  <c r="M15" i="58"/>
  <c r="G14" i="8"/>
  <c r="B6" i="57"/>
  <c r="B8" i="57"/>
  <c r="B10" i="57"/>
  <c r="B12" i="57"/>
  <c r="B14" i="57"/>
  <c r="B16" i="57"/>
  <c r="B18" i="57"/>
  <c r="B20" i="57"/>
  <c r="B22" i="57"/>
  <c r="B24" i="57"/>
  <c r="B26" i="57"/>
  <c r="B28" i="57"/>
  <c r="B30" i="57"/>
  <c r="B33" i="57"/>
  <c r="B6" i="56"/>
  <c r="B8" i="56"/>
  <c r="B10" i="56"/>
  <c r="B12" i="56"/>
  <c r="B14" i="56"/>
  <c r="B16" i="56"/>
  <c r="B18" i="56"/>
  <c r="B20" i="56"/>
  <c r="B22" i="56"/>
  <c r="B24" i="56"/>
  <c r="B26" i="56"/>
  <c r="B28" i="56"/>
  <c r="AX221" i="35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/>
  <c r="AM214" i="35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/>
  <c r="AX204" i="35"/>
  <c r="AW204" i="35"/>
  <c r="AM204" i="35"/>
  <c r="AM208" i="35"/>
  <c r="AX203" i="35"/>
  <c r="AW203" i="35"/>
  <c r="AM203" i="35"/>
  <c r="AM207" i="35"/>
  <c r="AL203" i="35"/>
  <c r="AL204" i="35"/>
  <c r="AL205" i="35"/>
  <c r="AL206" i="35"/>
  <c r="AX202" i="35"/>
  <c r="AW202" i="35"/>
  <c r="AX200" i="35"/>
  <c r="AW200" i="35"/>
  <c r="AX199" i="35"/>
  <c r="AW199" i="35"/>
  <c r="AX198" i="35"/>
  <c r="AW198" i="35"/>
  <c r="AX197" i="35"/>
  <c r="AW197" i="35"/>
  <c r="AX196" i="35"/>
  <c r="AW196" i="35"/>
  <c r="AX195" i="35"/>
  <c r="AW195" i="35"/>
  <c r="AX194" i="35"/>
  <c r="AW194" i="35"/>
  <c r="AX193" i="35"/>
  <c r="AW193" i="35"/>
  <c r="AX192" i="35"/>
  <c r="AW192" i="35"/>
  <c r="AX191" i="35"/>
  <c r="AW191" i="35"/>
  <c r="AM191" i="35"/>
  <c r="AM192" i="35"/>
  <c r="AM193" i="35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/>
  <c r="AX183" i="35"/>
  <c r="AW183" i="35"/>
  <c r="AM183" i="35"/>
  <c r="AM187" i="35"/>
  <c r="AX182" i="35"/>
  <c r="AW182" i="35"/>
  <c r="AM182" i="35"/>
  <c r="AM186" i="35"/>
  <c r="AL182" i="35"/>
  <c r="AL183" i="35"/>
  <c r="AL184" i="35"/>
  <c r="AL185" i="35"/>
  <c r="AX181" i="35"/>
  <c r="AW181" i="35"/>
  <c r="AX178" i="35"/>
  <c r="AW178" i="35"/>
  <c r="AX177" i="35"/>
  <c r="AW177" i="35"/>
  <c r="AX174" i="35"/>
  <c r="AW174" i="35"/>
  <c r="AX173" i="35"/>
  <c r="AW173" i="35"/>
  <c r="AM170" i="35"/>
  <c r="AM171" i="35"/>
  <c r="AM172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/>
  <c r="AX162" i="35"/>
  <c r="AW162" i="35"/>
  <c r="AM162" i="35"/>
  <c r="AM166" i="35"/>
  <c r="AX161" i="35"/>
  <c r="AW161" i="35"/>
  <c r="AM161" i="35"/>
  <c r="AM165" i="35"/>
  <c r="AL161" i="35"/>
  <c r="AL162" i="35"/>
  <c r="AL163" i="35"/>
  <c r="AL164" i="35"/>
  <c r="AX160" i="35"/>
  <c r="AW160" i="35"/>
  <c r="AX158" i="35"/>
  <c r="AW158" i="35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AW151" i="35"/>
  <c r="AX150" i="35"/>
  <c r="AW150" i="35"/>
  <c r="AX149" i="35"/>
  <c r="AW149" i="35"/>
  <c r="AM149" i="35"/>
  <c r="AM150" i="35"/>
  <c r="AM151" i="35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/>
  <c r="AX141" i="35"/>
  <c r="AW141" i="35"/>
  <c r="AM141" i="35"/>
  <c r="AM145" i="35"/>
  <c r="AX140" i="35"/>
  <c r="AW140" i="35"/>
  <c r="AM140" i="35"/>
  <c r="AM144" i="35"/>
  <c r="AL140" i="35"/>
  <c r="AL141" i="35"/>
  <c r="AL142" i="35"/>
  <c r="AL143" i="35"/>
  <c r="AX139" i="35"/>
  <c r="AW139" i="35"/>
  <c r="AX137" i="35"/>
  <c r="Y76" i="35"/>
  <c r="AW137" i="35"/>
  <c r="X76" i="35"/>
  <c r="AX136" i="35"/>
  <c r="AW136" i="35"/>
  <c r="AX135" i="35"/>
  <c r="AW135" i="35"/>
  <c r="AX134" i="35"/>
  <c r="Y73" i="35"/>
  <c r="AW134" i="35"/>
  <c r="X73" i="35"/>
  <c r="AX133" i="35"/>
  <c r="Y72" i="35"/>
  <c r="AW133" i="35"/>
  <c r="X72" i="35"/>
  <c r="AX132" i="35"/>
  <c r="AW132" i="35"/>
  <c r="AX131" i="35"/>
  <c r="AW131" i="35"/>
  <c r="AX130" i="35"/>
  <c r="Y71" i="35"/>
  <c r="AW130" i="35"/>
  <c r="X71" i="35"/>
  <c r="AX129" i="35"/>
  <c r="AW129" i="35"/>
  <c r="AX128" i="35"/>
  <c r="Y69" i="35"/>
  <c r="AW128" i="35"/>
  <c r="X69" i="35"/>
  <c r="AM128" i="35"/>
  <c r="AM129" i="35"/>
  <c r="AM130" i="35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/>
  <c r="AX120" i="35"/>
  <c r="AW120" i="35"/>
  <c r="AM120" i="35"/>
  <c r="AM124" i="35"/>
  <c r="AX119" i="35"/>
  <c r="AW119" i="35"/>
  <c r="AM119" i="35"/>
  <c r="AM123" i="35"/>
  <c r="AL119" i="35"/>
  <c r="AL120" i="35"/>
  <c r="AL121" i="35"/>
  <c r="AL122" i="35"/>
  <c r="AX118" i="35"/>
  <c r="AW118" i="35"/>
  <c r="AX111" i="35"/>
  <c r="AW111" i="35"/>
  <c r="AX110" i="35"/>
  <c r="AW110" i="35"/>
  <c r="AM107" i="35"/>
  <c r="AM108" i="35"/>
  <c r="AM109" i="35"/>
  <c r="AM106" i="35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/>
  <c r="AX99" i="35"/>
  <c r="AW99" i="35"/>
  <c r="AM99" i="35"/>
  <c r="AM103" i="35"/>
  <c r="AX98" i="35"/>
  <c r="AW98" i="35"/>
  <c r="AM98" i="35"/>
  <c r="AM102" i="35"/>
  <c r="AL98" i="35"/>
  <c r="AL99" i="35"/>
  <c r="AL100" i="35"/>
  <c r="AL101" i="35"/>
  <c r="AX97" i="35"/>
  <c r="AW97" i="35"/>
  <c r="AX95" i="35"/>
  <c r="Y54" i="35"/>
  <c r="Y55" i="35"/>
  <c r="AW95" i="35"/>
  <c r="X54" i="35"/>
  <c r="X55" i="35"/>
  <c r="AX94" i="35"/>
  <c r="Y53" i="35"/>
  <c r="AW94" i="35"/>
  <c r="X53" i="35"/>
  <c r="AX93" i="35"/>
  <c r="Y52" i="35"/>
  <c r="AW93" i="35"/>
  <c r="X52" i="35"/>
  <c r="AX92" i="35"/>
  <c r="Y51" i="35"/>
  <c r="AW92" i="35"/>
  <c r="X51" i="35"/>
  <c r="AX91" i="35"/>
  <c r="Y50" i="35"/>
  <c r="AW91" i="35"/>
  <c r="X50" i="35"/>
  <c r="AX90" i="35"/>
  <c r="AW90" i="35"/>
  <c r="AX89" i="35"/>
  <c r="AW89" i="35"/>
  <c r="Y49" i="35"/>
  <c r="AX87" i="35"/>
  <c r="Y48" i="35"/>
  <c r="AW87" i="35"/>
  <c r="X48" i="35"/>
  <c r="X47" i="35"/>
  <c r="AM86" i="35"/>
  <c r="AM87" i="35"/>
  <c r="AM88" i="35"/>
  <c r="AX85" i="35"/>
  <c r="Y46" i="35"/>
  <c r="AW85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/>
  <c r="AX78" i="35"/>
  <c r="AW78" i="35"/>
  <c r="AM78" i="35"/>
  <c r="AM82" i="35"/>
  <c r="AX77" i="35"/>
  <c r="AW77" i="35"/>
  <c r="AM77" i="35"/>
  <c r="AM81" i="35"/>
  <c r="AL77" i="35"/>
  <c r="AL78" i="35"/>
  <c r="AL79" i="35"/>
  <c r="AL80" i="35"/>
  <c r="AL81" i="35"/>
  <c r="AL82" i="35"/>
  <c r="AX76" i="35"/>
  <c r="AW76" i="35"/>
  <c r="AX74" i="35"/>
  <c r="Y43" i="35"/>
  <c r="Y44" i="35"/>
  <c r="AW74" i="35"/>
  <c r="X43" i="35"/>
  <c r="X44" i="35"/>
  <c r="AX73" i="35"/>
  <c r="Y42" i="35"/>
  <c r="AW73" i="35"/>
  <c r="X42" i="35"/>
  <c r="AX72" i="35"/>
  <c r="Y41" i="35"/>
  <c r="AW72" i="35"/>
  <c r="X41" i="35"/>
  <c r="AX71" i="35"/>
  <c r="Y40" i="35"/>
  <c r="AW71" i="35"/>
  <c r="X40" i="35"/>
  <c r="AX70" i="35"/>
  <c r="Y39" i="35"/>
  <c r="AW70" i="35"/>
  <c r="X39" i="35"/>
  <c r="AX69" i="35"/>
  <c r="AW69" i="35"/>
  <c r="AX68" i="35"/>
  <c r="AW68" i="35"/>
  <c r="AX67" i="35"/>
  <c r="Y38" i="35"/>
  <c r="AW67" i="35"/>
  <c r="X38" i="35"/>
  <c r="AX66" i="35"/>
  <c r="Y37" i="35"/>
  <c r="AW66" i="35"/>
  <c r="X37" i="35"/>
  <c r="AX65" i="35"/>
  <c r="Y36" i="35"/>
  <c r="AW65" i="35"/>
  <c r="X36" i="35"/>
  <c r="AM65" i="35"/>
  <c r="AM66" i="35"/>
  <c r="AM67" i="35"/>
  <c r="AX64" i="35"/>
  <c r="Y35" i="35"/>
  <c r="AW64" i="35"/>
  <c r="X35" i="35"/>
  <c r="AM64" i="35"/>
  <c r="AX63" i="35"/>
  <c r="Y34" i="35"/>
  <c r="AW63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/>
  <c r="AX57" i="35"/>
  <c r="AW57" i="35"/>
  <c r="AM57" i="35"/>
  <c r="AM61" i="35"/>
  <c r="AX56" i="35"/>
  <c r="AW56" i="35"/>
  <c r="AM56" i="35"/>
  <c r="AM60" i="35"/>
  <c r="AL56" i="35"/>
  <c r="AL57" i="35"/>
  <c r="AL58" i="35"/>
  <c r="AL59" i="35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/>
  <c r="AM46" i="35"/>
  <c r="AX43" i="35"/>
  <c r="Y24" i="35" s="1"/>
  <c r="AW43" i="35"/>
  <c r="X24" i="35" s="1"/>
  <c r="AM43" i="35"/>
  <c r="AX42" i="35"/>
  <c r="Y23" i="35" s="1"/>
  <c r="AW42" i="35"/>
  <c r="X23" i="35" s="1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/>
  <c r="AX36" i="35"/>
  <c r="AW36" i="35"/>
  <c r="AM36" i="35"/>
  <c r="AM40" i="35"/>
  <c r="AX35" i="35"/>
  <c r="AW35" i="35"/>
  <c r="AM35" i="35"/>
  <c r="AM39" i="35"/>
  <c r="AL35" i="35"/>
  <c r="AL36" i="35"/>
  <c r="AL37" i="35"/>
  <c r="AL38" i="35"/>
  <c r="AX34" i="35"/>
  <c r="AW34" i="35"/>
  <c r="Y21" i="35"/>
  <c r="Y22" i="35" s="1"/>
  <c r="X18" i="35"/>
  <c r="X20" i="35" s="1"/>
  <c r="AX27" i="35"/>
  <c r="AW27" i="35"/>
  <c r="AX26" i="35"/>
  <c r="AW26" i="35"/>
  <c r="AX24" i="35"/>
  <c r="Y15" i="35" s="1"/>
  <c r="AW24" i="35"/>
  <c r="X15" i="35"/>
  <c r="AX23" i="35"/>
  <c r="Y14" i="35" s="1"/>
  <c r="AW23" i="35"/>
  <c r="X14" i="35" s="1"/>
  <c r="AM23" i="35"/>
  <c r="AM24" i="35"/>
  <c r="AM25" i="35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/>
  <c r="AM15" i="35"/>
  <c r="AM19" i="35"/>
  <c r="AX14" i="35"/>
  <c r="AW14" i="35"/>
  <c r="AM14" i="35"/>
  <c r="AM18" i="35"/>
  <c r="AL14" i="35"/>
  <c r="AX13" i="35"/>
  <c r="AW13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AB101" i="35"/>
  <c r="AB102" i="35"/>
  <c r="AB103" i="35"/>
  <c r="AB104" i="35"/>
  <c r="AB105" i="35"/>
  <c r="AB106" i="35"/>
  <c r="AB107" i="35"/>
  <c r="AB108" i="35"/>
  <c r="AB109" i="35"/>
  <c r="AB110" i="35"/>
  <c r="Y99" i="35"/>
  <c r="X99" i="35"/>
  <c r="W99" i="35"/>
  <c r="V99" i="35"/>
  <c r="AB90" i="35"/>
  <c r="AB91" i="35"/>
  <c r="AB92" i="35"/>
  <c r="AB93" i="35"/>
  <c r="AB94" i="35"/>
  <c r="AB95" i="35"/>
  <c r="AB96" i="35"/>
  <c r="AB97" i="35"/>
  <c r="AB98" i="35"/>
  <c r="AB99" i="35"/>
  <c r="Y88" i="35"/>
  <c r="X88" i="35"/>
  <c r="W88" i="35"/>
  <c r="V88" i="35"/>
  <c r="AB79" i="35"/>
  <c r="AB80" i="35"/>
  <c r="AB81" i="35"/>
  <c r="AB82" i="35"/>
  <c r="AB83" i="35"/>
  <c r="AB84" i="35"/>
  <c r="AB85" i="35"/>
  <c r="AB86" i="35"/>
  <c r="AB87" i="35"/>
  <c r="AB88" i="35"/>
  <c r="Y77" i="35"/>
  <c r="X77" i="35"/>
  <c r="W77" i="35"/>
  <c r="V77" i="35"/>
  <c r="AB68" i="35"/>
  <c r="AB69" i="35"/>
  <c r="AB70" i="35"/>
  <c r="AB71" i="35"/>
  <c r="AB72" i="35"/>
  <c r="AB73" i="35"/>
  <c r="AB74" i="35"/>
  <c r="AB75" i="35"/>
  <c r="AB76" i="35"/>
  <c r="AB77" i="35"/>
  <c r="AB57" i="35"/>
  <c r="AB58" i="35"/>
  <c r="AB59" i="35"/>
  <c r="AB60" i="35"/>
  <c r="AB61" i="35"/>
  <c r="AB62" i="35"/>
  <c r="AB63" i="35"/>
  <c r="AB64" i="35"/>
  <c r="AB65" i="35"/>
  <c r="AB66" i="35"/>
  <c r="W55" i="35"/>
  <c r="V55" i="35"/>
  <c r="W43" i="35"/>
  <c r="W44" i="35"/>
  <c r="V43" i="35"/>
  <c r="V44" i="35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/>
  <c r="AB37" i="35"/>
  <c r="AB38" i="35"/>
  <c r="AB39" i="35"/>
  <c r="AB40" i="35"/>
  <c r="AB41" i="35"/>
  <c r="AB42" i="35"/>
  <c r="AB43" i="35"/>
  <c r="AB44" i="35"/>
  <c r="W35" i="35"/>
  <c r="V35" i="35"/>
  <c r="W34" i="35"/>
  <c r="V34" i="35"/>
  <c r="W21" i="35"/>
  <c r="W22" i="35"/>
  <c r="V21" i="35"/>
  <c r="V22" i="35" s="1"/>
  <c r="W18" i="35"/>
  <c r="W20" i="35" s="1"/>
  <c r="V18" i="35"/>
  <c r="V19" i="35" s="1"/>
  <c r="W16" i="35"/>
  <c r="V16" i="35"/>
  <c r="W15" i="35"/>
  <c r="W14" i="35"/>
  <c r="V14" i="35"/>
  <c r="W13" i="35"/>
  <c r="V13" i="35"/>
  <c r="W12" i="35"/>
  <c r="D7" i="4"/>
  <c r="D11" i="4"/>
  <c r="D15" i="4"/>
  <c r="D16" i="4"/>
  <c r="E7" i="4"/>
  <c r="E11" i="4"/>
  <c r="E15" i="4"/>
  <c r="E16" i="4"/>
  <c r="F7" i="4"/>
  <c r="F11" i="4"/>
  <c r="F15" i="4"/>
  <c r="F16" i="4"/>
  <c r="G7" i="4"/>
  <c r="G11" i="4"/>
  <c r="G15" i="4"/>
  <c r="G16" i="4"/>
  <c r="H7" i="4"/>
  <c r="H11" i="4"/>
  <c r="H15" i="4"/>
  <c r="H16" i="4"/>
  <c r="I7" i="4"/>
  <c r="I11" i="4"/>
  <c r="I15" i="4"/>
  <c r="I16" i="4"/>
  <c r="J7" i="4"/>
  <c r="J11" i="4"/>
  <c r="J15" i="4"/>
  <c r="J16" i="4"/>
  <c r="K7" i="4"/>
  <c r="K11" i="4"/>
  <c r="K15" i="4"/>
  <c r="K16" i="4"/>
  <c r="L7" i="4"/>
  <c r="L11" i="4"/>
  <c r="L15" i="4"/>
  <c r="L16" i="4"/>
  <c r="M7" i="4"/>
  <c r="M11" i="4"/>
  <c r="M15" i="4"/>
  <c r="M16" i="4"/>
  <c r="N7" i="4"/>
  <c r="N11" i="4"/>
  <c r="N15" i="4"/>
  <c r="N16" i="4"/>
  <c r="C7" i="4"/>
  <c r="C11" i="4"/>
  <c r="C15" i="4"/>
  <c r="C16" i="4"/>
  <c r="H55" i="41"/>
  <c r="AM7" i="35"/>
  <c r="AL7" i="35"/>
  <c r="J41" i="35"/>
  <c r="D29" i="39"/>
  <c r="I51" i="53"/>
  <c r="J51" i="53"/>
  <c r="K51" i="53"/>
  <c r="L51" i="53"/>
  <c r="M51" i="53"/>
  <c r="N51" i="53"/>
  <c r="N55" i="53"/>
  <c r="N56" i="53"/>
  <c r="O51" i="53"/>
  <c r="P51" i="53"/>
  <c r="Q51" i="53"/>
  <c r="Q53" i="53"/>
  <c r="Q55" i="53"/>
  <c r="R51" i="53"/>
  <c r="S51" i="53"/>
  <c r="T51" i="53"/>
  <c r="U51" i="53"/>
  <c r="U53" i="53"/>
  <c r="V51" i="53"/>
  <c r="W51" i="53"/>
  <c r="X51" i="53"/>
  <c r="Y51" i="53"/>
  <c r="Z51" i="53"/>
  <c r="AA51" i="53"/>
  <c r="I52" i="53"/>
  <c r="I54" i="53"/>
  <c r="I56" i="53"/>
  <c r="J52" i="53"/>
  <c r="J54" i="53"/>
  <c r="J53" i="53"/>
  <c r="K52" i="53"/>
  <c r="K54" i="53"/>
  <c r="L52" i="53"/>
  <c r="L54" i="53"/>
  <c r="L53" i="53"/>
  <c r="L55" i="53"/>
  <c r="M52" i="53"/>
  <c r="M54" i="53"/>
  <c r="N52" i="53"/>
  <c r="N54" i="53"/>
  <c r="O52" i="53"/>
  <c r="O54" i="53"/>
  <c r="P52" i="53"/>
  <c r="P54" i="53"/>
  <c r="Q52" i="53"/>
  <c r="Q54" i="53"/>
  <c r="R52" i="53"/>
  <c r="R54" i="53"/>
  <c r="S52" i="53"/>
  <c r="S54" i="53"/>
  <c r="T52" i="53"/>
  <c r="T54" i="53"/>
  <c r="T53" i="53"/>
  <c r="T55" i="53"/>
  <c r="U52" i="53"/>
  <c r="U54" i="53"/>
  <c r="V52" i="53"/>
  <c r="V54" i="53"/>
  <c r="V56" i="53"/>
  <c r="W52" i="53"/>
  <c r="W54" i="53"/>
  <c r="X52" i="53"/>
  <c r="X54" i="53"/>
  <c r="Y52" i="53"/>
  <c r="Y54" i="53"/>
  <c r="Z52" i="53"/>
  <c r="Z54" i="53"/>
  <c r="AA52" i="53"/>
  <c r="AA54" i="53"/>
  <c r="I53" i="53"/>
  <c r="K53" i="53"/>
  <c r="M53" i="53"/>
  <c r="N53" i="53"/>
  <c r="O53" i="53"/>
  <c r="P53" i="53"/>
  <c r="R53" i="53"/>
  <c r="S53" i="53"/>
  <c r="V53" i="53"/>
  <c r="W53" i="53"/>
  <c r="W55" i="53"/>
  <c r="X53" i="53"/>
  <c r="Y53" i="53"/>
  <c r="Z53" i="53"/>
  <c r="Z55" i="53"/>
  <c r="AA53" i="53"/>
  <c r="I25" i="53"/>
  <c r="I8" i="53"/>
  <c r="I60" i="53"/>
  <c r="I62" i="53"/>
  <c r="J25" i="53"/>
  <c r="J32" i="53"/>
  <c r="J33" i="53"/>
  <c r="J35" i="53"/>
  <c r="K25" i="53"/>
  <c r="L25" i="53"/>
  <c r="M25" i="53"/>
  <c r="M34" i="53"/>
  <c r="M28" i="53"/>
  <c r="M8" i="53"/>
  <c r="M11" i="53"/>
  <c r="N25" i="53"/>
  <c r="N32" i="53"/>
  <c r="N33" i="53"/>
  <c r="O25" i="53"/>
  <c r="P25" i="53"/>
  <c r="Q25" i="53"/>
  <c r="Q32" i="53"/>
  <c r="Q33" i="53"/>
  <c r="Q35" i="53"/>
  <c r="R25" i="53"/>
  <c r="R32" i="53"/>
  <c r="R33" i="53"/>
  <c r="S25" i="53"/>
  <c r="T25" i="53"/>
  <c r="T28" i="53"/>
  <c r="T8" i="53"/>
  <c r="T11" i="53"/>
  <c r="T17" i="53"/>
  <c r="U25" i="53"/>
  <c r="U32" i="53"/>
  <c r="U33" i="53"/>
  <c r="U35" i="53"/>
  <c r="V25" i="53"/>
  <c r="V32" i="53"/>
  <c r="V33" i="53"/>
  <c r="V35" i="53"/>
  <c r="W25" i="53"/>
  <c r="X25" i="53"/>
  <c r="Y25" i="53"/>
  <c r="Z25" i="53"/>
  <c r="Z32" i="53"/>
  <c r="Z33" i="53"/>
  <c r="AA25" i="53"/>
  <c r="AA32" i="53"/>
  <c r="AA33" i="53"/>
  <c r="I28" i="53"/>
  <c r="J28" i="53"/>
  <c r="K28" i="53"/>
  <c r="L28" i="53"/>
  <c r="N28" i="53"/>
  <c r="O28" i="53"/>
  <c r="P28" i="53"/>
  <c r="Q28" i="53"/>
  <c r="R28" i="53"/>
  <c r="R34" i="53"/>
  <c r="S28" i="53"/>
  <c r="U28" i="53"/>
  <c r="V28" i="53"/>
  <c r="V34" i="53"/>
  <c r="V41" i="53"/>
  <c r="V57" i="53"/>
  <c r="W28" i="53"/>
  <c r="X28" i="53"/>
  <c r="Y28" i="53"/>
  <c r="Z28" i="53"/>
  <c r="AA28" i="53"/>
  <c r="H28" i="53"/>
  <c r="H25" i="53"/>
  <c r="H34" i="53"/>
  <c r="J8" i="53"/>
  <c r="K8" i="53"/>
  <c r="L8" i="53"/>
  <c r="H8" i="53"/>
  <c r="N8" i="53"/>
  <c r="O8" i="53"/>
  <c r="P8" i="53"/>
  <c r="Q8" i="53"/>
  <c r="Q17" i="53"/>
  <c r="R8" i="53"/>
  <c r="S8" i="53"/>
  <c r="U8" i="53"/>
  <c r="U15" i="53"/>
  <c r="U16" i="53"/>
  <c r="V8" i="53"/>
  <c r="W8" i="53"/>
  <c r="W15" i="53"/>
  <c r="W16" i="53"/>
  <c r="W18" i="53"/>
  <c r="W39" i="53"/>
  <c r="X8" i="53"/>
  <c r="Y8" i="53"/>
  <c r="Y60" i="53"/>
  <c r="Y62" i="53"/>
  <c r="Z8" i="53"/>
  <c r="AA8" i="53"/>
  <c r="N11" i="53"/>
  <c r="N17" i="53"/>
  <c r="Q11" i="53"/>
  <c r="S15" i="53"/>
  <c r="S16" i="53"/>
  <c r="U18" i="53"/>
  <c r="AA11" i="53"/>
  <c r="AA17" i="53"/>
  <c r="I11" i="53"/>
  <c r="J11" i="53"/>
  <c r="K11" i="53"/>
  <c r="L11" i="53"/>
  <c r="O11" i="53"/>
  <c r="P11" i="53"/>
  <c r="R11" i="53"/>
  <c r="S11" i="53"/>
  <c r="U11" i="53"/>
  <c r="V11" i="53"/>
  <c r="W11" i="53"/>
  <c r="X11" i="53"/>
  <c r="Y11" i="53"/>
  <c r="Z11" i="53"/>
  <c r="O15" i="53"/>
  <c r="O16" i="53"/>
  <c r="O18" i="53"/>
  <c r="H11" i="53"/>
  <c r="H15" i="53"/>
  <c r="H16" i="53"/>
  <c r="I57" i="51"/>
  <c r="J57" i="51"/>
  <c r="J61" i="51"/>
  <c r="J62" i="51"/>
  <c r="K57" i="51"/>
  <c r="L57" i="51"/>
  <c r="M57" i="51"/>
  <c r="N57" i="51"/>
  <c r="N61" i="51"/>
  <c r="N62" i="51"/>
  <c r="O57" i="51"/>
  <c r="P57" i="51"/>
  <c r="Q57" i="51"/>
  <c r="R57" i="51"/>
  <c r="R61" i="51"/>
  <c r="S57" i="51"/>
  <c r="T57" i="51"/>
  <c r="U57" i="51"/>
  <c r="V57" i="51"/>
  <c r="V59" i="51"/>
  <c r="V61" i="51"/>
  <c r="V62" i="51"/>
  <c r="V58" i="51"/>
  <c r="V60" i="51"/>
  <c r="W57" i="51"/>
  <c r="X57" i="51"/>
  <c r="Y57" i="51"/>
  <c r="Z57" i="51"/>
  <c r="Z59" i="51"/>
  <c r="Z61" i="51"/>
  <c r="Z58" i="51"/>
  <c r="Z60" i="51"/>
  <c r="AA57" i="51"/>
  <c r="I58" i="51"/>
  <c r="I60" i="51"/>
  <c r="J58" i="51"/>
  <c r="J60" i="51"/>
  <c r="K58" i="51"/>
  <c r="K60" i="51"/>
  <c r="K59" i="51"/>
  <c r="L58" i="51"/>
  <c r="L60" i="51"/>
  <c r="L62" i="51"/>
  <c r="M58" i="51"/>
  <c r="M60" i="51"/>
  <c r="N58" i="51"/>
  <c r="N60" i="51"/>
  <c r="O58" i="51"/>
  <c r="O60" i="51"/>
  <c r="O59" i="51"/>
  <c r="P58" i="51"/>
  <c r="P60" i="51"/>
  <c r="Q58" i="51"/>
  <c r="Q60" i="51"/>
  <c r="Q62" i="51"/>
  <c r="R58" i="51"/>
  <c r="R60" i="51"/>
  <c r="S58" i="51"/>
  <c r="S60" i="51"/>
  <c r="S59" i="51"/>
  <c r="T58" i="51"/>
  <c r="T60" i="51"/>
  <c r="U58" i="51"/>
  <c r="U60" i="51"/>
  <c r="W58" i="51"/>
  <c r="W60" i="51"/>
  <c r="W59" i="51"/>
  <c r="W61" i="51"/>
  <c r="X58" i="51"/>
  <c r="X60" i="51"/>
  <c r="Y58" i="51"/>
  <c r="Y60" i="51"/>
  <c r="Y59" i="51"/>
  <c r="Y61" i="51"/>
  <c r="AA58" i="51"/>
  <c r="I59" i="51"/>
  <c r="I61" i="51"/>
  <c r="J59" i="51"/>
  <c r="L59" i="51"/>
  <c r="L61" i="51"/>
  <c r="L12" i="51"/>
  <c r="L20" i="51"/>
  <c r="L32" i="51"/>
  <c r="L40" i="51"/>
  <c r="M59" i="51"/>
  <c r="N59" i="51"/>
  <c r="P59" i="51"/>
  <c r="P61" i="51"/>
  <c r="Q59" i="51"/>
  <c r="R59" i="51"/>
  <c r="T59" i="51"/>
  <c r="T61" i="51"/>
  <c r="U59" i="51"/>
  <c r="X59" i="51"/>
  <c r="AA59" i="51"/>
  <c r="AA60" i="51"/>
  <c r="I66" i="51"/>
  <c r="I68" i="51"/>
  <c r="J66" i="51"/>
  <c r="J68" i="51"/>
  <c r="L66" i="51"/>
  <c r="L68" i="51"/>
  <c r="M66" i="51"/>
  <c r="M68" i="51"/>
  <c r="N66" i="51"/>
  <c r="N68" i="51"/>
  <c r="P66" i="51"/>
  <c r="P68" i="51"/>
  <c r="Q66" i="51"/>
  <c r="Q68" i="51"/>
  <c r="R66" i="51"/>
  <c r="R68" i="51"/>
  <c r="T66" i="51"/>
  <c r="T68" i="51"/>
  <c r="U66" i="51"/>
  <c r="U68" i="51"/>
  <c r="V66" i="51"/>
  <c r="V68" i="51"/>
  <c r="X66" i="51"/>
  <c r="X68" i="51"/>
  <c r="Y66" i="51"/>
  <c r="Y68" i="51"/>
  <c r="Z66" i="51"/>
  <c r="Z68" i="51"/>
  <c r="H66" i="51"/>
  <c r="H57" i="51"/>
  <c r="I32" i="51"/>
  <c r="I40" i="51"/>
  <c r="J32" i="51"/>
  <c r="J40" i="51"/>
  <c r="K32" i="51"/>
  <c r="K40" i="51"/>
  <c r="M32" i="51"/>
  <c r="M40" i="51"/>
  <c r="N32" i="51"/>
  <c r="N40" i="51"/>
  <c r="N47" i="51"/>
  <c r="P32" i="51"/>
  <c r="P40" i="51"/>
  <c r="Q32" i="51"/>
  <c r="Q40" i="51"/>
  <c r="Q47" i="51"/>
  <c r="R32" i="51"/>
  <c r="R40" i="51"/>
  <c r="S32" i="51"/>
  <c r="T32" i="51"/>
  <c r="T40" i="51"/>
  <c r="T47" i="51"/>
  <c r="U32" i="51"/>
  <c r="V32" i="51"/>
  <c r="V40" i="51"/>
  <c r="W32" i="51"/>
  <c r="X32" i="51"/>
  <c r="X40" i="51"/>
  <c r="X47" i="51"/>
  <c r="Y32" i="51"/>
  <c r="Z32" i="51"/>
  <c r="Z40" i="51"/>
  <c r="AA32" i="51"/>
  <c r="I36" i="51"/>
  <c r="I37" i="51"/>
  <c r="I41" i="51"/>
  <c r="J36" i="51"/>
  <c r="J37" i="51"/>
  <c r="J41" i="51"/>
  <c r="J45" i="51"/>
  <c r="L36" i="51"/>
  <c r="L37" i="51"/>
  <c r="L41" i="51"/>
  <c r="M36" i="51"/>
  <c r="M37" i="51"/>
  <c r="M41" i="51"/>
  <c r="N36" i="51"/>
  <c r="N37" i="51"/>
  <c r="N41" i="51"/>
  <c r="P36" i="51"/>
  <c r="P37" i="51"/>
  <c r="P41" i="51"/>
  <c r="Q36" i="51"/>
  <c r="Q37" i="51"/>
  <c r="Q41" i="51"/>
  <c r="R36" i="51"/>
  <c r="R37" i="51"/>
  <c r="R41" i="51"/>
  <c r="T36" i="51"/>
  <c r="T37" i="51"/>
  <c r="T41" i="51"/>
  <c r="U36" i="51"/>
  <c r="U37" i="51"/>
  <c r="U41" i="51"/>
  <c r="V36" i="51"/>
  <c r="V37" i="51"/>
  <c r="V41" i="51"/>
  <c r="X36" i="51"/>
  <c r="X37" i="51"/>
  <c r="X41" i="51"/>
  <c r="Y36" i="51"/>
  <c r="Y37" i="51"/>
  <c r="Y41" i="51"/>
  <c r="Z36" i="51"/>
  <c r="Z37" i="51"/>
  <c r="Z41" i="51"/>
  <c r="Z45" i="51"/>
  <c r="I38" i="51"/>
  <c r="J38" i="51"/>
  <c r="L38" i="51"/>
  <c r="M38" i="51"/>
  <c r="N38" i="51"/>
  <c r="P38" i="51"/>
  <c r="Q38" i="51"/>
  <c r="R38" i="51"/>
  <c r="T38" i="51"/>
  <c r="U38" i="51"/>
  <c r="V38" i="51"/>
  <c r="X38" i="51"/>
  <c r="Y38" i="51"/>
  <c r="Z38" i="51"/>
  <c r="I39" i="51"/>
  <c r="J39" i="51"/>
  <c r="L39" i="51"/>
  <c r="M39" i="51"/>
  <c r="N39" i="51"/>
  <c r="P39" i="51"/>
  <c r="Q39" i="51"/>
  <c r="R39" i="51"/>
  <c r="T39" i="51"/>
  <c r="U39" i="51"/>
  <c r="V39" i="51"/>
  <c r="X39" i="51"/>
  <c r="Y39" i="51"/>
  <c r="Z39" i="51"/>
  <c r="U40" i="51"/>
  <c r="Y40" i="51"/>
  <c r="H38" i="51"/>
  <c r="H32" i="51"/>
  <c r="J19" i="51"/>
  <c r="L19" i="51"/>
  <c r="N19" i="51"/>
  <c r="P19" i="51"/>
  <c r="R19" i="51"/>
  <c r="T19" i="51"/>
  <c r="V19" i="51"/>
  <c r="X19" i="51"/>
  <c r="Z19" i="51"/>
  <c r="I12" i="51"/>
  <c r="I20" i="51"/>
  <c r="I47" i="51"/>
  <c r="J12" i="51"/>
  <c r="J20" i="51"/>
  <c r="K12" i="51"/>
  <c r="M12" i="51"/>
  <c r="M20" i="51"/>
  <c r="N12" i="51"/>
  <c r="N20" i="51"/>
  <c r="O12" i="51"/>
  <c r="P12" i="51"/>
  <c r="P20" i="51"/>
  <c r="Q12" i="51"/>
  <c r="Q20" i="51"/>
  <c r="R12" i="51"/>
  <c r="R20" i="51"/>
  <c r="S12" i="51"/>
  <c r="T12" i="51"/>
  <c r="T20" i="51"/>
  <c r="U12" i="51"/>
  <c r="U20" i="51"/>
  <c r="U47" i="51"/>
  <c r="V12" i="51"/>
  <c r="V20" i="51"/>
  <c r="V47" i="51"/>
  <c r="W12" i="51"/>
  <c r="X12" i="51"/>
  <c r="X20" i="51"/>
  <c r="Y12" i="51"/>
  <c r="Y20" i="51"/>
  <c r="Y47" i="51"/>
  <c r="Z12" i="51"/>
  <c r="Z20" i="51"/>
  <c r="I16" i="51"/>
  <c r="I17" i="51"/>
  <c r="I21" i="51"/>
  <c r="I45" i="51"/>
  <c r="I46" i="51"/>
  <c r="J16" i="51"/>
  <c r="J17" i="51"/>
  <c r="J21" i="51"/>
  <c r="L16" i="51"/>
  <c r="L17" i="51"/>
  <c r="M16" i="51"/>
  <c r="N16" i="51"/>
  <c r="N17" i="51"/>
  <c r="O17" i="51"/>
  <c r="O21" i="51"/>
  <c r="P16" i="51"/>
  <c r="P17" i="51"/>
  <c r="P21" i="51"/>
  <c r="P45" i="51"/>
  <c r="Q16" i="51"/>
  <c r="Q17" i="51"/>
  <c r="Q21" i="51"/>
  <c r="R16" i="51"/>
  <c r="R17" i="51"/>
  <c r="R21" i="51"/>
  <c r="R45" i="51"/>
  <c r="R46" i="51"/>
  <c r="T16" i="51"/>
  <c r="T17" i="51"/>
  <c r="U16" i="51"/>
  <c r="U17" i="51"/>
  <c r="U21" i="51"/>
  <c r="U45" i="51"/>
  <c r="V16" i="51"/>
  <c r="V17" i="51"/>
  <c r="V21" i="51"/>
  <c r="X16" i="51"/>
  <c r="X17" i="51"/>
  <c r="X21" i="51"/>
  <c r="X45" i="51"/>
  <c r="X46" i="51"/>
  <c r="Y16" i="51"/>
  <c r="Y17" i="51"/>
  <c r="Y21" i="51"/>
  <c r="Y45" i="51"/>
  <c r="Z16" i="51"/>
  <c r="Z17" i="51"/>
  <c r="Z21" i="51"/>
  <c r="I18" i="51"/>
  <c r="J18" i="51"/>
  <c r="L18" i="51"/>
  <c r="M18" i="51"/>
  <c r="N18" i="51"/>
  <c r="P18" i="51"/>
  <c r="Q18" i="51"/>
  <c r="R18" i="51"/>
  <c r="T18" i="51"/>
  <c r="U18" i="51"/>
  <c r="V18" i="51"/>
  <c r="X18" i="51"/>
  <c r="Y18" i="51"/>
  <c r="Z18" i="51"/>
  <c r="I19" i="51"/>
  <c r="M19" i="51"/>
  <c r="Q19" i="51"/>
  <c r="U19" i="51"/>
  <c r="Y19" i="51"/>
  <c r="H19" i="51"/>
  <c r="H18" i="51"/>
  <c r="H12" i="51"/>
  <c r="H20" i="51"/>
  <c r="N9" i="49"/>
  <c r="G25" i="49"/>
  <c r="D9" i="36"/>
  <c r="D29" i="36"/>
  <c r="G19" i="49"/>
  <c r="G18" i="49"/>
  <c r="G10" i="49"/>
  <c r="I53" i="47"/>
  <c r="J53" i="47"/>
  <c r="K53" i="47"/>
  <c r="L53" i="47"/>
  <c r="M53" i="47"/>
  <c r="M55" i="47"/>
  <c r="M57" i="47"/>
  <c r="N53" i="47"/>
  <c r="N57" i="47"/>
  <c r="N58" i="47"/>
  <c r="O53" i="47"/>
  <c r="P53" i="47"/>
  <c r="Q53" i="47"/>
  <c r="R53" i="47"/>
  <c r="R57" i="47"/>
  <c r="S53" i="47"/>
  <c r="T53" i="47"/>
  <c r="U53" i="47"/>
  <c r="V53" i="47"/>
  <c r="W53" i="47"/>
  <c r="X53" i="47"/>
  <c r="Y53" i="47"/>
  <c r="Y55" i="47"/>
  <c r="Y57" i="47"/>
  <c r="Y58" i="47"/>
  <c r="Y54" i="47"/>
  <c r="Y56" i="47"/>
  <c r="Z53" i="47"/>
  <c r="Z57" i="47"/>
  <c r="AA53" i="47"/>
  <c r="I54" i="47"/>
  <c r="I56" i="47"/>
  <c r="J54" i="47"/>
  <c r="J56" i="47"/>
  <c r="K54" i="47"/>
  <c r="K56" i="47"/>
  <c r="L54" i="47"/>
  <c r="L56" i="47"/>
  <c r="M54" i="47"/>
  <c r="M56" i="47"/>
  <c r="N54" i="47"/>
  <c r="N56" i="47"/>
  <c r="O54" i="47"/>
  <c r="O56" i="47"/>
  <c r="P54" i="47"/>
  <c r="P56" i="47"/>
  <c r="Q54" i="47"/>
  <c r="Q56" i="47"/>
  <c r="Q58" i="47"/>
  <c r="R54" i="47"/>
  <c r="R56" i="47"/>
  <c r="R55" i="47"/>
  <c r="R58" i="47"/>
  <c r="S54" i="47"/>
  <c r="S56" i="47"/>
  <c r="T54" i="47"/>
  <c r="T56" i="47"/>
  <c r="T55" i="47"/>
  <c r="T57" i="47"/>
  <c r="T58" i="47"/>
  <c r="U54" i="47"/>
  <c r="U56" i="47"/>
  <c r="V54" i="47"/>
  <c r="V56" i="47"/>
  <c r="V55" i="47"/>
  <c r="V57" i="47"/>
  <c r="W54" i="47"/>
  <c r="W56" i="47"/>
  <c r="X54" i="47"/>
  <c r="X56" i="47"/>
  <c r="Z54" i="47"/>
  <c r="Z56" i="47"/>
  <c r="AA54" i="47"/>
  <c r="AA56" i="47"/>
  <c r="I55" i="47"/>
  <c r="J55" i="47"/>
  <c r="K55" i="47"/>
  <c r="K57" i="47"/>
  <c r="K58" i="47"/>
  <c r="L55" i="47"/>
  <c r="N55" i="47"/>
  <c r="O55" i="47"/>
  <c r="P55" i="47"/>
  <c r="Q55" i="47"/>
  <c r="Q57" i="47"/>
  <c r="S55" i="47"/>
  <c r="U55" i="47"/>
  <c r="U57" i="47"/>
  <c r="W55" i="47"/>
  <c r="X55" i="47"/>
  <c r="Z55" i="47"/>
  <c r="AA55" i="47"/>
  <c r="I8" i="47"/>
  <c r="I62" i="47"/>
  <c r="J8" i="47"/>
  <c r="J16" i="47"/>
  <c r="J17" i="47"/>
  <c r="J19" i="47"/>
  <c r="K8" i="47"/>
  <c r="K12" i="47"/>
  <c r="K18" i="47"/>
  <c r="L8" i="47"/>
  <c r="M8" i="47"/>
  <c r="M16" i="47"/>
  <c r="M17" i="47"/>
  <c r="M19" i="47"/>
  <c r="M41" i="47"/>
  <c r="N8" i="47"/>
  <c r="N62" i="47"/>
  <c r="O8" i="47"/>
  <c r="P8" i="47"/>
  <c r="P16" i="47"/>
  <c r="P17" i="47"/>
  <c r="Q8" i="47"/>
  <c r="Q12" i="47"/>
  <c r="Q18" i="47"/>
  <c r="R8" i="47"/>
  <c r="R18" i="47"/>
  <c r="R12" i="47"/>
  <c r="R26" i="47"/>
  <c r="R30" i="47"/>
  <c r="S8" i="47"/>
  <c r="S18" i="47"/>
  <c r="T8" i="47"/>
  <c r="T16" i="47"/>
  <c r="T17" i="47"/>
  <c r="U8" i="47"/>
  <c r="U12" i="47"/>
  <c r="U18" i="47"/>
  <c r="U26" i="47"/>
  <c r="U36" i="47"/>
  <c r="U30" i="47"/>
  <c r="U43" i="47"/>
  <c r="U44" i="47"/>
  <c r="V8" i="47"/>
  <c r="V16" i="47"/>
  <c r="V17" i="47"/>
  <c r="W8" i="47"/>
  <c r="X8" i="47"/>
  <c r="X62" i="47"/>
  <c r="X64" i="47"/>
  <c r="Y8" i="47"/>
  <c r="Y26" i="47"/>
  <c r="Y62" i="47"/>
  <c r="Y64" i="47"/>
  <c r="Z8" i="47"/>
  <c r="Z16" i="47"/>
  <c r="Z17" i="47"/>
  <c r="Z19" i="47"/>
  <c r="AA8" i="47"/>
  <c r="AA62" i="47"/>
  <c r="I12" i="47"/>
  <c r="J12" i="47"/>
  <c r="J18" i="47"/>
  <c r="L12" i="47"/>
  <c r="L26" i="47"/>
  <c r="L30" i="47"/>
  <c r="L36" i="47"/>
  <c r="M12" i="47"/>
  <c r="N12" i="47"/>
  <c r="O12" i="47"/>
  <c r="O18" i="47"/>
  <c r="P12" i="47"/>
  <c r="P18" i="47"/>
  <c r="P43" i="47"/>
  <c r="P44" i="47"/>
  <c r="P26" i="47"/>
  <c r="P30" i="47"/>
  <c r="P36" i="47"/>
  <c r="S12" i="47"/>
  <c r="S26" i="47"/>
  <c r="S30" i="47"/>
  <c r="T12" i="47"/>
  <c r="T18" i="47"/>
  <c r="V12" i="47"/>
  <c r="W12" i="47"/>
  <c r="X12" i="47"/>
  <c r="Y12" i="47"/>
  <c r="Z12" i="47"/>
  <c r="AA12" i="47"/>
  <c r="AA18" i="47"/>
  <c r="AA26" i="47"/>
  <c r="AA30" i="47"/>
  <c r="AA36" i="47"/>
  <c r="AA43" i="47"/>
  <c r="AA59" i="47"/>
  <c r="T19" i="47"/>
  <c r="I26" i="47"/>
  <c r="I36" i="47"/>
  <c r="I30" i="47"/>
  <c r="J26" i="47"/>
  <c r="J34" i="47"/>
  <c r="J35" i="47"/>
  <c r="K26" i="47"/>
  <c r="K34" i="47"/>
  <c r="K35" i="47"/>
  <c r="M26" i="47"/>
  <c r="M34" i="47"/>
  <c r="M35" i="47"/>
  <c r="M37" i="47"/>
  <c r="N26" i="47"/>
  <c r="N34" i="47"/>
  <c r="N35" i="47"/>
  <c r="O26" i="47"/>
  <c r="O34" i="47"/>
  <c r="O35" i="47"/>
  <c r="Q26" i="47"/>
  <c r="T26" i="47"/>
  <c r="V26" i="47"/>
  <c r="V30" i="47"/>
  <c r="W26" i="47"/>
  <c r="X26" i="47"/>
  <c r="Y34" i="47"/>
  <c r="Y35" i="47"/>
  <c r="Y37" i="47"/>
  <c r="Z26" i="47"/>
  <c r="AA34" i="47"/>
  <c r="AA35" i="47"/>
  <c r="AA37" i="47"/>
  <c r="J30" i="47"/>
  <c r="J36" i="47"/>
  <c r="K30" i="47"/>
  <c r="M30" i="47"/>
  <c r="N30" i="47"/>
  <c r="O30" i="47"/>
  <c r="O36" i="47"/>
  <c r="O43" i="47"/>
  <c r="Q30" i="47"/>
  <c r="T30" i="47"/>
  <c r="W30" i="47"/>
  <c r="W36" i="47"/>
  <c r="X30" i="47"/>
  <c r="X36" i="47"/>
  <c r="Y30" i="47"/>
  <c r="Z30" i="47"/>
  <c r="P34" i="47"/>
  <c r="P35" i="47"/>
  <c r="P37" i="47"/>
  <c r="Q34" i="47"/>
  <c r="Q35" i="47"/>
  <c r="X34" i="47"/>
  <c r="X35" i="47"/>
  <c r="X37" i="47"/>
  <c r="H30" i="47"/>
  <c r="H26" i="47"/>
  <c r="H12" i="47"/>
  <c r="H8" i="47"/>
  <c r="I57" i="45"/>
  <c r="J57" i="45"/>
  <c r="K57" i="45"/>
  <c r="K61" i="45"/>
  <c r="L57" i="45"/>
  <c r="L59" i="45"/>
  <c r="L61" i="45"/>
  <c r="L58" i="45"/>
  <c r="L60" i="45"/>
  <c r="L62" i="45"/>
  <c r="M57" i="45"/>
  <c r="M61" i="45"/>
  <c r="N57" i="45"/>
  <c r="O57" i="45"/>
  <c r="P57" i="45"/>
  <c r="Q57" i="45"/>
  <c r="R57" i="45"/>
  <c r="S57" i="45"/>
  <c r="T57" i="45"/>
  <c r="T59" i="45"/>
  <c r="T61" i="45"/>
  <c r="U57" i="45"/>
  <c r="V57" i="45"/>
  <c r="W57" i="45"/>
  <c r="W59" i="45"/>
  <c r="W58" i="45"/>
  <c r="W60" i="45"/>
  <c r="X57" i="45"/>
  <c r="Y57" i="45"/>
  <c r="Z57" i="45"/>
  <c r="AA57" i="45"/>
  <c r="AA59" i="45"/>
  <c r="AB57" i="45"/>
  <c r="AC57" i="45"/>
  <c r="AC59" i="45"/>
  <c r="AC61" i="45"/>
  <c r="AC62" i="45"/>
  <c r="AC58" i="45"/>
  <c r="AC60" i="45"/>
  <c r="AD57" i="45"/>
  <c r="AE57" i="45"/>
  <c r="AF57" i="45"/>
  <c r="AG57" i="45"/>
  <c r="AG59" i="45"/>
  <c r="AG61" i="45"/>
  <c r="AG58" i="45"/>
  <c r="AG60" i="45"/>
  <c r="AG62" i="45"/>
  <c r="AH57" i="45"/>
  <c r="AI57" i="45"/>
  <c r="AJ57" i="45"/>
  <c r="AK57" i="45"/>
  <c r="AL57" i="45"/>
  <c r="AM57" i="45"/>
  <c r="AN57" i="45"/>
  <c r="AO57" i="45"/>
  <c r="AP57" i="45"/>
  <c r="AQ57" i="45"/>
  <c r="AQ59" i="45"/>
  <c r="AR57" i="45"/>
  <c r="AR59" i="45"/>
  <c r="AR61" i="45"/>
  <c r="AR62" i="45"/>
  <c r="AR64" i="45"/>
  <c r="AR65" i="45"/>
  <c r="AS57" i="45"/>
  <c r="AT57" i="45"/>
  <c r="AU57" i="45"/>
  <c r="AU61" i="45"/>
  <c r="AV57" i="45"/>
  <c r="AW57" i="45"/>
  <c r="AX57" i="45"/>
  <c r="AY57" i="45"/>
  <c r="AY61" i="45"/>
  <c r="AY62" i="45"/>
  <c r="AZ57" i="45"/>
  <c r="BA57" i="45"/>
  <c r="BB57" i="45"/>
  <c r="BC57" i="45"/>
  <c r="BC59" i="45"/>
  <c r="BD57" i="45"/>
  <c r="BE57" i="45"/>
  <c r="BE59" i="45"/>
  <c r="BE61" i="45"/>
  <c r="I58" i="45"/>
  <c r="I60" i="45"/>
  <c r="I62" i="45"/>
  <c r="I59" i="45"/>
  <c r="I61" i="45"/>
  <c r="J58" i="45"/>
  <c r="J60" i="45"/>
  <c r="J62" i="45"/>
  <c r="K58" i="45"/>
  <c r="M58" i="45"/>
  <c r="M60" i="45"/>
  <c r="N58" i="45"/>
  <c r="N60" i="45"/>
  <c r="O58" i="45"/>
  <c r="O60" i="45"/>
  <c r="P58" i="45"/>
  <c r="P60" i="45"/>
  <c r="P59" i="45"/>
  <c r="P61" i="45"/>
  <c r="P62" i="45"/>
  <c r="Q58" i="45"/>
  <c r="Q60" i="45"/>
  <c r="R58" i="45"/>
  <c r="R60" i="45"/>
  <c r="S58" i="45"/>
  <c r="S60" i="45"/>
  <c r="S62" i="45"/>
  <c r="T58" i="45"/>
  <c r="T60" i="45"/>
  <c r="U58" i="45"/>
  <c r="U60" i="45"/>
  <c r="U59" i="45"/>
  <c r="U61" i="45"/>
  <c r="U62" i="45"/>
  <c r="V58" i="45"/>
  <c r="V60" i="45"/>
  <c r="X58" i="45"/>
  <c r="X60" i="45"/>
  <c r="X62" i="45"/>
  <c r="Y58" i="45"/>
  <c r="Y60" i="45"/>
  <c r="Y59" i="45"/>
  <c r="Y61" i="45"/>
  <c r="Z58" i="45"/>
  <c r="AA58" i="45"/>
  <c r="AA60" i="45"/>
  <c r="AB58" i="45"/>
  <c r="AB60" i="45"/>
  <c r="AB62" i="45"/>
  <c r="AB59" i="45"/>
  <c r="AB61" i="45"/>
  <c r="AD58" i="45"/>
  <c r="AD60" i="45"/>
  <c r="AD59" i="45"/>
  <c r="AD61" i="45"/>
  <c r="AE58" i="45"/>
  <c r="AF58" i="45"/>
  <c r="AF60" i="45"/>
  <c r="AH58" i="45"/>
  <c r="AH60" i="45"/>
  <c r="AI58" i="45"/>
  <c r="AI60" i="45"/>
  <c r="AJ58" i="45"/>
  <c r="AJ60" i="45"/>
  <c r="AK58" i="45"/>
  <c r="AK60" i="45"/>
  <c r="AK59" i="45"/>
  <c r="AL58" i="45"/>
  <c r="AL60" i="45"/>
  <c r="AM58" i="45"/>
  <c r="AM60" i="45"/>
  <c r="AM59" i="45"/>
  <c r="AM61" i="45"/>
  <c r="AM62" i="45"/>
  <c r="AN58" i="45"/>
  <c r="AN60" i="45"/>
  <c r="AO58" i="45"/>
  <c r="AO60" i="45"/>
  <c r="AP58" i="45"/>
  <c r="AQ58" i="45"/>
  <c r="AQ60" i="45"/>
  <c r="AR58" i="45"/>
  <c r="AR60" i="45"/>
  <c r="AS58" i="45"/>
  <c r="AS60" i="45"/>
  <c r="AS62" i="45"/>
  <c r="AT58" i="45"/>
  <c r="AT60" i="45"/>
  <c r="AT59" i="45"/>
  <c r="AT61" i="45"/>
  <c r="AU58" i="45"/>
  <c r="AU60" i="45"/>
  <c r="AV58" i="45"/>
  <c r="AV60" i="45"/>
  <c r="AW58" i="45"/>
  <c r="AW60" i="45"/>
  <c r="AX58" i="45"/>
  <c r="AY58" i="45"/>
  <c r="AZ58" i="45"/>
  <c r="AZ60" i="45"/>
  <c r="AZ59" i="45"/>
  <c r="AZ61" i="45"/>
  <c r="AZ62" i="45"/>
  <c r="BA58" i="45"/>
  <c r="BA60" i="45"/>
  <c r="BB58" i="45"/>
  <c r="BB60" i="45"/>
  <c r="BC58" i="45"/>
  <c r="BC60" i="45"/>
  <c r="BD58" i="45"/>
  <c r="BD60" i="45"/>
  <c r="BD59" i="45"/>
  <c r="BD61" i="45"/>
  <c r="BE58" i="45"/>
  <c r="BE60" i="45"/>
  <c r="BE62" i="45"/>
  <c r="J59" i="45"/>
  <c r="K59" i="45"/>
  <c r="K60" i="45"/>
  <c r="K62" i="45"/>
  <c r="M59" i="45"/>
  <c r="N59" i="45"/>
  <c r="O59" i="45"/>
  <c r="O61" i="45"/>
  <c r="O62" i="45"/>
  <c r="Q59" i="45"/>
  <c r="R59" i="45"/>
  <c r="S59" i="45"/>
  <c r="S61" i="45"/>
  <c r="V59" i="45"/>
  <c r="X59" i="45"/>
  <c r="X61" i="45"/>
  <c r="Z59" i="45"/>
  <c r="Z61" i="45"/>
  <c r="Z62" i="45"/>
  <c r="AE59" i="45"/>
  <c r="AE61" i="45"/>
  <c r="AE60" i="45"/>
  <c r="AE62" i="45"/>
  <c r="AF59" i="45"/>
  <c r="AH59" i="45"/>
  <c r="AH61" i="45"/>
  <c r="AH62" i="45"/>
  <c r="AI59" i="45"/>
  <c r="AI61" i="45"/>
  <c r="AI62" i="45"/>
  <c r="AJ59" i="45"/>
  <c r="AJ61" i="45"/>
  <c r="AJ62" i="45"/>
  <c r="AL59" i="45"/>
  <c r="AN59" i="45"/>
  <c r="AN61" i="45"/>
  <c r="AN62" i="45"/>
  <c r="AO59" i="45"/>
  <c r="AP59" i="45"/>
  <c r="AS59" i="45"/>
  <c r="AU59" i="45"/>
  <c r="AV59" i="45"/>
  <c r="AV61" i="45"/>
  <c r="AW59" i="45"/>
  <c r="AW61" i="45"/>
  <c r="AW62" i="45"/>
  <c r="AX59" i="45"/>
  <c r="AX61" i="45"/>
  <c r="AY59" i="45"/>
  <c r="BA59" i="45"/>
  <c r="BB59" i="45"/>
  <c r="BB61" i="45"/>
  <c r="Z60" i="45"/>
  <c r="AP60" i="45"/>
  <c r="AX60" i="45"/>
  <c r="AY60" i="45"/>
  <c r="I30" i="45"/>
  <c r="I31" i="45"/>
  <c r="J30" i="45"/>
  <c r="J31" i="45"/>
  <c r="J38" i="45"/>
  <c r="J39" i="45"/>
  <c r="K30" i="45"/>
  <c r="L30" i="45"/>
  <c r="L31" i="45"/>
  <c r="M30" i="45"/>
  <c r="M31" i="45"/>
  <c r="M66" i="45"/>
  <c r="M68" i="45"/>
  <c r="N30" i="45"/>
  <c r="N31" i="45"/>
  <c r="O30" i="45"/>
  <c r="O31" i="45"/>
  <c r="P30" i="45"/>
  <c r="P31" i="45"/>
  <c r="P34" i="45"/>
  <c r="Q30" i="45"/>
  <c r="Q31" i="45"/>
  <c r="R30" i="45"/>
  <c r="R31" i="45"/>
  <c r="S30" i="45"/>
  <c r="S31" i="45"/>
  <c r="S66" i="45"/>
  <c r="S68" i="45"/>
  <c r="T30" i="45"/>
  <c r="T31" i="45"/>
  <c r="U30" i="45"/>
  <c r="U31" i="45"/>
  <c r="V30" i="45"/>
  <c r="V31" i="45"/>
  <c r="W30" i="45"/>
  <c r="W31" i="45"/>
  <c r="X30" i="45"/>
  <c r="X31" i="45"/>
  <c r="Y30" i="45"/>
  <c r="Y31" i="45"/>
  <c r="Y18" i="45"/>
  <c r="Y19" i="45"/>
  <c r="Y21" i="45"/>
  <c r="Z30" i="45"/>
  <c r="Z31" i="45"/>
  <c r="AA30" i="45"/>
  <c r="AA31" i="45"/>
  <c r="AA66" i="45"/>
  <c r="AA68" i="45"/>
  <c r="AB30" i="45"/>
  <c r="AB31" i="45"/>
  <c r="AC30" i="45"/>
  <c r="AC31" i="45"/>
  <c r="AD30" i="45"/>
  <c r="AD31" i="45"/>
  <c r="AE30" i="45"/>
  <c r="AE31" i="45"/>
  <c r="AE38" i="45"/>
  <c r="AE39" i="45"/>
  <c r="AE41" i="45"/>
  <c r="AE45" i="45"/>
  <c r="AE67" i="45"/>
  <c r="AF30" i="45"/>
  <c r="AF31" i="45"/>
  <c r="AG30" i="45"/>
  <c r="AG31" i="45"/>
  <c r="AG34" i="45"/>
  <c r="AG40" i="45"/>
  <c r="AG47" i="45"/>
  <c r="AG63" i="45"/>
  <c r="AH30" i="45"/>
  <c r="AH31" i="45"/>
  <c r="AI30" i="45"/>
  <c r="AI31" i="45"/>
  <c r="AI40" i="45"/>
  <c r="AJ30" i="45"/>
  <c r="AJ31" i="45"/>
  <c r="AK38" i="45"/>
  <c r="AK39" i="45"/>
  <c r="AL30" i="45"/>
  <c r="AL31" i="45"/>
  <c r="AM30" i="45"/>
  <c r="AM31" i="45"/>
  <c r="AO30" i="45"/>
  <c r="AO31" i="45"/>
  <c r="AO40" i="45"/>
  <c r="AP30" i="45"/>
  <c r="AP31" i="45"/>
  <c r="AQ30" i="45"/>
  <c r="AQ31" i="45"/>
  <c r="AR30" i="45"/>
  <c r="AR31" i="45"/>
  <c r="AR41" i="45"/>
  <c r="AR45" i="45"/>
  <c r="AR38" i="45"/>
  <c r="AR39" i="45"/>
  <c r="AS30" i="45"/>
  <c r="AS31" i="45"/>
  <c r="AS34" i="45"/>
  <c r="AT30" i="45"/>
  <c r="AT31" i="45"/>
  <c r="AU30" i="45"/>
  <c r="AU31" i="45"/>
  <c r="AU40" i="45"/>
  <c r="AV30" i="45"/>
  <c r="AV31" i="45"/>
  <c r="AV38" i="45"/>
  <c r="AW30" i="45"/>
  <c r="AW31" i="45"/>
  <c r="AW66" i="45"/>
  <c r="AW68" i="45"/>
  <c r="AX30" i="45"/>
  <c r="AX31" i="45"/>
  <c r="AY30" i="45"/>
  <c r="AY31" i="45"/>
  <c r="AZ30" i="45"/>
  <c r="AZ31" i="45"/>
  <c r="AZ34" i="45"/>
  <c r="BA30" i="45"/>
  <c r="BA31" i="45"/>
  <c r="BB30" i="45"/>
  <c r="BB31" i="45"/>
  <c r="BB40" i="45"/>
  <c r="BC30" i="45"/>
  <c r="BC31" i="45"/>
  <c r="BD30" i="45"/>
  <c r="BD31" i="45"/>
  <c r="BD34" i="45"/>
  <c r="BD40" i="45"/>
  <c r="BE30" i="45"/>
  <c r="BE31" i="45"/>
  <c r="BE38" i="45"/>
  <c r="BE39" i="45"/>
  <c r="AL34" i="45"/>
  <c r="AL40" i="45"/>
  <c r="I34" i="45"/>
  <c r="J34" i="45"/>
  <c r="K34" i="45"/>
  <c r="L34" i="45"/>
  <c r="M34" i="45"/>
  <c r="N34" i="45"/>
  <c r="O34" i="45"/>
  <c r="Q34" i="45"/>
  <c r="R34" i="45"/>
  <c r="S34" i="45"/>
  <c r="T34" i="45"/>
  <c r="U34" i="45"/>
  <c r="V34" i="45"/>
  <c r="W34" i="45"/>
  <c r="W40" i="45"/>
  <c r="X34" i="45"/>
  <c r="Y34" i="45"/>
  <c r="Z34" i="45"/>
  <c r="AA34" i="45"/>
  <c r="AB34" i="45"/>
  <c r="AC34" i="45"/>
  <c r="AD34" i="45"/>
  <c r="AE34" i="45"/>
  <c r="AF34" i="45"/>
  <c r="AH34" i="45"/>
  <c r="AI34" i="45"/>
  <c r="AJ34" i="45"/>
  <c r="AM34" i="45"/>
  <c r="AN34" i="45"/>
  <c r="AO34" i="45"/>
  <c r="AP34" i="45"/>
  <c r="AQ34" i="45"/>
  <c r="AR34" i="45"/>
  <c r="AT34" i="45"/>
  <c r="AU34" i="45"/>
  <c r="AV34" i="45"/>
  <c r="AW34" i="45"/>
  <c r="AX34" i="45"/>
  <c r="AY34" i="45"/>
  <c r="BA34" i="45"/>
  <c r="BB34" i="45"/>
  <c r="BB14" i="45"/>
  <c r="BB20" i="45"/>
  <c r="BB47" i="45"/>
  <c r="BC34" i="45"/>
  <c r="BC40" i="45"/>
  <c r="BC14" i="45"/>
  <c r="BE34" i="45"/>
  <c r="H34" i="45"/>
  <c r="H30" i="45"/>
  <c r="H31" i="45"/>
  <c r="S14" i="45"/>
  <c r="S20" i="45"/>
  <c r="Y14" i="45"/>
  <c r="Y20" i="45"/>
  <c r="AC14" i="45"/>
  <c r="AC20" i="45"/>
  <c r="AG14" i="45"/>
  <c r="AG20" i="45"/>
  <c r="AI18" i="45"/>
  <c r="AI19" i="45"/>
  <c r="AI21" i="45"/>
  <c r="AO14" i="45"/>
  <c r="AO20" i="45"/>
  <c r="AP21" i="45"/>
  <c r="AS14" i="45"/>
  <c r="BB18" i="45"/>
  <c r="BB19" i="45"/>
  <c r="BB21" i="45"/>
  <c r="BB45" i="45"/>
  <c r="L38" i="45"/>
  <c r="L39" i="45"/>
  <c r="P14" i="45"/>
  <c r="AM18" i="45"/>
  <c r="AM19" i="45"/>
  <c r="AM21" i="45"/>
  <c r="AR14" i="45"/>
  <c r="AR20" i="45"/>
  <c r="AR47" i="45"/>
  <c r="AU18" i="45"/>
  <c r="AU19" i="45"/>
  <c r="AZ18" i="45"/>
  <c r="AZ19" i="45"/>
  <c r="AZ21" i="45"/>
  <c r="I14" i="45"/>
  <c r="I20" i="45"/>
  <c r="J14" i="45"/>
  <c r="J20" i="45"/>
  <c r="K14" i="45"/>
  <c r="L14" i="45"/>
  <c r="M14" i="45"/>
  <c r="M20" i="45"/>
  <c r="N14" i="45"/>
  <c r="O14" i="45"/>
  <c r="Q14" i="45"/>
  <c r="R14" i="45"/>
  <c r="T14" i="45"/>
  <c r="U14" i="45"/>
  <c r="V14" i="45"/>
  <c r="W14" i="45"/>
  <c r="X14" i="45"/>
  <c r="Z14" i="45"/>
  <c r="AA14" i="45"/>
  <c r="AA20" i="45"/>
  <c r="AB14" i="45"/>
  <c r="AD14" i="45"/>
  <c r="AE14" i="45"/>
  <c r="AF14" i="45"/>
  <c r="AH14" i="45"/>
  <c r="AI14" i="45"/>
  <c r="AI20" i="45"/>
  <c r="AJ14" i="45"/>
  <c r="AL14" i="45"/>
  <c r="AM14" i="45"/>
  <c r="AM20" i="45"/>
  <c r="AN14" i="45"/>
  <c r="AP14" i="45"/>
  <c r="AP20" i="45"/>
  <c r="AP47" i="45"/>
  <c r="AT14" i="45"/>
  <c r="AU14" i="45"/>
  <c r="AV14" i="45"/>
  <c r="AV20" i="45"/>
  <c r="AW14" i="45"/>
  <c r="AX14" i="45"/>
  <c r="AY14" i="45"/>
  <c r="AZ14" i="45"/>
  <c r="AZ20" i="45"/>
  <c r="BA14" i="45"/>
  <c r="BD14" i="45"/>
  <c r="BD20" i="45"/>
  <c r="BE14" i="45"/>
  <c r="BE20" i="45"/>
  <c r="I57" i="43"/>
  <c r="J57" i="43"/>
  <c r="J59" i="43"/>
  <c r="J61" i="43"/>
  <c r="J58" i="43"/>
  <c r="J60" i="43"/>
  <c r="K57" i="43"/>
  <c r="L57" i="43"/>
  <c r="M57" i="43"/>
  <c r="N57" i="43"/>
  <c r="O57" i="43"/>
  <c r="P57" i="43"/>
  <c r="Q57" i="43"/>
  <c r="R57" i="43"/>
  <c r="S57" i="43"/>
  <c r="S59" i="43"/>
  <c r="S61" i="43"/>
  <c r="T57" i="43"/>
  <c r="U57" i="43"/>
  <c r="V57" i="43"/>
  <c r="V59" i="43"/>
  <c r="V61" i="43"/>
  <c r="V58" i="43"/>
  <c r="V60" i="43"/>
  <c r="V62" i="43"/>
  <c r="W57" i="43"/>
  <c r="W59" i="43"/>
  <c r="X57" i="43"/>
  <c r="Y57" i="43"/>
  <c r="Z57" i="43"/>
  <c r="AA57" i="43"/>
  <c r="AA59" i="43"/>
  <c r="AA61" i="43"/>
  <c r="I58" i="43"/>
  <c r="I60" i="43"/>
  <c r="K58" i="43"/>
  <c r="K60" i="43"/>
  <c r="K62" i="43"/>
  <c r="K59" i="43"/>
  <c r="K61" i="43"/>
  <c r="L58" i="43"/>
  <c r="L60" i="43"/>
  <c r="L59" i="43"/>
  <c r="L61" i="43"/>
  <c r="M58" i="43"/>
  <c r="M60" i="43"/>
  <c r="N58" i="43"/>
  <c r="N60" i="43"/>
  <c r="O58" i="43"/>
  <c r="O60" i="43"/>
  <c r="O59" i="43"/>
  <c r="O61" i="43"/>
  <c r="O62" i="43"/>
  <c r="P58" i="43"/>
  <c r="P60" i="43"/>
  <c r="Q58" i="43"/>
  <c r="Q60" i="43"/>
  <c r="Q62" i="43"/>
  <c r="Q59" i="43"/>
  <c r="Q61" i="43"/>
  <c r="R58" i="43"/>
  <c r="R60" i="43"/>
  <c r="S58" i="43"/>
  <c r="S60" i="43"/>
  <c r="S62" i="43"/>
  <c r="T58" i="43"/>
  <c r="T60" i="43"/>
  <c r="T59" i="43"/>
  <c r="T61" i="43"/>
  <c r="U58" i="43"/>
  <c r="U60" i="43"/>
  <c r="W58" i="43"/>
  <c r="W60" i="43"/>
  <c r="X58" i="43"/>
  <c r="X60" i="43"/>
  <c r="Y58" i="43"/>
  <c r="Y60" i="43"/>
  <c r="Z58" i="43"/>
  <c r="Z60" i="43"/>
  <c r="AA58" i="43"/>
  <c r="AA60" i="43"/>
  <c r="I59" i="43"/>
  <c r="I61" i="43"/>
  <c r="I62" i="43"/>
  <c r="M59" i="43"/>
  <c r="N59" i="43"/>
  <c r="P59" i="43"/>
  <c r="R59" i="43"/>
  <c r="U59" i="43"/>
  <c r="X59" i="43"/>
  <c r="X61" i="43"/>
  <c r="Y59" i="43"/>
  <c r="Y61" i="43"/>
  <c r="Z59" i="43"/>
  <c r="I29" i="43"/>
  <c r="I31" i="43"/>
  <c r="I34" i="43"/>
  <c r="I40" i="43"/>
  <c r="J29" i="43"/>
  <c r="J31" i="43"/>
  <c r="K29" i="43"/>
  <c r="K31" i="43"/>
  <c r="L29" i="43"/>
  <c r="M29" i="43"/>
  <c r="M31" i="43"/>
  <c r="M34" i="43"/>
  <c r="N29" i="43"/>
  <c r="N31" i="43"/>
  <c r="O29" i="43"/>
  <c r="O31" i="43"/>
  <c r="P29" i="43"/>
  <c r="P31" i="43"/>
  <c r="P40" i="43"/>
  <c r="P34" i="43"/>
  <c r="Q29" i="43"/>
  <c r="Q31" i="43"/>
  <c r="R29" i="43"/>
  <c r="R31" i="43"/>
  <c r="R38" i="43"/>
  <c r="R39" i="43"/>
  <c r="S29" i="43"/>
  <c r="S31" i="43"/>
  <c r="T29" i="43"/>
  <c r="T31" i="43"/>
  <c r="U29" i="43"/>
  <c r="U31" i="43"/>
  <c r="U34" i="43"/>
  <c r="U40" i="43"/>
  <c r="U47" i="43"/>
  <c r="V29" i="43"/>
  <c r="V31" i="43"/>
  <c r="V34" i="43"/>
  <c r="W29" i="43"/>
  <c r="W31" i="43"/>
  <c r="W34" i="43"/>
  <c r="X29" i="43"/>
  <c r="X31" i="43"/>
  <c r="Y29" i="43"/>
  <c r="Y31" i="43"/>
  <c r="Z29" i="43"/>
  <c r="Z31" i="43"/>
  <c r="AA29" i="43"/>
  <c r="AA31" i="43"/>
  <c r="J34" i="43"/>
  <c r="K34" i="43"/>
  <c r="K9" i="43"/>
  <c r="K11" i="43"/>
  <c r="K14" i="43"/>
  <c r="L34" i="43"/>
  <c r="N34" i="43"/>
  <c r="O34" i="43"/>
  <c r="O40" i="43"/>
  <c r="Q34" i="43"/>
  <c r="R34" i="43"/>
  <c r="S34" i="43"/>
  <c r="T34" i="43"/>
  <c r="X34" i="43"/>
  <c r="Y34" i="43"/>
  <c r="Z34" i="43"/>
  <c r="AA34" i="43"/>
  <c r="H34" i="43"/>
  <c r="H29" i="43"/>
  <c r="H31" i="43"/>
  <c r="I9" i="43"/>
  <c r="I11" i="43"/>
  <c r="I18" i="43"/>
  <c r="I19" i="43"/>
  <c r="I21" i="43"/>
  <c r="J9" i="43"/>
  <c r="J11" i="43"/>
  <c r="J66" i="43"/>
  <c r="J68" i="43"/>
  <c r="L9" i="43"/>
  <c r="L11" i="43"/>
  <c r="M9" i="43"/>
  <c r="M11" i="43"/>
  <c r="N9" i="43"/>
  <c r="N11" i="43"/>
  <c r="N66" i="43"/>
  <c r="N68" i="43"/>
  <c r="O9" i="43"/>
  <c r="O11" i="43"/>
  <c r="P9" i="43"/>
  <c r="P11" i="43"/>
  <c r="P66" i="43"/>
  <c r="P68" i="43"/>
  <c r="Q9" i="43"/>
  <c r="Q11" i="43"/>
  <c r="R9" i="43"/>
  <c r="R11" i="43"/>
  <c r="S9" i="43"/>
  <c r="S11" i="43"/>
  <c r="T9" i="43"/>
  <c r="T11" i="43"/>
  <c r="U9" i="43"/>
  <c r="U11" i="43"/>
  <c r="V9" i="43"/>
  <c r="V11" i="43"/>
  <c r="V66" i="43"/>
  <c r="V68" i="43"/>
  <c r="W9" i="43"/>
  <c r="W11" i="43"/>
  <c r="W18" i="43"/>
  <c r="W19" i="43"/>
  <c r="W21" i="43"/>
  <c r="X9" i="43"/>
  <c r="X11" i="43"/>
  <c r="Y9" i="43"/>
  <c r="Y11" i="43"/>
  <c r="Z9" i="43"/>
  <c r="Z11" i="43"/>
  <c r="AA9" i="43"/>
  <c r="AA11" i="43"/>
  <c r="AA18" i="43"/>
  <c r="AA19" i="43"/>
  <c r="AA21" i="43"/>
  <c r="I14" i="43"/>
  <c r="J14" i="43"/>
  <c r="L14" i="43"/>
  <c r="M14" i="43"/>
  <c r="N14" i="43"/>
  <c r="O14" i="43"/>
  <c r="P14" i="43"/>
  <c r="P20" i="43"/>
  <c r="P47" i="43"/>
  <c r="Q14" i="43"/>
  <c r="Q20" i="43"/>
  <c r="R14" i="43"/>
  <c r="S14" i="43"/>
  <c r="T14" i="43"/>
  <c r="U14" i="43"/>
  <c r="V14" i="43"/>
  <c r="W14" i="43"/>
  <c r="X14" i="43"/>
  <c r="Y14" i="43"/>
  <c r="Z14" i="43"/>
  <c r="AA14" i="43"/>
  <c r="H14" i="43"/>
  <c r="K67" i="42"/>
  <c r="I55" i="41"/>
  <c r="I57" i="41"/>
  <c r="I56" i="41"/>
  <c r="I58" i="41"/>
  <c r="J55" i="41"/>
  <c r="K55" i="41"/>
  <c r="L55" i="41"/>
  <c r="M55" i="41"/>
  <c r="N55" i="41"/>
  <c r="O55" i="41"/>
  <c r="P55" i="41"/>
  <c r="Q55" i="41"/>
  <c r="R55" i="41"/>
  <c r="S55" i="41"/>
  <c r="T55" i="41"/>
  <c r="T57" i="41"/>
  <c r="U55" i="41"/>
  <c r="V55" i="41"/>
  <c r="V59" i="41"/>
  <c r="W55" i="41"/>
  <c r="W57" i="41"/>
  <c r="X55" i="41"/>
  <c r="Y55" i="41"/>
  <c r="Y59" i="41"/>
  <c r="Z55" i="41"/>
  <c r="AA55" i="41"/>
  <c r="AB55" i="41"/>
  <c r="AC55" i="41"/>
  <c r="AC59" i="41"/>
  <c r="AD55" i="41"/>
  <c r="AE55" i="41"/>
  <c r="AF55" i="41"/>
  <c r="AG55" i="41"/>
  <c r="AG59" i="41"/>
  <c r="AG57" i="41"/>
  <c r="AH55" i="41"/>
  <c r="AI55" i="41"/>
  <c r="AJ55" i="41"/>
  <c r="AJ57" i="41"/>
  <c r="AK55" i="41"/>
  <c r="AK57" i="41"/>
  <c r="AK59" i="41"/>
  <c r="AK56" i="41"/>
  <c r="AK58" i="41"/>
  <c r="AL55" i="41"/>
  <c r="AM55" i="41"/>
  <c r="AN55" i="41"/>
  <c r="AO55" i="41"/>
  <c r="AP55" i="41"/>
  <c r="AQ55" i="41"/>
  <c r="AQ57" i="41"/>
  <c r="AR55" i="41"/>
  <c r="AR57" i="41"/>
  <c r="AS55" i="41"/>
  <c r="AS59" i="41"/>
  <c r="AT55" i="41"/>
  <c r="AT57" i="41"/>
  <c r="AU55" i="41"/>
  <c r="AU57" i="41"/>
  <c r="AV55" i="41"/>
  <c r="AW55" i="41"/>
  <c r="AX55" i="41"/>
  <c r="AX57" i="41"/>
  <c r="AX56" i="41"/>
  <c r="AX58" i="41"/>
  <c r="AY55" i="41"/>
  <c r="AZ55" i="41"/>
  <c r="BA55" i="41"/>
  <c r="BB55" i="41"/>
  <c r="BC55" i="41"/>
  <c r="BC57" i="41"/>
  <c r="BD55" i="41"/>
  <c r="BE55" i="41"/>
  <c r="BE59" i="41"/>
  <c r="J56" i="41"/>
  <c r="J58" i="41"/>
  <c r="J57" i="41"/>
  <c r="K56" i="41"/>
  <c r="K58" i="41"/>
  <c r="K57" i="41"/>
  <c r="L56" i="41"/>
  <c r="L58" i="41"/>
  <c r="M56" i="41"/>
  <c r="M58" i="41"/>
  <c r="M60" i="41"/>
  <c r="N56" i="41"/>
  <c r="N58" i="41"/>
  <c r="O56" i="41"/>
  <c r="O58" i="41"/>
  <c r="P56" i="41"/>
  <c r="P58" i="41"/>
  <c r="Q56" i="41"/>
  <c r="Q58" i="41"/>
  <c r="R56" i="41"/>
  <c r="R58" i="41"/>
  <c r="S56" i="41"/>
  <c r="S58" i="41"/>
  <c r="S57" i="41"/>
  <c r="T56" i="41"/>
  <c r="T58" i="41"/>
  <c r="U56" i="41"/>
  <c r="U58" i="41"/>
  <c r="V56" i="41"/>
  <c r="V58" i="41"/>
  <c r="V57" i="41"/>
  <c r="W56" i="41"/>
  <c r="W58" i="41"/>
  <c r="X56" i="41"/>
  <c r="X58" i="41"/>
  <c r="Y56" i="41"/>
  <c r="Y58" i="41"/>
  <c r="Z56" i="41"/>
  <c r="Z58" i="41"/>
  <c r="AA56" i="41"/>
  <c r="AA58" i="41"/>
  <c r="AB56" i="41"/>
  <c r="AB58" i="41"/>
  <c r="AC56" i="41"/>
  <c r="AC58" i="41"/>
  <c r="AD56" i="41"/>
  <c r="AD58" i="41"/>
  <c r="AE56" i="41"/>
  <c r="AE58" i="41"/>
  <c r="AF56" i="41"/>
  <c r="AF58" i="41"/>
  <c r="AF60" i="41"/>
  <c r="AG56" i="41"/>
  <c r="AG58" i="41"/>
  <c r="AH56" i="41"/>
  <c r="AH58" i="41"/>
  <c r="AI56" i="41"/>
  <c r="AI58" i="41"/>
  <c r="AJ56" i="41"/>
  <c r="AJ58" i="41"/>
  <c r="AL56" i="41"/>
  <c r="AL58" i="41"/>
  <c r="AM56" i="41"/>
  <c r="AN56" i="41"/>
  <c r="AN58" i="41"/>
  <c r="AO56" i="41"/>
  <c r="AO58" i="41"/>
  <c r="AO60" i="41"/>
  <c r="AP56" i="41"/>
  <c r="AP58" i="41"/>
  <c r="AQ56" i="41"/>
  <c r="AQ58" i="41"/>
  <c r="AR56" i="41"/>
  <c r="AR58" i="41"/>
  <c r="AS56" i="41"/>
  <c r="AS58" i="41"/>
  <c r="AS57" i="41"/>
  <c r="AT56" i="41"/>
  <c r="AT58" i="41"/>
  <c r="AU56" i="41"/>
  <c r="AV56" i="41"/>
  <c r="AV58" i="41"/>
  <c r="AV60" i="41"/>
  <c r="AW56" i="41"/>
  <c r="AW58" i="41"/>
  <c r="AY56" i="41"/>
  <c r="AY58" i="41"/>
  <c r="AZ56" i="41"/>
  <c r="AZ58" i="41"/>
  <c r="BA56" i="41"/>
  <c r="BA58" i="41"/>
  <c r="BB56" i="41"/>
  <c r="BB58" i="41"/>
  <c r="BC56" i="41"/>
  <c r="BC58" i="41"/>
  <c r="BD56" i="41"/>
  <c r="BD58" i="41"/>
  <c r="BE56" i="41"/>
  <c r="BE58" i="41"/>
  <c r="L57" i="41"/>
  <c r="L59" i="41"/>
  <c r="L60" i="41"/>
  <c r="M57" i="41"/>
  <c r="M59" i="41"/>
  <c r="N57" i="41"/>
  <c r="O57" i="41"/>
  <c r="P57" i="41"/>
  <c r="P59" i="41"/>
  <c r="Q57" i="41"/>
  <c r="R57" i="41"/>
  <c r="U57" i="41"/>
  <c r="X57" i="41"/>
  <c r="X59" i="41"/>
  <c r="X60" i="41"/>
  <c r="Y57" i="41"/>
  <c r="Z57" i="41"/>
  <c r="Z59" i="41"/>
  <c r="Z60" i="41"/>
  <c r="AA57" i="41"/>
  <c r="AA59" i="41"/>
  <c r="AA60" i="41"/>
  <c r="AB57" i="41"/>
  <c r="AC57" i="41"/>
  <c r="AD57" i="41"/>
  <c r="AD59" i="41"/>
  <c r="AD60" i="41"/>
  <c r="AE57" i="41"/>
  <c r="AF57" i="41"/>
  <c r="AH57" i="41"/>
  <c r="AH59" i="41"/>
  <c r="AI57" i="41"/>
  <c r="AI59" i="41"/>
  <c r="AL57" i="41"/>
  <c r="AM57" i="41"/>
  <c r="AN57" i="41"/>
  <c r="AN59" i="41"/>
  <c r="AN60" i="41"/>
  <c r="AO57" i="41"/>
  <c r="AP57" i="41"/>
  <c r="AV57" i="41"/>
  <c r="AV59" i="41"/>
  <c r="AW57" i="41"/>
  <c r="AY57" i="41"/>
  <c r="AZ57" i="41"/>
  <c r="BA57" i="41"/>
  <c r="BA59" i="41"/>
  <c r="BB57" i="41"/>
  <c r="BB59" i="41"/>
  <c r="BB60" i="41"/>
  <c r="BD57" i="41"/>
  <c r="BD59" i="41"/>
  <c r="BE57" i="41"/>
  <c r="AM58" i="41"/>
  <c r="AU58" i="41"/>
  <c r="X18" i="47"/>
  <c r="U61" i="51"/>
  <c r="Q61" i="51"/>
  <c r="M61" i="51"/>
  <c r="M62" i="51"/>
  <c r="K34" i="53"/>
  <c r="AA55" i="53"/>
  <c r="O55" i="53"/>
  <c r="V61" i="45"/>
  <c r="W57" i="47"/>
  <c r="T15" i="53"/>
  <c r="T16" i="53"/>
  <c r="T18" i="53"/>
  <c r="AA61" i="51"/>
  <c r="AA62" i="51"/>
  <c r="V55" i="53"/>
  <c r="R55" i="53"/>
  <c r="R56" i="53"/>
  <c r="U34" i="53"/>
  <c r="P15" i="53"/>
  <c r="P16" i="53"/>
  <c r="P18" i="53"/>
  <c r="P39" i="53"/>
  <c r="P40" i="53"/>
  <c r="R61" i="43"/>
  <c r="AV18" i="45"/>
  <c r="AV19" i="45"/>
  <c r="AV21" i="45"/>
  <c r="W34" i="47"/>
  <c r="W35" i="47"/>
  <c r="W37" i="47"/>
  <c r="N15" i="53"/>
  <c r="N16" i="53"/>
  <c r="N18" i="53"/>
  <c r="V15" i="53"/>
  <c r="V16" i="53"/>
  <c r="V18" i="53"/>
  <c r="V39" i="53"/>
  <c r="R15" i="53"/>
  <c r="R16" i="53"/>
  <c r="R18" i="53"/>
  <c r="J18" i="45"/>
  <c r="J19" i="45"/>
  <c r="AA16" i="47"/>
  <c r="AA17" i="47"/>
  <c r="AA19" i="47"/>
  <c r="AA41" i="47"/>
  <c r="AA63" i="47"/>
  <c r="O16" i="47"/>
  <c r="O17" i="47"/>
  <c r="O19" i="47"/>
  <c r="O41" i="47"/>
  <c r="O63" i="47"/>
  <c r="W32" i="53"/>
  <c r="W33" i="53"/>
  <c r="W35" i="53"/>
  <c r="W34" i="53"/>
  <c r="W41" i="53"/>
  <c r="W57" i="53"/>
  <c r="X57" i="47"/>
  <c r="P57" i="47"/>
  <c r="P58" i="47"/>
  <c r="P60" i="47"/>
  <c r="L57" i="47"/>
  <c r="Z34" i="53"/>
  <c r="N34" i="53"/>
  <c r="J34" i="53"/>
  <c r="J17" i="53"/>
  <c r="Y15" i="53"/>
  <c r="Y16" i="53"/>
  <c r="Y18" i="53"/>
  <c r="Q15" i="53"/>
  <c r="Q16" i="53"/>
  <c r="Q18" i="53"/>
  <c r="W60" i="53"/>
  <c r="W62" i="53"/>
  <c r="S60" i="53"/>
  <c r="S62" i="53"/>
  <c r="K60" i="53"/>
  <c r="K62" i="53"/>
  <c r="AY18" i="45"/>
  <c r="AY19" i="45"/>
  <c r="BE18" i="45"/>
  <c r="BE19" i="45"/>
  <c r="BE21" i="45"/>
  <c r="BA19" i="45"/>
  <c r="BA21" i="45"/>
  <c r="BA45" i="45"/>
  <c r="AW18" i="45"/>
  <c r="AW19" i="45"/>
  <c r="AW21" i="45"/>
  <c r="AO18" i="45"/>
  <c r="AO19" i="45"/>
  <c r="AO21" i="45"/>
  <c r="AG18" i="45"/>
  <c r="AG19" i="45"/>
  <c r="AG21" i="45"/>
  <c r="AG45" i="45"/>
  <c r="AC18" i="45"/>
  <c r="AC19" i="45"/>
  <c r="M18" i="45"/>
  <c r="M19" i="45"/>
  <c r="M21" i="45"/>
  <c r="N36" i="47"/>
  <c r="N18" i="47"/>
  <c r="N43" i="47"/>
  <c r="L34" i="53"/>
  <c r="W38" i="45"/>
  <c r="W39" i="45"/>
  <c r="W41" i="45"/>
  <c r="S38" i="45"/>
  <c r="S39" i="45"/>
  <c r="S41" i="45"/>
  <c r="I64" i="47"/>
  <c r="X43" i="47"/>
  <c r="AA64" i="47"/>
  <c r="W62" i="47"/>
  <c r="W64" i="47"/>
  <c r="Z62" i="47"/>
  <c r="Z64" i="47"/>
  <c r="R62" i="47"/>
  <c r="R64" i="47"/>
  <c r="N64" i="47"/>
  <c r="J62" i="47"/>
  <c r="J64" i="47"/>
  <c r="T62" i="47"/>
  <c r="T64" i="47"/>
  <c r="P62" i="47"/>
  <c r="P64" i="47"/>
  <c r="Z60" i="53"/>
  <c r="Z62" i="53"/>
  <c r="V60" i="53"/>
  <c r="V62" i="53"/>
  <c r="R60" i="53"/>
  <c r="R62" i="53"/>
  <c r="N60" i="53"/>
  <c r="N62" i="53"/>
  <c r="J60" i="53"/>
  <c r="J62" i="53"/>
  <c r="I18" i="45"/>
  <c r="I19" i="45"/>
  <c r="I21" i="45"/>
  <c r="L18" i="43"/>
  <c r="L19" i="43"/>
  <c r="L21" i="43"/>
  <c r="L20" i="43"/>
  <c r="T21" i="51"/>
  <c r="T45" i="51"/>
  <c r="N21" i="51"/>
  <c r="L21" i="51"/>
  <c r="K37" i="47"/>
  <c r="O38" i="43"/>
  <c r="O39" i="43"/>
  <c r="O41" i="43"/>
  <c r="K38" i="43"/>
  <c r="K39" i="43"/>
  <c r="R41" i="43"/>
  <c r="Y20" i="43"/>
  <c r="Y47" i="43"/>
  <c r="Y63" i="43"/>
  <c r="S18" i="43"/>
  <c r="S19" i="43"/>
  <c r="S21" i="43"/>
  <c r="S45" i="43"/>
  <c r="S46" i="43"/>
  <c r="Q18" i="43"/>
  <c r="Q19" i="43"/>
  <c r="Q21" i="43"/>
  <c r="O18" i="43"/>
  <c r="O19" i="43"/>
  <c r="J17" i="41"/>
  <c r="J18" i="41"/>
  <c r="J20" i="41"/>
  <c r="L17" i="41"/>
  <c r="L18" i="41"/>
  <c r="L20" i="41"/>
  <c r="L64" i="41"/>
  <c r="L66" i="41"/>
  <c r="M17" i="41"/>
  <c r="Q17" i="41"/>
  <c r="Q18" i="41"/>
  <c r="Q20" i="41"/>
  <c r="R17" i="41"/>
  <c r="R18" i="41"/>
  <c r="R20" i="41"/>
  <c r="S17" i="41"/>
  <c r="S18" i="41"/>
  <c r="S20" i="41"/>
  <c r="T17" i="41"/>
  <c r="T18" i="41"/>
  <c r="T20" i="41"/>
  <c r="U17" i="41"/>
  <c r="U18" i="41"/>
  <c r="U20" i="41"/>
  <c r="W17" i="41"/>
  <c r="W18" i="41"/>
  <c r="X17" i="41"/>
  <c r="X18" i="41"/>
  <c r="X20" i="41"/>
  <c r="Y17" i="41"/>
  <c r="Y18" i="41"/>
  <c r="Y20" i="41"/>
  <c r="Z17" i="41"/>
  <c r="Z18" i="41"/>
  <c r="Z20" i="41"/>
  <c r="AB17" i="41"/>
  <c r="AE17" i="41"/>
  <c r="AE18" i="41"/>
  <c r="AF17" i="41"/>
  <c r="AF18" i="41"/>
  <c r="AF20" i="41"/>
  <c r="AF43" i="41"/>
  <c r="AG17" i="41"/>
  <c r="AG18" i="41"/>
  <c r="AG20" i="41"/>
  <c r="AG43" i="41"/>
  <c r="AL17" i="41"/>
  <c r="AL18" i="41"/>
  <c r="AL20" i="41"/>
  <c r="AL43" i="41"/>
  <c r="AL44" i="41"/>
  <c r="AN17" i="41"/>
  <c r="AN18" i="41"/>
  <c r="AN20" i="41"/>
  <c r="AO17" i="41"/>
  <c r="AO18" i="41"/>
  <c r="AO20" i="41"/>
  <c r="AP17" i="41"/>
  <c r="AP18" i="41"/>
  <c r="AP20" i="41"/>
  <c r="AT17" i="41"/>
  <c r="AT18" i="41"/>
  <c r="AT20" i="41"/>
  <c r="AT43" i="41"/>
  <c r="AY17" i="41"/>
  <c r="AY18" i="41"/>
  <c r="AY20" i="41"/>
  <c r="BD17" i="41"/>
  <c r="BD18" i="41"/>
  <c r="BD20" i="41"/>
  <c r="BE17" i="41"/>
  <c r="BE18" i="41"/>
  <c r="BE20" i="41"/>
  <c r="BE43" i="41"/>
  <c r="BE44" i="41"/>
  <c r="N41" i="53"/>
  <c r="N42" i="53"/>
  <c r="G6" i="33"/>
  <c r="N69" i="52"/>
  <c r="N70" i="52"/>
  <c r="M69" i="52"/>
  <c r="M70" i="52"/>
  <c r="N60" i="52"/>
  <c r="M60" i="52"/>
  <c r="N49" i="52"/>
  <c r="M49" i="52"/>
  <c r="Q48" i="52"/>
  <c r="V47" i="52"/>
  <c r="W47" i="52"/>
  <c r="Q47" i="52"/>
  <c r="P47" i="52"/>
  <c r="V46" i="52"/>
  <c r="W46" i="52"/>
  <c r="P46" i="52"/>
  <c r="V45" i="52"/>
  <c r="W45" i="52"/>
  <c r="Q45" i="52"/>
  <c r="P45" i="52"/>
  <c r="Q44" i="52"/>
  <c r="P44" i="52"/>
  <c r="V43" i="52"/>
  <c r="W43" i="52"/>
  <c r="Q43" i="52"/>
  <c r="P43" i="52"/>
  <c r="V42" i="52"/>
  <c r="W42" i="52"/>
  <c r="P42" i="52"/>
  <c r="V41" i="52"/>
  <c r="W41" i="52"/>
  <c r="Q41" i="52"/>
  <c r="P41" i="52"/>
  <c r="W40" i="52"/>
  <c r="P40" i="52"/>
  <c r="V39" i="52"/>
  <c r="W39" i="52"/>
  <c r="Q39" i="52"/>
  <c r="P39" i="52"/>
  <c r="V38" i="52"/>
  <c r="W38" i="52"/>
  <c r="Q38" i="52"/>
  <c r="P38" i="52"/>
  <c r="V37" i="52"/>
  <c r="W37" i="52"/>
  <c r="Q37" i="52"/>
  <c r="P37" i="52"/>
  <c r="P36" i="52"/>
  <c r="V35" i="52"/>
  <c r="W35" i="52"/>
  <c r="Q35" i="52"/>
  <c r="P35" i="52"/>
  <c r="V34" i="52"/>
  <c r="W34" i="52"/>
  <c r="Q34" i="52"/>
  <c r="P34" i="52"/>
  <c r="V33" i="52"/>
  <c r="W33" i="52"/>
  <c r="Q33" i="52"/>
  <c r="P33" i="52"/>
  <c r="Q32" i="52"/>
  <c r="P32" i="52"/>
  <c r="V31" i="52"/>
  <c r="W31" i="52"/>
  <c r="Q31" i="52"/>
  <c r="P31" i="52"/>
  <c r="V30" i="52"/>
  <c r="W30" i="52"/>
  <c r="Q30" i="52"/>
  <c r="P30" i="52"/>
  <c r="V29" i="52"/>
  <c r="W29" i="52"/>
  <c r="Q29" i="52"/>
  <c r="P29" i="52"/>
  <c r="P28" i="52"/>
  <c r="V27" i="52"/>
  <c r="W27" i="52"/>
  <c r="Q27" i="52"/>
  <c r="P27" i="52"/>
  <c r="V26" i="52"/>
  <c r="W26" i="52"/>
  <c r="P26" i="52"/>
  <c r="V25" i="52"/>
  <c r="W25" i="52"/>
  <c r="Q25" i="52"/>
  <c r="P25" i="52"/>
  <c r="P24" i="52"/>
  <c r="V23" i="52"/>
  <c r="W23" i="52"/>
  <c r="P23" i="52"/>
  <c r="V22" i="52"/>
  <c r="W22" i="52"/>
  <c r="Q22" i="52"/>
  <c r="P22" i="52"/>
  <c r="V21" i="52"/>
  <c r="W21" i="52"/>
  <c r="Q21" i="52"/>
  <c r="P21" i="52"/>
  <c r="Q20" i="52"/>
  <c r="P20" i="52"/>
  <c r="V19" i="52"/>
  <c r="W19" i="52"/>
  <c r="P19" i="52"/>
  <c r="V18" i="52"/>
  <c r="W18" i="52"/>
  <c r="Q18" i="52"/>
  <c r="P18" i="52"/>
  <c r="V17" i="52"/>
  <c r="W17" i="52"/>
  <c r="Q17" i="52"/>
  <c r="P17" i="52"/>
  <c r="P16" i="52"/>
  <c r="V15" i="52"/>
  <c r="W15" i="52"/>
  <c r="Q15" i="52"/>
  <c r="P15" i="52"/>
  <c r="V14" i="52"/>
  <c r="W14" i="52"/>
  <c r="Q14" i="52"/>
  <c r="P14" i="52"/>
  <c r="V13" i="52"/>
  <c r="W13" i="52"/>
  <c r="Q13" i="52"/>
  <c r="P13" i="52"/>
  <c r="W12" i="52"/>
  <c r="P12" i="52"/>
  <c r="V11" i="52"/>
  <c r="W11" i="52"/>
  <c r="Q11" i="52"/>
  <c r="P11" i="52"/>
  <c r="V10" i="52"/>
  <c r="W10" i="52"/>
  <c r="Q10" i="52"/>
  <c r="P10" i="52"/>
  <c r="Q9" i="52"/>
  <c r="P9" i="52"/>
  <c r="P8" i="52"/>
  <c r="P7" i="52"/>
  <c r="P2" i="52"/>
  <c r="H16" i="51"/>
  <c r="H17" i="51"/>
  <c r="H21" i="51"/>
  <c r="N69" i="50"/>
  <c r="N70" i="50"/>
  <c r="M69" i="50"/>
  <c r="M70" i="50"/>
  <c r="N60" i="50"/>
  <c r="M60" i="50"/>
  <c r="N49" i="50"/>
  <c r="M49" i="50"/>
  <c r="V48" i="50"/>
  <c r="W48" i="50"/>
  <c r="Q48" i="50"/>
  <c r="V47" i="50"/>
  <c r="W47" i="50"/>
  <c r="P47" i="50"/>
  <c r="V46" i="50"/>
  <c r="Q46" i="50"/>
  <c r="P46" i="50"/>
  <c r="V45" i="50"/>
  <c r="W45" i="50"/>
  <c r="P45" i="50"/>
  <c r="V44" i="50"/>
  <c r="W44" i="50"/>
  <c r="P44" i="50"/>
  <c r="Q43" i="50"/>
  <c r="P43" i="50"/>
  <c r="V42" i="50"/>
  <c r="W42" i="50"/>
  <c r="Q42" i="50"/>
  <c r="P42" i="50"/>
  <c r="V41" i="50"/>
  <c r="W41" i="50"/>
  <c r="P41" i="50"/>
  <c r="V40" i="50"/>
  <c r="W40" i="50"/>
  <c r="Q40" i="50"/>
  <c r="P40" i="50"/>
  <c r="Q39" i="50"/>
  <c r="P39" i="50"/>
  <c r="P38" i="50"/>
  <c r="V37" i="50"/>
  <c r="W37" i="50"/>
  <c r="P37" i="50"/>
  <c r="V36" i="50"/>
  <c r="P36" i="50"/>
  <c r="V35" i="50"/>
  <c r="W35" i="50"/>
  <c r="Q35" i="50"/>
  <c r="P35" i="50"/>
  <c r="Q34" i="50"/>
  <c r="P34" i="50"/>
  <c r="V33" i="50"/>
  <c r="W33" i="50"/>
  <c r="P33" i="50"/>
  <c r="V32" i="50"/>
  <c r="W32" i="50"/>
  <c r="P32" i="50"/>
  <c r="Q31" i="50"/>
  <c r="P31" i="50"/>
  <c r="V30" i="50"/>
  <c r="W30" i="50"/>
  <c r="P30" i="50"/>
  <c r="V29" i="50"/>
  <c r="W29" i="50"/>
  <c r="P29" i="50"/>
  <c r="V28" i="50"/>
  <c r="W28" i="50"/>
  <c r="P28" i="50"/>
  <c r="V27" i="50"/>
  <c r="W27" i="50"/>
  <c r="P27" i="50"/>
  <c r="V26" i="50"/>
  <c r="W26" i="50"/>
  <c r="P26" i="50"/>
  <c r="V25" i="50"/>
  <c r="P25" i="50"/>
  <c r="V24" i="50"/>
  <c r="W24" i="50"/>
  <c r="Q24" i="50"/>
  <c r="P24" i="50"/>
  <c r="P23" i="50"/>
  <c r="Q22" i="50"/>
  <c r="P22" i="50"/>
  <c r="V21" i="50"/>
  <c r="W21" i="50"/>
  <c r="P21" i="50"/>
  <c r="V20" i="50"/>
  <c r="W20" i="50"/>
  <c r="P20" i="50"/>
  <c r="P19" i="50"/>
  <c r="Q18" i="50"/>
  <c r="P18" i="50"/>
  <c r="P17" i="50"/>
  <c r="P16" i="50"/>
  <c r="P15" i="50"/>
  <c r="P14" i="50"/>
  <c r="P13" i="50"/>
  <c r="V12" i="50"/>
  <c r="W12" i="50"/>
  <c r="P12" i="50"/>
  <c r="V11" i="50"/>
  <c r="W11" i="50"/>
  <c r="P11" i="50"/>
  <c r="V10" i="50"/>
  <c r="W10" i="50"/>
  <c r="Q10" i="50"/>
  <c r="P10" i="50"/>
  <c r="V9" i="50"/>
  <c r="W9" i="50"/>
  <c r="P9" i="50"/>
  <c r="V8" i="50"/>
  <c r="W8" i="50"/>
  <c r="P8" i="50"/>
  <c r="P7" i="50"/>
  <c r="P2" i="50"/>
  <c r="G44" i="49"/>
  <c r="G46" i="49"/>
  <c r="H9" i="39"/>
  <c r="W25" i="50"/>
  <c r="W36" i="50"/>
  <c r="W46" i="50"/>
  <c r="N69" i="48"/>
  <c r="N70" i="48"/>
  <c r="M69" i="48"/>
  <c r="M70" i="48"/>
  <c r="N60" i="48"/>
  <c r="M60" i="48"/>
  <c r="N49" i="48"/>
  <c r="M49" i="48"/>
  <c r="V48" i="48"/>
  <c r="W48" i="48"/>
  <c r="Q48" i="48"/>
  <c r="V47" i="48"/>
  <c r="W47" i="48"/>
  <c r="Q47" i="48"/>
  <c r="P47" i="48"/>
  <c r="V46" i="48"/>
  <c r="W46" i="48"/>
  <c r="P46" i="48"/>
  <c r="V45" i="48"/>
  <c r="W45" i="48"/>
  <c r="Q45" i="48"/>
  <c r="P45" i="48"/>
  <c r="V44" i="48"/>
  <c r="W44" i="48"/>
  <c r="Q44" i="48"/>
  <c r="P44" i="48"/>
  <c r="V43" i="48"/>
  <c r="W43" i="48"/>
  <c r="Q43" i="48"/>
  <c r="P43" i="48"/>
  <c r="V42" i="48"/>
  <c r="W42" i="48"/>
  <c r="Q42" i="48"/>
  <c r="P42" i="48"/>
  <c r="V41" i="48"/>
  <c r="W41" i="48"/>
  <c r="Q41" i="48"/>
  <c r="P41" i="48"/>
  <c r="V40" i="48"/>
  <c r="W40" i="48"/>
  <c r="Q40" i="48"/>
  <c r="P40" i="48"/>
  <c r="V39" i="48"/>
  <c r="W39" i="48"/>
  <c r="Q39" i="48"/>
  <c r="P39" i="48"/>
  <c r="V38" i="48"/>
  <c r="W38" i="48"/>
  <c r="P38" i="48"/>
  <c r="V37" i="48"/>
  <c r="W37" i="48"/>
  <c r="Q37" i="48"/>
  <c r="P37" i="48"/>
  <c r="V36" i="48"/>
  <c r="W36" i="48"/>
  <c r="Q36" i="48"/>
  <c r="P36" i="48"/>
  <c r="V35" i="48"/>
  <c r="W35" i="48"/>
  <c r="Q35" i="48"/>
  <c r="P35" i="48"/>
  <c r="V34" i="48"/>
  <c r="W34" i="48"/>
  <c r="P34" i="48"/>
  <c r="V33" i="48"/>
  <c r="W33" i="48"/>
  <c r="Q33" i="48"/>
  <c r="P33" i="48"/>
  <c r="V32" i="48"/>
  <c r="W32" i="48"/>
  <c r="P32" i="48"/>
  <c r="V31" i="48"/>
  <c r="W31" i="48"/>
  <c r="Q31" i="48"/>
  <c r="P31" i="48"/>
  <c r="V30" i="48"/>
  <c r="W30" i="48"/>
  <c r="P30" i="48"/>
  <c r="V29" i="48"/>
  <c r="W29" i="48"/>
  <c r="P29" i="48"/>
  <c r="V28" i="48"/>
  <c r="W28" i="48"/>
  <c r="Q28" i="48"/>
  <c r="P28" i="48"/>
  <c r="V27" i="48"/>
  <c r="W27" i="48"/>
  <c r="Q27" i="48"/>
  <c r="P27" i="48"/>
  <c r="V26" i="48"/>
  <c r="W26" i="48"/>
  <c r="Q26" i="48"/>
  <c r="P26" i="48"/>
  <c r="V25" i="48"/>
  <c r="W25" i="48"/>
  <c r="P25" i="48"/>
  <c r="V24" i="48"/>
  <c r="W24" i="48"/>
  <c r="Q24" i="48"/>
  <c r="P24" i="48"/>
  <c r="V23" i="48"/>
  <c r="W23" i="48"/>
  <c r="Q23" i="48"/>
  <c r="P23" i="48"/>
  <c r="V22" i="48"/>
  <c r="W22" i="48"/>
  <c r="P22" i="48"/>
  <c r="V21" i="48"/>
  <c r="W21" i="48"/>
  <c r="Q21" i="48"/>
  <c r="P21" i="48"/>
  <c r="V20" i="48"/>
  <c r="W20" i="48"/>
  <c r="Q20" i="48"/>
  <c r="P20" i="48"/>
  <c r="V19" i="48"/>
  <c r="W19" i="48"/>
  <c r="Q19" i="48"/>
  <c r="P19" i="48"/>
  <c r="V18" i="48"/>
  <c r="W18" i="48"/>
  <c r="P18" i="48"/>
  <c r="V17" i="48"/>
  <c r="W17" i="48"/>
  <c r="Q17" i="48"/>
  <c r="P17" i="48"/>
  <c r="V16" i="48"/>
  <c r="W16" i="48"/>
  <c r="Q16" i="48"/>
  <c r="P16" i="48"/>
  <c r="V15" i="48"/>
  <c r="W15" i="48"/>
  <c r="Q15" i="48"/>
  <c r="P15" i="48"/>
  <c r="V14" i="48"/>
  <c r="W14" i="48"/>
  <c r="P14" i="48"/>
  <c r="V13" i="48"/>
  <c r="W13" i="48"/>
  <c r="Q13" i="48"/>
  <c r="P13" i="48"/>
  <c r="V12" i="48"/>
  <c r="W12" i="48"/>
  <c r="Q12" i="48"/>
  <c r="P12" i="48"/>
  <c r="V11" i="48"/>
  <c r="W11" i="48"/>
  <c r="Q11" i="48"/>
  <c r="P11" i="48"/>
  <c r="V10" i="48"/>
  <c r="W10" i="48"/>
  <c r="Q10" i="48"/>
  <c r="P10" i="48"/>
  <c r="P9" i="48"/>
  <c r="P8" i="48"/>
  <c r="P7" i="48"/>
  <c r="P2" i="48"/>
  <c r="N129" i="44"/>
  <c r="N130" i="44"/>
  <c r="M129" i="44"/>
  <c r="M130" i="44"/>
  <c r="N120" i="44"/>
  <c r="M120" i="44"/>
  <c r="N109" i="44"/>
  <c r="M109" i="44"/>
  <c r="V108" i="44"/>
  <c r="W108" i="44"/>
  <c r="Q108" i="44"/>
  <c r="V107" i="44"/>
  <c r="W107" i="44"/>
  <c r="P107" i="44"/>
  <c r="V106" i="44"/>
  <c r="Q106" i="44"/>
  <c r="P106" i="44"/>
  <c r="V105" i="44"/>
  <c r="W105" i="44"/>
  <c r="Q105" i="44"/>
  <c r="P105" i="44"/>
  <c r="Q104" i="44"/>
  <c r="P104" i="44"/>
  <c r="V103" i="44"/>
  <c r="W103" i="44"/>
  <c r="P103" i="44"/>
  <c r="V102" i="44"/>
  <c r="P102" i="44"/>
  <c r="V101" i="44"/>
  <c r="Q101" i="44"/>
  <c r="P101" i="44"/>
  <c r="Q100" i="44"/>
  <c r="P100" i="44"/>
  <c r="V99" i="44"/>
  <c r="P99" i="44"/>
  <c r="V98" i="44"/>
  <c r="Q98" i="44"/>
  <c r="P98" i="44"/>
  <c r="V97" i="44"/>
  <c r="W97" i="44"/>
  <c r="Q97" i="44"/>
  <c r="P97" i="44"/>
  <c r="Q96" i="44"/>
  <c r="P96" i="44"/>
  <c r="V95" i="44"/>
  <c r="P95" i="44"/>
  <c r="V94" i="44"/>
  <c r="W94" i="44"/>
  <c r="P94" i="44"/>
  <c r="V93" i="44"/>
  <c r="W93" i="44"/>
  <c r="Q93" i="44"/>
  <c r="P93" i="44"/>
  <c r="W92" i="44"/>
  <c r="Q92" i="44"/>
  <c r="P92" i="44"/>
  <c r="V91" i="44"/>
  <c r="W91" i="44"/>
  <c r="P91" i="44"/>
  <c r="V90" i="44"/>
  <c r="W90" i="44"/>
  <c r="Q90" i="44"/>
  <c r="P90" i="44"/>
  <c r="V89" i="44"/>
  <c r="W89" i="44"/>
  <c r="Q89" i="44"/>
  <c r="P89" i="44"/>
  <c r="Q88" i="44"/>
  <c r="P88" i="44"/>
  <c r="V87" i="44"/>
  <c r="W87" i="44"/>
  <c r="Q87" i="44"/>
  <c r="P87" i="44"/>
  <c r="V86" i="44"/>
  <c r="W86" i="44"/>
  <c r="Q86" i="44"/>
  <c r="P86" i="44"/>
  <c r="V85" i="44"/>
  <c r="W85" i="44"/>
  <c r="Q85" i="44"/>
  <c r="P85" i="44"/>
  <c r="Q84" i="44"/>
  <c r="P84" i="44"/>
  <c r="V83" i="44"/>
  <c r="W83" i="44"/>
  <c r="Q83" i="44"/>
  <c r="P83" i="44"/>
  <c r="V82" i="44"/>
  <c r="W82" i="44"/>
  <c r="Q82" i="44"/>
  <c r="P82" i="44"/>
  <c r="V81" i="44"/>
  <c r="W81" i="44"/>
  <c r="Q81" i="44"/>
  <c r="P81" i="44"/>
  <c r="V80" i="44"/>
  <c r="W80" i="44"/>
  <c r="Q80" i="44"/>
  <c r="P80" i="44"/>
  <c r="V79" i="44"/>
  <c r="W79" i="44"/>
  <c r="Q79" i="44"/>
  <c r="P79" i="44"/>
  <c r="V78" i="44"/>
  <c r="W78" i="44"/>
  <c r="Q78" i="44"/>
  <c r="P78" i="44"/>
  <c r="V77" i="44"/>
  <c r="W77" i="44"/>
  <c r="Q77" i="44"/>
  <c r="P77" i="44"/>
  <c r="V76" i="44"/>
  <c r="W76" i="44"/>
  <c r="Q76" i="44"/>
  <c r="P76" i="44"/>
  <c r="V75" i="44"/>
  <c r="W75" i="44"/>
  <c r="Q75" i="44"/>
  <c r="P75" i="44"/>
  <c r="V74" i="44"/>
  <c r="Q74" i="44"/>
  <c r="P74" i="44"/>
  <c r="V73" i="44"/>
  <c r="W73" i="44"/>
  <c r="Q73" i="44"/>
  <c r="P73" i="44"/>
  <c r="Q72" i="44"/>
  <c r="P72" i="44"/>
  <c r="V71" i="44"/>
  <c r="W71" i="44"/>
  <c r="Q71" i="44"/>
  <c r="P71" i="44"/>
  <c r="V70" i="44"/>
  <c r="W70" i="44"/>
  <c r="Q70" i="44"/>
  <c r="P70" i="44"/>
  <c r="V69" i="44"/>
  <c r="W69" i="44"/>
  <c r="Q69" i="44"/>
  <c r="P69" i="44"/>
  <c r="Q68" i="44"/>
  <c r="P68" i="44"/>
  <c r="V67" i="44"/>
  <c r="W67" i="44"/>
  <c r="Q67" i="44"/>
  <c r="P67" i="44"/>
  <c r="V66" i="44"/>
  <c r="Q66" i="44"/>
  <c r="P66" i="44"/>
  <c r="V65" i="44"/>
  <c r="W65" i="44"/>
  <c r="Q65" i="44"/>
  <c r="P65" i="44"/>
  <c r="V64" i="44"/>
  <c r="W64" i="44"/>
  <c r="Q64" i="44"/>
  <c r="P64" i="44"/>
  <c r="V63" i="44"/>
  <c r="W63" i="44"/>
  <c r="Q63" i="44"/>
  <c r="P63" i="44"/>
  <c r="V62" i="44"/>
  <c r="W62" i="44"/>
  <c r="Q62" i="44"/>
  <c r="P62" i="44"/>
  <c r="V61" i="44"/>
  <c r="Q61" i="44"/>
  <c r="P61" i="44"/>
  <c r="V60" i="44"/>
  <c r="W60" i="44"/>
  <c r="Q60" i="44"/>
  <c r="P60" i="44"/>
  <c r="V59" i="44"/>
  <c r="W59" i="44"/>
  <c r="Q59" i="44"/>
  <c r="P59" i="44"/>
  <c r="V58" i="44"/>
  <c r="W58" i="44"/>
  <c r="Q58" i="44"/>
  <c r="P58" i="44"/>
  <c r="V57" i="44"/>
  <c r="W57" i="44"/>
  <c r="Q57" i="44"/>
  <c r="P57" i="44"/>
  <c r="V56" i="44"/>
  <c r="W56" i="44"/>
  <c r="Q56" i="44"/>
  <c r="P56" i="44"/>
  <c r="V55" i="44"/>
  <c r="W55" i="44"/>
  <c r="Q55" i="44"/>
  <c r="P55" i="44"/>
  <c r="V54" i="44"/>
  <c r="W54" i="44"/>
  <c r="Q54" i="44"/>
  <c r="P54" i="44"/>
  <c r="V53" i="44"/>
  <c r="W53" i="44"/>
  <c r="Q53" i="44"/>
  <c r="P53" i="44"/>
  <c r="Q52" i="44"/>
  <c r="P52" i="44"/>
  <c r="V51" i="44"/>
  <c r="W51" i="44"/>
  <c r="Q51" i="44"/>
  <c r="P51" i="44"/>
  <c r="V50" i="44"/>
  <c r="W50" i="44"/>
  <c r="Q50" i="44"/>
  <c r="P50" i="44"/>
  <c r="V49" i="44"/>
  <c r="W49" i="44"/>
  <c r="Q49" i="44"/>
  <c r="P49" i="44"/>
  <c r="Q48" i="44"/>
  <c r="P48" i="44"/>
  <c r="V47" i="44"/>
  <c r="W47" i="44"/>
  <c r="Q47" i="44"/>
  <c r="P47" i="44"/>
  <c r="V46" i="44"/>
  <c r="W46" i="44"/>
  <c r="Q46" i="44"/>
  <c r="P46" i="44"/>
  <c r="V45" i="44"/>
  <c r="Q45" i="44"/>
  <c r="P45" i="44"/>
  <c r="V44" i="44"/>
  <c r="W44" i="44"/>
  <c r="Q44" i="44"/>
  <c r="P44" i="44"/>
  <c r="V43" i="44"/>
  <c r="W43" i="44"/>
  <c r="Q43" i="44"/>
  <c r="P43" i="44"/>
  <c r="V42" i="44"/>
  <c r="W42" i="44"/>
  <c r="Q42" i="44"/>
  <c r="P42" i="44"/>
  <c r="V41" i="44"/>
  <c r="W41" i="44"/>
  <c r="Q41" i="44"/>
  <c r="P41" i="44"/>
  <c r="V40" i="44"/>
  <c r="W40" i="44"/>
  <c r="Q40" i="44"/>
  <c r="P40" i="44"/>
  <c r="V39" i="44"/>
  <c r="W39" i="44"/>
  <c r="Q39" i="44"/>
  <c r="P39" i="44"/>
  <c r="V38" i="44"/>
  <c r="W38" i="44"/>
  <c r="Q38" i="44"/>
  <c r="P38" i="44"/>
  <c r="V37" i="44"/>
  <c r="W37" i="44"/>
  <c r="Q37" i="44"/>
  <c r="P37" i="44"/>
  <c r="V36" i="44"/>
  <c r="W36" i="44"/>
  <c r="Q36" i="44"/>
  <c r="P36" i="44"/>
  <c r="V35" i="44"/>
  <c r="W35" i="44"/>
  <c r="Q35" i="44"/>
  <c r="P35" i="44"/>
  <c r="V34" i="44"/>
  <c r="W34" i="44"/>
  <c r="Q34" i="44"/>
  <c r="P34" i="44"/>
  <c r="V33" i="44"/>
  <c r="W33" i="44"/>
  <c r="Q33" i="44"/>
  <c r="P33" i="44"/>
  <c r="W32" i="44"/>
  <c r="Q32" i="44"/>
  <c r="P32" i="44"/>
  <c r="V31" i="44"/>
  <c r="W31" i="44"/>
  <c r="Q31" i="44"/>
  <c r="P31" i="44"/>
  <c r="V30" i="44"/>
  <c r="W30" i="44"/>
  <c r="P30" i="44"/>
  <c r="V29" i="44"/>
  <c r="Q29" i="44"/>
  <c r="P29" i="44"/>
  <c r="V28" i="44"/>
  <c r="W28" i="44"/>
  <c r="Q28" i="44"/>
  <c r="P28" i="44"/>
  <c r="V27" i="44"/>
  <c r="W27" i="44"/>
  <c r="Q27" i="44"/>
  <c r="P27" i="44"/>
  <c r="V26" i="44"/>
  <c r="W26" i="44"/>
  <c r="P26" i="44"/>
  <c r="V25" i="44"/>
  <c r="W25" i="44"/>
  <c r="Q25" i="44"/>
  <c r="P25" i="44"/>
  <c r="W24" i="44"/>
  <c r="Q24" i="44"/>
  <c r="P24" i="44"/>
  <c r="V23" i="44"/>
  <c r="Q23" i="44"/>
  <c r="P23" i="44"/>
  <c r="V22" i="44"/>
  <c r="W22" i="44"/>
  <c r="P22" i="44"/>
  <c r="V21" i="44"/>
  <c r="W21" i="44"/>
  <c r="Q21" i="44"/>
  <c r="P21" i="44"/>
  <c r="V20" i="44"/>
  <c r="W20" i="44"/>
  <c r="Q20" i="44"/>
  <c r="P20" i="44"/>
  <c r="V19" i="44"/>
  <c r="W19" i="44"/>
  <c r="Q19" i="44"/>
  <c r="P19" i="44"/>
  <c r="V18" i="44"/>
  <c r="P18" i="44"/>
  <c r="V17" i="44"/>
  <c r="W17" i="44"/>
  <c r="Q17" i="44"/>
  <c r="P17" i="44"/>
  <c r="Q16" i="44"/>
  <c r="P16" i="44"/>
  <c r="V15" i="44"/>
  <c r="W15" i="44"/>
  <c r="Q15" i="44"/>
  <c r="P15" i="44"/>
  <c r="V14" i="44"/>
  <c r="P14" i="44"/>
  <c r="V13" i="44"/>
  <c r="W13" i="44"/>
  <c r="Q13" i="44"/>
  <c r="P13" i="44"/>
  <c r="V12" i="44"/>
  <c r="W12" i="44"/>
  <c r="Q12" i="44"/>
  <c r="P12" i="44"/>
  <c r="V11" i="44"/>
  <c r="W11" i="44"/>
  <c r="P11" i="44"/>
  <c r="V10" i="44"/>
  <c r="W10" i="44"/>
  <c r="P10" i="44"/>
  <c r="V9" i="44"/>
  <c r="W9" i="44"/>
  <c r="Q9" i="44"/>
  <c r="P9" i="44"/>
  <c r="V8" i="44"/>
  <c r="W8" i="44"/>
  <c r="P8" i="44"/>
  <c r="P7" i="44"/>
  <c r="P2" i="44"/>
  <c r="P2" i="40"/>
  <c r="N69" i="46"/>
  <c r="N70" i="46"/>
  <c r="M69" i="46"/>
  <c r="M70" i="46"/>
  <c r="N60" i="46"/>
  <c r="M60" i="46"/>
  <c r="M49" i="46"/>
  <c r="V48" i="46"/>
  <c r="W48" i="46"/>
  <c r="Q48" i="46"/>
  <c r="V47" i="46"/>
  <c r="W47" i="46"/>
  <c r="Q47" i="46"/>
  <c r="P47" i="46"/>
  <c r="V46" i="46"/>
  <c r="W46" i="46"/>
  <c r="Q46" i="46"/>
  <c r="P46" i="46"/>
  <c r="V45" i="46"/>
  <c r="W45" i="46"/>
  <c r="Q45" i="46"/>
  <c r="P45" i="46"/>
  <c r="V44" i="46"/>
  <c r="W44" i="46"/>
  <c r="P44" i="46"/>
  <c r="V43" i="46"/>
  <c r="W43" i="46"/>
  <c r="Q43" i="46"/>
  <c r="P43" i="46"/>
  <c r="V42" i="46"/>
  <c r="W42" i="46"/>
  <c r="Q42" i="46"/>
  <c r="P42" i="46"/>
  <c r="V41" i="46"/>
  <c r="W41" i="46"/>
  <c r="P41" i="46"/>
  <c r="V40" i="46"/>
  <c r="W40" i="46"/>
  <c r="P40" i="46"/>
  <c r="V39" i="46"/>
  <c r="W39" i="46"/>
  <c r="Q39" i="46"/>
  <c r="P39" i="46"/>
  <c r="V38" i="46"/>
  <c r="W38" i="46"/>
  <c r="Q38" i="46"/>
  <c r="P38" i="46"/>
  <c r="V37" i="46"/>
  <c r="W37" i="46"/>
  <c r="Q37" i="46"/>
  <c r="P37" i="46"/>
  <c r="V36" i="46"/>
  <c r="P36" i="46"/>
  <c r="V35" i="46"/>
  <c r="W35" i="46"/>
  <c r="P35" i="46"/>
  <c r="V34" i="46"/>
  <c r="W34" i="46"/>
  <c r="Q34" i="46"/>
  <c r="P34" i="46"/>
  <c r="V33" i="46"/>
  <c r="W33" i="46"/>
  <c r="Q33" i="46"/>
  <c r="P33" i="46"/>
  <c r="V32" i="46"/>
  <c r="P32" i="46"/>
  <c r="V31" i="46"/>
  <c r="W31" i="46"/>
  <c r="Q31" i="46"/>
  <c r="P31" i="46"/>
  <c r="V30" i="46"/>
  <c r="W30" i="46"/>
  <c r="Q30" i="46"/>
  <c r="P30" i="46"/>
  <c r="V29" i="46"/>
  <c r="W29" i="46"/>
  <c r="Q29" i="46"/>
  <c r="P29" i="46"/>
  <c r="V28" i="46"/>
  <c r="W28" i="46"/>
  <c r="P28" i="46"/>
  <c r="V27" i="46"/>
  <c r="W27" i="46"/>
  <c r="Q27" i="46"/>
  <c r="P27" i="46"/>
  <c r="V26" i="46"/>
  <c r="W26" i="46"/>
  <c r="Q26" i="46"/>
  <c r="P26" i="46"/>
  <c r="V25" i="46"/>
  <c r="W25" i="46"/>
  <c r="Q25" i="46"/>
  <c r="P25" i="46"/>
  <c r="V24" i="46"/>
  <c r="P24" i="46"/>
  <c r="V23" i="46"/>
  <c r="W23" i="46"/>
  <c r="Q23" i="46"/>
  <c r="P23" i="46"/>
  <c r="V22" i="46"/>
  <c r="W22" i="46"/>
  <c r="P22" i="46"/>
  <c r="V21" i="46"/>
  <c r="Q21" i="46"/>
  <c r="P21" i="46"/>
  <c r="V20" i="46"/>
  <c r="W20" i="46"/>
  <c r="P20" i="46"/>
  <c r="V19" i="46"/>
  <c r="W19" i="46"/>
  <c r="Q19" i="46"/>
  <c r="P19" i="46"/>
  <c r="V18" i="46"/>
  <c r="W18" i="46"/>
  <c r="Q18" i="46"/>
  <c r="P18" i="46"/>
  <c r="V17" i="46"/>
  <c r="W17" i="46"/>
  <c r="Q17" i="46"/>
  <c r="P17" i="46"/>
  <c r="V16" i="46"/>
  <c r="W16" i="46"/>
  <c r="Q16" i="46"/>
  <c r="P16" i="46"/>
  <c r="V15" i="46"/>
  <c r="W15" i="46"/>
  <c r="Q15" i="46"/>
  <c r="P15" i="46"/>
  <c r="V14" i="46"/>
  <c r="W14" i="46"/>
  <c r="Q14" i="46"/>
  <c r="P14" i="46"/>
  <c r="V13" i="46"/>
  <c r="W13" i="46"/>
  <c r="Q13" i="46"/>
  <c r="P13" i="46"/>
  <c r="V12" i="46"/>
  <c r="W12" i="46"/>
  <c r="P12" i="46"/>
  <c r="V11" i="46"/>
  <c r="W11" i="46"/>
  <c r="Q11" i="46"/>
  <c r="P11" i="46"/>
  <c r="V10" i="46"/>
  <c r="W10" i="46"/>
  <c r="Q10" i="46"/>
  <c r="P10" i="46"/>
  <c r="V9" i="46"/>
  <c r="W9" i="46"/>
  <c r="Q9" i="46"/>
  <c r="P9" i="46"/>
  <c r="P8" i="46"/>
  <c r="P7" i="46"/>
  <c r="P2" i="46"/>
  <c r="W66" i="44"/>
  <c r="W74" i="44"/>
  <c r="W98" i="44"/>
  <c r="W102" i="44"/>
  <c r="W106" i="44"/>
  <c r="W14" i="44"/>
  <c r="W18" i="44"/>
  <c r="W23" i="44"/>
  <c r="W29" i="44"/>
  <c r="W45" i="44"/>
  <c r="W61" i="44"/>
  <c r="W95" i="44"/>
  <c r="W99" i="44"/>
  <c r="W101" i="44"/>
  <c r="W21" i="46"/>
  <c r="W24" i="46"/>
  <c r="W32" i="46"/>
  <c r="W36" i="46"/>
  <c r="N69" i="42"/>
  <c r="N70" i="42"/>
  <c r="M69" i="42"/>
  <c r="M70" i="42"/>
  <c r="L67" i="42"/>
  <c r="N60" i="42"/>
  <c r="M60" i="42"/>
  <c r="M49" i="42"/>
  <c r="V48" i="42"/>
  <c r="W48" i="42"/>
  <c r="Q48" i="42"/>
  <c r="Q47" i="42"/>
  <c r="P47" i="42"/>
  <c r="V46" i="42"/>
  <c r="W46" i="42"/>
  <c r="Q46" i="42"/>
  <c r="P46" i="42"/>
  <c r="V45" i="42"/>
  <c r="W45" i="42"/>
  <c r="P45" i="42"/>
  <c r="V44" i="42"/>
  <c r="W44" i="42"/>
  <c r="P44" i="42"/>
  <c r="P43" i="42"/>
  <c r="V42" i="42"/>
  <c r="W42" i="42"/>
  <c r="Q42" i="42"/>
  <c r="P42" i="42"/>
  <c r="V41" i="42"/>
  <c r="W41" i="42"/>
  <c r="Q41" i="42"/>
  <c r="P41" i="42"/>
  <c r="V40" i="42"/>
  <c r="W40" i="42"/>
  <c r="Q40" i="42"/>
  <c r="P40" i="42"/>
  <c r="V39" i="42"/>
  <c r="W39" i="42"/>
  <c r="P39" i="42"/>
  <c r="V38" i="42"/>
  <c r="W38" i="42"/>
  <c r="Q38" i="42"/>
  <c r="P38" i="42"/>
  <c r="V37" i="42"/>
  <c r="W37" i="42"/>
  <c r="Q37" i="42"/>
  <c r="P37" i="42"/>
  <c r="V36" i="42"/>
  <c r="W36" i="42"/>
  <c r="Q36" i="42"/>
  <c r="P36" i="42"/>
  <c r="P35" i="42"/>
  <c r="V34" i="42"/>
  <c r="W34" i="42"/>
  <c r="Q34" i="42"/>
  <c r="P34" i="42"/>
  <c r="V33" i="42"/>
  <c r="W33" i="42"/>
  <c r="P33" i="42"/>
  <c r="V32" i="42"/>
  <c r="W32" i="42"/>
  <c r="P32" i="42"/>
  <c r="Q31" i="42"/>
  <c r="P31" i="42"/>
  <c r="V30" i="42"/>
  <c r="W30" i="42"/>
  <c r="Q30" i="42"/>
  <c r="P30" i="42"/>
  <c r="V29" i="42"/>
  <c r="W29" i="42"/>
  <c r="P29" i="42"/>
  <c r="V28" i="42"/>
  <c r="W28" i="42"/>
  <c r="P28" i="42"/>
  <c r="P27" i="42"/>
  <c r="V26" i="42"/>
  <c r="W26" i="42"/>
  <c r="Q26" i="42"/>
  <c r="P26" i="42"/>
  <c r="V25" i="42"/>
  <c r="W25" i="42"/>
  <c r="Q25" i="42"/>
  <c r="P25" i="42"/>
  <c r="V24" i="42"/>
  <c r="W24" i="42"/>
  <c r="Q24" i="42"/>
  <c r="P24" i="42"/>
  <c r="V23" i="42"/>
  <c r="W23" i="42"/>
  <c r="P23" i="42"/>
  <c r="V22" i="42"/>
  <c r="W22" i="42"/>
  <c r="Q22" i="42"/>
  <c r="P22" i="42"/>
  <c r="V21" i="42"/>
  <c r="W21" i="42"/>
  <c r="P21" i="42"/>
  <c r="V20" i="42"/>
  <c r="W20" i="42"/>
  <c r="P20" i="42"/>
  <c r="Q19" i="42"/>
  <c r="P19" i="42"/>
  <c r="V18" i="42"/>
  <c r="W18" i="42"/>
  <c r="Q18" i="42"/>
  <c r="P18" i="42"/>
  <c r="V17" i="42"/>
  <c r="W17" i="42"/>
  <c r="P17" i="42"/>
  <c r="V16" i="42"/>
  <c r="W16" i="42"/>
  <c r="Q16" i="42"/>
  <c r="P16" i="42"/>
  <c r="Q15" i="42"/>
  <c r="P15" i="42"/>
  <c r="V14" i="42"/>
  <c r="W14" i="42"/>
  <c r="P14" i="42"/>
  <c r="V13" i="42"/>
  <c r="W13" i="42"/>
  <c r="Q13" i="42"/>
  <c r="P13" i="42"/>
  <c r="V12" i="42"/>
  <c r="W12" i="42"/>
  <c r="Q12" i="42"/>
  <c r="P12" i="42"/>
  <c r="Q11" i="42"/>
  <c r="P11" i="42"/>
  <c r="V10" i="42"/>
  <c r="W10" i="42"/>
  <c r="P10" i="42"/>
  <c r="P9" i="42"/>
  <c r="V8" i="42"/>
  <c r="W8" i="42"/>
  <c r="P8" i="42"/>
  <c r="P7" i="42"/>
  <c r="P2" i="42"/>
  <c r="M43" i="38"/>
  <c r="M138" i="44"/>
  <c r="N43" i="38"/>
  <c r="N138" i="44"/>
  <c r="V108" i="40"/>
  <c r="W108" i="40"/>
  <c r="V17" i="40"/>
  <c r="W17" i="40"/>
  <c r="V18" i="40"/>
  <c r="W18" i="40"/>
  <c r="V19" i="40"/>
  <c r="W19" i="40"/>
  <c r="V21" i="40"/>
  <c r="W21" i="40"/>
  <c r="V22" i="40"/>
  <c r="W22" i="40"/>
  <c r="V23" i="40"/>
  <c r="V25" i="40"/>
  <c r="W25" i="40"/>
  <c r="V26" i="40"/>
  <c r="V27" i="40"/>
  <c r="W27" i="40"/>
  <c r="V29" i="40"/>
  <c r="W29" i="40"/>
  <c r="V30" i="40"/>
  <c r="W30" i="40"/>
  <c r="V31" i="40"/>
  <c r="W31" i="40"/>
  <c r="V32" i="40"/>
  <c r="W32" i="40"/>
  <c r="V33" i="40"/>
  <c r="W33" i="40"/>
  <c r="V34" i="40"/>
  <c r="W34" i="40"/>
  <c r="V35" i="40"/>
  <c r="W35" i="40"/>
  <c r="V37" i="40"/>
  <c r="W37" i="40"/>
  <c r="V38" i="40"/>
  <c r="W38" i="40"/>
  <c r="V39" i="40"/>
  <c r="W39" i="40"/>
  <c r="V41" i="40"/>
  <c r="W41" i="40"/>
  <c r="V42" i="40"/>
  <c r="W42" i="40"/>
  <c r="V43" i="40"/>
  <c r="W43" i="40"/>
  <c r="V45" i="40"/>
  <c r="W45" i="40"/>
  <c r="V46" i="40"/>
  <c r="W46" i="40"/>
  <c r="V47" i="40"/>
  <c r="V49" i="40"/>
  <c r="W49" i="40"/>
  <c r="V50" i="40"/>
  <c r="W50" i="40"/>
  <c r="V51" i="40"/>
  <c r="W51" i="40"/>
  <c r="V52" i="40"/>
  <c r="W52" i="40"/>
  <c r="V53" i="40"/>
  <c r="W53" i="40"/>
  <c r="V54" i="40"/>
  <c r="W54" i="40"/>
  <c r="V55" i="40"/>
  <c r="W55" i="40"/>
  <c r="V57" i="40"/>
  <c r="W57" i="40"/>
  <c r="V58" i="40"/>
  <c r="W58" i="40"/>
  <c r="V59" i="40"/>
  <c r="W59" i="40"/>
  <c r="V61" i="40"/>
  <c r="W61" i="40"/>
  <c r="V62" i="40"/>
  <c r="W62" i="40"/>
  <c r="V63" i="40"/>
  <c r="W63" i="40"/>
  <c r="V65" i="40"/>
  <c r="W65" i="40"/>
  <c r="V66" i="40"/>
  <c r="W66" i="40"/>
  <c r="V67" i="40"/>
  <c r="W67" i="40"/>
  <c r="V68" i="40"/>
  <c r="W68" i="40"/>
  <c r="V69" i="40"/>
  <c r="W69" i="40"/>
  <c r="V70" i="40"/>
  <c r="W70" i="40"/>
  <c r="V71" i="40"/>
  <c r="V73" i="40"/>
  <c r="W73" i="40"/>
  <c r="V74" i="40"/>
  <c r="V75" i="40"/>
  <c r="W75" i="40"/>
  <c r="V77" i="40"/>
  <c r="V78" i="40"/>
  <c r="W78" i="40"/>
  <c r="V79" i="40"/>
  <c r="W79" i="40"/>
  <c r="V81" i="40"/>
  <c r="W81" i="40"/>
  <c r="V82" i="40"/>
  <c r="W82" i="40"/>
  <c r="V83" i="40"/>
  <c r="W83" i="40"/>
  <c r="V85" i="40"/>
  <c r="W85" i="40"/>
  <c r="V86" i="40"/>
  <c r="W86" i="40"/>
  <c r="V87" i="40"/>
  <c r="W87" i="40"/>
  <c r="W88" i="40"/>
  <c r="V89" i="40"/>
  <c r="W89" i="40"/>
  <c r="V90" i="40"/>
  <c r="V91" i="40"/>
  <c r="W91" i="40"/>
  <c r="V93" i="40"/>
  <c r="V94" i="40"/>
  <c r="W94" i="40"/>
  <c r="V95" i="40"/>
  <c r="V97" i="40"/>
  <c r="W97" i="40"/>
  <c r="V98" i="40"/>
  <c r="W98" i="40"/>
  <c r="V99" i="40"/>
  <c r="W99" i="40"/>
  <c r="V101" i="40"/>
  <c r="W101" i="40"/>
  <c r="V102" i="40"/>
  <c r="W102" i="40"/>
  <c r="V103" i="40"/>
  <c r="W103" i="40"/>
  <c r="Q5" i="55"/>
  <c r="B6" i="55"/>
  <c r="B8" i="55"/>
  <c r="B10" i="55"/>
  <c r="B12" i="55"/>
  <c r="B14" i="55"/>
  <c r="B16" i="55"/>
  <c r="B18" i="55"/>
  <c r="B20" i="55"/>
  <c r="B22" i="55"/>
  <c r="B24" i="55"/>
  <c r="B26" i="55"/>
  <c r="B28" i="55"/>
  <c r="B30" i="55"/>
  <c r="B32" i="55"/>
  <c r="B34" i="55"/>
  <c r="Q7" i="55"/>
  <c r="Q9" i="55"/>
  <c r="Q11" i="55"/>
  <c r="Q13" i="55"/>
  <c r="Q15" i="55"/>
  <c r="Q17" i="55"/>
  <c r="Q19" i="55"/>
  <c r="Q21" i="55"/>
  <c r="Q23" i="55"/>
  <c r="Q25" i="55"/>
  <c r="Q27" i="55"/>
  <c r="Q29" i="55"/>
  <c r="N49" i="42"/>
  <c r="N49" i="46"/>
  <c r="B6" i="54"/>
  <c r="B8" i="54"/>
  <c r="B10" i="54"/>
  <c r="B12" i="54"/>
  <c r="B14" i="54"/>
  <c r="B16" i="54"/>
  <c r="B18" i="54"/>
  <c r="B20" i="54"/>
  <c r="B22" i="54"/>
  <c r="B24" i="54"/>
  <c r="B26" i="54"/>
  <c r="B28" i="54"/>
  <c r="B30" i="54"/>
  <c r="H53" i="53"/>
  <c r="H55" i="53"/>
  <c r="H52" i="53"/>
  <c r="H54" i="53"/>
  <c r="H56" i="53"/>
  <c r="B6" i="53"/>
  <c r="B7" i="53"/>
  <c r="B8" i="53"/>
  <c r="B9" i="53"/>
  <c r="B12" i="53"/>
  <c r="B17" i="53"/>
  <c r="B18" i="53"/>
  <c r="B22" i="53"/>
  <c r="B23" i="53"/>
  <c r="B24" i="53"/>
  <c r="B25" i="53"/>
  <c r="B26" i="53"/>
  <c r="B29" i="53"/>
  <c r="B34" i="53"/>
  <c r="B35" i="53"/>
  <c r="B39" i="53"/>
  <c r="B40" i="53"/>
  <c r="B41" i="53"/>
  <c r="B42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H32" i="53"/>
  <c r="H33" i="53"/>
  <c r="H35" i="53"/>
  <c r="H59" i="45"/>
  <c r="H57" i="45"/>
  <c r="H61" i="45"/>
  <c r="H58" i="45"/>
  <c r="H60" i="45"/>
  <c r="H62" i="45"/>
  <c r="H55" i="47"/>
  <c r="H57" i="47"/>
  <c r="H58" i="47"/>
  <c r="H54" i="47"/>
  <c r="H56" i="47"/>
  <c r="H53" i="47"/>
  <c r="H59" i="51"/>
  <c r="H58" i="51"/>
  <c r="H60" i="51"/>
  <c r="H68" i="51"/>
  <c r="H36" i="51"/>
  <c r="H37" i="51"/>
  <c r="B6" i="51"/>
  <c r="B7" i="51"/>
  <c r="B8" i="51"/>
  <c r="B9" i="51"/>
  <c r="B13" i="51"/>
  <c r="B18" i="51"/>
  <c r="B19" i="51"/>
  <c r="B20" i="51"/>
  <c r="B21" i="51"/>
  <c r="B25" i="51"/>
  <c r="B26" i="51"/>
  <c r="B27" i="51"/>
  <c r="B28" i="51"/>
  <c r="B29" i="51"/>
  <c r="B33" i="51"/>
  <c r="B38" i="51"/>
  <c r="B39" i="51"/>
  <c r="B40" i="51"/>
  <c r="B41" i="51"/>
  <c r="B45" i="51"/>
  <c r="B46" i="51"/>
  <c r="B47" i="51"/>
  <c r="B48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H10" i="39"/>
  <c r="G38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86" i="35"/>
  <c r="C86" i="35"/>
  <c r="B6" i="47"/>
  <c r="B7" i="47"/>
  <c r="B9" i="47"/>
  <c r="B10" i="47"/>
  <c r="B13" i="47"/>
  <c r="B18" i="47"/>
  <c r="B19" i="47"/>
  <c r="B23" i="47"/>
  <c r="B24" i="47"/>
  <c r="B25" i="47"/>
  <c r="B27" i="47"/>
  <c r="B28" i="47"/>
  <c r="B31" i="47"/>
  <c r="B36" i="47"/>
  <c r="B37" i="47"/>
  <c r="B41" i="47"/>
  <c r="B42" i="47"/>
  <c r="B43" i="47"/>
  <c r="B44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" i="45"/>
  <c r="B7" i="45"/>
  <c r="B9" i="45"/>
  <c r="B10" i="45"/>
  <c r="B11" i="45"/>
  <c r="B12" i="45"/>
  <c r="B15" i="45"/>
  <c r="B20" i="45"/>
  <c r="B21" i="45"/>
  <c r="B25" i="45"/>
  <c r="B26" i="45"/>
  <c r="B28" i="45"/>
  <c r="B29" i="45"/>
  <c r="B30" i="45"/>
  <c r="B31" i="45"/>
  <c r="B35" i="45"/>
  <c r="H59" i="43"/>
  <c r="H58" i="43"/>
  <c r="H60" i="43"/>
  <c r="H57" i="43"/>
  <c r="H61" i="43"/>
  <c r="B6" i="43"/>
  <c r="B7" i="43"/>
  <c r="B8" i="43"/>
  <c r="B9" i="43"/>
  <c r="B10" i="43"/>
  <c r="B12" i="43"/>
  <c r="B15" i="43"/>
  <c r="B20" i="43"/>
  <c r="B21" i="43"/>
  <c r="B25" i="43"/>
  <c r="B26" i="43"/>
  <c r="B27" i="43"/>
  <c r="B28" i="43"/>
  <c r="B29" i="43"/>
  <c r="B30" i="43"/>
  <c r="B32" i="43"/>
  <c r="B35" i="43"/>
  <c r="B40" i="43"/>
  <c r="B41" i="43"/>
  <c r="B45" i="43"/>
  <c r="B46" i="43"/>
  <c r="B47" i="43"/>
  <c r="B48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39" i="45"/>
  <c r="B40" i="45"/>
  <c r="B41" i="45"/>
  <c r="B45" i="45"/>
  <c r="B46" i="45"/>
  <c r="B47" i="45"/>
  <c r="B48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O113" i="37"/>
  <c r="Q79" i="40"/>
  <c r="Q85" i="40"/>
  <c r="Q95" i="40"/>
  <c r="Q96" i="40"/>
  <c r="Q101" i="40"/>
  <c r="Q103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Q23" i="40"/>
  <c r="Q27" i="40"/>
  <c r="Q33" i="40"/>
  <c r="Q43" i="40"/>
  <c r="Q49" i="40"/>
  <c r="Q51" i="40"/>
  <c r="Q63" i="40"/>
  <c r="Q65" i="40"/>
  <c r="Q67" i="40"/>
  <c r="Q71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/>
  <c r="H60" i="41"/>
  <c r="H56" i="41"/>
  <c r="H58" i="41"/>
  <c r="B6" i="41"/>
  <c r="B8" i="41"/>
  <c r="B10" i="41"/>
  <c r="B11" i="41"/>
  <c r="B14" i="41"/>
  <c r="B19" i="41"/>
  <c r="B20" i="41"/>
  <c r="B24" i="41"/>
  <c r="B25" i="41"/>
  <c r="B27" i="41"/>
  <c r="B29" i="41"/>
  <c r="B30" i="41"/>
  <c r="B33" i="41"/>
  <c r="B38" i="41"/>
  <c r="B39" i="41"/>
  <c r="B43" i="41"/>
  <c r="B44" i="41"/>
  <c r="B45" i="41"/>
  <c r="B46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O317" i="37"/>
  <c r="O294" i="37"/>
  <c r="O318" i="37"/>
  <c r="M79" i="46"/>
  <c r="O269" i="37"/>
  <c r="O216" i="37"/>
  <c r="O270" i="37"/>
  <c r="O60" i="37"/>
  <c r="O114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G24" i="53"/>
  <c r="G23" i="53"/>
  <c r="G7" i="53"/>
  <c r="G6" i="53"/>
  <c r="G27" i="51"/>
  <c r="G26" i="51"/>
  <c r="G7" i="51"/>
  <c r="G6" i="51"/>
  <c r="G35" i="49"/>
  <c r="G39" i="49"/>
  <c r="G41" i="49"/>
  <c r="H7" i="39"/>
  <c r="I3" i="49"/>
  <c r="G27" i="47"/>
  <c r="G25" i="47"/>
  <c r="G24" i="47"/>
  <c r="G9" i="47"/>
  <c r="G7" i="47"/>
  <c r="G6" i="47"/>
  <c r="G29" i="45"/>
  <c r="G25" i="45"/>
  <c r="G9" i="45"/>
  <c r="G5" i="45"/>
  <c r="H9" i="43"/>
  <c r="H11" i="43"/>
  <c r="G11" i="43"/>
  <c r="AP64" i="41"/>
  <c r="AP66" i="41"/>
  <c r="AI64" i="41"/>
  <c r="AI66" i="41"/>
  <c r="Z64" i="41"/>
  <c r="Z66" i="41"/>
  <c r="M129" i="40"/>
  <c r="G11" i="8"/>
  <c r="M120" i="40"/>
  <c r="G9" i="8"/>
  <c r="M109" i="40"/>
  <c r="G7" i="8"/>
  <c r="Q108" i="40"/>
  <c r="P16" i="40"/>
  <c r="P15" i="40"/>
  <c r="P14" i="40"/>
  <c r="P13" i="40"/>
  <c r="P12" i="40"/>
  <c r="P11" i="40"/>
  <c r="P10" i="40"/>
  <c r="P9" i="40"/>
  <c r="P8" i="40"/>
  <c r="P7" i="40"/>
  <c r="M95" i="38"/>
  <c r="M82" i="38"/>
  <c r="M78" i="50"/>
  <c r="M69" i="38"/>
  <c r="M78" i="48"/>
  <c r="M56" i="38"/>
  <c r="M78" i="46"/>
  <c r="M30" i="38"/>
  <c r="M78" i="42"/>
  <c r="M17" i="38"/>
  <c r="O441" i="37"/>
  <c r="O418" i="37"/>
  <c r="O393" i="37"/>
  <c r="O394" i="37"/>
  <c r="M79" i="50"/>
  <c r="O370" i="37"/>
  <c r="O345" i="37"/>
  <c r="O332" i="37"/>
  <c r="O346" i="37"/>
  <c r="M79" i="48"/>
  <c r="D15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F6" i="33"/>
  <c r="AT64" i="41"/>
  <c r="AT66" i="41"/>
  <c r="M138" i="40"/>
  <c r="N30" i="38"/>
  <c r="N82" i="38"/>
  <c r="N78" i="50"/>
  <c r="N129" i="40"/>
  <c r="N130" i="40"/>
  <c r="P60" i="37"/>
  <c r="N17" i="38"/>
  <c r="N69" i="38"/>
  <c r="N78" i="48"/>
  <c r="W90" i="40"/>
  <c r="W74" i="40"/>
  <c r="W26" i="40"/>
  <c r="W104" i="40"/>
  <c r="W56" i="40"/>
  <c r="W71" i="40"/>
  <c r="W47" i="40"/>
  <c r="W23" i="40"/>
  <c r="P317" i="37"/>
  <c r="P269" i="37"/>
  <c r="P216" i="37"/>
  <c r="P294" i="37"/>
  <c r="P318" i="37"/>
  <c r="N79" i="46"/>
  <c r="N56" i="38"/>
  <c r="N78" i="46"/>
  <c r="N95" i="38"/>
  <c r="N78" i="52"/>
  <c r="P332" i="37"/>
  <c r="P393" i="37"/>
  <c r="P394" i="37"/>
  <c r="N79" i="50"/>
  <c r="P418" i="37"/>
  <c r="P442" i="37"/>
  <c r="P441" i="37"/>
  <c r="N79" i="52"/>
  <c r="P113" i="37"/>
  <c r="P114" i="37"/>
  <c r="P345" i="37"/>
  <c r="P370" i="37"/>
  <c r="G25" i="53"/>
  <c r="N138" i="40"/>
  <c r="W77" i="40"/>
  <c r="W93" i="40"/>
  <c r="W95" i="40"/>
  <c r="L81" i="52"/>
  <c r="K142" i="44"/>
  <c r="L142" i="44"/>
  <c r="P18" i="45"/>
  <c r="P19" i="45"/>
  <c r="P21" i="45"/>
  <c r="L40" i="45"/>
  <c r="AX17" i="41"/>
  <c r="AX18" i="41"/>
  <c r="AX20" i="41"/>
  <c r="AS17" i="41"/>
  <c r="AS18" i="41"/>
  <c r="AS20" i="41"/>
  <c r="I27" i="75"/>
  <c r="AG38" i="45"/>
  <c r="AG39" i="45"/>
  <c r="AG41" i="45"/>
  <c r="AA38" i="45"/>
  <c r="AA39" i="45"/>
  <c r="AA41" i="45"/>
  <c r="O38" i="45"/>
  <c r="O39" i="45"/>
  <c r="O40" i="45"/>
  <c r="AH17" i="41"/>
  <c r="AH18" i="41"/>
  <c r="AH20" i="41"/>
  <c r="O442" i="37"/>
  <c r="M79" i="52"/>
  <c r="G6" i="8"/>
  <c r="P346" i="37"/>
  <c r="N79" i="48"/>
  <c r="Y18" i="43"/>
  <c r="Y19" i="43"/>
  <c r="Y21" i="43"/>
  <c r="U18" i="43"/>
  <c r="U19" i="43"/>
  <c r="U21" i="43"/>
  <c r="U45" i="43"/>
  <c r="Y38" i="43"/>
  <c r="Y39" i="43"/>
  <c r="Y40" i="43"/>
  <c r="AW17" i="41"/>
  <c r="AW18" i="41"/>
  <c r="AW20" i="41"/>
  <c r="AW43" i="41"/>
  <c r="I17" i="41"/>
  <c r="I18" i="41"/>
  <c r="AC17" i="41"/>
  <c r="AC18" i="41"/>
  <c r="AC20" i="41"/>
  <c r="U20" i="43"/>
  <c r="T66" i="43"/>
  <c r="T68" i="43"/>
  <c r="W18" i="45"/>
  <c r="W19" i="45"/>
  <c r="W21" i="45"/>
  <c r="W45" i="45"/>
  <c r="W20" i="45"/>
  <c r="W47" i="45"/>
  <c r="O20" i="45"/>
  <c r="O18" i="45"/>
  <c r="O19" i="45"/>
  <c r="O21" i="45"/>
  <c r="AV17" i="41"/>
  <c r="AV18" i="41"/>
  <c r="AV20" i="41"/>
  <c r="S18" i="45"/>
  <c r="S19" i="45"/>
  <c r="S21" i="45"/>
  <c r="S45" i="45"/>
  <c r="S46" i="45"/>
  <c r="V20" i="43"/>
  <c r="AY20" i="45"/>
  <c r="AY21" i="45"/>
  <c r="N18" i="45"/>
  <c r="N19" i="45"/>
  <c r="N21" i="45"/>
  <c r="N20" i="45"/>
  <c r="N47" i="45"/>
  <c r="N48" i="45"/>
  <c r="N40" i="45"/>
  <c r="AX18" i="45"/>
  <c r="AX19" i="45"/>
  <c r="AX21" i="45"/>
  <c r="AX45" i="45"/>
  <c r="AX46" i="45"/>
  <c r="AX20" i="45"/>
  <c r="AT18" i="45"/>
  <c r="AT19" i="45"/>
  <c r="AT21" i="45"/>
  <c r="AT20" i="45"/>
  <c r="AD20" i="45"/>
  <c r="AD18" i="45"/>
  <c r="AD19" i="45"/>
  <c r="AD21" i="45"/>
  <c r="Z18" i="45"/>
  <c r="Z19" i="45"/>
  <c r="X16" i="47"/>
  <c r="X17" i="47"/>
  <c r="X19" i="47"/>
  <c r="AP66" i="45"/>
  <c r="AP68" i="45"/>
  <c r="J61" i="45"/>
  <c r="K17" i="53"/>
  <c r="K41" i="53"/>
  <c r="K15" i="53"/>
  <c r="K16" i="53"/>
  <c r="AC40" i="45"/>
  <c r="AC47" i="45"/>
  <c r="U17" i="53"/>
  <c r="U41" i="53"/>
  <c r="U60" i="53"/>
  <c r="U62" i="53"/>
  <c r="M32" i="53"/>
  <c r="M33" i="53"/>
  <c r="M35" i="53"/>
  <c r="BA20" i="45"/>
  <c r="AF59" i="41"/>
  <c r="Z20" i="43"/>
  <c r="Z47" i="43"/>
  <c r="O66" i="43"/>
  <c r="O68" i="43"/>
  <c r="Z61" i="43"/>
  <c r="N61" i="43"/>
  <c r="N62" i="43"/>
  <c r="AU21" i="45"/>
  <c r="X17" i="53"/>
  <c r="S55" i="53"/>
  <c r="S56" i="53"/>
  <c r="K55" i="53"/>
  <c r="BA61" i="45"/>
  <c r="AF61" i="45"/>
  <c r="AF62" i="45"/>
  <c r="AP61" i="45"/>
  <c r="AP62" i="45"/>
  <c r="M36" i="47"/>
  <c r="AA57" i="47"/>
  <c r="H17" i="53"/>
  <c r="Z17" i="53"/>
  <c r="W17" i="53"/>
  <c r="S17" i="53"/>
  <c r="P17" i="53"/>
  <c r="S57" i="47"/>
  <c r="O57" i="47"/>
  <c r="V17" i="53"/>
  <c r="Y55" i="53"/>
  <c r="M55" i="53"/>
  <c r="M56" i="53"/>
  <c r="AL168" i="35"/>
  <c r="X61" i="51"/>
  <c r="Y17" i="53"/>
  <c r="R17" i="53"/>
  <c r="R41" i="53"/>
  <c r="R57" i="53"/>
  <c r="O17" i="53"/>
  <c r="I34" i="53"/>
  <c r="I55" i="53"/>
  <c r="W19" i="35"/>
  <c r="Z40" i="75"/>
  <c r="Z42" i="75"/>
  <c r="K10" i="58"/>
  <c r="L10" i="58"/>
  <c r="D12" i="36"/>
  <c r="D32" i="36"/>
  <c r="AL15" i="35"/>
  <c r="AL16" i="35"/>
  <c r="AL17" i="35"/>
  <c r="AL22" i="35"/>
  <c r="L11" i="58"/>
  <c r="X27" i="75"/>
  <c r="P27" i="75"/>
  <c r="K27" i="75"/>
  <c r="H60" i="53"/>
  <c r="H62" i="53"/>
  <c r="H61" i="51"/>
  <c r="H62" i="51"/>
  <c r="H34" i="47"/>
  <c r="H35" i="47"/>
  <c r="H37" i="47"/>
  <c r="AW64" i="41"/>
  <c r="AW66" i="41"/>
  <c r="BE64" i="41"/>
  <c r="BE66" i="41"/>
  <c r="P28" i="35"/>
  <c r="I64" i="41"/>
  <c r="I66" i="41"/>
  <c r="AC64" i="41"/>
  <c r="AC66" i="41"/>
  <c r="BC17" i="41"/>
  <c r="BC18" i="41"/>
  <c r="BC20" i="41"/>
  <c r="BC43" i="41"/>
  <c r="AM17" i="41"/>
  <c r="AM18" i="41"/>
  <c r="AM20" i="41"/>
  <c r="AI17" i="41"/>
  <c r="AI18" i="41"/>
  <c r="AI20" i="41"/>
  <c r="N17" i="41"/>
  <c r="N18" i="41"/>
  <c r="N20" i="41"/>
  <c r="N43" i="41"/>
  <c r="BB17" i="41"/>
  <c r="BB18" i="41"/>
  <c r="BB20" i="41"/>
  <c r="BB43" i="41"/>
  <c r="P17" i="41"/>
  <c r="P18" i="41"/>
  <c r="P20" i="41"/>
  <c r="X18" i="43"/>
  <c r="X19" i="43"/>
  <c r="X21" i="43"/>
  <c r="X45" i="43"/>
  <c r="Z62" i="43"/>
  <c r="BD18" i="45"/>
  <c r="BD19" i="45"/>
  <c r="BD21" i="45"/>
  <c r="U20" i="45"/>
  <c r="U18" i="45"/>
  <c r="U19" i="45"/>
  <c r="U21" i="45"/>
  <c r="Q20" i="45"/>
  <c r="Q18" i="45"/>
  <c r="Q19" i="45"/>
  <c r="Q21" i="45"/>
  <c r="R40" i="43"/>
  <c r="AP40" i="45"/>
  <c r="BC18" i="45"/>
  <c r="BC19" i="45"/>
  <c r="BC21" i="45"/>
  <c r="AE20" i="45"/>
  <c r="AE40" i="45"/>
  <c r="AE18" i="45"/>
  <c r="AE19" i="45"/>
  <c r="AE21" i="45"/>
  <c r="BE41" i="45"/>
  <c r="Q66" i="45"/>
  <c r="Q68" i="45"/>
  <c r="AP38" i="45"/>
  <c r="AP39" i="45"/>
  <c r="AP41" i="45"/>
  <c r="AS18" i="45"/>
  <c r="AS19" i="45"/>
  <c r="AS21" i="45"/>
  <c r="AB18" i="45"/>
  <c r="AB19" i="45"/>
  <c r="AZ38" i="45"/>
  <c r="AZ39" i="45"/>
  <c r="AZ41" i="45"/>
  <c r="AZ45" i="45"/>
  <c r="AZ46" i="45"/>
  <c r="O17" i="41"/>
  <c r="O18" i="41"/>
  <c r="O20" i="41"/>
  <c r="O43" i="41"/>
  <c r="AZ66" i="45"/>
  <c r="AZ68" i="45"/>
  <c r="AR18" i="45"/>
  <c r="AR19" i="45"/>
  <c r="AR21" i="45"/>
  <c r="AH18" i="45"/>
  <c r="AH19" i="45"/>
  <c r="V18" i="45"/>
  <c r="V19" i="45"/>
  <c r="V21" i="45"/>
  <c r="Y36" i="47"/>
  <c r="Z15" i="53"/>
  <c r="Z16" i="53"/>
  <c r="Z18" i="53"/>
  <c r="Z41" i="53"/>
  <c r="Z57" i="53"/>
  <c r="Z42" i="53"/>
  <c r="Y32" i="53"/>
  <c r="Y33" i="53"/>
  <c r="Y35" i="53"/>
  <c r="Y39" i="53"/>
  <c r="Y40" i="53"/>
  <c r="Y34" i="53"/>
  <c r="P34" i="53"/>
  <c r="P41" i="53"/>
  <c r="P32" i="53"/>
  <c r="P33" i="53"/>
  <c r="P35" i="53"/>
  <c r="L32" i="53"/>
  <c r="L33" i="53"/>
  <c r="Z40" i="43"/>
  <c r="AA18" i="45"/>
  <c r="AA19" i="45"/>
  <c r="AA21" i="45"/>
  <c r="Z20" i="45"/>
  <c r="BB38" i="45"/>
  <c r="BB39" i="45"/>
  <c r="BB41" i="45"/>
  <c r="Q61" i="45"/>
  <c r="U34" i="47"/>
  <c r="U35" i="47"/>
  <c r="U37" i="47"/>
  <c r="W42" i="53"/>
  <c r="P60" i="53"/>
  <c r="P62" i="53"/>
  <c r="AF18" i="45"/>
  <c r="AF19" i="45"/>
  <c r="AF21" i="45"/>
  <c r="AW20" i="45"/>
  <c r="AC21" i="45"/>
  <c r="AW38" i="45"/>
  <c r="AW39" i="45"/>
  <c r="AW41" i="45"/>
  <c r="AW45" i="45"/>
  <c r="AS61" i="45"/>
  <c r="AL61" i="45"/>
  <c r="AL62" i="45"/>
  <c r="BA62" i="45"/>
  <c r="Z34" i="47"/>
  <c r="Z35" i="47"/>
  <c r="Z37" i="47"/>
  <c r="Z36" i="47"/>
  <c r="R34" i="47"/>
  <c r="R35" i="47"/>
  <c r="R16" i="47"/>
  <c r="R17" i="47"/>
  <c r="R19" i="47"/>
  <c r="N16" i="47"/>
  <c r="N17" i="47"/>
  <c r="N19" i="47"/>
  <c r="X60" i="53"/>
  <c r="X62" i="53"/>
  <c r="X15" i="53"/>
  <c r="X16" i="53"/>
  <c r="X18" i="53"/>
  <c r="J15" i="53"/>
  <c r="AU20" i="45"/>
  <c r="Q34" i="53"/>
  <c r="Q41" i="53"/>
  <c r="I32" i="53"/>
  <c r="I33" i="53"/>
  <c r="I35" i="53"/>
  <c r="X32" i="53"/>
  <c r="X33" i="53"/>
  <c r="X35" i="53"/>
  <c r="X34" i="53"/>
  <c r="X41" i="53"/>
  <c r="X57" i="53"/>
  <c r="K32" i="53"/>
  <c r="K33" i="53"/>
  <c r="K35" i="53"/>
  <c r="AL83" i="35"/>
  <c r="AL85" i="35"/>
  <c r="AL86" i="35"/>
  <c r="AL87" i="35"/>
  <c r="AL88" i="35"/>
  <c r="AL89" i="35"/>
  <c r="AL90" i="35"/>
  <c r="AL91" i="35"/>
  <c r="AL92" i="35"/>
  <c r="AL93" i="35"/>
  <c r="AL94" i="35"/>
  <c r="AL95" i="35"/>
  <c r="AL96" i="35"/>
  <c r="AL84" i="35"/>
  <c r="N40" i="63"/>
  <c r="N29" i="63"/>
  <c r="H18" i="8"/>
  <c r="L9" i="58"/>
  <c r="N32" i="55"/>
  <c r="H38" i="43"/>
  <c r="H40" i="43"/>
  <c r="M32" i="55"/>
  <c r="O32" i="55"/>
  <c r="M28" i="35"/>
  <c r="AL123" i="35"/>
  <c r="AL124" i="35"/>
  <c r="AL125" i="35"/>
  <c r="AL60" i="35"/>
  <c r="AL61" i="35"/>
  <c r="AL62" i="35"/>
  <c r="AL105" i="35"/>
  <c r="AL102" i="35"/>
  <c r="AL103" i="35"/>
  <c r="AL104" i="35"/>
  <c r="AL106" i="35"/>
  <c r="AL107" i="35"/>
  <c r="AL108" i="35"/>
  <c r="AL109" i="35"/>
  <c r="AL110" i="35"/>
  <c r="AL111" i="35"/>
  <c r="AL112" i="35"/>
  <c r="AL113" i="35"/>
  <c r="AL114" i="35"/>
  <c r="AL115" i="35"/>
  <c r="AL116" i="35"/>
  <c r="AL117" i="35"/>
  <c r="N28" i="35"/>
  <c r="AL148" i="35"/>
  <c r="AL149" i="35"/>
  <c r="AL150" i="35"/>
  <c r="AL151" i="35"/>
  <c r="AL152" i="35"/>
  <c r="AL153" i="35"/>
  <c r="AL154" i="35"/>
  <c r="AL155" i="35"/>
  <c r="AL156" i="35"/>
  <c r="AL157" i="35"/>
  <c r="AL158" i="35"/>
  <c r="AL159" i="35"/>
  <c r="J28" i="35"/>
  <c r="V20" i="35"/>
  <c r="K28" i="35"/>
  <c r="L28" i="35"/>
  <c r="O28" i="35"/>
  <c r="L8" i="58"/>
  <c r="F32" i="55"/>
  <c r="N32" i="57"/>
  <c r="M32" i="57"/>
  <c r="I32" i="55"/>
  <c r="E32" i="57"/>
  <c r="E32" i="55"/>
  <c r="J32" i="55"/>
  <c r="I32" i="57"/>
  <c r="F32" i="57"/>
  <c r="G32" i="57"/>
  <c r="J32" i="57"/>
  <c r="Q30" i="55"/>
  <c r="J16" i="53"/>
  <c r="J18" i="53"/>
  <c r="J39" i="53"/>
  <c r="D13" i="8"/>
  <c r="D8" i="8"/>
  <c r="F6" i="6"/>
  <c r="P6" i="6"/>
  <c r="F7" i="6"/>
  <c r="F4" i="6"/>
  <c r="T4" i="6"/>
  <c r="KA44" i="41"/>
  <c r="JK44" i="41"/>
  <c r="KN46" i="41"/>
  <c r="FQ43" i="41"/>
  <c r="FX44" i="41"/>
  <c r="JG44" i="41"/>
  <c r="KQ44" i="41"/>
  <c r="DP43" i="41"/>
  <c r="GB43" i="41"/>
  <c r="GB65" i="41"/>
  <c r="FL43" i="41"/>
  <c r="FL65" i="41"/>
  <c r="KU44" i="41"/>
  <c r="HO44" i="41"/>
  <c r="HW44" i="41"/>
  <c r="GM44" i="41"/>
  <c r="HM43" i="41"/>
  <c r="JY43" i="41"/>
  <c r="GS43" i="41"/>
  <c r="FQ46" i="41"/>
  <c r="CC43" i="41"/>
  <c r="CC44" i="41"/>
  <c r="DI43" i="41"/>
  <c r="DI44" i="41"/>
  <c r="DQ43" i="41"/>
  <c r="HY43" i="41"/>
  <c r="DA43" i="41"/>
  <c r="DG44" i="41"/>
  <c r="CY44" i="41"/>
  <c r="JW44" i="41"/>
  <c r="EK43" i="41"/>
  <c r="EG43" i="41"/>
  <c r="JE43" i="41"/>
  <c r="GK43" i="41"/>
  <c r="JU43" i="41"/>
  <c r="JU44" i="41"/>
  <c r="FA43" i="41"/>
  <c r="AW61" i="41"/>
  <c r="BM43" i="41"/>
  <c r="BM44" i="41"/>
  <c r="CS43" i="41"/>
  <c r="CS65" i="41"/>
  <c r="FE43" i="41"/>
  <c r="IS43" i="41"/>
  <c r="CJ43" i="41"/>
  <c r="IO43" i="41"/>
  <c r="GC43" i="41"/>
  <c r="X42" i="53"/>
  <c r="AF40" i="45"/>
  <c r="AR40" i="45"/>
  <c r="AT66" i="45"/>
  <c r="AT68" i="45"/>
  <c r="AT40" i="45"/>
  <c r="AT47" i="45"/>
  <c r="AT38" i="45"/>
  <c r="AT39" i="45"/>
  <c r="AT41" i="45"/>
  <c r="AT45" i="45"/>
  <c r="AH38" i="45"/>
  <c r="AH39" i="45"/>
  <c r="Z66" i="45"/>
  <c r="Z68" i="45"/>
  <c r="P59" i="47"/>
  <c r="AA40" i="51"/>
  <c r="AA47" i="51"/>
  <c r="L5" i="58"/>
  <c r="AO46" i="78"/>
  <c r="AS61" i="78"/>
  <c r="AS46" i="78"/>
  <c r="BA46" i="78"/>
  <c r="CW65" i="41"/>
  <c r="CW44" i="41"/>
  <c r="CW65" i="78"/>
  <c r="CW44" i="78"/>
  <c r="DQ65" i="78"/>
  <c r="DQ44" i="78"/>
  <c r="CC65" i="78"/>
  <c r="CC44" i="78"/>
  <c r="AM46" i="79"/>
  <c r="AM67" i="79"/>
  <c r="CH63" i="79"/>
  <c r="CH64" i="79"/>
  <c r="CH65" i="79"/>
  <c r="CH48" i="79"/>
  <c r="BY67" i="43"/>
  <c r="BY46" i="43"/>
  <c r="KM61" i="41"/>
  <c r="KM62" i="41"/>
  <c r="KM63" i="41"/>
  <c r="KM46" i="41"/>
  <c r="JE65" i="78"/>
  <c r="JE44" i="78"/>
  <c r="L6" i="6"/>
  <c r="Z6" i="6"/>
  <c r="X6" i="6"/>
  <c r="R6" i="6"/>
  <c r="V6" i="6"/>
  <c r="N6" i="6"/>
  <c r="AD6" i="6"/>
  <c r="E6" i="6"/>
  <c r="AB6" i="6"/>
  <c r="H6" i="6"/>
  <c r="H62" i="43"/>
  <c r="X40" i="43"/>
  <c r="I38" i="43"/>
  <c r="I39" i="43"/>
  <c r="I41" i="43"/>
  <c r="I45" i="43"/>
  <c r="I46" i="43"/>
  <c r="AZ40" i="45"/>
  <c r="AZ47" i="45"/>
  <c r="AZ48" i="45"/>
  <c r="H40" i="45"/>
  <c r="H47" i="45"/>
  <c r="H66" i="45"/>
  <c r="H68" i="45"/>
  <c r="H38" i="45"/>
  <c r="H39" i="45"/>
  <c r="H41" i="45"/>
  <c r="AV40" i="45"/>
  <c r="AV39" i="45"/>
  <c r="AV41" i="45"/>
  <c r="AV66" i="45"/>
  <c r="AV68" i="45"/>
  <c r="AB40" i="45"/>
  <c r="AB38" i="45"/>
  <c r="AB39" i="45"/>
  <c r="AB41" i="45"/>
  <c r="T38" i="45"/>
  <c r="T39" i="45"/>
  <c r="T41" i="45"/>
  <c r="T40" i="45"/>
  <c r="J41" i="45"/>
  <c r="J40" i="45"/>
  <c r="AA44" i="47"/>
  <c r="J43" i="47"/>
  <c r="HU65" i="78"/>
  <c r="HU44" i="78"/>
  <c r="FI65" i="78"/>
  <c r="FI44" i="78"/>
  <c r="GS65" i="78"/>
  <c r="GS44" i="78"/>
  <c r="BZ67" i="43"/>
  <c r="BZ46" i="43"/>
  <c r="AS67" i="43"/>
  <c r="AS46" i="43"/>
  <c r="X38" i="43"/>
  <c r="X39" i="43"/>
  <c r="X41" i="43"/>
  <c r="X66" i="43"/>
  <c r="X68" i="43"/>
  <c r="AG48" i="45"/>
  <c r="AF66" i="45"/>
  <c r="AF68" i="45"/>
  <c r="X66" i="45"/>
  <c r="X68" i="45"/>
  <c r="X40" i="45"/>
  <c r="X38" i="45"/>
  <c r="X39" i="45"/>
  <c r="X41" i="45"/>
  <c r="U59" i="47"/>
  <c r="EC65" i="78"/>
  <c r="EC44" i="78"/>
  <c r="N63" i="45"/>
  <c r="R66" i="43"/>
  <c r="R68" i="43"/>
  <c r="S40" i="43"/>
  <c r="S20" i="43"/>
  <c r="S47" i="43"/>
  <c r="S63" i="43"/>
  <c r="S38" i="43"/>
  <c r="S39" i="43"/>
  <c r="S41" i="43"/>
  <c r="AX40" i="45"/>
  <c r="AX47" i="45"/>
  <c r="AX66" i="45"/>
  <c r="AX68" i="45"/>
  <c r="AX38" i="45"/>
  <c r="AX39" i="45"/>
  <c r="AX41" i="45"/>
  <c r="AS66" i="45"/>
  <c r="AS68" i="45"/>
  <c r="AD40" i="45"/>
  <c r="AD47" i="45"/>
  <c r="AD38" i="45"/>
  <c r="AD39" i="45"/>
  <c r="V38" i="45"/>
  <c r="V39" i="45"/>
  <c r="V40" i="45"/>
  <c r="V47" i="45"/>
  <c r="T62" i="45"/>
  <c r="U63" i="51"/>
  <c r="U48" i="51"/>
  <c r="H41" i="53"/>
  <c r="CX67" i="43"/>
  <c r="CX46" i="43"/>
  <c r="KR61" i="41"/>
  <c r="KR46" i="41"/>
  <c r="HP65" i="41"/>
  <c r="HP44" i="41"/>
  <c r="GC44" i="41"/>
  <c r="GC65" i="41"/>
  <c r="S66" i="43"/>
  <c r="S68" i="43"/>
  <c r="AK61" i="45"/>
  <c r="AK62" i="45"/>
  <c r="W16" i="51"/>
  <c r="W17" i="51"/>
  <c r="W21" i="51"/>
  <c r="W45" i="51"/>
  <c r="W46" i="51"/>
  <c r="W18" i="51"/>
  <c r="W19" i="51"/>
  <c r="W66" i="51"/>
  <c r="W68" i="51"/>
  <c r="K18" i="51"/>
  <c r="K66" i="51"/>
  <c r="S38" i="51"/>
  <c r="S36" i="51"/>
  <c r="S37" i="51"/>
  <c r="S41" i="51"/>
  <c r="Z64" i="78"/>
  <c r="Z66" i="78"/>
  <c r="Z17" i="78"/>
  <c r="Z18" i="78"/>
  <c r="Z20" i="78"/>
  <c r="AF38" i="78"/>
  <c r="AF45" i="78"/>
  <c r="AF61" i="78"/>
  <c r="AU17" i="78"/>
  <c r="AU18" i="78"/>
  <c r="AU20" i="78"/>
  <c r="AU19" i="78"/>
  <c r="Q38" i="78"/>
  <c r="Q45" i="78"/>
  <c r="Q37" i="78"/>
  <c r="Q39" i="78"/>
  <c r="Q36" i="78"/>
  <c r="I43" i="81"/>
  <c r="I66" i="79"/>
  <c r="I68" i="79"/>
  <c r="I18" i="79"/>
  <c r="I19" i="79"/>
  <c r="I20" i="79"/>
  <c r="I47" i="79"/>
  <c r="X20" i="79"/>
  <c r="X18" i="79"/>
  <c r="X19" i="79"/>
  <c r="X21" i="79"/>
  <c r="AA40" i="79"/>
  <c r="AA38" i="79"/>
  <c r="AA39" i="79"/>
  <c r="AA41" i="79"/>
  <c r="I11" i="80"/>
  <c r="U66" i="80"/>
  <c r="U68" i="80"/>
  <c r="U20" i="80"/>
  <c r="U47" i="80"/>
  <c r="U18" i="80"/>
  <c r="U19" i="80"/>
  <c r="U21" i="80"/>
  <c r="U45" i="80"/>
  <c r="AC66" i="80"/>
  <c r="AC68" i="80"/>
  <c r="AC20" i="80"/>
  <c r="AC47" i="80"/>
  <c r="AC40" i="80"/>
  <c r="AC18" i="80"/>
  <c r="AC19" i="80"/>
  <c r="AC21" i="80"/>
  <c r="AC45" i="80"/>
  <c r="AC41" i="80"/>
  <c r="AT20" i="80"/>
  <c r="AT18" i="80"/>
  <c r="AT19" i="80"/>
  <c r="AT66" i="80"/>
  <c r="AT68" i="80"/>
  <c r="AX20" i="80"/>
  <c r="AX47" i="80"/>
  <c r="AX18" i="80"/>
  <c r="AX19" i="80"/>
  <c r="AX21" i="80"/>
  <c r="BC62" i="80"/>
  <c r="S66" i="80"/>
  <c r="S68" i="80"/>
  <c r="S40" i="80"/>
  <c r="BB38" i="80"/>
  <c r="BB39" i="80"/>
  <c r="I63" i="81"/>
  <c r="I42" i="81"/>
  <c r="R34" i="81"/>
  <c r="R35" i="81"/>
  <c r="R37" i="81"/>
  <c r="R62" i="81"/>
  <c r="R64" i="81"/>
  <c r="H19" i="83"/>
  <c r="H16" i="83"/>
  <c r="H17" i="83"/>
  <c r="H21" i="83"/>
  <c r="H45" i="83"/>
  <c r="H18" i="83"/>
  <c r="G8" i="83"/>
  <c r="H66" i="83"/>
  <c r="H68" i="83"/>
  <c r="R32" i="84"/>
  <c r="R33" i="84"/>
  <c r="R35" i="84"/>
  <c r="R60" i="84"/>
  <c r="R62" i="84"/>
  <c r="R34" i="84"/>
  <c r="R17" i="84"/>
  <c r="R41" i="84"/>
  <c r="R42" i="84"/>
  <c r="Z39" i="85"/>
  <c r="Z40" i="85"/>
  <c r="Z42" i="85"/>
  <c r="J33" i="72"/>
  <c r="J33" i="52"/>
  <c r="K33" i="52"/>
  <c r="L33" i="52"/>
  <c r="J78" i="68"/>
  <c r="J78" i="44"/>
  <c r="K78" i="44"/>
  <c r="L78" i="44"/>
  <c r="BY63" i="79"/>
  <c r="BY48" i="79"/>
  <c r="JZ61" i="78"/>
  <c r="JZ46" i="78"/>
  <c r="FT65" i="41"/>
  <c r="FT44" i="41"/>
  <c r="HZ65" i="41"/>
  <c r="HZ44" i="41"/>
  <c r="BX65" i="41"/>
  <c r="BX44" i="41"/>
  <c r="CF65" i="41"/>
  <c r="CF44" i="41"/>
  <c r="FA44" i="41"/>
  <c r="FA65" i="41"/>
  <c r="JY44" i="41"/>
  <c r="JY65" i="41"/>
  <c r="GS44" i="41"/>
  <c r="GS65" i="41"/>
  <c r="BT61" i="41"/>
  <c r="BT46" i="41"/>
  <c r="FV65" i="41"/>
  <c r="FV44" i="41"/>
  <c r="BK61" i="41"/>
  <c r="BK46" i="41"/>
  <c r="L15" i="53"/>
  <c r="L16" i="53"/>
  <c r="L18" i="53"/>
  <c r="AW40" i="45"/>
  <c r="Y16" i="47"/>
  <c r="Y17" i="47"/>
  <c r="Y19" i="47"/>
  <c r="Y41" i="47"/>
  <c r="Y63" i="47"/>
  <c r="L17" i="53"/>
  <c r="L41" i="53"/>
  <c r="L34" i="47"/>
  <c r="L35" i="47"/>
  <c r="L37" i="47"/>
  <c r="AE66" i="45"/>
  <c r="AE68" i="45"/>
  <c r="W66" i="45"/>
  <c r="W68" i="45"/>
  <c r="AC43" i="41"/>
  <c r="AC44" i="41"/>
  <c r="AA40" i="45"/>
  <c r="AQ18" i="45"/>
  <c r="AQ19" i="45"/>
  <c r="AQ21" i="45"/>
  <c r="G10" i="41"/>
  <c r="BA64" i="41"/>
  <c r="BA66" i="41"/>
  <c r="W20" i="43"/>
  <c r="AA20" i="43"/>
  <c r="U38" i="43"/>
  <c r="U39" i="43"/>
  <c r="U41" i="43"/>
  <c r="O37" i="47"/>
  <c r="L62" i="47"/>
  <c r="L64" i="47"/>
  <c r="K62" i="47"/>
  <c r="AK41" i="45"/>
  <c r="S40" i="45"/>
  <c r="AI38" i="45"/>
  <c r="AI39" i="45"/>
  <c r="AI41" i="45"/>
  <c r="AI45" i="45"/>
  <c r="AG66" i="45"/>
  <c r="AG68" i="45"/>
  <c r="Z18" i="47"/>
  <c r="Z43" i="47"/>
  <c r="AI66" i="45"/>
  <c r="AI68" i="45"/>
  <c r="K16" i="47"/>
  <c r="K17" i="47"/>
  <c r="K19" i="47"/>
  <c r="K41" i="47"/>
  <c r="K36" i="47"/>
  <c r="K43" i="47"/>
  <c r="AB59" i="41"/>
  <c r="AB60" i="41"/>
  <c r="Q59" i="41"/>
  <c r="W59" i="41"/>
  <c r="M61" i="43"/>
  <c r="M62" i="43"/>
  <c r="L62" i="43"/>
  <c r="K18" i="45"/>
  <c r="K19" i="45"/>
  <c r="K21" i="45"/>
  <c r="AI47" i="45"/>
  <c r="BB62" i="45"/>
  <c r="U16" i="47"/>
  <c r="U17" i="47"/>
  <c r="U19" i="47"/>
  <c r="U41" i="47"/>
  <c r="Q16" i="47"/>
  <c r="Q17" i="47"/>
  <c r="Q19" i="47"/>
  <c r="J57" i="47"/>
  <c r="M58" i="47"/>
  <c r="K19" i="51"/>
  <c r="AA36" i="51"/>
  <c r="AA37" i="51"/>
  <c r="AA41" i="51"/>
  <c r="Q60" i="53"/>
  <c r="Q62" i="53"/>
  <c r="T32" i="53"/>
  <c r="T33" i="53"/>
  <c r="S40" i="75"/>
  <c r="S42" i="75"/>
  <c r="O40" i="75"/>
  <c r="O42" i="75"/>
  <c r="G9" i="75"/>
  <c r="N37" i="78"/>
  <c r="N39" i="78"/>
  <c r="S64" i="78"/>
  <c r="S66" i="78"/>
  <c r="W17" i="78"/>
  <c r="W18" i="78"/>
  <c r="W20" i="78"/>
  <c r="W43" i="78"/>
  <c r="W64" i="78"/>
  <c r="W66" i="78"/>
  <c r="W19" i="78"/>
  <c r="W45" i="78"/>
  <c r="U60" i="78"/>
  <c r="AA59" i="81"/>
  <c r="AL62" i="80"/>
  <c r="S38" i="80"/>
  <c r="S39" i="80"/>
  <c r="S41" i="80"/>
  <c r="S45" i="80"/>
  <c r="V40" i="80"/>
  <c r="V47" i="80"/>
  <c r="V48" i="80"/>
  <c r="AX66" i="80"/>
  <c r="AX68" i="80"/>
  <c r="R36" i="81"/>
  <c r="R43" i="81"/>
  <c r="M63" i="79"/>
  <c r="R38" i="79"/>
  <c r="R39" i="79"/>
  <c r="R41" i="79"/>
  <c r="U40" i="79"/>
  <c r="U38" i="79"/>
  <c r="U39" i="79"/>
  <c r="U41" i="79"/>
  <c r="U45" i="79"/>
  <c r="U67" i="79"/>
  <c r="U21" i="79"/>
  <c r="V66" i="80"/>
  <c r="V68" i="80"/>
  <c r="AH63" i="80"/>
  <c r="AH64" i="80"/>
  <c r="AH62" i="80"/>
  <c r="AH65" i="80"/>
  <c r="AH48" i="80"/>
  <c r="AU20" i="80"/>
  <c r="AU47" i="80"/>
  <c r="AY20" i="80"/>
  <c r="AY47" i="80"/>
  <c r="AZ40" i="80"/>
  <c r="Q40" i="80"/>
  <c r="Q47" i="80"/>
  <c r="Q38" i="80"/>
  <c r="Q39" i="80"/>
  <c r="Q41" i="80"/>
  <c r="T38" i="80"/>
  <c r="T39" i="80"/>
  <c r="T40" i="80"/>
  <c r="T47" i="80"/>
  <c r="T66" i="80"/>
  <c r="T68" i="80"/>
  <c r="T41" i="80"/>
  <c r="Y40" i="80"/>
  <c r="Y38" i="80"/>
  <c r="Y39" i="80"/>
  <c r="Y41" i="80"/>
  <c r="AF40" i="80"/>
  <c r="AF38" i="80"/>
  <c r="AF39" i="80"/>
  <c r="AF41" i="80"/>
  <c r="AN40" i="80"/>
  <c r="AN66" i="80"/>
  <c r="AN68" i="80"/>
  <c r="AN38" i="80"/>
  <c r="AN39" i="80"/>
  <c r="AN41" i="80"/>
  <c r="AN45" i="80"/>
  <c r="AV38" i="80"/>
  <c r="AV39" i="80"/>
  <c r="AV41" i="80"/>
  <c r="AV66" i="80"/>
  <c r="AV68" i="80"/>
  <c r="AZ38" i="80"/>
  <c r="AZ39" i="80"/>
  <c r="AZ41" i="80"/>
  <c r="W62" i="81"/>
  <c r="W64" i="81"/>
  <c r="W36" i="81"/>
  <c r="Z34" i="81"/>
  <c r="Z35" i="81"/>
  <c r="Z62" i="81"/>
  <c r="Z64" i="81"/>
  <c r="V36" i="83"/>
  <c r="V37" i="83"/>
  <c r="V41" i="83"/>
  <c r="V45" i="83"/>
  <c r="R36" i="83"/>
  <c r="R37" i="83"/>
  <c r="R41" i="83"/>
  <c r="R45" i="83"/>
  <c r="S63" i="83"/>
  <c r="S48" i="83"/>
  <c r="K36" i="83"/>
  <c r="K37" i="83"/>
  <c r="K41" i="83"/>
  <c r="K40" i="83"/>
  <c r="K38" i="83"/>
  <c r="R39" i="83"/>
  <c r="R40" i="83"/>
  <c r="R47" i="83"/>
  <c r="W38" i="83"/>
  <c r="W39" i="83"/>
  <c r="W36" i="83"/>
  <c r="W37" i="83"/>
  <c r="W41" i="83"/>
  <c r="P60" i="84"/>
  <c r="P62" i="84"/>
  <c r="P15" i="84"/>
  <c r="P16" i="84"/>
  <c r="P18" i="84"/>
  <c r="P17" i="84"/>
  <c r="Z32" i="84"/>
  <c r="Z33" i="84"/>
  <c r="Z35" i="84"/>
  <c r="Z60" i="84"/>
  <c r="Z62" i="84"/>
  <c r="Z34" i="84"/>
  <c r="G43" i="85"/>
  <c r="K18" i="39"/>
  <c r="J125" i="60"/>
  <c r="J81" i="38"/>
  <c r="K81" i="38"/>
  <c r="L81" i="38"/>
  <c r="K26" i="38"/>
  <c r="L26" i="38"/>
  <c r="J62" i="70"/>
  <c r="J56" i="48"/>
  <c r="K56" i="48"/>
  <c r="L56" i="48"/>
  <c r="K13" i="46"/>
  <c r="L13" i="46"/>
  <c r="J105" i="68"/>
  <c r="J105" i="44"/>
  <c r="K105" i="44"/>
  <c r="L105" i="44"/>
  <c r="K68" i="46"/>
  <c r="L68" i="46"/>
  <c r="J30" i="60"/>
  <c r="J22" i="38"/>
  <c r="K22" i="38"/>
  <c r="L22" i="38"/>
  <c r="J94" i="68"/>
  <c r="J94" i="44"/>
  <c r="K94" i="44"/>
  <c r="J62" i="68"/>
  <c r="J62" i="44"/>
  <c r="J46" i="68"/>
  <c r="J46" i="44"/>
  <c r="J30" i="68"/>
  <c r="J30" i="44"/>
  <c r="K30" i="44"/>
  <c r="L30" i="44"/>
  <c r="J14" i="68"/>
  <c r="J14" i="44"/>
  <c r="K14" i="44"/>
  <c r="J10" i="72"/>
  <c r="J10" i="52"/>
  <c r="K10" i="52"/>
  <c r="J17" i="72"/>
  <c r="J17" i="52"/>
  <c r="K17" i="52"/>
  <c r="L17" i="52"/>
  <c r="J8" i="72"/>
  <c r="J8" i="52"/>
  <c r="HE44" i="41"/>
  <c r="HE65" i="41"/>
  <c r="FT65" i="78"/>
  <c r="FT44" i="78"/>
  <c r="CF44" i="78"/>
  <c r="CF65" i="78"/>
  <c r="JX65" i="78"/>
  <c r="JX44" i="78"/>
  <c r="KN65" i="78"/>
  <c r="KN44" i="78"/>
  <c r="EG65" i="78"/>
  <c r="EG44" i="78"/>
  <c r="GC61" i="78"/>
  <c r="GC46" i="78"/>
  <c r="CG65" i="78"/>
  <c r="CG44" i="78"/>
  <c r="DQ46" i="78"/>
  <c r="DQ61" i="78"/>
  <c r="DQ62" i="78"/>
  <c r="DQ63" i="78"/>
  <c r="EW65" i="78"/>
  <c r="EW44" i="78"/>
  <c r="CS65" i="78"/>
  <c r="CS44" i="78"/>
  <c r="FU65" i="78"/>
  <c r="FU44" i="78"/>
  <c r="HE65" i="78"/>
  <c r="HE44" i="78"/>
  <c r="CD63" i="79"/>
  <c r="CD48" i="79"/>
  <c r="BB67" i="43"/>
  <c r="BB46" i="43"/>
  <c r="CF63" i="43"/>
  <c r="CF48" i="43"/>
  <c r="BC67" i="43"/>
  <c r="BC46" i="43"/>
  <c r="AO63" i="43"/>
  <c r="AO48" i="43"/>
  <c r="BU67" i="43"/>
  <c r="BU46" i="43"/>
  <c r="AF67" i="43"/>
  <c r="AF46" i="43"/>
  <c r="AF63" i="43"/>
  <c r="AF48" i="43"/>
  <c r="BS63" i="43"/>
  <c r="BS48" i="43"/>
  <c r="BX63" i="43"/>
  <c r="BX48" i="43"/>
  <c r="BM67" i="43"/>
  <c r="BM46" i="43"/>
  <c r="CO67" i="43"/>
  <c r="CO46" i="43"/>
  <c r="BE63" i="43"/>
  <c r="BE48" i="43"/>
  <c r="CJ67" i="79"/>
  <c r="CJ46" i="79"/>
  <c r="CN67" i="79"/>
  <c r="CN46" i="79"/>
  <c r="AK47" i="79"/>
  <c r="AS45" i="79"/>
  <c r="BQ63" i="79"/>
  <c r="BQ64" i="79"/>
  <c r="BQ65" i="79"/>
  <c r="BQ48" i="79"/>
  <c r="BY45" i="79"/>
  <c r="AZ67" i="43"/>
  <c r="AZ46" i="43"/>
  <c r="IG65" i="78"/>
  <c r="IG44" i="78"/>
  <c r="DF46" i="78"/>
  <c r="DF61" i="78"/>
  <c r="IL45" i="78"/>
  <c r="EP46" i="78"/>
  <c r="EP61" i="78"/>
  <c r="FR61" i="78"/>
  <c r="FR46" i="78"/>
  <c r="GH44" i="78"/>
  <c r="GH65" i="78"/>
  <c r="BF61" i="78"/>
  <c r="BF46" i="78"/>
  <c r="BG61" i="41"/>
  <c r="BG46" i="41"/>
  <c r="BI46" i="41"/>
  <c r="BI61" i="41"/>
  <c r="BY46" i="41"/>
  <c r="BY61" i="41"/>
  <c r="CO46" i="41"/>
  <c r="CO61" i="41"/>
  <c r="GG46" i="41"/>
  <c r="GG61" i="41"/>
  <c r="GW46" i="41"/>
  <c r="GW61" i="41"/>
  <c r="CC65" i="41"/>
  <c r="KB61" i="41"/>
  <c r="KB46" i="41"/>
  <c r="CR65" i="41"/>
  <c r="CR44" i="41"/>
  <c r="CZ65" i="41"/>
  <c r="CZ44" i="41"/>
  <c r="DQ65" i="41"/>
  <c r="DQ44" i="41"/>
  <c r="HY44" i="41"/>
  <c r="HY65" i="41"/>
  <c r="CB61" i="41"/>
  <c r="CB46" i="41"/>
  <c r="DA65" i="41"/>
  <c r="DA44" i="41"/>
  <c r="FH65" i="41"/>
  <c r="FH44" i="41"/>
  <c r="BO61" i="41"/>
  <c r="BO46" i="41"/>
  <c r="FY44" i="41"/>
  <c r="FY65" i="41"/>
  <c r="CA61" i="41"/>
  <c r="CA46" i="41"/>
  <c r="BQ65" i="41"/>
  <c r="BQ44" i="41"/>
  <c r="JA44" i="41"/>
  <c r="JA65" i="41"/>
  <c r="Q45" i="51"/>
  <c r="Q46" i="51"/>
  <c r="S18" i="51"/>
  <c r="S66" i="51"/>
  <c r="K38" i="51"/>
  <c r="K36" i="51"/>
  <c r="K37" i="51"/>
  <c r="K41" i="51"/>
  <c r="J38" i="78"/>
  <c r="J37" i="78"/>
  <c r="J39" i="78"/>
  <c r="J36" i="78"/>
  <c r="N36" i="78"/>
  <c r="T36" i="78"/>
  <c r="W36" i="78"/>
  <c r="Y36" i="78"/>
  <c r="AB36" i="78"/>
  <c r="AF36" i="78"/>
  <c r="AI36" i="78"/>
  <c r="AM36" i="78"/>
  <c r="AT36" i="78"/>
  <c r="AX36" i="78"/>
  <c r="BB36" i="78"/>
  <c r="T38" i="78"/>
  <c r="L40" i="79"/>
  <c r="W40" i="79"/>
  <c r="W38" i="79"/>
  <c r="W39" i="79"/>
  <c r="W41" i="79"/>
  <c r="P62" i="79"/>
  <c r="H61" i="79"/>
  <c r="H62" i="79"/>
  <c r="Q66" i="80"/>
  <c r="Q68" i="80"/>
  <c r="Q18" i="80"/>
  <c r="Q19" i="80"/>
  <c r="Q21" i="80"/>
  <c r="Q45" i="80"/>
  <c r="Q67" i="80"/>
  <c r="AK18" i="80"/>
  <c r="AK19" i="80"/>
  <c r="AK21" i="80"/>
  <c r="AK66" i="80"/>
  <c r="AK68" i="80"/>
  <c r="AK20" i="80"/>
  <c r="AK47" i="80"/>
  <c r="AD62" i="80"/>
  <c r="S42" i="84"/>
  <c r="S57" i="84"/>
  <c r="S59" i="84"/>
  <c r="S58" i="84"/>
  <c r="X55" i="84"/>
  <c r="N39" i="85"/>
  <c r="N40" i="85"/>
  <c r="N42" i="85"/>
  <c r="L10" i="52"/>
  <c r="J62" i="72"/>
  <c r="J56" i="52"/>
  <c r="J65" i="72"/>
  <c r="J59" i="52"/>
  <c r="K59" i="52"/>
  <c r="L59" i="52"/>
  <c r="JM44" i="41"/>
  <c r="JM65" i="41"/>
  <c r="DD65" i="78"/>
  <c r="DD44" i="78"/>
  <c r="DT46" i="78"/>
  <c r="DT61" i="78"/>
  <c r="ER65" i="78"/>
  <c r="ER44" i="78"/>
  <c r="CN63" i="43"/>
  <c r="CN48" i="43"/>
  <c r="CY63" i="79"/>
  <c r="CY64" i="79"/>
  <c r="CY48" i="79"/>
  <c r="AO67" i="43"/>
  <c r="AO46" i="43"/>
  <c r="BL67" i="43"/>
  <c r="BL46" i="43"/>
  <c r="AR67" i="79"/>
  <c r="AR46" i="79"/>
  <c r="AV67" i="79"/>
  <c r="AV46" i="79"/>
  <c r="BH67" i="79"/>
  <c r="BH46" i="79"/>
  <c r="BP63" i="79"/>
  <c r="BP48" i="79"/>
  <c r="CR63" i="79"/>
  <c r="CR64" i="79"/>
  <c r="CR48" i="79"/>
  <c r="CG67" i="79"/>
  <c r="CG46" i="79"/>
  <c r="HF44" i="78"/>
  <c r="HF65" i="78"/>
  <c r="FA65" i="78"/>
  <c r="FA44" i="78"/>
  <c r="JB44" i="78"/>
  <c r="JB65" i="78"/>
  <c r="EL43" i="78"/>
  <c r="GD65" i="41"/>
  <c r="GD44" i="41"/>
  <c r="FQ44" i="41"/>
  <c r="FQ65" i="41"/>
  <c r="CO43" i="41"/>
  <c r="DX65" i="41"/>
  <c r="DX44" i="41"/>
  <c r="CV65" i="41"/>
  <c r="CV44" i="41"/>
  <c r="EN65" i="41"/>
  <c r="EN44" i="41"/>
  <c r="IF65" i="41"/>
  <c r="IF44" i="41"/>
  <c r="CB65" i="41"/>
  <c r="CB44" i="41"/>
  <c r="F5" i="6"/>
  <c r="AB4" i="6"/>
  <c r="H39" i="43"/>
  <c r="L60" i="53"/>
  <c r="L62" i="53"/>
  <c r="Y41" i="53"/>
  <c r="Y42" i="53"/>
  <c r="AL38" i="45"/>
  <c r="AL39" i="45"/>
  <c r="AL41" i="45"/>
  <c r="M130" i="40"/>
  <c r="K20" i="45"/>
  <c r="U66" i="43"/>
  <c r="U68" i="43"/>
  <c r="I66" i="45"/>
  <c r="I68" i="45"/>
  <c r="H18" i="45"/>
  <c r="AX43" i="41"/>
  <c r="P270" i="37"/>
  <c r="N96" i="38"/>
  <c r="H16" i="8"/>
  <c r="AY64" i="41"/>
  <c r="AY66" i="41"/>
  <c r="O64" i="41"/>
  <c r="O66" i="41"/>
  <c r="G8" i="51"/>
  <c r="BD43" i="41"/>
  <c r="BD65" i="41"/>
  <c r="M38" i="43"/>
  <c r="M39" i="43"/>
  <c r="M41" i="43"/>
  <c r="P18" i="43"/>
  <c r="P19" i="43"/>
  <c r="P21" i="43"/>
  <c r="O62" i="47"/>
  <c r="O64" i="47"/>
  <c r="U62" i="47"/>
  <c r="U64" i="47"/>
  <c r="P38" i="43"/>
  <c r="P39" i="43"/>
  <c r="P41" i="43"/>
  <c r="AK66" i="45"/>
  <c r="AK68" i="45"/>
  <c r="AR66" i="45"/>
  <c r="AR68" i="45"/>
  <c r="AY59" i="41"/>
  <c r="AY60" i="41"/>
  <c r="AO59" i="41"/>
  <c r="AE59" i="41"/>
  <c r="AE60" i="41"/>
  <c r="U59" i="41"/>
  <c r="AU59" i="41"/>
  <c r="AU60" i="41"/>
  <c r="U61" i="43"/>
  <c r="U62" i="43"/>
  <c r="U64" i="43"/>
  <c r="P61" i="43"/>
  <c r="R62" i="43"/>
  <c r="W61" i="43"/>
  <c r="W62" i="43"/>
  <c r="AK18" i="45"/>
  <c r="AK19" i="45"/>
  <c r="AK21" i="45"/>
  <c r="AK45" i="45"/>
  <c r="AU47" i="45"/>
  <c r="R61" i="45"/>
  <c r="R62" i="45"/>
  <c r="H36" i="47"/>
  <c r="Q36" i="47"/>
  <c r="M18" i="47"/>
  <c r="M43" i="47"/>
  <c r="I18" i="47"/>
  <c r="I43" i="47"/>
  <c r="I57" i="47"/>
  <c r="I58" i="47"/>
  <c r="X58" i="47"/>
  <c r="L58" i="47"/>
  <c r="S19" i="51"/>
  <c r="S16" i="51"/>
  <c r="S17" i="51"/>
  <c r="S21" i="51"/>
  <c r="S45" i="51"/>
  <c r="K16" i="51"/>
  <c r="S20" i="51"/>
  <c r="S40" i="51"/>
  <c r="O20" i="51"/>
  <c r="O47" i="51"/>
  <c r="O63" i="51"/>
  <c r="K20" i="51"/>
  <c r="K47" i="51"/>
  <c r="AA39" i="51"/>
  <c r="W39" i="51"/>
  <c r="S39" i="51"/>
  <c r="O39" i="51"/>
  <c r="K39" i="51"/>
  <c r="W36" i="51"/>
  <c r="W37" i="51"/>
  <c r="W41" i="51"/>
  <c r="I62" i="51"/>
  <c r="X55" i="53"/>
  <c r="X56" i="53"/>
  <c r="X58" i="53"/>
  <c r="X59" i="53"/>
  <c r="X19" i="35"/>
  <c r="H42" i="75"/>
  <c r="G11" i="45"/>
  <c r="BD61" i="78"/>
  <c r="BD62" i="78"/>
  <c r="BD63" i="78"/>
  <c r="H37" i="78"/>
  <c r="Z19" i="78"/>
  <c r="AR43" i="78"/>
  <c r="AR65" i="78"/>
  <c r="P17" i="78"/>
  <c r="P18" i="78"/>
  <c r="P20" i="78"/>
  <c r="P43" i="78"/>
  <c r="P64" i="78"/>
  <c r="P66" i="78"/>
  <c r="AO17" i="78"/>
  <c r="AO18" i="78"/>
  <c r="AO20" i="78"/>
  <c r="AO43" i="78"/>
  <c r="AO64" i="78"/>
  <c r="AO66" i="78"/>
  <c r="AM37" i="78"/>
  <c r="AM39" i="78"/>
  <c r="AM64" i="78"/>
  <c r="AM66" i="78"/>
  <c r="AT37" i="78"/>
  <c r="AT39" i="78"/>
  <c r="AT43" i="78"/>
  <c r="AT44" i="78"/>
  <c r="AT64" i="78"/>
  <c r="AT66" i="78"/>
  <c r="AX64" i="78"/>
  <c r="AX66" i="78"/>
  <c r="AX38" i="78"/>
  <c r="AX45" i="78"/>
  <c r="BB37" i="78"/>
  <c r="BB39" i="78"/>
  <c r="AZ45" i="78"/>
  <c r="Y60" i="78"/>
  <c r="AB60" i="78"/>
  <c r="O60" i="78"/>
  <c r="AT59" i="78"/>
  <c r="AT60" i="78"/>
  <c r="H17" i="81"/>
  <c r="K56" i="84"/>
  <c r="R40" i="79"/>
  <c r="Y20" i="79"/>
  <c r="AP18" i="80"/>
  <c r="AP19" i="80"/>
  <c r="AP21" i="80"/>
  <c r="AP45" i="80"/>
  <c r="Z59" i="81"/>
  <c r="I40" i="80"/>
  <c r="I38" i="80"/>
  <c r="I39" i="80"/>
  <c r="T20" i="79"/>
  <c r="T66" i="79"/>
  <c r="T68" i="79"/>
  <c r="T18" i="79"/>
  <c r="T19" i="79"/>
  <c r="T21" i="79"/>
  <c r="T38" i="79"/>
  <c r="T39" i="79"/>
  <c r="T41" i="79"/>
  <c r="W18" i="79"/>
  <c r="W19" i="79"/>
  <c r="W21" i="79"/>
  <c r="W66" i="79"/>
  <c r="W68" i="79"/>
  <c r="W20" i="79"/>
  <c r="N40" i="79"/>
  <c r="N38" i="79"/>
  <c r="N39" i="79"/>
  <c r="N41" i="79"/>
  <c r="S40" i="79"/>
  <c r="S47" i="79"/>
  <c r="S38" i="79"/>
  <c r="S39" i="79"/>
  <c r="S41" i="79"/>
  <c r="S21" i="79"/>
  <c r="S66" i="79"/>
  <c r="S68" i="79"/>
  <c r="O66" i="80"/>
  <c r="O68" i="80"/>
  <c r="O41" i="80"/>
  <c r="O45" i="80"/>
  <c r="O40" i="80"/>
  <c r="W66" i="80"/>
  <c r="W68" i="80"/>
  <c r="W40" i="80"/>
  <c r="AO41" i="80"/>
  <c r="P16" i="81"/>
  <c r="P17" i="81"/>
  <c r="P19" i="81"/>
  <c r="P41" i="81"/>
  <c r="P62" i="81"/>
  <c r="P64" i="81"/>
  <c r="U16" i="81"/>
  <c r="U17" i="81"/>
  <c r="U19" i="81"/>
  <c r="U41" i="81"/>
  <c r="U18" i="81"/>
  <c r="U43" i="81"/>
  <c r="U62" i="81"/>
  <c r="U64" i="81"/>
  <c r="Y16" i="81"/>
  <c r="Y17" i="81"/>
  <c r="Y19" i="81"/>
  <c r="Y41" i="81"/>
  <c r="Y18" i="81"/>
  <c r="Y43" i="81"/>
  <c r="Y62" i="81"/>
  <c r="Y64" i="81"/>
  <c r="O34" i="81"/>
  <c r="O35" i="81"/>
  <c r="O37" i="81"/>
  <c r="O36" i="81"/>
  <c r="L36" i="81"/>
  <c r="P36" i="81"/>
  <c r="Q36" i="81"/>
  <c r="T36" i="81"/>
  <c r="T43" i="81"/>
  <c r="T34" i="81"/>
  <c r="T35" i="81"/>
  <c r="T37" i="81"/>
  <c r="T62" i="81"/>
  <c r="T64" i="81"/>
  <c r="K57" i="81"/>
  <c r="K58" i="81"/>
  <c r="O57" i="81"/>
  <c r="O58" i="81"/>
  <c r="S57" i="81"/>
  <c r="S58" i="81"/>
  <c r="AA57" i="81"/>
  <c r="AA58" i="81"/>
  <c r="V66" i="83"/>
  <c r="V68" i="83"/>
  <c r="K39" i="83"/>
  <c r="T16" i="83"/>
  <c r="T17" i="83"/>
  <c r="T21" i="83"/>
  <c r="T45" i="83"/>
  <c r="T20" i="83"/>
  <c r="T19" i="83"/>
  <c r="T18" i="83"/>
  <c r="T66" i="83"/>
  <c r="T68" i="83"/>
  <c r="I36" i="83"/>
  <c r="I37" i="83"/>
  <c r="I41" i="83"/>
  <c r="I40" i="83"/>
  <c r="I47" i="83"/>
  <c r="G28" i="83"/>
  <c r="I39" i="83"/>
  <c r="J17" i="84"/>
  <c r="J41" i="84"/>
  <c r="J15" i="84"/>
  <c r="J16" i="84"/>
  <c r="J18" i="84"/>
  <c r="J60" i="84"/>
  <c r="J62" i="84"/>
  <c r="T42" i="84"/>
  <c r="AA41" i="84"/>
  <c r="H34" i="84"/>
  <c r="H32" i="84"/>
  <c r="G25" i="84"/>
  <c r="L32" i="84"/>
  <c r="L33" i="84"/>
  <c r="L35" i="84"/>
  <c r="L34" i="84"/>
  <c r="L41" i="84"/>
  <c r="O32" i="84"/>
  <c r="O33" i="84"/>
  <c r="O35" i="84"/>
  <c r="O39" i="84"/>
  <c r="O40" i="84"/>
  <c r="O60" i="84"/>
  <c r="O62" i="84"/>
  <c r="X32" i="84"/>
  <c r="X33" i="84"/>
  <c r="X35" i="84"/>
  <c r="X39" i="84"/>
  <c r="X34" i="84"/>
  <c r="K56" i="52"/>
  <c r="L56" i="52"/>
  <c r="K8" i="52"/>
  <c r="L8" i="52"/>
  <c r="L94" i="44"/>
  <c r="J118" i="60"/>
  <c r="J74" i="38"/>
  <c r="K74" i="38"/>
  <c r="L74" i="38"/>
  <c r="J11" i="71"/>
  <c r="J11" i="50"/>
  <c r="J15" i="71"/>
  <c r="J19" i="71"/>
  <c r="J19" i="50"/>
  <c r="K19" i="50"/>
  <c r="L19" i="50"/>
  <c r="J23" i="71"/>
  <c r="J27" i="71"/>
  <c r="J31" i="71"/>
  <c r="J35" i="71"/>
  <c r="J35" i="50"/>
  <c r="K35" i="50"/>
  <c r="L35" i="50"/>
  <c r="J39" i="71"/>
  <c r="J43" i="71"/>
  <c r="J47" i="71"/>
  <c r="J12" i="71"/>
  <c r="J16" i="71"/>
  <c r="J16" i="50"/>
  <c r="K16" i="50"/>
  <c r="L16" i="50"/>
  <c r="J20" i="71"/>
  <c r="J24" i="71"/>
  <c r="J28" i="71"/>
  <c r="J32" i="71"/>
  <c r="J32" i="50"/>
  <c r="K32" i="50"/>
  <c r="L32" i="50"/>
  <c r="J36" i="71"/>
  <c r="J40" i="71"/>
  <c r="J44" i="71"/>
  <c r="J48" i="71"/>
  <c r="J48" i="50"/>
  <c r="K48" i="50"/>
  <c r="L48" i="50"/>
  <c r="J13" i="71"/>
  <c r="J21" i="71"/>
  <c r="J29" i="71"/>
  <c r="J33" i="71"/>
  <c r="J33" i="50"/>
  <c r="K33" i="50"/>
  <c r="L33" i="50"/>
  <c r="J41" i="71"/>
  <c r="J14" i="71"/>
  <c r="J14" i="50"/>
  <c r="J22" i="71"/>
  <c r="J22" i="50"/>
  <c r="J30" i="71"/>
  <c r="J30" i="50"/>
  <c r="J38" i="71"/>
  <c r="J38" i="50"/>
  <c r="J46" i="71"/>
  <c r="J46" i="50"/>
  <c r="K46" i="50"/>
  <c r="L46" i="50"/>
  <c r="J9" i="71"/>
  <c r="J9" i="50"/>
  <c r="J17" i="71"/>
  <c r="J17" i="50"/>
  <c r="K17" i="50"/>
  <c r="L17" i="50"/>
  <c r="J25" i="71"/>
  <c r="J37" i="71"/>
  <c r="J45" i="71"/>
  <c r="J10" i="71"/>
  <c r="J10" i="50"/>
  <c r="K10" i="50"/>
  <c r="L10" i="50"/>
  <c r="J18" i="71"/>
  <c r="J18" i="50"/>
  <c r="J26" i="71"/>
  <c r="J26" i="50"/>
  <c r="K26" i="50"/>
  <c r="L26" i="50"/>
  <c r="J34" i="71"/>
  <c r="J34" i="50"/>
  <c r="J42" i="71"/>
  <c r="J42" i="50"/>
  <c r="K42" i="50"/>
  <c r="L42" i="50"/>
  <c r="J6" i="60"/>
  <c r="J7" i="38"/>
  <c r="K7" i="38"/>
  <c r="L7" i="38"/>
  <c r="CL61" i="41"/>
  <c r="CL46" i="41"/>
  <c r="DB61" i="41"/>
  <c r="DB46" i="41"/>
  <c r="DR61" i="41"/>
  <c r="DR46" i="41"/>
  <c r="EH46" i="41"/>
  <c r="EH61" i="41"/>
  <c r="EX46" i="41"/>
  <c r="EX61" i="41"/>
  <c r="FN46" i="41"/>
  <c r="FN61" i="41"/>
  <c r="GD46" i="41"/>
  <c r="GD61" i="41"/>
  <c r="GT46" i="41"/>
  <c r="GT61" i="41"/>
  <c r="HJ46" i="41"/>
  <c r="HJ61" i="41"/>
  <c r="HZ46" i="41"/>
  <c r="HZ61" i="41"/>
  <c r="JF46" i="41"/>
  <c r="JF61" i="41"/>
  <c r="JV46" i="41"/>
  <c r="JV61" i="41"/>
  <c r="ES44" i="41"/>
  <c r="ES65" i="41"/>
  <c r="HU44" i="41"/>
  <c r="HU65" i="41"/>
  <c r="IK44" i="41"/>
  <c r="IK65" i="41"/>
  <c r="CR44" i="78"/>
  <c r="CR65" i="78"/>
  <c r="DH46" i="78"/>
  <c r="DH61" i="78"/>
  <c r="EN44" i="78"/>
  <c r="EN65" i="78"/>
  <c r="FD61" i="78"/>
  <c r="FD46" i="78"/>
  <c r="FL44" i="78"/>
  <c r="FL65" i="78"/>
  <c r="HX44" i="78"/>
  <c r="HX65" i="78"/>
  <c r="IN61" i="78"/>
  <c r="IN46" i="78"/>
  <c r="JP65" i="78"/>
  <c r="JP44" i="78"/>
  <c r="FE65" i="78"/>
  <c r="FE44" i="78"/>
  <c r="GC65" i="78"/>
  <c r="GC44" i="78"/>
  <c r="BU46" i="78"/>
  <c r="BU61" i="78"/>
  <c r="BU62" i="78"/>
  <c r="BU63" i="78"/>
  <c r="FY65" i="78"/>
  <c r="FY44" i="78"/>
  <c r="DM65" i="78"/>
  <c r="DM44" i="78"/>
  <c r="EO65" i="78"/>
  <c r="EO44" i="78"/>
  <c r="GS61" i="78"/>
  <c r="GS62" i="78"/>
  <c r="GS63" i="78"/>
  <c r="GS46" i="78"/>
  <c r="BB63" i="79"/>
  <c r="BB64" i="79"/>
  <c r="BB65" i="79"/>
  <c r="BB48" i="79"/>
  <c r="BJ67" i="79"/>
  <c r="BJ46" i="79"/>
  <c r="CH46" i="79"/>
  <c r="CH67" i="79"/>
  <c r="CX46" i="79"/>
  <c r="CX67" i="79"/>
  <c r="AG45" i="79"/>
  <c r="BE48" i="79"/>
  <c r="BE63" i="79"/>
  <c r="BE64" i="79"/>
  <c r="BM45" i="79"/>
  <c r="CK48" i="79"/>
  <c r="CK63" i="79"/>
  <c r="CK64" i="79"/>
  <c r="AP47" i="79"/>
  <c r="AX45" i="79"/>
  <c r="BV47" i="79"/>
  <c r="CT63" i="79"/>
  <c r="CT48" i="79"/>
  <c r="DB67" i="79"/>
  <c r="DB46" i="79"/>
  <c r="AT63" i="43"/>
  <c r="AT48" i="43"/>
  <c r="BZ63" i="43"/>
  <c r="BZ48" i="43"/>
  <c r="AT67" i="43"/>
  <c r="AT46" i="43"/>
  <c r="BF67" i="43"/>
  <c r="BF46" i="43"/>
  <c r="AS63" i="43"/>
  <c r="AS48" i="43"/>
  <c r="BY63" i="43"/>
  <c r="BY48" i="43"/>
  <c r="DA45" i="43"/>
  <c r="CV63" i="43"/>
  <c r="CV48" i="43"/>
  <c r="AR67" i="43"/>
  <c r="AR46" i="43"/>
  <c r="BX67" i="43"/>
  <c r="BX46" i="43"/>
  <c r="CR67" i="43"/>
  <c r="CR46" i="43"/>
  <c r="CW67" i="43"/>
  <c r="CW46" i="43"/>
  <c r="AN67" i="79"/>
  <c r="AN46" i="79"/>
  <c r="AZ67" i="79"/>
  <c r="AZ46" i="79"/>
  <c r="BD67" i="79"/>
  <c r="BD46" i="79"/>
  <c r="BT67" i="79"/>
  <c r="BT46" i="79"/>
  <c r="AB63" i="79"/>
  <c r="AB48" i="79"/>
  <c r="AK45" i="79"/>
  <c r="BI47" i="79"/>
  <c r="BQ67" i="79"/>
  <c r="BQ46" i="79"/>
  <c r="CO47" i="79"/>
  <c r="CW67" i="79"/>
  <c r="CW46" i="79"/>
  <c r="EX44" i="78"/>
  <c r="EX65" i="78"/>
  <c r="GX61" i="78"/>
  <c r="GX46" i="78"/>
  <c r="ID61" i="78"/>
  <c r="ID46" i="78"/>
  <c r="CK43" i="78"/>
  <c r="DA45" i="78"/>
  <c r="JY65" i="78"/>
  <c r="JY44" i="78"/>
  <c r="HV44" i="78"/>
  <c r="HV65" i="78"/>
  <c r="DJ46" i="78"/>
  <c r="DJ61" i="78"/>
  <c r="DJ44" i="78"/>
  <c r="DJ65" i="78"/>
  <c r="DR44" i="78"/>
  <c r="DR65" i="78"/>
  <c r="JE61" i="78"/>
  <c r="JE46" i="78"/>
  <c r="JF62" i="78"/>
  <c r="JF63" i="78"/>
  <c r="CX62" i="78"/>
  <c r="CX63" i="78"/>
  <c r="KQ61" i="41"/>
  <c r="KQ46" i="41"/>
  <c r="BH65" i="41"/>
  <c r="BH44" i="41"/>
  <c r="DF65" i="41"/>
  <c r="DF44" i="41"/>
  <c r="DN44" i="41"/>
  <c r="DN65" i="41"/>
  <c r="FR65" i="41"/>
  <c r="FR44" i="41"/>
  <c r="FZ65" i="41"/>
  <c r="FZ44" i="41"/>
  <c r="KH65" i="41"/>
  <c r="KH44" i="41"/>
  <c r="HL65" i="41"/>
  <c r="HL44" i="41"/>
  <c r="JH65" i="41"/>
  <c r="JH44" i="41"/>
  <c r="HT65" i="41"/>
  <c r="HT44" i="41"/>
  <c r="BP65" i="41"/>
  <c r="BP44" i="41"/>
  <c r="DT65" i="41"/>
  <c r="DT44" i="41"/>
  <c r="KJ61" i="41"/>
  <c r="KJ46" i="41"/>
  <c r="BY43" i="41"/>
  <c r="EK44" i="41"/>
  <c r="EK65" i="41"/>
  <c r="GW43" i="41"/>
  <c r="GW65" i="41"/>
  <c r="EG44" i="41"/>
  <c r="EG65" i="41"/>
  <c r="JE44" i="41"/>
  <c r="JE65" i="41"/>
  <c r="GK44" i="41"/>
  <c r="GK65" i="41"/>
  <c r="CA44" i="41"/>
  <c r="CA65" i="41"/>
  <c r="JU65" i="41"/>
  <c r="BO65" i="41"/>
  <c r="BO44" i="41"/>
  <c r="JQ44" i="41"/>
  <c r="JQ65" i="41"/>
  <c r="GZ65" i="41"/>
  <c r="GZ44" i="41"/>
  <c r="AP45" i="45"/>
  <c r="AP67" i="45"/>
  <c r="X41" i="47"/>
  <c r="X42" i="47"/>
  <c r="G9" i="43"/>
  <c r="M62" i="45"/>
  <c r="J58" i="47"/>
  <c r="AA18" i="51"/>
  <c r="AA66" i="51"/>
  <c r="AA68" i="51"/>
  <c r="AA16" i="51"/>
  <c r="AA17" i="51"/>
  <c r="AA21" i="51"/>
  <c r="O18" i="51"/>
  <c r="G18" i="51"/>
  <c r="O19" i="51"/>
  <c r="O66" i="51"/>
  <c r="O68" i="51"/>
  <c r="O36" i="51"/>
  <c r="O37" i="51"/>
  <c r="O38" i="51"/>
  <c r="AQ17" i="78"/>
  <c r="AQ18" i="78"/>
  <c r="AQ20" i="78"/>
  <c r="AQ19" i="78"/>
  <c r="AQ45" i="78"/>
  <c r="AQ64" i="78"/>
  <c r="AQ66" i="78"/>
  <c r="Y38" i="78"/>
  <c r="Y45" i="78"/>
  <c r="Y37" i="78"/>
  <c r="Y39" i="78"/>
  <c r="Y64" i="78"/>
  <c r="Y66" i="78"/>
  <c r="AN60" i="78"/>
  <c r="N20" i="79"/>
  <c r="N47" i="79"/>
  <c r="N48" i="79"/>
  <c r="N66" i="79"/>
  <c r="N68" i="79"/>
  <c r="AA18" i="79"/>
  <c r="AA19" i="79"/>
  <c r="AA21" i="79"/>
  <c r="AA45" i="79"/>
  <c r="AA46" i="79"/>
  <c r="AA66" i="79"/>
  <c r="AA68" i="79"/>
  <c r="AA20" i="79"/>
  <c r="AA47" i="79"/>
  <c r="AA48" i="79"/>
  <c r="H31" i="79"/>
  <c r="G29" i="79"/>
  <c r="T40" i="79"/>
  <c r="T62" i="79"/>
  <c r="AG20" i="80"/>
  <c r="AG47" i="80"/>
  <c r="AG66" i="80"/>
  <c r="AG68" i="80"/>
  <c r="AO66" i="80"/>
  <c r="AO68" i="80"/>
  <c r="AO20" i="80"/>
  <c r="AO47" i="80"/>
  <c r="AO18" i="80"/>
  <c r="AO19" i="80"/>
  <c r="AO21" i="80"/>
  <c r="AO45" i="80"/>
  <c r="BB20" i="80"/>
  <c r="BB21" i="80"/>
  <c r="O47" i="80"/>
  <c r="J31" i="80"/>
  <c r="N40" i="80"/>
  <c r="N39" i="80"/>
  <c r="N41" i="80"/>
  <c r="N45" i="80"/>
  <c r="AA66" i="80"/>
  <c r="AA68" i="80"/>
  <c r="AA47" i="80"/>
  <c r="AB38" i="80"/>
  <c r="AB39" i="80"/>
  <c r="AB40" i="80"/>
  <c r="AB41" i="80"/>
  <c r="AB45" i="80"/>
  <c r="AB66" i="80"/>
  <c r="AB68" i="80"/>
  <c r="AP61" i="80"/>
  <c r="AP62" i="80"/>
  <c r="V63" i="83"/>
  <c r="V61" i="83"/>
  <c r="V62" i="83"/>
  <c r="V48" i="83"/>
  <c r="Z39" i="83"/>
  <c r="Z66" i="83"/>
  <c r="Z68" i="83"/>
  <c r="Z36" i="83"/>
  <c r="Z37" i="83"/>
  <c r="Z41" i="83"/>
  <c r="J39" i="85"/>
  <c r="J40" i="85"/>
  <c r="J42" i="85"/>
  <c r="V39" i="85"/>
  <c r="V40" i="85"/>
  <c r="V42" i="85"/>
  <c r="CG65" i="41"/>
  <c r="CG44" i="41"/>
  <c r="IG44" i="41"/>
  <c r="IG65" i="41"/>
  <c r="IW44" i="41"/>
  <c r="IW65" i="41"/>
  <c r="KS44" i="41"/>
  <c r="KS65" i="41"/>
  <c r="GR65" i="78"/>
  <c r="HH61" i="78"/>
  <c r="HH46" i="78"/>
  <c r="JA65" i="78"/>
  <c r="JA44" i="78"/>
  <c r="EG46" i="78"/>
  <c r="EG61" i="78"/>
  <c r="JU65" i="78"/>
  <c r="JU44" i="78"/>
  <c r="EW61" i="78"/>
  <c r="EW62" i="78"/>
  <c r="EW63" i="78"/>
  <c r="EW46" i="78"/>
  <c r="DY65" i="78"/>
  <c r="DY44" i="78"/>
  <c r="KK65" i="78"/>
  <c r="KK44" i="78"/>
  <c r="BJ67" i="43"/>
  <c r="BJ46" i="43"/>
  <c r="CG63" i="43"/>
  <c r="CG48" i="43"/>
  <c r="AJ63" i="79"/>
  <c r="AJ64" i="79"/>
  <c r="AJ48" i="79"/>
  <c r="BX67" i="79"/>
  <c r="BX46" i="79"/>
  <c r="FB61" i="78"/>
  <c r="FB46" i="78"/>
  <c r="FQ43" i="78"/>
  <c r="KH44" i="78"/>
  <c r="KH65" i="78"/>
  <c r="DI65" i="78"/>
  <c r="DI44" i="78"/>
  <c r="HB44" i="78"/>
  <c r="HB65" i="78"/>
  <c r="BS61" i="41"/>
  <c r="BS46" i="41"/>
  <c r="EE61" i="41"/>
  <c r="EE46" i="41"/>
  <c r="HG61" i="41"/>
  <c r="HG46" i="41"/>
  <c r="KI61" i="41"/>
  <c r="KI46" i="41"/>
  <c r="DR44" i="41"/>
  <c r="DR65" i="41"/>
  <c r="DD65" i="41"/>
  <c r="DD44" i="41"/>
  <c r="FD65" i="41"/>
  <c r="FD44" i="41"/>
  <c r="HM44" i="41"/>
  <c r="HM65" i="41"/>
  <c r="BF44" i="41"/>
  <c r="BF65" i="41"/>
  <c r="KR65" i="41"/>
  <c r="KR44" i="41"/>
  <c r="E4" i="6"/>
  <c r="I4" i="6"/>
  <c r="G45" i="49"/>
  <c r="H8" i="39"/>
  <c r="Y18" i="47"/>
  <c r="Y43" i="47"/>
  <c r="BD38" i="45"/>
  <c r="BD39" i="45"/>
  <c r="BD41" i="45"/>
  <c r="BD45" i="45"/>
  <c r="BD67" i="45"/>
  <c r="BD66" i="45"/>
  <c r="BD68" i="45"/>
  <c r="R42" i="53"/>
  <c r="J64" i="41"/>
  <c r="J66" i="41"/>
  <c r="AH61" i="41"/>
  <c r="K64" i="41"/>
  <c r="K66" i="41"/>
  <c r="M62" i="47"/>
  <c r="M64" i="47"/>
  <c r="AU38" i="45"/>
  <c r="AU39" i="45"/>
  <c r="AU41" i="45"/>
  <c r="AU45" i="45"/>
  <c r="AU46" i="45"/>
  <c r="G29" i="41"/>
  <c r="AW59" i="41"/>
  <c r="AW60" i="41"/>
  <c r="U60" i="41"/>
  <c r="AR59" i="41"/>
  <c r="AO61" i="45"/>
  <c r="AO62" i="45"/>
  <c r="V62" i="45"/>
  <c r="AA61" i="45"/>
  <c r="AA62" i="45"/>
  <c r="W58" i="47"/>
  <c r="AA19" i="51"/>
  <c r="R47" i="51"/>
  <c r="AA56" i="53"/>
  <c r="K12" i="58"/>
  <c r="L12" i="58"/>
  <c r="J41" i="75"/>
  <c r="P61" i="78"/>
  <c r="AC60" i="78"/>
  <c r="AV43" i="78"/>
  <c r="S19" i="78"/>
  <c r="S45" i="78"/>
  <c r="S46" i="78"/>
  <c r="I19" i="78"/>
  <c r="I45" i="78"/>
  <c r="I17" i="78"/>
  <c r="I18" i="78"/>
  <c r="I20" i="78"/>
  <c r="M19" i="78"/>
  <c r="Q64" i="78"/>
  <c r="Q66" i="78"/>
  <c r="AF37" i="78"/>
  <c r="AF39" i="78"/>
  <c r="AF43" i="78"/>
  <c r="AI19" i="78"/>
  <c r="AI17" i="78"/>
  <c r="AI18" i="78"/>
  <c r="AI20" i="78"/>
  <c r="AB37" i="78"/>
  <c r="AB39" i="78"/>
  <c r="AF64" i="78"/>
  <c r="AF66" i="78"/>
  <c r="BE45" i="78"/>
  <c r="BE46" i="78"/>
  <c r="AI60" i="78"/>
  <c r="AH60" i="78"/>
  <c r="L59" i="78"/>
  <c r="L60" i="78"/>
  <c r="AE59" i="78"/>
  <c r="AE60" i="78"/>
  <c r="I21" i="79"/>
  <c r="I41" i="79"/>
  <c r="N18" i="79"/>
  <c r="N19" i="79"/>
  <c r="AA38" i="80"/>
  <c r="AA39" i="80"/>
  <c r="AA41" i="80"/>
  <c r="T45" i="80"/>
  <c r="T67" i="80"/>
  <c r="AP20" i="80"/>
  <c r="AP47" i="80"/>
  <c r="AT21" i="80"/>
  <c r="U66" i="79"/>
  <c r="U68" i="79"/>
  <c r="U20" i="79"/>
  <c r="O40" i="79"/>
  <c r="O38" i="79"/>
  <c r="O39" i="79"/>
  <c r="O41" i="79"/>
  <c r="V38" i="79"/>
  <c r="V39" i="79"/>
  <c r="V41" i="79"/>
  <c r="V40" i="79"/>
  <c r="P66" i="80"/>
  <c r="P68" i="80"/>
  <c r="P38" i="80"/>
  <c r="P39" i="80"/>
  <c r="P41" i="80"/>
  <c r="X40" i="80"/>
  <c r="X47" i="80"/>
  <c r="BA40" i="80"/>
  <c r="BA47" i="80"/>
  <c r="BA66" i="80"/>
  <c r="BA68" i="80"/>
  <c r="BA38" i="80"/>
  <c r="BA39" i="80"/>
  <c r="BA41" i="80"/>
  <c r="BA45" i="80"/>
  <c r="BD38" i="80"/>
  <c r="BD39" i="80"/>
  <c r="BD41" i="80"/>
  <c r="BD45" i="80"/>
  <c r="BD66" i="80"/>
  <c r="BD68" i="80"/>
  <c r="X62" i="80"/>
  <c r="AF62" i="80"/>
  <c r="AU61" i="80"/>
  <c r="AU62" i="80"/>
  <c r="L62" i="80"/>
  <c r="T62" i="80"/>
  <c r="BA62" i="80"/>
  <c r="H62" i="81"/>
  <c r="H19" i="81"/>
  <c r="H18" i="81"/>
  <c r="G8" i="81"/>
  <c r="G26" i="81"/>
  <c r="S67" i="83"/>
  <c r="S46" i="83"/>
  <c r="H20" i="83"/>
  <c r="K20" i="83"/>
  <c r="K19" i="83"/>
  <c r="K66" i="83"/>
  <c r="K68" i="83"/>
  <c r="K16" i="83"/>
  <c r="K17" i="83"/>
  <c r="K21" i="83"/>
  <c r="K18" i="83"/>
  <c r="N20" i="83"/>
  <c r="N47" i="83"/>
  <c r="N19" i="83"/>
  <c r="X16" i="83"/>
  <c r="X17" i="83"/>
  <c r="X21" i="83"/>
  <c r="X45" i="83"/>
  <c r="X20" i="83"/>
  <c r="X47" i="83"/>
  <c r="X40" i="83"/>
  <c r="X19" i="83"/>
  <c r="X18" i="83"/>
  <c r="P47" i="83"/>
  <c r="H62" i="83"/>
  <c r="L62" i="83"/>
  <c r="O62" i="83"/>
  <c r="T61" i="83"/>
  <c r="T62" i="83"/>
  <c r="X62" i="83"/>
  <c r="U17" i="84"/>
  <c r="U41" i="84"/>
  <c r="U15" i="84"/>
  <c r="U16" i="84"/>
  <c r="U18" i="84"/>
  <c r="U39" i="84"/>
  <c r="S27" i="85"/>
  <c r="W27" i="85"/>
  <c r="H19" i="8"/>
  <c r="K40" i="46"/>
  <c r="L40" i="46"/>
  <c r="K36" i="46"/>
  <c r="L36" i="46"/>
  <c r="K17" i="46"/>
  <c r="L17" i="46"/>
  <c r="K12" i="46"/>
  <c r="L12" i="46"/>
  <c r="K10" i="46"/>
  <c r="L10" i="46"/>
  <c r="L14" i="44"/>
  <c r="K67" i="74"/>
  <c r="K128" i="44"/>
  <c r="L128" i="44"/>
  <c r="J100" i="60"/>
  <c r="J65" i="38"/>
  <c r="K65" i="38"/>
  <c r="L65" i="38"/>
  <c r="J10" i="68"/>
  <c r="J10" i="44"/>
  <c r="K10" i="44"/>
  <c r="L10" i="44"/>
  <c r="J74" i="68"/>
  <c r="J74" i="44"/>
  <c r="K74" i="44"/>
  <c r="L74" i="44"/>
  <c r="J62" i="69"/>
  <c r="J56" i="46"/>
  <c r="K56" i="46"/>
  <c r="L56" i="46"/>
  <c r="J63" i="69"/>
  <c r="J57" i="46"/>
  <c r="J21" i="70"/>
  <c r="J21" i="48"/>
  <c r="K21" i="48"/>
  <c r="L21" i="48"/>
  <c r="J37" i="70"/>
  <c r="J37" i="48"/>
  <c r="K37" i="48"/>
  <c r="L37" i="48"/>
  <c r="J9" i="70"/>
  <c r="J9" i="48"/>
  <c r="K9" i="48"/>
  <c r="L9" i="48"/>
  <c r="J25" i="70"/>
  <c r="J25" i="48"/>
  <c r="J41" i="70"/>
  <c r="J41" i="48"/>
  <c r="K41" i="48"/>
  <c r="L41" i="48"/>
  <c r="J13" i="70"/>
  <c r="J13" i="48"/>
  <c r="K13" i="48"/>
  <c r="L13" i="48"/>
  <c r="J29" i="70"/>
  <c r="J29" i="48"/>
  <c r="K29" i="48"/>
  <c r="J45" i="70"/>
  <c r="J45" i="48"/>
  <c r="J37" i="72"/>
  <c r="J37" i="52"/>
  <c r="K37" i="52"/>
  <c r="L37" i="52"/>
  <c r="DM44" i="41"/>
  <c r="DM65" i="41"/>
  <c r="FI44" i="41"/>
  <c r="FI65" i="41"/>
  <c r="CJ46" i="78"/>
  <c r="CJ61" i="78"/>
  <c r="HP44" i="78"/>
  <c r="HP65" i="78"/>
  <c r="IJ61" i="78"/>
  <c r="IJ46" i="78"/>
  <c r="JD61" i="78"/>
  <c r="JD46" i="78"/>
  <c r="KB61" i="78"/>
  <c r="KB46" i="78"/>
  <c r="KJ44" i="78"/>
  <c r="KJ65" i="78"/>
  <c r="GF61" i="78"/>
  <c r="GF46" i="78"/>
  <c r="GN44" i="78"/>
  <c r="GN65" i="78"/>
  <c r="HD44" i="78"/>
  <c r="HD65" i="78"/>
  <c r="BQ65" i="78"/>
  <c r="BQ44" i="78"/>
  <c r="ES65" i="78"/>
  <c r="ES44" i="78"/>
  <c r="JU61" i="78"/>
  <c r="JU62" i="78"/>
  <c r="JU63" i="78"/>
  <c r="JU46" i="78"/>
  <c r="BU65" i="78"/>
  <c r="BU44" i="78"/>
  <c r="JQ65" i="78"/>
  <c r="JQ44" i="78"/>
  <c r="KK61" i="78"/>
  <c r="KK62" i="78"/>
  <c r="KK63" i="78"/>
  <c r="KK46" i="78"/>
  <c r="AD45" i="79"/>
  <c r="BR67" i="43"/>
  <c r="BR46" i="43"/>
  <c r="CD67" i="43"/>
  <c r="CD46" i="43"/>
  <c r="DA63" i="43"/>
  <c r="DA48" i="43"/>
  <c r="BP67" i="43"/>
  <c r="BP46" i="43"/>
  <c r="CV67" i="43"/>
  <c r="CV46" i="43"/>
  <c r="AW67" i="43"/>
  <c r="AW46" i="43"/>
  <c r="BI46" i="78"/>
  <c r="BI61" i="78"/>
  <c r="BI62" i="78"/>
  <c r="BI63" i="78"/>
  <c r="CW61" i="78"/>
  <c r="CW46" i="78"/>
  <c r="DU46" i="78"/>
  <c r="DU61" i="78"/>
  <c r="EO61" i="78"/>
  <c r="EO46" i="78"/>
  <c r="FI61" i="78"/>
  <c r="FI46" i="78"/>
  <c r="GG45" i="78"/>
  <c r="HU61" i="78"/>
  <c r="HU46" i="78"/>
  <c r="IS46" i="78"/>
  <c r="IS61" i="78"/>
  <c r="JM45" i="78"/>
  <c r="KG45" i="78"/>
  <c r="AR63" i="43"/>
  <c r="AR48" i="43"/>
  <c r="CK67" i="43"/>
  <c r="CK46" i="43"/>
  <c r="BA67" i="43"/>
  <c r="BA46" i="43"/>
  <c r="BP63" i="43"/>
  <c r="BP48" i="43"/>
  <c r="BP67" i="79"/>
  <c r="BP46" i="79"/>
  <c r="AB46" i="79"/>
  <c r="AB67" i="79"/>
  <c r="BA63" i="79"/>
  <c r="BA64" i="79"/>
  <c r="BA65" i="79"/>
  <c r="BA48" i="79"/>
  <c r="BI45" i="79"/>
  <c r="CG63" i="79"/>
  <c r="CG64" i="79"/>
  <c r="CG65" i="79"/>
  <c r="CG48" i="79"/>
  <c r="CO45" i="79"/>
  <c r="BV44" i="78"/>
  <c r="BV65" i="78"/>
  <c r="EL46" i="78"/>
  <c r="EL61" i="78"/>
  <c r="BI43" i="78"/>
  <c r="HM43" i="78"/>
  <c r="IC65" i="78"/>
  <c r="IC44" i="78"/>
  <c r="BJ46" i="78"/>
  <c r="BJ61" i="78"/>
  <c r="BN44" i="78"/>
  <c r="BN65" i="78"/>
  <c r="BV61" i="78"/>
  <c r="BV46" i="78"/>
  <c r="CD46" i="78"/>
  <c r="CD61" i="78"/>
  <c r="CP43" i="78"/>
  <c r="IH44" i="78"/>
  <c r="IH65" i="78"/>
  <c r="IT61" i="78"/>
  <c r="IT46" i="78"/>
  <c r="JB61" i="78"/>
  <c r="JB62" i="78"/>
  <c r="JB63" i="78"/>
  <c r="JB46" i="78"/>
  <c r="JV61" i="78"/>
  <c r="JV46" i="78"/>
  <c r="KO43" i="78"/>
  <c r="BH62" i="78"/>
  <c r="BH63" i="78"/>
  <c r="KE61" i="41"/>
  <c r="KE62" i="41"/>
  <c r="KE63" i="41"/>
  <c r="KE46" i="41"/>
  <c r="KU61" i="41"/>
  <c r="KU46" i="41"/>
  <c r="DH65" i="41"/>
  <c r="DH44" i="41"/>
  <c r="BM65" i="41"/>
  <c r="CS44" i="41"/>
  <c r="FE44" i="41"/>
  <c r="FE65" i="41"/>
  <c r="IS44" i="41"/>
  <c r="IS65" i="41"/>
  <c r="GF65" i="41"/>
  <c r="GF44" i="41"/>
  <c r="EV46" i="41"/>
  <c r="EV61" i="41"/>
  <c r="CJ65" i="41"/>
  <c r="CJ44" i="41"/>
  <c r="DP65" i="41"/>
  <c r="DP44" i="41"/>
  <c r="EV65" i="41"/>
  <c r="EV44" i="41"/>
  <c r="GB44" i="41"/>
  <c r="HH65" i="41"/>
  <c r="HH44" i="41"/>
  <c r="IN43" i="41"/>
  <c r="JT65" i="41"/>
  <c r="JT44" i="41"/>
  <c r="BL65" i="41"/>
  <c r="BL44" i="41"/>
  <c r="FL44" i="41"/>
  <c r="FM43" i="41"/>
  <c r="BL46" i="41"/>
  <c r="BL61" i="41"/>
  <c r="KB65" i="41"/>
  <c r="KB44" i="41"/>
  <c r="DJ44" i="41"/>
  <c r="DJ65" i="41"/>
  <c r="W40" i="51"/>
  <c r="Z56" i="53"/>
  <c r="Z58" i="53"/>
  <c r="O56" i="53"/>
  <c r="U55" i="53"/>
  <c r="U56" i="53"/>
  <c r="U58" i="53"/>
  <c r="U59" i="53"/>
  <c r="Q42" i="75"/>
  <c r="K66" i="42"/>
  <c r="K82" i="74"/>
  <c r="L82" i="74"/>
  <c r="J40" i="75"/>
  <c r="J42" i="75"/>
  <c r="J45" i="78"/>
  <c r="N64" i="78"/>
  <c r="N66" i="78"/>
  <c r="T45" i="78"/>
  <c r="T46" i="78"/>
  <c r="S41" i="81"/>
  <c r="S42" i="81"/>
  <c r="W41" i="81"/>
  <c r="L61" i="79"/>
  <c r="L62" i="79"/>
  <c r="W61" i="79"/>
  <c r="AA61" i="79"/>
  <c r="M62" i="80"/>
  <c r="AM62" i="80"/>
  <c r="O47" i="83"/>
  <c r="O48" i="83"/>
  <c r="R61" i="83"/>
  <c r="R62" i="83"/>
  <c r="Q34" i="84"/>
  <c r="Q41" i="84"/>
  <c r="Q57" i="84"/>
  <c r="L56" i="84"/>
  <c r="P56" i="84"/>
  <c r="X56" i="84"/>
  <c r="K41" i="38"/>
  <c r="L41" i="38"/>
  <c r="K25" i="46"/>
  <c r="L25" i="46"/>
  <c r="K20" i="46"/>
  <c r="L20" i="46"/>
  <c r="K8" i="46"/>
  <c r="L8" i="46"/>
  <c r="K46" i="44"/>
  <c r="L46" i="44"/>
  <c r="K126" i="44"/>
  <c r="J76" i="60"/>
  <c r="J50" i="38"/>
  <c r="K50" i="38"/>
  <c r="L50" i="38"/>
  <c r="J103" i="60"/>
  <c r="J68" i="38"/>
  <c r="K68" i="38"/>
  <c r="L68" i="38"/>
  <c r="J29" i="62"/>
  <c r="J20" i="63"/>
  <c r="K20" i="63"/>
  <c r="L20" i="63"/>
  <c r="J123" i="68"/>
  <c r="J117" i="44"/>
  <c r="K117" i="44"/>
  <c r="L117" i="44"/>
  <c r="J64" i="69"/>
  <c r="J58" i="46"/>
  <c r="K58" i="46"/>
  <c r="L58" i="46"/>
  <c r="J125" i="64"/>
  <c r="J119" i="40"/>
  <c r="K119" i="40"/>
  <c r="J102" i="64"/>
  <c r="J102" i="40"/>
  <c r="BJ61" i="41"/>
  <c r="BJ46" i="41"/>
  <c r="BZ61" i="41"/>
  <c r="BZ46" i="41"/>
  <c r="CP61" i="41"/>
  <c r="CP46" i="41"/>
  <c r="DF61" i="41"/>
  <c r="DF46" i="41"/>
  <c r="DV61" i="41"/>
  <c r="DV46" i="41"/>
  <c r="EL46" i="41"/>
  <c r="EL61" i="41"/>
  <c r="FB46" i="41"/>
  <c r="FB61" i="41"/>
  <c r="FR46" i="41"/>
  <c r="FR61" i="41"/>
  <c r="GH46" i="41"/>
  <c r="GH61" i="41"/>
  <c r="GX46" i="41"/>
  <c r="GX61" i="41"/>
  <c r="HN46" i="41"/>
  <c r="HN61" i="41"/>
  <c r="ID46" i="41"/>
  <c r="ID61" i="41"/>
  <c r="IT46" i="41"/>
  <c r="IT61" i="41"/>
  <c r="JJ46" i="41"/>
  <c r="JJ61" i="41"/>
  <c r="JZ46" i="41"/>
  <c r="JZ61" i="41"/>
  <c r="BX46" i="78"/>
  <c r="BX61" i="78"/>
  <c r="BX62" i="78"/>
  <c r="CJ44" i="78"/>
  <c r="CJ65" i="78"/>
  <c r="CZ46" i="78"/>
  <c r="CZ61" i="78"/>
  <c r="DH44" i="78"/>
  <c r="DH65" i="78"/>
  <c r="FD44" i="78"/>
  <c r="FD65" i="78"/>
  <c r="GB61" i="78"/>
  <c r="GB46" i="78"/>
  <c r="HH44" i="78"/>
  <c r="HH65" i="78"/>
  <c r="IB61" i="78"/>
  <c r="IB62" i="78"/>
  <c r="IB46" i="78"/>
  <c r="IJ44" i="78"/>
  <c r="IJ65" i="78"/>
  <c r="IV61" i="78"/>
  <c r="IV46" i="78"/>
  <c r="JD44" i="78"/>
  <c r="JD65" i="78"/>
  <c r="KB44" i="78"/>
  <c r="KB65" i="78"/>
  <c r="BP46" i="78"/>
  <c r="BP61" i="78"/>
  <c r="CV65" i="78"/>
  <c r="CV44" i="78"/>
  <c r="DT65" i="78"/>
  <c r="DT44" i="78"/>
  <c r="EJ46" i="78"/>
  <c r="EJ61" i="78"/>
  <c r="FH61" i="78"/>
  <c r="FH46" i="78"/>
  <c r="FX61" i="78"/>
  <c r="FX46" i="78"/>
  <c r="GF65" i="78"/>
  <c r="GF44" i="78"/>
  <c r="HT61" i="78"/>
  <c r="HT46" i="78"/>
  <c r="IF61" i="78"/>
  <c r="IF46" i="78"/>
  <c r="IN44" i="78"/>
  <c r="IN65" i="78"/>
  <c r="AT47" i="79"/>
  <c r="BB45" i="79"/>
  <c r="BZ63" i="79"/>
  <c r="BZ64" i="79"/>
  <c r="BZ65" i="79"/>
  <c r="BZ48" i="79"/>
  <c r="AW63" i="79"/>
  <c r="AW64" i="79"/>
  <c r="AW65" i="79"/>
  <c r="AW48" i="79"/>
  <c r="BE46" i="79"/>
  <c r="BE67" i="79"/>
  <c r="CC63" i="79"/>
  <c r="CC64" i="79"/>
  <c r="CC65" i="79"/>
  <c r="CC48" i="79"/>
  <c r="CK46" i="79"/>
  <c r="CK67" i="79"/>
  <c r="CX63" i="79"/>
  <c r="CX64" i="79"/>
  <c r="CX65" i="79"/>
  <c r="CX48" i="79"/>
  <c r="AP45" i="79"/>
  <c r="BN63" i="79"/>
  <c r="BN65" i="79"/>
  <c r="BN64" i="79"/>
  <c r="BN48" i="79"/>
  <c r="BV45" i="79"/>
  <c r="CT45" i="79"/>
  <c r="BB63" i="43"/>
  <c r="BB48" i="43"/>
  <c r="CH63" i="43"/>
  <c r="CH48" i="43"/>
  <c r="AW47" i="43"/>
  <c r="CC63" i="43"/>
  <c r="CC48" i="43"/>
  <c r="BS67" i="43"/>
  <c r="BS46" i="43"/>
  <c r="CY67" i="43"/>
  <c r="CY46" i="43"/>
  <c r="AY64" i="43"/>
  <c r="AY65" i="43"/>
  <c r="AN63" i="43"/>
  <c r="AN48" i="43"/>
  <c r="AP64" i="43"/>
  <c r="AP65" i="43"/>
  <c r="BM61" i="78"/>
  <c r="BM46" i="78"/>
  <c r="CG45" i="78"/>
  <c r="DE45" i="78"/>
  <c r="DY45" i="78"/>
  <c r="ES45" i="78"/>
  <c r="FQ45" i="78"/>
  <c r="GK45" i="78"/>
  <c r="HE45" i="78"/>
  <c r="IC45" i="78"/>
  <c r="IW45" i="78"/>
  <c r="JQ45" i="78"/>
  <c r="KO45" i="78"/>
  <c r="CR63" i="43"/>
  <c r="CR48" i="43"/>
  <c r="CF45" i="43"/>
  <c r="CL64" i="43"/>
  <c r="CL65" i="43"/>
  <c r="AD64" i="43"/>
  <c r="AD65" i="43"/>
  <c r="AF45" i="79"/>
  <c r="AN63" i="79"/>
  <c r="AN64" i="79"/>
  <c r="AN65" i="79"/>
  <c r="AN48" i="79"/>
  <c r="AV63" i="79"/>
  <c r="AV64" i="79"/>
  <c r="AV65" i="79"/>
  <c r="AV48" i="79"/>
  <c r="BD63" i="79"/>
  <c r="BD64" i="79"/>
  <c r="BD65" i="79"/>
  <c r="BD48" i="79"/>
  <c r="BT63" i="79"/>
  <c r="BT64" i="79"/>
  <c r="BT48" i="79"/>
  <c r="CJ63" i="79"/>
  <c r="CJ64" i="79"/>
  <c r="CJ48" i="79"/>
  <c r="CN48" i="79"/>
  <c r="CN63" i="79"/>
  <c r="CN64" i="79"/>
  <c r="BC64" i="43"/>
  <c r="BC65" i="43"/>
  <c r="GK43" i="78"/>
  <c r="IW43" i="78"/>
  <c r="IW65" i="78"/>
  <c r="CK45" i="78"/>
  <c r="DA43" i="78"/>
  <c r="EK43" i="78"/>
  <c r="FM45" i="78"/>
  <c r="HY45" i="78"/>
  <c r="AU64" i="43"/>
  <c r="AU65" i="43"/>
  <c r="JF44" i="78"/>
  <c r="JF65" i="78"/>
  <c r="IX61" i="78"/>
  <c r="IX62" i="78"/>
  <c r="IX63" i="78"/>
  <c r="IX46" i="78"/>
  <c r="GT43" i="78"/>
  <c r="JV44" i="78"/>
  <c r="JV65" i="78"/>
  <c r="BJ44" i="78"/>
  <c r="BJ65" i="78"/>
  <c r="CD44" i="78"/>
  <c r="CD65" i="78"/>
  <c r="CT46" i="78"/>
  <c r="CT61" i="78"/>
  <c r="DF43" i="78"/>
  <c r="DN45" i="78"/>
  <c r="GL61" i="78"/>
  <c r="GL62" i="78"/>
  <c r="GL63" i="78"/>
  <c r="GL46" i="78"/>
  <c r="GX43" i="78"/>
  <c r="HR61" i="78"/>
  <c r="HR62" i="78"/>
  <c r="HR46" i="78"/>
  <c r="IT43" i="78"/>
  <c r="KS43" i="78"/>
  <c r="KU62" i="41"/>
  <c r="KU63" i="41"/>
  <c r="BJ65" i="41"/>
  <c r="BJ44" i="41"/>
  <c r="BR44" i="41"/>
  <c r="BR65" i="41"/>
  <c r="BZ65" i="41"/>
  <c r="BZ44" i="41"/>
  <c r="CH44" i="41"/>
  <c r="CH65" i="41"/>
  <c r="CP65" i="41"/>
  <c r="CP44" i="41"/>
  <c r="CX44" i="41"/>
  <c r="CX65" i="41"/>
  <c r="DV65" i="41"/>
  <c r="DV44" i="41"/>
  <c r="ED65" i="41"/>
  <c r="ED44" i="41"/>
  <c r="EL65" i="41"/>
  <c r="EL44" i="41"/>
  <c r="ET65" i="41"/>
  <c r="ET44" i="41"/>
  <c r="FB65" i="41"/>
  <c r="FB44" i="41"/>
  <c r="GH65" i="41"/>
  <c r="GH44" i="41"/>
  <c r="GP65" i="41"/>
  <c r="GP44" i="41"/>
  <c r="GX65" i="41"/>
  <c r="GX44" i="41"/>
  <c r="HF65" i="41"/>
  <c r="HF44" i="41"/>
  <c r="HN65" i="41"/>
  <c r="HN44" i="41"/>
  <c r="HV65" i="41"/>
  <c r="HV44" i="41"/>
  <c r="ID65" i="41"/>
  <c r="ID44" i="41"/>
  <c r="IL65" i="41"/>
  <c r="IL44" i="41"/>
  <c r="IT65" i="41"/>
  <c r="IT44" i="41"/>
  <c r="JB65" i="41"/>
  <c r="JB44" i="41"/>
  <c r="JR65" i="41"/>
  <c r="JR44" i="41"/>
  <c r="KP65" i="41"/>
  <c r="KP44" i="41"/>
  <c r="CC46" i="41"/>
  <c r="CC61" i="41"/>
  <c r="DI46" i="41"/>
  <c r="DI61" i="41"/>
  <c r="EO46" i="41"/>
  <c r="EO61" i="41"/>
  <c r="FP65" i="41"/>
  <c r="FP44" i="41"/>
  <c r="HQ43" i="41"/>
  <c r="JX65" i="41"/>
  <c r="JX44" i="41"/>
  <c r="IJ65" i="41"/>
  <c r="IJ44" i="41"/>
  <c r="BU43" i="41"/>
  <c r="DW65" i="41"/>
  <c r="DW44" i="41"/>
  <c r="FU43" i="41"/>
  <c r="JI43" i="41"/>
  <c r="BI43" i="41"/>
  <c r="BI65" i="41"/>
  <c r="DU43" i="41"/>
  <c r="GG43" i="41"/>
  <c r="EC43" i="41"/>
  <c r="GJ65" i="41"/>
  <c r="GJ44" i="41"/>
  <c r="IV65" i="41"/>
  <c r="IV44" i="41"/>
  <c r="DY43" i="41"/>
  <c r="CK43" i="41"/>
  <c r="HI43" i="41"/>
  <c r="EA65" i="41"/>
  <c r="EA44" i="41"/>
  <c r="M40" i="75"/>
  <c r="M42" i="75"/>
  <c r="L81" i="50"/>
  <c r="AC38" i="78"/>
  <c r="AN38" i="78"/>
  <c r="AJ38" i="78"/>
  <c r="BE43" i="78"/>
  <c r="AS43" i="78"/>
  <c r="U64" i="78"/>
  <c r="U66" i="78"/>
  <c r="K64" i="78"/>
  <c r="K66" i="78"/>
  <c r="AK60" i="78"/>
  <c r="K38" i="78"/>
  <c r="AU38" i="78"/>
  <c r="AJ19" i="78"/>
  <c r="AR64" i="78"/>
  <c r="AR66" i="78"/>
  <c r="T64" i="78"/>
  <c r="T66" i="78"/>
  <c r="G29" i="78"/>
  <c r="W46" i="78"/>
  <c r="S59" i="78"/>
  <c r="S60" i="78"/>
  <c r="W59" i="78"/>
  <c r="W60" i="78"/>
  <c r="P59" i="78"/>
  <c r="P60" i="78"/>
  <c r="H19" i="79"/>
  <c r="H20" i="79"/>
  <c r="J18" i="79"/>
  <c r="J19" i="79"/>
  <c r="J21" i="79"/>
  <c r="M38" i="79"/>
  <c r="M39" i="79"/>
  <c r="M41" i="79"/>
  <c r="M45" i="79"/>
  <c r="K40" i="80"/>
  <c r="J18" i="80"/>
  <c r="J19" i="80"/>
  <c r="AH66" i="80"/>
  <c r="AH68" i="80"/>
  <c r="AS40" i="80"/>
  <c r="AS47" i="80"/>
  <c r="AU18" i="80"/>
  <c r="AU19" i="80"/>
  <c r="AU21" i="80"/>
  <c r="AU45" i="80"/>
  <c r="AW38" i="80"/>
  <c r="AW39" i="80"/>
  <c r="AW41" i="80"/>
  <c r="AW45" i="80"/>
  <c r="AG38" i="80"/>
  <c r="AG39" i="80"/>
  <c r="AG41" i="80"/>
  <c r="AG45" i="80"/>
  <c r="AQ20" i="80"/>
  <c r="AL18" i="80"/>
  <c r="AL19" i="80"/>
  <c r="AL21" i="80"/>
  <c r="AD66" i="80"/>
  <c r="AD68" i="80"/>
  <c r="N66" i="80"/>
  <c r="N68" i="80"/>
  <c r="Q62" i="81"/>
  <c r="Q64" i="81"/>
  <c r="I62" i="81"/>
  <c r="I64" i="81"/>
  <c r="L19" i="81"/>
  <c r="I16" i="83"/>
  <c r="I17" i="83"/>
  <c r="I21" i="83"/>
  <c r="I45" i="83"/>
  <c r="J58" i="81"/>
  <c r="L20" i="79"/>
  <c r="AS62" i="80"/>
  <c r="AE61" i="80"/>
  <c r="AE62" i="80"/>
  <c r="AQ61" i="80"/>
  <c r="W18" i="81"/>
  <c r="W43" i="81"/>
  <c r="R19" i="83"/>
  <c r="X38" i="83"/>
  <c r="U20" i="83"/>
  <c r="Y19" i="83"/>
  <c r="O18" i="83"/>
  <c r="L66" i="83"/>
  <c r="L68" i="83"/>
  <c r="W20" i="83"/>
  <c r="W47" i="83"/>
  <c r="S18" i="83"/>
  <c r="W16" i="83"/>
  <c r="W17" i="83"/>
  <c r="W21" i="83"/>
  <c r="W45" i="83"/>
  <c r="O16" i="83"/>
  <c r="O17" i="83"/>
  <c r="O21" i="83"/>
  <c r="O45" i="83"/>
  <c r="V34" i="84"/>
  <c r="S15" i="84"/>
  <c r="S16" i="84"/>
  <c r="S18" i="84"/>
  <c r="S39" i="84"/>
  <c r="V60" i="84"/>
  <c r="V62" i="84"/>
  <c r="I66" i="83"/>
  <c r="V18" i="83"/>
  <c r="N38" i="83"/>
  <c r="AA19" i="83"/>
  <c r="R15" i="84"/>
  <c r="R16" i="84"/>
  <c r="R18" i="84"/>
  <c r="R39" i="84"/>
  <c r="L21" i="83"/>
  <c r="J62" i="83"/>
  <c r="Z62" i="83"/>
  <c r="M61" i="83"/>
  <c r="M62" i="83"/>
  <c r="W17" i="84"/>
  <c r="W34" i="84"/>
  <c r="W41" i="84"/>
  <c r="X17" i="84"/>
  <c r="X41" i="84"/>
  <c r="X42" i="84"/>
  <c r="V55" i="84"/>
  <c r="V56" i="84"/>
  <c r="J54" i="60"/>
  <c r="J37" i="38"/>
  <c r="K37" i="38"/>
  <c r="L37" i="38"/>
  <c r="L7" i="66"/>
  <c r="M7" i="66"/>
  <c r="K45" i="48"/>
  <c r="L45" i="48"/>
  <c r="L29" i="48"/>
  <c r="K29" i="46"/>
  <c r="L29" i="46"/>
  <c r="J66" i="68"/>
  <c r="J66" i="44"/>
  <c r="K66" i="44"/>
  <c r="L66" i="44"/>
  <c r="K68" i="50"/>
  <c r="L68" i="50"/>
  <c r="K67" i="50"/>
  <c r="L67" i="50"/>
  <c r="K67" i="46"/>
  <c r="L67" i="46"/>
  <c r="K127" i="44"/>
  <c r="L127" i="44"/>
  <c r="K128" i="40"/>
  <c r="L128" i="40"/>
  <c r="J144" i="60"/>
  <c r="J91" i="38"/>
  <c r="K91" i="38"/>
  <c r="L91" i="38"/>
  <c r="J18" i="68"/>
  <c r="J18" i="44"/>
  <c r="K18" i="44"/>
  <c r="L18" i="44"/>
  <c r="J34" i="68"/>
  <c r="J34" i="44"/>
  <c r="K34" i="44"/>
  <c r="L34" i="44"/>
  <c r="J50" i="68"/>
  <c r="J50" i="44"/>
  <c r="K50" i="44"/>
  <c r="L50" i="44"/>
  <c r="J82" i="68"/>
  <c r="J82" i="44"/>
  <c r="K82" i="44"/>
  <c r="L82" i="44"/>
  <c r="J98" i="68"/>
  <c r="J98" i="44"/>
  <c r="K98" i="44"/>
  <c r="L98" i="44"/>
  <c r="J12" i="70"/>
  <c r="J12" i="48"/>
  <c r="K12" i="48"/>
  <c r="L12" i="48"/>
  <c r="J64" i="70"/>
  <c r="J58" i="48"/>
  <c r="K58" i="48"/>
  <c r="L58" i="48"/>
  <c r="J65" i="71"/>
  <c r="J59" i="50"/>
  <c r="K59" i="50"/>
  <c r="L59" i="50"/>
  <c r="J45" i="72"/>
  <c r="J45" i="52"/>
  <c r="K45" i="52"/>
  <c r="L45" i="52"/>
  <c r="J29" i="72"/>
  <c r="J29" i="52"/>
  <c r="K29" i="52"/>
  <c r="L29" i="52"/>
  <c r="J13" i="72"/>
  <c r="J13" i="52"/>
  <c r="K13" i="52"/>
  <c r="L13" i="52"/>
  <c r="J31" i="64"/>
  <c r="J31" i="40"/>
  <c r="K31" i="40"/>
  <c r="CD61" i="41"/>
  <c r="CD46" i="41"/>
  <c r="CT61" i="41"/>
  <c r="CT46" i="41"/>
  <c r="DJ61" i="41"/>
  <c r="DJ46" i="41"/>
  <c r="DZ61" i="41"/>
  <c r="DZ46" i="41"/>
  <c r="EP61" i="41"/>
  <c r="EP46" i="41"/>
  <c r="FF61" i="41"/>
  <c r="FF46" i="41"/>
  <c r="FV61" i="41"/>
  <c r="FV46" i="41"/>
  <c r="GL61" i="41"/>
  <c r="GL46" i="41"/>
  <c r="HB61" i="41"/>
  <c r="HB46" i="41"/>
  <c r="HR46" i="41"/>
  <c r="HR61" i="41"/>
  <c r="IH46" i="41"/>
  <c r="IH61" i="41"/>
  <c r="BL46" i="78"/>
  <c r="BL61" i="78"/>
  <c r="CR46" i="78"/>
  <c r="CR61" i="78"/>
  <c r="CZ44" i="78"/>
  <c r="CZ65" i="78"/>
  <c r="EV61" i="78"/>
  <c r="EV46" i="78"/>
  <c r="FT61" i="78"/>
  <c r="FT46" i="78"/>
  <c r="GB44" i="78"/>
  <c r="GB65" i="78"/>
  <c r="GR61" i="78"/>
  <c r="GR46" i="78"/>
  <c r="HP61" i="78"/>
  <c r="HP46" i="78"/>
  <c r="IB65" i="78"/>
  <c r="IB44" i="78"/>
  <c r="IV44" i="78"/>
  <c r="IV65" i="78"/>
  <c r="JT61" i="78"/>
  <c r="JT46" i="78"/>
  <c r="KR61" i="78"/>
  <c r="KR46" i="78"/>
  <c r="BP44" i="78"/>
  <c r="BP65" i="78"/>
  <c r="CF46" i="78"/>
  <c r="CF61" i="78"/>
  <c r="DD46" i="78"/>
  <c r="DD61" i="78"/>
  <c r="EJ65" i="78"/>
  <c r="EJ44" i="78"/>
  <c r="FH65" i="78"/>
  <c r="FH44" i="78"/>
  <c r="FX44" i="78"/>
  <c r="FX65" i="78"/>
  <c r="JX61" i="78"/>
  <c r="JX46" i="78"/>
  <c r="AL63" i="79"/>
  <c r="AL48" i="79"/>
  <c r="AT45" i="79"/>
  <c r="BR47" i="79"/>
  <c r="BZ45" i="79"/>
  <c r="AO48" i="79"/>
  <c r="AO63" i="79"/>
  <c r="AO64" i="79"/>
  <c r="AO65" i="79"/>
  <c r="AW46" i="79"/>
  <c r="AW67" i="79"/>
  <c r="CC45" i="79"/>
  <c r="CS63" i="79"/>
  <c r="CS64" i="79"/>
  <c r="CS65" i="79"/>
  <c r="CS48" i="79"/>
  <c r="BF63" i="79"/>
  <c r="BF64" i="79"/>
  <c r="BF65" i="79"/>
  <c r="BF48" i="79"/>
  <c r="BN45" i="79"/>
  <c r="AE63" i="79"/>
  <c r="AE48" i="79"/>
  <c r="BJ63" i="43"/>
  <c r="BJ48" i="43"/>
  <c r="CP63" i="43"/>
  <c r="CP48" i="43"/>
  <c r="AU45" i="43"/>
  <c r="AI67" i="43"/>
  <c r="AI46" i="43"/>
  <c r="BI47" i="43"/>
  <c r="CO63" i="43"/>
  <c r="CO48" i="43"/>
  <c r="BA47" i="43"/>
  <c r="BU47" i="43"/>
  <c r="AI64" i="43"/>
  <c r="AI65" i="43"/>
  <c r="AN67" i="43"/>
  <c r="AN46" i="43"/>
  <c r="BH45" i="43"/>
  <c r="CN45" i="43"/>
  <c r="CY63" i="43"/>
  <c r="CY48" i="43"/>
  <c r="BQ45" i="78"/>
  <c r="CO45" i="78"/>
  <c r="DI45" i="78"/>
  <c r="EC45" i="78"/>
  <c r="FA45" i="78"/>
  <c r="FU45" i="78"/>
  <c r="GO45" i="78"/>
  <c r="HM45" i="78"/>
  <c r="IG45" i="78"/>
  <c r="JA45" i="78"/>
  <c r="JY45" i="78"/>
  <c r="KS45" i="78"/>
  <c r="CK47" i="43"/>
  <c r="CW47" i="43"/>
  <c r="BQ45" i="43"/>
  <c r="AZ47" i="43"/>
  <c r="AF47" i="79"/>
  <c r="HA43" i="78"/>
  <c r="JM43" i="78"/>
  <c r="DU43" i="78"/>
  <c r="FM43" i="78"/>
  <c r="GW43" i="78"/>
  <c r="HY43" i="78"/>
  <c r="JI43" i="78"/>
  <c r="KH61" i="78"/>
  <c r="KH62" i="78"/>
  <c r="KH63" i="78"/>
  <c r="KH46" i="78"/>
  <c r="EP43" i="78"/>
  <c r="BN45" i="78"/>
  <c r="CH43" i="78"/>
  <c r="CP45" i="78"/>
  <c r="DV45" i="78"/>
  <c r="FB43" i="78"/>
  <c r="IH61" i="78"/>
  <c r="IH62" i="78"/>
  <c r="IH63" i="78"/>
  <c r="IH46" i="78"/>
  <c r="JZ43" i="78"/>
  <c r="KP45" i="78"/>
  <c r="JR62" i="78"/>
  <c r="JR63" i="78"/>
  <c r="KL62" i="78"/>
  <c r="KL63" i="78"/>
  <c r="KI62" i="41"/>
  <c r="KI63" i="41"/>
  <c r="CN65" i="41"/>
  <c r="CN44" i="41"/>
  <c r="EJ65" i="41"/>
  <c r="EJ44" i="41"/>
  <c r="IB65" i="41"/>
  <c r="IB44" i="41"/>
  <c r="KC43" i="41"/>
  <c r="IZ65" i="41"/>
  <c r="IZ44" i="41"/>
  <c r="EB65" i="41"/>
  <c r="EB44" i="41"/>
  <c r="BT43" i="41"/>
  <c r="EF43" i="41"/>
  <c r="GR43" i="41"/>
  <c r="HX43" i="41"/>
  <c r="JD43" i="41"/>
  <c r="JD65" i="41"/>
  <c r="KJ43" i="41"/>
  <c r="EO43" i="41"/>
  <c r="GO43" i="41"/>
  <c r="KK43" i="41"/>
  <c r="ER65" i="41"/>
  <c r="ER44" i="41"/>
  <c r="CQ44" i="41"/>
  <c r="CQ65" i="41"/>
  <c r="W20" i="51"/>
  <c r="W47" i="51"/>
  <c r="P47" i="51"/>
  <c r="R62" i="51"/>
  <c r="P55" i="53"/>
  <c r="Y40" i="75"/>
  <c r="Y42" i="75"/>
  <c r="K82" i="42"/>
  <c r="L82" i="42"/>
  <c r="K82" i="50"/>
  <c r="L82" i="50"/>
  <c r="V27" i="75"/>
  <c r="Q27" i="75"/>
  <c r="M27" i="75"/>
  <c r="U27" i="75"/>
  <c r="N60" i="78"/>
  <c r="U39" i="78"/>
  <c r="U43" i="78"/>
  <c r="Q17" i="78"/>
  <c r="Q18" i="78"/>
  <c r="Q20" i="78"/>
  <c r="Q43" i="78"/>
  <c r="AP19" i="78"/>
  <c r="AP45" i="78"/>
  <c r="AP46" i="78"/>
  <c r="X19" i="78"/>
  <c r="X45" i="78"/>
  <c r="AP17" i="78"/>
  <c r="AP18" i="78"/>
  <c r="AP20" i="78"/>
  <c r="AP43" i="78"/>
  <c r="AP65" i="78"/>
  <c r="T17" i="78"/>
  <c r="T18" i="78"/>
  <c r="T20" i="78"/>
  <c r="AY37" i="78"/>
  <c r="AU37" i="78"/>
  <c r="AU39" i="78"/>
  <c r="AA19" i="78"/>
  <c r="AA45" i="78"/>
  <c r="L43" i="78"/>
  <c r="BC60" i="78"/>
  <c r="H66" i="79"/>
  <c r="J20" i="79"/>
  <c r="O66" i="79"/>
  <c r="O68" i="79"/>
  <c r="H66" i="80"/>
  <c r="AH18" i="80"/>
  <c r="AH19" i="80"/>
  <c r="AH21" i="80"/>
  <c r="AH45" i="80"/>
  <c r="AW66" i="80"/>
  <c r="AW68" i="80"/>
  <c r="V18" i="81"/>
  <c r="V43" i="81"/>
  <c r="P43" i="81"/>
  <c r="P44" i="81"/>
  <c r="L18" i="81"/>
  <c r="Q18" i="81"/>
  <c r="Q43" i="81"/>
  <c r="M58" i="81"/>
  <c r="G9" i="79"/>
  <c r="W62" i="79"/>
  <c r="AA62" i="79"/>
  <c r="H20" i="80"/>
  <c r="H47" i="80"/>
  <c r="H63" i="80"/>
  <c r="AN20" i="80"/>
  <c r="K62" i="80"/>
  <c r="O18" i="81"/>
  <c r="O43" i="81"/>
  <c r="I18" i="83"/>
  <c r="W66" i="83"/>
  <c r="W68" i="83"/>
  <c r="K60" i="84"/>
  <c r="K62" i="84"/>
  <c r="Q32" i="84"/>
  <c r="Q33" i="84"/>
  <c r="Q35" i="84"/>
  <c r="Q39" i="84"/>
  <c r="K57" i="46"/>
  <c r="L57" i="46"/>
  <c r="K119" i="44"/>
  <c r="L119" i="44"/>
  <c r="L8" i="66"/>
  <c r="M8" i="66"/>
  <c r="K34" i="50"/>
  <c r="L34" i="50"/>
  <c r="K25" i="48"/>
  <c r="L25" i="48"/>
  <c r="K8" i="48"/>
  <c r="L8" i="48"/>
  <c r="K21" i="46"/>
  <c r="L21" i="46"/>
  <c r="K9" i="46"/>
  <c r="K62" i="44"/>
  <c r="L62" i="44"/>
  <c r="K68" i="52"/>
  <c r="L68" i="52"/>
  <c r="K67" i="52"/>
  <c r="K66" i="50"/>
  <c r="K68" i="48"/>
  <c r="L68" i="48"/>
  <c r="J35" i="60"/>
  <c r="J27" i="38"/>
  <c r="K27" i="38"/>
  <c r="L27" i="38"/>
  <c r="J96" i="60"/>
  <c r="J61" i="38"/>
  <c r="K61" i="38"/>
  <c r="L61" i="38"/>
  <c r="J122" i="60"/>
  <c r="J78" i="38"/>
  <c r="K78" i="38"/>
  <c r="L78" i="38"/>
  <c r="J147" i="60"/>
  <c r="J94" i="38"/>
  <c r="K94" i="38"/>
  <c r="L94" i="38"/>
  <c r="J36" i="62"/>
  <c r="J27" i="63"/>
  <c r="K27" i="63"/>
  <c r="L27" i="63"/>
  <c r="J22" i="68"/>
  <c r="J22" i="44"/>
  <c r="K22" i="44"/>
  <c r="L22" i="44"/>
  <c r="J38" i="68"/>
  <c r="J38" i="44"/>
  <c r="K38" i="44"/>
  <c r="L38" i="44"/>
  <c r="J54" i="68"/>
  <c r="J54" i="44"/>
  <c r="K54" i="44"/>
  <c r="L54" i="44"/>
  <c r="J70" i="68"/>
  <c r="J70" i="44"/>
  <c r="K70" i="44"/>
  <c r="L70" i="44"/>
  <c r="J86" i="68"/>
  <c r="J86" i="44"/>
  <c r="K86" i="44"/>
  <c r="L86" i="44"/>
  <c r="J121" i="68"/>
  <c r="J115" i="44"/>
  <c r="K115" i="44"/>
  <c r="L115" i="44"/>
  <c r="J10" i="70"/>
  <c r="J10" i="48"/>
  <c r="K10" i="48"/>
  <c r="J41" i="72"/>
  <c r="J41" i="52"/>
  <c r="K41" i="52"/>
  <c r="L41" i="52"/>
  <c r="J25" i="72"/>
  <c r="J25" i="52"/>
  <c r="K25" i="52"/>
  <c r="L25" i="52"/>
  <c r="J12" i="72"/>
  <c r="J12" i="52"/>
  <c r="K12" i="52"/>
  <c r="L12" i="52"/>
  <c r="J64" i="72"/>
  <c r="J58" i="52"/>
  <c r="K58" i="52"/>
  <c r="L58" i="52"/>
  <c r="J11" i="73"/>
  <c r="J11" i="74"/>
  <c r="BR61" i="41"/>
  <c r="BR46" i="41"/>
  <c r="CH61" i="41"/>
  <c r="CH46" i="41"/>
  <c r="CX61" i="41"/>
  <c r="CX46" i="41"/>
  <c r="DN61" i="41"/>
  <c r="DN46" i="41"/>
  <c r="ED46" i="41"/>
  <c r="ED61" i="41"/>
  <c r="ET46" i="41"/>
  <c r="ET61" i="41"/>
  <c r="FZ46" i="41"/>
  <c r="FZ61" i="41"/>
  <c r="GP46" i="41"/>
  <c r="GP61" i="41"/>
  <c r="HF46" i="41"/>
  <c r="HF61" i="41"/>
  <c r="HV46" i="41"/>
  <c r="HV61" i="41"/>
  <c r="IL46" i="41"/>
  <c r="IL61" i="41"/>
  <c r="JB46" i="41"/>
  <c r="JB61" i="41"/>
  <c r="JR46" i="41"/>
  <c r="JR61" i="41"/>
  <c r="BT46" i="78"/>
  <c r="BT61" i="78"/>
  <c r="EV44" i="78"/>
  <c r="EV65" i="78"/>
  <c r="FL61" i="78"/>
  <c r="FL46" i="78"/>
  <c r="JL61" i="78"/>
  <c r="JL46" i="78"/>
  <c r="JT44" i="78"/>
  <c r="JT65" i="78"/>
  <c r="KJ61" i="78"/>
  <c r="KJ46" i="78"/>
  <c r="ER46" i="78"/>
  <c r="ER61" i="78"/>
  <c r="GN61" i="78"/>
  <c r="GN46" i="78"/>
  <c r="HD61" i="78"/>
  <c r="HD62" i="78"/>
  <c r="HD46" i="78"/>
  <c r="HX61" i="78"/>
  <c r="HX46" i="78"/>
  <c r="JP61" i="78"/>
  <c r="JP46" i="78"/>
  <c r="KN61" i="78"/>
  <c r="KN46" i="78"/>
  <c r="AM47" i="43"/>
  <c r="AD63" i="79"/>
  <c r="AD48" i="79"/>
  <c r="AL46" i="79"/>
  <c r="AL67" i="79"/>
  <c r="BJ47" i="79"/>
  <c r="BR45" i="79"/>
  <c r="AG47" i="79"/>
  <c r="BM47" i="79"/>
  <c r="CS45" i="79"/>
  <c r="AX63" i="79"/>
  <c r="AX64" i="79"/>
  <c r="AX65" i="79"/>
  <c r="AX48" i="79"/>
  <c r="BF45" i="79"/>
  <c r="CD45" i="79"/>
  <c r="DB63" i="79"/>
  <c r="DB64" i="79"/>
  <c r="DB65" i="79"/>
  <c r="DB48" i="79"/>
  <c r="AK63" i="43"/>
  <c r="AK48" i="43"/>
  <c r="BR63" i="43"/>
  <c r="BR48" i="43"/>
  <c r="CX63" i="43"/>
  <c r="CX48" i="43"/>
  <c r="BM63" i="43"/>
  <c r="BM48" i="43"/>
  <c r="CS47" i="43"/>
  <c r="CS63" i="43"/>
  <c r="AE63" i="43"/>
  <c r="AE48" i="43"/>
  <c r="BD63" i="43"/>
  <c r="BD48" i="43"/>
  <c r="DB64" i="43"/>
  <c r="DB65" i="43"/>
  <c r="BY45" i="78"/>
  <c r="CS45" i="78"/>
  <c r="DM45" i="78"/>
  <c r="EK45" i="78"/>
  <c r="EK46" i="78"/>
  <c r="FE45" i="78"/>
  <c r="FY45" i="78"/>
  <c r="GW45" i="78"/>
  <c r="IK45" i="78"/>
  <c r="JI45" i="78"/>
  <c r="KC45" i="78"/>
  <c r="AV63" i="43"/>
  <c r="AV48" i="43"/>
  <c r="BE45" i="43"/>
  <c r="BL63" i="43"/>
  <c r="BL48" i="43"/>
  <c r="BQ47" i="43"/>
  <c r="AR63" i="79"/>
  <c r="AR48" i="79"/>
  <c r="AZ63" i="79"/>
  <c r="AZ64" i="79"/>
  <c r="AZ65" i="79"/>
  <c r="AZ48" i="79"/>
  <c r="BH48" i="79"/>
  <c r="BH63" i="79"/>
  <c r="BH64" i="79"/>
  <c r="BH65" i="79"/>
  <c r="CW63" i="79"/>
  <c r="CW64" i="79"/>
  <c r="CW65" i="79"/>
  <c r="CW48" i="79"/>
  <c r="KC43" i="78"/>
  <c r="BY43" i="78"/>
  <c r="CO43" i="78"/>
  <c r="DE43" i="78"/>
  <c r="GG43" i="78"/>
  <c r="IS43" i="78"/>
  <c r="HZ61" i="78"/>
  <c r="HZ46" i="78"/>
  <c r="FJ43" i="78"/>
  <c r="HZ43" i="78"/>
  <c r="BH65" i="78"/>
  <c r="BH44" i="78"/>
  <c r="CT44" i="78"/>
  <c r="CT65" i="78"/>
  <c r="DV43" i="78"/>
  <c r="ED45" i="78"/>
  <c r="FJ45" i="78"/>
  <c r="GH45" i="78"/>
  <c r="GL43" i="78"/>
  <c r="HR43" i="78"/>
  <c r="IX44" i="78"/>
  <c r="IX65" i="78"/>
  <c r="JJ45" i="78"/>
  <c r="KP43" i="78"/>
  <c r="BN44" i="41"/>
  <c r="BN65" i="41"/>
  <c r="BV44" i="41"/>
  <c r="BV65" i="41"/>
  <c r="CD44" i="41"/>
  <c r="CD65" i="41"/>
  <c r="CL44" i="41"/>
  <c r="CL65" i="41"/>
  <c r="CT44" i="41"/>
  <c r="CT65" i="41"/>
  <c r="DB44" i="41"/>
  <c r="DB65" i="41"/>
  <c r="DZ44" i="41"/>
  <c r="DZ65" i="41"/>
  <c r="EH65" i="41"/>
  <c r="EH44" i="41"/>
  <c r="EP65" i="41"/>
  <c r="EP44" i="41"/>
  <c r="EX65" i="41"/>
  <c r="EX44" i="41"/>
  <c r="FF65" i="41"/>
  <c r="FF44" i="41"/>
  <c r="FN65" i="41"/>
  <c r="FN44" i="41"/>
  <c r="GL65" i="41"/>
  <c r="GL44" i="41"/>
  <c r="GT65" i="41"/>
  <c r="GT44" i="41"/>
  <c r="HB65" i="41"/>
  <c r="HB44" i="41"/>
  <c r="HJ65" i="41"/>
  <c r="HJ44" i="41"/>
  <c r="HR65" i="41"/>
  <c r="HR44" i="41"/>
  <c r="IH65" i="41"/>
  <c r="IH44" i="41"/>
  <c r="JF65" i="41"/>
  <c r="JF44" i="41"/>
  <c r="JV65" i="41"/>
  <c r="JV44" i="41"/>
  <c r="KD65" i="41"/>
  <c r="KD44" i="41"/>
  <c r="KL65" i="41"/>
  <c r="KL44" i="41"/>
  <c r="KT65" i="41"/>
  <c r="KT44" i="41"/>
  <c r="EZ65" i="41"/>
  <c r="EZ44" i="41"/>
  <c r="GV65" i="41"/>
  <c r="GV44" i="41"/>
  <c r="IR65" i="41"/>
  <c r="IR44" i="41"/>
  <c r="BK65" i="41"/>
  <c r="BK44" i="41"/>
  <c r="DE43" i="41"/>
  <c r="IC43" i="41"/>
  <c r="HA43" i="41"/>
  <c r="JP65" i="41"/>
  <c r="JP44" i="41"/>
  <c r="HD65" i="41"/>
  <c r="HD44" i="41"/>
  <c r="EW43" i="41"/>
  <c r="GY65" i="41"/>
  <c r="GY44" i="41"/>
  <c r="L27" i="75"/>
  <c r="AA27" i="75"/>
  <c r="S27" i="75"/>
  <c r="O27" i="75"/>
  <c r="J27" i="75"/>
  <c r="H27" i="75"/>
  <c r="T27" i="75"/>
  <c r="Y27" i="75"/>
  <c r="KB62" i="41"/>
  <c r="AH46" i="41"/>
  <c r="BA61" i="41"/>
  <c r="AO64" i="41"/>
  <c r="AO66" i="41"/>
  <c r="AD17" i="41"/>
  <c r="AD18" i="41"/>
  <c r="AD20" i="41"/>
  <c r="AD43" i="41"/>
  <c r="Z61" i="41"/>
  <c r="AV43" i="41"/>
  <c r="BD64" i="41"/>
  <c r="BD66" i="41"/>
  <c r="AY43" i="41"/>
  <c r="AK64" i="41"/>
  <c r="AK66" i="41"/>
  <c r="AM61" i="41"/>
  <c r="AV64" i="41"/>
  <c r="AV66" i="41"/>
  <c r="AD61" i="41"/>
  <c r="AZ59" i="41"/>
  <c r="AM59" i="41"/>
  <c r="AM60" i="41"/>
  <c r="AS60" i="41"/>
  <c r="J59" i="41"/>
  <c r="J60" i="41"/>
  <c r="AQ17" i="41"/>
  <c r="AQ18" i="41"/>
  <c r="AQ20" i="41"/>
  <c r="AQ43" i="41"/>
  <c r="BB64" i="41"/>
  <c r="BB66" i="41"/>
  <c r="AZ64" i="41"/>
  <c r="AZ66" i="41"/>
  <c r="AU64" i="41"/>
  <c r="AU66" i="41"/>
  <c r="V60" i="41"/>
  <c r="AT59" i="41"/>
  <c r="AW46" i="41"/>
  <c r="BA17" i="41"/>
  <c r="BA18" i="41"/>
  <c r="BA20" i="41"/>
  <c r="BA43" i="41"/>
  <c r="BA65" i="41"/>
  <c r="R59" i="41"/>
  <c r="N59" i="41"/>
  <c r="N60" i="41"/>
  <c r="AX59" i="41"/>
  <c r="AQ59" i="41"/>
  <c r="AQ60" i="41"/>
  <c r="AJ59" i="41"/>
  <c r="AJ60" i="41"/>
  <c r="AZ17" i="41"/>
  <c r="AZ18" i="41"/>
  <c r="AZ20" i="41"/>
  <c r="AZ43" i="41"/>
  <c r="AR17" i="41"/>
  <c r="AR18" i="41"/>
  <c r="AR20" i="41"/>
  <c r="AR43" i="41"/>
  <c r="U64" i="41"/>
  <c r="BE61" i="41"/>
  <c r="AK17" i="41"/>
  <c r="AK18" i="41"/>
  <c r="AK20" i="41"/>
  <c r="AR64" i="41"/>
  <c r="AR66" i="41"/>
  <c r="AB64" i="41"/>
  <c r="AB66" i="41"/>
  <c r="AG64" i="41"/>
  <c r="AG66" i="41"/>
  <c r="AM64" i="41"/>
  <c r="AM66" i="41"/>
  <c r="AT61" i="41"/>
  <c r="AE61" i="41"/>
  <c r="X61" i="41"/>
  <c r="AX64" i="41"/>
  <c r="AX66" i="41"/>
  <c r="BD61" i="41"/>
  <c r="T64" i="41"/>
  <c r="T66" i="41"/>
  <c r="AR60" i="41"/>
  <c r="AP59" i="41"/>
  <c r="AP60" i="41"/>
  <c r="AL59" i="41"/>
  <c r="AL60" i="41"/>
  <c r="O59" i="41"/>
  <c r="O60" i="41"/>
  <c r="K59" i="41"/>
  <c r="AQ44" i="41"/>
  <c r="AG60" i="41"/>
  <c r="AC60" i="41"/>
  <c r="I59" i="41"/>
  <c r="I60" i="41"/>
  <c r="AQ61" i="41"/>
  <c r="AI60" i="41"/>
  <c r="Y60" i="41"/>
  <c r="S59" i="41"/>
  <c r="S60" i="41"/>
  <c r="AH60" i="41"/>
  <c r="W60" i="41"/>
  <c r="Q60" i="41"/>
  <c r="AK61" i="41"/>
  <c r="R64" i="41"/>
  <c r="R66" i="41"/>
  <c r="J61" i="41"/>
  <c r="AJ64" i="41"/>
  <c r="AJ66" i="41"/>
  <c r="AO43" i="41"/>
  <c r="J43" i="41"/>
  <c r="J44" i="41"/>
  <c r="AM43" i="41"/>
  <c r="AM65" i="41"/>
  <c r="Y43" i="41"/>
  <c r="AE64" i="41"/>
  <c r="AE66" i="41"/>
  <c r="AH64" i="41"/>
  <c r="AH66" i="41"/>
  <c r="N61" i="41"/>
  <c r="AD64" i="41"/>
  <c r="AD66" i="41"/>
  <c r="W64" i="41"/>
  <c r="W66" i="41"/>
  <c r="AH43" i="41"/>
  <c r="AH44" i="41"/>
  <c r="AS43" i="41"/>
  <c r="AN43" i="41"/>
  <c r="AN64" i="41"/>
  <c r="AN66" i="41"/>
  <c r="P64" i="41"/>
  <c r="P66" i="41"/>
  <c r="AN61" i="41"/>
  <c r="AQ64" i="41"/>
  <c r="AQ66" i="41"/>
  <c r="AL65" i="41"/>
  <c r="AF44" i="41"/>
  <c r="V64" i="41"/>
  <c r="V66" i="41"/>
  <c r="L43" i="41"/>
  <c r="L65" i="41"/>
  <c r="N64" i="41"/>
  <c r="N66" i="41"/>
  <c r="AK43" i="41"/>
  <c r="AK65" i="41"/>
  <c r="AP43" i="41"/>
  <c r="AP44" i="41"/>
  <c r="X64" i="41"/>
  <c r="X66" i="41"/>
  <c r="H64" i="41"/>
  <c r="M64" i="41"/>
  <c r="M66" i="41"/>
  <c r="H17" i="41"/>
  <c r="H18" i="41"/>
  <c r="H20" i="41"/>
  <c r="H43" i="41"/>
  <c r="V17" i="41"/>
  <c r="V18" i="41"/>
  <c r="V20" i="41"/>
  <c r="V43" i="41"/>
  <c r="V44" i="41"/>
  <c r="AL64" i="41"/>
  <c r="AL66" i="41"/>
  <c r="AF64" i="41"/>
  <c r="AF66" i="41"/>
  <c r="AF61" i="41"/>
  <c r="Q64" i="41"/>
  <c r="Q66" i="41"/>
  <c r="AS64" i="41"/>
  <c r="AS66" i="41"/>
  <c r="S64" i="41"/>
  <c r="S66" i="41"/>
  <c r="AU17" i="41"/>
  <c r="AU18" i="41"/>
  <c r="AU20" i="41"/>
  <c r="AU43" i="41"/>
  <c r="Y64" i="41"/>
  <c r="Y66" i="41"/>
  <c r="K17" i="41"/>
  <c r="K18" i="41"/>
  <c r="K20" i="41"/>
  <c r="K43" i="41"/>
  <c r="AA64" i="41"/>
  <c r="AA66" i="41"/>
  <c r="J79" i="64"/>
  <c r="J79" i="40"/>
  <c r="K79" i="40"/>
  <c r="J16" i="64"/>
  <c r="J16" i="40"/>
  <c r="K16" i="40"/>
  <c r="L16" i="40"/>
  <c r="J63" i="64"/>
  <c r="J63" i="40"/>
  <c r="K63" i="40"/>
  <c r="L63" i="40"/>
  <c r="J100" i="64"/>
  <c r="J100" i="40"/>
  <c r="K100" i="40"/>
  <c r="J47" i="64"/>
  <c r="J47" i="40"/>
  <c r="K47" i="40"/>
  <c r="L47" i="40"/>
  <c r="J108" i="64"/>
  <c r="J108" i="40"/>
  <c r="K108" i="40"/>
  <c r="L108" i="40"/>
  <c r="J98" i="64"/>
  <c r="J98" i="40"/>
  <c r="K98" i="40"/>
  <c r="L98" i="40"/>
  <c r="J89" i="64"/>
  <c r="J89" i="40"/>
  <c r="K89" i="40"/>
  <c r="L89" i="40"/>
  <c r="J75" i="64"/>
  <c r="J75" i="40"/>
  <c r="K75" i="40"/>
  <c r="J59" i="64"/>
  <c r="J59" i="40"/>
  <c r="K59" i="40"/>
  <c r="L59" i="40"/>
  <c r="J43" i="64"/>
  <c r="J43" i="40"/>
  <c r="K43" i="40"/>
  <c r="L43" i="40"/>
  <c r="J27" i="64"/>
  <c r="J27" i="40"/>
  <c r="K27" i="40"/>
  <c r="J12" i="64"/>
  <c r="J12" i="40"/>
  <c r="K12" i="40"/>
  <c r="L12" i="40"/>
  <c r="J13" i="64"/>
  <c r="J13" i="40"/>
  <c r="K13" i="40"/>
  <c r="K102" i="40"/>
  <c r="L102" i="40"/>
  <c r="J105" i="64"/>
  <c r="J105" i="40"/>
  <c r="K105" i="40"/>
  <c r="L105" i="40"/>
  <c r="J96" i="64"/>
  <c r="J96" i="40"/>
  <c r="K96" i="40"/>
  <c r="L96" i="40"/>
  <c r="J71" i="64"/>
  <c r="J71" i="40"/>
  <c r="K71" i="40"/>
  <c r="J55" i="64"/>
  <c r="J55" i="40"/>
  <c r="K55" i="40"/>
  <c r="J39" i="64"/>
  <c r="J39" i="40"/>
  <c r="K39" i="40"/>
  <c r="J24" i="64"/>
  <c r="J24" i="40"/>
  <c r="K24" i="40"/>
  <c r="L24" i="40"/>
  <c r="J103" i="64"/>
  <c r="J103" i="40"/>
  <c r="K103" i="40"/>
  <c r="L103" i="40"/>
  <c r="J94" i="64"/>
  <c r="J94" i="40"/>
  <c r="K94" i="40"/>
  <c r="L94" i="40"/>
  <c r="J83" i="64"/>
  <c r="J83" i="40"/>
  <c r="K83" i="40"/>
  <c r="L83" i="40"/>
  <c r="J67" i="64"/>
  <c r="J67" i="40"/>
  <c r="K67" i="40"/>
  <c r="L67" i="40"/>
  <c r="J51" i="64"/>
  <c r="J51" i="40"/>
  <c r="K51" i="40"/>
  <c r="L51" i="40"/>
  <c r="J35" i="64"/>
  <c r="J35" i="40"/>
  <c r="K35" i="40"/>
  <c r="J20" i="64"/>
  <c r="J20" i="40"/>
  <c r="K20" i="40"/>
  <c r="L20" i="40"/>
  <c r="L13" i="40"/>
  <c r="L100" i="40"/>
  <c r="J107" i="64"/>
  <c r="J107" i="40"/>
  <c r="K107" i="40"/>
  <c r="J104" i="64"/>
  <c r="J104" i="40"/>
  <c r="K104" i="40"/>
  <c r="L104" i="40"/>
  <c r="J101" i="64"/>
  <c r="J101" i="40"/>
  <c r="K101" i="40"/>
  <c r="L101" i="40"/>
  <c r="J99" i="64"/>
  <c r="J99" i="40"/>
  <c r="K99" i="40"/>
  <c r="L99" i="40"/>
  <c r="J97" i="64"/>
  <c r="J97" i="40"/>
  <c r="K97" i="40"/>
  <c r="L97" i="40"/>
  <c r="J95" i="64"/>
  <c r="J95" i="40"/>
  <c r="K95" i="40"/>
  <c r="L95" i="40"/>
  <c r="J93" i="64"/>
  <c r="J93" i="40"/>
  <c r="K93" i="40"/>
  <c r="L93" i="40"/>
  <c r="J88" i="64"/>
  <c r="J88" i="40"/>
  <c r="K88" i="40"/>
  <c r="L88" i="40"/>
  <c r="J85" i="64"/>
  <c r="J85" i="40"/>
  <c r="K85" i="40"/>
  <c r="L85" i="40"/>
  <c r="J81" i="64"/>
  <c r="J81" i="40"/>
  <c r="K81" i="40"/>
  <c r="L81" i="40"/>
  <c r="J77" i="64"/>
  <c r="J77" i="40"/>
  <c r="K77" i="40"/>
  <c r="L77" i="40"/>
  <c r="J73" i="64"/>
  <c r="J73" i="40"/>
  <c r="K73" i="40"/>
  <c r="L73" i="40"/>
  <c r="J69" i="64"/>
  <c r="J69" i="40"/>
  <c r="K69" i="40"/>
  <c r="L69" i="40"/>
  <c r="J65" i="64"/>
  <c r="J65" i="40"/>
  <c r="K65" i="40"/>
  <c r="L65" i="40"/>
  <c r="J61" i="64"/>
  <c r="J61" i="40"/>
  <c r="K61" i="40"/>
  <c r="L61" i="40"/>
  <c r="J57" i="64"/>
  <c r="J57" i="40"/>
  <c r="K57" i="40"/>
  <c r="L57" i="40"/>
  <c r="J53" i="64"/>
  <c r="J53" i="40"/>
  <c r="K53" i="40"/>
  <c r="L53" i="40"/>
  <c r="J49" i="64"/>
  <c r="J49" i="40"/>
  <c r="K49" i="40"/>
  <c r="L49" i="40"/>
  <c r="J45" i="64"/>
  <c r="J45" i="40"/>
  <c r="K45" i="40"/>
  <c r="L45" i="40"/>
  <c r="J41" i="64"/>
  <c r="J41" i="40"/>
  <c r="K41" i="40"/>
  <c r="L41" i="40"/>
  <c r="J37" i="64"/>
  <c r="J37" i="40"/>
  <c r="K37" i="40"/>
  <c r="L37" i="40"/>
  <c r="J33" i="64"/>
  <c r="J33" i="40"/>
  <c r="K33" i="40"/>
  <c r="L33" i="40"/>
  <c r="J29" i="64"/>
  <c r="J29" i="40"/>
  <c r="J22" i="64"/>
  <c r="J22" i="40"/>
  <c r="K22" i="40"/>
  <c r="L22" i="40"/>
  <c r="J18" i="64"/>
  <c r="J18" i="40"/>
  <c r="K18" i="40"/>
  <c r="L18" i="40"/>
  <c r="J14" i="64"/>
  <c r="J14" i="40"/>
  <c r="K14" i="40"/>
  <c r="L14" i="40"/>
  <c r="J10" i="64"/>
  <c r="J10" i="40"/>
  <c r="K10" i="40"/>
  <c r="K29" i="40"/>
  <c r="L29" i="40"/>
  <c r="J91" i="64"/>
  <c r="J91" i="40"/>
  <c r="K91" i="40"/>
  <c r="L91" i="40"/>
  <c r="J86" i="64"/>
  <c r="J86" i="40"/>
  <c r="K86" i="40"/>
  <c r="L86" i="40"/>
  <c r="J82" i="64"/>
  <c r="J82" i="40"/>
  <c r="K82" i="40"/>
  <c r="L82" i="40"/>
  <c r="J78" i="64"/>
  <c r="J78" i="40"/>
  <c r="K78" i="40"/>
  <c r="L78" i="40"/>
  <c r="J74" i="64"/>
  <c r="J74" i="40"/>
  <c r="K74" i="40"/>
  <c r="L74" i="40"/>
  <c r="J70" i="64"/>
  <c r="J70" i="40"/>
  <c r="K70" i="40"/>
  <c r="L70" i="40"/>
  <c r="J66" i="64"/>
  <c r="J66" i="40"/>
  <c r="K66" i="40"/>
  <c r="L66" i="40"/>
  <c r="J62" i="64"/>
  <c r="J62" i="40"/>
  <c r="K62" i="40"/>
  <c r="L62" i="40"/>
  <c r="J58" i="64"/>
  <c r="J58" i="40"/>
  <c r="K58" i="40"/>
  <c r="L58" i="40"/>
  <c r="J54" i="64"/>
  <c r="J54" i="40"/>
  <c r="K54" i="40"/>
  <c r="L54" i="40"/>
  <c r="J50" i="64"/>
  <c r="J50" i="40"/>
  <c r="K50" i="40"/>
  <c r="L50" i="40"/>
  <c r="J46" i="64"/>
  <c r="J46" i="40"/>
  <c r="K46" i="40"/>
  <c r="L46" i="40"/>
  <c r="J42" i="64"/>
  <c r="J42" i="40"/>
  <c r="K42" i="40"/>
  <c r="L42" i="40"/>
  <c r="J38" i="64"/>
  <c r="J38" i="40"/>
  <c r="K38" i="40"/>
  <c r="L38" i="40"/>
  <c r="J34" i="64"/>
  <c r="J34" i="40"/>
  <c r="K34" i="40"/>
  <c r="L34" i="40"/>
  <c r="J30" i="64"/>
  <c r="J30" i="40"/>
  <c r="K30" i="40"/>
  <c r="L30" i="40"/>
  <c r="J26" i="64"/>
  <c r="J26" i="40"/>
  <c r="K26" i="40"/>
  <c r="L26" i="40"/>
  <c r="J23" i="64"/>
  <c r="J23" i="40"/>
  <c r="K23" i="40"/>
  <c r="L23" i="40"/>
  <c r="J19" i="64"/>
  <c r="J19" i="40"/>
  <c r="K19" i="40"/>
  <c r="L19" i="40"/>
  <c r="J15" i="64"/>
  <c r="J15" i="40"/>
  <c r="K15" i="40"/>
  <c r="J11" i="64"/>
  <c r="J11" i="40"/>
  <c r="K11" i="40"/>
  <c r="L107" i="40"/>
  <c r="L79" i="40"/>
  <c r="L75" i="40"/>
  <c r="L71" i="40"/>
  <c r="L55" i="40"/>
  <c r="L39" i="40"/>
  <c r="L35" i="40"/>
  <c r="L31" i="40"/>
  <c r="L27" i="40"/>
  <c r="L15" i="40"/>
  <c r="J106" i="64"/>
  <c r="J106" i="40"/>
  <c r="K106" i="40"/>
  <c r="L106" i="40"/>
  <c r="J90" i="64"/>
  <c r="J90" i="40"/>
  <c r="K90" i="40"/>
  <c r="L90" i="40"/>
  <c r="J87" i="64"/>
  <c r="J87" i="40"/>
  <c r="K87" i="40"/>
  <c r="L87" i="40"/>
  <c r="J84" i="64"/>
  <c r="J84" i="40"/>
  <c r="K84" i="40"/>
  <c r="L84" i="40"/>
  <c r="J80" i="64"/>
  <c r="J80" i="40"/>
  <c r="K80" i="40"/>
  <c r="L80" i="40"/>
  <c r="J76" i="64"/>
  <c r="J76" i="40"/>
  <c r="K76" i="40"/>
  <c r="L76" i="40"/>
  <c r="J72" i="64"/>
  <c r="J72" i="40"/>
  <c r="K72" i="40"/>
  <c r="L72" i="40"/>
  <c r="J68" i="64"/>
  <c r="J68" i="40"/>
  <c r="K68" i="40"/>
  <c r="L68" i="40"/>
  <c r="J64" i="64"/>
  <c r="J64" i="40"/>
  <c r="K64" i="40"/>
  <c r="L64" i="40"/>
  <c r="J60" i="64"/>
  <c r="J60" i="40"/>
  <c r="K60" i="40"/>
  <c r="L60" i="40"/>
  <c r="J56" i="64"/>
  <c r="J56" i="40"/>
  <c r="K56" i="40"/>
  <c r="L56" i="40"/>
  <c r="J52" i="64"/>
  <c r="J52" i="40"/>
  <c r="K52" i="40"/>
  <c r="L52" i="40"/>
  <c r="J48" i="64"/>
  <c r="J48" i="40"/>
  <c r="K48" i="40"/>
  <c r="L48" i="40"/>
  <c r="J44" i="64"/>
  <c r="J44" i="40"/>
  <c r="K44" i="40"/>
  <c r="L44" i="40"/>
  <c r="J40" i="64"/>
  <c r="J40" i="40"/>
  <c r="K40" i="40"/>
  <c r="L40" i="40"/>
  <c r="J36" i="64"/>
  <c r="J36" i="40"/>
  <c r="K36" i="40"/>
  <c r="L36" i="40"/>
  <c r="J32" i="64"/>
  <c r="J32" i="40"/>
  <c r="K32" i="40"/>
  <c r="L32" i="40"/>
  <c r="J28" i="64"/>
  <c r="J28" i="40"/>
  <c r="K28" i="40"/>
  <c r="L28" i="40"/>
  <c r="J25" i="64"/>
  <c r="J25" i="40"/>
  <c r="K25" i="40"/>
  <c r="L25" i="40"/>
  <c r="J21" i="64"/>
  <c r="J21" i="40"/>
  <c r="K21" i="40"/>
  <c r="L21" i="40"/>
  <c r="J17" i="64"/>
  <c r="J17" i="40"/>
  <c r="K17" i="40"/>
  <c r="L17" i="40"/>
  <c r="J121" i="64"/>
  <c r="J115" i="40"/>
  <c r="K115" i="40"/>
  <c r="L119" i="40"/>
  <c r="J124" i="64"/>
  <c r="J118" i="40"/>
  <c r="K118" i="40"/>
  <c r="L118" i="40"/>
  <c r="L6" i="66"/>
  <c r="M6" i="66"/>
  <c r="L5" i="66"/>
  <c r="J14" i="60"/>
  <c r="J15" i="38"/>
  <c r="K15" i="38"/>
  <c r="L15" i="38"/>
  <c r="J10" i="60"/>
  <c r="J11" i="38"/>
  <c r="K11" i="38"/>
  <c r="L11" i="38"/>
  <c r="J11" i="60"/>
  <c r="J12" i="38"/>
  <c r="K12" i="38"/>
  <c r="L12" i="38"/>
  <c r="J13" i="60"/>
  <c r="J14" i="38"/>
  <c r="K14" i="38"/>
  <c r="L14" i="38"/>
  <c r="J9" i="60"/>
  <c r="J10" i="38"/>
  <c r="K10" i="38"/>
  <c r="L10" i="38"/>
  <c r="J15" i="60"/>
  <c r="J16" i="38"/>
  <c r="K16" i="38"/>
  <c r="L16" i="38"/>
  <c r="J8" i="60"/>
  <c r="J9" i="38"/>
  <c r="K9" i="38"/>
  <c r="L9" i="38"/>
  <c r="J12" i="60"/>
  <c r="J13" i="38"/>
  <c r="K13" i="38"/>
  <c r="L13" i="38"/>
  <c r="J65" i="73"/>
  <c r="J59" i="74"/>
  <c r="K59" i="74"/>
  <c r="L59" i="74"/>
  <c r="J61" i="73"/>
  <c r="J55" i="74"/>
  <c r="K55" i="74"/>
  <c r="J63" i="73"/>
  <c r="J57" i="74"/>
  <c r="K57" i="74"/>
  <c r="L57" i="74"/>
  <c r="J64" i="73"/>
  <c r="J58" i="74"/>
  <c r="K58" i="74"/>
  <c r="J62" i="73"/>
  <c r="J56" i="74"/>
  <c r="K56" i="74"/>
  <c r="L56" i="74"/>
  <c r="J36" i="73"/>
  <c r="J36" i="74"/>
  <c r="J9" i="73"/>
  <c r="J9" i="74"/>
  <c r="K9" i="74"/>
  <c r="J48" i="73"/>
  <c r="J48" i="74"/>
  <c r="K48" i="74"/>
  <c r="L48" i="74"/>
  <c r="J24" i="73"/>
  <c r="J24" i="74"/>
  <c r="K24" i="74"/>
  <c r="L24" i="74"/>
  <c r="J40" i="73"/>
  <c r="J40" i="74"/>
  <c r="K40" i="74"/>
  <c r="L40" i="74"/>
  <c r="J46" i="73"/>
  <c r="J46" i="74"/>
  <c r="K46" i="74"/>
  <c r="L46" i="74"/>
  <c r="J20" i="73"/>
  <c r="J20" i="74"/>
  <c r="K20" i="74"/>
  <c r="L20" i="74"/>
  <c r="J8" i="73"/>
  <c r="J8" i="74"/>
  <c r="K8" i="74"/>
  <c r="K36" i="74"/>
  <c r="L36" i="74"/>
  <c r="J44" i="73"/>
  <c r="J44" i="74"/>
  <c r="K44" i="74"/>
  <c r="L44" i="74"/>
  <c r="J32" i="73"/>
  <c r="J32" i="74"/>
  <c r="K32" i="74"/>
  <c r="L32" i="74"/>
  <c r="J16" i="73"/>
  <c r="J16" i="74"/>
  <c r="K16" i="74"/>
  <c r="L16" i="74"/>
  <c r="J42" i="73"/>
  <c r="J42" i="74"/>
  <c r="K42" i="74"/>
  <c r="L42" i="74"/>
  <c r="J28" i="73"/>
  <c r="J28" i="74"/>
  <c r="K28" i="74"/>
  <c r="L28" i="74"/>
  <c r="J10" i="73"/>
  <c r="J10" i="74"/>
  <c r="K10" i="74"/>
  <c r="L10" i="74"/>
  <c r="J12" i="73"/>
  <c r="J12" i="74"/>
  <c r="K12" i="74"/>
  <c r="L12" i="74"/>
  <c r="J47" i="73"/>
  <c r="J47" i="74"/>
  <c r="K47" i="74"/>
  <c r="L47" i="74"/>
  <c r="J43" i="73"/>
  <c r="J43" i="74"/>
  <c r="K43" i="74"/>
  <c r="L43" i="74"/>
  <c r="J38" i="73"/>
  <c r="J38" i="74"/>
  <c r="K38" i="74"/>
  <c r="L38" i="74"/>
  <c r="J30" i="73"/>
  <c r="J30" i="74"/>
  <c r="K30" i="74"/>
  <c r="L30" i="74"/>
  <c r="J22" i="73"/>
  <c r="J22" i="74"/>
  <c r="K22" i="74"/>
  <c r="L22" i="74"/>
  <c r="J14" i="73"/>
  <c r="J14" i="74"/>
  <c r="K14" i="74"/>
  <c r="L14" i="74"/>
  <c r="K11" i="74"/>
  <c r="L11" i="74"/>
  <c r="J45" i="73"/>
  <c r="J45" i="74"/>
  <c r="K45" i="74"/>
  <c r="L45" i="74"/>
  <c r="J41" i="73"/>
  <c r="J41" i="74"/>
  <c r="K41" i="74"/>
  <c r="L41" i="74"/>
  <c r="J34" i="73"/>
  <c r="J34" i="74"/>
  <c r="K34" i="74"/>
  <c r="L34" i="74"/>
  <c r="J26" i="73"/>
  <c r="J26" i="74"/>
  <c r="K26" i="74"/>
  <c r="L26" i="74"/>
  <c r="J18" i="73"/>
  <c r="J18" i="74"/>
  <c r="K18" i="74"/>
  <c r="L18" i="74"/>
  <c r="K38" i="50"/>
  <c r="L38" i="50"/>
  <c r="K22" i="50"/>
  <c r="L22" i="50"/>
  <c r="K18" i="50"/>
  <c r="L18" i="50"/>
  <c r="K30" i="50"/>
  <c r="L30" i="50"/>
  <c r="K14" i="50"/>
  <c r="K11" i="50"/>
  <c r="L11" i="50"/>
  <c r="K9" i="50"/>
  <c r="L9" i="50"/>
  <c r="J45" i="67"/>
  <c r="J45" i="42"/>
  <c r="K45" i="42"/>
  <c r="J62" i="67"/>
  <c r="J56" i="42"/>
  <c r="K56" i="42"/>
  <c r="L56" i="42"/>
  <c r="J61" i="67"/>
  <c r="J55" i="42"/>
  <c r="K55" i="42"/>
  <c r="L55" i="42"/>
  <c r="J17" i="67"/>
  <c r="J17" i="42"/>
  <c r="K17" i="42"/>
  <c r="L17" i="42"/>
  <c r="J33" i="67"/>
  <c r="J33" i="42"/>
  <c r="K33" i="42"/>
  <c r="L33" i="42"/>
  <c r="J9" i="67"/>
  <c r="J9" i="42"/>
  <c r="K9" i="42"/>
  <c r="L9" i="42"/>
  <c r="J25" i="67"/>
  <c r="J25" i="42"/>
  <c r="K25" i="42"/>
  <c r="L25" i="42"/>
  <c r="J41" i="67"/>
  <c r="J41" i="42"/>
  <c r="K41" i="42"/>
  <c r="J13" i="67"/>
  <c r="J13" i="42"/>
  <c r="K13" i="42"/>
  <c r="L13" i="42"/>
  <c r="J29" i="67"/>
  <c r="J29" i="42"/>
  <c r="K29" i="42"/>
  <c r="L29" i="42"/>
  <c r="J48" i="67"/>
  <c r="J48" i="42"/>
  <c r="K48" i="42"/>
  <c r="J21" i="67"/>
  <c r="J21" i="42"/>
  <c r="K21" i="42"/>
  <c r="L21" i="42"/>
  <c r="J37" i="67"/>
  <c r="J37" i="42"/>
  <c r="K37" i="42"/>
  <c r="X39" i="53"/>
  <c r="X61" i="53"/>
  <c r="L35" i="53"/>
  <c r="Y61" i="53"/>
  <c r="V42" i="53"/>
  <c r="AC65" i="41"/>
  <c r="N139" i="44"/>
  <c r="U61" i="41"/>
  <c r="I67" i="43"/>
  <c r="S48" i="43"/>
  <c r="Q4" i="6"/>
  <c r="U4" i="6"/>
  <c r="X4" i="6"/>
  <c r="Z4" i="6"/>
  <c r="J4" i="6"/>
  <c r="N4" i="6"/>
  <c r="P61" i="53"/>
  <c r="L44" i="41"/>
  <c r="AI43" i="41"/>
  <c r="AL21" i="35"/>
  <c r="AL23" i="35"/>
  <c r="AL24" i="35"/>
  <c r="AL25" i="35"/>
  <c r="AL26" i="35"/>
  <c r="AL27" i="35"/>
  <c r="AL28" i="35"/>
  <c r="AL29" i="35"/>
  <c r="AL30" i="35"/>
  <c r="AL31" i="35"/>
  <c r="AL32" i="35"/>
  <c r="AL33" i="35"/>
  <c r="AL18" i="35"/>
  <c r="K18" i="53"/>
  <c r="U63" i="43"/>
  <c r="U48" i="43"/>
  <c r="I20" i="41"/>
  <c r="I43" i="41"/>
  <c r="Q43" i="41"/>
  <c r="Q44" i="41"/>
  <c r="H41" i="51"/>
  <c r="BA46" i="41"/>
  <c r="BD44" i="41"/>
  <c r="M18" i="41"/>
  <c r="J67" i="51"/>
  <c r="J46" i="51"/>
  <c r="P46" i="51"/>
  <c r="P67" i="51"/>
  <c r="Z46" i="51"/>
  <c r="Z67" i="51"/>
  <c r="Y4" i="6"/>
  <c r="S4" i="6"/>
  <c r="H4" i="6"/>
  <c r="V4" i="6"/>
  <c r="L4" i="6"/>
  <c r="P4" i="6"/>
  <c r="AW46" i="45"/>
  <c r="AW67" i="45"/>
  <c r="BB67" i="45"/>
  <c r="BB46" i="45"/>
  <c r="P57" i="53"/>
  <c r="P42" i="53"/>
  <c r="AR46" i="45"/>
  <c r="AR67" i="45"/>
  <c r="O44" i="41"/>
  <c r="O65" i="41"/>
  <c r="AP63" i="45"/>
  <c r="AP48" i="45"/>
  <c r="P43" i="41"/>
  <c r="K57" i="53"/>
  <c r="K42" i="53"/>
  <c r="BD46" i="41"/>
  <c r="M139" i="44"/>
  <c r="Z43" i="41"/>
  <c r="X43" i="41"/>
  <c r="U43" i="41"/>
  <c r="S67" i="43"/>
  <c r="AA42" i="47"/>
  <c r="M63" i="47"/>
  <c r="M42" i="47"/>
  <c r="Y67" i="51"/>
  <c r="Y46" i="51"/>
  <c r="O48" i="51"/>
  <c r="K48" i="51"/>
  <c r="K63" i="51"/>
  <c r="Q67" i="51"/>
  <c r="I67" i="51"/>
  <c r="O4" i="6"/>
  <c r="AC4" i="6"/>
  <c r="G4" i="6"/>
  <c r="AD4" i="6"/>
  <c r="R4" i="6"/>
  <c r="R35" i="53"/>
  <c r="R39" i="53"/>
  <c r="U42" i="53"/>
  <c r="U57" i="53"/>
  <c r="X63" i="47"/>
  <c r="S67" i="45"/>
  <c r="S61" i="41"/>
  <c r="R43" i="41"/>
  <c r="R44" i="41"/>
  <c r="L61" i="41"/>
  <c r="H66" i="43"/>
  <c r="H18" i="43"/>
  <c r="H20" i="43"/>
  <c r="AG61" i="41"/>
  <c r="R67" i="51"/>
  <c r="AA17" i="41"/>
  <c r="AA18" i="41"/>
  <c r="W61" i="41"/>
  <c r="AA38" i="43"/>
  <c r="AA39" i="43"/>
  <c r="AA41" i="43"/>
  <c r="AA45" i="43"/>
  <c r="AA67" i="43"/>
  <c r="V18" i="43"/>
  <c r="V19" i="43"/>
  <c r="V21" i="43"/>
  <c r="AO66" i="45"/>
  <c r="AO68" i="45"/>
  <c r="AO38" i="45"/>
  <c r="AO39" i="45"/>
  <c r="AO41" i="45"/>
  <c r="AO45" i="45"/>
  <c r="M40" i="45"/>
  <c r="M47" i="45"/>
  <c r="M63" i="45"/>
  <c r="M38" i="45"/>
  <c r="M39" i="45"/>
  <c r="M41" i="45"/>
  <c r="M45" i="45"/>
  <c r="Z58" i="47"/>
  <c r="T56" i="53"/>
  <c r="P56" i="53"/>
  <c r="T43" i="41"/>
  <c r="H11" i="8"/>
  <c r="N78" i="42"/>
  <c r="BC64" i="41"/>
  <c r="BC66" i="41"/>
  <c r="S43" i="41"/>
  <c r="T61" i="41"/>
  <c r="X67" i="51"/>
  <c r="N57" i="53"/>
  <c r="W20" i="41"/>
  <c r="W43" i="41"/>
  <c r="AJ17" i="41"/>
  <c r="AJ18" i="41"/>
  <c r="AJ20" i="41"/>
  <c r="AJ43" i="41"/>
  <c r="AE20" i="41"/>
  <c r="AE43" i="41"/>
  <c r="AE44" i="41"/>
  <c r="M20" i="41"/>
  <c r="BA60" i="41"/>
  <c r="AT60" i="41"/>
  <c r="P60" i="41"/>
  <c r="P62" i="41"/>
  <c r="P63" i="41"/>
  <c r="T38" i="43"/>
  <c r="T39" i="43"/>
  <c r="T41" i="43"/>
  <c r="T40" i="43"/>
  <c r="AO47" i="45"/>
  <c r="BC66" i="45"/>
  <c r="BC68" i="45"/>
  <c r="BC38" i="45"/>
  <c r="BC39" i="45"/>
  <c r="BC41" i="45"/>
  <c r="BC45" i="45"/>
  <c r="BC67" i="45"/>
  <c r="AN40" i="45"/>
  <c r="AN38" i="45"/>
  <c r="AN39" i="45"/>
  <c r="AN41" i="45"/>
  <c r="P40" i="45"/>
  <c r="P66" i="45"/>
  <c r="P68" i="45"/>
  <c r="AL147" i="35"/>
  <c r="AL144" i="35"/>
  <c r="AL145" i="35"/>
  <c r="AL146" i="35"/>
  <c r="AL189" i="35"/>
  <c r="AL190" i="35"/>
  <c r="AL191" i="35"/>
  <c r="AL192" i="35"/>
  <c r="AL193" i="35"/>
  <c r="AL194" i="35"/>
  <c r="AL195" i="35"/>
  <c r="AL196" i="35"/>
  <c r="AL197" i="35"/>
  <c r="AL198" i="35"/>
  <c r="AL199" i="35"/>
  <c r="AL200" i="35"/>
  <c r="AL201" i="35"/>
  <c r="AL186" i="35"/>
  <c r="AL187" i="35"/>
  <c r="AL188" i="35"/>
  <c r="N18" i="43"/>
  <c r="N19" i="43"/>
  <c r="N21" i="43"/>
  <c r="J18" i="43"/>
  <c r="J19" i="43"/>
  <c r="J21" i="43"/>
  <c r="J20" i="43"/>
  <c r="Q66" i="43"/>
  <c r="Q68" i="43"/>
  <c r="Q40" i="43"/>
  <c r="Q47" i="43"/>
  <c r="Q48" i="43"/>
  <c r="N40" i="43"/>
  <c r="N38" i="43"/>
  <c r="N39" i="43"/>
  <c r="N41" i="43"/>
  <c r="J38" i="43"/>
  <c r="J40" i="43"/>
  <c r="BE40" i="45"/>
  <c r="BE47" i="45"/>
  <c r="BE66" i="45"/>
  <c r="BE68" i="45"/>
  <c r="AY40" i="45"/>
  <c r="AY47" i="45"/>
  <c r="AQ38" i="45"/>
  <c r="AQ39" i="45"/>
  <c r="AQ41" i="45"/>
  <c r="AQ45" i="45"/>
  <c r="AQ67" i="45"/>
  <c r="AQ66" i="45"/>
  <c r="AQ68" i="45"/>
  <c r="AQ40" i="45"/>
  <c r="AQ47" i="45"/>
  <c r="AM38" i="45"/>
  <c r="AM39" i="45"/>
  <c r="AM41" i="45"/>
  <c r="AM45" i="45"/>
  <c r="AM40" i="45"/>
  <c r="AM47" i="45"/>
  <c r="AM63" i="45"/>
  <c r="AM66" i="45"/>
  <c r="AM68" i="45"/>
  <c r="R40" i="45"/>
  <c r="R38" i="45"/>
  <c r="R39" i="45"/>
  <c r="R41" i="45"/>
  <c r="R66" i="45"/>
  <c r="R68" i="45"/>
  <c r="AJ61" i="41"/>
  <c r="Q38" i="43"/>
  <c r="Q39" i="43"/>
  <c r="Q41" i="43"/>
  <c r="Q45" i="43"/>
  <c r="N20" i="43"/>
  <c r="N47" i="43"/>
  <c r="M66" i="43"/>
  <c r="M68" i="43"/>
  <c r="M20" i="43"/>
  <c r="I20" i="43"/>
  <c r="I47" i="43"/>
  <c r="I48" i="43"/>
  <c r="I66" i="43"/>
  <c r="I68" i="43"/>
  <c r="X62" i="43"/>
  <c r="BA38" i="45"/>
  <c r="BA39" i="45"/>
  <c r="BA41" i="45"/>
  <c r="BA40" i="45"/>
  <c r="BA47" i="45"/>
  <c r="BA66" i="45"/>
  <c r="BA68" i="45"/>
  <c r="N66" i="45"/>
  <c r="N68" i="45"/>
  <c r="N38" i="45"/>
  <c r="N39" i="45"/>
  <c r="N41" i="45"/>
  <c r="Q56" i="53"/>
  <c r="N37" i="47"/>
  <c r="N41" i="47"/>
  <c r="P19" i="47"/>
  <c r="P41" i="47"/>
  <c r="I16" i="47"/>
  <c r="AA15" i="53"/>
  <c r="S18" i="53"/>
  <c r="Z35" i="53"/>
  <c r="Z39" i="53"/>
  <c r="N26" i="58"/>
  <c r="AZ61" i="78"/>
  <c r="AZ46" i="78"/>
  <c r="J61" i="78"/>
  <c r="J46" i="78"/>
  <c r="AJ43" i="78"/>
  <c r="AR44" i="78"/>
  <c r="AV44" i="78"/>
  <c r="AV65" i="78"/>
  <c r="BC61" i="78"/>
  <c r="BC46" i="78"/>
  <c r="N45" i="78"/>
  <c r="S44" i="81"/>
  <c r="S59" i="81"/>
  <c r="Z38" i="43"/>
  <c r="Z39" i="43"/>
  <c r="Z41" i="43"/>
  <c r="M26" i="58"/>
  <c r="BE44" i="78"/>
  <c r="BE65" i="78"/>
  <c r="AS65" i="78"/>
  <c r="AS44" i="78"/>
  <c r="AW61" i="78"/>
  <c r="AW46" i="78"/>
  <c r="J43" i="78"/>
  <c r="AA65" i="78"/>
  <c r="AA44" i="78"/>
  <c r="BD17" i="78"/>
  <c r="BD18" i="78"/>
  <c r="BD20" i="78"/>
  <c r="BD43" i="78"/>
  <c r="U46" i="79"/>
  <c r="P21" i="79"/>
  <c r="AD48" i="80"/>
  <c r="AD63" i="80"/>
  <c r="X63" i="81"/>
  <c r="X42" i="81"/>
  <c r="M19" i="81"/>
  <c r="I34" i="47"/>
  <c r="AS62" i="78"/>
  <c r="AS63" i="78"/>
  <c r="BA65" i="78"/>
  <c r="BA44" i="78"/>
  <c r="AP61" i="78"/>
  <c r="BE61" i="78"/>
  <c r="AF46" i="78"/>
  <c r="I63" i="79"/>
  <c r="I48" i="79"/>
  <c r="AS45" i="80"/>
  <c r="Q46" i="80"/>
  <c r="S63" i="81"/>
  <c r="L47" i="79"/>
  <c r="P62" i="78"/>
  <c r="P63" i="78"/>
  <c r="Y43" i="78"/>
  <c r="U61" i="78"/>
  <c r="U46" i="78"/>
  <c r="Y46" i="78"/>
  <c r="Y61" i="78"/>
  <c r="AP44" i="78"/>
  <c r="X44" i="78"/>
  <c r="X65" i="78"/>
  <c r="AA46" i="78"/>
  <c r="AA61" i="78"/>
  <c r="L65" i="78"/>
  <c r="L44" i="78"/>
  <c r="AT65" i="78"/>
  <c r="H45" i="80"/>
  <c r="J21" i="80"/>
  <c r="AK45" i="80"/>
  <c r="BC64" i="78"/>
  <c r="BC66" i="78"/>
  <c r="L19" i="78"/>
  <c r="L45" i="78"/>
  <c r="BD64" i="78"/>
  <c r="BD66" i="78"/>
  <c r="AN64" i="78"/>
  <c r="AN66" i="78"/>
  <c r="BB38" i="78"/>
  <c r="AM19" i="78"/>
  <c r="N20" i="78"/>
  <c r="N43" i="78"/>
  <c r="K17" i="78"/>
  <c r="K18" i="78"/>
  <c r="K20" i="78"/>
  <c r="V63" i="80"/>
  <c r="H48" i="80"/>
  <c r="X38" i="79"/>
  <c r="AV20" i="80"/>
  <c r="AV47" i="80"/>
  <c r="AV18" i="80"/>
  <c r="AV19" i="80"/>
  <c r="AV21" i="80"/>
  <c r="AX41" i="80"/>
  <c r="AW62" i="80"/>
  <c r="H19" i="39"/>
  <c r="G42" i="82"/>
  <c r="AA39" i="84"/>
  <c r="L45" i="83"/>
  <c r="H41" i="84"/>
  <c r="X57" i="84"/>
  <c r="J35" i="84"/>
  <c r="J64" i="78"/>
  <c r="J66" i="78"/>
  <c r="P18" i="80"/>
  <c r="P20" i="80"/>
  <c r="AF18" i="80"/>
  <c r="AF19" i="80"/>
  <c r="AF21" i="80"/>
  <c r="AF20" i="80"/>
  <c r="AF47" i="80"/>
  <c r="R57" i="84"/>
  <c r="K62" i="79"/>
  <c r="AJ38" i="80"/>
  <c r="AJ40" i="80"/>
  <c r="AR38" i="80"/>
  <c r="AR39" i="80"/>
  <c r="AR41" i="80"/>
  <c r="AR45" i="80"/>
  <c r="AR67" i="80"/>
  <c r="AR40" i="80"/>
  <c r="AQ62" i="80"/>
  <c r="Y42" i="84"/>
  <c r="Y57" i="84"/>
  <c r="BC17" i="78"/>
  <c r="BC18" i="78"/>
  <c r="BC20" i="78"/>
  <c r="AM38" i="78"/>
  <c r="I62" i="80"/>
  <c r="P67" i="83"/>
  <c r="P46" i="83"/>
  <c r="M57" i="84"/>
  <c r="M42" i="84"/>
  <c r="J39" i="84"/>
  <c r="O63" i="83"/>
  <c r="B35" i="85"/>
  <c r="B36" i="85"/>
  <c r="B37" i="85"/>
  <c r="B38" i="85"/>
  <c r="B39" i="85"/>
  <c r="B40" i="85"/>
  <c r="B41" i="85"/>
  <c r="B42" i="85"/>
  <c r="B43" i="85"/>
  <c r="B44" i="85"/>
  <c r="B45" i="85"/>
  <c r="B46" i="85"/>
  <c r="B24" i="85"/>
  <c r="B25" i="85"/>
  <c r="B26" i="85"/>
  <c r="L34" i="81"/>
  <c r="Z37" i="81"/>
  <c r="Z41" i="81"/>
  <c r="P66" i="83"/>
  <c r="P68" i="83"/>
  <c r="G8" i="84"/>
  <c r="L60" i="84"/>
  <c r="L62" i="84"/>
  <c r="H60" i="84"/>
  <c r="N18" i="83"/>
  <c r="V17" i="84"/>
  <c r="V41" i="84"/>
  <c r="K42" i="46"/>
  <c r="K35" i="46"/>
  <c r="K26" i="46"/>
  <c r="U36" i="83"/>
  <c r="U37" i="83"/>
  <c r="U41" i="83"/>
  <c r="U45" i="83"/>
  <c r="K39" i="85"/>
  <c r="K40" i="85"/>
  <c r="K42" i="85"/>
  <c r="O39" i="85"/>
  <c r="O40" i="85"/>
  <c r="O42" i="85"/>
  <c r="S39" i="85"/>
  <c r="S40" i="85"/>
  <c r="S42" i="85"/>
  <c r="W39" i="85"/>
  <c r="W40" i="85"/>
  <c r="W42" i="85"/>
  <c r="AA39" i="85"/>
  <c r="AA40" i="85"/>
  <c r="AA42" i="85"/>
  <c r="G19" i="8"/>
  <c r="K46" i="46"/>
  <c r="K39" i="46"/>
  <c r="K30" i="46"/>
  <c r="L30" i="46"/>
  <c r="L15" i="84"/>
  <c r="U40" i="83"/>
  <c r="U47" i="83"/>
  <c r="Z16" i="83"/>
  <c r="Z17" i="83"/>
  <c r="N66" i="83"/>
  <c r="Q36" i="83"/>
  <c r="V38" i="83"/>
  <c r="V39" i="83"/>
  <c r="O34" i="84"/>
  <c r="O41" i="84"/>
  <c r="N21" i="83"/>
  <c r="U38" i="83"/>
  <c r="T40" i="83"/>
  <c r="J119" i="60"/>
  <c r="J75" i="38"/>
  <c r="K75" i="38"/>
  <c r="L75" i="38"/>
  <c r="K47" i="46"/>
  <c r="K38" i="46"/>
  <c r="K31" i="46"/>
  <c r="K11" i="46"/>
  <c r="K19" i="46"/>
  <c r="K15" i="46"/>
  <c r="K66" i="46"/>
  <c r="J37" i="60"/>
  <c r="J29" i="38"/>
  <c r="K29" i="38"/>
  <c r="L29" i="38"/>
  <c r="J33" i="60"/>
  <c r="J25" i="38"/>
  <c r="K25" i="38"/>
  <c r="L25" i="38"/>
  <c r="J29" i="60"/>
  <c r="J21" i="38"/>
  <c r="K21" i="38"/>
  <c r="L21" i="38"/>
  <c r="J36" i="60"/>
  <c r="J28" i="38"/>
  <c r="K28" i="38"/>
  <c r="L28" i="38"/>
  <c r="J32" i="60"/>
  <c r="J24" i="38"/>
  <c r="K24" i="38"/>
  <c r="L24" i="38"/>
  <c r="J28" i="60"/>
  <c r="J20" i="38"/>
  <c r="K20" i="38"/>
  <c r="L20" i="38"/>
  <c r="J53" i="60"/>
  <c r="J36" i="38"/>
  <c r="K36" i="38"/>
  <c r="L36" i="38"/>
  <c r="J57" i="60"/>
  <c r="J40" i="38"/>
  <c r="K40" i="38"/>
  <c r="L40" i="38"/>
  <c r="J75" i="60"/>
  <c r="J49" i="38"/>
  <c r="K49" i="38"/>
  <c r="L49" i="38"/>
  <c r="J79" i="60"/>
  <c r="J53" i="38"/>
  <c r="K53" i="38"/>
  <c r="L53" i="38"/>
  <c r="J101" i="60"/>
  <c r="J66" i="38"/>
  <c r="K66" i="38"/>
  <c r="L66" i="38"/>
  <c r="J97" i="60"/>
  <c r="J62" i="38"/>
  <c r="K62" i="38"/>
  <c r="L62" i="38"/>
  <c r="J123" i="60"/>
  <c r="J79" i="38"/>
  <c r="K79" i="38"/>
  <c r="L79" i="38"/>
  <c r="J145" i="60"/>
  <c r="J92" i="38"/>
  <c r="K92" i="38"/>
  <c r="L92" i="38"/>
  <c r="J141" i="60"/>
  <c r="J88" i="38"/>
  <c r="K88" i="38"/>
  <c r="L88" i="38"/>
  <c r="K127" i="40"/>
  <c r="L127" i="40"/>
  <c r="L129" i="40"/>
  <c r="J31" i="60"/>
  <c r="J23" i="38"/>
  <c r="K23" i="38"/>
  <c r="L23" i="38"/>
  <c r="J51" i="60"/>
  <c r="J34" i="38"/>
  <c r="K34" i="38"/>
  <c r="L34" i="38"/>
  <c r="J73" i="60"/>
  <c r="J47" i="38"/>
  <c r="K47" i="38"/>
  <c r="L47" i="38"/>
  <c r="K66" i="48"/>
  <c r="O446" i="61"/>
  <c r="M446" i="61"/>
  <c r="Q446" i="61"/>
  <c r="N446" i="61"/>
  <c r="P446" i="61"/>
  <c r="R446" i="61"/>
  <c r="J35" i="62"/>
  <c r="J26" i="63"/>
  <c r="K26" i="63"/>
  <c r="L26" i="63"/>
  <c r="J31" i="62"/>
  <c r="J22" i="63"/>
  <c r="K22" i="63"/>
  <c r="L22" i="63"/>
  <c r="J10" i="67"/>
  <c r="J10" i="42"/>
  <c r="K10" i="42"/>
  <c r="L10" i="42"/>
  <c r="J14" i="67"/>
  <c r="J14" i="42"/>
  <c r="K14" i="42"/>
  <c r="L14" i="42"/>
  <c r="J18" i="67"/>
  <c r="J18" i="42"/>
  <c r="K18" i="42"/>
  <c r="L18" i="42"/>
  <c r="J22" i="67"/>
  <c r="J22" i="42"/>
  <c r="K22" i="42"/>
  <c r="J26" i="67"/>
  <c r="J26" i="42"/>
  <c r="K26" i="42"/>
  <c r="L26" i="42"/>
  <c r="J30" i="67"/>
  <c r="J30" i="42"/>
  <c r="K30" i="42"/>
  <c r="L30" i="42"/>
  <c r="J34" i="67"/>
  <c r="J34" i="42"/>
  <c r="K34" i="42"/>
  <c r="L34" i="42"/>
  <c r="J38" i="67"/>
  <c r="J38" i="42"/>
  <c r="K38" i="42"/>
  <c r="J42" i="67"/>
  <c r="J42" i="42"/>
  <c r="K42" i="42"/>
  <c r="L42" i="42"/>
  <c r="J46" i="67"/>
  <c r="J46" i="42"/>
  <c r="K46" i="42"/>
  <c r="J63" i="67"/>
  <c r="J57" i="42"/>
  <c r="K57" i="42"/>
  <c r="L57" i="42"/>
  <c r="J108" i="68"/>
  <c r="J108" i="44"/>
  <c r="K108" i="44"/>
  <c r="J11" i="68"/>
  <c r="J11" i="44"/>
  <c r="K11" i="44"/>
  <c r="J15" i="68"/>
  <c r="J15" i="44"/>
  <c r="K15" i="44"/>
  <c r="L15" i="44"/>
  <c r="J19" i="68"/>
  <c r="J19" i="44"/>
  <c r="K19" i="44"/>
  <c r="J23" i="68"/>
  <c r="J23" i="44"/>
  <c r="K23" i="44"/>
  <c r="J27" i="68"/>
  <c r="J27" i="44"/>
  <c r="K27" i="44"/>
  <c r="J31" i="68"/>
  <c r="J31" i="44"/>
  <c r="K31" i="44"/>
  <c r="J35" i="68"/>
  <c r="J35" i="44"/>
  <c r="K35" i="44"/>
  <c r="L35" i="44"/>
  <c r="J39" i="68"/>
  <c r="J39" i="44"/>
  <c r="K39" i="44"/>
  <c r="J43" i="68"/>
  <c r="J43" i="44"/>
  <c r="K43" i="44"/>
  <c r="L43" i="44"/>
  <c r="J47" i="68"/>
  <c r="J47" i="44"/>
  <c r="K47" i="44"/>
  <c r="J51" i="68"/>
  <c r="J51" i="44"/>
  <c r="K51" i="44"/>
  <c r="L51" i="44"/>
  <c r="J55" i="68"/>
  <c r="J55" i="44"/>
  <c r="K55" i="44"/>
  <c r="J59" i="68"/>
  <c r="J59" i="44"/>
  <c r="K59" i="44"/>
  <c r="L59" i="44"/>
  <c r="J63" i="68"/>
  <c r="J63" i="44"/>
  <c r="K63" i="44"/>
  <c r="L63" i="44"/>
  <c r="J67" i="68"/>
  <c r="J67" i="44"/>
  <c r="K67" i="44"/>
  <c r="L67" i="44"/>
  <c r="J71" i="68"/>
  <c r="J71" i="44"/>
  <c r="K71" i="44"/>
  <c r="J75" i="68"/>
  <c r="J75" i="44"/>
  <c r="K75" i="44"/>
  <c r="J79" i="68"/>
  <c r="J79" i="44"/>
  <c r="K79" i="44"/>
  <c r="L79" i="44"/>
  <c r="J83" i="68"/>
  <c r="J83" i="44"/>
  <c r="K83" i="44"/>
  <c r="J87" i="68"/>
  <c r="J87" i="44"/>
  <c r="K87" i="44"/>
  <c r="J91" i="68"/>
  <c r="J91" i="44"/>
  <c r="K91" i="44"/>
  <c r="J95" i="68"/>
  <c r="J95" i="44"/>
  <c r="K95" i="44"/>
  <c r="J99" i="68"/>
  <c r="J99" i="44"/>
  <c r="K99" i="44"/>
  <c r="L99" i="44"/>
  <c r="J103" i="68"/>
  <c r="J103" i="44"/>
  <c r="K103" i="44"/>
  <c r="J107" i="68"/>
  <c r="J107" i="44"/>
  <c r="K107" i="44"/>
  <c r="L107" i="44"/>
  <c r="J61" i="69"/>
  <c r="J55" i="46"/>
  <c r="K55" i="46"/>
  <c r="L55" i="46"/>
  <c r="J48" i="70"/>
  <c r="J48" i="48"/>
  <c r="K48" i="48"/>
  <c r="L48" i="48"/>
  <c r="J44" i="70"/>
  <c r="J44" i="48"/>
  <c r="K44" i="48"/>
  <c r="J40" i="70"/>
  <c r="J40" i="48"/>
  <c r="K40" i="48"/>
  <c r="J36" i="70"/>
  <c r="J36" i="48"/>
  <c r="K36" i="48"/>
  <c r="L36" i="48"/>
  <c r="J32" i="70"/>
  <c r="J32" i="48"/>
  <c r="K32" i="48"/>
  <c r="L32" i="48"/>
  <c r="J28" i="70"/>
  <c r="J28" i="48"/>
  <c r="K28" i="48"/>
  <c r="J24" i="70"/>
  <c r="J24" i="48"/>
  <c r="K24" i="48"/>
  <c r="L24" i="48"/>
  <c r="J20" i="70"/>
  <c r="J20" i="48"/>
  <c r="K20" i="48"/>
  <c r="J16" i="70"/>
  <c r="J16" i="48"/>
  <c r="K16" i="48"/>
  <c r="L16" i="48"/>
  <c r="J63" i="71"/>
  <c r="J57" i="50"/>
  <c r="K57" i="50"/>
  <c r="L57" i="50"/>
  <c r="J8" i="71"/>
  <c r="J8" i="50"/>
  <c r="K8" i="50"/>
  <c r="J45" i="50"/>
  <c r="K45" i="50"/>
  <c r="L45" i="50"/>
  <c r="J41" i="50"/>
  <c r="K41" i="50"/>
  <c r="L41" i="50"/>
  <c r="J37" i="50"/>
  <c r="K37" i="50"/>
  <c r="L37" i="50"/>
  <c r="J29" i="50"/>
  <c r="K29" i="50"/>
  <c r="L29" i="50"/>
  <c r="J25" i="50"/>
  <c r="K25" i="50"/>
  <c r="L25" i="50"/>
  <c r="J21" i="50"/>
  <c r="K21" i="50"/>
  <c r="L21" i="50"/>
  <c r="J13" i="50"/>
  <c r="K13" i="50"/>
  <c r="L13" i="50"/>
  <c r="J48" i="72"/>
  <c r="J48" i="52"/>
  <c r="K48" i="52"/>
  <c r="J44" i="72"/>
  <c r="J44" i="52"/>
  <c r="K44" i="52"/>
  <c r="L44" i="52"/>
  <c r="J40" i="72"/>
  <c r="J40" i="52"/>
  <c r="K40" i="52"/>
  <c r="L40" i="52"/>
  <c r="J36" i="72"/>
  <c r="J36" i="52"/>
  <c r="K36" i="52"/>
  <c r="J32" i="72"/>
  <c r="J32" i="52"/>
  <c r="K32" i="52"/>
  <c r="J28" i="72"/>
  <c r="J28" i="52"/>
  <c r="K28" i="52"/>
  <c r="L28" i="52"/>
  <c r="J24" i="72"/>
  <c r="J24" i="52"/>
  <c r="K24" i="52"/>
  <c r="J20" i="72"/>
  <c r="J20" i="52"/>
  <c r="K20" i="52"/>
  <c r="J16" i="72"/>
  <c r="J16" i="52"/>
  <c r="K16" i="52"/>
  <c r="J50" i="60"/>
  <c r="J33" i="38"/>
  <c r="K33" i="38"/>
  <c r="L33" i="38"/>
  <c r="J56" i="60"/>
  <c r="J39" i="38"/>
  <c r="K39" i="38"/>
  <c r="L39" i="38"/>
  <c r="J52" i="60"/>
  <c r="J35" i="38"/>
  <c r="K35" i="38"/>
  <c r="L35" i="38"/>
  <c r="J72" i="60"/>
  <c r="J46" i="38"/>
  <c r="K46" i="38"/>
  <c r="J78" i="60"/>
  <c r="J52" i="38"/>
  <c r="K52" i="38"/>
  <c r="L52" i="38"/>
  <c r="J74" i="60"/>
  <c r="J48" i="38"/>
  <c r="K48" i="38"/>
  <c r="L48" i="38"/>
  <c r="J94" i="60"/>
  <c r="J59" i="38"/>
  <c r="K59" i="38"/>
  <c r="J98" i="60"/>
  <c r="J63" i="38"/>
  <c r="K63" i="38"/>
  <c r="L63" i="38"/>
  <c r="J102" i="60"/>
  <c r="J67" i="38"/>
  <c r="K67" i="38"/>
  <c r="L67" i="38"/>
  <c r="J116" i="60"/>
  <c r="J72" i="38"/>
  <c r="K72" i="38"/>
  <c r="J120" i="60"/>
  <c r="J76" i="38"/>
  <c r="K76" i="38"/>
  <c r="L76" i="38"/>
  <c r="J124" i="60"/>
  <c r="J80" i="38"/>
  <c r="K80" i="38"/>
  <c r="L80" i="38"/>
  <c r="J138" i="60"/>
  <c r="J85" i="38"/>
  <c r="K85" i="38"/>
  <c r="J142" i="60"/>
  <c r="J89" i="38"/>
  <c r="K89" i="38"/>
  <c r="L89" i="38"/>
  <c r="J146" i="60"/>
  <c r="J93" i="38"/>
  <c r="K93" i="38"/>
  <c r="L93" i="38"/>
  <c r="J34" i="62"/>
  <c r="J25" i="63"/>
  <c r="K25" i="63"/>
  <c r="L25" i="63"/>
  <c r="J30" i="62"/>
  <c r="J21" i="63"/>
  <c r="K21" i="63"/>
  <c r="L21" i="63"/>
  <c r="J11" i="67"/>
  <c r="J11" i="42"/>
  <c r="K11" i="42"/>
  <c r="L11" i="42"/>
  <c r="J15" i="67"/>
  <c r="J15" i="42"/>
  <c r="K15" i="42"/>
  <c r="L15" i="42"/>
  <c r="J19" i="67"/>
  <c r="J19" i="42"/>
  <c r="K19" i="42"/>
  <c r="J23" i="67"/>
  <c r="J23" i="42"/>
  <c r="K23" i="42"/>
  <c r="J27" i="67"/>
  <c r="J27" i="42"/>
  <c r="K27" i="42"/>
  <c r="L27" i="42"/>
  <c r="J31" i="67"/>
  <c r="J31" i="42"/>
  <c r="K31" i="42"/>
  <c r="L31" i="42"/>
  <c r="J35" i="67"/>
  <c r="J35" i="42"/>
  <c r="K35" i="42"/>
  <c r="J39" i="67"/>
  <c r="J39" i="42"/>
  <c r="K39" i="42"/>
  <c r="L39" i="42"/>
  <c r="J43" i="67"/>
  <c r="J43" i="42"/>
  <c r="K43" i="42"/>
  <c r="L43" i="42"/>
  <c r="J47" i="67"/>
  <c r="J47" i="42"/>
  <c r="K47" i="42"/>
  <c r="L47" i="42"/>
  <c r="J65" i="67"/>
  <c r="J59" i="42"/>
  <c r="K59" i="42"/>
  <c r="L59" i="42"/>
  <c r="J64" i="67"/>
  <c r="J58" i="42"/>
  <c r="K58" i="42"/>
  <c r="L58" i="42"/>
  <c r="J8" i="68"/>
  <c r="J8" i="44"/>
  <c r="K8" i="44"/>
  <c r="J12" i="68"/>
  <c r="J12" i="44"/>
  <c r="K12" i="44"/>
  <c r="J16" i="68"/>
  <c r="J16" i="44"/>
  <c r="K16" i="44"/>
  <c r="L16" i="44"/>
  <c r="J20" i="68"/>
  <c r="J20" i="44"/>
  <c r="K20" i="44"/>
  <c r="L20" i="44"/>
  <c r="J24" i="68"/>
  <c r="J24" i="44"/>
  <c r="K24" i="44"/>
  <c r="J28" i="68"/>
  <c r="J28" i="44"/>
  <c r="K28" i="44"/>
  <c r="L28" i="44"/>
  <c r="J32" i="68"/>
  <c r="J32" i="44"/>
  <c r="K32" i="44"/>
  <c r="J36" i="68"/>
  <c r="J36" i="44"/>
  <c r="K36" i="44"/>
  <c r="L36" i="44"/>
  <c r="J40" i="68"/>
  <c r="J40" i="44"/>
  <c r="K40" i="44"/>
  <c r="J44" i="68"/>
  <c r="J44" i="44"/>
  <c r="K44" i="44"/>
  <c r="L44" i="44"/>
  <c r="J48" i="68"/>
  <c r="J48" i="44"/>
  <c r="K48" i="44"/>
  <c r="L48" i="44"/>
  <c r="J52" i="68"/>
  <c r="J52" i="44"/>
  <c r="K52" i="44"/>
  <c r="J56" i="68"/>
  <c r="J56" i="44"/>
  <c r="K56" i="44"/>
  <c r="J60" i="68"/>
  <c r="J60" i="44"/>
  <c r="K60" i="44"/>
  <c r="L60" i="44"/>
  <c r="J64" i="68"/>
  <c r="J64" i="44"/>
  <c r="K64" i="44"/>
  <c r="L64" i="44"/>
  <c r="J68" i="68"/>
  <c r="J68" i="44"/>
  <c r="K68" i="44"/>
  <c r="J72" i="68"/>
  <c r="J72" i="44"/>
  <c r="K72" i="44"/>
  <c r="J76" i="68"/>
  <c r="J76" i="44"/>
  <c r="K76" i="44"/>
  <c r="J80" i="68"/>
  <c r="J80" i="44"/>
  <c r="K80" i="44"/>
  <c r="L80" i="44"/>
  <c r="J84" i="68"/>
  <c r="J84" i="44"/>
  <c r="K84" i="44"/>
  <c r="L84" i="44"/>
  <c r="J88" i="68"/>
  <c r="J88" i="44"/>
  <c r="K88" i="44"/>
  <c r="J92" i="68"/>
  <c r="J92" i="44"/>
  <c r="K92" i="44"/>
  <c r="L92" i="44"/>
  <c r="J96" i="68"/>
  <c r="J96" i="44"/>
  <c r="K96" i="44"/>
  <c r="L96" i="44"/>
  <c r="J100" i="68"/>
  <c r="J100" i="44"/>
  <c r="K100" i="44"/>
  <c r="L100" i="44"/>
  <c r="J104" i="68"/>
  <c r="J104" i="44"/>
  <c r="K104" i="44"/>
  <c r="J124" i="68"/>
  <c r="J118" i="44"/>
  <c r="K118" i="44"/>
  <c r="J65" i="69"/>
  <c r="J59" i="46"/>
  <c r="K59" i="46"/>
  <c r="L59" i="46"/>
  <c r="J47" i="70"/>
  <c r="J47" i="48"/>
  <c r="K47" i="48"/>
  <c r="J43" i="70"/>
  <c r="J43" i="48"/>
  <c r="K43" i="48"/>
  <c r="L43" i="48"/>
  <c r="J39" i="70"/>
  <c r="J39" i="48"/>
  <c r="K39" i="48"/>
  <c r="J35" i="70"/>
  <c r="J35" i="48"/>
  <c r="K35" i="48"/>
  <c r="J31" i="70"/>
  <c r="J31" i="48"/>
  <c r="K31" i="48"/>
  <c r="L31" i="48"/>
  <c r="J27" i="70"/>
  <c r="J27" i="48"/>
  <c r="K27" i="48"/>
  <c r="L27" i="48"/>
  <c r="J23" i="70"/>
  <c r="J23" i="48"/>
  <c r="K23" i="48"/>
  <c r="J19" i="70"/>
  <c r="J19" i="48"/>
  <c r="K19" i="48"/>
  <c r="L19" i="48"/>
  <c r="J15" i="70"/>
  <c r="J15" i="48"/>
  <c r="K15" i="48"/>
  <c r="L15" i="48"/>
  <c r="J11" i="70"/>
  <c r="J11" i="48"/>
  <c r="K11" i="48"/>
  <c r="L11" i="48"/>
  <c r="J63" i="70"/>
  <c r="J57" i="48"/>
  <c r="K57" i="48"/>
  <c r="L57" i="48"/>
  <c r="J61" i="71"/>
  <c r="J55" i="50"/>
  <c r="K55" i="50"/>
  <c r="J62" i="71"/>
  <c r="J56" i="50"/>
  <c r="K56" i="50"/>
  <c r="J44" i="50"/>
  <c r="K44" i="50"/>
  <c r="L44" i="50"/>
  <c r="J40" i="50"/>
  <c r="K40" i="50"/>
  <c r="L40" i="50"/>
  <c r="J36" i="50"/>
  <c r="K36" i="50"/>
  <c r="L36" i="50"/>
  <c r="J28" i="50"/>
  <c r="K28" i="50"/>
  <c r="L28" i="50"/>
  <c r="J24" i="50"/>
  <c r="K24" i="50"/>
  <c r="L24" i="50"/>
  <c r="J20" i="50"/>
  <c r="K20" i="50"/>
  <c r="L20" i="50"/>
  <c r="J12" i="50"/>
  <c r="K12" i="50"/>
  <c r="L12" i="50"/>
  <c r="J47" i="72"/>
  <c r="J47" i="52"/>
  <c r="K47" i="52"/>
  <c r="J43" i="72"/>
  <c r="J43" i="52"/>
  <c r="K43" i="52"/>
  <c r="L43" i="52"/>
  <c r="J39" i="72"/>
  <c r="J39" i="52"/>
  <c r="K39" i="52"/>
  <c r="L39" i="52"/>
  <c r="J35" i="72"/>
  <c r="J35" i="52"/>
  <c r="K35" i="52"/>
  <c r="J31" i="72"/>
  <c r="J31" i="52"/>
  <c r="K31" i="52"/>
  <c r="J27" i="72"/>
  <c r="J27" i="52"/>
  <c r="K27" i="52"/>
  <c r="J23" i="72"/>
  <c r="J23" i="52"/>
  <c r="K23" i="52"/>
  <c r="L23" i="52"/>
  <c r="J19" i="72"/>
  <c r="J19" i="52"/>
  <c r="K19" i="52"/>
  <c r="J15" i="72"/>
  <c r="J15" i="52"/>
  <c r="K15" i="52"/>
  <c r="J11" i="72"/>
  <c r="J11" i="52"/>
  <c r="K11" i="52"/>
  <c r="J63" i="72"/>
  <c r="J57" i="52"/>
  <c r="K57" i="52"/>
  <c r="L57" i="52"/>
  <c r="J7" i="60"/>
  <c r="J8" i="38"/>
  <c r="K8" i="38"/>
  <c r="L8" i="38"/>
  <c r="J59" i="60"/>
  <c r="J42" i="38"/>
  <c r="K42" i="38"/>
  <c r="L42" i="38"/>
  <c r="L43" i="38"/>
  <c r="L138" i="44"/>
  <c r="K138" i="44"/>
  <c r="F46" i="8"/>
  <c r="J55" i="60"/>
  <c r="J38" i="38"/>
  <c r="K38" i="38"/>
  <c r="L38" i="38"/>
  <c r="J81" i="60"/>
  <c r="J55" i="38"/>
  <c r="K55" i="38"/>
  <c r="L55" i="38"/>
  <c r="J77" i="60"/>
  <c r="J51" i="38"/>
  <c r="K51" i="38"/>
  <c r="L51" i="38"/>
  <c r="J95" i="60"/>
  <c r="J60" i="38"/>
  <c r="K60" i="38"/>
  <c r="L60" i="38"/>
  <c r="J99" i="60"/>
  <c r="J64" i="38"/>
  <c r="K64" i="38"/>
  <c r="L64" i="38"/>
  <c r="J117" i="60"/>
  <c r="J73" i="38"/>
  <c r="K73" i="38"/>
  <c r="K82" i="38"/>
  <c r="J121" i="60"/>
  <c r="J77" i="38"/>
  <c r="K77" i="38"/>
  <c r="L77" i="38"/>
  <c r="J139" i="60"/>
  <c r="J86" i="38"/>
  <c r="K86" i="38"/>
  <c r="L86" i="38"/>
  <c r="J143" i="60"/>
  <c r="J90" i="38"/>
  <c r="K90" i="38"/>
  <c r="L90" i="38"/>
  <c r="J27" i="62"/>
  <c r="J18" i="63"/>
  <c r="K18" i="63"/>
  <c r="L18" i="63"/>
  <c r="J33" i="62"/>
  <c r="J24" i="63"/>
  <c r="K24" i="63"/>
  <c r="L24" i="63"/>
  <c r="J8" i="67"/>
  <c r="J8" i="42"/>
  <c r="K8" i="42"/>
  <c r="J12" i="67"/>
  <c r="J12" i="42"/>
  <c r="K12" i="42"/>
  <c r="L12" i="42"/>
  <c r="J16" i="67"/>
  <c r="J16" i="42"/>
  <c r="K16" i="42"/>
  <c r="L16" i="42"/>
  <c r="J20" i="67"/>
  <c r="J20" i="42"/>
  <c r="K20" i="42"/>
  <c r="L20" i="42"/>
  <c r="J24" i="67"/>
  <c r="J24" i="42"/>
  <c r="K24" i="42"/>
  <c r="J28" i="67"/>
  <c r="J28" i="42"/>
  <c r="K28" i="42"/>
  <c r="L28" i="42"/>
  <c r="J32" i="67"/>
  <c r="J32" i="42"/>
  <c r="K32" i="42"/>
  <c r="L32" i="42"/>
  <c r="J36" i="67"/>
  <c r="J36" i="42"/>
  <c r="K36" i="42"/>
  <c r="L36" i="42"/>
  <c r="J40" i="67"/>
  <c r="J40" i="42"/>
  <c r="K40" i="42"/>
  <c r="L40" i="42"/>
  <c r="J44" i="67"/>
  <c r="J44" i="42"/>
  <c r="K44" i="42"/>
  <c r="L44" i="42"/>
  <c r="J9" i="68"/>
  <c r="J9" i="44"/>
  <c r="K9" i="44"/>
  <c r="L9" i="44"/>
  <c r="J13" i="68"/>
  <c r="J13" i="44"/>
  <c r="K13" i="44"/>
  <c r="J17" i="68"/>
  <c r="J17" i="44"/>
  <c r="K17" i="44"/>
  <c r="L17" i="44"/>
  <c r="J21" i="68"/>
  <c r="J21" i="44"/>
  <c r="K21" i="44"/>
  <c r="J25" i="68"/>
  <c r="J25" i="44"/>
  <c r="K25" i="44"/>
  <c r="L25" i="44"/>
  <c r="J29" i="68"/>
  <c r="J29" i="44"/>
  <c r="K29" i="44"/>
  <c r="L29" i="44"/>
  <c r="J33" i="68"/>
  <c r="J33" i="44"/>
  <c r="K33" i="44"/>
  <c r="L33" i="44"/>
  <c r="J37" i="68"/>
  <c r="J37" i="44"/>
  <c r="K37" i="44"/>
  <c r="L37" i="44"/>
  <c r="J41" i="68"/>
  <c r="J41" i="44"/>
  <c r="K41" i="44"/>
  <c r="J45" i="68"/>
  <c r="J45" i="44"/>
  <c r="K45" i="44"/>
  <c r="L45" i="44"/>
  <c r="J49" i="68"/>
  <c r="J49" i="44"/>
  <c r="K49" i="44"/>
  <c r="J53" i="68"/>
  <c r="J53" i="44"/>
  <c r="K53" i="44"/>
  <c r="J57" i="68"/>
  <c r="J57" i="44"/>
  <c r="K57" i="44"/>
  <c r="L57" i="44"/>
  <c r="J61" i="68"/>
  <c r="J61" i="44"/>
  <c r="K61" i="44"/>
  <c r="L61" i="44"/>
  <c r="J65" i="68"/>
  <c r="J65" i="44"/>
  <c r="K65" i="44"/>
  <c r="L65" i="44"/>
  <c r="J69" i="68"/>
  <c r="J69" i="44"/>
  <c r="K69" i="44"/>
  <c r="J73" i="68"/>
  <c r="J73" i="44"/>
  <c r="K73" i="44"/>
  <c r="L73" i="44"/>
  <c r="J77" i="68"/>
  <c r="J77" i="44"/>
  <c r="K77" i="44"/>
  <c r="J81" i="68"/>
  <c r="J81" i="44"/>
  <c r="K81" i="44"/>
  <c r="J85" i="68"/>
  <c r="J85" i="44"/>
  <c r="K85" i="44"/>
  <c r="J89" i="68"/>
  <c r="J89" i="44"/>
  <c r="K89" i="44"/>
  <c r="L89" i="44"/>
  <c r="J93" i="68"/>
  <c r="J93" i="44"/>
  <c r="K93" i="44"/>
  <c r="L93" i="44"/>
  <c r="J97" i="68"/>
  <c r="J97" i="44"/>
  <c r="K97" i="44"/>
  <c r="L97" i="44"/>
  <c r="J101" i="68"/>
  <c r="J101" i="44"/>
  <c r="K101" i="44"/>
  <c r="L101" i="44"/>
  <c r="J46" i="70"/>
  <c r="J46" i="48"/>
  <c r="K46" i="48"/>
  <c r="J42" i="70"/>
  <c r="J42" i="48"/>
  <c r="K42" i="48"/>
  <c r="L42" i="48"/>
  <c r="J38" i="70"/>
  <c r="J38" i="48"/>
  <c r="K38" i="48"/>
  <c r="L38" i="48"/>
  <c r="J34" i="70"/>
  <c r="J34" i="48"/>
  <c r="K34" i="48"/>
  <c r="L34" i="48"/>
  <c r="J30" i="70"/>
  <c r="J30" i="48"/>
  <c r="K30" i="48"/>
  <c r="L30" i="48"/>
  <c r="J26" i="70"/>
  <c r="J26" i="48"/>
  <c r="K26" i="48"/>
  <c r="L26" i="48"/>
  <c r="J22" i="70"/>
  <c r="J22" i="48"/>
  <c r="K22" i="48"/>
  <c r="L22" i="48"/>
  <c r="J18" i="70"/>
  <c r="J18" i="48"/>
  <c r="K18" i="48"/>
  <c r="L18" i="48"/>
  <c r="J14" i="70"/>
  <c r="J14" i="48"/>
  <c r="K14" i="48"/>
  <c r="L14" i="48"/>
  <c r="J61" i="70"/>
  <c r="J55" i="48"/>
  <c r="K55" i="48"/>
  <c r="J47" i="50"/>
  <c r="K47" i="50"/>
  <c r="L47" i="50"/>
  <c r="J43" i="50"/>
  <c r="K43" i="50"/>
  <c r="L43" i="50"/>
  <c r="J39" i="50"/>
  <c r="K39" i="50"/>
  <c r="L39" i="50"/>
  <c r="J31" i="50"/>
  <c r="K31" i="50"/>
  <c r="L31" i="50"/>
  <c r="J27" i="50"/>
  <c r="K27" i="50"/>
  <c r="L27" i="50"/>
  <c r="J23" i="50"/>
  <c r="K23" i="50"/>
  <c r="L23" i="50"/>
  <c r="J15" i="50"/>
  <c r="K15" i="50"/>
  <c r="L15" i="50"/>
  <c r="J46" i="72"/>
  <c r="J46" i="52"/>
  <c r="K46" i="52"/>
  <c r="L46" i="52"/>
  <c r="J42" i="72"/>
  <c r="J42" i="52"/>
  <c r="K42" i="52"/>
  <c r="L42" i="52"/>
  <c r="J38" i="72"/>
  <c r="J38" i="52"/>
  <c r="K38" i="52"/>
  <c r="J34" i="72"/>
  <c r="J34" i="52"/>
  <c r="K34" i="52"/>
  <c r="L34" i="52"/>
  <c r="J30" i="72"/>
  <c r="J30" i="52"/>
  <c r="K30" i="52"/>
  <c r="J26" i="72"/>
  <c r="J26" i="52"/>
  <c r="K26" i="52"/>
  <c r="L26" i="52"/>
  <c r="J22" i="72"/>
  <c r="J22" i="52"/>
  <c r="K22" i="52"/>
  <c r="J18" i="72"/>
  <c r="J18" i="52"/>
  <c r="K18" i="52"/>
  <c r="L18" i="52"/>
  <c r="J14" i="72"/>
  <c r="J14" i="52"/>
  <c r="K14" i="52"/>
  <c r="L14" i="52"/>
  <c r="J61" i="72"/>
  <c r="J55" i="52"/>
  <c r="K55" i="52"/>
  <c r="L55" i="52"/>
  <c r="J6" i="62"/>
  <c r="J6" i="63"/>
  <c r="K6" i="63"/>
  <c r="L6" i="63"/>
  <c r="J7" i="62"/>
  <c r="J7" i="63"/>
  <c r="K7" i="63"/>
  <c r="L7" i="63"/>
  <c r="J8" i="62"/>
  <c r="J8" i="63"/>
  <c r="K8" i="63"/>
  <c r="L8" i="63"/>
  <c r="J9" i="62"/>
  <c r="J9" i="63"/>
  <c r="K9" i="63"/>
  <c r="L9" i="63"/>
  <c r="J10" i="62"/>
  <c r="J10" i="63"/>
  <c r="K10" i="63"/>
  <c r="L10" i="63"/>
  <c r="J11" i="62"/>
  <c r="J11" i="63"/>
  <c r="K11" i="63"/>
  <c r="L11" i="63"/>
  <c r="J12" i="62"/>
  <c r="J12" i="63"/>
  <c r="K12" i="63"/>
  <c r="L12" i="63"/>
  <c r="J13" i="62"/>
  <c r="J13" i="63"/>
  <c r="K13" i="63"/>
  <c r="L13" i="63"/>
  <c r="J14" i="62"/>
  <c r="J14" i="63"/>
  <c r="K14" i="63"/>
  <c r="L14" i="63"/>
  <c r="J5" i="62"/>
  <c r="J5" i="63"/>
  <c r="K5" i="63"/>
  <c r="J123" i="64"/>
  <c r="J117" i="40"/>
  <c r="K117" i="40"/>
  <c r="L117" i="40"/>
  <c r="J122" i="64"/>
  <c r="J116" i="40"/>
  <c r="K116" i="40"/>
  <c r="L116" i="40"/>
  <c r="J37" i="73"/>
  <c r="J37" i="74"/>
  <c r="K37" i="74"/>
  <c r="L37" i="74"/>
  <c r="J33" i="73"/>
  <c r="J33" i="74"/>
  <c r="K33" i="74"/>
  <c r="L33" i="74"/>
  <c r="J29" i="73"/>
  <c r="J29" i="74"/>
  <c r="K29" i="74"/>
  <c r="L29" i="74"/>
  <c r="J25" i="73"/>
  <c r="J25" i="74"/>
  <c r="K25" i="74"/>
  <c r="L25" i="74"/>
  <c r="J21" i="73"/>
  <c r="J21" i="74"/>
  <c r="K21" i="74"/>
  <c r="L21" i="74"/>
  <c r="J17" i="73"/>
  <c r="J17" i="74"/>
  <c r="K17" i="74"/>
  <c r="L17" i="74"/>
  <c r="J13" i="73"/>
  <c r="J13" i="74"/>
  <c r="K13" i="74"/>
  <c r="L13" i="74"/>
  <c r="L10" i="40"/>
  <c r="J39" i="73"/>
  <c r="J39" i="74"/>
  <c r="K39" i="74"/>
  <c r="J35" i="73"/>
  <c r="J35" i="74"/>
  <c r="K35" i="74"/>
  <c r="L35" i="74"/>
  <c r="J31" i="73"/>
  <c r="J31" i="74"/>
  <c r="K31" i="74"/>
  <c r="J27" i="73"/>
  <c r="J27" i="74"/>
  <c r="K27" i="74"/>
  <c r="L27" i="74"/>
  <c r="J23" i="73"/>
  <c r="J23" i="74"/>
  <c r="K23" i="74"/>
  <c r="L23" i="74"/>
  <c r="J19" i="73"/>
  <c r="J19" i="74"/>
  <c r="K19" i="74"/>
  <c r="J15" i="73"/>
  <c r="J15" i="74"/>
  <c r="K15" i="74"/>
  <c r="L11" i="40"/>
  <c r="J9" i="64"/>
  <c r="J9" i="40"/>
  <c r="K9" i="40"/>
  <c r="J8" i="64"/>
  <c r="J8" i="40"/>
  <c r="K8" i="40"/>
  <c r="AH65" i="41"/>
  <c r="BA44" i="41"/>
  <c r="FQ61" i="41"/>
  <c r="AA61" i="41"/>
  <c r="K61" i="41"/>
  <c r="X61" i="78"/>
  <c r="X46" i="78"/>
  <c r="U65" i="78"/>
  <c r="U44" i="78"/>
  <c r="AS63" i="80"/>
  <c r="AS48" i="80"/>
  <c r="BA63" i="80"/>
  <c r="BA64" i="80"/>
  <c r="BA48" i="80"/>
  <c r="BC61" i="41"/>
  <c r="BC46" i="41"/>
  <c r="BD46" i="45"/>
  <c r="U63" i="47"/>
  <c r="U42" i="47"/>
  <c r="O42" i="47"/>
  <c r="H48" i="45"/>
  <c r="H63" i="45"/>
  <c r="AT48" i="45"/>
  <c r="AT63" i="45"/>
  <c r="AB67" i="80"/>
  <c r="AB46" i="80"/>
  <c r="X61" i="84"/>
  <c r="X40" i="84"/>
  <c r="AC67" i="80"/>
  <c r="AC46" i="80"/>
  <c r="Q40" i="84"/>
  <c r="Q61" i="84"/>
  <c r="P59" i="81"/>
  <c r="M67" i="79"/>
  <c r="M46" i="79"/>
  <c r="BD46" i="80"/>
  <c r="BD67" i="80"/>
  <c r="O59" i="47"/>
  <c r="O44" i="47"/>
  <c r="AX44" i="41"/>
  <c r="AX65" i="41"/>
  <c r="Q61" i="78"/>
  <c r="Q46" i="78"/>
  <c r="S63" i="79"/>
  <c r="S48" i="79"/>
  <c r="Q63" i="80"/>
  <c r="Q48" i="80"/>
  <c r="V63" i="45"/>
  <c r="V48" i="45"/>
  <c r="X67" i="43"/>
  <c r="X46" i="43"/>
  <c r="W46" i="45"/>
  <c r="W67" i="45"/>
  <c r="P46" i="41"/>
  <c r="P61" i="41"/>
  <c r="O61" i="41"/>
  <c r="O46" i="41"/>
  <c r="AA46" i="41"/>
  <c r="Q42" i="84"/>
  <c r="AA63" i="80"/>
  <c r="AA48" i="80"/>
  <c r="V61" i="41"/>
  <c r="V46" i="41"/>
  <c r="S67" i="80"/>
  <c r="S46" i="80"/>
  <c r="K59" i="47"/>
  <c r="K60" i="47"/>
  <c r="K61" i="47"/>
  <c r="K44" i="47"/>
  <c r="Z44" i="47"/>
  <c r="Z59" i="47"/>
  <c r="S63" i="80"/>
  <c r="S65" i="80"/>
  <c r="S64" i="80"/>
  <c r="S48" i="80"/>
  <c r="U46" i="80"/>
  <c r="U67" i="80"/>
  <c r="AA63" i="51"/>
  <c r="AA64" i="51"/>
  <c r="AA48" i="51"/>
  <c r="P61" i="47"/>
  <c r="AR46" i="41"/>
  <c r="AR61" i="41"/>
  <c r="HA44" i="41"/>
  <c r="HA65" i="41"/>
  <c r="IO46" i="41"/>
  <c r="IO61" i="41"/>
  <c r="DQ46" i="41"/>
  <c r="DQ61" i="41"/>
  <c r="JJ61" i="78"/>
  <c r="JJ62" i="78"/>
  <c r="JJ46" i="78"/>
  <c r="ED46" i="78"/>
  <c r="ED61" i="78"/>
  <c r="BY65" i="78"/>
  <c r="BY44" i="78"/>
  <c r="AV64" i="43"/>
  <c r="AV65" i="43"/>
  <c r="FY61" i="78"/>
  <c r="FY46" i="78"/>
  <c r="CX64" i="43"/>
  <c r="HX65" i="41"/>
  <c r="HX44" i="41"/>
  <c r="FY46" i="41"/>
  <c r="FY61" i="41"/>
  <c r="DU65" i="78"/>
  <c r="DU44" i="78"/>
  <c r="HA65" i="78"/>
  <c r="HA44" i="78"/>
  <c r="KS46" i="78"/>
  <c r="KS61" i="78"/>
  <c r="KS62" i="78"/>
  <c r="EC46" i="78"/>
  <c r="EC61" i="78"/>
  <c r="EC62" i="78"/>
  <c r="AT67" i="79"/>
  <c r="AT46" i="79"/>
  <c r="JT62" i="78"/>
  <c r="I46" i="83"/>
  <c r="H21" i="79"/>
  <c r="GG44" i="41"/>
  <c r="GG65" i="41"/>
  <c r="FU44" i="41"/>
  <c r="FU65" i="41"/>
  <c r="HQ44" i="41"/>
  <c r="HQ65" i="41"/>
  <c r="HQ46" i="41"/>
  <c r="HQ61" i="41"/>
  <c r="FQ61" i="78"/>
  <c r="FQ63" i="78"/>
  <c r="FQ62" i="78"/>
  <c r="FQ46" i="78"/>
  <c r="AP67" i="79"/>
  <c r="AP46" i="79"/>
  <c r="BP62" i="78"/>
  <c r="BP63" i="78"/>
  <c r="X67" i="83"/>
  <c r="X46" i="83"/>
  <c r="KO65" i="78"/>
  <c r="KO44" i="78"/>
  <c r="JV62" i="78"/>
  <c r="JV63" i="78"/>
  <c r="BP64" i="43"/>
  <c r="BP65" i="43"/>
  <c r="JM46" i="78"/>
  <c r="JM61" i="78"/>
  <c r="AD67" i="79"/>
  <c r="AD46" i="79"/>
  <c r="U40" i="84"/>
  <c r="U61" i="84"/>
  <c r="X63" i="83"/>
  <c r="I46" i="78"/>
  <c r="I61" i="78"/>
  <c r="H39" i="41"/>
  <c r="FQ65" i="78"/>
  <c r="FQ44" i="78"/>
  <c r="CG64" i="43"/>
  <c r="CG65" i="43"/>
  <c r="O63" i="80"/>
  <c r="O48" i="80"/>
  <c r="GW44" i="41"/>
  <c r="DA46" i="78"/>
  <c r="DA61" i="78"/>
  <c r="DA62" i="78"/>
  <c r="AB64" i="79"/>
  <c r="AB65" i="79"/>
  <c r="AP63" i="79"/>
  <c r="AP48" i="79"/>
  <c r="T67" i="83"/>
  <c r="T46" i="83"/>
  <c r="CN64" i="43"/>
  <c r="CN65" i="43"/>
  <c r="DE46" i="41"/>
  <c r="DE61" i="41"/>
  <c r="R67" i="83"/>
  <c r="R46" i="83"/>
  <c r="AI63" i="45"/>
  <c r="AI48" i="45"/>
  <c r="N59" i="47"/>
  <c r="N44" i="47"/>
  <c r="K64" i="47"/>
  <c r="AX48" i="80"/>
  <c r="AX63" i="80"/>
  <c r="U48" i="80"/>
  <c r="U63" i="80"/>
  <c r="I20" i="80"/>
  <c r="I47" i="80"/>
  <c r="I18" i="80"/>
  <c r="I19" i="80"/>
  <c r="I21" i="80"/>
  <c r="I66" i="80"/>
  <c r="I68" i="80"/>
  <c r="G11" i="80"/>
  <c r="AG64" i="45"/>
  <c r="AG65" i="45"/>
  <c r="T46" i="80"/>
  <c r="AU46" i="41"/>
  <c r="AU61" i="41"/>
  <c r="BB46" i="41"/>
  <c r="BB61" i="41"/>
  <c r="DA46" i="41"/>
  <c r="DA61" i="41"/>
  <c r="HZ62" i="78"/>
  <c r="HZ63" i="78"/>
  <c r="KC65" i="78"/>
  <c r="KC44" i="78"/>
  <c r="BQ63" i="43"/>
  <c r="BQ48" i="43"/>
  <c r="FE61" i="78"/>
  <c r="FE46" i="78"/>
  <c r="AG63" i="79"/>
  <c r="AG64" i="79"/>
  <c r="AG48" i="79"/>
  <c r="KJ62" i="78"/>
  <c r="KJ63" i="78"/>
  <c r="EO44" i="41"/>
  <c r="EO65" i="41"/>
  <c r="FI46" i="41"/>
  <c r="FI61" i="41"/>
  <c r="JY46" i="78"/>
  <c r="JY61" i="78"/>
  <c r="JY62" i="78"/>
  <c r="JY63" i="78"/>
  <c r="DI46" i="78"/>
  <c r="DI61" i="78"/>
  <c r="DI62" i="78"/>
  <c r="DI63" i="78"/>
  <c r="CY64" i="43"/>
  <c r="CY65" i="43"/>
  <c r="BL62" i="78"/>
  <c r="BL63" i="78"/>
  <c r="HA46" i="41"/>
  <c r="HA61" i="41"/>
  <c r="HA62" i="41"/>
  <c r="HA63" i="41"/>
  <c r="DF44" i="78"/>
  <c r="DF65" i="78"/>
  <c r="EK65" i="78"/>
  <c r="EK44" i="78"/>
  <c r="CR64" i="43"/>
  <c r="CR65" i="43"/>
  <c r="ES61" i="78"/>
  <c r="ES62" i="78"/>
  <c r="ES46" i="78"/>
  <c r="HT62" i="78"/>
  <c r="HT63" i="78"/>
  <c r="GB62" i="78"/>
  <c r="GB63" i="78"/>
  <c r="EL62" i="78"/>
  <c r="EL63" i="78"/>
  <c r="L67" i="74"/>
  <c r="L69" i="74"/>
  <c r="K69" i="74"/>
  <c r="U42" i="84"/>
  <c r="U57" i="84"/>
  <c r="K45" i="83"/>
  <c r="T44" i="81"/>
  <c r="T59" i="81"/>
  <c r="AA45" i="51"/>
  <c r="AA67" i="51"/>
  <c r="AS64" i="43"/>
  <c r="AS65" i="43"/>
  <c r="IN62" i="78"/>
  <c r="IN63" i="78"/>
  <c r="O67" i="80"/>
  <c r="O46" i="80"/>
  <c r="W47" i="79"/>
  <c r="H39" i="78"/>
  <c r="I44" i="47"/>
  <c r="I59" i="47"/>
  <c r="I60" i="47"/>
  <c r="AK67" i="45"/>
  <c r="AK46" i="45"/>
  <c r="DT62" i="78"/>
  <c r="DT63" i="78"/>
  <c r="FA46" i="41"/>
  <c r="FA61" i="41"/>
  <c r="DF62" i="78"/>
  <c r="DF63" i="78"/>
  <c r="BY67" i="79"/>
  <c r="BY46" i="79"/>
  <c r="AK63" i="79"/>
  <c r="AK48" i="79"/>
  <c r="BS64" i="43"/>
  <c r="BS65" i="43"/>
  <c r="AO64" i="43"/>
  <c r="AO65" i="43"/>
  <c r="T63" i="80"/>
  <c r="T48" i="80"/>
  <c r="R59" i="81"/>
  <c r="R60" i="81"/>
  <c r="R61" i="81"/>
  <c r="R44" i="81"/>
  <c r="AA60" i="81"/>
  <c r="AA61" i="81"/>
  <c r="G19" i="51"/>
  <c r="AC63" i="80"/>
  <c r="AC48" i="80"/>
  <c r="K68" i="51"/>
  <c r="H57" i="53"/>
  <c r="H42" i="53"/>
  <c r="AX48" i="45"/>
  <c r="AX63" i="45"/>
  <c r="J59" i="47"/>
  <c r="J60" i="47"/>
  <c r="J44" i="47"/>
  <c r="AR48" i="45"/>
  <c r="AR63" i="45"/>
  <c r="GC46" i="41"/>
  <c r="GC61" i="41"/>
  <c r="IS65" i="78"/>
  <c r="IS44" i="78"/>
  <c r="JI46" i="78"/>
  <c r="JI61" i="78"/>
  <c r="CS46" i="78"/>
  <c r="CS61" i="78"/>
  <c r="CS48" i="43"/>
  <c r="P63" i="51"/>
  <c r="P48" i="51"/>
  <c r="GO44" i="41"/>
  <c r="GO65" i="41"/>
  <c r="IK46" i="41"/>
  <c r="IK61" i="41"/>
  <c r="DM46" i="41"/>
  <c r="DM61" i="41"/>
  <c r="BN61" i="78"/>
  <c r="BN46" i="78"/>
  <c r="JI65" i="78"/>
  <c r="JI44" i="78"/>
  <c r="AZ63" i="43"/>
  <c r="AZ48" i="43"/>
  <c r="HM61" i="78"/>
  <c r="HM63" i="78"/>
  <c r="HM62" i="78"/>
  <c r="HM46" i="78"/>
  <c r="BN67" i="79"/>
  <c r="BN46" i="79"/>
  <c r="O67" i="83"/>
  <c r="O46" i="83"/>
  <c r="HI44" i="41"/>
  <c r="HI65" i="41"/>
  <c r="FE46" i="41"/>
  <c r="FE61" i="41"/>
  <c r="DN46" i="78"/>
  <c r="DN61" i="78"/>
  <c r="IW44" i="78"/>
  <c r="IW46" i="78"/>
  <c r="IW61" i="78"/>
  <c r="IW62" i="78"/>
  <c r="IW63" i="78"/>
  <c r="CG61" i="78"/>
  <c r="CG62" i="78"/>
  <c r="CG63" i="78"/>
  <c r="CG46" i="78"/>
  <c r="AN64" i="43"/>
  <c r="AN65" i="43"/>
  <c r="AT63" i="79"/>
  <c r="AT64" i="79"/>
  <c r="AT48" i="79"/>
  <c r="P48" i="83"/>
  <c r="P63" i="83"/>
  <c r="AG63" i="80"/>
  <c r="AG65" i="80"/>
  <c r="AG64" i="80"/>
  <c r="AG48" i="80"/>
  <c r="BM46" i="79"/>
  <c r="BM67" i="79"/>
  <c r="AA57" i="84"/>
  <c r="AA42" i="84"/>
  <c r="AX61" i="78"/>
  <c r="AX62" i="78"/>
  <c r="AX63" i="78"/>
  <c r="AX46" i="78"/>
  <c r="AU48" i="45"/>
  <c r="AU63" i="45"/>
  <c r="H19" i="45"/>
  <c r="AK48" i="80"/>
  <c r="AK63" i="80"/>
  <c r="IS46" i="41"/>
  <c r="IS61" i="41"/>
  <c r="AS67" i="79"/>
  <c r="AS46" i="79"/>
  <c r="AU63" i="80"/>
  <c r="AU48" i="80"/>
  <c r="H58" i="53"/>
  <c r="JZ62" i="78"/>
  <c r="JZ63" i="78"/>
  <c r="I44" i="81"/>
  <c r="I59" i="81"/>
  <c r="I60" i="81"/>
  <c r="I61" i="81"/>
  <c r="AF45" i="80"/>
  <c r="AZ67" i="45"/>
  <c r="Q61" i="41"/>
  <c r="AB46" i="41"/>
  <c r="AB61" i="41"/>
  <c r="IC44" i="41"/>
  <c r="IC65" i="41"/>
  <c r="HY46" i="41"/>
  <c r="HY61" i="41"/>
  <c r="FM46" i="41"/>
  <c r="FM61" i="41"/>
  <c r="DV44" i="78"/>
  <c r="DV65" i="78"/>
  <c r="GG65" i="78"/>
  <c r="GG44" i="78"/>
  <c r="IK61" i="78"/>
  <c r="IK62" i="78"/>
  <c r="IK63" i="78"/>
  <c r="IK46" i="78"/>
  <c r="BY46" i="78"/>
  <c r="BY61" i="78"/>
  <c r="BY62" i="78"/>
  <c r="CD67" i="79"/>
  <c r="CD46" i="79"/>
  <c r="KN62" i="78"/>
  <c r="KN63" i="78"/>
  <c r="JL62" i="78"/>
  <c r="JL63" i="78"/>
  <c r="V59" i="81"/>
  <c r="V44" i="81"/>
  <c r="GR65" i="41"/>
  <c r="GR44" i="41"/>
  <c r="CW46" i="41"/>
  <c r="CW61" i="41"/>
  <c r="FB44" i="78"/>
  <c r="FB65" i="78"/>
  <c r="CH44" i="78"/>
  <c r="CH65" i="78"/>
  <c r="HY65" i="78"/>
  <c r="HY44" i="78"/>
  <c r="BQ67" i="43"/>
  <c r="BQ46" i="43"/>
  <c r="GO61" i="78"/>
  <c r="GO63" i="78"/>
  <c r="GO62" i="78"/>
  <c r="GO46" i="78"/>
  <c r="BH67" i="43"/>
  <c r="BH46" i="43"/>
  <c r="CO64" i="43"/>
  <c r="CO65" i="43"/>
  <c r="BJ64" i="43"/>
  <c r="BJ65" i="43"/>
  <c r="DD62" i="78"/>
  <c r="DD63" i="78"/>
  <c r="CK65" i="41"/>
  <c r="CK44" i="41"/>
  <c r="DU65" i="41"/>
  <c r="DU44" i="41"/>
  <c r="JM46" i="41"/>
  <c r="JM61" i="41"/>
  <c r="BM46" i="41"/>
  <c r="BM61" i="41"/>
  <c r="GX44" i="78"/>
  <c r="GX65" i="78"/>
  <c r="GK65" i="78"/>
  <c r="GK44" i="78"/>
  <c r="IC46" i="78"/>
  <c r="IC61" i="78"/>
  <c r="IC62" i="78"/>
  <c r="IC63" i="78"/>
  <c r="CH64" i="43"/>
  <c r="CH65" i="43"/>
  <c r="BV67" i="79"/>
  <c r="BV46" i="79"/>
  <c r="K69" i="42"/>
  <c r="L66" i="42"/>
  <c r="L69" i="42"/>
  <c r="HM65" i="78"/>
  <c r="HM44" i="78"/>
  <c r="CJ62" i="78"/>
  <c r="CJ63" i="78"/>
  <c r="H47" i="83"/>
  <c r="H43" i="81"/>
  <c r="T64" i="80"/>
  <c r="T65" i="80"/>
  <c r="N48" i="51"/>
  <c r="N63" i="51"/>
  <c r="N64" i="51"/>
  <c r="Y59" i="47"/>
  <c r="Y44" i="47"/>
  <c r="J40" i="80"/>
  <c r="J38" i="80"/>
  <c r="J39" i="80"/>
  <c r="J41" i="80"/>
  <c r="G31" i="80"/>
  <c r="AO48" i="80"/>
  <c r="AO63" i="80"/>
  <c r="AO64" i="80"/>
  <c r="AO65" i="80"/>
  <c r="DA67" i="43"/>
  <c r="DA46" i="43"/>
  <c r="BZ64" i="43"/>
  <c r="BZ65" i="43"/>
  <c r="FD62" i="78"/>
  <c r="FD63" i="78"/>
  <c r="AV45" i="80"/>
  <c r="AV67" i="80"/>
  <c r="N63" i="79"/>
  <c r="N64" i="79"/>
  <c r="W61" i="78"/>
  <c r="S61" i="78"/>
  <c r="S62" i="78"/>
  <c r="S63" i="78"/>
  <c r="Y48" i="43"/>
  <c r="Y57" i="53"/>
  <c r="AZ63" i="45"/>
  <c r="AP46" i="45"/>
  <c r="AF65" i="41"/>
  <c r="AU67" i="45"/>
  <c r="AK44" i="41"/>
  <c r="AE46" i="45"/>
  <c r="AZ61" i="41"/>
  <c r="G27" i="75"/>
  <c r="HI46" i="41"/>
  <c r="HI61" i="41"/>
  <c r="EW46" i="41"/>
  <c r="EW61" i="41"/>
  <c r="CK46" i="41"/>
  <c r="CK61" i="41"/>
  <c r="GL44" i="78"/>
  <c r="GL65" i="78"/>
  <c r="FJ61" i="78"/>
  <c r="FJ62" i="78"/>
  <c r="FJ63" i="78"/>
  <c r="FJ46" i="78"/>
  <c r="DE65" i="78"/>
  <c r="DE44" i="78"/>
  <c r="BM64" i="43"/>
  <c r="BM65" i="43"/>
  <c r="BR64" i="43"/>
  <c r="BR65" i="43"/>
  <c r="BF67" i="79"/>
  <c r="BF46" i="79"/>
  <c r="BM63" i="79"/>
  <c r="BM64" i="79"/>
  <c r="BM65" i="79"/>
  <c r="BM48" i="79"/>
  <c r="BR46" i="79"/>
  <c r="BR67" i="79"/>
  <c r="ER62" i="78"/>
  <c r="ER63" i="78"/>
  <c r="BT62" i="78"/>
  <c r="BT63" i="78"/>
  <c r="L66" i="50"/>
  <c r="L69" i="50"/>
  <c r="K69" i="50"/>
  <c r="Q44" i="81"/>
  <c r="Q59" i="81"/>
  <c r="W48" i="51"/>
  <c r="W63" i="51"/>
  <c r="KJ65" i="41"/>
  <c r="KJ44" i="41"/>
  <c r="EF65" i="41"/>
  <c r="EF44" i="41"/>
  <c r="KC44" i="41"/>
  <c r="KC65" i="41"/>
  <c r="ES46" i="41"/>
  <c r="ES61" i="41"/>
  <c r="CG46" i="41"/>
  <c r="CG61" i="41"/>
  <c r="GW65" i="78"/>
  <c r="GW44" i="78"/>
  <c r="CW63" i="43"/>
  <c r="CW48" i="43"/>
  <c r="JA61" i="78"/>
  <c r="JA46" i="78"/>
  <c r="FU61" i="78"/>
  <c r="FU46" i="78"/>
  <c r="CO61" i="78"/>
  <c r="CO46" i="78"/>
  <c r="CN67" i="43"/>
  <c r="CN46" i="43"/>
  <c r="BU63" i="43"/>
  <c r="BU48" i="43"/>
  <c r="BI63" i="43"/>
  <c r="BI48" i="43"/>
  <c r="BZ67" i="79"/>
  <c r="BZ46" i="79"/>
  <c r="HP62" i="78"/>
  <c r="HP63" i="78"/>
  <c r="AJ45" i="78"/>
  <c r="BI44" i="41"/>
  <c r="IW46" i="41"/>
  <c r="IW61" i="41"/>
  <c r="GK46" i="41"/>
  <c r="GK61" i="41"/>
  <c r="CS46" i="41"/>
  <c r="CS61" i="41"/>
  <c r="IT44" i="78"/>
  <c r="IT65" i="78"/>
  <c r="GT44" i="78"/>
  <c r="GT65" i="78"/>
  <c r="DA65" i="78"/>
  <c r="DA44" i="78"/>
  <c r="AF67" i="79"/>
  <c r="AF46" i="79"/>
  <c r="KO46" i="78"/>
  <c r="KO61" i="78"/>
  <c r="KO62" i="78"/>
  <c r="KO63" i="78"/>
  <c r="HE61" i="78"/>
  <c r="HE62" i="78"/>
  <c r="HE63" i="78"/>
  <c r="HE46" i="78"/>
  <c r="DY46" i="78"/>
  <c r="DY61" i="78"/>
  <c r="DY62" i="78"/>
  <c r="DY63" i="78"/>
  <c r="CC64" i="43"/>
  <c r="CC65" i="43"/>
  <c r="CT67" i="79"/>
  <c r="CT46" i="79"/>
  <c r="FM44" i="41"/>
  <c r="FM65" i="41"/>
  <c r="IT62" i="78"/>
  <c r="IT63" i="78"/>
  <c r="CP44" i="78"/>
  <c r="CP65" i="78"/>
  <c r="BI65" i="78"/>
  <c r="BI44" i="78"/>
  <c r="BI67" i="79"/>
  <c r="BI46" i="79"/>
  <c r="AR64" i="43"/>
  <c r="AR65" i="43"/>
  <c r="GF62" i="78"/>
  <c r="GF63" i="78"/>
  <c r="KB62" i="78"/>
  <c r="KB63" i="78"/>
  <c r="JD62" i="78"/>
  <c r="JD63" i="78"/>
  <c r="IJ62" i="78"/>
  <c r="IJ63" i="78"/>
  <c r="X63" i="80"/>
  <c r="X48" i="80"/>
  <c r="R63" i="51"/>
  <c r="R48" i="51"/>
  <c r="FB62" i="78"/>
  <c r="FB63" i="78"/>
  <c r="HH62" i="78"/>
  <c r="HH63" i="78"/>
  <c r="G31" i="79"/>
  <c r="H40" i="79"/>
  <c r="H38" i="79"/>
  <c r="DJ62" i="78"/>
  <c r="DJ63" i="78"/>
  <c r="CO63" i="79"/>
  <c r="CO64" i="79"/>
  <c r="CO65" i="79"/>
  <c r="CO48" i="79"/>
  <c r="AK46" i="79"/>
  <c r="AK67" i="79"/>
  <c r="CV64" i="43"/>
  <c r="CV65" i="43"/>
  <c r="BV63" i="79"/>
  <c r="BV64" i="79"/>
  <c r="BV65" i="79"/>
  <c r="BV48" i="79"/>
  <c r="H33" i="84"/>
  <c r="I48" i="83"/>
  <c r="I63" i="83"/>
  <c r="U44" i="81"/>
  <c r="U59" i="81"/>
  <c r="T47" i="79"/>
  <c r="T48" i="79"/>
  <c r="Y63" i="79"/>
  <c r="Y48" i="79"/>
  <c r="AI45" i="78"/>
  <c r="K17" i="51"/>
  <c r="M44" i="47"/>
  <c r="M59" i="47"/>
  <c r="P45" i="43"/>
  <c r="G36" i="51"/>
  <c r="E5" i="6"/>
  <c r="V5" i="6"/>
  <c r="N5" i="6"/>
  <c r="P5" i="6"/>
  <c r="H5" i="6"/>
  <c r="AD5" i="6"/>
  <c r="L5" i="6"/>
  <c r="Z5" i="6"/>
  <c r="X5" i="6"/>
  <c r="T5" i="6"/>
  <c r="AB5" i="6"/>
  <c r="R5" i="6"/>
  <c r="J5" i="6"/>
  <c r="JY46" i="41"/>
  <c r="JY61" i="41"/>
  <c r="EK46" i="41"/>
  <c r="EK61" i="41"/>
  <c r="IL46" i="78"/>
  <c r="IL61" i="78"/>
  <c r="IL62" i="78"/>
  <c r="IL63" i="78"/>
  <c r="P63" i="43"/>
  <c r="P48" i="43"/>
  <c r="L57" i="53"/>
  <c r="L42" i="53"/>
  <c r="H67" i="83"/>
  <c r="H46" i="83"/>
  <c r="R63" i="81"/>
  <c r="R42" i="81"/>
  <c r="AU45" i="78"/>
  <c r="G20" i="51"/>
  <c r="G48" i="51"/>
  <c r="AD48" i="45"/>
  <c r="AD63" i="45"/>
  <c r="U6" i="6"/>
  <c r="Y6" i="6"/>
  <c r="M6" i="6"/>
  <c r="G6" i="6"/>
  <c r="O6" i="6"/>
  <c r="W6" i="6"/>
  <c r="I6" i="6"/>
  <c r="AA6" i="6"/>
  <c r="S6" i="6"/>
  <c r="AC6" i="6"/>
  <c r="Q6" i="6"/>
  <c r="K6" i="6"/>
  <c r="H66" i="41"/>
  <c r="AP61" i="41"/>
  <c r="EW44" i="41"/>
  <c r="EW65" i="41"/>
  <c r="GS46" i="41"/>
  <c r="GS61" i="41"/>
  <c r="EG46" i="41"/>
  <c r="EG61" i="41"/>
  <c r="BU46" i="41"/>
  <c r="BU61" i="41"/>
  <c r="KP44" i="78"/>
  <c r="KP65" i="78"/>
  <c r="HR44" i="78"/>
  <c r="HR65" i="78"/>
  <c r="GH61" i="78"/>
  <c r="GH46" i="78"/>
  <c r="FJ44" i="78"/>
  <c r="FJ65" i="78"/>
  <c r="CO65" i="78"/>
  <c r="CO44" i="78"/>
  <c r="BL64" i="43"/>
  <c r="BL65" i="43"/>
  <c r="KC46" i="78"/>
  <c r="KC61" i="78"/>
  <c r="GW61" i="78"/>
  <c r="GW63" i="78"/>
  <c r="GW62" i="78"/>
  <c r="GW46" i="78"/>
  <c r="DM61" i="78"/>
  <c r="DM63" i="78"/>
  <c r="DM62" i="78"/>
  <c r="DM46" i="78"/>
  <c r="BD64" i="43"/>
  <c r="BD65" i="43"/>
  <c r="AE64" i="43"/>
  <c r="AE65" i="43"/>
  <c r="CS46" i="79"/>
  <c r="CS67" i="79"/>
  <c r="BJ63" i="79"/>
  <c r="BJ64" i="79"/>
  <c r="BJ65" i="79"/>
  <c r="BJ48" i="79"/>
  <c r="AM63" i="43"/>
  <c r="AM48" i="43"/>
  <c r="HX62" i="78"/>
  <c r="HX63" i="78"/>
  <c r="FL62" i="78"/>
  <c r="FL63" i="78"/>
  <c r="L67" i="52"/>
  <c r="L43" i="81"/>
  <c r="L59" i="81"/>
  <c r="H68" i="80"/>
  <c r="JA46" i="41"/>
  <c r="JA61" i="41"/>
  <c r="JA62" i="41"/>
  <c r="JA63" i="41"/>
  <c r="EC46" i="41"/>
  <c r="EC61" i="41"/>
  <c r="BQ46" i="41"/>
  <c r="BQ61" i="41"/>
  <c r="JZ44" i="78"/>
  <c r="JZ65" i="78"/>
  <c r="DV46" i="78"/>
  <c r="DV61" i="78"/>
  <c r="EP44" i="78"/>
  <c r="EP65" i="78"/>
  <c r="FM65" i="78"/>
  <c r="FM44" i="78"/>
  <c r="JM65" i="78"/>
  <c r="JM44" i="78"/>
  <c r="AF63" i="79"/>
  <c r="AF64" i="79"/>
  <c r="AF65" i="79"/>
  <c r="AF48" i="79"/>
  <c r="CK63" i="43"/>
  <c r="CK48" i="43"/>
  <c r="IG46" i="78"/>
  <c r="IG61" i="78"/>
  <c r="FA46" i="78"/>
  <c r="FA61" i="78"/>
  <c r="BQ46" i="78"/>
  <c r="BQ61" i="78"/>
  <c r="BA63" i="43"/>
  <c r="BA48" i="43"/>
  <c r="AU46" i="43"/>
  <c r="AU67" i="43"/>
  <c r="CP64" i="43"/>
  <c r="CP65" i="43"/>
  <c r="CC46" i="79"/>
  <c r="CC67" i="79"/>
  <c r="BR63" i="79"/>
  <c r="BR64" i="79"/>
  <c r="BR65" i="79"/>
  <c r="BR48" i="79"/>
  <c r="R40" i="84"/>
  <c r="W48" i="83"/>
  <c r="W63" i="83"/>
  <c r="W64" i="83"/>
  <c r="W65" i="83"/>
  <c r="EC44" i="41"/>
  <c r="EC65" i="41"/>
  <c r="JI44" i="41"/>
  <c r="JI65" i="41"/>
  <c r="BU65" i="41"/>
  <c r="BU44" i="41"/>
  <c r="IG46" i="41"/>
  <c r="IG61" i="41"/>
  <c r="FU46" i="41"/>
  <c r="FU61" i="41"/>
  <c r="FU62" i="41"/>
  <c r="FU63" i="41"/>
  <c r="DY46" i="41"/>
  <c r="DY61" i="41"/>
  <c r="KS65" i="78"/>
  <c r="KS44" i="78"/>
  <c r="HY61" i="78"/>
  <c r="HY62" i="78"/>
  <c r="HY63" i="78"/>
  <c r="HY46" i="78"/>
  <c r="CK46" i="78"/>
  <c r="CK61" i="78"/>
  <c r="CK62" i="78"/>
  <c r="CK63" i="78"/>
  <c r="CF67" i="43"/>
  <c r="CF46" i="43"/>
  <c r="JQ61" i="78"/>
  <c r="JQ63" i="78"/>
  <c r="JQ62" i="78"/>
  <c r="JQ46" i="78"/>
  <c r="GK61" i="78"/>
  <c r="GK63" i="78"/>
  <c r="GK62" i="78"/>
  <c r="GK46" i="78"/>
  <c r="DE61" i="78"/>
  <c r="DE62" i="78"/>
  <c r="DE46" i="78"/>
  <c r="AW63" i="43"/>
  <c r="AW48" i="43"/>
  <c r="BB64" i="43"/>
  <c r="BB65" i="43"/>
  <c r="BB46" i="79"/>
  <c r="BB67" i="79"/>
  <c r="IF62" i="78"/>
  <c r="IF63" i="78"/>
  <c r="IB63" i="78"/>
  <c r="L126" i="44"/>
  <c r="L129" i="44"/>
  <c r="K129" i="44"/>
  <c r="IN65" i="41"/>
  <c r="IN44" i="41"/>
  <c r="CD62" i="78"/>
  <c r="CD63" i="78"/>
  <c r="CO67" i="79"/>
  <c r="CO46" i="79"/>
  <c r="KG61" i="78"/>
  <c r="KG63" i="78"/>
  <c r="KG62" i="78"/>
  <c r="KG46" i="78"/>
  <c r="GG46" i="78"/>
  <c r="GG61" i="78"/>
  <c r="DA64" i="43"/>
  <c r="DA65" i="43"/>
  <c r="H64" i="81"/>
  <c r="U47" i="79"/>
  <c r="AP63" i="80"/>
  <c r="AP65" i="80"/>
  <c r="AP64" i="80"/>
  <c r="AP48" i="80"/>
  <c r="W4" i="6"/>
  <c r="AA4" i="6"/>
  <c r="K4" i="6"/>
  <c r="M4" i="6"/>
  <c r="BY44" i="41"/>
  <c r="BY65" i="41"/>
  <c r="KJ62" i="41"/>
  <c r="KJ63" i="41"/>
  <c r="ID62" i="78"/>
  <c r="ID63" i="78"/>
  <c r="BY64" i="43"/>
  <c r="BY65" i="43"/>
  <c r="AT64" i="43"/>
  <c r="AT65" i="43"/>
  <c r="AX67" i="79"/>
  <c r="AX46" i="79"/>
  <c r="AG46" i="79"/>
  <c r="AG67" i="79"/>
  <c r="L57" i="84"/>
  <c r="L58" i="84"/>
  <c r="L59" i="84"/>
  <c r="L42" i="84"/>
  <c r="J57" i="84"/>
  <c r="J42" i="84"/>
  <c r="Y59" i="81"/>
  <c r="Y44" i="81"/>
  <c r="W45" i="79"/>
  <c r="S67" i="51"/>
  <c r="S46" i="51"/>
  <c r="H41" i="43"/>
  <c r="CO44" i="41"/>
  <c r="CO65" i="41"/>
  <c r="JI46" i="41"/>
  <c r="JI61" i="41"/>
  <c r="DU46" i="41"/>
  <c r="DU61" i="41"/>
  <c r="BF62" i="78"/>
  <c r="BF63" i="78"/>
  <c r="FR62" i="78"/>
  <c r="FR63" i="78"/>
  <c r="BE64" i="43"/>
  <c r="BE65" i="43"/>
  <c r="BX64" i="43"/>
  <c r="BX65" i="43"/>
  <c r="AF64" i="43"/>
  <c r="AF65" i="43"/>
  <c r="CF64" i="43"/>
  <c r="CF65" i="43"/>
  <c r="R48" i="83"/>
  <c r="R63" i="83"/>
  <c r="R64" i="83"/>
  <c r="K47" i="83"/>
  <c r="AN47" i="80"/>
  <c r="AY48" i="80"/>
  <c r="AY63" i="80"/>
  <c r="J66" i="80"/>
  <c r="J68" i="80"/>
  <c r="K42" i="47"/>
  <c r="K63" i="47"/>
  <c r="AU43" i="78"/>
  <c r="X46" i="41"/>
  <c r="K46" i="41"/>
  <c r="AY44" i="41"/>
  <c r="AY65" i="41"/>
  <c r="Z46" i="41"/>
  <c r="AQ46" i="41"/>
  <c r="AV65" i="41"/>
  <c r="AV44" i="41"/>
  <c r="M43" i="41"/>
  <c r="AK46" i="41"/>
  <c r="J65" i="41"/>
  <c r="AJ65" i="41"/>
  <c r="AM46" i="41"/>
  <c r="AM44" i="41"/>
  <c r="AI61" i="41"/>
  <c r="AE46" i="41"/>
  <c r="AT46" i="41"/>
  <c r="AQ65" i="41"/>
  <c r="BE46" i="41"/>
  <c r="N46" i="41"/>
  <c r="N44" i="41"/>
  <c r="N65" i="41"/>
  <c r="AP46" i="41"/>
  <c r="J46" i="41"/>
  <c r="V65" i="41"/>
  <c r="Q46" i="41"/>
  <c r="AF46" i="41"/>
  <c r="M5" i="66"/>
  <c r="M10" i="66"/>
  <c r="M21" i="66"/>
  <c r="L10" i="66"/>
  <c r="L21" i="66"/>
  <c r="L55" i="74"/>
  <c r="L45" i="42"/>
  <c r="L37" i="42"/>
  <c r="L41" i="42"/>
  <c r="L81" i="44"/>
  <c r="L104" i="44"/>
  <c r="AM48" i="45"/>
  <c r="L108" i="44"/>
  <c r="L24" i="42"/>
  <c r="L88" i="44"/>
  <c r="L72" i="38"/>
  <c r="L40" i="48"/>
  <c r="L15" i="74"/>
  <c r="L31" i="74"/>
  <c r="L23" i="42"/>
  <c r="L28" i="48"/>
  <c r="L71" i="44"/>
  <c r="L39" i="44"/>
  <c r="Z63" i="81"/>
  <c r="T44" i="41"/>
  <c r="T65" i="41"/>
  <c r="L46" i="48"/>
  <c r="N42" i="47"/>
  <c r="N63" i="47"/>
  <c r="L8" i="50"/>
  <c r="L77" i="44"/>
  <c r="L47" i="48"/>
  <c r="L44" i="48"/>
  <c r="L55" i="44"/>
  <c r="L38" i="42"/>
  <c r="L22" i="42"/>
  <c r="L19" i="74"/>
  <c r="K60" i="52"/>
  <c r="L41" i="44"/>
  <c r="L23" i="48"/>
  <c r="L35" i="48"/>
  <c r="L39" i="48"/>
  <c r="L35" i="42"/>
  <c r="L19" i="42"/>
  <c r="K60" i="42"/>
  <c r="L39" i="74"/>
  <c r="L85" i="44"/>
  <c r="L118" i="44"/>
  <c r="L76" i="44"/>
  <c r="L46" i="42"/>
  <c r="K30" i="38"/>
  <c r="AR46" i="80"/>
  <c r="AY48" i="45"/>
  <c r="AY63" i="45"/>
  <c r="BC46" i="45"/>
  <c r="AA46" i="43"/>
  <c r="L15" i="52"/>
  <c r="L31" i="52"/>
  <c r="L47" i="52"/>
  <c r="L55" i="50"/>
  <c r="L32" i="44"/>
  <c r="L16" i="52"/>
  <c r="L32" i="52"/>
  <c r="L48" i="52"/>
  <c r="L83" i="44"/>
  <c r="L19" i="44"/>
  <c r="L15" i="46"/>
  <c r="L38" i="46"/>
  <c r="U48" i="83"/>
  <c r="U63" i="83"/>
  <c r="L46" i="46"/>
  <c r="L35" i="46"/>
  <c r="J40" i="84"/>
  <c r="J61" i="84"/>
  <c r="P19" i="80"/>
  <c r="V67" i="83"/>
  <c r="V46" i="83"/>
  <c r="AA40" i="84"/>
  <c r="AA61" i="84"/>
  <c r="H46" i="80"/>
  <c r="H67" i="80"/>
  <c r="AA62" i="78"/>
  <c r="AA63" i="78"/>
  <c r="L48" i="79"/>
  <c r="L63" i="79"/>
  <c r="AP62" i="78"/>
  <c r="N67" i="80"/>
  <c r="BC62" i="78"/>
  <c r="BC63" i="78"/>
  <c r="AA16" i="53"/>
  <c r="BE48" i="45"/>
  <c r="BE63" i="45"/>
  <c r="AO48" i="45"/>
  <c r="AO63" i="45"/>
  <c r="BE65" i="41"/>
  <c r="T46" i="41"/>
  <c r="H19" i="43"/>
  <c r="X44" i="41"/>
  <c r="X65" i="41"/>
  <c r="P44" i="41"/>
  <c r="P65" i="41"/>
  <c r="Z61" i="53"/>
  <c r="Z40" i="53"/>
  <c r="AN44" i="41"/>
  <c r="AN65" i="41"/>
  <c r="Q65" i="41"/>
  <c r="K39" i="53"/>
  <c r="R65" i="41"/>
  <c r="Y44" i="41"/>
  <c r="Y65" i="41"/>
  <c r="U46" i="41"/>
  <c r="V58" i="53"/>
  <c r="V59" i="53"/>
  <c r="L9" i="40"/>
  <c r="L11" i="52"/>
  <c r="L52" i="44"/>
  <c r="L87" i="44"/>
  <c r="L23" i="44"/>
  <c r="L53" i="44"/>
  <c r="L21" i="44"/>
  <c r="L49" i="44"/>
  <c r="L19" i="52"/>
  <c r="L35" i="52"/>
  <c r="L12" i="44"/>
  <c r="L20" i="52"/>
  <c r="L36" i="52"/>
  <c r="K60" i="46"/>
  <c r="L95" i="44"/>
  <c r="L47" i="44"/>
  <c r="L31" i="44"/>
  <c r="L64" i="61"/>
  <c r="L65" i="37"/>
  <c r="M65" i="37"/>
  <c r="N65" i="37"/>
  <c r="L66" i="61"/>
  <c r="L67" i="37"/>
  <c r="M67" i="37"/>
  <c r="N67" i="37"/>
  <c r="L67" i="61"/>
  <c r="L68" i="37"/>
  <c r="M68" i="37"/>
  <c r="N68" i="37"/>
  <c r="L68" i="61"/>
  <c r="L69" i="37"/>
  <c r="M69" i="37"/>
  <c r="N69" i="37"/>
  <c r="L69" i="61"/>
  <c r="L70" i="37"/>
  <c r="M70" i="37"/>
  <c r="N70" i="37"/>
  <c r="L70" i="61"/>
  <c r="L71" i="37"/>
  <c r="M71" i="37"/>
  <c r="N71" i="37"/>
  <c r="L71" i="61"/>
  <c r="L72" i="37"/>
  <c r="M72" i="37"/>
  <c r="N72" i="37"/>
  <c r="L72" i="61"/>
  <c r="L73" i="37"/>
  <c r="M73" i="37"/>
  <c r="N73" i="37"/>
  <c r="L73" i="61"/>
  <c r="L74" i="37"/>
  <c r="M74" i="37"/>
  <c r="N74" i="37"/>
  <c r="L74" i="61"/>
  <c r="L75" i="37"/>
  <c r="M75" i="37"/>
  <c r="N75" i="37"/>
  <c r="L75" i="61"/>
  <c r="L76" i="37"/>
  <c r="M76" i="37"/>
  <c r="N76" i="37"/>
  <c r="L76" i="61"/>
  <c r="L77" i="37"/>
  <c r="M77" i="37"/>
  <c r="N77" i="37"/>
  <c r="L77" i="61"/>
  <c r="L78" i="37"/>
  <c r="M78" i="37"/>
  <c r="N78" i="37"/>
  <c r="L78" i="61"/>
  <c r="L79" i="37"/>
  <c r="M79" i="37"/>
  <c r="N79" i="37"/>
  <c r="L79" i="61"/>
  <c r="L80" i="37"/>
  <c r="M80" i="37"/>
  <c r="N80" i="37"/>
  <c r="L80" i="61"/>
  <c r="L81" i="37"/>
  <c r="M81" i="37"/>
  <c r="N81" i="37"/>
  <c r="L81" i="61"/>
  <c r="L82" i="37"/>
  <c r="M82" i="37"/>
  <c r="N82" i="37"/>
  <c r="L82" i="61"/>
  <c r="L83" i="37"/>
  <c r="M83" i="37"/>
  <c r="N83" i="37"/>
  <c r="L83" i="61"/>
  <c r="L84" i="37"/>
  <c r="M84" i="37"/>
  <c r="N84" i="37"/>
  <c r="L84" i="61"/>
  <c r="L85" i="37"/>
  <c r="M85" i="37"/>
  <c r="N85" i="37"/>
  <c r="L85" i="61"/>
  <c r="L86" i="37"/>
  <c r="M86" i="37"/>
  <c r="N86" i="37"/>
  <c r="L86" i="61"/>
  <c r="L87" i="37"/>
  <c r="M87" i="37"/>
  <c r="N87" i="37"/>
  <c r="L87" i="61"/>
  <c r="L88" i="37"/>
  <c r="M88" i="37"/>
  <c r="N88" i="37"/>
  <c r="L88" i="61"/>
  <c r="L89" i="37"/>
  <c r="M89" i="37"/>
  <c r="N89" i="37"/>
  <c r="L89" i="61"/>
  <c r="L90" i="37"/>
  <c r="M90" i="37"/>
  <c r="N90" i="37"/>
  <c r="L90" i="61"/>
  <c r="L91" i="37"/>
  <c r="M91" i="37"/>
  <c r="N91" i="37"/>
  <c r="L91" i="61"/>
  <c r="L92" i="37"/>
  <c r="M92" i="37"/>
  <c r="N92" i="37"/>
  <c r="L92" i="61"/>
  <c r="L93" i="37"/>
  <c r="M93" i="37"/>
  <c r="N93" i="37"/>
  <c r="L93" i="61"/>
  <c r="L94" i="37"/>
  <c r="M94" i="37"/>
  <c r="N94" i="37"/>
  <c r="L15" i="61"/>
  <c r="L15" i="37"/>
  <c r="M15" i="37"/>
  <c r="N15" i="37"/>
  <c r="L19" i="61"/>
  <c r="L19" i="37"/>
  <c r="M19" i="37"/>
  <c r="N19" i="37"/>
  <c r="L23" i="61"/>
  <c r="L23" i="37"/>
  <c r="M23" i="37"/>
  <c r="N23" i="37"/>
  <c r="L27" i="61"/>
  <c r="L27" i="37"/>
  <c r="M27" i="37"/>
  <c r="N27" i="37"/>
  <c r="L31" i="61"/>
  <c r="L31" i="37"/>
  <c r="M31" i="37"/>
  <c r="N31" i="37"/>
  <c r="L35" i="61"/>
  <c r="L35" i="37"/>
  <c r="M35" i="37"/>
  <c r="N35" i="37"/>
  <c r="L160" i="61"/>
  <c r="L166" i="37"/>
  <c r="M166" i="37"/>
  <c r="L161" i="61"/>
  <c r="L167" i="37"/>
  <c r="M167" i="37"/>
  <c r="N167" i="37"/>
  <c r="L162" i="61"/>
  <c r="L168" i="37"/>
  <c r="M168" i="37"/>
  <c r="N168" i="37"/>
  <c r="L163" i="61"/>
  <c r="L169" i="37"/>
  <c r="M169" i="37"/>
  <c r="N169" i="37"/>
  <c r="L164" i="61"/>
  <c r="L170" i="37"/>
  <c r="M170" i="37"/>
  <c r="N170" i="37"/>
  <c r="L165" i="61"/>
  <c r="L171" i="37"/>
  <c r="M171" i="37"/>
  <c r="N171" i="37"/>
  <c r="L166" i="61"/>
  <c r="L172" i="37"/>
  <c r="M172" i="37"/>
  <c r="N172" i="37"/>
  <c r="L167" i="61"/>
  <c r="L173" i="37"/>
  <c r="M173" i="37"/>
  <c r="N173" i="37"/>
  <c r="L168" i="61"/>
  <c r="L174" i="37"/>
  <c r="M174" i="37"/>
  <c r="N174" i="37"/>
  <c r="L169" i="61"/>
  <c r="L175" i="37"/>
  <c r="M175" i="37"/>
  <c r="N175" i="37"/>
  <c r="L170" i="61"/>
  <c r="L176" i="37"/>
  <c r="M176" i="37"/>
  <c r="N176" i="37"/>
  <c r="L171" i="61"/>
  <c r="L177" i="37"/>
  <c r="M177" i="37"/>
  <c r="N177" i="37"/>
  <c r="L172" i="61"/>
  <c r="L178" i="37"/>
  <c r="M178" i="37"/>
  <c r="N178" i="37"/>
  <c r="L173" i="61"/>
  <c r="L179" i="37"/>
  <c r="M179" i="37"/>
  <c r="N179" i="37"/>
  <c r="L174" i="61"/>
  <c r="L180" i="37"/>
  <c r="M180" i="37"/>
  <c r="N180" i="37"/>
  <c r="L175" i="61"/>
  <c r="L181" i="37"/>
  <c r="M181" i="37"/>
  <c r="N181" i="37"/>
  <c r="L176" i="61"/>
  <c r="L182" i="37"/>
  <c r="M182" i="37"/>
  <c r="L177" i="61"/>
  <c r="L183" i="37"/>
  <c r="M183" i="37"/>
  <c r="N183" i="37"/>
  <c r="L178" i="61"/>
  <c r="L184" i="37"/>
  <c r="M184" i="37"/>
  <c r="N184" i="37"/>
  <c r="L179" i="61"/>
  <c r="L185" i="37"/>
  <c r="M185" i="37"/>
  <c r="N185" i="37"/>
  <c r="L180" i="61"/>
  <c r="L186" i="37"/>
  <c r="M186" i="37"/>
  <c r="N186" i="37"/>
  <c r="L181" i="61"/>
  <c r="L187" i="37"/>
  <c r="M187" i="37"/>
  <c r="N187" i="37"/>
  <c r="L182" i="61"/>
  <c r="L188" i="37"/>
  <c r="M188" i="37"/>
  <c r="N188" i="37"/>
  <c r="L14" i="61"/>
  <c r="L14" i="37"/>
  <c r="M14" i="37"/>
  <c r="N14" i="37"/>
  <c r="L18" i="61"/>
  <c r="L18" i="37"/>
  <c r="M18" i="37"/>
  <c r="N18" i="37"/>
  <c r="L22" i="61"/>
  <c r="L22" i="37"/>
  <c r="M22" i="37"/>
  <c r="N22" i="37"/>
  <c r="L26" i="61"/>
  <c r="L26" i="37"/>
  <c r="M26" i="37"/>
  <c r="N26" i="37"/>
  <c r="L30" i="61"/>
  <c r="L30" i="37"/>
  <c r="M30" i="37"/>
  <c r="N30" i="37"/>
  <c r="L34" i="61"/>
  <c r="L34" i="37"/>
  <c r="M34" i="37"/>
  <c r="N34" i="37"/>
  <c r="L63" i="61"/>
  <c r="L64" i="37"/>
  <c r="M64" i="37"/>
  <c r="N64" i="37"/>
  <c r="L65" i="61"/>
  <c r="L66" i="37"/>
  <c r="M66" i="37"/>
  <c r="N66" i="37"/>
  <c r="L17" i="61"/>
  <c r="L17" i="37"/>
  <c r="M17" i="37"/>
  <c r="N17" i="37"/>
  <c r="L21" i="61"/>
  <c r="L21" i="37"/>
  <c r="M21" i="37"/>
  <c r="N21" i="37"/>
  <c r="L25" i="61"/>
  <c r="L25" i="37"/>
  <c r="M25" i="37"/>
  <c r="N25" i="37"/>
  <c r="L29" i="61"/>
  <c r="L29" i="37"/>
  <c r="M29" i="37"/>
  <c r="N29" i="37"/>
  <c r="L33" i="61"/>
  <c r="L33" i="37"/>
  <c r="M33" i="37"/>
  <c r="N33" i="37"/>
  <c r="L37" i="61"/>
  <c r="L37" i="37"/>
  <c r="M37" i="37"/>
  <c r="N37" i="37"/>
  <c r="L38" i="61"/>
  <c r="L38" i="37"/>
  <c r="M38" i="37"/>
  <c r="N38" i="37"/>
  <c r="L39" i="61"/>
  <c r="L39" i="37"/>
  <c r="M39" i="37"/>
  <c r="N39" i="37"/>
  <c r="L40" i="61"/>
  <c r="L40" i="37"/>
  <c r="M40" i="37"/>
  <c r="N40" i="37"/>
  <c r="L41" i="61"/>
  <c r="L41" i="37"/>
  <c r="M41" i="37"/>
  <c r="N41" i="37"/>
  <c r="L42" i="61"/>
  <c r="L42" i="37"/>
  <c r="M42" i="37"/>
  <c r="N42" i="37"/>
  <c r="L43" i="61"/>
  <c r="L43" i="37"/>
  <c r="M43" i="37"/>
  <c r="N43" i="37"/>
  <c r="L44" i="61"/>
  <c r="L44" i="37"/>
  <c r="M44" i="37"/>
  <c r="N44" i="37"/>
  <c r="L45" i="61"/>
  <c r="L45" i="37"/>
  <c r="M45" i="37"/>
  <c r="N45" i="37"/>
  <c r="L46" i="61"/>
  <c r="L46" i="37"/>
  <c r="M46" i="37"/>
  <c r="N46" i="37"/>
  <c r="L47" i="61"/>
  <c r="L47" i="37"/>
  <c r="M47" i="37"/>
  <c r="N47" i="37"/>
  <c r="L48" i="61"/>
  <c r="L48" i="37"/>
  <c r="M48" i="37"/>
  <c r="N48" i="37"/>
  <c r="L49" i="61"/>
  <c r="L49" i="37"/>
  <c r="M49" i="37"/>
  <c r="N49" i="37"/>
  <c r="L50" i="61"/>
  <c r="L50" i="37"/>
  <c r="M50" i="37"/>
  <c r="N50" i="37"/>
  <c r="L51" i="61"/>
  <c r="L51" i="37"/>
  <c r="M51" i="37"/>
  <c r="N51" i="37"/>
  <c r="L52" i="61"/>
  <c r="L52" i="37"/>
  <c r="M52" i="37"/>
  <c r="N52" i="37"/>
  <c r="L53" i="61"/>
  <c r="L53" i="37"/>
  <c r="M53" i="37"/>
  <c r="N53" i="37"/>
  <c r="L54" i="61"/>
  <c r="L54" i="37"/>
  <c r="M54" i="37"/>
  <c r="N54" i="37"/>
  <c r="L55" i="61"/>
  <c r="L55" i="37"/>
  <c r="M55" i="37"/>
  <c r="N55" i="37"/>
  <c r="L56" i="61"/>
  <c r="L56" i="37"/>
  <c r="M56" i="37"/>
  <c r="N56" i="37"/>
  <c r="L57" i="61"/>
  <c r="L57" i="37"/>
  <c r="M57" i="37"/>
  <c r="N57" i="37"/>
  <c r="L58" i="61"/>
  <c r="L58" i="37"/>
  <c r="M58" i="37"/>
  <c r="N58" i="37"/>
  <c r="L59" i="61"/>
  <c r="L59" i="37"/>
  <c r="M59" i="37"/>
  <c r="N59" i="37"/>
  <c r="L137" i="61"/>
  <c r="L141" i="37"/>
  <c r="M141" i="37"/>
  <c r="N141" i="37"/>
  <c r="L288" i="61"/>
  <c r="L298" i="37"/>
  <c r="M298" i="37"/>
  <c r="N298" i="37"/>
  <c r="L289" i="61"/>
  <c r="L299" i="37"/>
  <c r="M299" i="37"/>
  <c r="N299" i="37"/>
  <c r="L290" i="61"/>
  <c r="L300" i="37"/>
  <c r="M300" i="37"/>
  <c r="N300" i="37"/>
  <c r="L291" i="61"/>
  <c r="L301" i="37"/>
  <c r="M301" i="37"/>
  <c r="N301" i="37"/>
  <c r="L292" i="61"/>
  <c r="L302" i="37"/>
  <c r="M302" i="37"/>
  <c r="N302" i="37"/>
  <c r="L293" i="61"/>
  <c r="L303" i="37"/>
  <c r="M303" i="37"/>
  <c r="N303" i="37"/>
  <c r="L294" i="61"/>
  <c r="L304" i="37"/>
  <c r="M304" i="37"/>
  <c r="N304" i="37"/>
  <c r="L295" i="61"/>
  <c r="L305" i="37"/>
  <c r="M305" i="37"/>
  <c r="N305" i="37"/>
  <c r="L296" i="61"/>
  <c r="L306" i="37"/>
  <c r="M306" i="37"/>
  <c r="N306" i="37"/>
  <c r="L297" i="61"/>
  <c r="L307" i="37"/>
  <c r="M307" i="37"/>
  <c r="N307" i="37"/>
  <c r="L298" i="61"/>
  <c r="L308" i="37"/>
  <c r="M308" i="37"/>
  <c r="N308" i="37"/>
  <c r="L299" i="61"/>
  <c r="L309" i="37"/>
  <c r="M309" i="37"/>
  <c r="N309" i="37"/>
  <c r="L300" i="61"/>
  <c r="L310" i="37"/>
  <c r="M310" i="37"/>
  <c r="N310" i="37"/>
  <c r="L301" i="61"/>
  <c r="L311" i="37"/>
  <c r="M311" i="37"/>
  <c r="N311" i="37"/>
  <c r="L302" i="61"/>
  <c r="L312" i="37"/>
  <c r="M312" i="37"/>
  <c r="N312" i="37"/>
  <c r="L303" i="61"/>
  <c r="L313" i="37"/>
  <c r="M313" i="37"/>
  <c r="N313" i="37"/>
  <c r="L304" i="61"/>
  <c r="L314" i="37"/>
  <c r="M314" i="37"/>
  <c r="N314" i="37"/>
  <c r="L305" i="61"/>
  <c r="L315" i="37"/>
  <c r="M315" i="37"/>
  <c r="N315" i="37"/>
  <c r="L306" i="61"/>
  <c r="L316" i="37"/>
  <c r="M316" i="37"/>
  <c r="N316" i="37"/>
  <c r="L380" i="61"/>
  <c r="L398" i="37"/>
  <c r="M398" i="37"/>
  <c r="N398" i="37"/>
  <c r="N418" i="37"/>
  <c r="L381" i="61"/>
  <c r="L399" i="37"/>
  <c r="M399" i="37"/>
  <c r="N399" i="37"/>
  <c r="L382" i="61"/>
  <c r="L400" i="37"/>
  <c r="M400" i="37"/>
  <c r="N400" i="37"/>
  <c r="L383" i="61"/>
  <c r="L401" i="37"/>
  <c r="M401" i="37"/>
  <c r="N401" i="37"/>
  <c r="L384" i="61"/>
  <c r="L402" i="37"/>
  <c r="M402" i="37"/>
  <c r="N402" i="37"/>
  <c r="L385" i="61"/>
  <c r="L403" i="37"/>
  <c r="M403" i="37"/>
  <c r="N403" i="37"/>
  <c r="L386" i="61"/>
  <c r="L404" i="37"/>
  <c r="M404" i="37"/>
  <c r="N404" i="37"/>
  <c r="L387" i="61"/>
  <c r="L405" i="37"/>
  <c r="M405" i="37"/>
  <c r="N405" i="37"/>
  <c r="L388" i="61"/>
  <c r="L406" i="37"/>
  <c r="M406" i="37"/>
  <c r="N406" i="37"/>
  <c r="L389" i="61"/>
  <c r="L407" i="37"/>
  <c r="M407" i="37"/>
  <c r="N407" i="37"/>
  <c r="L193" i="61"/>
  <c r="L199" i="37"/>
  <c r="M199" i="37"/>
  <c r="N199" i="37"/>
  <c r="L197" i="61"/>
  <c r="L203" i="37"/>
  <c r="M203" i="37"/>
  <c r="N203" i="37"/>
  <c r="L201" i="61"/>
  <c r="L207" i="37"/>
  <c r="M207" i="37"/>
  <c r="N207" i="37"/>
  <c r="L205" i="61"/>
  <c r="L211" i="37"/>
  <c r="M211" i="37"/>
  <c r="N211" i="37"/>
  <c r="L212" i="61"/>
  <c r="L219" i="37"/>
  <c r="M219" i="37"/>
  <c r="N219" i="37"/>
  <c r="L311" i="61"/>
  <c r="L323" i="37"/>
  <c r="M323" i="37"/>
  <c r="N323" i="37"/>
  <c r="L312" i="61"/>
  <c r="L324" i="37"/>
  <c r="M324" i="37"/>
  <c r="N324" i="37"/>
  <c r="L313" i="61"/>
  <c r="L325" i="37"/>
  <c r="M325" i="37"/>
  <c r="N325" i="37"/>
  <c r="L314" i="61"/>
  <c r="L326" i="37"/>
  <c r="M326" i="37"/>
  <c r="N326" i="37"/>
  <c r="L315" i="61"/>
  <c r="L327" i="37"/>
  <c r="M327" i="37"/>
  <c r="N327" i="37"/>
  <c r="L316" i="61"/>
  <c r="L328" i="37"/>
  <c r="M328" i="37"/>
  <c r="N328" i="37"/>
  <c r="L317" i="61"/>
  <c r="L329" i="37"/>
  <c r="M329" i="37"/>
  <c r="N329" i="37"/>
  <c r="L318" i="61"/>
  <c r="L330" i="37"/>
  <c r="M330" i="37"/>
  <c r="N330" i="37"/>
  <c r="L319" i="61"/>
  <c r="L331" i="37"/>
  <c r="M331" i="37"/>
  <c r="N331" i="37"/>
  <c r="L357" i="61"/>
  <c r="L373" i="37"/>
  <c r="M373" i="37"/>
  <c r="N373" i="37"/>
  <c r="N393" i="37"/>
  <c r="L358" i="61"/>
  <c r="L374" i="37"/>
  <c r="M374" i="37"/>
  <c r="N374" i="37"/>
  <c r="L359" i="61"/>
  <c r="L375" i="37"/>
  <c r="M375" i="37"/>
  <c r="N375" i="37"/>
  <c r="L360" i="61"/>
  <c r="L376" i="37"/>
  <c r="M376" i="37"/>
  <c r="N376" i="37"/>
  <c r="L361" i="61"/>
  <c r="L377" i="37"/>
  <c r="M377" i="37"/>
  <c r="N377" i="37"/>
  <c r="L362" i="61"/>
  <c r="L378" i="37"/>
  <c r="M378" i="37"/>
  <c r="N378" i="37"/>
  <c r="L363" i="61"/>
  <c r="L379" i="37"/>
  <c r="M379" i="37"/>
  <c r="N379" i="37"/>
  <c r="L364" i="61"/>
  <c r="L380" i="37"/>
  <c r="M380" i="37"/>
  <c r="N380" i="37"/>
  <c r="L365" i="61"/>
  <c r="L381" i="37"/>
  <c r="M381" i="37"/>
  <c r="N381" i="37"/>
  <c r="L366" i="61"/>
  <c r="L382" i="37"/>
  <c r="M382" i="37"/>
  <c r="N382" i="37"/>
  <c r="L191" i="61"/>
  <c r="L197" i="37"/>
  <c r="M197" i="37"/>
  <c r="N197" i="37"/>
  <c r="L195" i="61"/>
  <c r="L201" i="37"/>
  <c r="M201" i="37"/>
  <c r="N201" i="37"/>
  <c r="L199" i="61"/>
  <c r="L205" i="37"/>
  <c r="M205" i="37"/>
  <c r="N205" i="37"/>
  <c r="L203" i="61"/>
  <c r="L209" i="37"/>
  <c r="M209" i="37"/>
  <c r="N209" i="37"/>
  <c r="L207" i="61"/>
  <c r="L213" i="37"/>
  <c r="M213" i="37"/>
  <c r="N213" i="37"/>
  <c r="L265" i="61"/>
  <c r="L274" i="37"/>
  <c r="M274" i="37"/>
  <c r="L405" i="61"/>
  <c r="L424" i="37"/>
  <c r="M424" i="37"/>
  <c r="N424" i="37"/>
  <c r="L409" i="61"/>
  <c r="L428" i="37"/>
  <c r="M428" i="37"/>
  <c r="N428" i="37"/>
  <c r="N441" i="37"/>
  <c r="L402" i="61"/>
  <c r="L421" i="37"/>
  <c r="M421" i="37"/>
  <c r="L406" i="61"/>
  <c r="L425" i="37"/>
  <c r="M425" i="37"/>
  <c r="N425" i="37"/>
  <c r="L410" i="61"/>
  <c r="L429" i="37"/>
  <c r="M429" i="37"/>
  <c r="N429" i="37"/>
  <c r="L427" i="61"/>
  <c r="L448" i="37"/>
  <c r="M448" i="37"/>
  <c r="N448" i="37"/>
  <c r="L429" i="61"/>
  <c r="L450" i="37"/>
  <c r="M450" i="37"/>
  <c r="N450" i="37"/>
  <c r="L431" i="61"/>
  <c r="L452" i="37"/>
  <c r="M452" i="37"/>
  <c r="N452" i="37"/>
  <c r="L433" i="61"/>
  <c r="L454" i="37"/>
  <c r="M454" i="37"/>
  <c r="N454" i="37"/>
  <c r="L354" i="61"/>
  <c r="L369" i="37"/>
  <c r="M369" i="37"/>
  <c r="N369" i="37"/>
  <c r="L350" i="61"/>
  <c r="L365" i="37"/>
  <c r="M365" i="37"/>
  <c r="N365" i="37"/>
  <c r="L346" i="61"/>
  <c r="L361" i="37"/>
  <c r="M361" i="37"/>
  <c r="N361" i="37"/>
  <c r="L374" i="61"/>
  <c r="L390" i="37"/>
  <c r="L370" i="61"/>
  <c r="L386" i="37"/>
  <c r="L399" i="61"/>
  <c r="L417" i="37"/>
  <c r="L395" i="61"/>
  <c r="L413" i="37"/>
  <c r="M413" i="37"/>
  <c r="N413" i="37"/>
  <c r="L391" i="61"/>
  <c r="L409" i="37"/>
  <c r="L419" i="61"/>
  <c r="L438" i="37"/>
  <c r="M438" i="37"/>
  <c r="N438" i="37"/>
  <c r="L415" i="61"/>
  <c r="L434" i="37"/>
  <c r="L443" i="61"/>
  <c r="L464" i="37"/>
  <c r="M464" i="37"/>
  <c r="N464" i="37"/>
  <c r="L439" i="61"/>
  <c r="L460" i="37"/>
  <c r="M460" i="37"/>
  <c r="N460" i="37"/>
  <c r="L435" i="61"/>
  <c r="L456" i="37"/>
  <c r="M456" i="37"/>
  <c r="N456" i="37"/>
  <c r="L343" i="61"/>
  <c r="L358" i="37"/>
  <c r="M358" i="37"/>
  <c r="N358" i="37"/>
  <c r="L403" i="61"/>
  <c r="L422" i="37"/>
  <c r="M422" i="37"/>
  <c r="N422" i="37"/>
  <c r="L407" i="61"/>
  <c r="L426" i="37"/>
  <c r="M426" i="37"/>
  <c r="N426" i="37"/>
  <c r="L411" i="61"/>
  <c r="L430" i="37"/>
  <c r="M430" i="37"/>
  <c r="N430" i="37"/>
  <c r="L353" i="61"/>
  <c r="L368" i="37"/>
  <c r="M368" i="37"/>
  <c r="N368" i="37"/>
  <c r="L349" i="61"/>
  <c r="L364" i="37"/>
  <c r="M364" i="37"/>
  <c r="N364" i="37"/>
  <c r="L345" i="61"/>
  <c r="L360" i="37"/>
  <c r="M360" i="37"/>
  <c r="N360" i="37"/>
  <c r="L373" i="61"/>
  <c r="L389" i="37"/>
  <c r="M389" i="37"/>
  <c r="N389" i="37"/>
  <c r="L369" i="61"/>
  <c r="L385" i="37"/>
  <c r="M385" i="37"/>
  <c r="N385" i="37"/>
  <c r="L398" i="61"/>
  <c r="L416" i="37"/>
  <c r="M416" i="37"/>
  <c r="N416" i="37"/>
  <c r="L394" i="61"/>
  <c r="L412" i="37"/>
  <c r="M412" i="37"/>
  <c r="N412" i="37"/>
  <c r="L390" i="61"/>
  <c r="L408" i="37"/>
  <c r="M408" i="37"/>
  <c r="N408" i="37"/>
  <c r="L418" i="61"/>
  <c r="L437" i="37"/>
  <c r="M437" i="37"/>
  <c r="N437" i="37"/>
  <c r="L414" i="61"/>
  <c r="L433" i="37"/>
  <c r="M433" i="37"/>
  <c r="N433" i="37"/>
  <c r="L442" i="61"/>
  <c r="L463" i="37"/>
  <c r="M463" i="37"/>
  <c r="N463" i="37"/>
  <c r="L438" i="61"/>
  <c r="L459" i="37"/>
  <c r="M459" i="37"/>
  <c r="N459" i="37"/>
  <c r="L444" i="61"/>
  <c r="L465" i="37"/>
  <c r="M465" i="37"/>
  <c r="N465" i="37"/>
  <c r="L344" i="61"/>
  <c r="L359" i="37"/>
  <c r="M359" i="37"/>
  <c r="N359" i="37"/>
  <c r="L404" i="61"/>
  <c r="L423" i="37"/>
  <c r="M423" i="37"/>
  <c r="N423" i="37"/>
  <c r="L408" i="61"/>
  <c r="L427" i="37"/>
  <c r="M427" i="37"/>
  <c r="N427" i="37"/>
  <c r="L426" i="61"/>
  <c r="L447" i="37"/>
  <c r="M447" i="37"/>
  <c r="N447" i="37"/>
  <c r="L428" i="61"/>
  <c r="L449" i="37"/>
  <c r="M449" i="37"/>
  <c r="N449" i="37"/>
  <c r="L430" i="61"/>
  <c r="L451" i="37"/>
  <c r="M451" i="37"/>
  <c r="N451" i="37"/>
  <c r="L432" i="61"/>
  <c r="L453" i="37"/>
  <c r="M453" i="37"/>
  <c r="N453" i="37"/>
  <c r="L434" i="61"/>
  <c r="L455" i="37"/>
  <c r="M455" i="37"/>
  <c r="N455" i="37"/>
  <c r="L352" i="61"/>
  <c r="L367" i="37"/>
  <c r="L348" i="61"/>
  <c r="L363" i="37"/>
  <c r="M363" i="37"/>
  <c r="N363" i="37"/>
  <c r="L376" i="61"/>
  <c r="L392" i="37"/>
  <c r="M392" i="37"/>
  <c r="N392" i="37"/>
  <c r="L372" i="61"/>
  <c r="L388" i="37"/>
  <c r="M388" i="37"/>
  <c r="N388" i="37"/>
  <c r="L368" i="61"/>
  <c r="L384" i="37"/>
  <c r="M384" i="37"/>
  <c r="N384" i="37"/>
  <c r="L397" i="61"/>
  <c r="L415" i="37"/>
  <c r="L393" i="61"/>
  <c r="L411" i="37"/>
  <c r="L421" i="61"/>
  <c r="L440" i="37"/>
  <c r="L417" i="61"/>
  <c r="L436" i="37"/>
  <c r="M436" i="37"/>
  <c r="N436" i="37"/>
  <c r="L413" i="61"/>
  <c r="L432" i="37"/>
  <c r="M432" i="37"/>
  <c r="N432" i="37"/>
  <c r="L441" i="61"/>
  <c r="L462" i="37"/>
  <c r="M462" i="37"/>
  <c r="N462" i="37"/>
  <c r="L437" i="61"/>
  <c r="L458" i="37"/>
  <c r="M458" i="37"/>
  <c r="N458" i="37"/>
  <c r="L371" i="61"/>
  <c r="L387" i="37"/>
  <c r="L420" i="61"/>
  <c r="L439" i="37"/>
  <c r="M439" i="37"/>
  <c r="N439" i="37"/>
  <c r="L436" i="61"/>
  <c r="L457" i="37"/>
  <c r="M457" i="37"/>
  <c r="N457" i="37"/>
  <c r="L351" i="61"/>
  <c r="L366" i="37"/>
  <c r="L367" i="61"/>
  <c r="L383" i="37"/>
  <c r="M383" i="37"/>
  <c r="N383" i="37"/>
  <c r="L416" i="61"/>
  <c r="L435" i="37"/>
  <c r="M435" i="37"/>
  <c r="N435" i="37"/>
  <c r="L347" i="61"/>
  <c r="L362" i="37"/>
  <c r="M362" i="37"/>
  <c r="N362" i="37"/>
  <c r="L396" i="61"/>
  <c r="L414" i="37"/>
  <c r="L412" i="61"/>
  <c r="L431" i="37"/>
  <c r="M431" i="37"/>
  <c r="N431" i="37"/>
  <c r="L375" i="61"/>
  <c r="L391" i="37"/>
  <c r="M391" i="37"/>
  <c r="N391" i="37"/>
  <c r="L392" i="61"/>
  <c r="L410" i="37"/>
  <c r="M410" i="37"/>
  <c r="N410" i="37"/>
  <c r="L440" i="61"/>
  <c r="L461" i="37"/>
  <c r="M461" i="37"/>
  <c r="N461" i="37"/>
  <c r="L19" i="46"/>
  <c r="L47" i="46"/>
  <c r="Q37" i="83"/>
  <c r="L16" i="84"/>
  <c r="L42" i="46"/>
  <c r="L35" i="81"/>
  <c r="G34" i="81"/>
  <c r="AJ39" i="80"/>
  <c r="AF63" i="80"/>
  <c r="AF48" i="80"/>
  <c r="X58" i="84"/>
  <c r="L67" i="83"/>
  <c r="L46" i="83"/>
  <c r="AV46" i="80"/>
  <c r="V64" i="80"/>
  <c r="V65" i="80"/>
  <c r="AN67" i="80"/>
  <c r="AN46" i="80"/>
  <c r="AS67" i="80"/>
  <c r="AS46" i="80"/>
  <c r="I64" i="79"/>
  <c r="I65" i="79"/>
  <c r="M41" i="81"/>
  <c r="P65" i="78"/>
  <c r="AJ65" i="78"/>
  <c r="AJ44" i="78"/>
  <c r="I17" i="47"/>
  <c r="AI46" i="45"/>
  <c r="AI67" i="45"/>
  <c r="M44" i="41"/>
  <c r="M48" i="45"/>
  <c r="H68" i="43"/>
  <c r="AD46" i="41"/>
  <c r="AP65" i="41"/>
  <c r="I44" i="41"/>
  <c r="I65" i="41"/>
  <c r="S64" i="43"/>
  <c r="S65" i="43"/>
  <c r="AN46" i="41"/>
  <c r="AT67" i="45"/>
  <c r="AT46" i="45"/>
  <c r="L27" i="52"/>
  <c r="L68" i="44"/>
  <c r="L103" i="44"/>
  <c r="N120" i="40"/>
  <c r="H9" i="8"/>
  <c r="L30" i="52"/>
  <c r="L69" i="44"/>
  <c r="N109" i="40"/>
  <c r="L9" i="74"/>
  <c r="L22" i="52"/>
  <c r="L38" i="52"/>
  <c r="L13" i="44"/>
  <c r="L72" i="44"/>
  <c r="L56" i="44"/>
  <c r="L40" i="44"/>
  <c r="L24" i="44"/>
  <c r="L8" i="44"/>
  <c r="L24" i="52"/>
  <c r="L91" i="44"/>
  <c r="L75" i="44"/>
  <c r="L27" i="44"/>
  <c r="L11" i="44"/>
  <c r="K129" i="40"/>
  <c r="L11" i="46"/>
  <c r="L26" i="46"/>
  <c r="L31" i="46"/>
  <c r="L39" i="46"/>
  <c r="O42" i="84"/>
  <c r="O57" i="84"/>
  <c r="N68" i="83"/>
  <c r="T47" i="83"/>
  <c r="AM45" i="78"/>
  <c r="AM61" i="78"/>
  <c r="L61" i="78"/>
  <c r="L46" i="78"/>
  <c r="U62" i="78"/>
  <c r="U63" i="78"/>
  <c r="Y44" i="78"/>
  <c r="Y65" i="78"/>
  <c r="W62" i="78"/>
  <c r="W63" i="78"/>
  <c r="AD64" i="80"/>
  <c r="AD65" i="80"/>
  <c r="S60" i="81"/>
  <c r="S61" i="81"/>
  <c r="N46" i="78"/>
  <c r="N61" i="78"/>
  <c r="N62" i="78"/>
  <c r="N63" i="78"/>
  <c r="AZ62" i="78"/>
  <c r="AZ63" i="78"/>
  <c r="AJ46" i="41"/>
  <c r="J39" i="43"/>
  <c r="N58" i="53"/>
  <c r="N59" i="53"/>
  <c r="AO67" i="45"/>
  <c r="AO46" i="45"/>
  <c r="H47" i="43"/>
  <c r="Z60" i="47"/>
  <c r="Z61" i="47"/>
  <c r="AT44" i="41"/>
  <c r="AT65" i="41"/>
  <c r="AP64" i="45"/>
  <c r="AP65" i="45"/>
  <c r="P58" i="53"/>
  <c r="P59" i="53"/>
  <c r="R58" i="53"/>
  <c r="R59" i="53"/>
  <c r="F6" i="8"/>
  <c r="L66" i="48"/>
  <c r="L69" i="48"/>
  <c r="K69" i="48"/>
  <c r="N45" i="83"/>
  <c r="R58" i="84"/>
  <c r="R59" i="84"/>
  <c r="P47" i="80"/>
  <c r="P48" i="80"/>
  <c r="H57" i="84"/>
  <c r="H42" i="84"/>
  <c r="X39" i="79"/>
  <c r="AK46" i="80"/>
  <c r="AK67" i="80"/>
  <c r="Y62" i="78"/>
  <c r="Y63" i="78"/>
  <c r="I35" i="47"/>
  <c r="AP67" i="80"/>
  <c r="AP46" i="80"/>
  <c r="J65" i="78"/>
  <c r="J44" i="78"/>
  <c r="I63" i="43"/>
  <c r="Q63" i="43"/>
  <c r="Q64" i="43"/>
  <c r="W46" i="41"/>
  <c r="AG46" i="41"/>
  <c r="L46" i="41"/>
  <c r="S46" i="41"/>
  <c r="U44" i="41"/>
  <c r="U65" i="41"/>
  <c r="AX67" i="45"/>
  <c r="AZ64" i="45"/>
  <c r="AZ65" i="45"/>
  <c r="K44" i="41"/>
  <c r="K65" i="41"/>
  <c r="AI44" i="41"/>
  <c r="AI65" i="41"/>
  <c r="AR44" i="41"/>
  <c r="AR65" i="41"/>
  <c r="Y42" i="47"/>
  <c r="AV61" i="41"/>
  <c r="AV46" i="41"/>
  <c r="AN63" i="80"/>
  <c r="AN48" i="80"/>
  <c r="W46" i="79"/>
  <c r="L44" i="81"/>
  <c r="G5" i="6"/>
  <c r="M5" i="6"/>
  <c r="AC5" i="6"/>
  <c r="U5" i="6"/>
  <c r="K5" i="6"/>
  <c r="O5" i="6"/>
  <c r="W5" i="6"/>
  <c r="Q5" i="6"/>
  <c r="Y5" i="6"/>
  <c r="I5" i="6"/>
  <c r="S5" i="6"/>
  <c r="AA5" i="6"/>
  <c r="AI46" i="78"/>
  <c r="AI61" i="78"/>
  <c r="CW64" i="43"/>
  <c r="CW65" i="43"/>
  <c r="Y60" i="47"/>
  <c r="Y61" i="47"/>
  <c r="BN62" i="78"/>
  <c r="BN63" i="78"/>
  <c r="I63" i="80"/>
  <c r="I48" i="80"/>
  <c r="N60" i="47"/>
  <c r="N61" i="47"/>
  <c r="V64" i="45"/>
  <c r="V65" i="45"/>
  <c r="AW64" i="43"/>
  <c r="AW65" i="43"/>
  <c r="U60" i="81"/>
  <c r="U61" i="81"/>
  <c r="H35" i="84"/>
  <c r="H39" i="79"/>
  <c r="H59" i="81"/>
  <c r="H44" i="81"/>
  <c r="AA46" i="51"/>
  <c r="BQ64" i="43"/>
  <c r="BQ65" i="43"/>
  <c r="I62" i="78"/>
  <c r="JJ63" i="78"/>
  <c r="AS64" i="80"/>
  <c r="AS65" i="80"/>
  <c r="K48" i="83"/>
  <c r="K63" i="83"/>
  <c r="J58" i="84"/>
  <c r="J59" i="84"/>
  <c r="AM64" i="43"/>
  <c r="AM65" i="43"/>
  <c r="GH62" i="78"/>
  <c r="GH63" i="78"/>
  <c r="M60" i="47"/>
  <c r="M61" i="47"/>
  <c r="T63" i="79"/>
  <c r="T64" i="79"/>
  <c r="AJ61" i="78"/>
  <c r="AJ46" i="78"/>
  <c r="AU64" i="80"/>
  <c r="AU65" i="80"/>
  <c r="AA58" i="84"/>
  <c r="AA59" i="84"/>
  <c r="AZ64" i="43"/>
  <c r="AZ65" i="43"/>
  <c r="CS64" i="43"/>
  <c r="CS65" i="43"/>
  <c r="AZ46" i="41"/>
  <c r="AU44" i="78"/>
  <c r="AU65" i="78"/>
  <c r="U63" i="79"/>
  <c r="U64" i="79"/>
  <c r="U65" i="79"/>
  <c r="U48" i="79"/>
  <c r="H47" i="79"/>
  <c r="P46" i="43"/>
  <c r="P67" i="43"/>
  <c r="BU64" i="43"/>
  <c r="BU65" i="43"/>
  <c r="H48" i="83"/>
  <c r="H63" i="83"/>
  <c r="H21" i="45"/>
  <c r="H59" i="53"/>
  <c r="W63" i="79"/>
  <c r="W64" i="79"/>
  <c r="W48" i="79"/>
  <c r="T60" i="81"/>
  <c r="T61" i="81"/>
  <c r="AI64" i="45"/>
  <c r="AI65" i="45"/>
  <c r="ED62" i="78"/>
  <c r="ED63" i="78"/>
  <c r="Q58" i="84"/>
  <c r="Q59" i="84"/>
  <c r="P60" i="81"/>
  <c r="P61" i="81"/>
  <c r="AL46" i="41"/>
  <c r="AL61" i="41"/>
  <c r="BA64" i="43"/>
  <c r="BA65" i="43"/>
  <c r="CK64" i="43"/>
  <c r="CK65" i="43"/>
  <c r="R46" i="41"/>
  <c r="R61" i="41"/>
  <c r="W67" i="51"/>
  <c r="K21" i="51"/>
  <c r="I64" i="83"/>
  <c r="I65" i="83"/>
  <c r="AX64" i="80"/>
  <c r="AX65" i="80"/>
  <c r="H64" i="45"/>
  <c r="H65" i="45"/>
  <c r="JZ62" i="41"/>
  <c r="JZ63" i="41"/>
  <c r="M65" i="41"/>
  <c r="AJ44" i="41"/>
  <c r="AI46" i="41"/>
  <c r="N166" i="37"/>
  <c r="K40" i="53"/>
  <c r="K61" i="53"/>
  <c r="P21" i="80"/>
  <c r="AY64" i="45"/>
  <c r="AY65" i="45"/>
  <c r="H63" i="43"/>
  <c r="H48" i="43"/>
  <c r="AJ41" i="80"/>
  <c r="N67" i="83"/>
  <c r="N46" i="83"/>
  <c r="L8" i="40"/>
  <c r="I19" i="47"/>
  <c r="Q41" i="83"/>
  <c r="BE64" i="45"/>
  <c r="BE65" i="45"/>
  <c r="AA18" i="53"/>
  <c r="J40" i="8"/>
  <c r="J41" i="43"/>
  <c r="N274" i="37"/>
  <c r="X41" i="79"/>
  <c r="I37" i="47"/>
  <c r="P63" i="80"/>
  <c r="L62" i="78"/>
  <c r="L63" i="78"/>
  <c r="T48" i="83"/>
  <c r="T63" i="83"/>
  <c r="M42" i="81"/>
  <c r="M63" i="81"/>
  <c r="M418" i="37"/>
  <c r="H21" i="43"/>
  <c r="L64" i="79"/>
  <c r="L65" i="79"/>
  <c r="H7" i="8"/>
  <c r="I64" i="43"/>
  <c r="I65" i="43"/>
  <c r="Z21" i="83"/>
  <c r="Z45" i="83"/>
  <c r="AM46" i="78"/>
  <c r="AF64" i="80"/>
  <c r="AF65" i="80"/>
  <c r="G35" i="81"/>
  <c r="L37" i="81"/>
  <c r="L18" i="84"/>
  <c r="N421" i="37"/>
  <c r="M393" i="37"/>
  <c r="G40" i="8"/>
  <c r="AO64" i="45"/>
  <c r="AO65" i="45"/>
  <c r="E40" i="8"/>
  <c r="AM64" i="45"/>
  <c r="AM65" i="45"/>
  <c r="K45" i="51"/>
  <c r="H48" i="79"/>
  <c r="H63" i="79"/>
  <c r="AJ62" i="78"/>
  <c r="AJ63" i="78"/>
  <c r="H41" i="79"/>
  <c r="H45" i="45"/>
  <c r="I64" i="80"/>
  <c r="I65" i="80"/>
  <c r="L60" i="81"/>
  <c r="L61" i="81"/>
  <c r="AM62" i="78"/>
  <c r="H64" i="83"/>
  <c r="H65" i="83"/>
  <c r="H39" i="84"/>
  <c r="JY62" i="41"/>
  <c r="JY63" i="41"/>
  <c r="L41" i="81"/>
  <c r="L42" i="81"/>
  <c r="J45" i="43"/>
  <c r="J67" i="43"/>
  <c r="I41" i="47"/>
  <c r="I63" i="47"/>
  <c r="P45" i="80"/>
  <c r="L39" i="84"/>
  <c r="L40" i="84"/>
  <c r="AM63" i="78"/>
  <c r="P64" i="80"/>
  <c r="X45" i="79"/>
  <c r="H45" i="79"/>
  <c r="H67" i="79"/>
  <c r="H64" i="79"/>
  <c r="H65" i="79"/>
  <c r="K67" i="51"/>
  <c r="K46" i="51"/>
  <c r="H40" i="84"/>
  <c r="H61" i="84"/>
  <c r="H46" i="45"/>
  <c r="H67" i="45"/>
  <c r="I42" i="47"/>
  <c r="P65" i="80"/>
  <c r="P67" i="80"/>
  <c r="P46" i="80"/>
  <c r="X67" i="79"/>
  <c r="X46" i="79"/>
  <c r="H46" i="79"/>
  <c r="JV62" i="41"/>
  <c r="JV63" i="41"/>
  <c r="JR62" i="41"/>
  <c r="JR63" i="41"/>
  <c r="JM62" i="41"/>
  <c r="JM63" i="41"/>
  <c r="JI62" i="41"/>
  <c r="JI63" i="41"/>
  <c r="JF62" i="41"/>
  <c r="JF63" i="41"/>
  <c r="IW62" i="41"/>
  <c r="IW63" i="41"/>
  <c r="IT62" i="41"/>
  <c r="IT63" i="41"/>
  <c r="IS62" i="41"/>
  <c r="IS63" i="41"/>
  <c r="IO62" i="41"/>
  <c r="IO63" i="41"/>
  <c r="IL62" i="41"/>
  <c r="IL63" i="41"/>
  <c r="IK62" i="41"/>
  <c r="IK63" i="41"/>
  <c r="IH62" i="41"/>
  <c r="IH63" i="41"/>
  <c r="IG62" i="41"/>
  <c r="IG63" i="41"/>
  <c r="HZ62" i="41"/>
  <c r="HZ63" i="41"/>
  <c r="HY62" i="41"/>
  <c r="HY63" i="41"/>
  <c r="HV62" i="41"/>
  <c r="HV63" i="41"/>
  <c r="HQ62" i="41"/>
  <c r="HQ63" i="41"/>
  <c r="HN62" i="41"/>
  <c r="HN63" i="41"/>
  <c r="HJ62" i="41"/>
  <c r="HJ63" i="41"/>
  <c r="HI62" i="41"/>
  <c r="HI63" i="41"/>
  <c r="HG62" i="41"/>
  <c r="HG63" i="41"/>
  <c r="HF62" i="41"/>
  <c r="HF63" i="41"/>
  <c r="GX62" i="41"/>
  <c r="GX63" i="41"/>
  <c r="GW62" i="41"/>
  <c r="GW63" i="41"/>
  <c r="GT62" i="41"/>
  <c r="GT63" i="41"/>
  <c r="GS62" i="41"/>
  <c r="GS63" i="41"/>
  <c r="GP62" i="41"/>
  <c r="GP63" i="41"/>
  <c r="GK62" i="41"/>
  <c r="GK63" i="41"/>
  <c r="GH62" i="41"/>
  <c r="GH63" i="41"/>
  <c r="GG62" i="41"/>
  <c r="GG63" i="41"/>
  <c r="GD62" i="41"/>
  <c r="GD63" i="41"/>
  <c r="GC62" i="41"/>
  <c r="GC63" i="41"/>
  <c r="FZ62" i="41"/>
  <c r="FZ63" i="41"/>
  <c r="FY62" i="41"/>
  <c r="FY63" i="41"/>
  <c r="FR62" i="41"/>
  <c r="FR63" i="41"/>
  <c r="FQ62" i="41"/>
  <c r="FQ63" i="41"/>
  <c r="FM62" i="41"/>
  <c r="FM63" i="41"/>
  <c r="FI62" i="41"/>
  <c r="FI63" i="41"/>
  <c r="FE62" i="41"/>
  <c r="FE63" i="41"/>
  <c r="FB62" i="41"/>
  <c r="FB63" i="41"/>
  <c r="FA62" i="41"/>
  <c r="FA63" i="41"/>
  <c r="EX62" i="41"/>
  <c r="EX63" i="41"/>
  <c r="EW62" i="41"/>
  <c r="EW63" i="41"/>
  <c r="EV62" i="41"/>
  <c r="EV63" i="41"/>
  <c r="ET62" i="41"/>
  <c r="ET63" i="41"/>
  <c r="ES62" i="41"/>
  <c r="ES63" i="41"/>
  <c r="ER62" i="41"/>
  <c r="ER63" i="41"/>
  <c r="EP62" i="41"/>
  <c r="EP63" i="41"/>
  <c r="EO62" i="41"/>
  <c r="EO63" i="41"/>
  <c r="EK62" i="41"/>
  <c r="EK63" i="41"/>
  <c r="EH62" i="41"/>
  <c r="EH63" i="41"/>
  <c r="EG62" i="41"/>
  <c r="EG63" i="41"/>
  <c r="EE62" i="41"/>
  <c r="EE63" i="41"/>
  <c r="EC62" i="41"/>
  <c r="EC63" i="41"/>
  <c r="DZ62" i="41"/>
  <c r="DZ63" i="41"/>
  <c r="DY62" i="41"/>
  <c r="DY63" i="41"/>
  <c r="DV62" i="41"/>
  <c r="DV63" i="41"/>
  <c r="DU62" i="41"/>
  <c r="DU63" i="41"/>
  <c r="DR62" i="41"/>
  <c r="DR63" i="41"/>
  <c r="DQ62" i="41"/>
  <c r="DQ63" i="41"/>
  <c r="DN62" i="41"/>
  <c r="DN63" i="41"/>
  <c r="DM62" i="41"/>
  <c r="DM63" i="41"/>
  <c r="DJ62" i="41"/>
  <c r="DJ63" i="41"/>
  <c r="DI62" i="41"/>
  <c r="DI63" i="41"/>
  <c r="DE62" i="41"/>
  <c r="DE63" i="41"/>
  <c r="DB62" i="41"/>
  <c r="DB63" i="41"/>
  <c r="DA62" i="41"/>
  <c r="DA63" i="41"/>
  <c r="CX62" i="41"/>
  <c r="CX63" i="41"/>
  <c r="CW62" i="41"/>
  <c r="CW63" i="41"/>
  <c r="CS62" i="41"/>
  <c r="CS63" i="41"/>
  <c r="CP62" i="41"/>
  <c r="CP63" i="41"/>
  <c r="CO62" i="41"/>
  <c r="CO63" i="41"/>
  <c r="CL62" i="41"/>
  <c r="CL63" i="41"/>
  <c r="CK62" i="41"/>
  <c r="CK63" i="41"/>
  <c r="CH62" i="41"/>
  <c r="CH63" i="41"/>
  <c r="CG62" i="41"/>
  <c r="CG63" i="41"/>
  <c r="CC62" i="41"/>
  <c r="CC63" i="41"/>
  <c r="CB62" i="41"/>
  <c r="CB63" i="41"/>
  <c r="CA62" i="41"/>
  <c r="CA63" i="41"/>
  <c r="BZ62" i="41"/>
  <c r="BZ63" i="41"/>
  <c r="BY62" i="41"/>
  <c r="BY63" i="41"/>
  <c r="BX62" i="41"/>
  <c r="BX63" i="41"/>
  <c r="BU62" i="41"/>
  <c r="BU63" i="41"/>
  <c r="BS62" i="41"/>
  <c r="BS63" i="41"/>
  <c r="BR62" i="41"/>
  <c r="BR63" i="41"/>
  <c r="BQ62" i="41"/>
  <c r="BQ63" i="41"/>
  <c r="BP62" i="41"/>
  <c r="BP63" i="41"/>
  <c r="BO62" i="41"/>
  <c r="BO63" i="41"/>
  <c r="BM62" i="41"/>
  <c r="BM63" i="41"/>
  <c r="BL62" i="41"/>
  <c r="BL63" i="41"/>
  <c r="BK62" i="41"/>
  <c r="BK63" i="41"/>
  <c r="BJ62" i="41"/>
  <c r="BJ63" i="41"/>
  <c r="BI62" i="41"/>
  <c r="BI63" i="41"/>
  <c r="BH62" i="41"/>
  <c r="BH63" i="41"/>
  <c r="BG62" i="41"/>
  <c r="BG63" i="41"/>
  <c r="BB62" i="41"/>
  <c r="BB63" i="41"/>
  <c r="BA62" i="41"/>
  <c r="BA63" i="41"/>
  <c r="AW62" i="41"/>
  <c r="AW63" i="41"/>
  <c r="AV62" i="41"/>
  <c r="AV63" i="41"/>
  <c r="AU62" i="41"/>
  <c r="AU63" i="41"/>
  <c r="AT62" i="41"/>
  <c r="AT63" i="41"/>
  <c r="AR62" i="41"/>
  <c r="AR63" i="41"/>
  <c r="AQ62" i="41"/>
  <c r="AQ63" i="41"/>
  <c r="AP62" i="41"/>
  <c r="AP63" i="41"/>
  <c r="AN62" i="41"/>
  <c r="AN63" i="41"/>
  <c r="AM62" i="41"/>
  <c r="AM63" i="41"/>
  <c r="AL62" i="41"/>
  <c r="AL63" i="41"/>
  <c r="AJ62" i="41"/>
  <c r="AJ63" i="41"/>
  <c r="AI62" i="41"/>
  <c r="AI63" i="41"/>
  <c r="AH62" i="41"/>
  <c r="AH63" i="41"/>
  <c r="AG62" i="41"/>
  <c r="AG63" i="41"/>
  <c r="AF62" i="41"/>
  <c r="AF63" i="41"/>
  <c r="AE62" i="41"/>
  <c r="AE63" i="41"/>
  <c r="AD62" i="41"/>
  <c r="AD63" i="41"/>
  <c r="AB62" i="41"/>
  <c r="AB63" i="41"/>
  <c r="AA62" i="41"/>
  <c r="AA63" i="41"/>
  <c r="Z62" i="41"/>
  <c r="Z63" i="41"/>
  <c r="X62" i="41"/>
  <c r="X63" i="41"/>
  <c r="W62" i="41"/>
  <c r="W63" i="41"/>
  <c r="V62" i="41"/>
  <c r="V63" i="41"/>
  <c r="U62" i="41"/>
  <c r="U63" i="41"/>
  <c r="S62" i="41"/>
  <c r="S63" i="41"/>
  <c r="Q62" i="41"/>
  <c r="Q63" i="41"/>
  <c r="O62" i="41"/>
  <c r="O63" i="41"/>
  <c r="N62" i="41"/>
  <c r="N63" i="41"/>
  <c r="L62" i="41"/>
  <c r="L63" i="41"/>
  <c r="J62" i="41"/>
  <c r="J63" i="41"/>
  <c r="Q58" i="74"/>
  <c r="E2" i="83"/>
  <c r="F2" i="82"/>
  <c r="E2" i="84"/>
  <c r="C43" i="84"/>
  <c r="E2" i="80"/>
  <c r="E2" i="85"/>
  <c r="Q58" i="46"/>
  <c r="Q118" i="40"/>
  <c r="Q58" i="48"/>
  <c r="Q118" i="44"/>
  <c r="E2" i="78"/>
  <c r="B15" i="39"/>
  <c r="L22" i="39"/>
  <c r="Q58" i="42"/>
  <c r="Q58" i="52"/>
  <c r="E2" i="81"/>
  <c r="Q58" i="50"/>
  <c r="E2" i="79"/>
  <c r="H17" i="78"/>
  <c r="H18" i="78"/>
  <c r="H20" i="78"/>
  <c r="H43" i="78"/>
  <c r="H19" i="78"/>
  <c r="H45" i="78"/>
  <c r="H61" i="78"/>
  <c r="H65" i="41"/>
  <c r="H44" i="41"/>
  <c r="H45" i="41"/>
  <c r="K32" i="57"/>
  <c r="E33" i="57"/>
  <c r="AC30" i="57"/>
  <c r="E34" i="57"/>
  <c r="F34" i="57"/>
  <c r="AC31" i="57"/>
  <c r="F35" i="55"/>
  <c r="G35" i="55"/>
  <c r="Q26" i="55"/>
  <c r="P32" i="57"/>
  <c r="T32" i="57"/>
  <c r="Q10" i="55"/>
  <c r="L32" i="55"/>
  <c r="Q32" i="55"/>
  <c r="H35" i="55"/>
  <c r="I35" i="55"/>
  <c r="J35" i="55"/>
  <c r="H32" i="55"/>
  <c r="N182" i="37"/>
  <c r="M64" i="45"/>
  <c r="M65" i="45"/>
  <c r="BA46" i="45"/>
  <c r="BA67" i="45"/>
  <c r="X63" i="51"/>
  <c r="X48" i="51"/>
  <c r="L30" i="38"/>
  <c r="L78" i="42"/>
  <c r="K78" i="42"/>
  <c r="E46" i="8"/>
  <c r="AM46" i="45"/>
  <c r="AM67" i="45"/>
  <c r="G42" i="75"/>
  <c r="K5" i="39"/>
  <c r="H60" i="81"/>
  <c r="N442" i="37"/>
  <c r="L79" i="52"/>
  <c r="K79" i="52"/>
  <c r="J47" i="8"/>
  <c r="Z46" i="83"/>
  <c r="Z67" i="83"/>
  <c r="O58" i="84"/>
  <c r="Q67" i="43"/>
  <c r="Q46" i="43"/>
  <c r="M367" i="37"/>
  <c r="N367" i="37"/>
  <c r="M386" i="37"/>
  <c r="N386" i="37"/>
  <c r="M411" i="37"/>
  <c r="N411" i="37"/>
  <c r="M414" i="37"/>
  <c r="N414" i="37"/>
  <c r="M417" i="37"/>
  <c r="N417" i="37"/>
  <c r="M434" i="37"/>
  <c r="N434" i="37"/>
  <c r="AY64" i="80"/>
  <c r="AY65" i="80"/>
  <c r="L85" i="38"/>
  <c r="L95" i="38"/>
  <c r="L78" i="52"/>
  <c r="K95" i="38"/>
  <c r="U67" i="83"/>
  <c r="U46" i="83"/>
  <c r="AQ48" i="45"/>
  <c r="AQ63" i="45"/>
  <c r="AU44" i="41"/>
  <c r="AU65" i="41"/>
  <c r="L10" i="48"/>
  <c r="KK44" i="41"/>
  <c r="KK65" i="41"/>
  <c r="AW46" i="80"/>
  <c r="AW67" i="80"/>
  <c r="AO46" i="80"/>
  <c r="M17" i="51"/>
  <c r="G16" i="51"/>
  <c r="T48" i="51"/>
  <c r="T63" i="51"/>
  <c r="L6" i="58"/>
  <c r="L15" i="58"/>
  <c r="L26" i="58"/>
  <c r="K15" i="58"/>
  <c r="H44" i="78"/>
  <c r="L61" i="84"/>
  <c r="T64" i="83"/>
  <c r="T65" i="83"/>
  <c r="W65" i="79"/>
  <c r="Q65" i="43"/>
  <c r="K43" i="38"/>
  <c r="Y60" i="81"/>
  <c r="Y61" i="81"/>
  <c r="DE63" i="78"/>
  <c r="P65" i="43"/>
  <c r="CO62" i="78"/>
  <c r="CO63" i="78"/>
  <c r="JA62" i="78"/>
  <c r="JA63" i="78"/>
  <c r="BY63" i="78"/>
  <c r="AF67" i="80"/>
  <c r="AF46" i="80"/>
  <c r="AA63" i="79"/>
  <c r="P64" i="83"/>
  <c r="P65" i="83"/>
  <c r="AT65" i="79"/>
  <c r="DN62" i="78"/>
  <c r="DN63" i="78"/>
  <c r="AG65" i="79"/>
  <c r="AP64" i="79"/>
  <c r="AP65" i="79"/>
  <c r="DA63" i="78"/>
  <c r="KS63" i="78"/>
  <c r="AA65" i="51"/>
  <c r="L60" i="52"/>
  <c r="Z42" i="81"/>
  <c r="Y58" i="84"/>
  <c r="Y59" i="84"/>
  <c r="BA48" i="45"/>
  <c r="BA63" i="45"/>
  <c r="J47" i="43"/>
  <c r="M67" i="45"/>
  <c r="M46" i="45"/>
  <c r="U65" i="43"/>
  <c r="L48" i="42"/>
  <c r="D27" i="8"/>
  <c r="L60" i="42"/>
  <c r="AS44" i="41"/>
  <c r="AS65" i="41"/>
  <c r="AO65" i="41"/>
  <c r="AO44" i="41"/>
  <c r="U66" i="41"/>
  <c r="G64" i="41"/>
  <c r="D10" i="39"/>
  <c r="AD65" i="41"/>
  <c r="AD44" i="41"/>
  <c r="AR64" i="79"/>
  <c r="AR65" i="79"/>
  <c r="BE67" i="43"/>
  <c r="BE46" i="43"/>
  <c r="JX62" i="78"/>
  <c r="JX63" i="78"/>
  <c r="W57" i="84"/>
  <c r="W42" i="84"/>
  <c r="BM62" i="78"/>
  <c r="BM63" i="78"/>
  <c r="W42" i="81"/>
  <c r="W63" i="81"/>
  <c r="N48" i="83"/>
  <c r="N63" i="83"/>
  <c r="N21" i="79"/>
  <c r="AF65" i="78"/>
  <c r="AF44" i="78"/>
  <c r="O41" i="51"/>
  <c r="O45" i="51"/>
  <c r="G37" i="51"/>
  <c r="JE63" i="78"/>
  <c r="JE62" i="78"/>
  <c r="CK65" i="78"/>
  <c r="CK44" i="78"/>
  <c r="GX62" i="78"/>
  <c r="GX63" i="78"/>
  <c r="BI48" i="79"/>
  <c r="BI63" i="79"/>
  <c r="Y42" i="81"/>
  <c r="Y63" i="81"/>
  <c r="U42" i="81"/>
  <c r="U63" i="81"/>
  <c r="Z60" i="81"/>
  <c r="Z61" i="81"/>
  <c r="AO65" i="78"/>
  <c r="AO44" i="78"/>
  <c r="P44" i="78"/>
  <c r="EL44" i="78"/>
  <c r="EL65" i="78"/>
  <c r="DV62" i="78"/>
  <c r="DV63" i="78"/>
  <c r="KC62" i="78"/>
  <c r="KC63" i="78"/>
  <c r="JI62" i="78"/>
  <c r="JI63" i="78"/>
  <c r="AC64" i="80"/>
  <c r="AC65" i="80"/>
  <c r="AK64" i="79"/>
  <c r="AK65" i="79"/>
  <c r="K46" i="83"/>
  <c r="V57" i="84"/>
  <c r="V42" i="84"/>
  <c r="AV63" i="80"/>
  <c r="AV48" i="80"/>
  <c r="AW62" i="78"/>
  <c r="AW63" i="78"/>
  <c r="AA20" i="41"/>
  <c r="AL19" i="35"/>
  <c r="Q44" i="78"/>
  <c r="Q65" i="78"/>
  <c r="R61" i="84"/>
  <c r="L17" i="38"/>
  <c r="X7" i="6"/>
  <c r="L7" i="6"/>
  <c r="E7" i="6"/>
  <c r="R7" i="6"/>
  <c r="Z7" i="6"/>
  <c r="AD7" i="6"/>
  <c r="J7" i="6"/>
  <c r="H7" i="6"/>
  <c r="AB7" i="6"/>
  <c r="V7" i="6"/>
  <c r="P7" i="6"/>
  <c r="F8" i="6"/>
  <c r="T7" i="6"/>
  <c r="N7" i="6"/>
  <c r="AC63" i="45"/>
  <c r="AC48" i="45"/>
  <c r="AG67" i="45"/>
  <c r="AG46" i="45"/>
  <c r="M387" i="37"/>
  <c r="N387" i="37"/>
  <c r="J46" i="43"/>
  <c r="H65" i="78"/>
  <c r="L63" i="81"/>
  <c r="H64" i="43"/>
  <c r="O59" i="84"/>
  <c r="AI62" i="78"/>
  <c r="AI63" i="78"/>
  <c r="AE65" i="41"/>
  <c r="N65" i="79"/>
  <c r="X40" i="53"/>
  <c r="K17" i="38"/>
  <c r="L20" i="48"/>
  <c r="AQ46" i="45"/>
  <c r="R65" i="83"/>
  <c r="BQ62" i="78"/>
  <c r="BQ63" i="78"/>
  <c r="IG62" i="78"/>
  <c r="IG63" i="78"/>
  <c r="JD44" i="41"/>
  <c r="R64" i="51"/>
  <c r="R65" i="51"/>
  <c r="X64" i="80"/>
  <c r="X65" i="80"/>
  <c r="J47" i="80"/>
  <c r="N65" i="51"/>
  <c r="CS62" i="78"/>
  <c r="CS63" i="78"/>
  <c r="J61" i="47"/>
  <c r="ES63" i="78"/>
  <c r="HD63" i="78"/>
  <c r="X64" i="83"/>
  <c r="X65" i="83"/>
  <c r="EC63" i="78"/>
  <c r="AA67" i="79"/>
  <c r="O61" i="84"/>
  <c r="BA65" i="80"/>
  <c r="K15" i="63"/>
  <c r="L5" i="63"/>
  <c r="L15" i="63"/>
  <c r="L40" i="63"/>
  <c r="L55" i="48"/>
  <c r="L8" i="42"/>
  <c r="L49" i="42"/>
  <c r="K49" i="42"/>
  <c r="L56" i="50"/>
  <c r="L59" i="38"/>
  <c r="L69" i="38"/>
  <c r="L78" i="48"/>
  <c r="K78" i="48"/>
  <c r="H46" i="8"/>
  <c r="K69" i="38"/>
  <c r="L60" i="46"/>
  <c r="L66" i="46"/>
  <c r="L69" i="46"/>
  <c r="K69" i="46"/>
  <c r="O64" i="83"/>
  <c r="O65" i="83"/>
  <c r="X59" i="84"/>
  <c r="J45" i="80"/>
  <c r="H46" i="78"/>
  <c r="AP63" i="78"/>
  <c r="AO67" i="80"/>
  <c r="P63" i="47"/>
  <c r="P42" i="47"/>
  <c r="N48" i="43"/>
  <c r="N63" i="43"/>
  <c r="R40" i="53"/>
  <c r="R61" i="53"/>
  <c r="Z44" i="41"/>
  <c r="Z65" i="41"/>
  <c r="L14" i="50"/>
  <c r="L49" i="50"/>
  <c r="K49" i="50"/>
  <c r="L8" i="74"/>
  <c r="L49" i="74"/>
  <c r="K49" i="74"/>
  <c r="L58" i="74"/>
  <c r="L60" i="74"/>
  <c r="K60" i="74"/>
  <c r="L115" i="40"/>
  <c r="L120" i="40"/>
  <c r="K120" i="40"/>
  <c r="HZ44" i="78"/>
  <c r="HZ65" i="78"/>
  <c r="H68" i="79"/>
  <c r="S40" i="84"/>
  <c r="S61" i="84"/>
  <c r="I67" i="83"/>
  <c r="X48" i="83"/>
  <c r="N46" i="80"/>
  <c r="S68" i="51"/>
  <c r="G68" i="51"/>
  <c r="I9" i="39"/>
  <c r="G66" i="51"/>
  <c r="I10" i="39"/>
  <c r="CD64" i="79"/>
  <c r="CD65" i="79"/>
  <c r="W44" i="78"/>
  <c r="W65" i="78"/>
  <c r="BB65" i="41"/>
  <c r="BB44" i="41"/>
  <c r="BC44" i="41"/>
  <c r="BC65" i="41"/>
  <c r="U46" i="43"/>
  <c r="U67" i="43"/>
  <c r="M139" i="40"/>
  <c r="O467" i="37"/>
  <c r="G17" i="8"/>
  <c r="N15" i="49"/>
  <c r="G11" i="49"/>
  <c r="G12" i="49"/>
  <c r="N15" i="82"/>
  <c r="G11" i="82"/>
  <c r="G12" i="82"/>
  <c r="AZ60" i="41"/>
  <c r="AZ62" i="41"/>
  <c r="AZ63" i="41"/>
  <c r="FA62" i="78"/>
  <c r="FA63" i="78"/>
  <c r="AU46" i="78"/>
  <c r="AU61" i="78"/>
  <c r="FE63" i="78"/>
  <c r="I63" i="78"/>
  <c r="N65" i="78"/>
  <c r="G41" i="51"/>
  <c r="AZ44" i="41"/>
  <c r="AZ65" i="41"/>
  <c r="DE44" i="41"/>
  <c r="DE65" i="41"/>
  <c r="BT65" i="41"/>
  <c r="BT44" i="41"/>
  <c r="I68" i="83"/>
  <c r="G66" i="83"/>
  <c r="I22" i="39"/>
  <c r="AQ46" i="78"/>
  <c r="AQ61" i="78"/>
  <c r="P63" i="81"/>
  <c r="P42" i="81"/>
  <c r="J40" i="53"/>
  <c r="J61" i="53"/>
  <c r="Q48" i="51"/>
  <c r="Q63" i="51"/>
  <c r="H45" i="43"/>
  <c r="M441" i="37"/>
  <c r="M442" i="37"/>
  <c r="T65" i="79"/>
  <c r="K67" i="83"/>
  <c r="H45" i="51"/>
  <c r="N44" i="78"/>
  <c r="W67" i="79"/>
  <c r="GG62" i="78"/>
  <c r="GG63" i="78"/>
  <c r="G66" i="41"/>
  <c r="D9" i="39"/>
  <c r="L59" i="53"/>
  <c r="BX63" i="78"/>
  <c r="BI64" i="43"/>
  <c r="BI65" i="43"/>
  <c r="FU62" i="78"/>
  <c r="FU63" i="78"/>
  <c r="EK61" i="78"/>
  <c r="AK64" i="80"/>
  <c r="AK65" i="80"/>
  <c r="I45" i="80"/>
  <c r="JM62" i="78"/>
  <c r="JM63" i="78"/>
  <c r="FY62" i="78"/>
  <c r="FY63" i="78"/>
  <c r="L73" i="38"/>
  <c r="L82" i="38"/>
  <c r="L78" i="50"/>
  <c r="K78" i="50"/>
  <c r="I46" i="8"/>
  <c r="L46" i="38"/>
  <c r="K56" i="38"/>
  <c r="L12" i="61"/>
  <c r="L12" i="37"/>
  <c r="M12" i="37"/>
  <c r="N12" i="37"/>
  <c r="L11" i="61"/>
  <c r="L11" i="37"/>
  <c r="M11" i="37"/>
  <c r="N11" i="37"/>
  <c r="L13" i="61"/>
  <c r="L13" i="37"/>
  <c r="M13" i="37"/>
  <c r="N13" i="37"/>
  <c r="L16" i="61"/>
  <c r="L16" i="37"/>
  <c r="M16" i="37"/>
  <c r="N16" i="37"/>
  <c r="L20" i="61"/>
  <c r="L20" i="37"/>
  <c r="M20" i="37"/>
  <c r="N20" i="37"/>
  <c r="L24" i="61"/>
  <c r="L24" i="37"/>
  <c r="M24" i="37"/>
  <c r="N24" i="37"/>
  <c r="L28" i="61"/>
  <c r="L28" i="37"/>
  <c r="M28" i="37"/>
  <c r="N28" i="37"/>
  <c r="L32" i="61"/>
  <c r="L32" i="37"/>
  <c r="M32" i="37"/>
  <c r="N32" i="37"/>
  <c r="L36" i="61"/>
  <c r="L36" i="37"/>
  <c r="M36" i="37"/>
  <c r="N36" i="37"/>
  <c r="L62" i="61"/>
  <c r="L63" i="37"/>
  <c r="M63" i="37"/>
  <c r="L117" i="61"/>
  <c r="L120" i="37"/>
  <c r="M120" i="37"/>
  <c r="N120" i="37"/>
  <c r="L119" i="61"/>
  <c r="L122" i="37"/>
  <c r="M122" i="37"/>
  <c r="N122" i="37"/>
  <c r="L121" i="61"/>
  <c r="L124" i="37"/>
  <c r="M124" i="37"/>
  <c r="N124" i="37"/>
  <c r="L123" i="61"/>
  <c r="L126" i="37"/>
  <c r="M126" i="37"/>
  <c r="N126" i="37"/>
  <c r="L125" i="61"/>
  <c r="L128" i="37"/>
  <c r="M128" i="37"/>
  <c r="N128" i="37"/>
  <c r="L127" i="61"/>
  <c r="L130" i="37"/>
  <c r="M130" i="37"/>
  <c r="N130" i="37"/>
  <c r="L129" i="61"/>
  <c r="L132" i="37"/>
  <c r="M132" i="37"/>
  <c r="N132" i="37"/>
  <c r="L131" i="61"/>
  <c r="L134" i="37"/>
  <c r="M134" i="37"/>
  <c r="N134" i="37"/>
  <c r="L133" i="61"/>
  <c r="L136" i="37"/>
  <c r="M136" i="37"/>
  <c r="N136" i="37"/>
  <c r="L148" i="61"/>
  <c r="L152" i="37"/>
  <c r="M152" i="37"/>
  <c r="N152" i="37"/>
  <c r="L152" i="61"/>
  <c r="L156" i="37"/>
  <c r="M156" i="37"/>
  <c r="N156" i="37"/>
  <c r="L156" i="61"/>
  <c r="L160" i="37"/>
  <c r="M160" i="37"/>
  <c r="N160" i="37"/>
  <c r="L95" i="61"/>
  <c r="L96" i="37"/>
  <c r="M96" i="37"/>
  <c r="N96" i="37"/>
  <c r="L97" i="61"/>
  <c r="L98" i="37"/>
  <c r="M98" i="37"/>
  <c r="N98" i="37"/>
  <c r="L99" i="61"/>
  <c r="L100" i="37"/>
  <c r="M100" i="37"/>
  <c r="N100" i="37"/>
  <c r="L101" i="61"/>
  <c r="L102" i="37"/>
  <c r="M102" i="37"/>
  <c r="N102" i="37"/>
  <c r="L103" i="61"/>
  <c r="L104" i="37"/>
  <c r="M104" i="37"/>
  <c r="N104" i="37"/>
  <c r="L105" i="61"/>
  <c r="L106" i="37"/>
  <c r="M106" i="37"/>
  <c r="N106" i="37"/>
  <c r="L107" i="61"/>
  <c r="L108" i="37"/>
  <c r="M108" i="37"/>
  <c r="N108" i="37"/>
  <c r="L109" i="61"/>
  <c r="L110" i="37"/>
  <c r="M110" i="37"/>
  <c r="N110" i="37"/>
  <c r="L111" i="61"/>
  <c r="L112" i="37"/>
  <c r="M112" i="37"/>
  <c r="N112" i="37"/>
  <c r="L147" i="61"/>
  <c r="L151" i="37"/>
  <c r="M151" i="37"/>
  <c r="N151" i="37"/>
  <c r="L151" i="61"/>
  <c r="L155" i="37"/>
  <c r="M155" i="37"/>
  <c r="N155" i="37"/>
  <c r="L155" i="61"/>
  <c r="L159" i="37"/>
  <c r="M159" i="37"/>
  <c r="N159" i="37"/>
  <c r="L192" i="61"/>
  <c r="L198" i="37"/>
  <c r="M198" i="37"/>
  <c r="N198" i="37"/>
  <c r="L196" i="61"/>
  <c r="L202" i="37"/>
  <c r="M202" i="37"/>
  <c r="N202" i="37"/>
  <c r="L200" i="61"/>
  <c r="L206" i="37"/>
  <c r="M206" i="37"/>
  <c r="N206" i="37"/>
  <c r="L204" i="61"/>
  <c r="L210" i="37"/>
  <c r="M210" i="37"/>
  <c r="N210" i="37"/>
  <c r="L208" i="61"/>
  <c r="L214" i="37"/>
  <c r="M214" i="37"/>
  <c r="N214" i="37"/>
  <c r="L209" i="61"/>
  <c r="L215" i="37"/>
  <c r="M215" i="37"/>
  <c r="N215" i="37"/>
  <c r="L287" i="61"/>
  <c r="L297" i="37"/>
  <c r="M297" i="37"/>
  <c r="L336" i="61"/>
  <c r="L351" i="37"/>
  <c r="M351" i="37"/>
  <c r="N351" i="37"/>
  <c r="L337" i="61"/>
  <c r="L352" i="37"/>
  <c r="M352" i="37"/>
  <c r="N352" i="37"/>
  <c r="L338" i="61"/>
  <c r="L353" i="37"/>
  <c r="M353" i="37"/>
  <c r="N353" i="37"/>
  <c r="L339" i="61"/>
  <c r="L354" i="37"/>
  <c r="M354" i="37"/>
  <c r="N354" i="37"/>
  <c r="L340" i="61"/>
  <c r="L355" i="37"/>
  <c r="M355" i="37"/>
  <c r="N355" i="37"/>
  <c r="L341" i="61"/>
  <c r="L356" i="37"/>
  <c r="M356" i="37"/>
  <c r="N356" i="37"/>
  <c r="L342" i="61"/>
  <c r="L357" i="37"/>
  <c r="M357" i="37"/>
  <c r="N357" i="37"/>
  <c r="L190" i="61"/>
  <c r="L196" i="37"/>
  <c r="M196" i="37"/>
  <c r="N196" i="37"/>
  <c r="L194" i="61"/>
  <c r="L200" i="37"/>
  <c r="M200" i="37"/>
  <c r="N200" i="37"/>
  <c r="L198" i="61"/>
  <c r="L204" i="37"/>
  <c r="M204" i="37"/>
  <c r="N204" i="37"/>
  <c r="L202" i="61"/>
  <c r="L208" i="37"/>
  <c r="M208" i="37"/>
  <c r="N208" i="37"/>
  <c r="L206" i="61"/>
  <c r="L212" i="37"/>
  <c r="M212" i="37"/>
  <c r="N212" i="37"/>
  <c r="L310" i="61"/>
  <c r="L322" i="37"/>
  <c r="M322" i="37"/>
  <c r="L323" i="61"/>
  <c r="L336" i="37"/>
  <c r="M336" i="37"/>
  <c r="N336" i="37"/>
  <c r="L324" i="61"/>
  <c r="L337" i="37"/>
  <c r="M337" i="37"/>
  <c r="N337" i="37"/>
  <c r="L325" i="61"/>
  <c r="L338" i="37"/>
  <c r="M338" i="37"/>
  <c r="N338" i="37"/>
  <c r="L326" i="61"/>
  <c r="L339" i="37"/>
  <c r="M339" i="37"/>
  <c r="N339" i="37"/>
  <c r="L327" i="61"/>
  <c r="L340" i="37"/>
  <c r="M340" i="37"/>
  <c r="N340" i="37"/>
  <c r="L328" i="61"/>
  <c r="L341" i="37"/>
  <c r="M341" i="37"/>
  <c r="N341" i="37"/>
  <c r="L329" i="61"/>
  <c r="L342" i="37"/>
  <c r="M342" i="37"/>
  <c r="N342" i="37"/>
  <c r="L330" i="61"/>
  <c r="L343" i="37"/>
  <c r="M343" i="37"/>
  <c r="N343" i="37"/>
  <c r="L331" i="61"/>
  <c r="L344" i="37"/>
  <c r="M344" i="37"/>
  <c r="N344" i="37"/>
  <c r="L425" i="61"/>
  <c r="L446" i="37"/>
  <c r="M446" i="37"/>
  <c r="L10" i="61"/>
  <c r="L10" i="37"/>
  <c r="M10" i="37"/>
  <c r="L138" i="61"/>
  <c r="L142" i="37"/>
  <c r="M142" i="37"/>
  <c r="N142" i="37"/>
  <c r="N161" i="37"/>
  <c r="L139" i="61"/>
  <c r="L143" i="37"/>
  <c r="M143" i="37"/>
  <c r="N143" i="37"/>
  <c r="L140" i="61"/>
  <c r="L144" i="37"/>
  <c r="M144" i="37"/>
  <c r="N144" i="37"/>
  <c r="L141" i="61"/>
  <c r="L145" i="37"/>
  <c r="M145" i="37"/>
  <c r="N145" i="37"/>
  <c r="L142" i="61"/>
  <c r="L146" i="37"/>
  <c r="M146" i="37"/>
  <c r="N146" i="37"/>
  <c r="L143" i="61"/>
  <c r="L147" i="37"/>
  <c r="M147" i="37"/>
  <c r="N147" i="37"/>
  <c r="L144" i="61"/>
  <c r="L148" i="37"/>
  <c r="M148" i="37"/>
  <c r="N148" i="37"/>
  <c r="L145" i="61"/>
  <c r="L149" i="37"/>
  <c r="M149" i="37"/>
  <c r="N149" i="37"/>
  <c r="L146" i="61"/>
  <c r="L150" i="37"/>
  <c r="M150" i="37"/>
  <c r="N150" i="37"/>
  <c r="L116" i="61"/>
  <c r="L119" i="37"/>
  <c r="M119" i="37"/>
  <c r="N119" i="37"/>
  <c r="L118" i="61"/>
  <c r="L121" i="37"/>
  <c r="M121" i="37"/>
  <c r="N121" i="37"/>
  <c r="L120" i="61"/>
  <c r="L123" i="37"/>
  <c r="M123" i="37"/>
  <c r="N123" i="37"/>
  <c r="L122" i="61"/>
  <c r="L125" i="37"/>
  <c r="M125" i="37"/>
  <c r="N125" i="37"/>
  <c r="L124" i="61"/>
  <c r="L127" i="37"/>
  <c r="M127" i="37"/>
  <c r="N127" i="37"/>
  <c r="L126" i="61"/>
  <c r="L129" i="37"/>
  <c r="M129" i="37"/>
  <c r="N129" i="37"/>
  <c r="L128" i="61"/>
  <c r="L131" i="37"/>
  <c r="M131" i="37"/>
  <c r="N131" i="37"/>
  <c r="L130" i="61"/>
  <c r="L133" i="37"/>
  <c r="M133" i="37"/>
  <c r="N133" i="37"/>
  <c r="L132" i="61"/>
  <c r="L135" i="37"/>
  <c r="M135" i="37"/>
  <c r="N135" i="37"/>
  <c r="L134" i="61"/>
  <c r="L137" i="37"/>
  <c r="M137" i="37"/>
  <c r="N137" i="37"/>
  <c r="L150" i="61"/>
  <c r="L154" i="37"/>
  <c r="M154" i="37"/>
  <c r="N154" i="37"/>
  <c r="L154" i="61"/>
  <c r="L158" i="37"/>
  <c r="M158" i="37"/>
  <c r="N158" i="37"/>
  <c r="L183" i="61"/>
  <c r="L189" i="37"/>
  <c r="M189" i="37"/>
  <c r="N189" i="37"/>
  <c r="N216" i="37"/>
  <c r="N270" i="37"/>
  <c r="L139" i="44"/>
  <c r="K139" i="44"/>
  <c r="F47" i="8"/>
  <c r="L184" i="61"/>
  <c r="L190" i="37"/>
  <c r="M190" i="37"/>
  <c r="N190" i="37"/>
  <c r="L185" i="61"/>
  <c r="L191" i="37"/>
  <c r="M191" i="37"/>
  <c r="N191" i="37"/>
  <c r="L186" i="61"/>
  <c r="L192" i="37"/>
  <c r="M192" i="37"/>
  <c r="N192" i="37"/>
  <c r="L187" i="61"/>
  <c r="L193" i="37"/>
  <c r="M193" i="37"/>
  <c r="N193" i="37"/>
  <c r="L188" i="61"/>
  <c r="L194" i="37"/>
  <c r="M194" i="37"/>
  <c r="N194" i="37"/>
  <c r="L189" i="61"/>
  <c r="L195" i="37"/>
  <c r="M195" i="37"/>
  <c r="N195" i="37"/>
  <c r="L94" i="61"/>
  <c r="L95" i="37"/>
  <c r="M95" i="37"/>
  <c r="N95" i="37"/>
  <c r="L96" i="61"/>
  <c r="L97" i="37"/>
  <c r="M97" i="37"/>
  <c r="N97" i="37"/>
  <c r="L98" i="61"/>
  <c r="L99" i="37"/>
  <c r="M99" i="37"/>
  <c r="N99" i="37"/>
  <c r="L100" i="61"/>
  <c r="L101" i="37"/>
  <c r="M101" i="37"/>
  <c r="N101" i="37"/>
  <c r="L102" i="61"/>
  <c r="L103" i="37"/>
  <c r="M103" i="37"/>
  <c r="N103" i="37"/>
  <c r="L104" i="61"/>
  <c r="L105" i="37"/>
  <c r="M105" i="37"/>
  <c r="N105" i="37"/>
  <c r="L106" i="61"/>
  <c r="L107" i="37"/>
  <c r="M107" i="37"/>
  <c r="N107" i="37"/>
  <c r="L108" i="61"/>
  <c r="L109" i="37"/>
  <c r="M109" i="37"/>
  <c r="N109" i="37"/>
  <c r="L110" i="61"/>
  <c r="L111" i="37"/>
  <c r="M111" i="37"/>
  <c r="N111" i="37"/>
  <c r="L149" i="61"/>
  <c r="L153" i="37"/>
  <c r="M153" i="37"/>
  <c r="N153" i="37"/>
  <c r="L153" i="61"/>
  <c r="L157" i="37"/>
  <c r="M157" i="37"/>
  <c r="N157" i="37"/>
  <c r="L115" i="61"/>
  <c r="L118" i="37"/>
  <c r="M118" i="37"/>
  <c r="L213" i="61"/>
  <c r="L220" i="37"/>
  <c r="M220" i="37"/>
  <c r="N220" i="37"/>
  <c r="N269" i="37"/>
  <c r="L214" i="61"/>
  <c r="L221" i="37"/>
  <c r="M221" i="37"/>
  <c r="N221" i="37"/>
  <c r="L215" i="61"/>
  <c r="L222" i="37"/>
  <c r="M222" i="37"/>
  <c r="N222" i="37"/>
  <c r="L216" i="61"/>
  <c r="L223" i="37"/>
  <c r="M223" i="37"/>
  <c r="N223" i="37"/>
  <c r="L217" i="61"/>
  <c r="L224" i="37"/>
  <c r="M224" i="37"/>
  <c r="N224" i="37"/>
  <c r="L218" i="61"/>
  <c r="L225" i="37"/>
  <c r="M225" i="37"/>
  <c r="N225" i="37"/>
  <c r="L219" i="61"/>
  <c r="L226" i="37"/>
  <c r="M226" i="37"/>
  <c r="N226" i="37"/>
  <c r="L220" i="61"/>
  <c r="L227" i="37"/>
  <c r="M227" i="37"/>
  <c r="N227" i="37"/>
  <c r="L221" i="61"/>
  <c r="L228" i="37"/>
  <c r="M228" i="37"/>
  <c r="N228" i="37"/>
  <c r="L222" i="61"/>
  <c r="L229" i="37"/>
  <c r="M229" i="37"/>
  <c r="N229" i="37"/>
  <c r="L223" i="61"/>
  <c r="L230" i="37"/>
  <c r="M230" i="37"/>
  <c r="N230" i="37"/>
  <c r="L224" i="61"/>
  <c r="L231" i="37"/>
  <c r="M231" i="37"/>
  <c r="N231" i="37"/>
  <c r="L225" i="61"/>
  <c r="L232" i="37"/>
  <c r="M232" i="37"/>
  <c r="N232" i="37"/>
  <c r="L226" i="61"/>
  <c r="L233" i="37"/>
  <c r="M233" i="37"/>
  <c r="N233" i="37"/>
  <c r="L227" i="61"/>
  <c r="L234" i="37"/>
  <c r="M234" i="37"/>
  <c r="N234" i="37"/>
  <c r="L228" i="61"/>
  <c r="L235" i="37"/>
  <c r="M235" i="37"/>
  <c r="N235" i="37"/>
  <c r="L229" i="61"/>
  <c r="L236" i="37"/>
  <c r="M236" i="37"/>
  <c r="N236" i="37"/>
  <c r="L230" i="61"/>
  <c r="L237" i="37"/>
  <c r="M237" i="37"/>
  <c r="N237" i="37"/>
  <c r="L231" i="61"/>
  <c r="L238" i="37"/>
  <c r="M238" i="37"/>
  <c r="N238" i="37"/>
  <c r="L232" i="61"/>
  <c r="L239" i="37"/>
  <c r="M239" i="37"/>
  <c r="N239" i="37"/>
  <c r="L233" i="61"/>
  <c r="L240" i="37"/>
  <c r="M240" i="37"/>
  <c r="N240" i="37"/>
  <c r="L234" i="61"/>
  <c r="L241" i="37"/>
  <c r="M241" i="37"/>
  <c r="N241" i="37"/>
  <c r="L235" i="61"/>
  <c r="L242" i="37"/>
  <c r="M242" i="37"/>
  <c r="N242" i="37"/>
  <c r="L236" i="61"/>
  <c r="L243" i="37"/>
  <c r="M243" i="37"/>
  <c r="N243" i="37"/>
  <c r="L237" i="61"/>
  <c r="L244" i="37"/>
  <c r="M244" i="37"/>
  <c r="N244" i="37"/>
  <c r="L238" i="61"/>
  <c r="L245" i="37"/>
  <c r="M245" i="37"/>
  <c r="N245" i="37"/>
  <c r="L239" i="61"/>
  <c r="L246" i="37"/>
  <c r="M246" i="37"/>
  <c r="N246" i="37"/>
  <c r="L240" i="61"/>
  <c r="L247" i="37"/>
  <c r="M247" i="37"/>
  <c r="N247" i="37"/>
  <c r="L241" i="61"/>
  <c r="L248" i="37"/>
  <c r="M248" i="37"/>
  <c r="N248" i="37"/>
  <c r="L242" i="61"/>
  <c r="L249" i="37"/>
  <c r="M249" i="37"/>
  <c r="N249" i="37"/>
  <c r="L243" i="61"/>
  <c r="L250" i="37"/>
  <c r="M250" i="37"/>
  <c r="N250" i="37"/>
  <c r="L244" i="61"/>
  <c r="L251" i="37"/>
  <c r="M251" i="37"/>
  <c r="N251" i="37"/>
  <c r="L245" i="61"/>
  <c r="L252" i="37"/>
  <c r="M252" i="37"/>
  <c r="N252" i="37"/>
  <c r="L246" i="61"/>
  <c r="L253" i="37"/>
  <c r="M253" i="37"/>
  <c r="N253" i="37"/>
  <c r="L247" i="61"/>
  <c r="L254" i="37"/>
  <c r="M254" i="37"/>
  <c r="N254" i="37"/>
  <c r="L248" i="61"/>
  <c r="L255" i="37"/>
  <c r="M255" i="37"/>
  <c r="N255" i="37"/>
  <c r="L249" i="61"/>
  <c r="L256" i="37"/>
  <c r="M256" i="37"/>
  <c r="N256" i="37"/>
  <c r="L250" i="61"/>
  <c r="L257" i="37"/>
  <c r="M257" i="37"/>
  <c r="N257" i="37"/>
  <c r="L251" i="61"/>
  <c r="L258" i="37"/>
  <c r="M258" i="37"/>
  <c r="N258" i="37"/>
  <c r="L252" i="61"/>
  <c r="L259" i="37"/>
  <c r="M259" i="37"/>
  <c r="N259" i="37"/>
  <c r="L253" i="61"/>
  <c r="L260" i="37"/>
  <c r="M260" i="37"/>
  <c r="N260" i="37"/>
  <c r="L254" i="61"/>
  <c r="L261" i="37"/>
  <c r="M261" i="37"/>
  <c r="N261" i="37"/>
  <c r="L255" i="61"/>
  <c r="L262" i="37"/>
  <c r="M262" i="37"/>
  <c r="N262" i="37"/>
  <c r="L256" i="61"/>
  <c r="L263" i="37"/>
  <c r="M263" i="37"/>
  <c r="N263" i="37"/>
  <c r="L257" i="61"/>
  <c r="L264" i="37"/>
  <c r="M264" i="37"/>
  <c r="N264" i="37"/>
  <c r="L258" i="61"/>
  <c r="L265" i="37"/>
  <c r="M265" i="37"/>
  <c r="N265" i="37"/>
  <c r="L259" i="61"/>
  <c r="L266" i="37"/>
  <c r="M266" i="37"/>
  <c r="N266" i="37"/>
  <c r="L260" i="61"/>
  <c r="L267" i="37"/>
  <c r="M267" i="37"/>
  <c r="N267" i="37"/>
  <c r="L261" i="61"/>
  <c r="L268" i="37"/>
  <c r="M268" i="37"/>
  <c r="N268" i="37"/>
  <c r="L335" i="61"/>
  <c r="L350" i="37"/>
  <c r="M350" i="37"/>
  <c r="L266" i="61"/>
  <c r="L275" i="37"/>
  <c r="M275" i="37"/>
  <c r="L267" i="61"/>
  <c r="L276" i="37"/>
  <c r="M276" i="37"/>
  <c r="N276" i="37"/>
  <c r="L268" i="61"/>
  <c r="L277" i="37"/>
  <c r="M277" i="37"/>
  <c r="N277" i="37"/>
  <c r="L269" i="61"/>
  <c r="L278" i="37"/>
  <c r="M278" i="37"/>
  <c r="N278" i="37"/>
  <c r="L270" i="61"/>
  <c r="L279" i="37"/>
  <c r="M279" i="37"/>
  <c r="N279" i="37"/>
  <c r="L271" i="61"/>
  <c r="L280" i="37"/>
  <c r="M280" i="37"/>
  <c r="N280" i="37"/>
  <c r="L272" i="61"/>
  <c r="L281" i="37"/>
  <c r="M281" i="37"/>
  <c r="N281" i="37"/>
  <c r="L273" i="61"/>
  <c r="L282" i="37"/>
  <c r="M282" i="37"/>
  <c r="N282" i="37"/>
  <c r="L274" i="61"/>
  <c r="L283" i="37"/>
  <c r="M283" i="37"/>
  <c r="N283" i="37"/>
  <c r="L275" i="61"/>
  <c r="L284" i="37"/>
  <c r="M284" i="37"/>
  <c r="N284" i="37"/>
  <c r="L276" i="61"/>
  <c r="L285" i="37"/>
  <c r="M285" i="37"/>
  <c r="N285" i="37"/>
  <c r="L277" i="61"/>
  <c r="L286" i="37"/>
  <c r="M286" i="37"/>
  <c r="N286" i="37"/>
  <c r="L278" i="61"/>
  <c r="L287" i="37"/>
  <c r="M287" i="37"/>
  <c r="N287" i="37"/>
  <c r="L279" i="61"/>
  <c r="L288" i="37"/>
  <c r="M288" i="37"/>
  <c r="N288" i="37"/>
  <c r="L280" i="61"/>
  <c r="L289" i="37"/>
  <c r="M289" i="37"/>
  <c r="N289" i="37"/>
  <c r="L281" i="61"/>
  <c r="L290" i="37"/>
  <c r="M290" i="37"/>
  <c r="N290" i="37"/>
  <c r="L282" i="61"/>
  <c r="L291" i="37"/>
  <c r="M291" i="37"/>
  <c r="N291" i="37"/>
  <c r="L283" i="61"/>
  <c r="L292" i="37"/>
  <c r="M292" i="37"/>
  <c r="N292" i="37"/>
  <c r="L284" i="61"/>
  <c r="L293" i="37"/>
  <c r="M293" i="37"/>
  <c r="N293" i="37"/>
  <c r="L322" i="61"/>
  <c r="L335" i="37"/>
  <c r="M335" i="37"/>
  <c r="H62" i="84"/>
  <c r="H17" i="39"/>
  <c r="G43" i="82"/>
  <c r="H18" i="39"/>
  <c r="BD65" i="78"/>
  <c r="BD44" i="78"/>
  <c r="T61" i="78"/>
  <c r="N45" i="43"/>
  <c r="W65" i="41"/>
  <c r="W44" i="41"/>
  <c r="S65" i="41"/>
  <c r="S44" i="41"/>
  <c r="CX65" i="43"/>
  <c r="AK64" i="43"/>
  <c r="AK65" i="43"/>
  <c r="L9" i="46"/>
  <c r="O44" i="81"/>
  <c r="O59" i="81"/>
  <c r="H64" i="80"/>
  <c r="H65" i="80"/>
  <c r="AH46" i="80"/>
  <c r="AH67" i="80"/>
  <c r="KP61" i="78"/>
  <c r="KP46" i="78"/>
  <c r="CP46" i="78"/>
  <c r="CP61" i="78"/>
  <c r="JT63" i="78"/>
  <c r="W67" i="83"/>
  <c r="W46" i="83"/>
  <c r="W59" i="81"/>
  <c r="W44" i="81"/>
  <c r="AG67" i="80"/>
  <c r="AG46" i="80"/>
  <c r="AU67" i="80"/>
  <c r="AU46" i="80"/>
  <c r="DY44" i="41"/>
  <c r="DY65" i="41"/>
  <c r="FM46" i="78"/>
  <c r="FM61" i="78"/>
  <c r="BA67" i="80"/>
  <c r="BA46" i="80"/>
  <c r="AX45" i="80"/>
  <c r="Q42" i="53"/>
  <c r="Q57" i="53"/>
  <c r="N45" i="45"/>
  <c r="AW65" i="41"/>
  <c r="AW44" i="41"/>
  <c r="AG44" i="41"/>
  <c r="AG65" i="41"/>
  <c r="AB18" i="41"/>
  <c r="AB20" i="41"/>
  <c r="AB43" i="41"/>
  <c r="G17" i="41"/>
  <c r="V61" i="53"/>
  <c r="V40" i="53"/>
  <c r="AQ47" i="80"/>
  <c r="BJ63" i="78"/>
  <c r="BJ62" i="78"/>
  <c r="EG62" i="78"/>
  <c r="EG63" i="78"/>
  <c r="KQ63" i="41"/>
  <c r="KQ62" i="41"/>
  <c r="CT64" i="79"/>
  <c r="CT65" i="79"/>
  <c r="T45" i="79"/>
  <c r="KB63" i="41"/>
  <c r="W63" i="45"/>
  <c r="W48" i="45"/>
  <c r="N139" i="40"/>
  <c r="P467" i="37"/>
  <c r="H17" i="8"/>
  <c r="AV45" i="45"/>
  <c r="T18" i="43"/>
  <c r="T19" i="43"/>
  <c r="T21" i="43"/>
  <c r="T45" i="43"/>
  <c r="T20" i="43"/>
  <c r="T47" i="43"/>
  <c r="M18" i="43"/>
  <c r="M19" i="43"/>
  <c r="M21" i="43"/>
  <c r="M45" i="43"/>
  <c r="V45" i="51"/>
  <c r="S61" i="51"/>
  <c r="P62" i="51"/>
  <c r="P64" i="51"/>
  <c r="P65" i="51"/>
  <c r="O4" i="4"/>
  <c r="I61" i="47"/>
  <c r="AT61" i="78"/>
  <c r="HR63" i="78"/>
  <c r="CN65" i="79"/>
  <c r="BT65" i="79"/>
  <c r="EO62" i="78"/>
  <c r="EO63" i="78"/>
  <c r="CW62" i="78"/>
  <c r="CW63" i="78"/>
  <c r="BE65" i="79"/>
  <c r="S45" i="79"/>
  <c r="DI65" i="41"/>
  <c r="T46" i="51"/>
  <c r="T67" i="51"/>
  <c r="S47" i="45"/>
  <c r="BB48" i="45"/>
  <c r="BB63" i="45"/>
  <c r="Y38" i="45"/>
  <c r="Y39" i="45"/>
  <c r="Y41" i="45"/>
  <c r="Y45" i="45"/>
  <c r="Y66" i="45"/>
  <c r="Y68" i="45"/>
  <c r="Y40" i="45"/>
  <c r="Y47" i="45"/>
  <c r="P38" i="45"/>
  <c r="P39" i="45"/>
  <c r="P41" i="45"/>
  <c r="P45" i="45"/>
  <c r="K31" i="45"/>
  <c r="G30" i="45"/>
  <c r="W61" i="53"/>
  <c r="W40" i="53"/>
  <c r="K45" i="78"/>
  <c r="CJ65" i="79"/>
  <c r="HU62" i="78"/>
  <c r="HU63" i="78"/>
  <c r="DU62" i="78"/>
  <c r="DU63" i="78"/>
  <c r="V64" i="83"/>
  <c r="V65" i="83"/>
  <c r="BP64" i="79"/>
  <c r="BP65" i="79"/>
  <c r="L39" i="53"/>
  <c r="IO65" i="41"/>
  <c r="IO44" i="41"/>
  <c r="Z48" i="43"/>
  <c r="Z63" i="43"/>
  <c r="M78" i="52"/>
  <c r="M96" i="38"/>
  <c r="G16" i="8"/>
  <c r="G20" i="8"/>
  <c r="N39" i="33"/>
  <c r="X44" i="47"/>
  <c r="X59" i="47"/>
  <c r="R60" i="41"/>
  <c r="R62" i="41"/>
  <c r="R63" i="41"/>
  <c r="K60" i="41"/>
  <c r="K62" i="41"/>
  <c r="K63" i="41"/>
  <c r="AX60" i="41"/>
  <c r="Z18" i="43"/>
  <c r="Z19" i="43"/>
  <c r="Z21" i="43"/>
  <c r="Z45" i="43"/>
  <c r="Z66" i="43"/>
  <c r="Z68" i="43"/>
  <c r="V63" i="51"/>
  <c r="V48" i="51"/>
  <c r="M47" i="51"/>
  <c r="B35" i="75"/>
  <c r="B36" i="75"/>
  <c r="B37" i="75"/>
  <c r="B38" i="75"/>
  <c r="B39" i="75"/>
  <c r="B40" i="75"/>
  <c r="B41" i="75"/>
  <c r="B42" i="75"/>
  <c r="B43" i="75"/>
  <c r="B44" i="75"/>
  <c r="B45" i="75"/>
  <c r="B46" i="75"/>
  <c r="B24" i="75"/>
  <c r="B25" i="75"/>
  <c r="B26" i="75"/>
  <c r="O21" i="66"/>
  <c r="H6" i="8"/>
  <c r="D6" i="8"/>
  <c r="N39" i="75"/>
  <c r="N40" i="75"/>
  <c r="N42" i="75"/>
  <c r="O41" i="75"/>
  <c r="G26" i="75"/>
  <c r="C12" i="36"/>
  <c r="G46" i="75"/>
  <c r="K9" i="39"/>
  <c r="G44" i="75"/>
  <c r="K10" i="39"/>
  <c r="Q4" i="55"/>
  <c r="Q28" i="55"/>
  <c r="Q24" i="55"/>
  <c r="Q22" i="55"/>
  <c r="Q20" i="55"/>
  <c r="Q18" i="55"/>
  <c r="Q16" i="55"/>
  <c r="Q14" i="55"/>
  <c r="Q12" i="55"/>
  <c r="Q8" i="55"/>
  <c r="Q6" i="55"/>
  <c r="N47" i="80"/>
  <c r="K33" i="55"/>
  <c r="Q31" i="55"/>
  <c r="AN66" i="45"/>
  <c r="AN68" i="45"/>
  <c r="AN18" i="45"/>
  <c r="AN19" i="45"/>
  <c r="AN21" i="45"/>
  <c r="AN45" i="45"/>
  <c r="AL21" i="45"/>
  <c r="AL45" i="45"/>
  <c r="AL18" i="45"/>
  <c r="AL19" i="45"/>
  <c r="AL20" i="45"/>
  <c r="AL47" i="45"/>
  <c r="AJ18" i="45"/>
  <c r="AJ19" i="45"/>
  <c r="AJ20" i="45"/>
  <c r="AJ47" i="45"/>
  <c r="AB21" i="45"/>
  <c r="AB45" i="45"/>
  <c r="AB66" i="45"/>
  <c r="AB68" i="45"/>
  <c r="AB20" i="45"/>
  <c r="AB47" i="45"/>
  <c r="T18" i="45"/>
  <c r="T19" i="45"/>
  <c r="T21" i="45"/>
  <c r="T45" i="45"/>
  <c r="T66" i="45"/>
  <c r="T68" i="45"/>
  <c r="T20" i="45"/>
  <c r="T47" i="45"/>
  <c r="L18" i="45"/>
  <c r="L66" i="45"/>
  <c r="L68" i="45"/>
  <c r="AL17" i="78"/>
  <c r="AL18" i="78"/>
  <c r="AL20" i="78"/>
  <c r="AL43" i="78"/>
  <c r="AL19" i="78"/>
  <c r="AL45" i="78"/>
  <c r="BB17" i="78"/>
  <c r="BB18" i="78"/>
  <c r="BB20" i="78"/>
  <c r="BB43" i="78"/>
  <c r="BB19" i="78"/>
  <c r="BB45" i="78"/>
  <c r="AG64" i="78"/>
  <c r="AG66" i="78"/>
  <c r="AG19" i="78"/>
  <c r="AG45" i="78"/>
  <c r="AG17" i="78"/>
  <c r="AG18" i="78"/>
  <c r="AG20" i="78"/>
  <c r="AG43" i="78"/>
  <c r="AY36" i="78"/>
  <c r="AY38" i="78"/>
  <c r="R18" i="79"/>
  <c r="R20" i="79"/>
  <c r="R47" i="79"/>
  <c r="V20" i="79"/>
  <c r="V47" i="79"/>
  <c r="V18" i="79"/>
  <c r="V19" i="79"/>
  <c r="V21" i="79"/>
  <c r="V45" i="79"/>
  <c r="V66" i="79"/>
  <c r="V68" i="79"/>
  <c r="Z66" i="79"/>
  <c r="Z68" i="79"/>
  <c r="Z18" i="79"/>
  <c r="Z19" i="79"/>
  <c r="Z21" i="79"/>
  <c r="Z45" i="79"/>
  <c r="P38" i="79"/>
  <c r="P39" i="79"/>
  <c r="P41" i="79"/>
  <c r="P45" i="79"/>
  <c r="P40" i="79"/>
  <c r="M20" i="80"/>
  <c r="M47" i="80"/>
  <c r="M18" i="80"/>
  <c r="M19" i="80"/>
  <c r="M21" i="80"/>
  <c r="M45" i="80"/>
  <c r="Y20" i="80"/>
  <c r="Y47" i="80"/>
  <c r="K20" i="80"/>
  <c r="K18" i="80"/>
  <c r="K66" i="80"/>
  <c r="X66" i="80"/>
  <c r="X68" i="80"/>
  <c r="X38" i="80"/>
  <c r="X39" i="80"/>
  <c r="X41" i="80"/>
  <c r="X45" i="80"/>
  <c r="G10" i="78"/>
  <c r="AY39" i="78"/>
  <c r="BB64" i="78"/>
  <c r="BB66" i="78"/>
  <c r="G11" i="79"/>
  <c r="Z20" i="79"/>
  <c r="AI64" i="78"/>
  <c r="AI66" i="78"/>
  <c r="G10" i="45"/>
  <c r="AJ65" i="79"/>
  <c r="G30" i="80"/>
  <c r="Y66" i="80"/>
  <c r="Y68" i="80"/>
  <c r="M66" i="80"/>
  <c r="M68" i="80"/>
  <c r="CK65" i="79"/>
  <c r="J59" i="81"/>
  <c r="S47" i="51"/>
  <c r="CR65" i="79"/>
  <c r="R66" i="79"/>
  <c r="R68" i="79"/>
  <c r="GC62" i="78"/>
  <c r="GC63" i="78"/>
  <c r="G10" i="80"/>
  <c r="AA45" i="45"/>
  <c r="Z59" i="53"/>
  <c r="AE47" i="45"/>
  <c r="O45" i="45"/>
  <c r="N45" i="51"/>
  <c r="BE60" i="41"/>
  <c r="BE62" i="41"/>
  <c r="BE63" i="41"/>
  <c r="O21" i="43"/>
  <c r="O45" i="43"/>
  <c r="Y41" i="43"/>
  <c r="Y45" i="43"/>
  <c r="W38" i="43"/>
  <c r="W39" i="43"/>
  <c r="W41" i="43"/>
  <c r="W40" i="43"/>
  <c r="W47" i="43"/>
  <c r="W66" i="43"/>
  <c r="W68" i="43"/>
  <c r="AV47" i="45"/>
  <c r="J47" i="45"/>
  <c r="AS38" i="45"/>
  <c r="AS39" i="45"/>
  <c r="AS41" i="45"/>
  <c r="AS45" i="45"/>
  <c r="AS40" i="45"/>
  <c r="Z40" i="45"/>
  <c r="Z47" i="45"/>
  <c r="Z38" i="45"/>
  <c r="Z39" i="45"/>
  <c r="Z41" i="45"/>
  <c r="V41" i="45"/>
  <c r="V45" i="45"/>
  <c r="V66" i="45"/>
  <c r="V68" i="45"/>
  <c r="Q38" i="45"/>
  <c r="Q39" i="45"/>
  <c r="Q41" i="45"/>
  <c r="Q45" i="45"/>
  <c r="O41" i="45"/>
  <c r="O66" i="45"/>
  <c r="O68" i="45"/>
  <c r="H18" i="47"/>
  <c r="G8" i="47"/>
  <c r="H16" i="47"/>
  <c r="H62" i="47"/>
  <c r="Q37" i="47"/>
  <c r="S36" i="47"/>
  <c r="S34" i="47"/>
  <c r="Q43" i="47"/>
  <c r="V58" i="47"/>
  <c r="U67" i="51"/>
  <c r="U46" i="51"/>
  <c r="I48" i="51"/>
  <c r="I63" i="51"/>
  <c r="X62" i="51"/>
  <c r="U62" i="51"/>
  <c r="U64" i="51"/>
  <c r="U65" i="51"/>
  <c r="S62" i="51"/>
  <c r="AA35" i="53"/>
  <c r="AA39" i="53"/>
  <c r="O32" i="53"/>
  <c r="O34" i="53"/>
  <c r="O41" i="53"/>
  <c r="O60" i="53"/>
  <c r="O62" i="53"/>
  <c r="M17" i="53"/>
  <c r="M41" i="53"/>
  <c r="M15" i="53"/>
  <c r="M16" i="53"/>
  <c r="M18" i="53"/>
  <c r="M39" i="53"/>
  <c r="M60" i="53"/>
  <c r="W56" i="53"/>
  <c r="W58" i="53"/>
  <c r="W59" i="53"/>
  <c r="K56" i="53"/>
  <c r="K58" i="53"/>
  <c r="K59" i="53"/>
  <c r="AL127" i="35"/>
  <c r="AL128" i="35"/>
  <c r="AL129" i="35"/>
  <c r="AL130" i="35"/>
  <c r="AL131" i="35"/>
  <c r="AL132" i="35"/>
  <c r="AL133" i="35"/>
  <c r="AL134" i="35"/>
  <c r="AL135" i="35"/>
  <c r="AL136" i="35"/>
  <c r="AL137" i="35"/>
  <c r="AL138" i="35"/>
  <c r="AL126" i="35"/>
  <c r="AL169" i="35"/>
  <c r="AL170" i="35"/>
  <c r="AL171" i="35"/>
  <c r="AL172" i="35"/>
  <c r="AL173" i="35"/>
  <c r="AL174" i="35"/>
  <c r="AL175" i="35"/>
  <c r="AL176" i="35"/>
  <c r="AL177" i="35"/>
  <c r="AL178" i="35"/>
  <c r="AL179" i="35"/>
  <c r="AL180" i="35"/>
  <c r="AL165" i="35"/>
  <c r="AL166" i="35"/>
  <c r="AL167" i="35"/>
  <c r="AL211" i="35"/>
  <c r="AL212" i="35"/>
  <c r="AL213" i="35"/>
  <c r="AL214" i="35"/>
  <c r="AL215" i="35"/>
  <c r="AL216" i="35"/>
  <c r="AL217" i="35"/>
  <c r="AL218" i="35"/>
  <c r="AL219" i="35"/>
  <c r="AL220" i="35"/>
  <c r="AL221" i="35"/>
  <c r="AL222" i="35"/>
  <c r="AL210" i="35"/>
  <c r="AL207" i="35"/>
  <c r="AL208" i="35"/>
  <c r="AL209" i="35"/>
  <c r="K39" i="75"/>
  <c r="K40" i="75"/>
  <c r="K42" i="75"/>
  <c r="I39" i="78"/>
  <c r="R36" i="78"/>
  <c r="R38" i="78"/>
  <c r="R39" i="78"/>
  <c r="T39" i="78"/>
  <c r="T43" i="78"/>
  <c r="AU36" i="78"/>
  <c r="AU64" i="78"/>
  <c r="AU66" i="78"/>
  <c r="O41" i="81"/>
  <c r="X59" i="81"/>
  <c r="X44" i="81"/>
  <c r="L66" i="79"/>
  <c r="L68" i="79"/>
  <c r="L38" i="79"/>
  <c r="L39" i="79"/>
  <c r="L41" i="79"/>
  <c r="L45" i="79"/>
  <c r="M56" i="84"/>
  <c r="M58" i="84"/>
  <c r="M59" i="84"/>
  <c r="U56" i="84"/>
  <c r="U58" i="84"/>
  <c r="U59" i="84"/>
  <c r="S20" i="78"/>
  <c r="S43" i="78"/>
  <c r="Q41" i="47"/>
  <c r="AL66" i="45"/>
  <c r="AL68" i="45"/>
  <c r="BY64" i="79"/>
  <c r="BY65" i="79"/>
  <c r="O20" i="43"/>
  <c r="O47" i="43"/>
  <c r="Q62" i="47"/>
  <c r="Q64" i="47"/>
  <c r="BE45" i="45"/>
  <c r="AA60" i="53"/>
  <c r="AA62" i="53"/>
  <c r="Q39" i="53"/>
  <c r="AJ21" i="45"/>
  <c r="AJ45" i="45"/>
  <c r="AA34" i="53"/>
  <c r="AA41" i="53"/>
  <c r="BD60" i="41"/>
  <c r="BD62" i="41"/>
  <c r="BD63" i="41"/>
  <c r="W45" i="43"/>
  <c r="K20" i="43"/>
  <c r="K18" i="43"/>
  <c r="K66" i="43"/>
  <c r="AA66" i="43"/>
  <c r="AA68" i="43"/>
  <c r="AA40" i="43"/>
  <c r="AA47" i="43"/>
  <c r="L31" i="43"/>
  <c r="G29" i="43"/>
  <c r="T62" i="43"/>
  <c r="P62" i="43"/>
  <c r="P64" i="43"/>
  <c r="AA47" i="45"/>
  <c r="AH41" i="45"/>
  <c r="AH40" i="45"/>
  <c r="AF38" i="45"/>
  <c r="AF39" i="45"/>
  <c r="AF41" i="45"/>
  <c r="AF45" i="45"/>
  <c r="AD66" i="45"/>
  <c r="AD68" i="45"/>
  <c r="AD41" i="45"/>
  <c r="AD45" i="45"/>
  <c r="U38" i="45"/>
  <c r="U39" i="45"/>
  <c r="U41" i="45"/>
  <c r="U45" i="45"/>
  <c r="U66" i="45"/>
  <c r="U68" i="45"/>
  <c r="U40" i="45"/>
  <c r="AX62" i="45"/>
  <c r="AX64" i="45"/>
  <c r="AX65" i="45"/>
  <c r="AV62" i="45"/>
  <c r="AT62" i="45"/>
  <c r="AT64" i="45"/>
  <c r="AT65" i="45"/>
  <c r="Y62" i="45"/>
  <c r="V36" i="47"/>
  <c r="V34" i="47"/>
  <c r="V35" i="47"/>
  <c r="V37" i="47"/>
  <c r="V62" i="47"/>
  <c r="V64" i="47"/>
  <c r="T41" i="47"/>
  <c r="R36" i="47"/>
  <c r="R37" i="47"/>
  <c r="R41" i="47"/>
  <c r="L19" i="47"/>
  <c r="L41" i="47"/>
  <c r="O58" i="47"/>
  <c r="O60" i="47"/>
  <c r="O61" i="47"/>
  <c r="Z47" i="51"/>
  <c r="L47" i="51"/>
  <c r="T62" i="51"/>
  <c r="K62" i="51"/>
  <c r="K64" i="51"/>
  <c r="K65" i="51"/>
  <c r="T34" i="53"/>
  <c r="T41" i="53"/>
  <c r="T35" i="53"/>
  <c r="T39" i="53"/>
  <c r="T60" i="53"/>
  <c r="T62" i="53"/>
  <c r="I15" i="53"/>
  <c r="I17" i="53"/>
  <c r="Y56" i="53"/>
  <c r="Y58" i="53"/>
  <c r="Y59" i="53"/>
  <c r="AL64" i="35"/>
  <c r="AL65" i="35"/>
  <c r="AL66" i="35"/>
  <c r="AL67" i="35"/>
  <c r="AL68" i="35"/>
  <c r="AL69" i="35"/>
  <c r="AL70" i="35"/>
  <c r="AL71" i="35"/>
  <c r="AL72" i="35"/>
  <c r="AL73" i="35"/>
  <c r="AL74" i="35"/>
  <c r="AL75" i="35"/>
  <c r="AL63" i="35"/>
  <c r="T40" i="75"/>
  <c r="T42" i="75"/>
  <c r="V20" i="78"/>
  <c r="Q60" i="78"/>
  <c r="Q62" i="78"/>
  <c r="Q63" i="78"/>
  <c r="R59" i="78"/>
  <c r="R60" i="78"/>
  <c r="J38" i="79"/>
  <c r="J40" i="79"/>
  <c r="J47" i="79"/>
  <c r="I45" i="79"/>
  <c r="Y18" i="80"/>
  <c r="Y19" i="80"/>
  <c r="Y21" i="80"/>
  <c r="Y45" i="80"/>
  <c r="AI37" i="78"/>
  <c r="AI39" i="78"/>
  <c r="AI43" i="78"/>
  <c r="CY65" i="79"/>
  <c r="AJ66" i="45"/>
  <c r="AJ68" i="45"/>
  <c r="AW47" i="45"/>
  <c r="U47" i="45"/>
  <c r="O47" i="45"/>
  <c r="L20" i="45"/>
  <c r="G40" i="49"/>
  <c r="G42" i="49"/>
  <c r="L45" i="51"/>
  <c r="Q40" i="45"/>
  <c r="Q47" i="45"/>
  <c r="J41" i="53"/>
  <c r="AN20" i="45"/>
  <c r="AN47" i="45"/>
  <c r="R20" i="43"/>
  <c r="R47" i="43"/>
  <c r="R18" i="43"/>
  <c r="R19" i="43"/>
  <c r="R21" i="43"/>
  <c r="R45" i="43"/>
  <c r="V40" i="43"/>
  <c r="V47" i="43"/>
  <c r="V38" i="43"/>
  <c r="V39" i="43"/>
  <c r="V41" i="43"/>
  <c r="V45" i="43"/>
  <c r="K40" i="43"/>
  <c r="G31" i="43"/>
  <c r="K41" i="43"/>
  <c r="Y62" i="43"/>
  <c r="Y64" i="43"/>
  <c r="Y65" i="43"/>
  <c r="BD47" i="45"/>
  <c r="AY66" i="45"/>
  <c r="AY68" i="45"/>
  <c r="AY38" i="45"/>
  <c r="AY39" i="45"/>
  <c r="AY41" i="45"/>
  <c r="AY45" i="45"/>
  <c r="AJ38" i="45"/>
  <c r="AJ39" i="45"/>
  <c r="AJ41" i="45"/>
  <c r="AJ40" i="45"/>
  <c r="AC38" i="45"/>
  <c r="AC39" i="45"/>
  <c r="AC41" i="45"/>
  <c r="AC45" i="45"/>
  <c r="AC66" i="45"/>
  <c r="AC68" i="45"/>
  <c r="I38" i="45"/>
  <c r="G31" i="45"/>
  <c r="I40" i="45"/>
  <c r="AU62" i="45"/>
  <c r="AU64" i="45"/>
  <c r="AU65" i="45"/>
  <c r="AQ62" i="45"/>
  <c r="Q62" i="45"/>
  <c r="BC61" i="45"/>
  <c r="BC62" i="45"/>
  <c r="J37" i="47"/>
  <c r="G26" i="47"/>
  <c r="Z41" i="47"/>
  <c r="W16" i="47"/>
  <c r="W17" i="47"/>
  <c r="W19" i="47"/>
  <c r="W41" i="47"/>
  <c r="W18" i="47"/>
  <c r="W43" i="47"/>
  <c r="AA58" i="47"/>
  <c r="AA60" i="47"/>
  <c r="AA61" i="47"/>
  <c r="S58" i="47"/>
  <c r="Y63" i="51"/>
  <c r="Y48" i="51"/>
  <c r="J47" i="51"/>
  <c r="Z62" i="51"/>
  <c r="S32" i="53"/>
  <c r="S33" i="53"/>
  <c r="S35" i="53"/>
  <c r="S39" i="53"/>
  <c r="S34" i="53"/>
  <c r="S41" i="53"/>
  <c r="AL43" i="35"/>
  <c r="AL44" i="35"/>
  <c r="AL45" i="35"/>
  <c r="AL46" i="35"/>
  <c r="AL47" i="35"/>
  <c r="AL48" i="35"/>
  <c r="AL49" i="35"/>
  <c r="AL50" i="35"/>
  <c r="AL51" i="35"/>
  <c r="AL52" i="35"/>
  <c r="AL53" i="35"/>
  <c r="AL54" i="35"/>
  <c r="AL39" i="35"/>
  <c r="AL40" i="35"/>
  <c r="AL41" i="35"/>
  <c r="AL42" i="35"/>
  <c r="AH21" i="45"/>
  <c r="AH45" i="45"/>
  <c r="AH66" i="45"/>
  <c r="AH68" i="45"/>
  <c r="AH20" i="45"/>
  <c r="AH47" i="45"/>
  <c r="Z21" i="45"/>
  <c r="Z45" i="45"/>
  <c r="R20" i="45"/>
  <c r="R47" i="45"/>
  <c r="R18" i="45"/>
  <c r="R19" i="45"/>
  <c r="R21" i="45"/>
  <c r="R45" i="45"/>
  <c r="J21" i="45"/>
  <c r="J66" i="45"/>
  <c r="AD19" i="78"/>
  <c r="AD45" i="78"/>
  <c r="AD17" i="78"/>
  <c r="AD18" i="78"/>
  <c r="AD20" i="78"/>
  <c r="AD43" i="78"/>
  <c r="AD64" i="78"/>
  <c r="AD66" i="78"/>
  <c r="AL64" i="78"/>
  <c r="AL66" i="78"/>
  <c r="AY64" i="78"/>
  <c r="AY66" i="78"/>
  <c r="AY17" i="78"/>
  <c r="AY18" i="78"/>
  <c r="AY20" i="78"/>
  <c r="AY43" i="78"/>
  <c r="AY19" i="78"/>
  <c r="X60" i="78"/>
  <c r="X62" i="78"/>
  <c r="X63" i="78"/>
  <c r="J63" i="81"/>
  <c r="J42" i="81"/>
  <c r="R18" i="80"/>
  <c r="R19" i="80"/>
  <c r="R21" i="80"/>
  <c r="R20" i="80"/>
  <c r="R47" i="80"/>
  <c r="R66" i="80"/>
  <c r="R68" i="80"/>
  <c r="AI20" i="80"/>
  <c r="AI47" i="80"/>
  <c r="AI66" i="80"/>
  <c r="AI68" i="80"/>
  <c r="AI18" i="80"/>
  <c r="AI19" i="80"/>
  <c r="AI21" i="80"/>
  <c r="AI45" i="80"/>
  <c r="AZ20" i="80"/>
  <c r="AZ47" i="80"/>
  <c r="AZ18" i="80"/>
  <c r="AZ19" i="80"/>
  <c r="AZ21" i="80"/>
  <c r="AZ45" i="80"/>
  <c r="AZ66" i="80"/>
  <c r="AZ68" i="80"/>
  <c r="BC66" i="80"/>
  <c r="BC68" i="80"/>
  <c r="BC20" i="80"/>
  <c r="BC18" i="80"/>
  <c r="BC19" i="80"/>
  <c r="BC21" i="80"/>
  <c r="BC45" i="80"/>
  <c r="I41" i="80"/>
  <c r="AT41" i="80"/>
  <c r="AT45" i="80"/>
  <c r="AT38" i="80"/>
  <c r="AT39" i="80"/>
  <c r="AT40" i="80"/>
  <c r="AT47" i="80"/>
  <c r="BB41" i="80"/>
  <c r="BB45" i="80"/>
  <c r="BB66" i="80"/>
  <c r="BB68" i="80"/>
  <c r="BB40" i="80"/>
  <c r="BB47" i="80"/>
  <c r="Z40" i="83"/>
  <c r="Z47" i="83"/>
  <c r="Z38" i="83"/>
  <c r="J40" i="83"/>
  <c r="J66" i="83"/>
  <c r="J68" i="83"/>
  <c r="J39" i="83"/>
  <c r="G39" i="83"/>
  <c r="J36" i="83"/>
  <c r="J38" i="83"/>
  <c r="S62" i="47"/>
  <c r="S64" i="47"/>
  <c r="S16" i="47"/>
  <c r="S17" i="47"/>
  <c r="S19" i="47"/>
  <c r="BC59" i="41"/>
  <c r="BC60" i="41"/>
  <c r="BC62" i="41"/>
  <c r="BC63" i="41"/>
  <c r="T59" i="41"/>
  <c r="T60" i="41"/>
  <c r="T62" i="41"/>
  <c r="T63" i="41"/>
  <c r="Y66" i="43"/>
  <c r="Y68" i="43"/>
  <c r="M40" i="43"/>
  <c r="M47" i="43"/>
  <c r="AA62" i="43"/>
  <c r="BB66" i="45"/>
  <c r="BB68" i="45"/>
  <c r="L41" i="45"/>
  <c r="N61" i="45"/>
  <c r="N62" i="45"/>
  <c r="N64" i="45"/>
  <c r="N65" i="45"/>
  <c r="BD62" i="45"/>
  <c r="V18" i="47"/>
  <c r="V43" i="47"/>
  <c r="T34" i="47"/>
  <c r="T35" i="47"/>
  <c r="T37" i="47"/>
  <c r="T36" i="47"/>
  <c r="T43" i="47"/>
  <c r="V19" i="47"/>
  <c r="V41" i="47"/>
  <c r="Y62" i="51"/>
  <c r="W62" i="51"/>
  <c r="W64" i="51"/>
  <c r="W65" i="51"/>
  <c r="H18" i="53"/>
  <c r="G8" i="53"/>
  <c r="N35" i="53"/>
  <c r="L56" i="53"/>
  <c r="L58" i="53"/>
  <c r="J55" i="53"/>
  <c r="J56" i="53"/>
  <c r="P40" i="75"/>
  <c r="P42" i="75"/>
  <c r="U40" i="75"/>
  <c r="U42" i="75"/>
  <c r="BC20" i="45"/>
  <c r="BC47" i="45"/>
  <c r="AU66" i="45"/>
  <c r="AU68" i="45"/>
  <c r="AS20" i="45"/>
  <c r="AS47" i="45"/>
  <c r="E46" i="84"/>
  <c r="E45" i="84"/>
  <c r="AM17" i="78"/>
  <c r="AM18" i="78"/>
  <c r="AM20" i="78"/>
  <c r="AM43" i="78"/>
  <c r="R45" i="78"/>
  <c r="AH19" i="78"/>
  <c r="AH45" i="78"/>
  <c r="AH17" i="78"/>
  <c r="AH18" i="78"/>
  <c r="AH20" i="78"/>
  <c r="AH43" i="78"/>
  <c r="AH64" i="78"/>
  <c r="AH66" i="78"/>
  <c r="AE36" i="78"/>
  <c r="AE38" i="78"/>
  <c r="AE45" i="78"/>
  <c r="AE37" i="78"/>
  <c r="AE39" i="78"/>
  <c r="AE43" i="78"/>
  <c r="M38" i="78"/>
  <c r="M37" i="78"/>
  <c r="M39" i="78"/>
  <c r="M43" i="78"/>
  <c r="M64" i="78"/>
  <c r="M36" i="78"/>
  <c r="AV38" i="78"/>
  <c r="AV45" i="78"/>
  <c r="M60" i="78"/>
  <c r="AO60" i="78"/>
  <c r="AO62" i="78"/>
  <c r="AO63" i="78"/>
  <c r="AU60" i="78"/>
  <c r="BE60" i="78"/>
  <c r="BE62" i="78"/>
  <c r="BE63" i="78"/>
  <c r="AF59" i="78"/>
  <c r="AF60" i="78"/>
  <c r="AF62" i="78"/>
  <c r="AF63" i="78"/>
  <c r="BE59" i="78"/>
  <c r="Q40" i="79"/>
  <c r="Q47" i="79"/>
  <c r="Q38" i="79"/>
  <c r="Q39" i="79"/>
  <c r="Q41" i="79"/>
  <c r="Q45" i="79"/>
  <c r="X40" i="79"/>
  <c r="X47" i="79"/>
  <c r="X66" i="79"/>
  <c r="X68" i="79"/>
  <c r="Y62" i="79"/>
  <c r="Y64" i="79"/>
  <c r="Y65" i="79"/>
  <c r="Z20" i="80"/>
  <c r="Z47" i="80"/>
  <c r="Z66" i="80"/>
  <c r="Z68" i="80"/>
  <c r="Z18" i="80"/>
  <c r="Z19" i="80"/>
  <c r="Z21" i="80"/>
  <c r="Z45" i="80"/>
  <c r="BE66" i="80"/>
  <c r="BE68" i="80"/>
  <c r="BE21" i="80"/>
  <c r="BE20" i="80"/>
  <c r="BE47" i="80"/>
  <c r="AJ20" i="80"/>
  <c r="AJ47" i="80"/>
  <c r="AJ18" i="80"/>
  <c r="AJ19" i="80"/>
  <c r="AJ21" i="80"/>
  <c r="AJ45" i="80"/>
  <c r="AM20" i="80"/>
  <c r="AM47" i="80"/>
  <c r="AM66" i="80"/>
  <c r="AM68" i="80"/>
  <c r="AM21" i="80"/>
  <c r="AM45" i="80"/>
  <c r="R38" i="80"/>
  <c r="R40" i="80"/>
  <c r="AL38" i="80"/>
  <c r="AL39" i="80"/>
  <c r="AL66" i="80"/>
  <c r="AL68" i="80"/>
  <c r="AL41" i="80"/>
  <c r="AL45" i="80"/>
  <c r="AQ41" i="80"/>
  <c r="AQ45" i="80"/>
  <c r="AQ66" i="80"/>
  <c r="AQ68" i="80"/>
  <c r="AQ40" i="80"/>
  <c r="N62" i="80"/>
  <c r="AJ62" i="80"/>
  <c r="AR62" i="80"/>
  <c r="AA61" i="80"/>
  <c r="AA62" i="80"/>
  <c r="AA64" i="80"/>
  <c r="AA65" i="80"/>
  <c r="AA41" i="81"/>
  <c r="P32" i="84"/>
  <c r="P33" i="84"/>
  <c r="P35" i="84"/>
  <c r="P39" i="84"/>
  <c r="P34" i="84"/>
  <c r="P41" i="84"/>
  <c r="K42" i="84"/>
  <c r="K57" i="84"/>
  <c r="J6" i="6"/>
  <c r="T6" i="6"/>
  <c r="AK60" i="41"/>
  <c r="AK62" i="41"/>
  <c r="AK63" i="41"/>
  <c r="X20" i="43"/>
  <c r="X47" i="43"/>
  <c r="J62" i="43"/>
  <c r="AD62" i="45"/>
  <c r="AD64" i="45"/>
  <c r="AD65" i="45"/>
  <c r="AQ61" i="45"/>
  <c r="W61" i="45"/>
  <c r="W62" i="45"/>
  <c r="S43" i="47"/>
  <c r="R43" i="47"/>
  <c r="L16" i="47"/>
  <c r="L17" i="47"/>
  <c r="L18" i="47"/>
  <c r="L43" i="47"/>
  <c r="U58" i="47"/>
  <c r="U60" i="47"/>
  <c r="U61" i="47"/>
  <c r="O61" i="51"/>
  <c r="O62" i="51"/>
  <c r="O64" i="51"/>
  <c r="O65" i="51"/>
  <c r="K61" i="51"/>
  <c r="U39" i="53"/>
  <c r="K81" i="46"/>
  <c r="K82" i="46"/>
  <c r="L82" i="46"/>
  <c r="X40" i="75"/>
  <c r="X42" i="75"/>
  <c r="AK20" i="45"/>
  <c r="AK47" i="45"/>
  <c r="AF20" i="45"/>
  <c r="AF47" i="45"/>
  <c r="X18" i="45"/>
  <c r="X19" i="45"/>
  <c r="X21" i="45"/>
  <c r="X45" i="45"/>
  <c r="X20" i="45"/>
  <c r="X47" i="45"/>
  <c r="P20" i="45"/>
  <c r="P47" i="45"/>
  <c r="K82" i="52"/>
  <c r="G28" i="51"/>
  <c r="H40" i="51"/>
  <c r="G40" i="51"/>
  <c r="H39" i="51"/>
  <c r="G39" i="51"/>
  <c r="O64" i="78"/>
  <c r="O66" i="78"/>
  <c r="O19" i="78"/>
  <c r="O17" i="78"/>
  <c r="AB17" i="78"/>
  <c r="AB18" i="78"/>
  <c r="AB20" i="78"/>
  <c r="AB43" i="78"/>
  <c r="AB19" i="78"/>
  <c r="AB45" i="78"/>
  <c r="AB64" i="78"/>
  <c r="AB66" i="78"/>
  <c r="AN17" i="78"/>
  <c r="AN18" i="78"/>
  <c r="AN20" i="78"/>
  <c r="AN43" i="78"/>
  <c r="AN19" i="78"/>
  <c r="AN45" i="78"/>
  <c r="AX20" i="78"/>
  <c r="AX43" i="78"/>
  <c r="R64" i="78"/>
  <c r="R66" i="78"/>
  <c r="AC19" i="78"/>
  <c r="AC45" i="78"/>
  <c r="AC64" i="78"/>
  <c r="AC66" i="78"/>
  <c r="AC20" i="78"/>
  <c r="K36" i="78"/>
  <c r="K37" i="78"/>
  <c r="K39" i="78"/>
  <c r="K43" i="78"/>
  <c r="Z36" i="78"/>
  <c r="Z37" i="78"/>
  <c r="Z38" i="78"/>
  <c r="Z45" i="78"/>
  <c r="Z39" i="78"/>
  <c r="Z43" i="78"/>
  <c r="AK36" i="78"/>
  <c r="AK38" i="78"/>
  <c r="AK45" i="78"/>
  <c r="AK64" i="78"/>
  <c r="AK66" i="78"/>
  <c r="AK37" i="78"/>
  <c r="AK39" i="78"/>
  <c r="AK43" i="78"/>
  <c r="AR38" i="78"/>
  <c r="AR45" i="78"/>
  <c r="V38" i="78"/>
  <c r="V45" i="78"/>
  <c r="J60" i="78"/>
  <c r="J62" i="78"/>
  <c r="J63" i="78"/>
  <c r="BA60" i="78"/>
  <c r="BA62" i="78"/>
  <c r="BA63" i="78"/>
  <c r="BD63" i="80"/>
  <c r="BD48" i="80"/>
  <c r="K47" i="79"/>
  <c r="V41" i="81"/>
  <c r="J66" i="79"/>
  <c r="J68" i="79"/>
  <c r="K40" i="79"/>
  <c r="K41" i="79"/>
  <c r="K45" i="79"/>
  <c r="K66" i="79"/>
  <c r="K68" i="79"/>
  <c r="K38" i="79"/>
  <c r="K39" i="79"/>
  <c r="L20" i="80"/>
  <c r="L47" i="80"/>
  <c r="L21" i="80"/>
  <c r="L45" i="80"/>
  <c r="L66" i="80"/>
  <c r="L68" i="80"/>
  <c r="W20" i="80"/>
  <c r="W47" i="80"/>
  <c r="W18" i="80"/>
  <c r="W19" i="80"/>
  <c r="W21" i="80"/>
  <c r="W45" i="80"/>
  <c r="AE47" i="80"/>
  <c r="K41" i="80"/>
  <c r="H58" i="81"/>
  <c r="P47" i="79"/>
  <c r="X62" i="79"/>
  <c r="V61" i="79"/>
  <c r="V62" i="79"/>
  <c r="AD21" i="80"/>
  <c r="AD45" i="80"/>
  <c r="AL47" i="80"/>
  <c r="O62" i="80"/>
  <c r="O64" i="80"/>
  <c r="O65" i="80"/>
  <c r="V37" i="81"/>
  <c r="V57" i="81"/>
  <c r="V58" i="81"/>
  <c r="V60" i="81"/>
  <c r="V61" i="81"/>
  <c r="M16" i="83"/>
  <c r="M19" i="83"/>
  <c r="M20" i="83"/>
  <c r="M47" i="83"/>
  <c r="M66" i="83"/>
  <c r="M68" i="83"/>
  <c r="M18" i="83"/>
  <c r="Q66" i="83"/>
  <c r="Q68" i="83"/>
  <c r="Q16" i="83"/>
  <c r="Q17" i="83"/>
  <c r="Q19" i="83"/>
  <c r="Q20" i="83"/>
  <c r="Q47" i="83"/>
  <c r="Q18" i="83"/>
  <c r="AA38" i="83"/>
  <c r="AA41" i="83"/>
  <c r="AA45" i="83"/>
  <c r="AA40" i="83"/>
  <c r="AA47" i="83"/>
  <c r="AA66" i="83"/>
  <c r="AA68" i="83"/>
  <c r="AA36" i="83"/>
  <c r="AA37" i="83"/>
  <c r="S62" i="83"/>
  <c r="S64" i="83"/>
  <c r="S65" i="83"/>
  <c r="N17" i="84"/>
  <c r="N41" i="84"/>
  <c r="N15" i="84"/>
  <c r="N16" i="84"/>
  <c r="N18" i="84"/>
  <c r="Z18" i="84"/>
  <c r="Z39" i="84"/>
  <c r="Z17" i="84"/>
  <c r="Z41" i="84"/>
  <c r="Y35" i="84"/>
  <c r="N32" i="84"/>
  <c r="N34" i="84"/>
  <c r="G34" i="84"/>
  <c r="T40" i="85"/>
  <c r="T42" i="85"/>
  <c r="G42" i="85"/>
  <c r="K17" i="39"/>
  <c r="J80" i="60"/>
  <c r="J54" i="38"/>
  <c r="K54" i="38"/>
  <c r="L54" i="38"/>
  <c r="J9" i="72"/>
  <c r="J9" i="52"/>
  <c r="J21" i="72"/>
  <c r="J21" i="52"/>
  <c r="K21" i="52"/>
  <c r="G41" i="75"/>
  <c r="K7" i="39"/>
  <c r="AC39" i="78"/>
  <c r="AW20" i="78"/>
  <c r="AW43" i="78"/>
  <c r="I36" i="78"/>
  <c r="AW37" i="78"/>
  <c r="AW39" i="78"/>
  <c r="AG37" i="78"/>
  <c r="AG39" i="78"/>
  <c r="AZ17" i="78"/>
  <c r="AZ18" i="78"/>
  <c r="AZ20" i="78"/>
  <c r="AZ43" i="78"/>
  <c r="AQ39" i="78"/>
  <c r="AQ43" i="78"/>
  <c r="Z40" i="79"/>
  <c r="O21" i="79"/>
  <c r="O45" i="79"/>
  <c r="AA18" i="80"/>
  <c r="AA19" i="80"/>
  <c r="AA21" i="80"/>
  <c r="AA45" i="80"/>
  <c r="S61" i="79"/>
  <c r="S62" i="79"/>
  <c r="S64" i="79"/>
  <c r="S65" i="79"/>
  <c r="AR20" i="80"/>
  <c r="AR47" i="80"/>
  <c r="AW20" i="80"/>
  <c r="AW47" i="80"/>
  <c r="BC38" i="80"/>
  <c r="BC39" i="80"/>
  <c r="BC41" i="80"/>
  <c r="BC40" i="80"/>
  <c r="G40" i="80"/>
  <c r="BE38" i="80"/>
  <c r="BE39" i="80"/>
  <c r="BE41" i="80"/>
  <c r="Q62" i="80"/>
  <c r="Q64" i="80"/>
  <c r="Q65" i="80"/>
  <c r="AI62" i="80"/>
  <c r="U61" i="80"/>
  <c r="U62" i="80"/>
  <c r="U64" i="80"/>
  <c r="U65" i="80"/>
  <c r="AN61" i="80"/>
  <c r="AN62" i="80"/>
  <c r="AN64" i="80"/>
  <c r="AN65" i="80"/>
  <c r="AT61" i="80"/>
  <c r="AT62" i="80"/>
  <c r="K19" i="81"/>
  <c r="K41" i="81"/>
  <c r="Q19" i="81"/>
  <c r="Q41" i="81"/>
  <c r="Q16" i="81"/>
  <c r="Q17" i="81"/>
  <c r="T16" i="81"/>
  <c r="T17" i="81"/>
  <c r="T19" i="81"/>
  <c r="T41" i="81"/>
  <c r="N18" i="81"/>
  <c r="N43" i="81"/>
  <c r="N62" i="81"/>
  <c r="N16" i="81"/>
  <c r="Q58" i="81"/>
  <c r="Q60" i="81"/>
  <c r="Q61" i="81"/>
  <c r="AA39" i="83"/>
  <c r="Q21" i="83"/>
  <c r="Q45" i="83"/>
  <c r="K39" i="84"/>
  <c r="Q40" i="83"/>
  <c r="Y38" i="83"/>
  <c r="Y36" i="83"/>
  <c r="Y37" i="83"/>
  <c r="Y41" i="83"/>
  <c r="Y45" i="83"/>
  <c r="Y40" i="83"/>
  <c r="Y47" i="83"/>
  <c r="Y39" i="83"/>
  <c r="U62" i="83"/>
  <c r="U64" i="83"/>
  <c r="U65" i="83"/>
  <c r="K61" i="83"/>
  <c r="K62" i="83"/>
  <c r="K64" i="83"/>
  <c r="K65" i="83"/>
  <c r="I60" i="84"/>
  <c r="I62" i="84"/>
  <c r="I17" i="84"/>
  <c r="I15" i="84"/>
  <c r="V18" i="84"/>
  <c r="V39" i="84"/>
  <c r="V15" i="84"/>
  <c r="V16" i="84"/>
  <c r="W32" i="84"/>
  <c r="W33" i="84"/>
  <c r="W35" i="84"/>
  <c r="W39" i="84"/>
  <c r="W60" i="84"/>
  <c r="W62" i="84"/>
  <c r="H56" i="84"/>
  <c r="H58" i="84"/>
  <c r="Y32" i="57"/>
  <c r="BL43" i="78"/>
  <c r="V39" i="78"/>
  <c r="BC39" i="78"/>
  <c r="BC43" i="78"/>
  <c r="AQ37" i="78"/>
  <c r="R20" i="78"/>
  <c r="R43" i="78"/>
  <c r="O20" i="79"/>
  <c r="AE21" i="80"/>
  <c r="AE45" i="80"/>
  <c r="AE66" i="80"/>
  <c r="AE68" i="80"/>
  <c r="AY21" i="80"/>
  <c r="AY45" i="80"/>
  <c r="Y21" i="79"/>
  <c r="Y38" i="79"/>
  <c r="Y39" i="79"/>
  <c r="Y41" i="79"/>
  <c r="M62" i="79"/>
  <c r="M64" i="79"/>
  <c r="M65" i="79"/>
  <c r="O61" i="79"/>
  <c r="O62" i="79"/>
  <c r="AB20" i="80"/>
  <c r="AB47" i="80"/>
  <c r="V41" i="80"/>
  <c r="V45" i="80"/>
  <c r="AV62" i="80"/>
  <c r="Q61" i="80"/>
  <c r="M18" i="81"/>
  <c r="H37" i="81"/>
  <c r="G37" i="81"/>
  <c r="K36" i="81"/>
  <c r="M36" i="81"/>
  <c r="Y39" i="84"/>
  <c r="U66" i="83"/>
  <c r="U68" i="83"/>
  <c r="J21" i="83"/>
  <c r="L19" i="83"/>
  <c r="L20" i="83"/>
  <c r="L47" i="83"/>
  <c r="L18" i="83"/>
  <c r="M39" i="84"/>
  <c r="O56" i="84"/>
  <c r="T56" i="84"/>
  <c r="T58" i="84"/>
  <c r="T59" i="84"/>
  <c r="J65" i="70"/>
  <c r="J59" i="48"/>
  <c r="K59" i="48"/>
  <c r="L59" i="48"/>
  <c r="P19" i="83"/>
  <c r="AA27" i="85"/>
  <c r="R40" i="85"/>
  <c r="R42" i="85"/>
  <c r="DX45" i="78"/>
  <c r="KF43" i="78"/>
  <c r="KT43" i="78"/>
  <c r="HC65" i="41"/>
  <c r="HC44" i="41"/>
  <c r="DP45" i="78"/>
  <c r="EZ45" i="78"/>
  <c r="CE65" i="41"/>
  <c r="CE44" i="41"/>
  <c r="L27" i="85"/>
  <c r="K9" i="52"/>
  <c r="K32" i="46"/>
  <c r="K22" i="46"/>
  <c r="K49" i="46"/>
  <c r="K66" i="52"/>
  <c r="J122" i="68"/>
  <c r="J116" i="44"/>
  <c r="K116" i="44"/>
  <c r="W32" i="57"/>
  <c r="J92" i="64"/>
  <c r="J92" i="40"/>
  <c r="K92" i="40"/>
  <c r="HL43" i="78"/>
  <c r="AM45" i="43"/>
  <c r="Y18" i="83"/>
  <c r="J20" i="83"/>
  <c r="Z56" i="84"/>
  <c r="J27" i="85"/>
  <c r="V27" i="85"/>
  <c r="G45" i="85"/>
  <c r="K20" i="39"/>
  <c r="J32" i="62"/>
  <c r="J23" i="63"/>
  <c r="K23" i="63"/>
  <c r="K42" i="44"/>
  <c r="J90" i="68"/>
  <c r="J90" i="44"/>
  <c r="K90" i="44"/>
  <c r="J102" i="68"/>
  <c r="J102" i="44"/>
  <c r="K102" i="44"/>
  <c r="J58" i="68"/>
  <c r="J58" i="44"/>
  <c r="K58" i="44"/>
  <c r="J17" i="70"/>
  <c r="J17" i="48"/>
  <c r="K17" i="48"/>
  <c r="J33" i="70"/>
  <c r="J33" i="48"/>
  <c r="K33" i="48"/>
  <c r="J64" i="71"/>
  <c r="J58" i="50"/>
  <c r="K58" i="50"/>
  <c r="L58" i="50"/>
  <c r="AQ45" i="43"/>
  <c r="BT47" i="43"/>
  <c r="CC45" i="78"/>
  <c r="IY44" i="41"/>
  <c r="IY65" i="41"/>
  <c r="JL43" i="41"/>
  <c r="IM65" i="41"/>
  <c r="IM44" i="41"/>
  <c r="HG65" i="41"/>
  <c r="HG44" i="41"/>
  <c r="EU65" i="41"/>
  <c r="EU44" i="41"/>
  <c r="DK43" i="78"/>
  <c r="IP17" i="78"/>
  <c r="IP18" i="78"/>
  <c r="IP20" i="78"/>
  <c r="IP43" i="78"/>
  <c r="IP64" i="78"/>
  <c r="IP66" i="78"/>
  <c r="HQ64" i="78"/>
  <c r="HQ66" i="78"/>
  <c r="HQ20" i="78"/>
  <c r="HQ43" i="78"/>
  <c r="HN64" i="78"/>
  <c r="HN66" i="78"/>
  <c r="HI17" i="78"/>
  <c r="HI18" i="78"/>
  <c r="HI20" i="78"/>
  <c r="HI43" i="78"/>
  <c r="HI64" i="78"/>
  <c r="HI66" i="78"/>
  <c r="HI19" i="78"/>
  <c r="HI45" i="78"/>
  <c r="GZ64" i="78"/>
  <c r="GZ66" i="78"/>
  <c r="GZ36" i="78"/>
  <c r="GZ37" i="78"/>
  <c r="GZ39" i="78"/>
  <c r="GZ43" i="78"/>
  <c r="GZ38" i="78"/>
  <c r="GZ45" i="78"/>
  <c r="AS47" i="79"/>
  <c r="BA45" i="79"/>
  <c r="HF45" i="78"/>
  <c r="HJ45" i="78"/>
  <c r="HN17" i="78"/>
  <c r="HN18" i="78"/>
  <c r="HN20" i="78"/>
  <c r="HN43" i="78"/>
  <c r="CI62" i="78"/>
  <c r="CI63" i="78"/>
  <c r="FK63" i="78"/>
  <c r="IA62" i="78"/>
  <c r="IA63" i="78"/>
  <c r="DK65" i="41"/>
  <c r="HS65" i="41"/>
  <c r="HS44" i="41"/>
  <c r="DO44" i="41"/>
  <c r="DO65" i="41"/>
  <c r="KN43" i="41"/>
  <c r="JS44" i="41"/>
  <c r="JS65" i="41"/>
  <c r="GU65" i="41"/>
  <c r="GU44" i="41"/>
  <c r="BW44" i="41"/>
  <c r="BW65" i="41"/>
  <c r="CU65" i="41"/>
  <c r="CU44" i="41"/>
  <c r="EZ60" i="41"/>
  <c r="JW65" i="78"/>
  <c r="JW44" i="78"/>
  <c r="KQ19" i="78"/>
  <c r="KQ45" i="78"/>
  <c r="KQ64" i="78"/>
  <c r="KQ66" i="78"/>
  <c r="KQ17" i="78"/>
  <c r="KQ18" i="78"/>
  <c r="KQ20" i="78"/>
  <c r="KQ43" i="78"/>
  <c r="EB19" i="78"/>
  <c r="EB45" i="78"/>
  <c r="EB17" i="78"/>
  <c r="EB18" i="78"/>
  <c r="EB20" i="78"/>
  <c r="EB43" i="78"/>
  <c r="HQ19" i="78"/>
  <c r="HQ45" i="78"/>
  <c r="AJ45" i="79"/>
  <c r="FR43" i="78"/>
  <c r="HN19" i="78"/>
  <c r="HN45" i="78"/>
  <c r="ID43" i="78"/>
  <c r="EY63" i="78"/>
  <c r="KL46" i="78"/>
  <c r="FO62" i="78"/>
  <c r="FO63" i="78"/>
  <c r="JW62" i="78"/>
  <c r="JW63" i="78"/>
  <c r="IP43" i="41"/>
  <c r="FW65" i="41"/>
  <c r="CM44" i="41"/>
  <c r="KE44" i="41"/>
  <c r="KE65" i="41"/>
  <c r="KM44" i="41"/>
  <c r="KM65" i="41"/>
  <c r="IQ65" i="41"/>
  <c r="IQ44" i="41"/>
  <c r="IA65" i="41"/>
  <c r="IA44" i="41"/>
  <c r="HK65" i="41"/>
  <c r="HK44" i="41"/>
  <c r="FO65" i="41"/>
  <c r="FO44" i="41"/>
  <c r="EY65" i="41"/>
  <c r="EY44" i="41"/>
  <c r="ET44" i="78"/>
  <c r="ET65" i="78"/>
  <c r="HO46" i="78"/>
  <c r="HO61" i="78"/>
  <c r="KD45" i="78"/>
  <c r="JO44" i="78"/>
  <c r="JO65" i="78"/>
  <c r="R10" i="64"/>
  <c r="CZ47" i="43"/>
  <c r="HA45" i="78"/>
  <c r="IP19" i="78"/>
  <c r="IP45" i="78"/>
  <c r="JJ43" i="78"/>
  <c r="KI62" i="78"/>
  <c r="KI63" i="78"/>
  <c r="FW62" i="78"/>
  <c r="FW63" i="78"/>
  <c r="DB62" i="78"/>
  <c r="DB63" i="78"/>
  <c r="BK62" i="78"/>
  <c r="BK63" i="78"/>
  <c r="DC44" i="41"/>
  <c r="BG44" i="41"/>
  <c r="JO44" i="41"/>
  <c r="JO65" i="41"/>
  <c r="KI65" i="41"/>
  <c r="KI44" i="41"/>
  <c r="IE65" i="41"/>
  <c r="IE44" i="41"/>
  <c r="FK65" i="41"/>
  <c r="FK44" i="41"/>
  <c r="KM43" i="78"/>
  <c r="KU61" i="78"/>
  <c r="KU46" i="78"/>
  <c r="DS65" i="41"/>
  <c r="DS44" i="41"/>
  <c r="KT60" i="41"/>
  <c r="KL60" i="41"/>
  <c r="ID60" i="41"/>
  <c r="ID62" i="41"/>
  <c r="ID63" i="41"/>
  <c r="FV60" i="41"/>
  <c r="FV62" i="41"/>
  <c r="FV63" i="41"/>
  <c r="FN60" i="41"/>
  <c r="FN62" i="41"/>
  <c r="FN63" i="41"/>
  <c r="FF60" i="41"/>
  <c r="FF62" i="41"/>
  <c r="FF63" i="41"/>
  <c r="DF60" i="41"/>
  <c r="DF62" i="41"/>
  <c r="DF63" i="41"/>
  <c r="EQ45" i="78"/>
  <c r="JJ60" i="41"/>
  <c r="JJ62" i="41"/>
  <c r="JJ63" i="41"/>
  <c r="JB60" i="41"/>
  <c r="JB62" i="41"/>
  <c r="JB63" i="41"/>
  <c r="HB60" i="41"/>
  <c r="HB62" i="41"/>
  <c r="HB63" i="41"/>
  <c r="GL60" i="41"/>
  <c r="GL62" i="41"/>
  <c r="GL63" i="41"/>
  <c r="EL60" i="41"/>
  <c r="EL62" i="41"/>
  <c r="EL63" i="41"/>
  <c r="ED60" i="41"/>
  <c r="ED62" i="41"/>
  <c r="ED63" i="41"/>
  <c r="CD60" i="41"/>
  <c r="CD62" i="41"/>
  <c r="CD63" i="41"/>
  <c r="BN60" i="41"/>
  <c r="GP43" i="78"/>
  <c r="JC20" i="78"/>
  <c r="JC43" i="78"/>
  <c r="JC64" i="78"/>
  <c r="JC66" i="78"/>
  <c r="JC19" i="78"/>
  <c r="JC45" i="78"/>
  <c r="JC17" i="78"/>
  <c r="JC18" i="78"/>
  <c r="EF36" i="78"/>
  <c r="EF38" i="78"/>
  <c r="EF45" i="78"/>
  <c r="EF64" i="78"/>
  <c r="EF66" i="78"/>
  <c r="EF37" i="78"/>
  <c r="EF39" i="78"/>
  <c r="EF43" i="78"/>
  <c r="DZ36" i="78"/>
  <c r="DZ38" i="78"/>
  <c r="DZ45" i="78"/>
  <c r="DZ37" i="78"/>
  <c r="DZ39" i="78"/>
  <c r="DZ43" i="78"/>
  <c r="DP36" i="78"/>
  <c r="DP37" i="78"/>
  <c r="DP39" i="78"/>
  <c r="DP43" i="78"/>
  <c r="DP38" i="78"/>
  <c r="DK38" i="78"/>
  <c r="DK45" i="78"/>
  <c r="DK36" i="78"/>
  <c r="DK39" i="78"/>
  <c r="DK64" i="78"/>
  <c r="DK66" i="78"/>
  <c r="CL37" i="78"/>
  <c r="CL39" i="78"/>
  <c r="CL43" i="78"/>
  <c r="CL36" i="78"/>
  <c r="CL38" i="78"/>
  <c r="CL45" i="78"/>
  <c r="CE37" i="78"/>
  <c r="CE39" i="78"/>
  <c r="CE43" i="78"/>
  <c r="CE38" i="78"/>
  <c r="CE45" i="78"/>
  <c r="CE36" i="78"/>
  <c r="CE64" i="78"/>
  <c r="CE66" i="78"/>
  <c r="EQ65" i="41"/>
  <c r="EQ44" i="41"/>
  <c r="DL65" i="41"/>
  <c r="DL44" i="41"/>
  <c r="CI65" i="41"/>
  <c r="CI44" i="41"/>
  <c r="KH60" i="41"/>
  <c r="HR60" i="41"/>
  <c r="HR62" i="41"/>
  <c r="HR63" i="41"/>
  <c r="CT60" i="41"/>
  <c r="CT62" i="41"/>
  <c r="CT63" i="41"/>
  <c r="KR60" i="41"/>
  <c r="KR62" i="41"/>
  <c r="KR63" i="41"/>
  <c r="JL60" i="41"/>
  <c r="IB60" i="41"/>
  <c r="FH60" i="41"/>
  <c r="BT60" i="41"/>
  <c r="BT62" i="41"/>
  <c r="BT63" i="41"/>
  <c r="KL64" i="78"/>
  <c r="KL66" i="78"/>
  <c r="KL17" i="78"/>
  <c r="KL18" i="78"/>
  <c r="KL20" i="78"/>
  <c r="KL43" i="78"/>
  <c r="JG64" i="78"/>
  <c r="JG66" i="78"/>
  <c r="JG17" i="78"/>
  <c r="JG18" i="78"/>
  <c r="JG20" i="78"/>
  <c r="JG43" i="78"/>
  <c r="HG17" i="78"/>
  <c r="HG18" i="78"/>
  <c r="HG20" i="78"/>
  <c r="HG43" i="78"/>
  <c r="HG19" i="78"/>
  <c r="HG45" i="78"/>
  <c r="HG64" i="78"/>
  <c r="HG66" i="78"/>
  <c r="GD64" i="78"/>
  <c r="GD66" i="78"/>
  <c r="GD20" i="78"/>
  <c r="GD43" i="78"/>
  <c r="GD19" i="78"/>
  <c r="GD45" i="78"/>
  <c r="GA62" i="78"/>
  <c r="GA63" i="78"/>
  <c r="FN19" i="78"/>
  <c r="FN45" i="78"/>
  <c r="FN17" i="78"/>
  <c r="FN18" i="78"/>
  <c r="FN20" i="78"/>
  <c r="FN43" i="78"/>
  <c r="EI64" i="78"/>
  <c r="EI66" i="78"/>
  <c r="EI20" i="78"/>
  <c r="EI43" i="78"/>
  <c r="EI19" i="78"/>
  <c r="EI45" i="78"/>
  <c r="EI17" i="78"/>
  <c r="EI18" i="78"/>
  <c r="CS18" i="43"/>
  <c r="CS19" i="43"/>
  <c r="CS21" i="43"/>
  <c r="CS45" i="43"/>
  <c r="DB20" i="78"/>
  <c r="DB43" i="78"/>
  <c r="CH19" i="78"/>
  <c r="CH45" i="78"/>
  <c r="FW43" i="78"/>
  <c r="BO43" i="78"/>
  <c r="IR37" i="78"/>
  <c r="IR36" i="78"/>
  <c r="IR39" i="78"/>
  <c r="IR43" i="78"/>
  <c r="IR38" i="78"/>
  <c r="IR45" i="78"/>
  <c r="KR36" i="78"/>
  <c r="KR39" i="78"/>
  <c r="KR43" i="78"/>
  <c r="BF17" i="78"/>
  <c r="BF18" i="78"/>
  <c r="BF20" i="78"/>
  <c r="BF43" i="78"/>
  <c r="DC43" i="78"/>
  <c r="JO45" i="78"/>
  <c r="KA17" i="78"/>
  <c r="KA18" i="78"/>
  <c r="KA20" i="78"/>
  <c r="KA19" i="78"/>
  <c r="KA45" i="78"/>
  <c r="JS64" i="78"/>
  <c r="JS66" i="78"/>
  <c r="JS17" i="78"/>
  <c r="JS18" i="78"/>
  <c r="JS20" i="78"/>
  <c r="JS19" i="78"/>
  <c r="JS45" i="78"/>
  <c r="JN19" i="78"/>
  <c r="JN45" i="78"/>
  <c r="IO17" i="78"/>
  <c r="IO18" i="78"/>
  <c r="IO20" i="78"/>
  <c r="IO43" i="78"/>
  <c r="IO19" i="78"/>
  <c r="IO45" i="78"/>
  <c r="IL20" i="78"/>
  <c r="HK64" i="78"/>
  <c r="HK66" i="78"/>
  <c r="HK19" i="78"/>
  <c r="EA19" i="78"/>
  <c r="EA45" i="78"/>
  <c r="DW64" i="78"/>
  <c r="DW66" i="78"/>
  <c r="DW20" i="78"/>
  <c r="DW43" i="78"/>
  <c r="DW19" i="78"/>
  <c r="DW17" i="78"/>
  <c r="DW18" i="78"/>
  <c r="DP64" i="78"/>
  <c r="DP66" i="78"/>
  <c r="DN17" i="78"/>
  <c r="DN18" i="78"/>
  <c r="DN20" i="78"/>
  <c r="DN43" i="78"/>
  <c r="KM45" i="78"/>
  <c r="KG64" i="78"/>
  <c r="KG66" i="78"/>
  <c r="KG17" i="78"/>
  <c r="KG18" i="78"/>
  <c r="KG20" i="78"/>
  <c r="KG43" i="78"/>
  <c r="IK64" i="78"/>
  <c r="IK66" i="78"/>
  <c r="IK17" i="78"/>
  <c r="IK18" i="78"/>
  <c r="IK20" i="78"/>
  <c r="IK43" i="78"/>
  <c r="HW64" i="78"/>
  <c r="HW66" i="78"/>
  <c r="HW19" i="78"/>
  <c r="HW20" i="78"/>
  <c r="HW43" i="78"/>
  <c r="GI64" i="78"/>
  <c r="GI66" i="78"/>
  <c r="GI20" i="78"/>
  <c r="GI43" i="78"/>
  <c r="EM64" i="78"/>
  <c r="EM66" i="78"/>
  <c r="EM19" i="78"/>
  <c r="EM45" i="78"/>
  <c r="CQ64" i="78"/>
  <c r="CQ66" i="78"/>
  <c r="CQ19" i="78"/>
  <c r="CQ45" i="78"/>
  <c r="CQ20" i="78"/>
  <c r="CQ43" i="78"/>
  <c r="BM64" i="78"/>
  <c r="BM66" i="78"/>
  <c r="BM17" i="78"/>
  <c r="BM18" i="78"/>
  <c r="BM20" i="78"/>
  <c r="BM43" i="78"/>
  <c r="II20" i="78"/>
  <c r="KA37" i="78"/>
  <c r="KA36" i="78"/>
  <c r="KA39" i="78"/>
  <c r="KA38" i="78"/>
  <c r="JS38" i="78"/>
  <c r="JS37" i="78"/>
  <c r="JS39" i="78"/>
  <c r="JS36" i="78"/>
  <c r="IW36" i="78"/>
  <c r="IW64" i="78"/>
  <c r="IW66" i="78"/>
  <c r="IQ37" i="78"/>
  <c r="IQ38" i="78"/>
  <c r="IQ45" i="78"/>
  <c r="IQ36" i="78"/>
  <c r="IQ64" i="78"/>
  <c r="IQ66" i="78"/>
  <c r="IQ39" i="78"/>
  <c r="IQ43" i="78"/>
  <c r="CA38" i="78"/>
  <c r="CA45" i="78"/>
  <c r="CA37" i="78"/>
  <c r="CA39" i="78"/>
  <c r="CA43" i="78"/>
  <c r="CA64" i="78"/>
  <c r="CA66" i="78"/>
  <c r="JM64" i="78"/>
  <c r="JM66" i="78"/>
  <c r="JM36" i="78"/>
  <c r="CC64" i="78"/>
  <c r="CC66" i="78"/>
  <c r="CC36" i="78"/>
  <c r="CC38" i="78"/>
  <c r="GO20" i="78"/>
  <c r="GO43" i="78"/>
  <c r="GO64" i="78"/>
  <c r="GO66" i="78"/>
  <c r="GJ36" i="78"/>
  <c r="GJ38" i="78"/>
  <c r="GJ45" i="78"/>
  <c r="GJ37" i="78"/>
  <c r="GJ39" i="78"/>
  <c r="GJ43" i="78"/>
  <c r="DQ64" i="78"/>
  <c r="DQ66" i="78"/>
  <c r="DQ36" i="78"/>
  <c r="KQ39" i="78"/>
  <c r="KQ38" i="78"/>
  <c r="KM38" i="78"/>
  <c r="KM37" i="78"/>
  <c r="KM39" i="78"/>
  <c r="KI39" i="78"/>
  <c r="KI43" i="78"/>
  <c r="JN36" i="78"/>
  <c r="JN39" i="78"/>
  <c r="JN43" i="78"/>
  <c r="JN38" i="78"/>
  <c r="JH38" i="78"/>
  <c r="JH45" i="78"/>
  <c r="JH36" i="78"/>
  <c r="JH37" i="78"/>
  <c r="JH39" i="78"/>
  <c r="JH43" i="78"/>
  <c r="IP37" i="78"/>
  <c r="IP39" i="78"/>
  <c r="IP36" i="78"/>
  <c r="IP38" i="78"/>
  <c r="IL36" i="78"/>
  <c r="IL37" i="78"/>
  <c r="IL39" i="78"/>
  <c r="IE39" i="78"/>
  <c r="IE43" i="78"/>
  <c r="HW38" i="78"/>
  <c r="HW39" i="78"/>
  <c r="HB36" i="78"/>
  <c r="HB38" i="78"/>
  <c r="HB45" i="78"/>
  <c r="GV38" i="78"/>
  <c r="GV45" i="78"/>
  <c r="GV36" i="78"/>
  <c r="GV37" i="78"/>
  <c r="GV39" i="78"/>
  <c r="GV43" i="78"/>
  <c r="GP36" i="78"/>
  <c r="GP39" i="78"/>
  <c r="FZ36" i="78"/>
  <c r="FZ37" i="78"/>
  <c r="FZ39" i="78"/>
  <c r="FZ43" i="78"/>
  <c r="FK39" i="78"/>
  <c r="FK43" i="78"/>
  <c r="FC37" i="78"/>
  <c r="FC39" i="78"/>
  <c r="FC38" i="78"/>
  <c r="FC45" i="78"/>
  <c r="EX36" i="78"/>
  <c r="EX38" i="78"/>
  <c r="EX45" i="78"/>
  <c r="EM38" i="78"/>
  <c r="EM37" i="78"/>
  <c r="EM39" i="78"/>
  <c r="EM43" i="78"/>
  <c r="CU39" i="78"/>
  <c r="CU43" i="78"/>
  <c r="CU37" i="78"/>
  <c r="BZ36" i="78"/>
  <c r="BZ37" i="78"/>
  <c r="BZ39" i="78"/>
  <c r="BZ43" i="78"/>
  <c r="BZ38" i="78"/>
  <c r="BZ45" i="78"/>
  <c r="BR36" i="78"/>
  <c r="BR38" i="78"/>
  <c r="BR45" i="78"/>
  <c r="BR39" i="78"/>
  <c r="BR43" i="78"/>
  <c r="IY39" i="78"/>
  <c r="IY43" i="78"/>
  <c r="GM39" i="78"/>
  <c r="GM43" i="78"/>
  <c r="FG39" i="78"/>
  <c r="FG43" i="78"/>
  <c r="CI39" i="78"/>
  <c r="CI43" i="78"/>
  <c r="JX64" i="78"/>
  <c r="JX66" i="78"/>
  <c r="JX36" i="78"/>
  <c r="IR64" i="78"/>
  <c r="IR66" i="78"/>
  <c r="CN39" i="78"/>
  <c r="CN43" i="78"/>
  <c r="CN64" i="78"/>
  <c r="CN66" i="78"/>
  <c r="CN36" i="78"/>
  <c r="CN38" i="78"/>
  <c r="CN45" i="78"/>
  <c r="KR64" i="78"/>
  <c r="KR66" i="78"/>
  <c r="HT36" i="78"/>
  <c r="HT37" i="78"/>
  <c r="HT39" i="78"/>
  <c r="HT43" i="78"/>
  <c r="GJ64" i="78"/>
  <c r="GJ66" i="78"/>
  <c r="EN38" i="78"/>
  <c r="EN45" i="78"/>
  <c r="EN36" i="78"/>
  <c r="DX38" i="78"/>
  <c r="DX39" i="78"/>
  <c r="DX43" i="78"/>
  <c r="DX64" i="78"/>
  <c r="DX66" i="78"/>
  <c r="DX36" i="78"/>
  <c r="CW64" i="78"/>
  <c r="CW66" i="78"/>
  <c r="KA60" i="78"/>
  <c r="JP60" i="78"/>
  <c r="JP62" i="78"/>
  <c r="JP63" i="78"/>
  <c r="IU60" i="78"/>
  <c r="IU62" i="78"/>
  <c r="IU63" i="78"/>
  <c r="IQ60" i="78"/>
  <c r="IM60" i="78"/>
  <c r="IM62" i="78"/>
  <c r="IM63" i="78"/>
  <c r="II60" i="78"/>
  <c r="IE60" i="78"/>
  <c r="IE62" i="78"/>
  <c r="IE63" i="78"/>
  <c r="IA60" i="78"/>
  <c r="HN60" i="78"/>
  <c r="HJ60" i="78"/>
  <c r="HF60" i="78"/>
  <c r="HB60" i="78"/>
  <c r="GX60" i="78"/>
  <c r="GT60" i="78"/>
  <c r="GP60" i="78"/>
  <c r="FI60" i="78"/>
  <c r="FI62" i="78"/>
  <c r="FI63" i="78"/>
  <c r="FE60" i="78"/>
  <c r="FE62" i="78"/>
  <c r="EP60" i="78"/>
  <c r="EP62" i="78"/>
  <c r="EP63" i="78"/>
  <c r="DV60" i="78"/>
  <c r="DH60" i="78"/>
  <c r="DH62" i="78"/>
  <c r="DH63" i="78"/>
  <c r="CQ60" i="78"/>
  <c r="CM60" i="78"/>
  <c r="CF60" i="78"/>
  <c r="CF62" i="78"/>
  <c r="CF63" i="78"/>
  <c r="BT41" i="43"/>
  <c r="BT45" i="43"/>
  <c r="BT38" i="43"/>
  <c r="BT39" i="43"/>
  <c r="BT40" i="43"/>
  <c r="GE20" i="78"/>
  <c r="GE43" i="78"/>
  <c r="GA17" i="78"/>
  <c r="GA18" i="78"/>
  <c r="GA20" i="78"/>
  <c r="GA43" i="78"/>
  <c r="EA17" i="78"/>
  <c r="EA18" i="78"/>
  <c r="EA20" i="78"/>
  <c r="EA43" i="78"/>
  <c r="KE64" i="78"/>
  <c r="KE66" i="78"/>
  <c r="CY17" i="78"/>
  <c r="CY18" i="78"/>
  <c r="CY20" i="78"/>
  <c r="CY43" i="78"/>
  <c r="KD36" i="78"/>
  <c r="KD39" i="78"/>
  <c r="KD43" i="78"/>
  <c r="KD38" i="78"/>
  <c r="HK39" i="78"/>
  <c r="HK43" i="78"/>
  <c r="HK38" i="78"/>
  <c r="EH37" i="78"/>
  <c r="EH39" i="78"/>
  <c r="EH43" i="78"/>
  <c r="EH36" i="78"/>
  <c r="ED36" i="78"/>
  <c r="ED37" i="78"/>
  <c r="ED39" i="78"/>
  <c r="ED43" i="78"/>
  <c r="DW38" i="78"/>
  <c r="DW37" i="78"/>
  <c r="DW39" i="78"/>
  <c r="DG38" i="78"/>
  <c r="DG45" i="78"/>
  <c r="DG39" i="78"/>
  <c r="DG43" i="78"/>
  <c r="DC39" i="78"/>
  <c r="CY39" i="78"/>
  <c r="EZ39" i="78"/>
  <c r="EZ43" i="78"/>
  <c r="EZ38" i="78"/>
  <c r="EZ36" i="78"/>
  <c r="IZ64" i="78"/>
  <c r="IZ66" i="78"/>
  <c r="IZ38" i="78"/>
  <c r="IZ45" i="78"/>
  <c r="IZ36" i="78"/>
  <c r="IZ37" i="78"/>
  <c r="IZ39" i="78"/>
  <c r="IZ43" i="78"/>
  <c r="IF36" i="78"/>
  <c r="IF39" i="78"/>
  <c r="IF43" i="78"/>
  <c r="FH64" i="78"/>
  <c r="FH66" i="78"/>
  <c r="FH36" i="78"/>
  <c r="CB38" i="78"/>
  <c r="CB45" i="78"/>
  <c r="CB64" i="78"/>
  <c r="CB66" i="78"/>
  <c r="CB36" i="78"/>
  <c r="CB39" i="78"/>
  <c r="CB43" i="78"/>
  <c r="BL39" i="78"/>
  <c r="BL36" i="78"/>
  <c r="JH60" i="78"/>
  <c r="CT60" i="78"/>
  <c r="CT62" i="78"/>
  <c r="CT63" i="78"/>
  <c r="KR60" i="78"/>
  <c r="KR62" i="78"/>
  <c r="KR63" i="78"/>
  <c r="IV60" i="78"/>
  <c r="IV62" i="78"/>
  <c r="IV63" i="78"/>
  <c r="GV60" i="78"/>
  <c r="GR60" i="78"/>
  <c r="GR62" i="78"/>
  <c r="GR63" i="78"/>
  <c r="GN60" i="78"/>
  <c r="GN62" i="78"/>
  <c r="GN63" i="78"/>
  <c r="FX60" i="78"/>
  <c r="FX62" i="78"/>
  <c r="FX63" i="78"/>
  <c r="FT60" i="78"/>
  <c r="FT62" i="78"/>
  <c r="FT63" i="78"/>
  <c r="FH60" i="78"/>
  <c r="FH62" i="78"/>
  <c r="FH63" i="78"/>
  <c r="DP60" i="78"/>
  <c r="DL60" i="78"/>
  <c r="CR60" i="78"/>
  <c r="CR62" i="78"/>
  <c r="CR63" i="78"/>
  <c r="CN60" i="78"/>
  <c r="FC20" i="78"/>
  <c r="FC43" i="78"/>
  <c r="GE19" i="78"/>
  <c r="GE45" i="78"/>
  <c r="KT36" i="78"/>
  <c r="KT39" i="78"/>
  <c r="KT38" i="78"/>
  <c r="KT45" i="78"/>
  <c r="JC39" i="78"/>
  <c r="II37" i="78"/>
  <c r="II39" i="78"/>
  <c r="II38" i="78"/>
  <c r="II45" i="78"/>
  <c r="HJ37" i="78"/>
  <c r="HJ39" i="78"/>
  <c r="HJ43" i="78"/>
  <c r="HJ36" i="78"/>
  <c r="HJ38" i="78"/>
  <c r="GT36" i="78"/>
  <c r="GT38" i="78"/>
  <c r="GT45" i="78"/>
  <c r="GP38" i="78"/>
  <c r="GP45" i="78"/>
  <c r="FZ38" i="78"/>
  <c r="FZ45" i="78"/>
  <c r="FV36" i="78"/>
  <c r="FV37" i="78"/>
  <c r="FV39" i="78"/>
  <c r="FV43" i="78"/>
  <c r="FV38" i="78"/>
  <c r="FV45" i="78"/>
  <c r="FP38" i="78"/>
  <c r="FP45" i="78"/>
  <c r="FP37" i="78"/>
  <c r="FP39" i="78"/>
  <c r="FP43" i="78"/>
  <c r="FP36" i="78"/>
  <c r="FF36" i="78"/>
  <c r="FF37" i="78"/>
  <c r="FF39" i="78"/>
  <c r="FF43" i="78"/>
  <c r="FF38" i="78"/>
  <c r="FF45" i="78"/>
  <c r="ET38" i="78"/>
  <c r="ET45" i="78"/>
  <c r="EQ39" i="78"/>
  <c r="EQ43" i="78"/>
  <c r="EQ38" i="78"/>
  <c r="CM38" i="78"/>
  <c r="CM45" i="78"/>
  <c r="CM39" i="78"/>
  <c r="CM43" i="78"/>
  <c r="BX36" i="78"/>
  <c r="BX39" i="78"/>
  <c r="BX43" i="78"/>
  <c r="BT36" i="78"/>
  <c r="BT37" i="78"/>
  <c r="BT39" i="78"/>
  <c r="BT43" i="78"/>
  <c r="BG38" i="78"/>
  <c r="BG45" i="78"/>
  <c r="BG37" i="78"/>
  <c r="BG39" i="78"/>
  <c r="BG43" i="78"/>
  <c r="KU39" i="78"/>
  <c r="KU43" i="78"/>
  <c r="HS39" i="78"/>
  <c r="HS43" i="78"/>
  <c r="FW39" i="78"/>
  <c r="EU39" i="78"/>
  <c r="EU43" i="78"/>
  <c r="BO39" i="78"/>
  <c r="HL38" i="78"/>
  <c r="HL45" i="78"/>
  <c r="HL64" i="78"/>
  <c r="HL66" i="78"/>
  <c r="HL36" i="78"/>
  <c r="HL39" i="78"/>
  <c r="EZ64" i="78"/>
  <c r="EZ66" i="78"/>
  <c r="KF38" i="78"/>
  <c r="KF45" i="78"/>
  <c r="KF36" i="78"/>
  <c r="KF37" i="78"/>
  <c r="KF39" i="78"/>
  <c r="JL64" i="78"/>
  <c r="JL66" i="78"/>
  <c r="JL36" i="78"/>
  <c r="JL39" i="78"/>
  <c r="JL43" i="78"/>
  <c r="IF64" i="78"/>
  <c r="IF66" i="78"/>
  <c r="FX64" i="78"/>
  <c r="FX66" i="78"/>
  <c r="DL38" i="78"/>
  <c r="DL45" i="78"/>
  <c r="DL64" i="78"/>
  <c r="DL66" i="78"/>
  <c r="DL36" i="78"/>
  <c r="DL37" i="78"/>
  <c r="DL39" i="78"/>
  <c r="DL43" i="78"/>
  <c r="CV38" i="78"/>
  <c r="CV45" i="78"/>
  <c r="CV36" i="78"/>
  <c r="BL64" i="78"/>
  <c r="BL66" i="78"/>
  <c r="KQ60" i="78"/>
  <c r="JK60" i="78"/>
  <c r="JK62" i="78"/>
  <c r="JK63" i="78"/>
  <c r="IZ60" i="78"/>
  <c r="IS60" i="78"/>
  <c r="IS62" i="78"/>
  <c r="IS63" i="78"/>
  <c r="FZ60" i="78"/>
  <c r="FV60" i="78"/>
  <c r="FG60" i="78"/>
  <c r="FG62" i="78"/>
  <c r="FG63" i="78"/>
  <c r="FC60" i="78"/>
  <c r="EV60" i="78"/>
  <c r="EV62" i="78"/>
  <c r="EV63" i="78"/>
  <c r="EJ60" i="78"/>
  <c r="EJ62" i="78"/>
  <c r="EJ63" i="78"/>
  <c r="DR60" i="78"/>
  <c r="DR62" i="78"/>
  <c r="DR63" i="78"/>
  <c r="DN60" i="78"/>
  <c r="CZ60" i="78"/>
  <c r="CZ62" i="78"/>
  <c r="CZ63" i="78"/>
  <c r="BZ60" i="78"/>
  <c r="BV60" i="78"/>
  <c r="BV62" i="78"/>
  <c r="BV63" i="78"/>
  <c r="BR60" i="78"/>
  <c r="AL38" i="43"/>
  <c r="AL39" i="43"/>
  <c r="AL41" i="43"/>
  <c r="AL45" i="43"/>
  <c r="AL40" i="43"/>
  <c r="AL47" i="43"/>
  <c r="AL66" i="43"/>
  <c r="AL68" i="43"/>
  <c r="AG41" i="43"/>
  <c r="AG45" i="43"/>
  <c r="AG66" i="43"/>
  <c r="AG68" i="43"/>
  <c r="AG38" i="43"/>
  <c r="AG39" i="43"/>
  <c r="AG40" i="43"/>
  <c r="AG47" i="43"/>
  <c r="CP18" i="43"/>
  <c r="CP19" i="43"/>
  <c r="CP66" i="43"/>
  <c r="CP68" i="43"/>
  <c r="AC66" i="43"/>
  <c r="AC68" i="43"/>
  <c r="CC21" i="43"/>
  <c r="CC45" i="43"/>
  <c r="CZ41" i="43"/>
  <c r="CZ45" i="43"/>
  <c r="CZ38" i="43"/>
  <c r="CZ39" i="43"/>
  <c r="CZ40" i="43"/>
  <c r="CJ38" i="43"/>
  <c r="CJ39" i="43"/>
  <c r="CJ41" i="43"/>
  <c r="CJ45" i="43"/>
  <c r="CJ40" i="43"/>
  <c r="CJ47" i="43"/>
  <c r="AJ38" i="43"/>
  <c r="AJ39" i="43"/>
  <c r="AJ41" i="43"/>
  <c r="AJ45" i="43"/>
  <c r="DC40" i="43"/>
  <c r="DC47" i="43"/>
  <c r="CU40" i="43"/>
  <c r="CE38" i="43"/>
  <c r="CE39" i="43"/>
  <c r="CE41" i="43"/>
  <c r="CE45" i="43"/>
  <c r="CE40" i="43"/>
  <c r="CE47" i="43"/>
  <c r="CB38" i="43"/>
  <c r="CB39" i="43"/>
  <c r="CB40" i="43"/>
  <c r="CB47" i="43"/>
  <c r="CB41" i="43"/>
  <c r="CB45" i="43"/>
  <c r="AY38" i="43"/>
  <c r="AY39" i="43"/>
  <c r="AY41" i="43"/>
  <c r="AY45" i="43"/>
  <c r="AV38" i="43"/>
  <c r="AV39" i="43"/>
  <c r="AV41" i="43"/>
  <c r="AV45" i="43"/>
  <c r="AB41" i="43"/>
  <c r="AB45" i="43"/>
  <c r="AB40" i="43"/>
  <c r="AB47" i="43"/>
  <c r="AB38" i="43"/>
  <c r="AB39" i="43"/>
  <c r="CT47" i="43"/>
  <c r="CQ66" i="43"/>
  <c r="CQ68" i="43"/>
  <c r="CQ20" i="43"/>
  <c r="CA20" i="43"/>
  <c r="CA47" i="43"/>
  <c r="CA66" i="43"/>
  <c r="CA68" i="43"/>
  <c r="BV20" i="43"/>
  <c r="BV47" i="43"/>
  <c r="BV18" i="43"/>
  <c r="BV19" i="43"/>
  <c r="CU20" i="79"/>
  <c r="CU47" i="79"/>
  <c r="CU21" i="79"/>
  <c r="CU45" i="79"/>
  <c r="CU66" i="79"/>
  <c r="CU68" i="79"/>
  <c r="CU18" i="79"/>
  <c r="CU19" i="79"/>
  <c r="CQ66" i="79"/>
  <c r="CQ68" i="79"/>
  <c r="CQ18" i="79"/>
  <c r="CQ19" i="79"/>
  <c r="CQ21" i="79"/>
  <c r="CQ45" i="79"/>
  <c r="CM20" i="79"/>
  <c r="CM47" i="79"/>
  <c r="CM18" i="79"/>
  <c r="CM19" i="79"/>
  <c r="CM21" i="79"/>
  <c r="CM45" i="79"/>
  <c r="CI21" i="79"/>
  <c r="CI45" i="79"/>
  <c r="CI18" i="79"/>
  <c r="CI19" i="79"/>
  <c r="CI20" i="79"/>
  <c r="CI47" i="79"/>
  <c r="CE21" i="79"/>
  <c r="CE66" i="79"/>
  <c r="CE68" i="79"/>
  <c r="CE18" i="79"/>
  <c r="CE19" i="79"/>
  <c r="CE20" i="79"/>
  <c r="CA66" i="79"/>
  <c r="CA68" i="79"/>
  <c r="CA20" i="79"/>
  <c r="CA47" i="79"/>
  <c r="CA18" i="79"/>
  <c r="CA19" i="79"/>
  <c r="CA21" i="79"/>
  <c r="CA45" i="79"/>
  <c r="BW18" i="79"/>
  <c r="BW19" i="79"/>
  <c r="BW21" i="79"/>
  <c r="BW45" i="79"/>
  <c r="BW20" i="79"/>
  <c r="BW47" i="79"/>
  <c r="BS20" i="79"/>
  <c r="BS47" i="79"/>
  <c r="BS18" i="79"/>
  <c r="BS19" i="79"/>
  <c r="BS21" i="79"/>
  <c r="BS45" i="79"/>
  <c r="BO66" i="79"/>
  <c r="BO68" i="79"/>
  <c r="BO18" i="79"/>
  <c r="BO19" i="79"/>
  <c r="BO20" i="79"/>
  <c r="BO21" i="79"/>
  <c r="BK66" i="79"/>
  <c r="BK68" i="79"/>
  <c r="BK18" i="79"/>
  <c r="BK19" i="79"/>
  <c r="BK20" i="79"/>
  <c r="BK21" i="79"/>
  <c r="BG21" i="79"/>
  <c r="BG45" i="79"/>
  <c r="BG66" i="79"/>
  <c r="BG68" i="79"/>
  <c r="BG18" i="79"/>
  <c r="BG19" i="79"/>
  <c r="BG20" i="79"/>
  <c r="CZ40" i="79"/>
  <c r="CZ47" i="79"/>
  <c r="CZ38" i="79"/>
  <c r="CZ39" i="79"/>
  <c r="CZ41" i="79"/>
  <c r="CZ45" i="79"/>
  <c r="BO38" i="79"/>
  <c r="BO39" i="79"/>
  <c r="BO41" i="79"/>
  <c r="BO40" i="79"/>
  <c r="BC38" i="79"/>
  <c r="BC39" i="79"/>
  <c r="BC41" i="79"/>
  <c r="BC45" i="79"/>
  <c r="BC40" i="79"/>
  <c r="BC66" i="79"/>
  <c r="BC68" i="79"/>
  <c r="CG21" i="43"/>
  <c r="CG45" i="43"/>
  <c r="CP21" i="43"/>
  <c r="CP45" i="43"/>
  <c r="CH66" i="43"/>
  <c r="CH68" i="43"/>
  <c r="BF47" i="43"/>
  <c r="BO40" i="43"/>
  <c r="BO47" i="43"/>
  <c r="BG41" i="43"/>
  <c r="BG45" i="43"/>
  <c r="AJ40" i="43"/>
  <c r="AJ47" i="43"/>
  <c r="AE38" i="43"/>
  <c r="AE39" i="43"/>
  <c r="AE41" i="43"/>
  <c r="AH38" i="43"/>
  <c r="AH39" i="43"/>
  <c r="AH41" i="43"/>
  <c r="AH45" i="43"/>
  <c r="AE18" i="43"/>
  <c r="AE19" i="43"/>
  <c r="AE21" i="43"/>
  <c r="AE45" i="43"/>
  <c r="CD40" i="43"/>
  <c r="AX47" i="43"/>
  <c r="CQ20" i="79"/>
  <c r="CQ47" i="79"/>
  <c r="DC20" i="79"/>
  <c r="DC47" i="79"/>
  <c r="DC18" i="79"/>
  <c r="DC19" i="79"/>
  <c r="DC21" i="79"/>
  <c r="DC45" i="79"/>
  <c r="CF38" i="79"/>
  <c r="CF39" i="79"/>
  <c r="CF41" i="79"/>
  <c r="CF45" i="79"/>
  <c r="CF40" i="79"/>
  <c r="CF47" i="79"/>
  <c r="CB40" i="79"/>
  <c r="CB47" i="79"/>
  <c r="CB38" i="79"/>
  <c r="CB39" i="79"/>
  <c r="CB41" i="79"/>
  <c r="CB45" i="79"/>
  <c r="BU38" i="79"/>
  <c r="BU39" i="79"/>
  <c r="BU41" i="79"/>
  <c r="BU45" i="79"/>
  <c r="BU40" i="79"/>
  <c r="BU47" i="79"/>
  <c r="BC47" i="79"/>
  <c r="AM66" i="79"/>
  <c r="AM68" i="79"/>
  <c r="CH21" i="43"/>
  <c r="CH45" i="43"/>
  <c r="BV21" i="43"/>
  <c r="BV45" i="43"/>
  <c r="AP21" i="43"/>
  <c r="AP45" i="43"/>
  <c r="BJ66" i="43"/>
  <c r="BJ68" i="43"/>
  <c r="CM20" i="43"/>
  <c r="CM47" i="43"/>
  <c r="DC41" i="43"/>
  <c r="DC45" i="43"/>
  <c r="BW41" i="43"/>
  <c r="BW45" i="43"/>
  <c r="BG40" i="43"/>
  <c r="BG47" i="43"/>
  <c r="DC38" i="43"/>
  <c r="DC39" i="43"/>
  <c r="BD38" i="43"/>
  <c r="BD39" i="43"/>
  <c r="BD41" i="43"/>
  <c r="BD45" i="43"/>
  <c r="AD41" i="43"/>
  <c r="AD45" i="43"/>
  <c r="AH47" i="43"/>
  <c r="DB18" i="43"/>
  <c r="DB19" i="43"/>
  <c r="DB21" i="43"/>
  <c r="DB45" i="43"/>
  <c r="DB66" i="43"/>
  <c r="DB68" i="43"/>
  <c r="CQ40" i="43"/>
  <c r="CQ38" i="43"/>
  <c r="CQ39" i="43"/>
  <c r="CQ41" i="43"/>
  <c r="CQ45" i="43"/>
  <c r="CL66" i="43"/>
  <c r="CL68" i="43"/>
  <c r="CA41" i="43"/>
  <c r="CA45" i="43"/>
  <c r="CA38" i="43"/>
  <c r="CA39" i="43"/>
  <c r="BV66" i="43"/>
  <c r="BV68" i="43"/>
  <c r="BK41" i="43"/>
  <c r="BK45" i="43"/>
  <c r="BK40" i="43"/>
  <c r="BK38" i="43"/>
  <c r="BK39" i="43"/>
  <c r="BF66" i="43"/>
  <c r="BF68" i="43"/>
  <c r="CP38" i="79"/>
  <c r="CP39" i="79"/>
  <c r="CP41" i="79"/>
  <c r="CP45" i="79"/>
  <c r="CP40" i="79"/>
  <c r="CE40" i="79"/>
  <c r="CE38" i="79"/>
  <c r="CE39" i="79"/>
  <c r="CE41" i="79"/>
  <c r="BI21" i="43"/>
  <c r="BI45" i="43"/>
  <c r="CU47" i="43"/>
  <c r="CL21" i="43"/>
  <c r="CL45" i="43"/>
  <c r="CC18" i="43"/>
  <c r="CC19" i="43"/>
  <c r="AC18" i="43"/>
  <c r="AC19" i="43"/>
  <c r="AC21" i="43"/>
  <c r="AC45" i="43"/>
  <c r="AK66" i="43"/>
  <c r="AK68" i="43"/>
  <c r="AK21" i="43"/>
  <c r="AK45" i="43"/>
  <c r="BH20" i="43"/>
  <c r="BH47" i="43"/>
  <c r="BO41" i="43"/>
  <c r="BO45" i="43"/>
  <c r="BW40" i="43"/>
  <c r="BW47" i="43"/>
  <c r="CM41" i="43"/>
  <c r="CM45" i="43"/>
  <c r="AC40" i="43"/>
  <c r="AC47" i="43"/>
  <c r="CU38" i="43"/>
  <c r="CU39" i="43"/>
  <c r="CU41" i="43"/>
  <c r="CU45" i="43"/>
  <c r="CI40" i="43"/>
  <c r="CI47" i="43"/>
  <c r="CI41" i="43"/>
  <c r="CI45" i="43"/>
  <c r="AQ38" i="43"/>
  <c r="AQ39" i="43"/>
  <c r="AQ41" i="43"/>
  <c r="AQ40" i="43"/>
  <c r="AQ47" i="43"/>
  <c r="BN47" i="43"/>
  <c r="CT66" i="43"/>
  <c r="CT68" i="43"/>
  <c r="CT18" i="43"/>
  <c r="CT19" i="43"/>
  <c r="CT21" i="43"/>
  <c r="CT45" i="43"/>
  <c r="BN66" i="43"/>
  <c r="BN68" i="43"/>
  <c r="BN21" i="43"/>
  <c r="BN45" i="43"/>
  <c r="BK20" i="43"/>
  <c r="BK47" i="43"/>
  <c r="AE66" i="43"/>
  <c r="AE68" i="43"/>
  <c r="CD66" i="43"/>
  <c r="CD68" i="43"/>
  <c r="CD20" i="43"/>
  <c r="CD47" i="43"/>
  <c r="AX66" i="43"/>
  <c r="AX68" i="43"/>
  <c r="AX21" i="43"/>
  <c r="AX45" i="43"/>
  <c r="CP47" i="79"/>
  <c r="AH47" i="79"/>
  <c r="AY66" i="79"/>
  <c r="AY68" i="79"/>
  <c r="AY20" i="79"/>
  <c r="AY47" i="79"/>
  <c r="AY18" i="79"/>
  <c r="AY19" i="79"/>
  <c r="AY21" i="79"/>
  <c r="AY45" i="79"/>
  <c r="AU20" i="79"/>
  <c r="AU47" i="79"/>
  <c r="AU66" i="79"/>
  <c r="AU68" i="79"/>
  <c r="AU18" i="79"/>
  <c r="AU19" i="79"/>
  <c r="AU21" i="79"/>
  <c r="AU45" i="79"/>
  <c r="AQ66" i="79"/>
  <c r="AQ68" i="79"/>
  <c r="AQ18" i="79"/>
  <c r="AQ19" i="79"/>
  <c r="AQ21" i="79"/>
  <c r="AQ45" i="79"/>
  <c r="AQ20" i="79"/>
  <c r="AQ47" i="79"/>
  <c r="CV38" i="79"/>
  <c r="CV39" i="79"/>
  <c r="CV40" i="79"/>
  <c r="CV47" i="79"/>
  <c r="CV41" i="79"/>
  <c r="CV45" i="79"/>
  <c r="CL38" i="79"/>
  <c r="CL39" i="79"/>
  <c r="CL41" i="79"/>
  <c r="CL45" i="79"/>
  <c r="CL40" i="79"/>
  <c r="CL47" i="79"/>
  <c r="BL38" i="79"/>
  <c r="BL39" i="79"/>
  <c r="BL41" i="79"/>
  <c r="BL45" i="79"/>
  <c r="BL40" i="79"/>
  <c r="BL47" i="79"/>
  <c r="CY18" i="79"/>
  <c r="CY19" i="79"/>
  <c r="CY66" i="79"/>
  <c r="CY68" i="79"/>
  <c r="CY21" i="79"/>
  <c r="CY45" i="79"/>
  <c r="AI40" i="79"/>
  <c r="AI47" i="79"/>
  <c r="AI38" i="79"/>
  <c r="AI39" i="79"/>
  <c r="AL62" i="79"/>
  <c r="AL64" i="79"/>
  <c r="AL65" i="79"/>
  <c r="KO38" i="41"/>
  <c r="KO45" i="41"/>
  <c r="KG38" i="41"/>
  <c r="KG39" i="41"/>
  <c r="KG43" i="41"/>
  <c r="JW45" i="41"/>
  <c r="JT45" i="41"/>
  <c r="IN45" i="41"/>
  <c r="GQ38" i="41"/>
  <c r="GQ36" i="41"/>
  <c r="GQ37" i="41"/>
  <c r="GI38" i="41"/>
  <c r="GI36" i="41"/>
  <c r="GI37" i="41"/>
  <c r="GI39" i="41"/>
  <c r="GI43" i="41"/>
  <c r="GA38" i="41"/>
  <c r="GA36" i="41"/>
  <c r="GA37" i="41"/>
  <c r="GA39" i="41"/>
  <c r="GA43" i="41"/>
  <c r="FS38" i="41"/>
  <c r="FS45" i="41"/>
  <c r="FS36" i="41"/>
  <c r="FS37" i="41"/>
  <c r="FS39" i="41"/>
  <c r="FS43" i="41"/>
  <c r="FJ38" i="41"/>
  <c r="FJ45" i="41"/>
  <c r="FJ36" i="41"/>
  <c r="FD45" i="41"/>
  <c r="FC45" i="41"/>
  <c r="AM20" i="79"/>
  <c r="AM47" i="79"/>
  <c r="BK41" i="79"/>
  <c r="DA38" i="79"/>
  <c r="DA39" i="79"/>
  <c r="DA41" i="79"/>
  <c r="DA45" i="79"/>
  <c r="BK40" i="79"/>
  <c r="AO41" i="79"/>
  <c r="AO45" i="79"/>
  <c r="BG40" i="79"/>
  <c r="AE41" i="79"/>
  <c r="AE45" i="79"/>
  <c r="AC61" i="79"/>
  <c r="AC62" i="79"/>
  <c r="AC64" i="79"/>
  <c r="AC65" i="79"/>
  <c r="CU62" i="79"/>
  <c r="CE62" i="79"/>
  <c r="AE62" i="79"/>
  <c r="AE64" i="79"/>
  <c r="AE65" i="79"/>
  <c r="JX45" i="41"/>
  <c r="JG45" i="41"/>
  <c r="JD45" i="41"/>
  <c r="IX38" i="41"/>
  <c r="IX36" i="41"/>
  <c r="IX37" i="41"/>
  <c r="IX39" i="41"/>
  <c r="IX43" i="41"/>
  <c r="AH38" i="79"/>
  <c r="AH39" i="79"/>
  <c r="AH41" i="79"/>
  <c r="AH45" i="79"/>
  <c r="AY40" i="79"/>
  <c r="AD62" i="79"/>
  <c r="AD64" i="79"/>
  <c r="AD65" i="79"/>
  <c r="GQ39" i="41"/>
  <c r="GQ43" i="41"/>
  <c r="KO36" i="41"/>
  <c r="KO37" i="41"/>
  <c r="KO39" i="41"/>
  <c r="KO43" i="41"/>
  <c r="JH45" i="41"/>
  <c r="CR41" i="79"/>
  <c r="CR45" i="79"/>
  <c r="BX40" i="79"/>
  <c r="BX47" i="79"/>
  <c r="AI41" i="79"/>
  <c r="AI45" i="79"/>
  <c r="AH62" i="79"/>
  <c r="KT45" i="41"/>
  <c r="KL45" i="41"/>
  <c r="KK45" i="41"/>
  <c r="KD45" i="41"/>
  <c r="JN38" i="41"/>
  <c r="JN45" i="41"/>
  <c r="JN36" i="41"/>
  <c r="JN37" i="41"/>
  <c r="JN39" i="41"/>
  <c r="JN43" i="41"/>
  <c r="JL38" i="41"/>
  <c r="JL36" i="41"/>
  <c r="JL37" i="41"/>
  <c r="JL39" i="41"/>
  <c r="JQ19" i="41"/>
  <c r="JQ45" i="41"/>
  <c r="IX45" i="41"/>
  <c r="IF45" i="41"/>
  <c r="HX45" i="41"/>
  <c r="HP45" i="41"/>
  <c r="HO45" i="41"/>
  <c r="HH45" i="41"/>
  <c r="GQ45" i="41"/>
  <c r="KN36" i="41"/>
  <c r="KN37" i="41"/>
  <c r="KN39" i="41"/>
  <c r="KF36" i="41"/>
  <c r="KF37" i="41"/>
  <c r="KF39" i="41"/>
  <c r="KF43" i="41"/>
  <c r="JZ36" i="41"/>
  <c r="JZ37" i="41"/>
  <c r="JZ39" i="41"/>
  <c r="JZ43" i="41"/>
  <c r="JJ36" i="41"/>
  <c r="JJ37" i="41"/>
  <c r="JJ39" i="41"/>
  <c r="JJ43" i="41"/>
  <c r="IP36" i="41"/>
  <c r="IP37" i="41"/>
  <c r="IP39" i="41"/>
  <c r="GN36" i="41"/>
  <c r="GN37" i="41"/>
  <c r="GN39" i="41"/>
  <c r="GN43" i="41"/>
  <c r="KS38" i="41"/>
  <c r="KS45" i="41"/>
  <c r="KP19" i="41"/>
  <c r="KP45" i="41"/>
  <c r="KK38" i="41"/>
  <c r="KH19" i="41"/>
  <c r="KH45" i="41"/>
  <c r="KG45" i="41"/>
  <c r="KC38" i="41"/>
  <c r="KC45" i="41"/>
  <c r="IP45" i="41"/>
  <c r="HE19" i="41"/>
  <c r="HE45" i="41"/>
  <c r="JU45" i="41"/>
  <c r="JS45" i="41"/>
  <c r="JO38" i="41"/>
  <c r="JO45" i="41"/>
  <c r="JE45" i="41"/>
  <c r="JC45" i="41"/>
  <c r="IV45" i="41"/>
  <c r="IU45" i="41"/>
  <c r="IC45" i="41"/>
  <c r="HU45" i="41"/>
  <c r="HM45" i="41"/>
  <c r="KA38" i="41"/>
  <c r="KA45" i="41"/>
  <c r="JP19" i="41"/>
  <c r="JP45" i="41"/>
  <c r="JK38" i="41"/>
  <c r="JK45" i="41"/>
  <c r="IZ19" i="41"/>
  <c r="IZ45" i="41"/>
  <c r="IY45" i="41"/>
  <c r="IU38" i="41"/>
  <c r="IR19" i="41"/>
  <c r="IR45" i="41"/>
  <c r="IQ45" i="41"/>
  <c r="IM38" i="41"/>
  <c r="IM45" i="41"/>
  <c r="IJ19" i="41"/>
  <c r="IJ45" i="41"/>
  <c r="II45" i="41"/>
  <c r="IE38" i="41"/>
  <c r="IE45" i="41"/>
  <c r="IB19" i="41"/>
  <c r="IB45" i="41"/>
  <c r="IA45" i="41"/>
  <c r="HW38" i="41"/>
  <c r="HW45" i="41"/>
  <c r="HT19" i="41"/>
  <c r="HT45" i="41"/>
  <c r="HS45" i="41"/>
  <c r="HO38" i="41"/>
  <c r="HL19" i="41"/>
  <c r="HL45" i="41"/>
  <c r="HK45" i="41"/>
  <c r="JW38" i="41"/>
  <c r="JL19" i="41"/>
  <c r="JL45" i="41"/>
  <c r="JG38" i="41"/>
  <c r="GV45" i="41"/>
  <c r="GO45" i="41"/>
  <c r="GF45" i="41"/>
  <c r="FX45" i="41"/>
  <c r="FP45" i="41"/>
  <c r="FO45" i="41"/>
  <c r="HC38" i="41"/>
  <c r="HC45" i="41"/>
  <c r="GR19" i="41"/>
  <c r="GR45" i="41"/>
  <c r="GM38" i="41"/>
  <c r="GM45" i="41"/>
  <c r="FG38" i="41"/>
  <c r="FG45" i="41"/>
  <c r="EZ19" i="41"/>
  <c r="EZ45" i="41"/>
  <c r="HD19" i="41"/>
  <c r="HD45" i="41"/>
  <c r="GY38" i="41"/>
  <c r="GY45" i="41"/>
  <c r="GN19" i="41"/>
  <c r="GN45" i="41"/>
  <c r="GJ19" i="41"/>
  <c r="GJ45" i="41"/>
  <c r="GI45" i="41"/>
  <c r="GE38" i="41"/>
  <c r="GE45" i="41"/>
  <c r="GB19" i="41"/>
  <c r="GB45" i="41"/>
  <c r="GA45" i="41"/>
  <c r="FW38" i="41"/>
  <c r="FW45" i="41"/>
  <c r="FT19" i="41"/>
  <c r="FT45" i="41"/>
  <c r="FO38" i="41"/>
  <c r="FL19" i="41"/>
  <c r="FL45" i="41"/>
  <c r="FK45" i="41"/>
  <c r="FC38" i="41"/>
  <c r="EU45" i="41"/>
  <c r="GZ19" i="41"/>
  <c r="GZ45" i="41"/>
  <c r="GU38" i="41"/>
  <c r="GU45" i="41"/>
  <c r="FH19" i="41"/>
  <c r="FH45" i="41"/>
  <c r="EY38" i="41"/>
  <c r="EY45" i="41"/>
  <c r="EQ45" i="41"/>
  <c r="EN19" i="41"/>
  <c r="EN45" i="41"/>
  <c r="EI38" i="41"/>
  <c r="EI45" i="41"/>
  <c r="DX19" i="41"/>
  <c r="DX45" i="41"/>
  <c r="AO45" i="41"/>
  <c r="Y45" i="41"/>
  <c r="I45" i="41"/>
  <c r="EJ45" i="41"/>
  <c r="DT45" i="41"/>
  <c r="DL45" i="41"/>
  <c r="DD45" i="41"/>
  <c r="DC45" i="41"/>
  <c r="CV45" i="41"/>
  <c r="CN45" i="41"/>
  <c r="CF45" i="41"/>
  <c r="EF19" i="41"/>
  <c r="EF45" i="41"/>
  <c r="EA38" i="41"/>
  <c r="EA45" i="41"/>
  <c r="EM38" i="41"/>
  <c r="EM45" i="41"/>
  <c r="EB19" i="41"/>
  <c r="EB45" i="41"/>
  <c r="DW38" i="41"/>
  <c r="DW45" i="41"/>
  <c r="DS38" i="41"/>
  <c r="DS45" i="41"/>
  <c r="DP19" i="41"/>
  <c r="DP45" i="41"/>
  <c r="DO45" i="41"/>
  <c r="DK38" i="41"/>
  <c r="DK45" i="41"/>
  <c r="DH19" i="41"/>
  <c r="DH45" i="41"/>
  <c r="DG45" i="41"/>
  <c r="DC38" i="41"/>
  <c r="CZ19" i="41"/>
  <c r="CZ45" i="41"/>
  <c r="CY45" i="41"/>
  <c r="CU38" i="41"/>
  <c r="CU45" i="41"/>
  <c r="CR19" i="41"/>
  <c r="CR45" i="41"/>
  <c r="CQ45" i="41"/>
  <c r="CM38" i="41"/>
  <c r="CM45" i="41"/>
  <c r="CJ19" i="41"/>
  <c r="CI45" i="41"/>
  <c r="CE38" i="41"/>
  <c r="BW45" i="41"/>
  <c r="BV45" i="41"/>
  <c r="BN45" i="41"/>
  <c r="BF45" i="41"/>
  <c r="AY45" i="41"/>
  <c r="AX45" i="41"/>
  <c r="AS45" i="41"/>
  <c r="AC45" i="41"/>
  <c r="M45" i="41"/>
  <c r="R9" i="64"/>
  <c r="R8" i="64"/>
  <c r="R11" i="64"/>
  <c r="C32" i="36"/>
  <c r="E48" i="81"/>
  <c r="E47" i="81"/>
  <c r="C45" i="81"/>
  <c r="F49" i="78"/>
  <c r="F50" i="78"/>
  <c r="C47" i="78"/>
  <c r="F29" i="82"/>
  <c r="F30" i="82"/>
  <c r="E30" i="85"/>
  <c r="E29" i="85"/>
  <c r="C27" i="85"/>
  <c r="E52" i="83"/>
  <c r="C49" i="83"/>
  <c r="E51" i="83"/>
  <c r="C49" i="79"/>
  <c r="F52" i="79"/>
  <c r="F51" i="79"/>
  <c r="C49" i="80"/>
  <c r="E51" i="80"/>
  <c r="E52" i="80"/>
  <c r="H62" i="78"/>
  <c r="H63" i="78"/>
  <c r="H61" i="41"/>
  <c r="H62" i="41"/>
  <c r="H63" i="41"/>
  <c r="H46" i="41"/>
  <c r="K35" i="55"/>
  <c r="L35" i="55"/>
  <c r="M35" i="55"/>
  <c r="N35" i="55"/>
  <c r="O35" i="55"/>
  <c r="P35" i="55"/>
  <c r="Q35" i="55"/>
  <c r="AC32" i="57"/>
  <c r="F33" i="57"/>
  <c r="E34" i="55"/>
  <c r="E35" i="57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T34" i="57"/>
  <c r="U34" i="57"/>
  <c r="V34" i="57"/>
  <c r="W34" i="57"/>
  <c r="X34" i="57"/>
  <c r="Y34" i="57"/>
  <c r="Z34" i="57"/>
  <c r="AA34" i="57"/>
  <c r="AB34" i="57"/>
  <c r="AC34" i="57"/>
  <c r="Q33" i="55"/>
  <c r="CM61" i="41"/>
  <c r="CM46" i="41"/>
  <c r="EA61" i="41"/>
  <c r="EA46" i="41"/>
  <c r="JN44" i="41"/>
  <c r="JN65" i="41"/>
  <c r="BX48" i="79"/>
  <c r="BX63" i="79"/>
  <c r="FS65" i="41"/>
  <c r="FS44" i="41"/>
  <c r="AQ46" i="79"/>
  <c r="AQ67" i="79"/>
  <c r="BD67" i="43"/>
  <c r="BD46" i="43"/>
  <c r="BS46" i="79"/>
  <c r="BS67" i="79"/>
  <c r="CB48" i="43"/>
  <c r="CB63" i="43"/>
  <c r="FF46" i="78"/>
  <c r="FF61" i="78"/>
  <c r="CN44" i="78"/>
  <c r="CN65" i="78"/>
  <c r="BZ44" i="78"/>
  <c r="BZ65" i="78"/>
  <c r="JN44" i="78"/>
  <c r="JN65" i="78"/>
  <c r="CL46" i="78"/>
  <c r="CL61" i="78"/>
  <c r="L23" i="63"/>
  <c r="L28" i="63"/>
  <c r="L29" i="63"/>
  <c r="F18" i="8"/>
  <c r="K28" i="63"/>
  <c r="Z61" i="78"/>
  <c r="Z46" i="78"/>
  <c r="AL67" i="80"/>
  <c r="AL46" i="80"/>
  <c r="AE44" i="78"/>
  <c r="AE65" i="78"/>
  <c r="BB63" i="80"/>
  <c r="BB48" i="80"/>
  <c r="V67" i="45"/>
  <c r="V46" i="45"/>
  <c r="BB44" i="78"/>
  <c r="BB65" i="78"/>
  <c r="DW46" i="41"/>
  <c r="DW61" i="41"/>
  <c r="EY46" i="41"/>
  <c r="EY61" i="41"/>
  <c r="JO46" i="41"/>
  <c r="JO61" i="41"/>
  <c r="JN61" i="41"/>
  <c r="JN46" i="41"/>
  <c r="AE67" i="79"/>
  <c r="AE46" i="79"/>
  <c r="FS61" i="41"/>
  <c r="FS46" i="41"/>
  <c r="KO61" i="41"/>
  <c r="KO46" i="41"/>
  <c r="AY67" i="79"/>
  <c r="AY46" i="79"/>
  <c r="AC67" i="43"/>
  <c r="AC46" i="43"/>
  <c r="BK46" i="43"/>
  <c r="BK67" i="43"/>
  <c r="CF63" i="79"/>
  <c r="CF48" i="79"/>
  <c r="AV46" i="43"/>
  <c r="AV67" i="43"/>
  <c r="DC63" i="43"/>
  <c r="DC48" i="43"/>
  <c r="EU65" i="78"/>
  <c r="EU44" i="78"/>
  <c r="BX44" i="78"/>
  <c r="BX65" i="78"/>
  <c r="CN61" i="78"/>
  <c r="CN46" i="78"/>
  <c r="FG44" i="78"/>
  <c r="FG65" i="78"/>
  <c r="GV46" i="78"/>
  <c r="GV61" i="78"/>
  <c r="CA61" i="78"/>
  <c r="CA46" i="78"/>
  <c r="EF44" i="78"/>
  <c r="EF65" i="78"/>
  <c r="GZ65" i="78"/>
  <c r="GZ44" i="78"/>
  <c r="T63" i="81"/>
  <c r="T42" i="81"/>
  <c r="W67" i="80"/>
  <c r="W46" i="80"/>
  <c r="V46" i="78"/>
  <c r="V61" i="78"/>
  <c r="Z46" i="80"/>
  <c r="Z67" i="80"/>
  <c r="AE61" i="78"/>
  <c r="AE46" i="78"/>
  <c r="AI67" i="80"/>
  <c r="AI46" i="80"/>
  <c r="S40" i="53"/>
  <c r="S61" i="53"/>
  <c r="W42" i="47"/>
  <c r="W63" i="47"/>
  <c r="AC67" i="45"/>
  <c r="AC46" i="45"/>
  <c r="Q63" i="45"/>
  <c r="Q48" i="45"/>
  <c r="AF67" i="45"/>
  <c r="AF46" i="45"/>
  <c r="AA42" i="53"/>
  <c r="AA57" i="53"/>
  <c r="O57" i="53"/>
  <c r="O42" i="53"/>
  <c r="X46" i="80"/>
  <c r="X67" i="80"/>
  <c r="Z67" i="43"/>
  <c r="Z46" i="43"/>
  <c r="Y46" i="45"/>
  <c r="Y67" i="45"/>
  <c r="M46" i="43"/>
  <c r="M67" i="43"/>
  <c r="HC61" i="41"/>
  <c r="HC46" i="41"/>
  <c r="GQ44" i="41"/>
  <c r="GQ65" i="41"/>
  <c r="BL63" i="79"/>
  <c r="BL48" i="79"/>
  <c r="CI48" i="43"/>
  <c r="CI63" i="43"/>
  <c r="DC67" i="79"/>
  <c r="DC46" i="79"/>
  <c r="AG67" i="43"/>
  <c r="AG46" i="43"/>
  <c r="FP44" i="78"/>
  <c r="FP65" i="78"/>
  <c r="CB44" i="78"/>
  <c r="CB65" i="78"/>
  <c r="JH44" i="78"/>
  <c r="JH65" i="78"/>
  <c r="GM61" i="41"/>
  <c r="GM46" i="41"/>
  <c r="CF67" i="79"/>
  <c r="CF46" i="79"/>
  <c r="BG46" i="43"/>
  <c r="BG67" i="43"/>
  <c r="BC67" i="79"/>
  <c r="BC46" i="79"/>
  <c r="CZ46" i="79"/>
  <c r="CZ67" i="79"/>
  <c r="AY46" i="43"/>
  <c r="AY67" i="43"/>
  <c r="CE63" i="43"/>
  <c r="CE48" i="43"/>
  <c r="AJ67" i="43"/>
  <c r="AJ46" i="43"/>
  <c r="CV46" i="78"/>
  <c r="CV61" i="78"/>
  <c r="DL61" i="78"/>
  <c r="DL46" i="78"/>
  <c r="KF46" i="78"/>
  <c r="KF61" i="78"/>
  <c r="EQ44" i="78"/>
  <c r="EQ65" i="78"/>
  <c r="IF65" i="78"/>
  <c r="IF44" i="78"/>
  <c r="IZ46" i="78"/>
  <c r="IZ61" i="78"/>
  <c r="EZ44" i="78"/>
  <c r="EZ65" i="78"/>
  <c r="BT46" i="43"/>
  <c r="BT67" i="43"/>
  <c r="HT44" i="78"/>
  <c r="HT65" i="78"/>
  <c r="GM44" i="78"/>
  <c r="GM65" i="78"/>
  <c r="EX61" i="78"/>
  <c r="EX46" i="78"/>
  <c r="FK65" i="78"/>
  <c r="FK44" i="78"/>
  <c r="HB46" i="78"/>
  <c r="HB61" i="78"/>
  <c r="IE65" i="78"/>
  <c r="IE44" i="78"/>
  <c r="JH46" i="78"/>
  <c r="JH61" i="78"/>
  <c r="KI44" i="78"/>
  <c r="KI65" i="78"/>
  <c r="GJ46" i="78"/>
  <c r="GJ61" i="78"/>
  <c r="IQ44" i="78"/>
  <c r="IQ65" i="78"/>
  <c r="IR46" i="78"/>
  <c r="IR61" i="78"/>
  <c r="CS46" i="43"/>
  <c r="CS67" i="43"/>
  <c r="CL44" i="78"/>
  <c r="CL65" i="78"/>
  <c r="DK46" i="78"/>
  <c r="DK61" i="78"/>
  <c r="DZ65" i="78"/>
  <c r="DZ44" i="78"/>
  <c r="HI65" i="78"/>
  <c r="HI44" i="78"/>
  <c r="BC65" i="78"/>
  <c r="BC44" i="78"/>
  <c r="M44" i="78"/>
  <c r="M65" i="78"/>
  <c r="T40" i="53"/>
  <c r="T61" i="53"/>
  <c r="R63" i="47"/>
  <c r="R42" i="47"/>
  <c r="U46" i="45"/>
  <c r="U67" i="45"/>
  <c r="Q46" i="45"/>
  <c r="Q67" i="45"/>
  <c r="Z63" i="45"/>
  <c r="Z48" i="45"/>
  <c r="Y67" i="43"/>
  <c r="Y46" i="43"/>
  <c r="AL65" i="78"/>
  <c r="AL44" i="78"/>
  <c r="P67" i="45"/>
  <c r="P46" i="45"/>
  <c r="DS61" i="41"/>
  <c r="DS46" i="41"/>
  <c r="KF65" i="41"/>
  <c r="KF44" i="41"/>
  <c r="IX65" i="41"/>
  <c r="IX44" i="41"/>
  <c r="GI65" i="41"/>
  <c r="GI44" i="41"/>
  <c r="CV46" i="79"/>
  <c r="CV67" i="79"/>
  <c r="CA46" i="43"/>
  <c r="CA67" i="43"/>
  <c r="DC67" i="43"/>
  <c r="DC46" i="43"/>
  <c r="CB63" i="79"/>
  <c r="CB48" i="79"/>
  <c r="CA67" i="79"/>
  <c r="CA46" i="79"/>
  <c r="AB46" i="43"/>
  <c r="AB67" i="43"/>
  <c r="CZ67" i="43"/>
  <c r="CZ46" i="43"/>
  <c r="KU44" i="78"/>
  <c r="KU65" i="78"/>
  <c r="CM46" i="78"/>
  <c r="CM61" i="78"/>
  <c r="IZ44" i="78"/>
  <c r="IZ65" i="78"/>
  <c r="KD65" i="78"/>
  <c r="KD44" i="78"/>
  <c r="EN61" i="78"/>
  <c r="EN46" i="78"/>
  <c r="CI65" i="78"/>
  <c r="CI44" i="78"/>
  <c r="FC46" i="78"/>
  <c r="FC61" i="78"/>
  <c r="CA65" i="78"/>
  <c r="CA44" i="78"/>
  <c r="KR44" i="78"/>
  <c r="KR65" i="78"/>
  <c r="DP44" i="78"/>
  <c r="DP65" i="78"/>
  <c r="GZ46" i="78"/>
  <c r="GZ61" i="78"/>
  <c r="AJ46" i="80"/>
  <c r="AJ67" i="80"/>
  <c r="Y67" i="80"/>
  <c r="Y46" i="80"/>
  <c r="AG65" i="78"/>
  <c r="AG44" i="78"/>
  <c r="AN67" i="45"/>
  <c r="AN46" i="45"/>
  <c r="DK61" i="41"/>
  <c r="DK46" i="41"/>
  <c r="FG61" i="41"/>
  <c r="FG46" i="41"/>
  <c r="IM46" i="41"/>
  <c r="IM61" i="41"/>
  <c r="DA67" i="79"/>
  <c r="DA46" i="79"/>
  <c r="BL46" i="79"/>
  <c r="BL67" i="79"/>
  <c r="CU46" i="43"/>
  <c r="CU67" i="43"/>
  <c r="BO46" i="43"/>
  <c r="BO67" i="43"/>
  <c r="CP67" i="79"/>
  <c r="CP46" i="79"/>
  <c r="BU46" i="79"/>
  <c r="BU67" i="79"/>
  <c r="AJ63" i="43"/>
  <c r="AJ48" i="43"/>
  <c r="CQ67" i="79"/>
  <c r="CQ46" i="79"/>
  <c r="CJ67" i="43"/>
  <c r="CJ46" i="43"/>
  <c r="JL44" i="78"/>
  <c r="JL65" i="78"/>
  <c r="FP46" i="78"/>
  <c r="FP61" i="78"/>
  <c r="DG44" i="78"/>
  <c r="DG65" i="78"/>
  <c r="DX65" i="78"/>
  <c r="DX44" i="78"/>
  <c r="BR46" i="78"/>
  <c r="BR61" i="78"/>
  <c r="GJ65" i="78"/>
  <c r="GJ44" i="78"/>
  <c r="JG65" i="78"/>
  <c r="JG44" i="78"/>
  <c r="G36" i="8"/>
  <c r="AK61" i="78"/>
  <c r="AK46" i="78"/>
  <c r="AT46" i="80"/>
  <c r="AT67" i="80"/>
  <c r="EI61" i="41"/>
  <c r="EI46" i="41"/>
  <c r="GE46" i="41"/>
  <c r="GE61" i="41"/>
  <c r="IE46" i="41"/>
  <c r="IE61" i="41"/>
  <c r="KC46" i="41"/>
  <c r="KC61" i="41"/>
  <c r="JJ44" i="41"/>
  <c r="JJ65" i="41"/>
  <c r="GA65" i="41"/>
  <c r="GA44" i="41"/>
  <c r="AU46" i="79"/>
  <c r="AU67" i="79"/>
  <c r="CQ46" i="43"/>
  <c r="CQ67" i="43"/>
  <c r="BG63" i="43"/>
  <c r="BG48" i="43"/>
  <c r="CU46" i="41"/>
  <c r="CU61" i="41"/>
  <c r="EM61" i="41"/>
  <c r="EM46" i="41"/>
  <c r="GU61" i="41"/>
  <c r="GU46" i="41"/>
  <c r="FW46" i="41"/>
  <c r="FW61" i="41"/>
  <c r="HW46" i="41"/>
  <c r="HW61" i="41"/>
  <c r="KS46" i="41"/>
  <c r="KS61" i="41"/>
  <c r="JZ44" i="41"/>
  <c r="JZ65" i="41"/>
  <c r="AI67" i="79"/>
  <c r="AI46" i="79"/>
  <c r="KO44" i="41"/>
  <c r="KO65" i="41"/>
  <c r="AH67" i="79"/>
  <c r="AH46" i="79"/>
  <c r="AO46" i="79"/>
  <c r="AO67" i="79"/>
  <c r="CL67" i="79"/>
  <c r="CL46" i="79"/>
  <c r="CI67" i="43"/>
  <c r="CI46" i="43"/>
  <c r="CM46" i="43"/>
  <c r="CM67" i="43"/>
  <c r="BW67" i="43"/>
  <c r="BW46" i="43"/>
  <c r="AH67" i="43"/>
  <c r="AH46" i="43"/>
  <c r="BW67" i="79"/>
  <c r="BW46" i="79"/>
  <c r="AB48" i="43"/>
  <c r="AB63" i="43"/>
  <c r="CE46" i="43"/>
  <c r="CE67" i="43"/>
  <c r="AL67" i="43"/>
  <c r="AL46" i="43"/>
  <c r="DL65" i="78"/>
  <c r="DL44" i="78"/>
  <c r="HL46" i="78"/>
  <c r="HL61" i="78"/>
  <c r="HS44" i="78"/>
  <c r="HS65" i="78"/>
  <c r="BT44" i="78"/>
  <c r="BT65" i="78"/>
  <c r="ET61" i="78"/>
  <c r="ET46" i="78"/>
  <c r="FV44" i="78"/>
  <c r="FV65" i="78"/>
  <c r="KT61" i="78"/>
  <c r="KT46" i="78"/>
  <c r="CB61" i="78"/>
  <c r="CB46" i="78"/>
  <c r="IY65" i="78"/>
  <c r="IY44" i="78"/>
  <c r="BZ46" i="78"/>
  <c r="BZ61" i="78"/>
  <c r="CU65" i="78"/>
  <c r="CU44" i="78"/>
  <c r="FZ44" i="78"/>
  <c r="FZ65" i="78"/>
  <c r="GV44" i="78"/>
  <c r="GV65" i="78"/>
  <c r="DN65" i="78"/>
  <c r="DN44" i="78"/>
  <c r="IR65" i="78"/>
  <c r="IR44" i="78"/>
  <c r="CE65" i="78"/>
  <c r="CE44" i="78"/>
  <c r="DZ46" i="78"/>
  <c r="DZ61" i="78"/>
  <c r="EF61" i="78"/>
  <c r="EF46" i="78"/>
  <c r="KQ44" i="78"/>
  <c r="KQ65" i="78"/>
  <c r="HN65" i="78"/>
  <c r="HN44" i="78"/>
  <c r="IP44" i="78"/>
  <c r="IP65" i="78"/>
  <c r="AQ65" i="78"/>
  <c r="AQ44" i="78"/>
  <c r="Z65" i="78"/>
  <c r="Z44" i="78"/>
  <c r="K44" i="78"/>
  <c r="K65" i="78"/>
  <c r="P61" i="84"/>
  <c r="P40" i="84"/>
  <c r="Q46" i="79"/>
  <c r="Q67" i="79"/>
  <c r="AM44" i="78"/>
  <c r="AM65" i="78"/>
  <c r="AT63" i="80"/>
  <c r="AT48" i="80"/>
  <c r="BC46" i="80"/>
  <c r="BC67" i="80"/>
  <c r="AZ67" i="80"/>
  <c r="AZ46" i="80"/>
  <c r="AY65" i="78"/>
  <c r="AY44" i="78"/>
  <c r="AD44" i="78"/>
  <c r="AD65" i="78"/>
  <c r="V67" i="43"/>
  <c r="V46" i="43"/>
  <c r="AI44" i="78"/>
  <c r="AI65" i="78"/>
  <c r="T57" i="53"/>
  <c r="T42" i="53"/>
  <c r="AD67" i="45"/>
  <c r="AD46" i="45"/>
  <c r="T46" i="45"/>
  <c r="T67" i="45"/>
  <c r="T46" i="43"/>
  <c r="T67" i="43"/>
  <c r="S67" i="79"/>
  <c r="S46" i="79"/>
  <c r="AQ63" i="80"/>
  <c r="AQ48" i="80"/>
  <c r="W60" i="81"/>
  <c r="W61" i="81"/>
  <c r="I67" i="80"/>
  <c r="I46" i="80"/>
  <c r="BA64" i="45"/>
  <c r="BA65" i="45"/>
  <c r="AA64" i="79"/>
  <c r="AA65" i="79"/>
  <c r="M161" i="37"/>
  <c r="AQ65" i="45"/>
  <c r="AQ64" i="45"/>
  <c r="EN46" i="41"/>
  <c r="EN61" i="41"/>
  <c r="HT61" i="41"/>
  <c r="HT46" i="41"/>
  <c r="HM61" i="41"/>
  <c r="HM46" i="41"/>
  <c r="IP61" i="41"/>
  <c r="IP46" i="41"/>
  <c r="BV46" i="43"/>
  <c r="BV67" i="43"/>
  <c r="AG63" i="43"/>
  <c r="AG48" i="43"/>
  <c r="GE44" i="78"/>
  <c r="GE65" i="78"/>
  <c r="EM44" i="78"/>
  <c r="EM65" i="78"/>
  <c r="EM46" i="78"/>
  <c r="EM61" i="78"/>
  <c r="HW65" i="78"/>
  <c r="HW44" i="78"/>
  <c r="KM61" i="78"/>
  <c r="KM46" i="78"/>
  <c r="IL43" i="78"/>
  <c r="JS61" i="78"/>
  <c r="JS46" i="78"/>
  <c r="KA43" i="78"/>
  <c r="BF65" i="78"/>
  <c r="BF44" i="78"/>
  <c r="FW44" i="78"/>
  <c r="FW65" i="78"/>
  <c r="EI44" i="78"/>
  <c r="EI65" i="78"/>
  <c r="JC44" i="78"/>
  <c r="JC65" i="78"/>
  <c r="EQ46" i="78"/>
  <c r="EQ61" i="78"/>
  <c r="HN46" i="78"/>
  <c r="HN61" i="78"/>
  <c r="EB44" i="78"/>
  <c r="EB65" i="78"/>
  <c r="KQ61" i="78"/>
  <c r="KQ46" i="78"/>
  <c r="HF46" i="78"/>
  <c r="HF61" i="78"/>
  <c r="AS63" i="79"/>
  <c r="AS48" i="79"/>
  <c r="HI61" i="78"/>
  <c r="HI46" i="78"/>
  <c r="BT48" i="43"/>
  <c r="BT63" i="43"/>
  <c r="L17" i="48"/>
  <c r="L42" i="44"/>
  <c r="G27" i="85"/>
  <c r="F12" i="36"/>
  <c r="L66" i="52"/>
  <c r="L69" i="52"/>
  <c r="F11" i="8"/>
  <c r="D11" i="8"/>
  <c r="K69" i="52"/>
  <c r="DX46" i="78"/>
  <c r="DX61" i="78"/>
  <c r="G18" i="83"/>
  <c r="V46" i="80"/>
  <c r="V67" i="80"/>
  <c r="I16" i="84"/>
  <c r="G15" i="84"/>
  <c r="Y46" i="83"/>
  <c r="Y67" i="83"/>
  <c r="Q67" i="83"/>
  <c r="Q46" i="83"/>
  <c r="N17" i="81"/>
  <c r="G16" i="81"/>
  <c r="AA67" i="80"/>
  <c r="AA46" i="80"/>
  <c r="AZ65" i="78"/>
  <c r="AZ44" i="78"/>
  <c r="AW65" i="78"/>
  <c r="AW44" i="78"/>
  <c r="L21" i="52"/>
  <c r="Z61" i="84"/>
  <c r="Z40" i="84"/>
  <c r="AA67" i="83"/>
  <c r="AA46" i="83"/>
  <c r="AL48" i="80"/>
  <c r="AL63" i="80"/>
  <c r="P48" i="79"/>
  <c r="P63" i="79"/>
  <c r="L67" i="80"/>
  <c r="L46" i="80"/>
  <c r="K67" i="79"/>
  <c r="K46" i="79"/>
  <c r="K48" i="79"/>
  <c r="K63" i="79"/>
  <c r="G37" i="78"/>
  <c r="AC46" i="78"/>
  <c r="AC61" i="78"/>
  <c r="AN65" i="78"/>
  <c r="AN44" i="78"/>
  <c r="AB65" i="78"/>
  <c r="AB44" i="78"/>
  <c r="L82" i="52"/>
  <c r="AF63" i="45"/>
  <c r="AF48" i="45"/>
  <c r="L81" i="46"/>
  <c r="S59" i="47"/>
  <c r="S44" i="47"/>
  <c r="P57" i="84"/>
  <c r="P42" i="84"/>
  <c r="AM63" i="80"/>
  <c r="AM48" i="80"/>
  <c r="BE48" i="80"/>
  <c r="BE63" i="80"/>
  <c r="AV61" i="78"/>
  <c r="AV46" i="78"/>
  <c r="AH46" i="78"/>
  <c r="AH61" i="78"/>
  <c r="BC48" i="45"/>
  <c r="BC63" i="45"/>
  <c r="BB67" i="80"/>
  <c r="BB46" i="80"/>
  <c r="AZ48" i="80"/>
  <c r="AZ63" i="80"/>
  <c r="AI63" i="80"/>
  <c r="AI48" i="80"/>
  <c r="AY45" i="78"/>
  <c r="AD46" i="78"/>
  <c r="AD61" i="78"/>
  <c r="R48" i="45"/>
  <c r="R63" i="45"/>
  <c r="AH46" i="45"/>
  <c r="AH67" i="45"/>
  <c r="S42" i="53"/>
  <c r="S57" i="53"/>
  <c r="J48" i="51"/>
  <c r="J63" i="51"/>
  <c r="I39" i="45"/>
  <c r="BD63" i="45"/>
  <c r="BD48" i="45"/>
  <c r="R48" i="43"/>
  <c r="R63" i="43"/>
  <c r="L47" i="45"/>
  <c r="G20" i="45"/>
  <c r="G48" i="45"/>
  <c r="I67" i="79"/>
  <c r="I46" i="79"/>
  <c r="J39" i="79"/>
  <c r="G38" i="79"/>
  <c r="V43" i="78"/>
  <c r="L63" i="47"/>
  <c r="L42" i="47"/>
  <c r="AA63" i="43"/>
  <c r="AA48" i="43"/>
  <c r="K47" i="43"/>
  <c r="G20" i="43"/>
  <c r="G48" i="43"/>
  <c r="AJ67" i="45"/>
  <c r="AJ46" i="45"/>
  <c r="S44" i="78"/>
  <c r="S65" i="78"/>
  <c r="L67" i="79"/>
  <c r="L46" i="79"/>
  <c r="O63" i="81"/>
  <c r="O42" i="81"/>
  <c r="M62" i="53"/>
  <c r="G62" i="53"/>
  <c r="J9" i="39"/>
  <c r="G60" i="53"/>
  <c r="J10" i="39"/>
  <c r="H64" i="47"/>
  <c r="G64" i="47"/>
  <c r="G9" i="39"/>
  <c r="G62" i="47"/>
  <c r="G10" i="39"/>
  <c r="O46" i="43"/>
  <c r="O67" i="43"/>
  <c r="AE63" i="45"/>
  <c r="AE48" i="45"/>
  <c r="S63" i="51"/>
  <c r="S48" i="51"/>
  <c r="K47" i="80"/>
  <c r="G20" i="80"/>
  <c r="G48" i="80"/>
  <c r="M63" i="80"/>
  <c r="M48" i="80"/>
  <c r="R48" i="79"/>
  <c r="R63" i="79"/>
  <c r="T48" i="45"/>
  <c r="T63" i="45"/>
  <c r="AB48" i="45"/>
  <c r="AB63" i="45"/>
  <c r="V64" i="51"/>
  <c r="V65" i="51"/>
  <c r="S48" i="45"/>
  <c r="S63" i="45"/>
  <c r="AT62" i="78"/>
  <c r="AT63" i="78"/>
  <c r="V46" i="51"/>
  <c r="V67" i="51"/>
  <c r="AV46" i="45"/>
  <c r="AV67" i="45"/>
  <c r="N67" i="45"/>
  <c r="N46" i="45"/>
  <c r="AX67" i="80"/>
  <c r="AX46" i="80"/>
  <c r="M345" i="37"/>
  <c r="N335" i="37"/>
  <c r="N345" i="37"/>
  <c r="M370" i="37"/>
  <c r="M394" i="37"/>
  <c r="N350" i="37"/>
  <c r="N370" i="37"/>
  <c r="N394" i="37"/>
  <c r="L79" i="50"/>
  <c r="K79" i="50"/>
  <c r="I47" i="8"/>
  <c r="L56" i="38"/>
  <c r="L78" i="46"/>
  <c r="K78" i="46"/>
  <c r="G46" i="8"/>
  <c r="G68" i="83"/>
  <c r="I21" i="39"/>
  <c r="AU62" i="78"/>
  <c r="AU63" i="78"/>
  <c r="K40" i="8"/>
  <c r="I36" i="8"/>
  <c r="K60" i="50"/>
  <c r="K60" i="48"/>
  <c r="J63" i="80"/>
  <c r="J48" i="80"/>
  <c r="L96" i="38"/>
  <c r="F16" i="8"/>
  <c r="D16" i="8"/>
  <c r="L138" i="40"/>
  <c r="K138" i="40"/>
  <c r="D46" i="8"/>
  <c r="AL20" i="35"/>
  <c r="V58" i="84"/>
  <c r="V59" i="84"/>
  <c r="BI64" i="79"/>
  <c r="BI65" i="79"/>
  <c r="W58" i="84"/>
  <c r="W59" i="84"/>
  <c r="M269" i="37"/>
  <c r="P3" i="35"/>
  <c r="K26" i="58"/>
  <c r="H41" i="81"/>
  <c r="X64" i="51"/>
  <c r="X65" i="51"/>
  <c r="M216" i="37"/>
  <c r="AX46" i="41"/>
  <c r="AX61" i="41"/>
  <c r="BV61" i="41"/>
  <c r="BV46" i="41"/>
  <c r="DG61" i="41"/>
  <c r="DG46" i="41"/>
  <c r="CV46" i="41"/>
  <c r="CV61" i="41"/>
  <c r="I46" i="41"/>
  <c r="I61" i="41"/>
  <c r="EQ61" i="41"/>
  <c r="EQ46" i="41"/>
  <c r="FK46" i="41"/>
  <c r="FK61" i="41"/>
  <c r="GY46" i="41"/>
  <c r="GY61" i="41"/>
  <c r="FO61" i="41"/>
  <c r="FO46" i="41"/>
  <c r="GV61" i="41"/>
  <c r="GV46" i="41"/>
  <c r="HS61" i="41"/>
  <c r="HS46" i="41"/>
  <c r="KA61" i="41"/>
  <c r="KA46" i="41"/>
  <c r="KH61" i="41"/>
  <c r="KH46" i="41"/>
  <c r="JG46" i="41"/>
  <c r="JG61" i="41"/>
  <c r="FC61" i="41"/>
  <c r="FC46" i="41"/>
  <c r="AQ48" i="79"/>
  <c r="AQ63" i="79"/>
  <c r="BK63" i="43"/>
  <c r="BK48" i="43"/>
  <c r="BC63" i="79"/>
  <c r="BC48" i="79"/>
  <c r="AX48" i="43"/>
  <c r="AX63" i="43"/>
  <c r="CZ48" i="79"/>
  <c r="CZ63" i="79"/>
  <c r="CA48" i="79"/>
  <c r="CA63" i="79"/>
  <c r="BV63" i="43"/>
  <c r="BV48" i="43"/>
  <c r="CM65" i="78"/>
  <c r="CM44" i="78"/>
  <c r="GT61" i="78"/>
  <c r="GT46" i="78"/>
  <c r="FC65" i="78"/>
  <c r="FC44" i="78"/>
  <c r="GA44" i="78"/>
  <c r="GA65" i="78"/>
  <c r="BR65" i="78"/>
  <c r="BR44" i="78"/>
  <c r="DW44" i="78"/>
  <c r="DW65" i="78"/>
  <c r="JN46" i="78"/>
  <c r="JN61" i="78"/>
  <c r="DB44" i="78"/>
  <c r="DB65" i="78"/>
  <c r="EI61" i="78"/>
  <c r="EI46" i="78"/>
  <c r="HG65" i="78"/>
  <c r="HG44" i="78"/>
  <c r="KM65" i="78"/>
  <c r="KM44" i="78"/>
  <c r="IP61" i="78"/>
  <c r="IP46" i="78"/>
  <c r="KD46" i="78"/>
  <c r="KD61" i="78"/>
  <c r="IP44" i="41"/>
  <c r="IP65" i="41"/>
  <c r="ID65" i="78"/>
  <c r="ID44" i="78"/>
  <c r="KN44" i="41"/>
  <c r="KN65" i="41"/>
  <c r="HJ46" i="78"/>
  <c r="HJ61" i="78"/>
  <c r="CC61" i="78"/>
  <c r="CC46" i="78"/>
  <c r="AQ67" i="43"/>
  <c r="AQ46" i="43"/>
  <c r="L90" i="44"/>
  <c r="HL44" i="78"/>
  <c r="HL65" i="78"/>
  <c r="L9" i="52"/>
  <c r="L49" i="52"/>
  <c r="K49" i="52"/>
  <c r="EZ46" i="78"/>
  <c r="EZ61" i="78"/>
  <c r="KT44" i="78"/>
  <c r="KT65" i="78"/>
  <c r="R44" i="78"/>
  <c r="R65" i="78"/>
  <c r="W61" i="84"/>
  <c r="W40" i="84"/>
  <c r="K63" i="81"/>
  <c r="K42" i="81"/>
  <c r="G36" i="78"/>
  <c r="Z57" i="84"/>
  <c r="Z42" i="84"/>
  <c r="AA63" i="83"/>
  <c r="AA48" i="83"/>
  <c r="M17" i="83"/>
  <c r="G16" i="83"/>
  <c r="V42" i="81"/>
  <c r="V63" i="81"/>
  <c r="AB61" i="78"/>
  <c r="AB46" i="78"/>
  <c r="X67" i="45"/>
  <c r="X46" i="45"/>
  <c r="R59" i="47"/>
  <c r="R44" i="47"/>
  <c r="AA42" i="81"/>
  <c r="AA63" i="81"/>
  <c r="AH44" i="78"/>
  <c r="AH65" i="78"/>
  <c r="H39" i="53"/>
  <c r="M48" i="43"/>
  <c r="M63" i="43"/>
  <c r="J37" i="83"/>
  <c r="G36" i="83"/>
  <c r="R67" i="43"/>
  <c r="R46" i="43"/>
  <c r="J57" i="53"/>
  <c r="J42" i="53"/>
  <c r="J48" i="79"/>
  <c r="J63" i="79"/>
  <c r="T42" i="47"/>
  <c r="T63" i="47"/>
  <c r="AA48" i="45"/>
  <c r="AA63" i="45"/>
  <c r="K19" i="43"/>
  <c r="G18" i="43"/>
  <c r="BE46" i="45"/>
  <c r="BE67" i="45"/>
  <c r="T65" i="78"/>
  <c r="T44" i="78"/>
  <c r="I43" i="78"/>
  <c r="G39" i="78"/>
  <c r="O67" i="45"/>
  <c r="O46" i="45"/>
  <c r="M46" i="80"/>
  <c r="M67" i="80"/>
  <c r="V63" i="79"/>
  <c r="V48" i="79"/>
  <c r="AG61" i="78"/>
  <c r="AG46" i="78"/>
  <c r="L19" i="45"/>
  <c r="G18" i="45"/>
  <c r="AJ48" i="45"/>
  <c r="AJ63" i="45"/>
  <c r="X60" i="47"/>
  <c r="X61" i="47"/>
  <c r="L61" i="53"/>
  <c r="L40" i="53"/>
  <c r="K46" i="78"/>
  <c r="K61" i="78"/>
  <c r="T62" i="78"/>
  <c r="T63" i="78"/>
  <c r="N275" i="37"/>
  <c r="N294" i="37"/>
  <c r="M294" i="37"/>
  <c r="AQ62" i="78"/>
  <c r="AQ63" i="78"/>
  <c r="G40" i="79"/>
  <c r="H61" i="81"/>
  <c r="AY61" i="41"/>
  <c r="AY46" i="41"/>
  <c r="DH46" i="41"/>
  <c r="DH61" i="41"/>
  <c r="FL61" i="41"/>
  <c r="FL46" i="41"/>
  <c r="GI46" i="41"/>
  <c r="GI61" i="41"/>
  <c r="GF61" i="41"/>
  <c r="GF46" i="41"/>
  <c r="HK46" i="41"/>
  <c r="HK61" i="41"/>
  <c r="IZ61" i="41"/>
  <c r="IZ46" i="41"/>
  <c r="IV61" i="41"/>
  <c r="IV46" i="41"/>
  <c r="JS46" i="41"/>
  <c r="JS61" i="41"/>
  <c r="JQ46" i="41"/>
  <c r="JQ61" i="41"/>
  <c r="KL46" i="41"/>
  <c r="KL61" i="41"/>
  <c r="JX46" i="41"/>
  <c r="JX61" i="41"/>
  <c r="AM63" i="79"/>
  <c r="AM48" i="79"/>
  <c r="IN46" i="41"/>
  <c r="IN61" i="41"/>
  <c r="AY48" i="79"/>
  <c r="AY63" i="79"/>
  <c r="BN46" i="43"/>
  <c r="BN67" i="43"/>
  <c r="BW63" i="43"/>
  <c r="BW48" i="43"/>
  <c r="CU63" i="43"/>
  <c r="CU48" i="43"/>
  <c r="DB67" i="43"/>
  <c r="DB46" i="43"/>
  <c r="BU48" i="79"/>
  <c r="BU63" i="79"/>
  <c r="CP67" i="43"/>
  <c r="CP46" i="43"/>
  <c r="BG47" i="79"/>
  <c r="BO45" i="79"/>
  <c r="CM67" i="79"/>
  <c r="CM46" i="79"/>
  <c r="CT63" i="43"/>
  <c r="CT48" i="43"/>
  <c r="CB46" i="43"/>
  <c r="CB67" i="43"/>
  <c r="CC46" i="43"/>
  <c r="CC67" i="43"/>
  <c r="AC46" i="41"/>
  <c r="AC61" i="41"/>
  <c r="BF61" i="41"/>
  <c r="BF46" i="41"/>
  <c r="G38" i="41"/>
  <c r="CQ61" i="41"/>
  <c r="CQ46" i="41"/>
  <c r="CZ46" i="41"/>
  <c r="CZ61" i="41"/>
  <c r="EF61" i="41"/>
  <c r="EF46" i="41"/>
  <c r="CN61" i="41"/>
  <c r="CN46" i="41"/>
  <c r="DD61" i="41"/>
  <c r="DD46" i="41"/>
  <c r="DT46" i="41"/>
  <c r="DT61" i="41"/>
  <c r="AO46" i="41"/>
  <c r="AO61" i="41"/>
  <c r="EU46" i="41"/>
  <c r="EU61" i="41"/>
  <c r="GA46" i="41"/>
  <c r="GA61" i="41"/>
  <c r="GJ61" i="41"/>
  <c r="GJ46" i="41"/>
  <c r="GR46" i="41"/>
  <c r="GR61" i="41"/>
  <c r="JL61" i="41"/>
  <c r="JL46" i="41"/>
  <c r="HL61" i="41"/>
  <c r="HL46" i="41"/>
  <c r="II61" i="41"/>
  <c r="II46" i="41"/>
  <c r="IR46" i="41"/>
  <c r="IR61" i="41"/>
  <c r="JK61" i="41"/>
  <c r="JK46" i="41"/>
  <c r="HU46" i="41"/>
  <c r="HU61" i="41"/>
  <c r="JC61" i="41"/>
  <c r="JC46" i="41"/>
  <c r="JU46" i="41"/>
  <c r="JU61" i="41"/>
  <c r="HP46" i="41"/>
  <c r="HP61" i="41"/>
  <c r="IF46" i="41"/>
  <c r="IF61" i="41"/>
  <c r="CR67" i="79"/>
  <c r="CR46" i="79"/>
  <c r="FJ37" i="41"/>
  <c r="G36" i="41"/>
  <c r="CL48" i="79"/>
  <c r="CL63" i="79"/>
  <c r="CV63" i="79"/>
  <c r="CV48" i="79"/>
  <c r="AU63" i="79"/>
  <c r="AU48" i="79"/>
  <c r="AQ63" i="43"/>
  <c r="AQ48" i="43"/>
  <c r="BI67" i="43"/>
  <c r="BI46" i="43"/>
  <c r="AH63" i="43"/>
  <c r="AH48" i="43"/>
  <c r="CM63" i="43"/>
  <c r="CM48" i="43"/>
  <c r="CH67" i="43"/>
  <c r="CH46" i="43"/>
  <c r="CQ63" i="79"/>
  <c r="CQ48" i="79"/>
  <c r="AE46" i="43"/>
  <c r="AE67" i="43"/>
  <c r="CG46" i="43"/>
  <c r="CG67" i="43"/>
  <c r="BK47" i="79"/>
  <c r="BO47" i="79"/>
  <c r="CE47" i="79"/>
  <c r="CI63" i="79"/>
  <c r="CI48" i="79"/>
  <c r="CU48" i="79"/>
  <c r="CU63" i="79"/>
  <c r="CA48" i="43"/>
  <c r="CA63" i="43"/>
  <c r="BG65" i="78"/>
  <c r="BG44" i="78"/>
  <c r="FF44" i="78"/>
  <c r="FF65" i="78"/>
  <c r="FZ46" i="78"/>
  <c r="FZ61" i="78"/>
  <c r="EH65" i="78"/>
  <c r="EH44" i="78"/>
  <c r="CQ65" i="78"/>
  <c r="CQ44" i="78"/>
  <c r="HW45" i="78"/>
  <c r="EA46" i="78"/>
  <c r="EA61" i="78"/>
  <c r="IO46" i="78"/>
  <c r="IO61" i="78"/>
  <c r="JS43" i="78"/>
  <c r="JO61" i="78"/>
  <c r="JO46" i="78"/>
  <c r="CE46" i="78"/>
  <c r="CE61" i="78"/>
  <c r="HA61" i="78"/>
  <c r="HA46" i="78"/>
  <c r="HO62" i="78"/>
  <c r="HO63" i="78"/>
  <c r="FR44" i="78"/>
  <c r="FR65" i="78"/>
  <c r="AJ67" i="79"/>
  <c r="AJ46" i="79"/>
  <c r="EB61" i="78"/>
  <c r="EB46" i="78"/>
  <c r="L58" i="44"/>
  <c r="AM67" i="43"/>
  <c r="AM46" i="43"/>
  <c r="L92" i="40"/>
  <c r="L109" i="40"/>
  <c r="K109" i="40"/>
  <c r="L22" i="46"/>
  <c r="L48" i="83"/>
  <c r="L63" i="83"/>
  <c r="Y61" i="84"/>
  <c r="Y40" i="84"/>
  <c r="M43" i="81"/>
  <c r="G18" i="81"/>
  <c r="G44" i="81"/>
  <c r="AB48" i="80"/>
  <c r="AB63" i="80"/>
  <c r="AE46" i="80"/>
  <c r="AE67" i="80"/>
  <c r="H59" i="84"/>
  <c r="I41" i="84"/>
  <c r="G17" i="84"/>
  <c r="G42" i="84"/>
  <c r="N64" i="81"/>
  <c r="G64" i="81"/>
  <c r="G21" i="39"/>
  <c r="G62" i="81"/>
  <c r="G22" i="39"/>
  <c r="AW63" i="80"/>
  <c r="AW48" i="80"/>
  <c r="O67" i="79"/>
  <c r="O46" i="79"/>
  <c r="N33" i="84"/>
  <c r="G32" i="84"/>
  <c r="M48" i="83"/>
  <c r="M63" i="83"/>
  <c r="AD67" i="80"/>
  <c r="AD46" i="80"/>
  <c r="L63" i="80"/>
  <c r="L48" i="80"/>
  <c r="O18" i="78"/>
  <c r="G17" i="78"/>
  <c r="P63" i="45"/>
  <c r="P48" i="45"/>
  <c r="AK63" i="45"/>
  <c r="AK48" i="45"/>
  <c r="U40" i="53"/>
  <c r="U61" i="53"/>
  <c r="L59" i="47"/>
  <c r="L44" i="47"/>
  <c r="X63" i="43"/>
  <c r="X48" i="43"/>
  <c r="R39" i="80"/>
  <c r="G38" i="80"/>
  <c r="BE45" i="80"/>
  <c r="Q48" i="79"/>
  <c r="Q63" i="79"/>
  <c r="M45" i="78"/>
  <c r="G45" i="78"/>
  <c r="G38" i="78"/>
  <c r="R61" i="78"/>
  <c r="R46" i="78"/>
  <c r="N39" i="53"/>
  <c r="V44" i="47"/>
  <c r="V59" i="47"/>
  <c r="Z63" i="83"/>
  <c r="Z48" i="83"/>
  <c r="J68" i="45"/>
  <c r="G68" i="45"/>
  <c r="F9" i="39"/>
  <c r="G66" i="45"/>
  <c r="F10" i="39"/>
  <c r="Z67" i="45"/>
  <c r="Z46" i="45"/>
  <c r="W59" i="47"/>
  <c r="W44" i="47"/>
  <c r="J41" i="47"/>
  <c r="AN48" i="45"/>
  <c r="AN63" i="45"/>
  <c r="O48" i="45"/>
  <c r="O63" i="45"/>
  <c r="AW48" i="45"/>
  <c r="AW63" i="45"/>
  <c r="I41" i="53"/>
  <c r="G17" i="53"/>
  <c r="G42" i="53"/>
  <c r="L63" i="51"/>
  <c r="L48" i="51"/>
  <c r="W46" i="43"/>
  <c r="W67" i="43"/>
  <c r="Q40" i="53"/>
  <c r="Q61" i="53"/>
  <c r="O63" i="43"/>
  <c r="O48" i="43"/>
  <c r="M40" i="53"/>
  <c r="M61" i="53"/>
  <c r="O33" i="53"/>
  <c r="G32" i="53"/>
  <c r="S35" i="47"/>
  <c r="G34" i="47"/>
  <c r="H17" i="47"/>
  <c r="G16" i="47"/>
  <c r="AS67" i="45"/>
  <c r="AS46" i="45"/>
  <c r="W48" i="43"/>
  <c r="W63" i="43"/>
  <c r="J60" i="81"/>
  <c r="J61" i="81"/>
  <c r="R19" i="79"/>
  <c r="G18" i="79"/>
  <c r="AL63" i="45"/>
  <c r="AL48" i="45"/>
  <c r="N48" i="80"/>
  <c r="N63" i="80"/>
  <c r="H47" i="51"/>
  <c r="T63" i="43"/>
  <c r="T48" i="43"/>
  <c r="H20" i="8"/>
  <c r="G39" i="33"/>
  <c r="W64" i="45"/>
  <c r="W65" i="45"/>
  <c r="G34" i="53"/>
  <c r="Q58" i="53"/>
  <c r="Q59" i="53"/>
  <c r="FM62" i="78"/>
  <c r="FM63" i="78"/>
  <c r="CP62" i="78"/>
  <c r="CP63" i="78"/>
  <c r="KP62" i="78"/>
  <c r="KP63" i="78"/>
  <c r="N46" i="43"/>
  <c r="N67" i="43"/>
  <c r="G62" i="84"/>
  <c r="J21" i="39"/>
  <c r="M332" i="37"/>
  <c r="M346" i="37"/>
  <c r="N322" i="37"/>
  <c r="N332" i="37"/>
  <c r="N346" i="37"/>
  <c r="L79" i="48"/>
  <c r="K79" i="48"/>
  <c r="H47" i="8"/>
  <c r="N63" i="37"/>
  <c r="N113" i="37"/>
  <c r="M113" i="37"/>
  <c r="EK62" i="78"/>
  <c r="EK63" i="78"/>
  <c r="H67" i="51"/>
  <c r="H46" i="51"/>
  <c r="H46" i="43"/>
  <c r="H67" i="43"/>
  <c r="Q64" i="51"/>
  <c r="Q65" i="51"/>
  <c r="G66" i="79"/>
  <c r="E22" i="39"/>
  <c r="L60" i="50"/>
  <c r="L60" i="48"/>
  <c r="H65" i="43"/>
  <c r="AC64" i="45"/>
  <c r="AC65" i="45"/>
  <c r="O7" i="6"/>
  <c r="W7" i="6"/>
  <c r="S7" i="6"/>
  <c r="Y7" i="6"/>
  <c r="AC7" i="6"/>
  <c r="G7" i="6"/>
  <c r="M7" i="6"/>
  <c r="E8" i="6"/>
  <c r="Q7" i="6"/>
  <c r="AA7" i="6"/>
  <c r="U7" i="6"/>
  <c r="K7" i="6"/>
  <c r="I7" i="6"/>
  <c r="AA43" i="41"/>
  <c r="G20" i="41"/>
  <c r="G44" i="41"/>
  <c r="O46" i="51"/>
  <c r="O67" i="51"/>
  <c r="N45" i="79"/>
  <c r="J48" i="43"/>
  <c r="J63" i="43"/>
  <c r="K109" i="44"/>
  <c r="M21" i="51"/>
  <c r="G17" i="51"/>
  <c r="K78" i="52"/>
  <c r="J46" i="8"/>
  <c r="CJ45" i="41"/>
  <c r="G19" i="41"/>
  <c r="G46" i="41"/>
  <c r="DP46" i="41"/>
  <c r="DP61" i="41"/>
  <c r="CF61" i="41"/>
  <c r="CF46" i="41"/>
  <c r="DL46" i="41"/>
  <c r="DL61" i="41"/>
  <c r="FT46" i="41"/>
  <c r="FT61" i="41"/>
  <c r="IB61" i="41"/>
  <c r="IB46" i="41"/>
  <c r="IY61" i="41"/>
  <c r="IY46" i="41"/>
  <c r="IU61" i="41"/>
  <c r="IU46" i="41"/>
  <c r="HE61" i="41"/>
  <c r="HE46" i="41"/>
  <c r="HH61" i="41"/>
  <c r="HH46" i="41"/>
  <c r="HX61" i="41"/>
  <c r="HX46" i="41"/>
  <c r="KK46" i="41"/>
  <c r="KK61" i="41"/>
  <c r="JW61" i="41"/>
  <c r="JW46" i="41"/>
  <c r="CY67" i="79"/>
  <c r="CY46" i="79"/>
  <c r="CP48" i="79"/>
  <c r="CP63" i="79"/>
  <c r="AK67" i="43"/>
  <c r="AK46" i="43"/>
  <c r="CL67" i="43"/>
  <c r="CL46" i="43"/>
  <c r="AP67" i="43"/>
  <c r="AP46" i="43"/>
  <c r="CB46" i="79"/>
  <c r="CB67" i="79"/>
  <c r="BG46" i="79"/>
  <c r="BG67" i="79"/>
  <c r="BW63" i="79"/>
  <c r="BW48" i="79"/>
  <c r="CI67" i="79"/>
  <c r="CI46" i="79"/>
  <c r="HJ65" i="78"/>
  <c r="HJ44" i="78"/>
  <c r="DG46" i="78"/>
  <c r="DG61" i="78"/>
  <c r="HK44" i="78"/>
  <c r="HK65" i="78"/>
  <c r="CY65" i="78"/>
  <c r="CY44" i="78"/>
  <c r="GO44" i="78"/>
  <c r="GO65" i="78"/>
  <c r="BM65" i="78"/>
  <c r="BM44" i="78"/>
  <c r="IK65" i="78"/>
  <c r="IK44" i="78"/>
  <c r="KA61" i="78"/>
  <c r="KA46" i="78"/>
  <c r="DC65" i="78"/>
  <c r="DC44" i="78"/>
  <c r="BO44" i="78"/>
  <c r="BO65" i="78"/>
  <c r="FN61" i="78"/>
  <c r="FN46" i="78"/>
  <c r="GD44" i="78"/>
  <c r="GD65" i="78"/>
  <c r="KL65" i="78"/>
  <c r="KL44" i="78"/>
  <c r="GP65" i="78"/>
  <c r="GP44" i="78"/>
  <c r="CZ48" i="43"/>
  <c r="CZ63" i="43"/>
  <c r="HQ46" i="78"/>
  <c r="HQ61" i="78"/>
  <c r="BA67" i="79"/>
  <c r="BA46" i="79"/>
  <c r="DK44" i="78"/>
  <c r="DK65" i="78"/>
  <c r="JL44" i="41"/>
  <c r="JL65" i="41"/>
  <c r="L33" i="48"/>
  <c r="L49" i="48"/>
  <c r="L116" i="44"/>
  <c r="L120" i="44"/>
  <c r="F9" i="8"/>
  <c r="D9" i="8"/>
  <c r="K120" i="44"/>
  <c r="DP61" i="78"/>
  <c r="DP46" i="78"/>
  <c r="KF44" i="78"/>
  <c r="KF65" i="78"/>
  <c r="M40" i="84"/>
  <c r="M61" i="84"/>
  <c r="K43" i="81"/>
  <c r="G36" i="81"/>
  <c r="AY46" i="80"/>
  <c r="AY67" i="80"/>
  <c r="BL65" i="78"/>
  <c r="BL44" i="78"/>
  <c r="V40" i="84"/>
  <c r="V61" i="84"/>
  <c r="Y63" i="83"/>
  <c r="Y48" i="83"/>
  <c r="K61" i="84"/>
  <c r="K40" i="84"/>
  <c r="N42" i="84"/>
  <c r="N57" i="84"/>
  <c r="Q63" i="83"/>
  <c r="Q48" i="83"/>
  <c r="AE48" i="80"/>
  <c r="AE63" i="80"/>
  <c r="AK65" i="78"/>
  <c r="AK44" i="78"/>
  <c r="AN61" i="78"/>
  <c r="AN46" i="78"/>
  <c r="AQ67" i="80"/>
  <c r="AQ46" i="80"/>
  <c r="AJ48" i="80"/>
  <c r="AJ63" i="80"/>
  <c r="M66" i="78"/>
  <c r="G66" i="78"/>
  <c r="D21" i="39"/>
  <c r="G64" i="78"/>
  <c r="D22" i="39"/>
  <c r="T44" i="47"/>
  <c r="T59" i="47"/>
  <c r="BC47" i="80"/>
  <c r="G47" i="80"/>
  <c r="R48" i="80"/>
  <c r="R63" i="80"/>
  <c r="R67" i="45"/>
  <c r="R46" i="45"/>
  <c r="Z63" i="47"/>
  <c r="Z42" i="47"/>
  <c r="G43" i="49"/>
  <c r="H6" i="39"/>
  <c r="H5" i="39"/>
  <c r="U63" i="45"/>
  <c r="U48" i="45"/>
  <c r="L40" i="43"/>
  <c r="L47" i="43"/>
  <c r="L38" i="43"/>
  <c r="L66" i="43"/>
  <c r="L68" i="43"/>
  <c r="Q42" i="47"/>
  <c r="Q63" i="47"/>
  <c r="X60" i="81"/>
  <c r="X61" i="81"/>
  <c r="Q44" i="47"/>
  <c r="Q59" i="47"/>
  <c r="G18" i="47"/>
  <c r="G44" i="47"/>
  <c r="H43" i="47"/>
  <c r="AV63" i="45"/>
  <c r="AV48" i="45"/>
  <c r="K19" i="80"/>
  <c r="G18" i="80"/>
  <c r="Z46" i="79"/>
  <c r="Z67" i="79"/>
  <c r="AL67" i="45"/>
  <c r="AL46" i="45"/>
  <c r="Z64" i="43"/>
  <c r="Z65" i="43"/>
  <c r="K66" i="45"/>
  <c r="K68" i="45"/>
  <c r="K40" i="45"/>
  <c r="K47" i="45"/>
  <c r="K38" i="45"/>
  <c r="K39" i="45"/>
  <c r="K41" i="45"/>
  <c r="K45" i="45"/>
  <c r="AB65" i="41"/>
  <c r="AB44" i="41"/>
  <c r="N446" i="37"/>
  <c r="N466" i="37"/>
  <c r="L79" i="74"/>
  <c r="K79" i="74"/>
  <c r="K47" i="8"/>
  <c r="M466" i="37"/>
  <c r="K40" i="63"/>
  <c r="O3" i="35"/>
  <c r="K96" i="38"/>
  <c r="M61" i="41"/>
  <c r="M46" i="41"/>
  <c r="BW61" i="41"/>
  <c r="BW46" i="41"/>
  <c r="CY46" i="41"/>
  <c r="CY61" i="41"/>
  <c r="DC46" i="41"/>
  <c r="DC61" i="41"/>
  <c r="Y61" i="41"/>
  <c r="Y46" i="41"/>
  <c r="GZ61" i="41"/>
  <c r="GZ46" i="41"/>
  <c r="HD46" i="41"/>
  <c r="HD61" i="41"/>
  <c r="FP46" i="41"/>
  <c r="FP61" i="41"/>
  <c r="IQ61" i="41"/>
  <c r="IQ46" i="41"/>
  <c r="GN44" i="41"/>
  <c r="GN65" i="41"/>
  <c r="HO61" i="41"/>
  <c r="HO46" i="41"/>
  <c r="FD46" i="41"/>
  <c r="FD61" i="41"/>
  <c r="KG44" i="41"/>
  <c r="KG65" i="41"/>
  <c r="CD63" i="43"/>
  <c r="CD48" i="43"/>
  <c r="BN48" i="43"/>
  <c r="BN63" i="43"/>
  <c r="DC48" i="79"/>
  <c r="DC63" i="79"/>
  <c r="BO63" i="43"/>
  <c r="BO48" i="43"/>
  <c r="BK45" i="79"/>
  <c r="CE45" i="79"/>
  <c r="CU67" i="79"/>
  <c r="CU46" i="79"/>
  <c r="II61" i="78"/>
  <c r="II46" i="78"/>
  <c r="AS61" i="41"/>
  <c r="AS46" i="41"/>
  <c r="BN46" i="41"/>
  <c r="BN61" i="41"/>
  <c r="CI46" i="41"/>
  <c r="CI61" i="41"/>
  <c r="CR46" i="41"/>
  <c r="CR61" i="41"/>
  <c r="DO61" i="41"/>
  <c r="DO46" i="41"/>
  <c r="EB61" i="41"/>
  <c r="EB46" i="41"/>
  <c r="CE45" i="41"/>
  <c r="EJ46" i="41"/>
  <c r="EJ61" i="41"/>
  <c r="DX61" i="41"/>
  <c r="DX46" i="41"/>
  <c r="FH61" i="41"/>
  <c r="FH46" i="41"/>
  <c r="GB46" i="41"/>
  <c r="GB61" i="41"/>
  <c r="GN46" i="41"/>
  <c r="GN61" i="41"/>
  <c r="EZ46" i="41"/>
  <c r="EZ61" i="41"/>
  <c r="FX61" i="41"/>
  <c r="FX46" i="41"/>
  <c r="GO46" i="41"/>
  <c r="GO61" i="41"/>
  <c r="IA46" i="41"/>
  <c r="IA61" i="41"/>
  <c r="IJ61" i="41"/>
  <c r="IJ46" i="41"/>
  <c r="JP46" i="41"/>
  <c r="JP61" i="41"/>
  <c r="IC61" i="41"/>
  <c r="IC46" i="41"/>
  <c r="JE46" i="41"/>
  <c r="JE61" i="41"/>
  <c r="KG46" i="41"/>
  <c r="KG61" i="41"/>
  <c r="KP46" i="41"/>
  <c r="KP61" i="41"/>
  <c r="GQ46" i="41"/>
  <c r="GQ61" i="41"/>
  <c r="IX61" i="41"/>
  <c r="IX46" i="41"/>
  <c r="KD61" i="41"/>
  <c r="KD46" i="41"/>
  <c r="KT61" i="41"/>
  <c r="KT46" i="41"/>
  <c r="JH61" i="41"/>
  <c r="JH46" i="41"/>
  <c r="JD61" i="41"/>
  <c r="JD46" i="41"/>
  <c r="FJ61" i="41"/>
  <c r="FJ46" i="41"/>
  <c r="JT61" i="41"/>
  <c r="JT46" i="41"/>
  <c r="AI48" i="79"/>
  <c r="AI63" i="79"/>
  <c r="AH48" i="79"/>
  <c r="AH63" i="79"/>
  <c r="AX46" i="43"/>
  <c r="AX67" i="43"/>
  <c r="CT46" i="43"/>
  <c r="CT67" i="43"/>
  <c r="AC63" i="43"/>
  <c r="AC48" i="43"/>
  <c r="BH63" i="43"/>
  <c r="BH48" i="43"/>
  <c r="AD46" i="43"/>
  <c r="AD67" i="43"/>
  <c r="BF48" i="43"/>
  <c r="BF63" i="43"/>
  <c r="BS48" i="79"/>
  <c r="BS63" i="79"/>
  <c r="CM63" i="79"/>
  <c r="CM48" i="79"/>
  <c r="CQ47" i="43"/>
  <c r="CJ63" i="43"/>
  <c r="CJ48" i="43"/>
  <c r="AL63" i="43"/>
  <c r="AL48" i="43"/>
  <c r="BG61" i="78"/>
  <c r="BG46" i="78"/>
  <c r="FV46" i="78"/>
  <c r="FV61" i="78"/>
  <c r="GP46" i="78"/>
  <c r="GP61" i="78"/>
  <c r="GE61" i="78"/>
  <c r="GE46" i="78"/>
  <c r="ED44" i="78"/>
  <c r="ED65" i="78"/>
  <c r="EA65" i="78"/>
  <c r="EA44" i="78"/>
  <c r="IQ61" i="78"/>
  <c r="IQ46" i="78"/>
  <c r="II43" i="78"/>
  <c r="CQ61" i="78"/>
  <c r="CQ46" i="78"/>
  <c r="GI65" i="78"/>
  <c r="GI44" i="78"/>
  <c r="KG44" i="78"/>
  <c r="KG65" i="78"/>
  <c r="DW45" i="78"/>
  <c r="HK45" i="78"/>
  <c r="IO65" i="78"/>
  <c r="IO44" i="78"/>
  <c r="CH46" i="78"/>
  <c r="CH61" i="78"/>
  <c r="FN65" i="78"/>
  <c r="FN44" i="78"/>
  <c r="GD61" i="78"/>
  <c r="GD46" i="78"/>
  <c r="HG61" i="78"/>
  <c r="HG46" i="78"/>
  <c r="JC61" i="78"/>
  <c r="JC46" i="78"/>
  <c r="KU63" i="78"/>
  <c r="KU62" i="78"/>
  <c r="JJ65" i="78"/>
  <c r="JJ44" i="78"/>
  <c r="HQ65" i="78"/>
  <c r="HQ44" i="78"/>
  <c r="L102" i="44"/>
  <c r="J47" i="83"/>
  <c r="G20" i="83"/>
  <c r="G48" i="83"/>
  <c r="L32" i="46"/>
  <c r="G19" i="83"/>
  <c r="Y45" i="79"/>
  <c r="O47" i="79"/>
  <c r="G47" i="79"/>
  <c r="G20" i="79"/>
  <c r="G48" i="79"/>
  <c r="N59" i="81"/>
  <c r="N44" i="81"/>
  <c r="Q63" i="81"/>
  <c r="Q42" i="81"/>
  <c r="AR48" i="80"/>
  <c r="AR63" i="80"/>
  <c r="W48" i="80"/>
  <c r="W63" i="80"/>
  <c r="BD64" i="80"/>
  <c r="BD65" i="80"/>
  <c r="AR46" i="78"/>
  <c r="AR61" i="78"/>
  <c r="AC43" i="78"/>
  <c r="AX65" i="78"/>
  <c r="AX44" i="78"/>
  <c r="O45" i="78"/>
  <c r="G19" i="78"/>
  <c r="G46" i="78"/>
  <c r="X63" i="45"/>
  <c r="X48" i="45"/>
  <c r="K58" i="84"/>
  <c r="K59" i="84"/>
  <c r="AM67" i="80"/>
  <c r="AM46" i="80"/>
  <c r="Z48" i="80"/>
  <c r="Z63" i="80"/>
  <c r="X63" i="79"/>
  <c r="X48" i="79"/>
  <c r="AS48" i="45"/>
  <c r="AS63" i="45"/>
  <c r="V42" i="47"/>
  <c r="V63" i="47"/>
  <c r="G38" i="83"/>
  <c r="G40" i="83"/>
  <c r="J45" i="45"/>
  <c r="AH48" i="45"/>
  <c r="AH63" i="45"/>
  <c r="Y64" i="51"/>
  <c r="Y65" i="51"/>
  <c r="I47" i="45"/>
  <c r="AY67" i="45"/>
  <c r="AY46" i="45"/>
  <c r="V48" i="43"/>
  <c r="V63" i="43"/>
  <c r="L46" i="51"/>
  <c r="L67" i="51"/>
  <c r="I16" i="53"/>
  <c r="G15" i="53"/>
  <c r="Z63" i="51"/>
  <c r="Z48" i="51"/>
  <c r="G36" i="47"/>
  <c r="K68" i="43"/>
  <c r="G68" i="43"/>
  <c r="E9" i="39"/>
  <c r="G66" i="43"/>
  <c r="E10" i="39"/>
  <c r="M42" i="53"/>
  <c r="M57" i="53"/>
  <c r="AA40" i="53"/>
  <c r="AA61" i="53"/>
  <c r="I64" i="51"/>
  <c r="I65" i="51"/>
  <c r="J48" i="45"/>
  <c r="J63" i="45"/>
  <c r="N46" i="51"/>
  <c r="N67" i="51"/>
  <c r="AA67" i="45"/>
  <c r="AA46" i="45"/>
  <c r="Z47" i="79"/>
  <c r="K68" i="80"/>
  <c r="G68" i="80"/>
  <c r="F21" i="39"/>
  <c r="G66" i="80"/>
  <c r="F22" i="39"/>
  <c r="Y48" i="80"/>
  <c r="Y63" i="80"/>
  <c r="P46" i="79"/>
  <c r="P67" i="79"/>
  <c r="V46" i="79"/>
  <c r="V67" i="79"/>
  <c r="BB46" i="78"/>
  <c r="BB61" i="78"/>
  <c r="AL46" i="78"/>
  <c r="AL61" i="78"/>
  <c r="AB46" i="45"/>
  <c r="AB67" i="45"/>
  <c r="M63" i="51"/>
  <c r="M48" i="51"/>
  <c r="Y48" i="45"/>
  <c r="Y63" i="45"/>
  <c r="BB64" i="45"/>
  <c r="BB65" i="45"/>
  <c r="T46" i="79"/>
  <c r="T67" i="79"/>
  <c r="O60" i="81"/>
  <c r="O61" i="81"/>
  <c r="G60" i="84"/>
  <c r="J22" i="39"/>
  <c r="N118" i="37"/>
  <c r="N138" i="37"/>
  <c r="N162" i="37"/>
  <c r="L79" i="42"/>
  <c r="K79" i="42"/>
  <c r="E47" i="8"/>
  <c r="M138" i="37"/>
  <c r="M162" i="37"/>
  <c r="M60" i="37"/>
  <c r="M114" i="37"/>
  <c r="N10" i="37"/>
  <c r="N60" i="37"/>
  <c r="N114" i="37"/>
  <c r="N297" i="37"/>
  <c r="N317" i="37"/>
  <c r="M317" i="37"/>
  <c r="G68" i="79"/>
  <c r="E21" i="39"/>
  <c r="D40" i="8"/>
  <c r="K36" i="8"/>
  <c r="N64" i="43"/>
  <c r="N65" i="43"/>
  <c r="J46" i="80"/>
  <c r="J67" i="80"/>
  <c r="E36" i="8"/>
  <c r="G18" i="41"/>
  <c r="AV64" i="80"/>
  <c r="AV65" i="80"/>
  <c r="N64" i="83"/>
  <c r="N65" i="83"/>
  <c r="T64" i="51"/>
  <c r="T65" i="51"/>
  <c r="K49" i="48"/>
  <c r="F35" i="57"/>
  <c r="G33" i="57"/>
  <c r="F34" i="55"/>
  <c r="G34" i="55"/>
  <c r="K46" i="45"/>
  <c r="K67" i="45"/>
  <c r="BB62" i="78"/>
  <c r="BB63" i="78"/>
  <c r="BL64" i="79"/>
  <c r="BL65" i="79"/>
  <c r="HC62" i="41"/>
  <c r="HC63" i="41"/>
  <c r="CN62" i="78"/>
  <c r="CN63" i="78"/>
  <c r="DC64" i="43"/>
  <c r="DC65" i="43"/>
  <c r="CF64" i="79"/>
  <c r="CF65" i="79"/>
  <c r="JN62" i="41"/>
  <c r="JN63" i="41"/>
  <c r="K29" i="63"/>
  <c r="Q3" i="35"/>
  <c r="BX64" i="79"/>
  <c r="BX65" i="79"/>
  <c r="Z48" i="79"/>
  <c r="Z63" i="79"/>
  <c r="AR62" i="78"/>
  <c r="AR63" i="78"/>
  <c r="BF64" i="43"/>
  <c r="BF65" i="43"/>
  <c r="EJ62" i="41"/>
  <c r="EJ63" i="41"/>
  <c r="AN64" i="45"/>
  <c r="AN65" i="45"/>
  <c r="V60" i="47"/>
  <c r="V61" i="47"/>
  <c r="AK64" i="45"/>
  <c r="AK65" i="45"/>
  <c r="L49" i="46"/>
  <c r="CE63" i="79"/>
  <c r="CE48" i="79"/>
  <c r="CM64" i="43"/>
  <c r="CM65" i="43"/>
  <c r="EU62" i="41"/>
  <c r="EU63" i="41"/>
  <c r="CZ62" i="41"/>
  <c r="CZ63" i="41"/>
  <c r="BO67" i="79"/>
  <c r="BO46" i="79"/>
  <c r="GF62" i="41"/>
  <c r="GF63" i="41"/>
  <c r="AJ64" i="45"/>
  <c r="AJ65" i="45"/>
  <c r="T64" i="45"/>
  <c r="T65" i="45"/>
  <c r="L109" i="44"/>
  <c r="JS62" i="78"/>
  <c r="JS63" i="78"/>
  <c r="AG64" i="43"/>
  <c r="AG65" i="43"/>
  <c r="T59" i="53"/>
  <c r="T58" i="53"/>
  <c r="FP62" i="78"/>
  <c r="FP63" i="78"/>
  <c r="IM62" i="41"/>
  <c r="IM63" i="41"/>
  <c r="M64" i="51"/>
  <c r="M65" i="51"/>
  <c r="Y67" i="79"/>
  <c r="Y46" i="79"/>
  <c r="BH64" i="43"/>
  <c r="BH65" i="43"/>
  <c r="JT62" i="41"/>
  <c r="JT63" i="41"/>
  <c r="JD62" i="41"/>
  <c r="JD63" i="41"/>
  <c r="KT62" i="41"/>
  <c r="KT63" i="41"/>
  <c r="IX62" i="41"/>
  <c r="IX63" i="41"/>
  <c r="FX62" i="41"/>
  <c r="FX63" i="41"/>
  <c r="FH62" i="41"/>
  <c r="FH63" i="41"/>
  <c r="CI62" i="41"/>
  <c r="CI63" i="41"/>
  <c r="BO64" i="43"/>
  <c r="BO65" i="43"/>
  <c r="HO62" i="41"/>
  <c r="HO63" i="41"/>
  <c r="IQ62" i="41"/>
  <c r="IQ63" i="41"/>
  <c r="Y62" i="41"/>
  <c r="Y63" i="41"/>
  <c r="M62" i="41"/>
  <c r="M63" i="41"/>
  <c r="K48" i="45"/>
  <c r="K63" i="45"/>
  <c r="AV64" i="45"/>
  <c r="AV65" i="45"/>
  <c r="K44" i="81"/>
  <c r="K59" i="81"/>
  <c r="G43" i="81"/>
  <c r="C39" i="36"/>
  <c r="DP62" i="78"/>
  <c r="DP63" i="78"/>
  <c r="BW64" i="79"/>
  <c r="BW65" i="79"/>
  <c r="KK62" i="41"/>
  <c r="KK63" i="41"/>
  <c r="DL62" i="41"/>
  <c r="DL63" i="41"/>
  <c r="DP62" i="41"/>
  <c r="DP63" i="41"/>
  <c r="M45" i="51"/>
  <c r="G21" i="51"/>
  <c r="G46" i="51"/>
  <c r="N64" i="80"/>
  <c r="N65" i="80"/>
  <c r="G35" i="47"/>
  <c r="S37" i="47"/>
  <c r="L64" i="51"/>
  <c r="L65" i="51"/>
  <c r="W60" i="47"/>
  <c r="W61" i="47"/>
  <c r="R62" i="78"/>
  <c r="R63" i="78"/>
  <c r="G33" i="84"/>
  <c r="N35" i="84"/>
  <c r="AB64" i="80"/>
  <c r="AB65" i="80"/>
  <c r="L65" i="83"/>
  <c r="L64" i="83"/>
  <c r="D36" i="8"/>
  <c r="EB62" i="78"/>
  <c r="EB63" i="78"/>
  <c r="CE62" i="78"/>
  <c r="CE63" i="78"/>
  <c r="JO62" i="78"/>
  <c r="JO63" i="78"/>
  <c r="EA62" i="78"/>
  <c r="EA63" i="78"/>
  <c r="BO48" i="79"/>
  <c r="BO63" i="79"/>
  <c r="JC62" i="41"/>
  <c r="JC63" i="41"/>
  <c r="JK62" i="41"/>
  <c r="JK63" i="41"/>
  <c r="II62" i="41"/>
  <c r="II63" i="41"/>
  <c r="JL62" i="41"/>
  <c r="JL63" i="41"/>
  <c r="GJ62" i="41"/>
  <c r="GJ63" i="41"/>
  <c r="CN62" i="41"/>
  <c r="CN63" i="41"/>
  <c r="BG48" i="79"/>
  <c r="BG63" i="79"/>
  <c r="G63" i="79"/>
  <c r="E19" i="39"/>
  <c r="CU65" i="43"/>
  <c r="CU64" i="43"/>
  <c r="JX62" i="41"/>
  <c r="JX63" i="41"/>
  <c r="JQ63" i="41"/>
  <c r="JQ62" i="41"/>
  <c r="HK62" i="41"/>
  <c r="HK63" i="41"/>
  <c r="GI62" i="41"/>
  <c r="GI63" i="41"/>
  <c r="DH62" i="41"/>
  <c r="DH63" i="41"/>
  <c r="AG62" i="78"/>
  <c r="AG63" i="78"/>
  <c r="K21" i="43"/>
  <c r="G19" i="43"/>
  <c r="AA64" i="83"/>
  <c r="AA65" i="83"/>
  <c r="CC63" i="78"/>
  <c r="CC62" i="78"/>
  <c r="BK64" i="43"/>
  <c r="BK65" i="43"/>
  <c r="FC63" i="41"/>
  <c r="FC62" i="41"/>
  <c r="KH62" i="41"/>
  <c r="KH63" i="41"/>
  <c r="HS62" i="41"/>
  <c r="HS63" i="41"/>
  <c r="FO62" i="41"/>
  <c r="FO63" i="41"/>
  <c r="AX62" i="41"/>
  <c r="AX63" i="41"/>
  <c r="M270" i="37"/>
  <c r="H63" i="81"/>
  <c r="H42" i="81"/>
  <c r="I40" i="8"/>
  <c r="M64" i="80"/>
  <c r="M65" i="80"/>
  <c r="S64" i="51"/>
  <c r="S65" i="51"/>
  <c r="J41" i="79"/>
  <c r="G39" i="79"/>
  <c r="I41" i="45"/>
  <c r="G39" i="45"/>
  <c r="BC64" i="45"/>
  <c r="BC65" i="45"/>
  <c r="P58" i="84"/>
  <c r="P59" i="84"/>
  <c r="AL64" i="80"/>
  <c r="AL65" i="80"/>
  <c r="N19" i="81"/>
  <c r="G17" i="81"/>
  <c r="G16" i="84"/>
  <c r="I18" i="84"/>
  <c r="AS64" i="79"/>
  <c r="AS65" i="79"/>
  <c r="IL44" i="78"/>
  <c r="IL65" i="78"/>
  <c r="EN62" i="41"/>
  <c r="EN63" i="41"/>
  <c r="DZ62" i="78"/>
  <c r="DZ63" i="78"/>
  <c r="BZ62" i="78"/>
  <c r="BZ63" i="78"/>
  <c r="KT62" i="78"/>
  <c r="KT63" i="78"/>
  <c r="EM62" i="41"/>
  <c r="EM63" i="41"/>
  <c r="BG64" i="43"/>
  <c r="BG65" i="43"/>
  <c r="IE62" i="41"/>
  <c r="IE63" i="41"/>
  <c r="DK62" i="41"/>
  <c r="DK63" i="41"/>
  <c r="GZ62" i="78"/>
  <c r="GZ63" i="78"/>
  <c r="EX62" i="78"/>
  <c r="EX63" i="78"/>
  <c r="IZ63" i="78"/>
  <c r="IZ62" i="78"/>
  <c r="KF62" i="78"/>
  <c r="KF63" i="78"/>
  <c r="CI64" i="43"/>
  <c r="CI65" i="43"/>
  <c r="O58" i="53"/>
  <c r="O59" i="53"/>
  <c r="CA62" i="78"/>
  <c r="CA63" i="78"/>
  <c r="KO62" i="41"/>
  <c r="KO63" i="41"/>
  <c r="JO62" i="41"/>
  <c r="JO63" i="41"/>
  <c r="DW62" i="41"/>
  <c r="DW63" i="41"/>
  <c r="D18" i="8"/>
  <c r="FF62" i="78"/>
  <c r="FF63" i="78"/>
  <c r="EA62" i="41"/>
  <c r="EA63" i="41"/>
  <c r="H36" i="8"/>
  <c r="Y64" i="80"/>
  <c r="Y65" i="80"/>
  <c r="Z64" i="80"/>
  <c r="Z65" i="80"/>
  <c r="X64" i="45"/>
  <c r="X65" i="45"/>
  <c r="W64" i="80"/>
  <c r="W65" i="80"/>
  <c r="AR64" i="80"/>
  <c r="AR65" i="80"/>
  <c r="HK46" i="78"/>
  <c r="HK61" i="78"/>
  <c r="JE62" i="41"/>
  <c r="JE63" i="41"/>
  <c r="BN64" i="43"/>
  <c r="BN65" i="43"/>
  <c r="HD62" i="41"/>
  <c r="HD63" i="41"/>
  <c r="CY62" i="41"/>
  <c r="CY63" i="41"/>
  <c r="L48" i="43"/>
  <c r="L63" i="43"/>
  <c r="BC63" i="80"/>
  <c r="BC48" i="80"/>
  <c r="AN62" i="78"/>
  <c r="AN63" i="78"/>
  <c r="N58" i="84"/>
  <c r="N59" i="84"/>
  <c r="JW62" i="41"/>
  <c r="JW63" i="41"/>
  <c r="HX62" i="41"/>
  <c r="HX63" i="41"/>
  <c r="HE63" i="41"/>
  <c r="HE62" i="41"/>
  <c r="IY62" i="41"/>
  <c r="IY63" i="41"/>
  <c r="CF62" i="41"/>
  <c r="CF63" i="41"/>
  <c r="CJ61" i="41"/>
  <c r="CJ46" i="41"/>
  <c r="J65" i="43"/>
  <c r="J64" i="43"/>
  <c r="AL64" i="45"/>
  <c r="AL65" i="45"/>
  <c r="G39" i="80"/>
  <c r="R41" i="80"/>
  <c r="G18" i="78"/>
  <c r="O20" i="78"/>
  <c r="HA62" i="78"/>
  <c r="HA63" i="78"/>
  <c r="CU64" i="79"/>
  <c r="CU65" i="79"/>
  <c r="CQ64" i="79"/>
  <c r="CQ65" i="79"/>
  <c r="HP62" i="41"/>
  <c r="HP63" i="41"/>
  <c r="DT62" i="41"/>
  <c r="DT63" i="41"/>
  <c r="CT64" i="43"/>
  <c r="CT65" i="43"/>
  <c r="BU64" i="79"/>
  <c r="BU65" i="79"/>
  <c r="AM65" i="79"/>
  <c r="AM64" i="79"/>
  <c r="IZ62" i="41"/>
  <c r="IZ63" i="41"/>
  <c r="FL62" i="41"/>
  <c r="FL63" i="41"/>
  <c r="AY62" i="41"/>
  <c r="AY63" i="41"/>
  <c r="CA64" i="79"/>
  <c r="CA65" i="79"/>
  <c r="FK62" i="41"/>
  <c r="FK63" i="41"/>
  <c r="G61" i="41"/>
  <c r="D7" i="39"/>
  <c r="I62" i="41"/>
  <c r="I63" i="41"/>
  <c r="BV62" i="41"/>
  <c r="BV63" i="41"/>
  <c r="H40" i="8"/>
  <c r="AA64" i="43"/>
  <c r="AA65" i="43"/>
  <c r="G38" i="45"/>
  <c r="AY61" i="78"/>
  <c r="AY46" i="78"/>
  <c r="BE65" i="80"/>
  <c r="BE64" i="80"/>
  <c r="EQ62" i="78"/>
  <c r="EQ63" i="78"/>
  <c r="IP62" i="41"/>
  <c r="IP63" i="41"/>
  <c r="EF62" i="78"/>
  <c r="EF63" i="78"/>
  <c r="FW63" i="41"/>
  <c r="FW62" i="41"/>
  <c r="G40" i="43"/>
  <c r="DW61" i="78"/>
  <c r="DW46" i="78"/>
  <c r="GP62" i="78"/>
  <c r="GP63" i="78"/>
  <c r="L139" i="40"/>
  <c r="K139" i="40"/>
  <c r="D47" i="8"/>
  <c r="Y65" i="45"/>
  <c r="Y64" i="45"/>
  <c r="AL62" i="78"/>
  <c r="AL63" i="78"/>
  <c r="V64" i="43"/>
  <c r="V65" i="43"/>
  <c r="J67" i="45"/>
  <c r="J46" i="45"/>
  <c r="O61" i="78"/>
  <c r="O46" i="78"/>
  <c r="AC44" i="78"/>
  <c r="AC65" i="78"/>
  <c r="N60" i="81"/>
  <c r="N61" i="81"/>
  <c r="J48" i="83"/>
  <c r="J63" i="83"/>
  <c r="G47" i="83"/>
  <c r="JC62" i="78"/>
  <c r="JC63" i="78"/>
  <c r="GD62" i="78"/>
  <c r="GD63" i="78"/>
  <c r="II65" i="78"/>
  <c r="II44" i="78"/>
  <c r="BG62" i="78"/>
  <c r="BG63" i="78"/>
  <c r="CJ64" i="43"/>
  <c r="CJ65" i="43"/>
  <c r="BS64" i="79"/>
  <c r="BS65" i="79"/>
  <c r="AI64" i="79"/>
  <c r="AI65" i="79"/>
  <c r="GQ62" i="41"/>
  <c r="GQ63" i="41"/>
  <c r="KG62" i="41"/>
  <c r="KG63" i="41"/>
  <c r="GO62" i="41"/>
  <c r="GO63" i="41"/>
  <c r="EZ62" i="41"/>
  <c r="EZ63" i="41"/>
  <c r="GB62" i="41"/>
  <c r="GB63" i="41"/>
  <c r="CE61" i="41"/>
  <c r="CE46" i="41"/>
  <c r="DO62" i="41"/>
  <c r="DO63" i="41"/>
  <c r="AS62" i="41"/>
  <c r="AS63" i="41"/>
  <c r="II62" i="78"/>
  <c r="II63" i="78"/>
  <c r="CE67" i="79"/>
  <c r="CE46" i="79"/>
  <c r="DC64" i="79"/>
  <c r="DC65" i="79"/>
  <c r="FD62" i="41"/>
  <c r="FD63" i="41"/>
  <c r="FP62" i="41"/>
  <c r="FP63" i="41"/>
  <c r="DC62" i="41"/>
  <c r="DC63" i="41"/>
  <c r="G43" i="47"/>
  <c r="C8" i="36"/>
  <c r="C28" i="36"/>
  <c r="H44" i="47"/>
  <c r="H59" i="47"/>
  <c r="R64" i="80"/>
  <c r="R65" i="80"/>
  <c r="T60" i="47"/>
  <c r="T61" i="47"/>
  <c r="AJ64" i="80"/>
  <c r="AJ65" i="80"/>
  <c r="Y64" i="83"/>
  <c r="Y65" i="83"/>
  <c r="F40" i="8"/>
  <c r="L40" i="8"/>
  <c r="HQ62" i="78"/>
  <c r="HQ63" i="78"/>
  <c r="CP64" i="79"/>
  <c r="CP65" i="79"/>
  <c r="HH62" i="41"/>
  <c r="HH63" i="41"/>
  <c r="IU62" i="41"/>
  <c r="IU63" i="41"/>
  <c r="IB62" i="41"/>
  <c r="IB63" i="41"/>
  <c r="F36" i="8"/>
  <c r="N67" i="79"/>
  <c r="N46" i="79"/>
  <c r="R21" i="79"/>
  <c r="G19" i="79"/>
  <c r="W64" i="43"/>
  <c r="W65" i="43"/>
  <c r="O64" i="45"/>
  <c r="O65" i="45"/>
  <c r="BE67" i="80"/>
  <c r="BE46" i="80"/>
  <c r="X64" i="43"/>
  <c r="X65" i="43"/>
  <c r="P64" i="45"/>
  <c r="P65" i="45"/>
  <c r="L64" i="80"/>
  <c r="L65" i="80"/>
  <c r="M64" i="83"/>
  <c r="M65" i="83"/>
  <c r="AW64" i="80"/>
  <c r="AW65" i="80"/>
  <c r="I57" i="84"/>
  <c r="I42" i="84"/>
  <c r="G41" i="84"/>
  <c r="JS65" i="78"/>
  <c r="JS44" i="78"/>
  <c r="FZ62" i="78"/>
  <c r="FZ63" i="78"/>
  <c r="CA64" i="43"/>
  <c r="CA65" i="43"/>
  <c r="BK48" i="79"/>
  <c r="BK63" i="79"/>
  <c r="AH64" i="43"/>
  <c r="AH65" i="43"/>
  <c r="AQ64" i="43"/>
  <c r="AQ65" i="43"/>
  <c r="CV64" i="79"/>
  <c r="CV65" i="79"/>
  <c r="G37" i="41"/>
  <c r="FJ39" i="41"/>
  <c r="IF62" i="41"/>
  <c r="IF63" i="41"/>
  <c r="JU62" i="41"/>
  <c r="JU63" i="41"/>
  <c r="HU62" i="41"/>
  <c r="HU63" i="41"/>
  <c r="IR62" i="41"/>
  <c r="IR63" i="41"/>
  <c r="GR62" i="41"/>
  <c r="GR63" i="41"/>
  <c r="GA63" i="41"/>
  <c r="GA62" i="41"/>
  <c r="AO62" i="41"/>
  <c r="AO63" i="41"/>
  <c r="BF62" i="41"/>
  <c r="BF63" i="41"/>
  <c r="AY64" i="79"/>
  <c r="AY65" i="79"/>
  <c r="IV62" i="41"/>
  <c r="IV63" i="41"/>
  <c r="M318" i="37"/>
  <c r="M467" i="37"/>
  <c r="K63" i="78"/>
  <c r="K62" i="78"/>
  <c r="I44" i="78"/>
  <c r="I65" i="78"/>
  <c r="AA64" i="45"/>
  <c r="AA65" i="45"/>
  <c r="J58" i="53"/>
  <c r="J59" i="53"/>
  <c r="G37" i="83"/>
  <c r="J41" i="83"/>
  <c r="H61" i="53"/>
  <c r="H40" i="53"/>
  <c r="R60" i="47"/>
  <c r="R61" i="47"/>
  <c r="AB62" i="78"/>
  <c r="AB63" i="78"/>
  <c r="J36" i="8"/>
  <c r="HJ62" i="78"/>
  <c r="HJ63" i="78"/>
  <c r="IP62" i="78"/>
  <c r="IP63" i="78"/>
  <c r="EI62" i="78"/>
  <c r="EI63" i="78"/>
  <c r="JN62" i="78"/>
  <c r="JN63" i="78"/>
  <c r="GT62" i="78"/>
  <c r="GT63" i="78"/>
  <c r="CZ64" i="79"/>
  <c r="CZ65" i="79"/>
  <c r="AQ64" i="79"/>
  <c r="AQ65" i="79"/>
  <c r="JG62" i="41"/>
  <c r="JG63" i="41"/>
  <c r="GY62" i="41"/>
  <c r="GY63" i="41"/>
  <c r="G45" i="41"/>
  <c r="DG62" i="41"/>
  <c r="DG63" i="41"/>
  <c r="AQ9" i="35"/>
  <c r="M21" i="39" s="1"/>
  <c r="AP9" i="35"/>
  <c r="M20" i="39" s="1"/>
  <c r="AN9" i="35"/>
  <c r="AR9" i="35"/>
  <c r="AS9" i="35"/>
  <c r="AO9" i="35"/>
  <c r="S65" i="45"/>
  <c r="S64" i="45"/>
  <c r="AB64" i="45"/>
  <c r="AB65" i="45"/>
  <c r="R65" i="79"/>
  <c r="R64" i="79"/>
  <c r="K63" i="43"/>
  <c r="G63" i="43"/>
  <c r="E7" i="39"/>
  <c r="K48" i="43"/>
  <c r="G47" i="43"/>
  <c r="C6" i="36"/>
  <c r="C26" i="36"/>
  <c r="J65" i="51"/>
  <c r="J64" i="51"/>
  <c r="AD62" i="78"/>
  <c r="AD63" i="78"/>
  <c r="AI64" i="80"/>
  <c r="AI65" i="80"/>
  <c r="DX62" i="78"/>
  <c r="DX63" i="78"/>
  <c r="J12" i="36"/>
  <c r="R53" i="74"/>
  <c r="G12" i="36"/>
  <c r="HI62" i="78"/>
  <c r="HI63" i="78"/>
  <c r="HF62" i="78"/>
  <c r="HF63" i="78"/>
  <c r="KQ62" i="78"/>
  <c r="KQ63" i="78"/>
  <c r="HN62" i="78"/>
  <c r="HN63" i="78"/>
  <c r="KA44" i="78"/>
  <c r="KA65" i="78"/>
  <c r="HM62" i="41"/>
  <c r="HM63" i="41"/>
  <c r="AQ64" i="80"/>
  <c r="AQ65" i="80"/>
  <c r="HL62" i="78"/>
  <c r="HL63" i="78"/>
  <c r="HW63" i="41"/>
  <c r="HW62" i="41"/>
  <c r="CU62" i="41"/>
  <c r="CU63" i="41"/>
  <c r="EI62" i="41"/>
  <c r="EI63" i="41"/>
  <c r="CM62" i="78"/>
  <c r="CM63" i="78"/>
  <c r="DS62" i="41"/>
  <c r="DS63" i="41"/>
  <c r="IR62" i="78"/>
  <c r="IR63" i="78"/>
  <c r="HB63" i="78"/>
  <c r="HB62" i="78"/>
  <c r="CV62" i="78"/>
  <c r="CV63" i="78"/>
  <c r="GM63" i="41"/>
  <c r="GM62" i="41"/>
  <c r="AA58" i="53"/>
  <c r="AA59" i="53"/>
  <c r="AE62" i="78"/>
  <c r="AE63" i="78"/>
  <c r="V62" i="78"/>
  <c r="V63" i="78"/>
  <c r="GV62" i="78"/>
  <c r="GV63" i="78"/>
  <c r="BB64" i="80"/>
  <c r="BB65" i="80"/>
  <c r="Z62" i="78"/>
  <c r="Z63" i="78"/>
  <c r="CL62" i="78"/>
  <c r="CL63" i="78"/>
  <c r="I63" i="45"/>
  <c r="I48" i="45"/>
  <c r="G47" i="45"/>
  <c r="C7" i="36"/>
  <c r="C27" i="36"/>
  <c r="O48" i="79"/>
  <c r="O63" i="79"/>
  <c r="HG62" i="78"/>
  <c r="HG63" i="78"/>
  <c r="IQ62" i="78"/>
  <c r="IQ63" i="78"/>
  <c r="GE62" i="78"/>
  <c r="GE63" i="78"/>
  <c r="AL64" i="43"/>
  <c r="AL65" i="43"/>
  <c r="AH64" i="79"/>
  <c r="AH65" i="79"/>
  <c r="KP62" i="41"/>
  <c r="KP63" i="41"/>
  <c r="JP62" i="41"/>
  <c r="JP63" i="41"/>
  <c r="IA62" i="41"/>
  <c r="IA63" i="41"/>
  <c r="GN62" i="41"/>
  <c r="GN63" i="41"/>
  <c r="EB62" i="41"/>
  <c r="EB63" i="41"/>
  <c r="Q60" i="47"/>
  <c r="Q61" i="47"/>
  <c r="AE64" i="80"/>
  <c r="AE65" i="80"/>
  <c r="CZ64" i="43"/>
  <c r="CZ65" i="43"/>
  <c r="FN62" i="78"/>
  <c r="FN63" i="78"/>
  <c r="KA62" i="78"/>
  <c r="KA63" i="78"/>
  <c r="DG62" i="78"/>
  <c r="DG63" i="78"/>
  <c r="H48" i="51"/>
  <c r="H63" i="51"/>
  <c r="G47" i="51"/>
  <c r="C10" i="36"/>
  <c r="C30" i="36"/>
  <c r="AW64" i="45"/>
  <c r="AW65" i="45"/>
  <c r="Q64" i="79"/>
  <c r="Q65" i="79"/>
  <c r="L61" i="47"/>
  <c r="L60" i="47"/>
  <c r="M59" i="81"/>
  <c r="M44" i="81"/>
  <c r="AU64" i="79"/>
  <c r="AU65" i="79"/>
  <c r="IN62" i="41"/>
  <c r="IN63" i="41"/>
  <c r="AX64" i="43"/>
  <c r="AX65" i="43"/>
  <c r="R64" i="43"/>
  <c r="R65" i="43"/>
  <c r="S58" i="53"/>
  <c r="S59" i="53"/>
  <c r="R64" i="45"/>
  <c r="R65" i="45"/>
  <c r="AC62" i="78"/>
  <c r="AC63" i="78"/>
  <c r="HT62" i="41"/>
  <c r="HT63" i="41"/>
  <c r="KS62" i="41"/>
  <c r="KS63" i="41"/>
  <c r="BR62" i="78"/>
  <c r="BR63" i="78"/>
  <c r="FC62" i="78"/>
  <c r="FC63" i="78"/>
  <c r="JH62" i="78"/>
  <c r="JH63" i="78"/>
  <c r="DL62" i="78"/>
  <c r="DL63" i="78"/>
  <c r="J65" i="45"/>
  <c r="J64" i="45"/>
  <c r="Z64" i="51"/>
  <c r="Z65" i="51"/>
  <c r="CQ62" i="78"/>
  <c r="CQ63" i="78"/>
  <c r="CM64" i="79"/>
  <c r="CM65" i="79"/>
  <c r="M59" i="53"/>
  <c r="M58" i="53"/>
  <c r="I18" i="53"/>
  <c r="G16" i="53"/>
  <c r="G40" i="45"/>
  <c r="AH64" i="45"/>
  <c r="AH65" i="45"/>
  <c r="AS64" i="45"/>
  <c r="AS65" i="45"/>
  <c r="X64" i="79"/>
  <c r="X65" i="79"/>
  <c r="CH62" i="78"/>
  <c r="CH63" i="78"/>
  <c r="FV62" i="78"/>
  <c r="FV63" i="78"/>
  <c r="CQ63" i="43"/>
  <c r="CQ48" i="43"/>
  <c r="AC64" i="43"/>
  <c r="AC65" i="43"/>
  <c r="FJ62" i="41"/>
  <c r="FJ63" i="41"/>
  <c r="JH62" i="41"/>
  <c r="JH63" i="41"/>
  <c r="KD62" i="41"/>
  <c r="KD63" i="41"/>
  <c r="IC62" i="41"/>
  <c r="IC63" i="41"/>
  <c r="IJ62" i="41"/>
  <c r="IJ63" i="41"/>
  <c r="DX62" i="41"/>
  <c r="DX63" i="41"/>
  <c r="CR62" i="41"/>
  <c r="CR63" i="41"/>
  <c r="BN62" i="41"/>
  <c r="BN63" i="41"/>
  <c r="BK67" i="79"/>
  <c r="BK46" i="79"/>
  <c r="CD64" i="43"/>
  <c r="CD65" i="43"/>
  <c r="GZ62" i="41"/>
  <c r="GZ63" i="41"/>
  <c r="BW62" i="41"/>
  <c r="BW63" i="41"/>
  <c r="G19" i="80"/>
  <c r="K21" i="80"/>
  <c r="L39" i="43"/>
  <c r="G38" i="43"/>
  <c r="U64" i="45"/>
  <c r="U65" i="45"/>
  <c r="Q64" i="83"/>
  <c r="Q65" i="83"/>
  <c r="FT62" i="41"/>
  <c r="FT63" i="41"/>
  <c r="AA65" i="41"/>
  <c r="AA44" i="41"/>
  <c r="T65" i="43"/>
  <c r="T64" i="43"/>
  <c r="H19" i="47"/>
  <c r="G17" i="47"/>
  <c r="G33" i="53"/>
  <c r="O35" i="53"/>
  <c r="O64" i="43"/>
  <c r="O65" i="43"/>
  <c r="I42" i="53"/>
  <c r="I57" i="53"/>
  <c r="G41" i="53"/>
  <c r="C11" i="36"/>
  <c r="C31" i="36"/>
  <c r="J42" i="47"/>
  <c r="J63" i="47"/>
  <c r="Z64" i="83"/>
  <c r="Z65" i="83"/>
  <c r="N61" i="53"/>
  <c r="N40" i="53"/>
  <c r="M61" i="78"/>
  <c r="G61" i="78"/>
  <c r="D19" i="39"/>
  <c r="M46" i="78"/>
  <c r="IO62" i="78"/>
  <c r="IO63" i="78"/>
  <c r="HW46" i="78"/>
  <c r="HW61" i="78"/>
  <c r="CI65" i="79"/>
  <c r="CI64" i="79"/>
  <c r="CL64" i="79"/>
  <c r="CL65" i="79"/>
  <c r="HL62" i="41"/>
  <c r="HL63" i="41"/>
  <c r="DD62" i="41"/>
  <c r="DD63" i="41"/>
  <c r="EF62" i="41"/>
  <c r="EF63" i="41"/>
  <c r="CQ62" i="41"/>
  <c r="CQ63" i="41"/>
  <c r="AC62" i="41"/>
  <c r="AC63" i="41"/>
  <c r="BW64" i="43"/>
  <c r="BW65" i="43"/>
  <c r="KL62" i="41"/>
  <c r="KL63" i="41"/>
  <c r="JS62" i="41"/>
  <c r="JS63" i="41"/>
  <c r="N318" i="37"/>
  <c r="L79" i="46"/>
  <c r="K79" i="46"/>
  <c r="G47" i="8"/>
  <c r="G19" i="45"/>
  <c r="L21" i="45"/>
  <c r="V64" i="79"/>
  <c r="V65" i="79"/>
  <c r="J64" i="79"/>
  <c r="J65" i="79"/>
  <c r="M65" i="43"/>
  <c r="M64" i="43"/>
  <c r="G17" i="83"/>
  <c r="M21" i="83"/>
  <c r="Z58" i="84"/>
  <c r="Z59" i="84"/>
  <c r="EZ62" i="78"/>
  <c r="EZ63" i="78"/>
  <c r="KD62" i="78"/>
  <c r="KD63" i="78"/>
  <c r="BV64" i="43"/>
  <c r="BV65" i="43"/>
  <c r="BC64" i="79"/>
  <c r="BC65" i="79"/>
  <c r="KA63" i="41"/>
  <c r="KA62" i="41"/>
  <c r="GV62" i="41"/>
  <c r="GV63" i="41"/>
  <c r="EQ62" i="41"/>
  <c r="EQ63" i="41"/>
  <c r="CV62" i="41"/>
  <c r="CV63" i="41"/>
  <c r="L46" i="8"/>
  <c r="J64" i="80"/>
  <c r="J65" i="80"/>
  <c r="K63" i="80"/>
  <c r="K48" i="80"/>
  <c r="AE64" i="45"/>
  <c r="AE65" i="45"/>
  <c r="V65" i="78"/>
  <c r="V44" i="78"/>
  <c r="L63" i="45"/>
  <c r="L48" i="45"/>
  <c r="BD64" i="45"/>
  <c r="BD65" i="45"/>
  <c r="AZ65" i="80"/>
  <c r="AZ64" i="80"/>
  <c r="AH62" i="78"/>
  <c r="AH63" i="78"/>
  <c r="AV62" i="78"/>
  <c r="AV63" i="78"/>
  <c r="AM64" i="80"/>
  <c r="AM65" i="80"/>
  <c r="S60" i="47"/>
  <c r="S61" i="47"/>
  <c r="AF64" i="45"/>
  <c r="AF65" i="45"/>
  <c r="K64" i="79"/>
  <c r="K65" i="79"/>
  <c r="P64" i="79"/>
  <c r="P65" i="79"/>
  <c r="BT64" i="43"/>
  <c r="BT65" i="43"/>
  <c r="KM62" i="78"/>
  <c r="KM63" i="78"/>
  <c r="EM63" i="78"/>
  <c r="EM62" i="78"/>
  <c r="AT64" i="80"/>
  <c r="AT65" i="80"/>
  <c r="CB63" i="78"/>
  <c r="CB62" i="78"/>
  <c r="ET62" i="78"/>
  <c r="ET63" i="78"/>
  <c r="AB64" i="43"/>
  <c r="AB65" i="43"/>
  <c r="GU62" i="41"/>
  <c r="GU63" i="41"/>
  <c r="KC62" i="41"/>
  <c r="KC63" i="41"/>
  <c r="GE62" i="41"/>
  <c r="GE63" i="41"/>
  <c r="AK63" i="78"/>
  <c r="AK62" i="78"/>
  <c r="AJ64" i="43"/>
  <c r="AJ65" i="43"/>
  <c r="FG63" i="41"/>
  <c r="FG62" i="41"/>
  <c r="EN62" i="78"/>
  <c r="EN63" i="78"/>
  <c r="CB65" i="79"/>
  <c r="CB64" i="79"/>
  <c r="Z64" i="45"/>
  <c r="Z65" i="45"/>
  <c r="DK63" i="78"/>
  <c r="DK62" i="78"/>
  <c r="GJ62" i="78"/>
  <c r="GJ63" i="78"/>
  <c r="CE65" i="43"/>
  <c r="CE64" i="43"/>
  <c r="Q64" i="45"/>
  <c r="Q65" i="45"/>
  <c r="FS63" i="41"/>
  <c r="FS62" i="41"/>
  <c r="EY62" i="41"/>
  <c r="EY63" i="41"/>
  <c r="CB64" i="43"/>
  <c r="CB65" i="43"/>
  <c r="CM62" i="41"/>
  <c r="CM63" i="41"/>
  <c r="H33" i="57"/>
  <c r="G35" i="57"/>
  <c r="K64" i="80"/>
  <c r="K65" i="80"/>
  <c r="HK62" i="78"/>
  <c r="HK63" i="78"/>
  <c r="I45" i="45"/>
  <c r="G41" i="45"/>
  <c r="M46" i="51"/>
  <c r="M67" i="51"/>
  <c r="G67" i="51"/>
  <c r="I8" i="39"/>
  <c r="G45" i="51"/>
  <c r="CE64" i="79"/>
  <c r="CE65" i="79"/>
  <c r="G63" i="80"/>
  <c r="F19" i="39"/>
  <c r="G39" i="43"/>
  <c r="L41" i="43"/>
  <c r="H64" i="51"/>
  <c r="G64" i="51"/>
  <c r="I5" i="39"/>
  <c r="G63" i="51"/>
  <c r="I7" i="39"/>
  <c r="H65" i="51"/>
  <c r="G65" i="51"/>
  <c r="I6" i="39"/>
  <c r="CE63" i="41"/>
  <c r="CE62" i="41"/>
  <c r="L47" i="8"/>
  <c r="R45" i="80"/>
  <c r="G41" i="80"/>
  <c r="CJ62" i="41"/>
  <c r="CJ63" i="41"/>
  <c r="BC64" i="80"/>
  <c r="BC65" i="80"/>
  <c r="K45" i="43"/>
  <c r="G21" i="43"/>
  <c r="G46" i="43"/>
  <c r="D37" i="8"/>
  <c r="L36" i="8"/>
  <c r="M45" i="83"/>
  <c r="G21" i="83"/>
  <c r="G46" i="83"/>
  <c r="HW62" i="78"/>
  <c r="HW63" i="78"/>
  <c r="BG64" i="79"/>
  <c r="BG65" i="79"/>
  <c r="K60" i="81"/>
  <c r="K61" i="81"/>
  <c r="G59" i="81"/>
  <c r="G19" i="39"/>
  <c r="K64" i="45"/>
  <c r="K65" i="45"/>
  <c r="L45" i="45"/>
  <c r="G21" i="45"/>
  <c r="G46" i="45"/>
  <c r="H41" i="47"/>
  <c r="G19" i="47"/>
  <c r="G42" i="47"/>
  <c r="CQ65" i="43"/>
  <c r="CQ64" i="43"/>
  <c r="M60" i="81"/>
  <c r="M61" i="81"/>
  <c r="M62" i="78"/>
  <c r="M63" i="78"/>
  <c r="G57" i="53"/>
  <c r="J7" i="39"/>
  <c r="I58" i="53"/>
  <c r="G58" i="53"/>
  <c r="J5" i="39"/>
  <c r="O39" i="53"/>
  <c r="G35" i="53"/>
  <c r="K45" i="80"/>
  <c r="G21" i="80"/>
  <c r="G46" i="80"/>
  <c r="I39" i="53"/>
  <c r="G18" i="53"/>
  <c r="G40" i="53"/>
  <c r="R52" i="74"/>
  <c r="N34" i="33"/>
  <c r="K64" i="43"/>
  <c r="K65" i="43"/>
  <c r="G65" i="43"/>
  <c r="E6" i="39"/>
  <c r="J37" i="8"/>
  <c r="G39" i="41"/>
  <c r="FJ43" i="41"/>
  <c r="BK64" i="79"/>
  <c r="BK65" i="79"/>
  <c r="N467" i="37"/>
  <c r="F17" i="8"/>
  <c r="AY62" i="78"/>
  <c r="AY63" i="78"/>
  <c r="G63" i="41"/>
  <c r="D6" i="39"/>
  <c r="G64" i="43"/>
  <c r="E5" i="39"/>
  <c r="L65" i="43"/>
  <c r="L64" i="43"/>
  <c r="H37" i="8"/>
  <c r="N41" i="81"/>
  <c r="G19" i="81"/>
  <c r="G42" i="81"/>
  <c r="BO64" i="79"/>
  <c r="BO65" i="79"/>
  <c r="G35" i="84"/>
  <c r="N39" i="84"/>
  <c r="G37" i="47"/>
  <c r="S41" i="47"/>
  <c r="Z64" i="79"/>
  <c r="Z65" i="79"/>
  <c r="L64" i="45"/>
  <c r="L65" i="45"/>
  <c r="H60" i="47"/>
  <c r="G60" i="47"/>
  <c r="G5" i="39"/>
  <c r="G59" i="47"/>
  <c r="G7" i="39"/>
  <c r="J64" i="83"/>
  <c r="G64" i="83"/>
  <c r="I17" i="39"/>
  <c r="J65" i="83"/>
  <c r="G65" i="83"/>
  <c r="I18" i="39"/>
  <c r="G63" i="83"/>
  <c r="I19" i="39"/>
  <c r="O62" i="78"/>
  <c r="O63" i="78"/>
  <c r="DW62" i="78"/>
  <c r="DW63" i="78"/>
  <c r="G64" i="80"/>
  <c r="F17" i="39"/>
  <c r="O64" i="79"/>
  <c r="G64" i="79"/>
  <c r="E17" i="39"/>
  <c r="O65" i="79"/>
  <c r="G65" i="79"/>
  <c r="E18" i="39"/>
  <c r="I64" i="45"/>
  <c r="I65" i="45"/>
  <c r="G63" i="45"/>
  <c r="F7" i="39"/>
  <c r="C5" i="36"/>
  <c r="C38" i="36"/>
  <c r="C40" i="36"/>
  <c r="G41" i="83"/>
  <c r="J45" i="83"/>
  <c r="F7" i="8"/>
  <c r="G57" i="84"/>
  <c r="J19" i="39"/>
  <c r="I58" i="84"/>
  <c r="G58" i="84"/>
  <c r="J17" i="39"/>
  <c r="R45" i="79"/>
  <c r="G21" i="79"/>
  <c r="G46" i="79"/>
  <c r="G62" i="41"/>
  <c r="D5" i="39"/>
  <c r="O43" i="78"/>
  <c r="G20" i="78"/>
  <c r="G44" i="78"/>
  <c r="I39" i="84"/>
  <c r="G18" i="84"/>
  <c r="G40" i="84"/>
  <c r="J45" i="79"/>
  <c r="G41" i="79"/>
  <c r="I33" i="57"/>
  <c r="H35" i="57"/>
  <c r="H34" i="55"/>
  <c r="G63" i="78"/>
  <c r="D18" i="39"/>
  <c r="G65" i="80"/>
  <c r="F18" i="39"/>
  <c r="R46" i="79"/>
  <c r="R67" i="79"/>
  <c r="S63" i="47"/>
  <c r="S42" i="47"/>
  <c r="N22" i="58"/>
  <c r="N76" i="48"/>
  <c r="L22" i="58"/>
  <c r="K22" i="58"/>
  <c r="L74" i="48"/>
  <c r="M36" i="63"/>
  <c r="M77" i="48"/>
  <c r="M17" i="66"/>
  <c r="N74" i="48"/>
  <c r="N85" i="48"/>
  <c r="H39" i="8"/>
  <c r="L52" i="48"/>
  <c r="M22" i="58"/>
  <c r="M76" i="48"/>
  <c r="L36" i="63"/>
  <c r="H43" i="8"/>
  <c r="N17" i="66"/>
  <c r="M53" i="48"/>
  <c r="M61" i="48"/>
  <c r="M71" i="48"/>
  <c r="N36" i="63"/>
  <c r="N77" i="48"/>
  <c r="O17" i="66"/>
  <c r="N53" i="48"/>
  <c r="N61" i="48"/>
  <c r="N71" i="48"/>
  <c r="N86" i="48"/>
  <c r="H45" i="8"/>
  <c r="L75" i="48"/>
  <c r="K75" i="48"/>
  <c r="M74" i="48"/>
  <c r="O61" i="53"/>
  <c r="O40" i="53"/>
  <c r="H42" i="47"/>
  <c r="G41" i="47"/>
  <c r="H63" i="47"/>
  <c r="G63" i="47"/>
  <c r="G8" i="39"/>
  <c r="O65" i="78"/>
  <c r="G65" i="78"/>
  <c r="D20" i="39"/>
  <c r="O44" i="78"/>
  <c r="G43" i="78"/>
  <c r="I59" i="53"/>
  <c r="G59" i="53"/>
  <c r="J6" i="39"/>
  <c r="L37" i="8"/>
  <c r="K37" i="8"/>
  <c r="G37" i="8"/>
  <c r="E37" i="8"/>
  <c r="I37" i="8"/>
  <c r="G62" i="78"/>
  <c r="D17" i="39"/>
  <c r="N61" i="84"/>
  <c r="N40" i="84"/>
  <c r="FJ44" i="41"/>
  <c r="FJ65" i="41"/>
  <c r="G65" i="41"/>
  <c r="D8" i="39"/>
  <c r="G43" i="41"/>
  <c r="K67" i="80"/>
  <c r="K46" i="80"/>
  <c r="G45" i="80"/>
  <c r="L67" i="45"/>
  <c r="L46" i="45"/>
  <c r="G61" i="81"/>
  <c r="G18" i="39"/>
  <c r="L18" i="58"/>
  <c r="O13" i="66"/>
  <c r="N113" i="40"/>
  <c r="N121" i="40"/>
  <c r="N131" i="40"/>
  <c r="D43" i="8"/>
  <c r="N13" i="66"/>
  <c r="M113" i="40"/>
  <c r="M121" i="40"/>
  <c r="M131" i="40"/>
  <c r="L134" i="40"/>
  <c r="M13" i="66"/>
  <c r="N18" i="58"/>
  <c r="N136" i="40"/>
  <c r="N145" i="40"/>
  <c r="D39" i="8"/>
  <c r="N32" i="63"/>
  <c r="N137" i="40"/>
  <c r="M32" i="63"/>
  <c r="M137" i="40"/>
  <c r="D45" i="8"/>
  <c r="M18" i="58"/>
  <c r="M136" i="40"/>
  <c r="L32" i="63"/>
  <c r="I46" i="45"/>
  <c r="I67" i="45"/>
  <c r="G45" i="45"/>
  <c r="J46" i="79"/>
  <c r="J67" i="79"/>
  <c r="G67" i="79"/>
  <c r="E20" i="39"/>
  <c r="G45" i="79"/>
  <c r="N3" i="35"/>
  <c r="D7" i="8"/>
  <c r="F20" i="8"/>
  <c r="F29" i="8"/>
  <c r="V4" i="37"/>
  <c r="F27" i="8"/>
  <c r="I61" i="53"/>
  <c r="G61" i="53"/>
  <c r="J8" i="39"/>
  <c r="I40" i="53"/>
  <c r="G39" i="53"/>
  <c r="K67" i="43"/>
  <c r="K46" i="43"/>
  <c r="G45" i="43"/>
  <c r="D6" i="36"/>
  <c r="D26" i="36"/>
  <c r="I61" i="84"/>
  <c r="G61" i="84"/>
  <c r="J20" i="39"/>
  <c r="I40" i="84"/>
  <c r="G39" i="84"/>
  <c r="C25" i="36"/>
  <c r="C33" i="36"/>
  <c r="C13" i="36"/>
  <c r="G65" i="45"/>
  <c r="F6" i="39"/>
  <c r="I59" i="84"/>
  <c r="G59" i="84"/>
  <c r="J18" i="39"/>
  <c r="J67" i="83"/>
  <c r="G67" i="83"/>
  <c r="I20" i="39"/>
  <c r="J46" i="83"/>
  <c r="G45" i="83"/>
  <c r="D10" i="36"/>
  <c r="D30" i="36"/>
  <c r="G64" i="45"/>
  <c r="F5" i="39"/>
  <c r="H61" i="47"/>
  <c r="G61" i="47"/>
  <c r="G6" i="39"/>
  <c r="N63" i="81"/>
  <c r="G63" i="81"/>
  <c r="G20" i="39"/>
  <c r="N42" i="81"/>
  <c r="G41" i="81"/>
  <c r="D17" i="8"/>
  <c r="L24" i="58"/>
  <c r="J39" i="8"/>
  <c r="L52" i="52"/>
  <c r="N24" i="58"/>
  <c r="N76" i="52"/>
  <c r="N85" i="52"/>
  <c r="L74" i="52"/>
  <c r="M24" i="58"/>
  <c r="M76" i="52"/>
  <c r="O19" i="66"/>
  <c r="N53" i="52"/>
  <c r="N61" i="52"/>
  <c r="N71" i="52"/>
  <c r="M38" i="63"/>
  <c r="M77" i="52"/>
  <c r="M19" i="66"/>
  <c r="N19" i="66"/>
  <c r="M53" i="52"/>
  <c r="M61" i="52"/>
  <c r="M71" i="52"/>
  <c r="N38" i="63"/>
  <c r="N77" i="52"/>
  <c r="L38" i="63"/>
  <c r="J45" i="8"/>
  <c r="L75" i="52"/>
  <c r="K75" i="52"/>
  <c r="J43" i="8"/>
  <c r="G60" i="81"/>
  <c r="G17" i="39"/>
  <c r="M67" i="83"/>
  <c r="M46" i="83"/>
  <c r="R46" i="80"/>
  <c r="R67" i="80"/>
  <c r="F37" i="8"/>
  <c r="L45" i="43"/>
  <c r="G41" i="43"/>
  <c r="M85" i="48"/>
  <c r="M85" i="52"/>
  <c r="M86" i="52"/>
  <c r="M145" i="40"/>
  <c r="M146" i="40"/>
  <c r="I35" i="57"/>
  <c r="J33" i="57"/>
  <c r="I34" i="55"/>
  <c r="K18" i="58"/>
  <c r="K38" i="63"/>
  <c r="J48" i="8"/>
  <c r="L77" i="52"/>
  <c r="K77" i="52"/>
  <c r="L53" i="52"/>
  <c r="K53" i="52"/>
  <c r="L19" i="66"/>
  <c r="J38" i="8"/>
  <c r="K74" i="52"/>
  <c r="G41" i="33"/>
  <c r="R3" i="35"/>
  <c r="L135" i="40"/>
  <c r="K135" i="40"/>
  <c r="L112" i="40"/>
  <c r="L19" i="58"/>
  <c r="N14" i="66"/>
  <c r="M53" i="42"/>
  <c r="M61" i="42"/>
  <c r="M71" i="42"/>
  <c r="M19" i="58"/>
  <c r="N19" i="58"/>
  <c r="M77" i="42"/>
  <c r="M76" i="42"/>
  <c r="N74" i="42"/>
  <c r="M33" i="63"/>
  <c r="O14" i="66"/>
  <c r="N53" i="42"/>
  <c r="N61" i="42"/>
  <c r="N71" i="42"/>
  <c r="N76" i="42"/>
  <c r="L33" i="63"/>
  <c r="L77" i="42"/>
  <c r="E43" i="8"/>
  <c r="N33" i="63"/>
  <c r="E45" i="8"/>
  <c r="L75" i="42"/>
  <c r="K75" i="42"/>
  <c r="M74" i="42"/>
  <c r="M14" i="66"/>
  <c r="E39" i="8"/>
  <c r="L52" i="42"/>
  <c r="L74" i="42"/>
  <c r="N77" i="42"/>
  <c r="D8" i="36"/>
  <c r="D28" i="36"/>
  <c r="L77" i="48"/>
  <c r="K77" i="48"/>
  <c r="K36" i="63"/>
  <c r="H48" i="8"/>
  <c r="L17" i="66"/>
  <c r="H38" i="8"/>
  <c r="L53" i="48"/>
  <c r="K53" i="48"/>
  <c r="K134" i="40"/>
  <c r="L46" i="43"/>
  <c r="L67" i="43"/>
  <c r="N16" i="66"/>
  <c r="M53" i="46"/>
  <c r="M61" i="46"/>
  <c r="M71" i="46"/>
  <c r="G45" i="8"/>
  <c r="L75" i="46"/>
  <c r="K75" i="46"/>
  <c r="M21" i="58"/>
  <c r="M76" i="46"/>
  <c r="M35" i="63"/>
  <c r="M77" i="46"/>
  <c r="M16" i="66"/>
  <c r="M74" i="46"/>
  <c r="L21" i="58"/>
  <c r="O16" i="66"/>
  <c r="N53" i="46"/>
  <c r="N61" i="46"/>
  <c r="N71" i="46"/>
  <c r="L35" i="63"/>
  <c r="N74" i="46"/>
  <c r="G39" i="8"/>
  <c r="L52" i="46"/>
  <c r="L74" i="46"/>
  <c r="N35" i="63"/>
  <c r="N77" i="46"/>
  <c r="G43" i="8"/>
  <c r="N21" i="58"/>
  <c r="N76" i="46"/>
  <c r="M86" i="48"/>
  <c r="K24" i="58"/>
  <c r="D38" i="36"/>
  <c r="D5" i="36"/>
  <c r="L23" i="58"/>
  <c r="L53" i="50"/>
  <c r="M23" i="58"/>
  <c r="I45" i="8"/>
  <c r="L75" i="50"/>
  <c r="K75" i="50"/>
  <c r="N23" i="58"/>
  <c r="O18" i="66"/>
  <c r="I43" i="8"/>
  <c r="N77" i="50"/>
  <c r="L74" i="50"/>
  <c r="M77" i="50"/>
  <c r="M18" i="66"/>
  <c r="N53" i="50"/>
  <c r="N61" i="50"/>
  <c r="N71" i="50"/>
  <c r="N86" i="50"/>
  <c r="I39" i="8"/>
  <c r="L52" i="50"/>
  <c r="N76" i="50"/>
  <c r="N85" i="50"/>
  <c r="M37" i="63"/>
  <c r="L77" i="50"/>
  <c r="K77" i="50"/>
  <c r="L37" i="63"/>
  <c r="N18" i="66"/>
  <c r="M76" i="50"/>
  <c r="N37" i="63"/>
  <c r="M53" i="50"/>
  <c r="M61" i="50"/>
  <c r="M71" i="50"/>
  <c r="G67" i="43"/>
  <c r="E8" i="39"/>
  <c r="F19" i="8"/>
  <c r="D19" i="8"/>
  <c r="K3" i="35"/>
  <c r="F14" i="8"/>
  <c r="F10" i="8"/>
  <c r="D10" i="8"/>
  <c r="G41" i="8"/>
  <c r="L64" i="46"/>
  <c r="N36" i="33"/>
  <c r="F30" i="8"/>
  <c r="W4" i="63"/>
  <c r="D7" i="36"/>
  <c r="D27" i="36"/>
  <c r="F43" i="8"/>
  <c r="F45" i="8"/>
  <c r="L135" i="44"/>
  <c r="K135" i="44"/>
  <c r="F41" i="8"/>
  <c r="L124" i="44"/>
  <c r="L34" i="63"/>
  <c r="M34" i="63"/>
  <c r="M137" i="44"/>
  <c r="M15" i="66"/>
  <c r="O15" i="66"/>
  <c r="N113" i="44"/>
  <c r="N121" i="44"/>
  <c r="N131" i="44"/>
  <c r="N15" i="66"/>
  <c r="M113" i="44"/>
  <c r="M121" i="44"/>
  <c r="M131" i="44"/>
  <c r="N20" i="58"/>
  <c r="N136" i="44"/>
  <c r="L134" i="44"/>
  <c r="F39" i="8"/>
  <c r="L112" i="44"/>
  <c r="N34" i="63"/>
  <c r="N137" i="44"/>
  <c r="L20" i="58"/>
  <c r="M20" i="58"/>
  <c r="M136" i="44"/>
  <c r="N86" i="52"/>
  <c r="K52" i="52"/>
  <c r="K61" i="52"/>
  <c r="L61" i="52"/>
  <c r="D11" i="36"/>
  <c r="D31" i="36"/>
  <c r="X13" i="52"/>
  <c r="X29" i="52"/>
  <c r="X32" i="52"/>
  <c r="X18" i="52"/>
  <c r="X34" i="52"/>
  <c r="X20" i="52"/>
  <c r="X19" i="52"/>
  <c r="X35" i="52"/>
  <c r="X12" i="52"/>
  <c r="X8" i="50"/>
  <c r="X38" i="48"/>
  <c r="X14" i="46"/>
  <c r="X30" i="46"/>
  <c r="X46" i="46"/>
  <c r="X22" i="44"/>
  <c r="X38" i="44"/>
  <c r="X54" i="44"/>
  <c r="X70" i="44"/>
  <c r="X86" i="44"/>
  <c r="X19" i="48"/>
  <c r="X9" i="48"/>
  <c r="X41" i="48"/>
  <c r="X20" i="46"/>
  <c r="X41" i="46"/>
  <c r="X41" i="44"/>
  <c r="X63" i="44"/>
  <c r="X105" i="44"/>
  <c r="X67" i="44"/>
  <c r="X11" i="46"/>
  <c r="X11" i="44"/>
  <c r="X32" i="44"/>
  <c r="X53" i="44"/>
  <c r="X75" i="44"/>
  <c r="X96" i="44"/>
  <c r="X37" i="48"/>
  <c r="X23" i="46"/>
  <c r="X44" i="46"/>
  <c r="X23" i="44"/>
  <c r="X44" i="44"/>
  <c r="X87" i="44"/>
  <c r="X108" i="44"/>
  <c r="X40" i="48"/>
  <c r="X24" i="46"/>
  <c r="X45" i="46"/>
  <c r="X61" i="44"/>
  <c r="X34" i="50"/>
  <c r="X41" i="50"/>
  <c r="X10" i="50"/>
  <c r="X21" i="50"/>
  <c r="X35" i="50"/>
  <c r="X30" i="50"/>
  <c r="X15" i="50"/>
  <c r="X27" i="50"/>
  <c r="X11" i="50"/>
  <c r="X22" i="74"/>
  <c r="X38" i="74"/>
  <c r="X19" i="74"/>
  <c r="X32" i="74"/>
  <c r="X41" i="74"/>
  <c r="X12" i="74"/>
  <c r="X48" i="74"/>
  <c r="X48" i="42"/>
  <c r="X15" i="42"/>
  <c r="X33" i="42"/>
  <c r="X23" i="42"/>
  <c r="X17" i="42"/>
  <c r="X27" i="42"/>
  <c r="X25" i="42"/>
  <c r="X37" i="42"/>
  <c r="X12" i="40"/>
  <c r="X44" i="40"/>
  <c r="X76" i="40"/>
  <c r="X108" i="40"/>
  <c r="X63" i="40"/>
  <c r="X13" i="40"/>
  <c r="X29" i="40"/>
  <c r="X45" i="40"/>
  <c r="X61" i="40"/>
  <c r="X77" i="40"/>
  <c r="X93" i="40"/>
  <c r="X19" i="40"/>
  <c r="X55" i="40"/>
  <c r="X99" i="40"/>
  <c r="X22" i="40"/>
  <c r="X38" i="40"/>
  <c r="X54" i="40"/>
  <c r="X70" i="40"/>
  <c r="X86" i="40"/>
  <c r="X102" i="40"/>
  <c r="X43" i="40"/>
  <c r="X8" i="42"/>
  <c r="X9" i="40"/>
  <c r="X9" i="74"/>
  <c r="X25" i="52"/>
  <c r="X28" i="52"/>
  <c r="X30" i="52"/>
  <c r="X15" i="52"/>
  <c r="X47" i="52"/>
  <c r="X18" i="48"/>
  <c r="X10" i="46"/>
  <c r="X42" i="46"/>
  <c r="X34" i="44"/>
  <c r="X66" i="44"/>
  <c r="X98" i="44"/>
  <c r="X31" i="48"/>
  <c r="X36" i="46"/>
  <c r="X36" i="44"/>
  <c r="X57" i="44"/>
  <c r="X100" i="44"/>
  <c r="X12" i="48"/>
  <c r="X27" i="46"/>
  <c r="X27" i="44"/>
  <c r="X69" i="44"/>
  <c r="X83" i="44"/>
  <c r="X17" i="46"/>
  <c r="X17" i="44"/>
  <c r="X60" i="44"/>
  <c r="X103" i="44"/>
  <c r="X19" i="46"/>
  <c r="X45" i="44"/>
  <c r="X39" i="50"/>
  <c r="X19" i="50"/>
  <c r="X18" i="50"/>
  <c r="X46" i="50"/>
  <c r="X48" i="50"/>
  <c r="X18" i="74"/>
  <c r="X35" i="74"/>
  <c r="X33" i="74"/>
  <c r="X36" i="74"/>
  <c r="X45" i="74"/>
  <c r="X28" i="42"/>
  <c r="X43" i="42"/>
  <c r="X46" i="42"/>
  <c r="X29" i="42"/>
  <c r="X40" i="40"/>
  <c r="X88" i="40"/>
  <c r="X95" i="40"/>
  <c r="X57" i="40"/>
  <c r="X89" i="40"/>
  <c r="X91" i="40"/>
  <c r="X50" i="40"/>
  <c r="X82" i="40"/>
  <c r="X83" i="40"/>
  <c r="D30" i="39"/>
  <c r="D31" i="39"/>
  <c r="X8" i="74"/>
  <c r="X17" i="52"/>
  <c r="X33" i="52"/>
  <c r="X8" i="52"/>
  <c r="X44" i="52"/>
  <c r="X22" i="52"/>
  <c r="X38" i="52"/>
  <c r="X40" i="52"/>
  <c r="X39" i="52"/>
  <c r="X26" i="48"/>
  <c r="X18" i="46"/>
  <c r="X34" i="46"/>
  <c r="X10" i="44"/>
  <c r="X26" i="44"/>
  <c r="X106" i="44"/>
  <c r="X23" i="48"/>
  <c r="X39" i="48"/>
  <c r="X8" i="48"/>
  <c r="X25" i="46"/>
  <c r="X47" i="46"/>
  <c r="X47" i="44"/>
  <c r="X68" i="44"/>
  <c r="X24" i="44"/>
  <c r="X88" i="44"/>
  <c r="X28" i="48"/>
  <c r="X16" i="46"/>
  <c r="X37" i="46"/>
  <c r="X16" i="44"/>
  <c r="X59" i="44"/>
  <c r="X80" i="44"/>
  <c r="X56" i="44"/>
  <c r="X13" i="48"/>
  <c r="X45" i="48"/>
  <c r="X28" i="46"/>
  <c r="X8" i="46"/>
  <c r="X49" i="44"/>
  <c r="X71" i="44"/>
  <c r="X16" i="48"/>
  <c r="X48" i="48"/>
  <c r="X29" i="46"/>
  <c r="X13" i="44"/>
  <c r="X77" i="44"/>
  <c r="X43" i="50"/>
  <c r="X47" i="50"/>
  <c r="X16" i="50"/>
  <c r="X37" i="50"/>
  <c r="X28" i="50"/>
  <c r="X32" i="50"/>
  <c r="X44" i="50"/>
  <c r="X22" i="50"/>
  <c r="X42" i="74"/>
  <c r="X47" i="74"/>
  <c r="X40" i="74"/>
  <c r="X11" i="74"/>
  <c r="X16" i="74"/>
  <c r="X13" i="74"/>
  <c r="X29" i="74"/>
  <c r="X24" i="42"/>
  <c r="X22" i="42"/>
  <c r="X30" i="42"/>
  <c r="X31" i="42"/>
  <c r="X39" i="42"/>
  <c r="X41" i="42"/>
  <c r="X36" i="42"/>
  <c r="X10" i="42"/>
  <c r="X16" i="40"/>
  <c r="X32" i="40"/>
  <c r="X48" i="40"/>
  <c r="X64" i="40"/>
  <c r="X80" i="40"/>
  <c r="X96" i="40"/>
  <c r="X23" i="40"/>
  <c r="X75" i="40"/>
  <c r="X17" i="40"/>
  <c r="X33" i="40"/>
  <c r="X49" i="40"/>
  <c r="X65" i="40"/>
  <c r="X81" i="40"/>
  <c r="X97" i="40"/>
  <c r="X27" i="40"/>
  <c r="X107" i="40"/>
  <c r="X42" i="40"/>
  <c r="X74" i="40"/>
  <c r="X106" i="40"/>
  <c r="X59" i="40"/>
  <c r="X8" i="40"/>
  <c r="X10" i="40"/>
  <c r="X41" i="52"/>
  <c r="X14" i="52"/>
  <c r="X46" i="52"/>
  <c r="X31" i="52"/>
  <c r="X48" i="52"/>
  <c r="X34" i="48"/>
  <c r="X26" i="46"/>
  <c r="X18" i="44"/>
  <c r="X50" i="44"/>
  <c r="X82" i="44"/>
  <c r="X15" i="48"/>
  <c r="X47" i="48"/>
  <c r="X15" i="46"/>
  <c r="X15" i="44"/>
  <c r="X79" i="44"/>
  <c r="X51" i="44"/>
  <c r="X44" i="48"/>
  <c r="X48" i="46"/>
  <c r="X48" i="44"/>
  <c r="X19" i="44"/>
  <c r="X29" i="48"/>
  <c r="X39" i="46"/>
  <c r="X39" i="44"/>
  <c r="X81" i="44"/>
  <c r="X32" i="48"/>
  <c r="X40" i="46"/>
  <c r="X8" i="44"/>
  <c r="X9" i="50"/>
  <c r="X29" i="50"/>
  <c r="X40" i="50"/>
  <c r="X25" i="50"/>
  <c r="X14" i="50"/>
  <c r="X15" i="74"/>
  <c r="X28" i="74"/>
  <c r="X39" i="74"/>
  <c r="X21" i="74"/>
  <c r="X19" i="42"/>
  <c r="X35" i="42"/>
  <c r="X34" i="42"/>
  <c r="X16" i="42"/>
  <c r="X24" i="40"/>
  <c r="X56" i="40"/>
  <c r="X104" i="40"/>
  <c r="X25" i="40"/>
  <c r="X73" i="40"/>
  <c r="X47" i="40"/>
  <c r="X18" i="40"/>
  <c r="X66" i="40"/>
  <c r="X31" i="40"/>
  <c r="X11" i="40"/>
  <c r="X37" i="52"/>
  <c r="X16" i="52"/>
  <c r="X10" i="52"/>
  <c r="X42" i="52"/>
  <c r="X11" i="52"/>
  <c r="X27" i="52"/>
  <c r="X43" i="52"/>
  <c r="X36" i="52"/>
  <c r="X14" i="48"/>
  <c r="X30" i="48"/>
  <c r="X46" i="48"/>
  <c r="X38" i="46"/>
  <c r="X14" i="44"/>
  <c r="X30" i="44"/>
  <c r="X46" i="44"/>
  <c r="X62" i="44"/>
  <c r="X78" i="44"/>
  <c r="X94" i="44"/>
  <c r="X11" i="48"/>
  <c r="X27" i="48"/>
  <c r="X25" i="48"/>
  <c r="X9" i="46"/>
  <c r="X31" i="46"/>
  <c r="X9" i="44"/>
  <c r="X31" i="44"/>
  <c r="X52" i="44"/>
  <c r="X73" i="44"/>
  <c r="X95" i="44"/>
  <c r="X40" i="44"/>
  <c r="X104" i="44"/>
  <c r="X36" i="48"/>
  <c r="X21" i="46"/>
  <c r="X43" i="46"/>
  <c r="X21" i="44"/>
  <c r="X85" i="44"/>
  <c r="X72" i="44"/>
  <c r="X21" i="48"/>
  <c r="X12" i="46"/>
  <c r="X33" i="46"/>
  <c r="X12" i="44"/>
  <c r="X33" i="44"/>
  <c r="X55" i="44"/>
  <c r="X76" i="44"/>
  <c r="X97" i="44"/>
  <c r="X24" i="48"/>
  <c r="X13" i="46"/>
  <c r="X35" i="46"/>
  <c r="X29" i="44"/>
  <c r="X93" i="44"/>
  <c r="X42" i="50"/>
  <c r="X13" i="50"/>
  <c r="X17" i="50"/>
  <c r="X12" i="50"/>
  <c r="X33" i="50"/>
  <c r="X38" i="50"/>
  <c r="X45" i="50"/>
  <c r="X20" i="50"/>
  <c r="X31" i="50"/>
  <c r="X36" i="50"/>
  <c r="X14" i="74"/>
  <c r="X30" i="74"/>
  <c r="X46" i="74"/>
  <c r="X31" i="74"/>
  <c r="X44" i="74"/>
  <c r="X23" i="74"/>
  <c r="X37" i="74"/>
  <c r="X21" i="42"/>
  <c r="X38" i="42"/>
  <c r="X45" i="42"/>
  <c r="X14" i="42"/>
  <c r="X32" i="42"/>
  <c r="X11" i="42"/>
  <c r="X47" i="42"/>
  <c r="X44" i="42"/>
  <c r="X20" i="40"/>
  <c r="X36" i="40"/>
  <c r="X52" i="40"/>
  <c r="X68" i="40"/>
  <c r="X84" i="40"/>
  <c r="X100" i="40"/>
  <c r="X35" i="40"/>
  <c r="X87" i="40"/>
  <c r="X21" i="40"/>
  <c r="X37" i="40"/>
  <c r="X53" i="40"/>
  <c r="X69" i="40"/>
  <c r="X85" i="40"/>
  <c r="X101" i="40"/>
  <c r="X39" i="40"/>
  <c r="X79" i="40"/>
  <c r="X14" i="40"/>
  <c r="X30" i="40"/>
  <c r="X62" i="40"/>
  <c r="X94" i="40"/>
  <c r="X15" i="40"/>
  <c r="X71" i="40"/>
  <c r="X91" i="44"/>
  <c r="X34" i="74"/>
  <c r="X42" i="42"/>
  <c r="X26" i="42"/>
  <c r="X72" i="40"/>
  <c r="X51" i="40"/>
  <c r="X41" i="40"/>
  <c r="X105" i="40"/>
  <c r="X34" i="40"/>
  <c r="X98" i="40"/>
  <c r="X24" i="52"/>
  <c r="X78" i="40"/>
  <c r="X17" i="74"/>
  <c r="X64" i="44"/>
  <c r="X58" i="40"/>
  <c r="X20" i="42"/>
  <c r="X26" i="50"/>
  <c r="X37" i="44"/>
  <c r="X42" i="48"/>
  <c r="X28" i="40"/>
  <c r="X43" i="74"/>
  <c r="X35" i="44"/>
  <c r="X45" i="52"/>
  <c r="X35" i="48"/>
  <c r="X18" i="42"/>
  <c r="X26" i="52"/>
  <c r="X22" i="48"/>
  <c r="X20" i="48"/>
  <c r="X46" i="40"/>
  <c r="X24" i="74"/>
  <c r="X43" i="44"/>
  <c r="X26" i="40"/>
  <c r="X27" i="74"/>
  <c r="X92" i="44"/>
  <c r="X89" i="44"/>
  <c r="X10" i="48"/>
  <c r="X40" i="42"/>
  <c r="X23" i="50"/>
  <c r="X84" i="44"/>
  <c r="X60" i="40"/>
  <c r="X99" i="44"/>
  <c r="X12" i="42"/>
  <c r="X20" i="74"/>
  <c r="X43" i="48"/>
  <c r="X10" i="74"/>
  <c r="X67" i="40"/>
  <c r="X26" i="74"/>
  <c r="X28" i="44"/>
  <c r="X25" i="44"/>
  <c r="X23" i="52"/>
  <c r="X103" i="40"/>
  <c r="X9" i="42"/>
  <c r="X65" i="44"/>
  <c r="X20" i="44"/>
  <c r="X107" i="44"/>
  <c r="X90" i="40"/>
  <c r="X13" i="42"/>
  <c r="X24" i="50"/>
  <c r="X101" i="44"/>
  <c r="X74" i="44"/>
  <c r="X25" i="74"/>
  <c r="X42" i="44"/>
  <c r="X90" i="44"/>
  <c r="X92" i="40"/>
  <c r="X22" i="46"/>
  <c r="X102" i="44"/>
  <c r="X32" i="46"/>
  <c r="X33" i="48"/>
  <c r="X17" i="48"/>
  <c r="X58" i="44"/>
  <c r="X21" i="52"/>
  <c r="X9" i="52"/>
  <c r="G67" i="45"/>
  <c r="F8" i="39"/>
  <c r="L137" i="40"/>
  <c r="K137" i="40"/>
  <c r="K32" i="63"/>
  <c r="D48" i="8"/>
  <c r="L13" i="66"/>
  <c r="D38" i="8"/>
  <c r="L113" i="40"/>
  <c r="K113" i="40"/>
  <c r="N146" i="40"/>
  <c r="G67" i="80"/>
  <c r="F20" i="39"/>
  <c r="N25" i="58"/>
  <c r="N76" i="74"/>
  <c r="O20" i="66"/>
  <c r="N53" i="74"/>
  <c r="N61" i="74"/>
  <c r="N71" i="74"/>
  <c r="L25" i="58"/>
  <c r="M20" i="66"/>
  <c r="M39" i="63"/>
  <c r="M77" i="74"/>
  <c r="K45" i="8"/>
  <c r="L75" i="74"/>
  <c r="K75" i="74"/>
  <c r="N39" i="63"/>
  <c r="N77" i="74"/>
  <c r="K39" i="8"/>
  <c r="L52" i="74"/>
  <c r="K41" i="8"/>
  <c r="L64" i="74"/>
  <c r="L74" i="74"/>
  <c r="L39" i="63"/>
  <c r="N20" i="66"/>
  <c r="M53" i="74"/>
  <c r="M61" i="74"/>
  <c r="M71" i="74"/>
  <c r="M25" i="58"/>
  <c r="M76" i="74"/>
  <c r="M85" i="74"/>
  <c r="K43" i="8"/>
  <c r="D39" i="36"/>
  <c r="K52" i="48"/>
  <c r="K61" i="48"/>
  <c r="L61" i="48"/>
  <c r="K74" i="48"/>
  <c r="M85" i="42"/>
  <c r="K33" i="63"/>
  <c r="E48" i="8"/>
  <c r="M86" i="74"/>
  <c r="M145" i="44"/>
  <c r="M146" i="44"/>
  <c r="M85" i="50"/>
  <c r="M86" i="50"/>
  <c r="M85" i="46"/>
  <c r="M86" i="46"/>
  <c r="J35" i="57"/>
  <c r="K33" i="57"/>
  <c r="J34" i="55"/>
  <c r="K64" i="46"/>
  <c r="K70" i="46"/>
  <c r="L70" i="46"/>
  <c r="Y48" i="48"/>
  <c r="S58" i="48"/>
  <c r="K134" i="44"/>
  <c r="D14" i="8"/>
  <c r="F28" i="8"/>
  <c r="I32" i="58"/>
  <c r="K74" i="50"/>
  <c r="K23" i="58"/>
  <c r="N85" i="46"/>
  <c r="L53" i="42"/>
  <c r="K53" i="42"/>
  <c r="L14" i="66"/>
  <c r="E38" i="8"/>
  <c r="L76" i="42"/>
  <c r="K76" i="42"/>
  <c r="L39" i="8"/>
  <c r="K64" i="74"/>
  <c r="K70" i="74"/>
  <c r="L70" i="74"/>
  <c r="N85" i="74"/>
  <c r="X109" i="44"/>
  <c r="I7" i="36"/>
  <c r="I27" i="36"/>
  <c r="X109" i="40"/>
  <c r="I5" i="36"/>
  <c r="X49" i="48"/>
  <c r="I9" i="36"/>
  <c r="I29" i="36"/>
  <c r="X49" i="42"/>
  <c r="I6" i="36"/>
  <c r="I26" i="36"/>
  <c r="K20" i="58"/>
  <c r="N145" i="44"/>
  <c r="L18" i="66"/>
  <c r="I38" i="8"/>
  <c r="I41" i="8"/>
  <c r="L64" i="50"/>
  <c r="K74" i="46"/>
  <c r="K35" i="63"/>
  <c r="G48" i="8"/>
  <c r="L77" i="46"/>
  <c r="K77" i="46"/>
  <c r="L53" i="46"/>
  <c r="K53" i="46"/>
  <c r="L16" i="66"/>
  <c r="G38" i="8"/>
  <c r="K77" i="42"/>
  <c r="E41" i="8"/>
  <c r="L64" i="42"/>
  <c r="M86" i="42"/>
  <c r="K112" i="40"/>
  <c r="K121" i="40"/>
  <c r="L121" i="40"/>
  <c r="N86" i="74"/>
  <c r="Y48" i="46"/>
  <c r="S58" i="46"/>
  <c r="X49" i="74"/>
  <c r="I12" i="36"/>
  <c r="I32" i="36"/>
  <c r="Y48" i="42"/>
  <c r="S58" i="42"/>
  <c r="X49" i="50"/>
  <c r="I10" i="36"/>
  <c r="I30" i="36"/>
  <c r="K34" i="63"/>
  <c r="F48" i="8"/>
  <c r="L137" i="44"/>
  <c r="K137" i="44"/>
  <c r="L43" i="8"/>
  <c r="G49" i="8"/>
  <c r="L83" i="46"/>
  <c r="D49" i="8"/>
  <c r="K49" i="8"/>
  <c r="L83" i="74"/>
  <c r="I49" i="8"/>
  <c r="L83" i="50"/>
  <c r="F49" i="8"/>
  <c r="L143" i="44"/>
  <c r="H49" i="8"/>
  <c r="L83" i="48"/>
  <c r="J49" i="8"/>
  <c r="L83" i="52"/>
  <c r="E49" i="8"/>
  <c r="L83" i="42"/>
  <c r="L76" i="50"/>
  <c r="K76" i="50"/>
  <c r="D25" i="36"/>
  <c r="D33" i="36"/>
  <c r="D13" i="36"/>
  <c r="N86" i="46"/>
  <c r="K74" i="42"/>
  <c r="N85" i="42"/>
  <c r="N86" i="42"/>
  <c r="K19" i="58"/>
  <c r="L45" i="8"/>
  <c r="K74" i="74"/>
  <c r="X49" i="46"/>
  <c r="I8" i="36"/>
  <c r="I28" i="36"/>
  <c r="L15" i="66"/>
  <c r="F38" i="8"/>
  <c r="L113" i="44"/>
  <c r="K113" i="44"/>
  <c r="K52" i="74"/>
  <c r="K61" i="74"/>
  <c r="K71" i="74"/>
  <c r="L61" i="74"/>
  <c r="L20" i="66"/>
  <c r="K38" i="8"/>
  <c r="L53" i="74"/>
  <c r="K53" i="74"/>
  <c r="K39" i="63"/>
  <c r="K48" i="8"/>
  <c r="L77" i="74"/>
  <c r="K77" i="74"/>
  <c r="K25" i="58"/>
  <c r="S58" i="52"/>
  <c r="Y48" i="52"/>
  <c r="X49" i="52"/>
  <c r="I11" i="36"/>
  <c r="I31" i="36"/>
  <c r="S58" i="50"/>
  <c r="Y48" i="50"/>
  <c r="Y108" i="40"/>
  <c r="S118" i="40"/>
  <c r="S58" i="74"/>
  <c r="Y48" i="74"/>
  <c r="S118" i="44"/>
  <c r="K112" i="44"/>
  <c r="N146" i="44"/>
  <c r="K124" i="44"/>
  <c r="K130" i="44"/>
  <c r="L130" i="44"/>
  <c r="H41" i="8"/>
  <c r="L64" i="48"/>
  <c r="J41" i="8"/>
  <c r="L64" i="52"/>
  <c r="D41" i="8"/>
  <c r="K37" i="63"/>
  <c r="I48" i="8"/>
  <c r="K52" i="50"/>
  <c r="L61" i="50"/>
  <c r="K53" i="50"/>
  <c r="D40" i="36"/>
  <c r="K52" i="46"/>
  <c r="K61" i="46"/>
  <c r="K71" i="46"/>
  <c r="L61" i="46"/>
  <c r="L71" i="46"/>
  <c r="K21" i="58"/>
  <c r="K52" i="42"/>
  <c r="K61" i="42"/>
  <c r="L61" i="42"/>
  <c r="V52" i="50"/>
  <c r="I13" i="39"/>
  <c r="L48" i="8"/>
  <c r="V52" i="52"/>
  <c r="J13" i="39"/>
  <c r="J14" i="39"/>
  <c r="V52" i="46"/>
  <c r="G13" i="39"/>
  <c r="G25" i="39"/>
  <c r="G26" i="39"/>
  <c r="V112" i="44"/>
  <c r="F13" i="39"/>
  <c r="F25" i="39"/>
  <c r="F26" i="39"/>
  <c r="V52" i="74"/>
  <c r="K13" i="39"/>
  <c r="K14" i="39"/>
  <c r="K34" i="55"/>
  <c r="L33" i="57"/>
  <c r="K35" i="57"/>
  <c r="K64" i="52"/>
  <c r="K70" i="52"/>
  <c r="K71" i="52"/>
  <c r="L70" i="52"/>
  <c r="L71" i="52"/>
  <c r="K83" i="52"/>
  <c r="K84" i="52"/>
  <c r="L84" i="52"/>
  <c r="L84" i="50"/>
  <c r="L85" i="50"/>
  <c r="K83" i="50"/>
  <c r="K84" i="50"/>
  <c r="K85" i="50"/>
  <c r="L70" i="42"/>
  <c r="L71" i="42"/>
  <c r="K64" i="42"/>
  <c r="K70" i="42"/>
  <c r="K71" i="42"/>
  <c r="H44" i="8"/>
  <c r="H51" i="8"/>
  <c r="H52" i="8"/>
  <c r="K44" i="8"/>
  <c r="K51" i="8"/>
  <c r="K52" i="8"/>
  <c r="I44" i="8"/>
  <c r="I50" i="8"/>
  <c r="G44" i="8"/>
  <c r="E44" i="8"/>
  <c r="E50" i="8"/>
  <c r="F44" i="8"/>
  <c r="F51" i="8"/>
  <c r="F52" i="8"/>
  <c r="D44" i="8"/>
  <c r="J44" i="8"/>
  <c r="J51" i="8"/>
  <c r="J52" i="8"/>
  <c r="D20" i="8"/>
  <c r="E14" i="8"/>
  <c r="L71" i="74"/>
  <c r="K83" i="48"/>
  <c r="K84" i="48"/>
  <c r="L84" i="48"/>
  <c r="L84" i="74"/>
  <c r="K83" i="74"/>
  <c r="K84" i="74"/>
  <c r="G51" i="8"/>
  <c r="G52" i="8"/>
  <c r="I25" i="36"/>
  <c r="I33" i="36"/>
  <c r="I13" i="36"/>
  <c r="G30" i="85"/>
  <c r="I39" i="36"/>
  <c r="L144" i="44"/>
  <c r="K143" i="44"/>
  <c r="K144" i="44"/>
  <c r="L143" i="40"/>
  <c r="L49" i="8"/>
  <c r="V52" i="42"/>
  <c r="E13" i="39"/>
  <c r="V112" i="40"/>
  <c r="D13" i="39"/>
  <c r="L38" i="8"/>
  <c r="I25" i="39"/>
  <c r="I26" i="39"/>
  <c r="I14" i="39"/>
  <c r="K64" i="48"/>
  <c r="K70" i="48"/>
  <c r="K71" i="48"/>
  <c r="L70" i="48"/>
  <c r="L71" i="48"/>
  <c r="K61" i="50"/>
  <c r="L121" i="44"/>
  <c r="L131" i="44"/>
  <c r="L124" i="40"/>
  <c r="L41" i="8"/>
  <c r="K121" i="44"/>
  <c r="K131" i="44"/>
  <c r="G42" i="33"/>
  <c r="S3" i="35"/>
  <c r="L84" i="42"/>
  <c r="L85" i="42"/>
  <c r="K83" i="42"/>
  <c r="K84" i="42"/>
  <c r="K85" i="42"/>
  <c r="K83" i="46"/>
  <c r="K84" i="46"/>
  <c r="L84" i="46"/>
  <c r="K64" i="50"/>
  <c r="K70" i="50"/>
  <c r="L70" i="50"/>
  <c r="L71" i="50"/>
  <c r="V52" i="48"/>
  <c r="H13" i="39"/>
  <c r="K25" i="39"/>
  <c r="K26" i="39"/>
  <c r="J25" i="39"/>
  <c r="J26" i="39"/>
  <c r="F14" i="39"/>
  <c r="E51" i="8"/>
  <c r="E52" i="8"/>
  <c r="L86" i="42"/>
  <c r="X50" i="42"/>
  <c r="L86" i="50"/>
  <c r="X50" i="50"/>
  <c r="G14" i="39"/>
  <c r="L34" i="55"/>
  <c r="M33" i="57"/>
  <c r="L35" i="57"/>
  <c r="K86" i="42"/>
  <c r="L44" i="8"/>
  <c r="L50" i="8"/>
  <c r="L51" i="8"/>
  <c r="L52" i="8"/>
  <c r="L136" i="40"/>
  <c r="D50" i="8"/>
  <c r="D14" i="39"/>
  <c r="D25" i="39"/>
  <c r="D26" i="39"/>
  <c r="J3" i="35"/>
  <c r="E8" i="8"/>
  <c r="E15" i="8"/>
  <c r="E13" i="8"/>
  <c r="D22" i="8"/>
  <c r="D23" i="8"/>
  <c r="G36" i="33"/>
  <c r="E20" i="8"/>
  <c r="E6" i="8"/>
  <c r="E9" i="8"/>
  <c r="E11" i="8"/>
  <c r="E16" i="8"/>
  <c r="E18" i="8"/>
  <c r="E7" i="8"/>
  <c r="E17" i="8"/>
  <c r="E19" i="8"/>
  <c r="E10" i="8"/>
  <c r="L136" i="44"/>
  <c r="F50" i="8"/>
  <c r="L76" i="74"/>
  <c r="K50" i="8"/>
  <c r="E25" i="39"/>
  <c r="E26" i="39"/>
  <c r="E14" i="39"/>
  <c r="L76" i="48"/>
  <c r="H50" i="8"/>
  <c r="K124" i="40"/>
  <c r="K130" i="40"/>
  <c r="K131" i="40"/>
  <c r="L130" i="40"/>
  <c r="L131" i="40"/>
  <c r="H25" i="39"/>
  <c r="H26" i="39"/>
  <c r="H14" i="39"/>
  <c r="K71" i="50"/>
  <c r="K86" i="50"/>
  <c r="K143" i="40"/>
  <c r="K144" i="40"/>
  <c r="L144" i="40"/>
  <c r="F20" i="36"/>
  <c r="O48" i="33"/>
  <c r="F19" i="36"/>
  <c r="H48" i="33"/>
  <c r="L76" i="52"/>
  <c r="J50" i="8"/>
  <c r="L76" i="46"/>
  <c r="G50" i="8"/>
  <c r="I51" i="8"/>
  <c r="I52" i="8"/>
  <c r="D51" i="8"/>
  <c r="D52" i="8"/>
  <c r="E10" i="36"/>
  <c r="E30" i="36"/>
  <c r="U58" i="50"/>
  <c r="U58" i="42"/>
  <c r="E6" i="36"/>
  <c r="E26" i="36"/>
  <c r="N33" i="57"/>
  <c r="M34" i="55"/>
  <c r="M35" i="57"/>
  <c r="H29" i="39"/>
  <c r="M13" i="39"/>
  <c r="K76" i="46"/>
  <c r="K85" i="46"/>
  <c r="K86" i="46"/>
  <c r="L85" i="46"/>
  <c r="L86" i="46"/>
  <c r="X50" i="46"/>
  <c r="K76" i="48"/>
  <c r="K85" i="48"/>
  <c r="K86" i="48"/>
  <c r="L85" i="48"/>
  <c r="L86" i="48"/>
  <c r="X50" i="48"/>
  <c r="K136" i="44"/>
  <c r="K145" i="44"/>
  <c r="K146" i="44"/>
  <c r="L145" i="44"/>
  <c r="L146" i="44"/>
  <c r="X110" i="44"/>
  <c r="K76" i="52"/>
  <c r="K85" i="52"/>
  <c r="K86" i="52"/>
  <c r="L85" i="52"/>
  <c r="L86" i="52"/>
  <c r="X50" i="52"/>
  <c r="K76" i="74"/>
  <c r="K85" i="74"/>
  <c r="K86" i="74"/>
  <c r="L85" i="74"/>
  <c r="L86" i="74"/>
  <c r="X50" i="74"/>
  <c r="M25" i="39"/>
  <c r="K136" i="40"/>
  <c r="K145" i="40"/>
  <c r="K146" i="40"/>
  <c r="L145" i="40"/>
  <c r="L146" i="40"/>
  <c r="X110" i="40"/>
  <c r="N35" i="57"/>
  <c r="O33" i="57"/>
  <c r="N34" i="55"/>
  <c r="E5" i="36"/>
  <c r="U118" i="40"/>
  <c r="E12" i="36"/>
  <c r="E32" i="36"/>
  <c r="U58" i="74"/>
  <c r="G29" i="85"/>
  <c r="E8" i="36"/>
  <c r="E28" i="36"/>
  <c r="U58" i="46"/>
  <c r="E7" i="36"/>
  <c r="E27" i="36"/>
  <c r="U118" i="44"/>
  <c r="E9" i="36"/>
  <c r="E29" i="36"/>
  <c r="U58" i="48"/>
  <c r="E11" i="36"/>
  <c r="E31" i="36"/>
  <c r="U58" i="52"/>
  <c r="N41" i="33"/>
  <c r="H31" i="39"/>
  <c r="O35" i="57"/>
  <c r="P33" i="57"/>
  <c r="O34" i="55"/>
  <c r="E39" i="36"/>
  <c r="E13" i="36"/>
  <c r="E25" i="36"/>
  <c r="E33" i="36"/>
  <c r="Q33" i="57"/>
  <c r="P35" i="57"/>
  <c r="P34" i="55"/>
  <c r="Q34" i="55"/>
  <c r="M3" i="35"/>
  <c r="D20" i="36"/>
  <c r="M48" i="33"/>
  <c r="D19" i="36"/>
  <c r="F48" i="33"/>
  <c r="Q35" i="57"/>
  <c r="R33" i="57"/>
  <c r="S33" i="57"/>
  <c r="R35" i="57"/>
  <c r="S35" i="57"/>
  <c r="T33" i="57"/>
  <c r="T35" i="57"/>
  <c r="U33" i="57"/>
  <c r="V33" i="57"/>
  <c r="U35" i="57"/>
  <c r="V35" i="57"/>
  <c r="W33" i="57"/>
  <c r="W35" i="57"/>
  <c r="X33" i="57"/>
  <c r="Y33" i="57"/>
  <c r="X35" i="57"/>
  <c r="Y35" i="57"/>
  <c r="Z33" i="57"/>
  <c r="AA33" i="57"/>
  <c r="Z35" i="57"/>
  <c r="AA35" i="57"/>
  <c r="AB33" i="57"/>
  <c r="AC33" i="57"/>
  <c r="AC35" i="57"/>
  <c r="AB35" i="57"/>
  <c r="AN7" i="35" l="1"/>
  <c r="E2" i="75"/>
  <c r="E2" i="53"/>
  <c r="E46" i="53" s="1"/>
  <c r="Q57" i="52"/>
  <c r="S57" i="52" s="1"/>
  <c r="U57" i="52" s="1"/>
  <c r="B3" i="39"/>
  <c r="L10" i="39" s="1"/>
  <c r="Q57" i="42"/>
  <c r="S57" i="42" s="1"/>
  <c r="S59" i="42" s="1"/>
  <c r="Q57" i="50"/>
  <c r="S57" i="50" s="1"/>
  <c r="S59" i="50" s="1"/>
  <c r="F2" i="49"/>
  <c r="F29" i="49" s="1"/>
  <c r="E2" i="47"/>
  <c r="E48" i="47" s="1"/>
  <c r="Q117" i="40"/>
  <c r="S117" i="40" s="1"/>
  <c r="S119" i="40" s="1"/>
  <c r="Q117" i="44"/>
  <c r="S117" i="44" s="1"/>
  <c r="S119" i="44" s="1"/>
  <c r="E2" i="41"/>
  <c r="C47" i="41" s="1"/>
  <c r="E2" i="45"/>
  <c r="C49" i="45" s="1"/>
  <c r="Q57" i="74"/>
  <c r="S57" i="74" s="1"/>
  <c r="U57" i="74" s="1"/>
  <c r="U59" i="74" s="1"/>
  <c r="E2" i="43"/>
  <c r="C49" i="43" s="1"/>
  <c r="L46" i="35"/>
  <c r="N50" i="35" s="1"/>
  <c r="X5" i="35"/>
  <c r="W5" i="35"/>
  <c r="V5" i="35"/>
  <c r="I36" i="35" s="1"/>
  <c r="D46" i="45" s="1"/>
  <c r="Y5" i="35"/>
  <c r="AO7" i="35"/>
  <c r="Y20" i="35"/>
  <c r="Y19" i="35"/>
  <c r="AB25" i="35"/>
  <c r="AB26" i="35" s="1"/>
  <c r="AB27" i="35" s="1"/>
  <c r="AB28" i="35" s="1"/>
  <c r="AB29" i="35" s="1"/>
  <c r="AB30" i="35" s="1"/>
  <c r="AB31" i="35" s="1"/>
  <c r="AB32" i="35" s="1"/>
  <c r="AB33" i="35" s="1"/>
  <c r="C23" i="33" s="1"/>
  <c r="M17" i="39"/>
  <c r="AR7" i="35"/>
  <c r="AP7" i="35"/>
  <c r="M8" i="39" s="1"/>
  <c r="AQ7" i="35"/>
  <c r="M9" i="39" s="1"/>
  <c r="AS7" i="35"/>
  <c r="Q57" i="46"/>
  <c r="S57" i="46" s="1"/>
  <c r="U57" i="46" s="1"/>
  <c r="U59" i="46" s="1"/>
  <c r="M18" i="39"/>
  <c r="E45" i="53"/>
  <c r="E2" i="51"/>
  <c r="E51" i="51" s="1"/>
  <c r="Q57" i="48"/>
  <c r="S57" i="48" s="1"/>
  <c r="S59" i="48" s="1"/>
  <c r="F30" i="49"/>
  <c r="C43" i="53"/>
  <c r="E52" i="45"/>
  <c r="E51" i="45"/>
  <c r="F50" i="41"/>
  <c r="G30" i="75"/>
  <c r="U117" i="44"/>
  <c r="U119" i="44" s="1"/>
  <c r="U59" i="52"/>
  <c r="E29" i="75"/>
  <c r="C27" i="75"/>
  <c r="E30" i="75"/>
  <c r="N49" i="35"/>
  <c r="U57" i="42"/>
  <c r="S59" i="74" l="1"/>
  <c r="C45" i="47"/>
  <c r="F51" i="43"/>
  <c r="F52" i="43" s="1"/>
  <c r="E47" i="47"/>
  <c r="U57" i="50"/>
  <c r="U59" i="50" s="1"/>
  <c r="M5" i="39"/>
  <c r="U117" i="40"/>
  <c r="U119" i="40" s="1"/>
  <c r="S59" i="52"/>
  <c r="F49" i="41"/>
  <c r="M6" i="39"/>
  <c r="I35" i="35"/>
  <c r="F21" i="33" s="1"/>
  <c r="D48" i="51" s="1"/>
  <c r="S59" i="46"/>
  <c r="I24" i="39"/>
  <c r="G24" i="39"/>
  <c r="J24" i="39"/>
  <c r="H24" i="39"/>
  <c r="E24" i="39"/>
  <c r="F24" i="39"/>
  <c r="K24" i="39"/>
  <c r="D24" i="39"/>
  <c r="L36" i="35"/>
  <c r="I39" i="35"/>
  <c r="I38" i="35"/>
  <c r="I38" i="36"/>
  <c r="I40" i="36" s="1"/>
  <c r="U57" i="48"/>
  <c r="U59" i="48" s="1"/>
  <c r="C49" i="51"/>
  <c r="E52" i="51"/>
  <c r="D42" i="47"/>
  <c r="F22" i="33"/>
  <c r="D46" i="51" s="1"/>
  <c r="D44" i="41"/>
  <c r="D40" i="53"/>
  <c r="D46" i="43"/>
  <c r="D26" i="49"/>
  <c r="G29" i="75"/>
  <c r="P49" i="35"/>
  <c r="U59" i="42"/>
  <c r="J12" i="39" l="1"/>
  <c r="D42" i="53"/>
  <c r="Q43" i="53" s="1"/>
  <c r="N49" i="51"/>
  <c r="D48" i="43"/>
  <c r="BQ49" i="43" s="1"/>
  <c r="D48" i="45"/>
  <c r="V49" i="45" s="1"/>
  <c r="D44" i="47"/>
  <c r="D24" i="49"/>
  <c r="F28" i="36"/>
  <c r="G28" i="36" s="1"/>
  <c r="F12" i="39"/>
  <c r="F26" i="36"/>
  <c r="J26" i="36" s="1"/>
  <c r="H12" i="39"/>
  <c r="F32" i="36"/>
  <c r="G32" i="36" s="1"/>
  <c r="E12" i="39"/>
  <c r="I12" i="39"/>
  <c r="F31" i="36"/>
  <c r="J31" i="36" s="1"/>
  <c r="D12" i="39"/>
  <c r="G12" i="39"/>
  <c r="F29" i="36"/>
  <c r="G29" i="36" s="1"/>
  <c r="F25" i="36"/>
  <c r="G25" i="36" s="1"/>
  <c r="K12" i="39"/>
  <c r="F30" i="36"/>
  <c r="G30" i="36" s="1"/>
  <c r="F27" i="36"/>
  <c r="G27" i="36" s="1"/>
  <c r="D46" i="41"/>
  <c r="BB47" i="41" s="1"/>
  <c r="G27" i="49"/>
  <c r="G30" i="49" s="1"/>
  <c r="M24" i="39"/>
  <c r="AY49" i="45"/>
  <c r="AM49" i="45"/>
  <c r="P49" i="45"/>
  <c r="M49" i="45"/>
  <c r="AI49" i="45"/>
  <c r="AD49" i="45"/>
  <c r="BB49" i="45"/>
  <c r="AE49" i="45"/>
  <c r="H45" i="47"/>
  <c r="X49" i="45"/>
  <c r="L49" i="45"/>
  <c r="AB49" i="45"/>
  <c r="R49" i="45"/>
  <c r="W45" i="47"/>
  <c r="Z45" i="47"/>
  <c r="D48" i="80"/>
  <c r="L21" i="33"/>
  <c r="D24" i="82"/>
  <c r="D44" i="81"/>
  <c r="D42" i="84"/>
  <c r="D48" i="83"/>
  <c r="D48" i="79"/>
  <c r="D46" i="78"/>
  <c r="BT49" i="43"/>
  <c r="D26" i="82"/>
  <c r="L22" i="33"/>
  <c r="D42" i="81"/>
  <c r="D46" i="83"/>
  <c r="D44" i="78"/>
  <c r="D46" i="79"/>
  <c r="D46" i="80"/>
  <c r="D40" i="84"/>
  <c r="H49" i="51"/>
  <c r="Q45" i="47"/>
  <c r="BF49" i="43"/>
  <c r="T49" i="43"/>
  <c r="M49" i="51"/>
  <c r="R49" i="51"/>
  <c r="I49" i="51"/>
  <c r="CM49" i="43"/>
  <c r="S45" i="47"/>
  <c r="CQ49" i="43"/>
  <c r="T45" i="47"/>
  <c r="U45" i="47"/>
  <c r="BI49" i="43"/>
  <c r="AK49" i="43"/>
  <c r="W49" i="43"/>
  <c r="X49" i="43"/>
  <c r="J45" i="47"/>
  <c r="Y45" i="47"/>
  <c r="O45" i="47"/>
  <c r="AT49" i="43"/>
  <c r="BD49" i="43"/>
  <c r="CV49" i="43"/>
  <c r="AA49" i="43"/>
  <c r="M45" i="47"/>
  <c r="AN49" i="43"/>
  <c r="BA49" i="43"/>
  <c r="P45" i="47"/>
  <c r="V45" i="47"/>
  <c r="CC49" i="43"/>
  <c r="K49" i="43"/>
  <c r="AR49" i="43"/>
  <c r="CU49" i="43"/>
  <c r="X45" i="47"/>
  <c r="R45" i="47"/>
  <c r="BX49" i="43"/>
  <c r="N49" i="43"/>
  <c r="CL49" i="43"/>
  <c r="CT49" i="43"/>
  <c r="AQ49" i="43"/>
  <c r="BB49" i="43"/>
  <c r="CN49" i="43"/>
  <c r="DB49" i="43"/>
  <c r="I45" i="47"/>
  <c r="AA45" i="47"/>
  <c r="AX49" i="43"/>
  <c r="M49" i="43"/>
  <c r="AH49" i="43"/>
  <c r="AL49" i="43"/>
  <c r="U49" i="51"/>
  <c r="S49" i="43"/>
  <c r="BM49" i="43"/>
  <c r="L49" i="51"/>
  <c r="N45" i="47"/>
  <c r="K45" i="47"/>
  <c r="CJ49" i="43"/>
  <c r="AV49" i="43"/>
  <c r="Q49" i="43"/>
  <c r="V49" i="43"/>
  <c r="CI49" i="43"/>
  <c r="Y49" i="51"/>
  <c r="E38" i="36"/>
  <c r="E40" i="36" s="1"/>
  <c r="BV49" i="43"/>
  <c r="BO49" i="43"/>
  <c r="V49" i="51"/>
  <c r="Q49" i="51"/>
  <c r="L45" i="47"/>
  <c r="BS49" i="43"/>
  <c r="BZ49" i="43"/>
  <c r="CS49" i="43"/>
  <c r="AY49" i="43"/>
  <c r="S49" i="51"/>
  <c r="J49" i="51"/>
  <c r="O49" i="51"/>
  <c r="AA49" i="51"/>
  <c r="W49" i="51"/>
  <c r="X49" i="51"/>
  <c r="K49" i="51"/>
  <c r="T49" i="51"/>
  <c r="BY49" i="43"/>
  <c r="AO49" i="43"/>
  <c r="P49" i="43"/>
  <c r="CX49" i="43"/>
  <c r="J43" i="53"/>
  <c r="P49" i="51"/>
  <c r="Z49" i="51"/>
  <c r="O43" i="53"/>
  <c r="I43" i="53"/>
  <c r="S43" i="53"/>
  <c r="T43" i="53"/>
  <c r="U43" i="53"/>
  <c r="G31" i="36" l="1"/>
  <c r="J32" i="36"/>
  <c r="J27" i="36"/>
  <c r="AN49" i="45"/>
  <c r="BN49" i="43"/>
  <c r="J30" i="36"/>
  <c r="CF49" i="43"/>
  <c r="BW49" i="43"/>
  <c r="Z49" i="43"/>
  <c r="U49" i="43"/>
  <c r="AW49" i="43"/>
  <c r="CK49" i="43"/>
  <c r="CD49" i="43"/>
  <c r="AB49" i="43"/>
  <c r="AE49" i="43"/>
  <c r="AS49" i="43"/>
  <c r="AG49" i="43"/>
  <c r="CB49" i="43"/>
  <c r="AM49" i="43"/>
  <c r="J49" i="45"/>
  <c r="AA49" i="45"/>
  <c r="Y49" i="45"/>
  <c r="T49" i="45"/>
  <c r="BC49" i="45"/>
  <c r="AL49" i="45"/>
  <c r="U49" i="45"/>
  <c r="BD49" i="45"/>
  <c r="Y43" i="53"/>
  <c r="CR49" i="43"/>
  <c r="AP49" i="43"/>
  <c r="AC49" i="43"/>
  <c r="AI49" i="43"/>
  <c r="Y49" i="43"/>
  <c r="AJ49" i="43"/>
  <c r="BG49" i="43"/>
  <c r="BH49" i="43"/>
  <c r="BL49" i="43"/>
  <c r="H49" i="43"/>
  <c r="L49" i="43"/>
  <c r="DC49" i="43"/>
  <c r="AX49" i="45"/>
  <c r="AC49" i="45"/>
  <c r="AJ49" i="45"/>
  <c r="BA49" i="45"/>
  <c r="I49" i="45"/>
  <c r="AF49" i="45"/>
  <c r="CG49" i="43"/>
  <c r="CO49" i="43"/>
  <c r="CY49" i="43"/>
  <c r="O49" i="43"/>
  <c r="CA49" i="43"/>
  <c r="AD49" i="43"/>
  <c r="J49" i="43"/>
  <c r="CE49" i="43"/>
  <c r="I49" i="43"/>
  <c r="BE49" i="43"/>
  <c r="AZ49" i="43"/>
  <c r="CW49" i="43"/>
  <c r="CZ49" i="43"/>
  <c r="AR49" i="45"/>
  <c r="AQ49" i="45"/>
  <c r="AS49" i="45"/>
  <c r="AG49" i="45"/>
  <c r="AO49" i="45"/>
  <c r="S49" i="45"/>
  <c r="Z49" i="45"/>
  <c r="AU49" i="43"/>
  <c r="Q49" i="45"/>
  <c r="H49" i="45"/>
  <c r="AP49" i="45"/>
  <c r="K49" i="45"/>
  <c r="V43" i="53"/>
  <c r="BU49" i="43"/>
  <c r="R49" i="43"/>
  <c r="BR49" i="43"/>
  <c r="CH49" i="43"/>
  <c r="BK49" i="43"/>
  <c r="BP49" i="43"/>
  <c r="AF49" i="43"/>
  <c r="BC49" i="43"/>
  <c r="BJ49" i="43"/>
  <c r="CP49" i="43"/>
  <c r="DA49" i="43"/>
  <c r="AU49" i="45"/>
  <c r="W49" i="45"/>
  <c r="N49" i="45"/>
  <c r="AV49" i="45"/>
  <c r="AH49" i="45"/>
  <c r="AT49" i="45"/>
  <c r="AK49" i="45"/>
  <c r="BE49" i="45"/>
  <c r="O49" i="45"/>
  <c r="M12" i="39"/>
  <c r="H32" i="39" s="1"/>
  <c r="H30" i="39" s="1"/>
  <c r="K43" i="53"/>
  <c r="AA43" i="53"/>
  <c r="L43" i="53"/>
  <c r="Z43" i="53"/>
  <c r="H43" i="53"/>
  <c r="M43" i="53"/>
  <c r="R43" i="53"/>
  <c r="X43" i="53"/>
  <c r="W43" i="53"/>
  <c r="J25" i="36"/>
  <c r="N43" i="53"/>
  <c r="P43" i="53"/>
  <c r="G26" i="36"/>
  <c r="F33" i="36"/>
  <c r="J33" i="36" s="1"/>
  <c r="K25" i="36" s="1"/>
  <c r="O45" i="33" s="1"/>
  <c r="J28" i="36"/>
  <c r="J29" i="36"/>
  <c r="FE47" i="41"/>
  <c r="DT47" i="41"/>
  <c r="AT47" i="41"/>
  <c r="EL47" i="41"/>
  <c r="CP47" i="41"/>
  <c r="IQ47" i="41"/>
  <c r="BE47" i="41"/>
  <c r="GU47" i="41"/>
  <c r="AW47" i="41"/>
  <c r="CW47" i="41"/>
  <c r="AE47" i="41"/>
  <c r="GO47" i="41"/>
  <c r="GC47" i="41"/>
  <c r="HJ47" i="41"/>
  <c r="KU47" i="41"/>
  <c r="DP47" i="41"/>
  <c r="IM47" i="41"/>
  <c r="CE47" i="41"/>
  <c r="KG47" i="41"/>
  <c r="KS47" i="41"/>
  <c r="IX47" i="41"/>
  <c r="M47" i="41"/>
  <c r="BX47" i="41"/>
  <c r="ES47" i="41"/>
  <c r="AD47" i="41"/>
  <c r="CH47" i="41"/>
  <c r="EB47" i="41"/>
  <c r="JW47" i="41"/>
  <c r="BP47" i="41"/>
  <c r="FT47" i="41"/>
  <c r="CM47" i="41"/>
  <c r="II47" i="41"/>
  <c r="JB47" i="41"/>
  <c r="EY47" i="41"/>
  <c r="HR47" i="41"/>
  <c r="FV47" i="41"/>
  <c r="IE47" i="41"/>
  <c r="IO47" i="41"/>
  <c r="EQ47" i="41"/>
  <c r="GV47" i="41"/>
  <c r="IA47" i="41"/>
  <c r="EN47" i="41"/>
  <c r="HF47" i="41"/>
  <c r="IC47" i="41"/>
  <c r="AL47" i="41"/>
  <c r="JP47" i="41"/>
  <c r="X47" i="41"/>
  <c r="AB47" i="41"/>
  <c r="IU47" i="41"/>
  <c r="KF47" i="41"/>
  <c r="GN47" i="41"/>
  <c r="AU47" i="41"/>
  <c r="CT47" i="41"/>
  <c r="DY47" i="41"/>
  <c r="CZ47" i="41"/>
  <c r="CY47" i="41"/>
  <c r="V47" i="41"/>
  <c r="JG47" i="41"/>
  <c r="CB47" i="41"/>
  <c r="IN47" i="41"/>
  <c r="HA47" i="41"/>
  <c r="DJ47" i="41"/>
  <c r="IR47" i="41"/>
  <c r="AP47" i="41"/>
  <c r="AV47" i="41"/>
  <c r="JS47" i="41"/>
  <c r="DV47" i="41"/>
  <c r="EE47" i="41"/>
  <c r="DD47" i="41"/>
  <c r="GX47" i="41"/>
  <c r="BZ47" i="41"/>
  <c r="U47" i="41"/>
  <c r="IV47" i="41"/>
  <c r="HL47" i="41"/>
  <c r="CR47" i="41"/>
  <c r="ED47" i="41"/>
  <c r="BF47" i="41"/>
  <c r="BT47" i="41"/>
  <c r="GA47" i="41"/>
  <c r="IY47" i="41"/>
  <c r="AI47" i="41"/>
  <c r="Z47" i="41"/>
  <c r="CS47" i="41"/>
  <c r="KQ47" i="41"/>
  <c r="HH47" i="41"/>
  <c r="JT47" i="41"/>
  <c r="CI47" i="41"/>
  <c r="HB47" i="41"/>
  <c r="DC47" i="41"/>
  <c r="BD47" i="41"/>
  <c r="IZ47" i="41"/>
  <c r="BA47" i="41"/>
  <c r="JJ47" i="41"/>
  <c r="HO47" i="41"/>
  <c r="EX47" i="41"/>
  <c r="EG47" i="41"/>
  <c r="DG47" i="41"/>
  <c r="N47" i="41"/>
  <c r="CJ47" i="41"/>
  <c r="HD47" i="41"/>
  <c r="DW47" i="41"/>
  <c r="HG47" i="41"/>
  <c r="DB47" i="41"/>
  <c r="KP47" i="41"/>
  <c r="BO47" i="41"/>
  <c r="EJ47" i="41"/>
  <c r="CK47" i="41"/>
  <c r="HE47" i="41"/>
  <c r="FX47" i="41"/>
  <c r="DQ47" i="41"/>
  <c r="Q47" i="41"/>
  <c r="DF47" i="41"/>
  <c r="KE47" i="41"/>
  <c r="CD47" i="41"/>
  <c r="FP47" i="41"/>
  <c r="J47" i="41"/>
  <c r="GW47" i="41"/>
  <c r="EM47" i="41"/>
  <c r="AY47" i="41"/>
  <c r="HP47" i="41"/>
  <c r="ET47" i="41"/>
  <c r="GE47" i="41"/>
  <c r="JX47" i="41"/>
  <c r="JA47" i="41"/>
  <c r="EZ47" i="41"/>
  <c r="FU47" i="41"/>
  <c r="EA47" i="41"/>
  <c r="CV47" i="41"/>
  <c r="EC47" i="41"/>
  <c r="ER47" i="41"/>
  <c r="IF47" i="41"/>
  <c r="CQ47" i="41"/>
  <c r="FY47" i="41"/>
  <c r="HX47" i="41"/>
  <c r="AK47" i="41"/>
  <c r="EK47" i="41"/>
  <c r="AR47" i="41"/>
  <c r="IG47" i="41"/>
  <c r="JE47" i="41"/>
  <c r="HN47" i="41"/>
  <c r="S47" i="41"/>
  <c r="DK47" i="41"/>
  <c r="CA47" i="41"/>
  <c r="KB47" i="41"/>
  <c r="EU47" i="41"/>
  <c r="AZ49" i="45"/>
  <c r="JI47" i="41"/>
  <c r="FK47" i="41"/>
  <c r="EO47" i="41"/>
  <c r="HW47" i="41"/>
  <c r="HU47" i="41"/>
  <c r="KH47" i="41"/>
  <c r="KT47" i="41"/>
  <c r="BU47" i="41"/>
  <c r="IW47" i="41"/>
  <c r="BJ47" i="41"/>
  <c r="BY47" i="41"/>
  <c r="BL47" i="41"/>
  <c r="FF47" i="41"/>
  <c r="W47" i="41"/>
  <c r="GM47" i="41"/>
  <c r="FJ47" i="41"/>
  <c r="JQ47" i="41"/>
  <c r="JC47" i="41"/>
  <c r="BN47" i="41"/>
  <c r="FM47" i="41"/>
  <c r="GT47" i="41"/>
  <c r="DU47" i="41"/>
  <c r="HC47" i="41"/>
  <c r="FZ47" i="41"/>
  <c r="KK47" i="41"/>
  <c r="IP47" i="41"/>
  <c r="CO47" i="41"/>
  <c r="GF47" i="41"/>
  <c r="AC47" i="41"/>
  <c r="JV47" i="41"/>
  <c r="JD47" i="41"/>
  <c r="KM47" i="41"/>
  <c r="DO47" i="41"/>
  <c r="K47" i="41"/>
  <c r="EV47" i="41"/>
  <c r="DZ47" i="41"/>
  <c r="BI47" i="41"/>
  <c r="JY47" i="41"/>
  <c r="KI47" i="41"/>
  <c r="GR47" i="41"/>
  <c r="KA47" i="41"/>
  <c r="P47" i="41"/>
  <c r="DA47" i="41"/>
  <c r="KD47" i="41"/>
  <c r="JH47" i="41"/>
  <c r="GP47" i="41"/>
  <c r="IL47" i="41"/>
  <c r="CX47" i="41"/>
  <c r="BK47" i="41"/>
  <c r="AA47" i="41"/>
  <c r="HI47" i="41"/>
  <c r="DH47" i="41"/>
  <c r="GD47" i="41"/>
  <c r="AQ47" i="41"/>
  <c r="HV47" i="41"/>
  <c r="IS47" i="41"/>
  <c r="EP47" i="41"/>
  <c r="KL47" i="41"/>
  <c r="GI47" i="41"/>
  <c r="I47" i="41"/>
  <c r="GL47" i="41"/>
  <c r="IK47" i="41"/>
  <c r="JM47" i="41"/>
  <c r="FC47" i="41"/>
  <c r="IJ47" i="41"/>
  <c r="AM47" i="41"/>
  <c r="CG47" i="41"/>
  <c r="FO47" i="41"/>
  <c r="FR47" i="41"/>
  <c r="HY47" i="41"/>
  <c r="GS47" i="41"/>
  <c r="KC47" i="41"/>
  <c r="HM47" i="41"/>
  <c r="AF47" i="41"/>
  <c r="AZ47" i="41"/>
  <c r="ID47" i="41"/>
  <c r="DL47" i="41"/>
  <c r="AX47" i="41"/>
  <c r="IT47" i="41"/>
  <c r="HK47" i="41"/>
  <c r="FQ47" i="41"/>
  <c r="CN47" i="41"/>
  <c r="AG47" i="41"/>
  <c r="BW47" i="41"/>
  <c r="Y47" i="41"/>
  <c r="DS47" i="41"/>
  <c r="EH47" i="41"/>
  <c r="FH47" i="41"/>
  <c r="IB47" i="41"/>
  <c r="L47" i="41"/>
  <c r="T47" i="41"/>
  <c r="JO47" i="41"/>
  <c r="JF47" i="41"/>
  <c r="AO47" i="41"/>
  <c r="AS47" i="41"/>
  <c r="BS47" i="41"/>
  <c r="HS47" i="41"/>
  <c r="JK47" i="41"/>
  <c r="GB47" i="41"/>
  <c r="O47" i="41"/>
  <c r="GG47" i="41"/>
  <c r="H47" i="41"/>
  <c r="KR47" i="41"/>
  <c r="BC47" i="41"/>
  <c r="KO47" i="41"/>
  <c r="IH47" i="41"/>
  <c r="JR47" i="41"/>
  <c r="CF47" i="41"/>
  <c r="HZ47" i="41"/>
  <c r="BH47" i="41"/>
  <c r="JZ47" i="41"/>
  <c r="FG47" i="41"/>
  <c r="AN47" i="41"/>
  <c r="GQ47" i="41"/>
  <c r="GK47" i="41"/>
  <c r="R47" i="41"/>
  <c r="FB47" i="41"/>
  <c r="FD47" i="41"/>
  <c r="JN47" i="41"/>
  <c r="DI47" i="41"/>
  <c r="DR47" i="41"/>
  <c r="FA47" i="41"/>
  <c r="FN47" i="41"/>
  <c r="FI47" i="41"/>
  <c r="GH47" i="41"/>
  <c r="HT47" i="41"/>
  <c r="EI47" i="41"/>
  <c r="BG47" i="41"/>
  <c r="FS47" i="41"/>
  <c r="CU47" i="41"/>
  <c r="KJ47" i="41"/>
  <c r="EF47" i="41"/>
  <c r="DE47" i="41"/>
  <c r="AJ47" i="41"/>
  <c r="FL47" i="41"/>
  <c r="AH47" i="41"/>
  <c r="JU47" i="41"/>
  <c r="BV47" i="41"/>
  <c r="GZ47" i="41"/>
  <c r="AW49" i="45"/>
  <c r="EW47" i="41"/>
  <c r="BM47" i="41"/>
  <c r="DN47" i="41"/>
  <c r="HQ47" i="41"/>
  <c r="KN47" i="41"/>
  <c r="BQ47" i="41"/>
  <c r="JL47" i="41"/>
  <c r="DM47" i="41"/>
  <c r="GJ47" i="41"/>
  <c r="CL47" i="41"/>
  <c r="GY47" i="41"/>
  <c r="CC47" i="41"/>
  <c r="BR47" i="41"/>
  <c r="FW47" i="41"/>
  <c r="DX47" i="41"/>
  <c r="G29" i="49"/>
  <c r="P49" i="80"/>
  <c r="J49" i="80"/>
  <c r="AP49" i="80"/>
  <c r="AO49" i="80"/>
  <c r="AU49" i="80"/>
  <c r="BB49" i="80"/>
  <c r="AX49" i="80"/>
  <c r="N49" i="80"/>
  <c r="BE49" i="80"/>
  <c r="S49" i="80"/>
  <c r="K49" i="80"/>
  <c r="Q49" i="80"/>
  <c r="AC49" i="80"/>
  <c r="U49" i="80"/>
  <c r="H49" i="80"/>
  <c r="AE49" i="80"/>
  <c r="AN49" i="80"/>
  <c r="R49" i="80"/>
  <c r="AG49" i="80"/>
  <c r="AF49" i="80"/>
  <c r="AT49" i="80"/>
  <c r="AK49" i="80"/>
  <c r="AW49" i="80"/>
  <c r="L49" i="80"/>
  <c r="AB49" i="80"/>
  <c r="W49" i="80"/>
  <c r="AA49" i="80"/>
  <c r="T49" i="80"/>
  <c r="O49" i="80"/>
  <c r="V49" i="80"/>
  <c r="Z49" i="80"/>
  <c r="AQ49" i="80"/>
  <c r="M49" i="80"/>
  <c r="AY49" i="80"/>
  <c r="AZ49" i="80"/>
  <c r="Y49" i="80"/>
  <c r="AJ49" i="80"/>
  <c r="AD49" i="80"/>
  <c r="AR49" i="80"/>
  <c r="AM49" i="80"/>
  <c r="I49" i="80"/>
  <c r="BD49" i="80"/>
  <c r="BC49" i="80"/>
  <c r="AI49" i="80"/>
  <c r="AS49" i="80"/>
  <c r="AL49" i="80"/>
  <c r="BA49" i="80"/>
  <c r="AV49" i="80"/>
  <c r="AH49" i="80"/>
  <c r="X49" i="80"/>
  <c r="BH49" i="79"/>
  <c r="CA49" i="79"/>
  <c r="AI49" i="79"/>
  <c r="CP49" i="79"/>
  <c r="BU49" i="79"/>
  <c r="BG49" i="79"/>
  <c r="CI49" i="79"/>
  <c r="DC49" i="79"/>
  <c r="AG49" i="79"/>
  <c r="I49" i="79"/>
  <c r="AP49" i="79"/>
  <c r="BY49" i="79"/>
  <c r="L49" i="79"/>
  <c r="AK49" i="79"/>
  <c r="BM49" i="79"/>
  <c r="AU49" i="79"/>
  <c r="CN49" i="79"/>
  <c r="CC49" i="79"/>
  <c r="AL49" i="79"/>
  <c r="AY49" i="79"/>
  <c r="CK49" i="79"/>
  <c r="M49" i="79"/>
  <c r="AE49" i="79"/>
  <c r="BB49" i="79"/>
  <c r="Z49" i="79"/>
  <c r="Q49" i="79"/>
  <c r="CW49" i="79"/>
  <c r="AZ49" i="79"/>
  <c r="BV49" i="79"/>
  <c r="BT49" i="79"/>
  <c r="CX49" i="79"/>
  <c r="AB49" i="79"/>
  <c r="H49" i="79"/>
  <c r="P49" i="79"/>
  <c r="BE49" i="79"/>
  <c r="BQ49" i="79"/>
  <c r="BN49" i="79"/>
  <c r="AF49" i="79"/>
  <c r="AN49" i="79"/>
  <c r="AD49" i="79"/>
  <c r="BS49" i="79"/>
  <c r="CE49" i="79"/>
  <c r="BC49" i="79"/>
  <c r="Y49" i="79"/>
  <c r="CJ49" i="79"/>
  <c r="CG49" i="79"/>
  <c r="AQ49" i="79"/>
  <c r="CT49" i="79"/>
  <c r="X49" i="79"/>
  <c r="AO49" i="79"/>
  <c r="BF49" i="79"/>
  <c r="AR49" i="79"/>
  <c r="T49" i="79"/>
  <c r="O49" i="79"/>
  <c r="BR49" i="79"/>
  <c r="CZ49" i="79"/>
  <c r="CR49" i="79"/>
  <c r="CV49" i="79"/>
  <c r="CH49" i="79"/>
  <c r="DA49" i="79"/>
  <c r="CO49" i="79"/>
  <c r="BI49" i="79"/>
  <c r="BO49" i="79"/>
  <c r="CY49" i="79"/>
  <c r="DB49" i="79"/>
  <c r="J49" i="79"/>
  <c r="AC49" i="79"/>
  <c r="BP49" i="79"/>
  <c r="AX49" i="79"/>
  <c r="AA49" i="79"/>
  <c r="BZ49" i="79"/>
  <c r="AW49" i="79"/>
  <c r="CS49" i="79"/>
  <c r="BL49" i="79"/>
  <c r="R49" i="79"/>
  <c r="K49" i="79"/>
  <c r="AS49" i="79"/>
  <c r="CD49" i="79"/>
  <c r="U49" i="79"/>
  <c r="CU49" i="79"/>
  <c r="CB49" i="79"/>
  <c r="BK49" i="79"/>
  <c r="BJ49" i="79"/>
  <c r="CF49" i="79"/>
  <c r="S49" i="79"/>
  <c r="BD49" i="79"/>
  <c r="CM49" i="79"/>
  <c r="AT49" i="79"/>
  <c r="BX49" i="79"/>
  <c r="BW49" i="79"/>
  <c r="AH49" i="79"/>
  <c r="N49" i="79"/>
  <c r="AM49" i="79"/>
  <c r="BA49" i="79"/>
  <c r="W49" i="79"/>
  <c r="CL49" i="79"/>
  <c r="V49" i="79"/>
  <c r="AJ49" i="79"/>
  <c r="CQ49" i="79"/>
  <c r="AV49" i="79"/>
  <c r="AX47" i="78"/>
  <c r="GM47" i="78"/>
  <c r="CA47" i="78"/>
  <c r="KU47" i="78"/>
  <c r="CO47" i="78"/>
  <c r="IA47" i="78"/>
  <c r="IV47" i="78"/>
  <c r="AT47" i="78"/>
  <c r="JW47" i="78"/>
  <c r="GL47" i="78"/>
  <c r="JJ47" i="78"/>
  <c r="FG47" i="78"/>
  <c r="GJ47" i="78"/>
  <c r="HS47" i="78"/>
  <c r="AA47" i="78"/>
  <c r="EU47" i="78"/>
  <c r="ID47" i="78"/>
  <c r="BJ47" i="78"/>
  <c r="J47" i="78"/>
  <c r="GI47" i="78"/>
  <c r="HY47" i="78"/>
  <c r="IS47" i="78"/>
  <c r="IJ47" i="78"/>
  <c r="AQ47" i="78"/>
  <c r="DW47" i="78"/>
  <c r="IU47" i="78"/>
  <c r="ED47" i="78"/>
  <c r="DP47" i="78"/>
  <c r="ET47" i="78"/>
  <c r="FY47" i="78"/>
  <c r="BE47" i="78"/>
  <c r="AJ47" i="78"/>
  <c r="GT47" i="78"/>
  <c r="FB47" i="78"/>
  <c r="KI47" i="78"/>
  <c r="HM47" i="78"/>
  <c r="GW47" i="78"/>
  <c r="M47" i="78"/>
  <c r="FU47" i="78"/>
  <c r="GE47" i="78"/>
  <c r="AI47" i="78"/>
  <c r="BW47" i="78"/>
  <c r="IH47" i="78"/>
  <c r="CC47" i="78"/>
  <c r="AE47" i="78"/>
  <c r="JB47" i="78"/>
  <c r="CJ47" i="78"/>
  <c r="BI47" i="78"/>
  <c r="EG47" i="78"/>
  <c r="BF47" i="78"/>
  <c r="HF47" i="78"/>
  <c r="Q47" i="78"/>
  <c r="HK47" i="78"/>
  <c r="JF47" i="78"/>
  <c r="IB47" i="78"/>
  <c r="DA47" i="78"/>
  <c r="Z47" i="78"/>
  <c r="IQ47" i="78"/>
  <c r="KM47" i="78"/>
  <c r="HU47" i="78"/>
  <c r="IO47" i="78"/>
  <c r="HT47" i="78"/>
  <c r="IF47" i="78"/>
  <c r="DX47" i="78"/>
  <c r="GU47" i="78"/>
  <c r="CK47" i="78"/>
  <c r="KJ47" i="78"/>
  <c r="DO47" i="78"/>
  <c r="CU47" i="78"/>
  <c r="EP47" i="78"/>
  <c r="KS47" i="78"/>
  <c r="DE47" i="78"/>
  <c r="AC47" i="78"/>
  <c r="EK47" i="78"/>
  <c r="JU47" i="78"/>
  <c r="KC47" i="78"/>
  <c r="HQ47" i="78"/>
  <c r="BG47" i="78"/>
  <c r="JS47" i="78"/>
  <c r="EQ47" i="78"/>
  <c r="DV47" i="78"/>
  <c r="HW47" i="78"/>
  <c r="EB47" i="78"/>
  <c r="IT47" i="78"/>
  <c r="DN47" i="78"/>
  <c r="JQ47" i="78"/>
  <c r="W47" i="78"/>
  <c r="KT47" i="78"/>
  <c r="DB47" i="78"/>
  <c r="GF47" i="78"/>
  <c r="BU47" i="78"/>
  <c r="IE47" i="78"/>
  <c r="IK47" i="78"/>
  <c r="GP47" i="78"/>
  <c r="CR47" i="78"/>
  <c r="FF47" i="78"/>
  <c r="GD47" i="78"/>
  <c r="IL47" i="78"/>
  <c r="AR47" i="78"/>
  <c r="EZ47" i="78"/>
  <c r="DG47" i="78"/>
  <c r="KD47" i="78"/>
  <c r="BP47" i="78"/>
  <c r="R47" i="78"/>
  <c r="DH47" i="78"/>
  <c r="HJ47" i="78"/>
  <c r="EA47" i="78"/>
  <c r="HI47" i="78"/>
  <c r="GN47" i="78"/>
  <c r="FO47" i="78"/>
  <c r="EM47" i="78"/>
  <c r="KQ47" i="78"/>
  <c r="CD47" i="78"/>
  <c r="CH47" i="78"/>
  <c r="CI47" i="78"/>
  <c r="JH47" i="78"/>
  <c r="IP47" i="78"/>
  <c r="AS47" i="78"/>
  <c r="AD47" i="78"/>
  <c r="L47" i="78"/>
  <c r="JZ47" i="78"/>
  <c r="JP47" i="78"/>
  <c r="EF47" i="78"/>
  <c r="HC47" i="78"/>
  <c r="BT47" i="78"/>
  <c r="BY47" i="78"/>
  <c r="HG47" i="78"/>
  <c r="FH47" i="78"/>
  <c r="GV47" i="78"/>
  <c r="CX47" i="78"/>
  <c r="AG47" i="78"/>
  <c r="CT47" i="78"/>
  <c r="JT47" i="78"/>
  <c r="EW47" i="78"/>
  <c r="HN47" i="78"/>
  <c r="I47" i="78"/>
  <c r="AH47" i="78"/>
  <c r="GQ47" i="78"/>
  <c r="HA47" i="78"/>
  <c r="DK47" i="78"/>
  <c r="V47" i="78"/>
  <c r="EE47" i="78"/>
  <c r="GC47" i="78"/>
  <c r="EV47" i="78"/>
  <c r="JG47" i="78"/>
  <c r="JO47" i="78"/>
  <c r="DJ47" i="78"/>
  <c r="IY47" i="78"/>
  <c r="BB47" i="78"/>
  <c r="ES47" i="78"/>
  <c r="IR47" i="78"/>
  <c r="CQ47" i="78"/>
  <c r="BS47" i="78"/>
  <c r="BO47" i="78"/>
  <c r="GG47" i="78"/>
  <c r="AB47" i="78"/>
  <c r="FD47" i="78"/>
  <c r="JY47" i="78"/>
  <c r="GH47" i="78"/>
  <c r="JV47" i="78"/>
  <c r="BL47" i="78"/>
  <c r="JX47" i="78"/>
  <c r="JE47" i="78"/>
  <c r="DQ47" i="78"/>
  <c r="AV47" i="78"/>
  <c r="CZ47" i="78"/>
  <c r="GK47" i="78"/>
  <c r="HL47" i="78"/>
  <c r="JL47" i="78"/>
  <c r="CF47" i="78"/>
  <c r="IW47" i="78"/>
  <c r="DR47" i="78"/>
  <c r="JN47" i="78"/>
  <c r="AY47" i="78"/>
  <c r="JC47" i="78"/>
  <c r="KO47" i="78"/>
  <c r="CP47" i="78"/>
  <c r="T47" i="78"/>
  <c r="KE47" i="78"/>
  <c r="GY47" i="78"/>
  <c r="FJ47" i="78"/>
  <c r="FT47" i="78"/>
  <c r="Y47" i="78"/>
  <c r="GO47" i="78"/>
  <c r="HO47" i="78"/>
  <c r="DC47" i="78"/>
  <c r="AK47" i="78"/>
  <c r="FQ47" i="78"/>
  <c r="H47" i="78"/>
  <c r="HH47" i="78"/>
  <c r="S47" i="78"/>
  <c r="HX47" i="78"/>
  <c r="JD47" i="78"/>
  <c r="FM47" i="78"/>
  <c r="DU47" i="78"/>
  <c r="DZ47" i="78"/>
  <c r="FS47" i="78"/>
  <c r="FK47" i="78"/>
  <c r="IZ47" i="78"/>
  <c r="CY47" i="78"/>
  <c r="FL47" i="78"/>
  <c r="EY47" i="78"/>
  <c r="FN47" i="78"/>
  <c r="BQ47" i="78"/>
  <c r="FR47" i="78"/>
  <c r="FP47" i="78"/>
  <c r="EH47" i="78"/>
  <c r="JK47" i="78"/>
  <c r="AF47" i="78"/>
  <c r="KN47" i="78"/>
  <c r="IX47" i="78"/>
  <c r="O47" i="78"/>
  <c r="BV47" i="78"/>
  <c r="BN47" i="78"/>
  <c r="EC47" i="78"/>
  <c r="DL47" i="78"/>
  <c r="AZ47" i="78"/>
  <c r="JI47" i="78"/>
  <c r="BK47" i="78"/>
  <c r="HD47" i="78"/>
  <c r="X47" i="78"/>
  <c r="N47" i="78"/>
  <c r="HR47" i="78"/>
  <c r="EI47" i="78"/>
  <c r="IC47" i="78"/>
  <c r="HV47" i="78"/>
  <c r="IN47" i="78"/>
  <c r="HZ47" i="78"/>
  <c r="IM47" i="78"/>
  <c r="DM47" i="78"/>
  <c r="II47" i="78"/>
  <c r="AU47" i="78"/>
  <c r="BX47" i="78"/>
  <c r="DS47" i="78"/>
  <c r="BA47" i="78"/>
  <c r="FW47" i="78"/>
  <c r="JA47" i="78"/>
  <c r="DF47" i="78"/>
  <c r="GA47" i="78"/>
  <c r="JM47" i="78"/>
  <c r="ER47" i="78"/>
  <c r="FV47" i="78"/>
  <c r="BH47" i="78"/>
  <c r="AO47" i="78"/>
  <c r="KF47" i="78"/>
  <c r="KP47" i="78"/>
  <c r="BZ47" i="78"/>
  <c r="U47" i="78"/>
  <c r="EL47" i="78"/>
  <c r="CL47" i="78"/>
  <c r="DT47" i="78"/>
  <c r="FE47" i="78"/>
  <c r="HP47" i="78"/>
  <c r="CN47" i="78"/>
  <c r="HE47" i="78"/>
  <c r="CM47" i="78"/>
  <c r="GZ47" i="78"/>
  <c r="DI47" i="78"/>
  <c r="P47" i="78"/>
  <c r="KR47" i="78"/>
  <c r="FZ47" i="78"/>
  <c r="EJ47" i="78"/>
  <c r="IG47" i="78"/>
  <c r="CE47" i="78"/>
  <c r="FX47" i="78"/>
  <c r="AW47" i="78"/>
  <c r="KK47" i="78"/>
  <c r="JR47" i="78"/>
  <c r="CV47" i="78"/>
  <c r="AP47" i="78"/>
  <c r="K47" i="78"/>
  <c r="CG47" i="78"/>
  <c r="CW47" i="78"/>
  <c r="KG47" i="78"/>
  <c r="DD47" i="78"/>
  <c r="KA47" i="78"/>
  <c r="DY47" i="78"/>
  <c r="BR47" i="78"/>
  <c r="BC47" i="78"/>
  <c r="HB47" i="78"/>
  <c r="GS47" i="78"/>
  <c r="EN47" i="78"/>
  <c r="KB47" i="78"/>
  <c r="BM47" i="78"/>
  <c r="EX47" i="78"/>
  <c r="FI47" i="78"/>
  <c r="BD47" i="78"/>
  <c r="CS47" i="78"/>
  <c r="KL47" i="78"/>
  <c r="FA47" i="78"/>
  <c r="GX47" i="78"/>
  <c r="KH47" i="78"/>
  <c r="GB47" i="78"/>
  <c r="FC47" i="78"/>
  <c r="AM47" i="78"/>
  <c r="AN47" i="78"/>
  <c r="AL47" i="78"/>
  <c r="CB47" i="78"/>
  <c r="GR47" i="78"/>
  <c r="EO47" i="78"/>
  <c r="L49" i="83"/>
  <c r="R49" i="83"/>
  <c r="W49" i="83"/>
  <c r="I49" i="83"/>
  <c r="X49" i="83"/>
  <c r="S49" i="83"/>
  <c r="H49" i="83"/>
  <c r="O49" i="83"/>
  <c r="AA49" i="83"/>
  <c r="U49" i="83"/>
  <c r="N49" i="83"/>
  <c r="V49" i="83"/>
  <c r="M49" i="83"/>
  <c r="T49" i="83"/>
  <c r="Y49" i="83"/>
  <c r="K49" i="83"/>
  <c r="Z49" i="83"/>
  <c r="Q49" i="83"/>
  <c r="J49" i="83"/>
  <c r="P49" i="83"/>
  <c r="J45" i="81"/>
  <c r="X45" i="81"/>
  <c r="Z45" i="81"/>
  <c r="AA45" i="81"/>
  <c r="M45" i="81"/>
  <c r="N45" i="81"/>
  <c r="Q45" i="81"/>
  <c r="P45" i="81"/>
  <c r="W45" i="81"/>
  <c r="O45" i="81"/>
  <c r="Y45" i="81"/>
  <c r="R45" i="81"/>
  <c r="K45" i="81"/>
  <c r="U45" i="81"/>
  <c r="V45" i="81"/>
  <c r="H45" i="81"/>
  <c r="T45" i="81"/>
  <c r="L45" i="81"/>
  <c r="S45" i="81"/>
  <c r="I45" i="81"/>
  <c r="G27" i="82"/>
  <c r="K43" i="84"/>
  <c r="X43" i="84"/>
  <c r="P43" i="84"/>
  <c r="R43" i="84"/>
  <c r="T43" i="84"/>
  <c r="Q43" i="84"/>
  <c r="Y43" i="84"/>
  <c r="O43" i="84"/>
  <c r="I43" i="84"/>
  <c r="W43" i="84"/>
  <c r="M43" i="84"/>
  <c r="U43" i="84"/>
  <c r="H43" i="84"/>
  <c r="AA43" i="84"/>
  <c r="N43" i="84"/>
  <c r="L43" i="84"/>
  <c r="V43" i="84"/>
  <c r="J43" i="84"/>
  <c r="Z43" i="84"/>
  <c r="S43" i="84"/>
  <c r="G45" i="47"/>
  <c r="G47" i="47" s="1"/>
  <c r="G49" i="43"/>
  <c r="G49" i="51"/>
  <c r="H52" i="33" l="1"/>
  <c r="D32" i="39"/>
  <c r="O52" i="33" s="1"/>
  <c r="G49" i="45"/>
  <c r="G51" i="45" s="1"/>
  <c r="G43" i="53"/>
  <c r="G33" i="36"/>
  <c r="H25" i="36" s="1"/>
  <c r="H45" i="33" s="1"/>
  <c r="G47" i="41"/>
  <c r="G49" i="41" s="1"/>
  <c r="N42" i="33"/>
  <c r="G52" i="45"/>
  <c r="G43" i="84"/>
  <c r="F11" i="36" s="1"/>
  <c r="G49" i="80"/>
  <c r="G47" i="78"/>
  <c r="F5" i="36" s="1"/>
  <c r="G5" i="36" s="1"/>
  <c r="G49" i="79"/>
  <c r="F6" i="36" s="1"/>
  <c r="G45" i="81"/>
  <c r="F8" i="36" s="1"/>
  <c r="J8" i="36" s="1"/>
  <c r="R53" i="46" s="1"/>
  <c r="G29" i="82"/>
  <c r="G30" i="82"/>
  <c r="F9" i="36"/>
  <c r="G49" i="83"/>
  <c r="F10" i="36" s="1"/>
  <c r="G51" i="51"/>
  <c r="G48" i="47"/>
  <c r="G50" i="41"/>
  <c r="G46" i="53"/>
  <c r="G45" i="53"/>
  <c r="G52" i="51"/>
  <c r="G52" i="43"/>
  <c r="G51" i="43"/>
  <c r="F38" i="36" l="1"/>
  <c r="G38" i="36" s="1"/>
  <c r="J11" i="36"/>
  <c r="R53" i="52" s="1"/>
  <c r="G11" i="36"/>
  <c r="N33" i="33" s="1"/>
  <c r="J10" i="36"/>
  <c r="R53" i="50" s="1"/>
  <c r="G10" i="36"/>
  <c r="R52" i="50" s="1"/>
  <c r="G47" i="81"/>
  <c r="G48" i="81"/>
  <c r="G51" i="79"/>
  <c r="G52" i="79"/>
  <c r="G50" i="78"/>
  <c r="F39" i="36"/>
  <c r="F40" i="36" s="1"/>
  <c r="J40" i="36" s="1"/>
  <c r="K38" i="36" s="1"/>
  <c r="G49" i="78"/>
  <c r="G51" i="83"/>
  <c r="G52" i="83"/>
  <c r="G8" i="36"/>
  <c r="R52" i="46" s="1"/>
  <c r="J9" i="36"/>
  <c r="R53" i="48" s="1"/>
  <c r="G9" i="36"/>
  <c r="G51" i="80"/>
  <c r="G52" i="80"/>
  <c r="F7" i="36"/>
  <c r="F13" i="36" s="1"/>
  <c r="J13" i="36" s="1"/>
  <c r="K5" i="36" s="1"/>
  <c r="M45" i="33" s="1"/>
  <c r="G46" i="84"/>
  <c r="G45" i="84"/>
  <c r="J5" i="36"/>
  <c r="R113" i="40" s="1"/>
  <c r="J38" i="36"/>
  <c r="J6" i="36"/>
  <c r="R53" i="42" s="1"/>
  <c r="G6" i="36"/>
  <c r="C34" i="33" s="1"/>
  <c r="R112" i="40"/>
  <c r="C33" i="33"/>
  <c r="R52" i="52" l="1"/>
  <c r="G34" i="33"/>
  <c r="K34" i="33"/>
  <c r="L3" i="35"/>
  <c r="G39" i="36"/>
  <c r="J39" i="36"/>
  <c r="R52" i="48"/>
  <c r="K33" i="33"/>
  <c r="G13" i="36"/>
  <c r="H5" i="36" s="1"/>
  <c r="F45" i="33" s="1"/>
  <c r="G7" i="36"/>
  <c r="J7" i="36"/>
  <c r="R113" i="44" s="1"/>
  <c r="G40" i="36"/>
  <c r="H38" i="36" s="1"/>
  <c r="R52" i="42"/>
  <c r="D15" i="36" l="1"/>
  <c r="G33" i="33"/>
  <c r="R112" i="4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17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17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1B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1B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1F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1F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0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0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200-00002B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W110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275F6E03-E8B3-C540-A245-CB77F534274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DA20E60D-8DE6-2942-8DAD-8C55AA842404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X121" authorId="0" shapeId="0" xr:uid="{F107E8ED-6841-6C4D-BA57-4A4DA97358E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27E4CF2F-28F3-DD41-95CE-B9E4A140251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7C8C484A-2F9B-41FC-82D2-4B465FFCF4F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B2EF207E-89C7-4673-B7E4-A6AFC6A3E00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B8E555BE-F117-4EC1-8332-FF831BDD036E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X132" authorId="0" shapeId="0" xr:uid="{517CDADE-1A26-43F2-B62F-BC596D4C1C6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E584A460-9B07-4E79-9A1C-75D34B18C16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1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1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21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21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2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2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22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22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23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23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4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4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5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5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5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6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6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6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27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27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9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9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6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7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2B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2B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E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E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E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2F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2F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30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30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31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31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25" authorId="0" shapeId="0" xr:uid="{00000000-0006-0000-3100-00000A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Utilizar memorial indicado pelo Edital da CPP.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3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3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3400-000004000000}">
      <text>
        <r>
          <rPr>
            <b/>
            <sz val="9"/>
            <color indexed="81"/>
            <rFont val="Tahoma"/>
            <family val="2"/>
          </rPr>
          <t>ENEL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3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3400-000006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3400-000007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3400-000008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34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3400-00000A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F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F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F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F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F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F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F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F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F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F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F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F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F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F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F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13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13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  <comment ref="C108" authorId="0" shapeId="0" xr:uid="{00000000-0006-0000-1300-000003000000}">
      <text>
        <r>
          <rPr>
            <b/>
            <sz val="9"/>
            <color indexed="81"/>
            <rFont val="Segoe UI"/>
            <family val="2"/>
          </rPr>
          <t>NEPEN:
Inserir os custos de acessórios para todo o projeto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4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4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sharedStrings.xml><?xml version="1.0" encoding="utf-8"?>
<sst xmlns="http://schemas.openxmlformats.org/spreadsheetml/2006/main" count="11979" uniqueCount="1896">
  <si>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</si>
  <si>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</si>
  <si>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</si>
  <si>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</si>
  <si>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</si>
  <si>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</si>
  <si>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</si>
  <si>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</si>
  <si>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</si>
  <si>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</si>
  <si>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</si>
  <si>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</si>
  <si>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</si>
  <si>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</si>
  <si>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</si>
  <si>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</si>
  <si>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</si>
  <si>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</si>
  <si>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</si>
  <si>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</si>
  <si>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</si>
  <si>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</si>
  <si>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</si>
  <si>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</si>
  <si>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</si>
  <si>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</si>
  <si>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</si>
  <si>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</si>
  <si>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</si>
  <si>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</si>
  <si>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</si>
  <si>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</si>
  <si>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</si>
  <si>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</si>
  <si>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</si>
  <si>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</si>
  <si>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</si>
  <si>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</si>
  <si>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</si>
  <si>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</si>
  <si>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</si>
  <si>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</si>
  <si>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</si>
  <si>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</si>
  <si>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</si>
  <si>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</si>
  <si>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</si>
  <si>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</si>
  <si>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</si>
  <si>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</si>
  <si>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</si>
  <si>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</si>
  <si>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</si>
  <si>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 xml:space="preserve">CEE = </t>
  </si>
  <si>
    <t>CED =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</si>
  <si>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</si>
  <si>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</si>
  <si>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</si>
  <si>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</si>
  <si>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</si>
  <si>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</si>
  <si>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</si>
  <si>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</si>
  <si>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</si>
  <si>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</si>
  <si>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</si>
  <si>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</si>
  <si>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</si>
  <si>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</si>
  <si>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</si>
  <si>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</si>
  <si>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</si>
  <si>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</si>
  <si>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</si>
  <si>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</si>
  <si>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</si>
  <si>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</si>
  <si>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</si>
  <si>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</si>
  <si>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</si>
  <si>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</si>
  <si>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</si>
  <si>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</si>
  <si>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</si>
  <si>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</si>
  <si>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</si>
  <si>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</si>
  <si>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</si>
  <si>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</si>
  <si>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</si>
  <si>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</si>
  <si>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</si>
  <si>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</si>
  <si>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</si>
  <si>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</si>
  <si>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</si>
  <si>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</si>
  <si>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</si>
  <si>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</si>
  <si>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</si>
  <si>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</si>
  <si>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</si>
  <si>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</si>
  <si>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</si>
  <si>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</si>
  <si>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</si>
  <si>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</si>
  <si>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</si>
  <si>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</si>
  <si>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</si>
  <si>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</si>
  <si>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</si>
  <si>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</si>
  <si>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</si>
  <si>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</si>
  <si>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</si>
  <si>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</si>
  <si>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</si>
  <si>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</si>
  <si>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</si>
  <si>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</si>
  <si>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</si>
  <si>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</si>
  <si>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</si>
  <si>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</si>
  <si>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</si>
  <si>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</si>
  <si>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</si>
  <si>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</si>
  <si>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</si>
  <si>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</si>
  <si>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</si>
  <si>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</si>
  <si>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</si>
  <si>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</si>
  <si>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</si>
  <si>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</si>
  <si>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</si>
  <si>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</si>
  <si>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</si>
  <si>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</si>
  <si>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</si>
  <si>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</si>
  <si>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</si>
  <si>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</si>
  <si>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</si>
  <si>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</si>
  <si>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</si>
  <si>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</si>
  <si>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</si>
  <si>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</si>
  <si>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</si>
  <si>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</si>
  <si>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</si>
  <si>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</si>
  <si>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</si>
  <si>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</si>
  <si>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</si>
  <si>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</si>
  <si>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</si>
  <si>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</si>
  <si>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</si>
  <si>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</si>
  <si>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</si>
  <si>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</si>
  <si>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</si>
  <si>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</si>
  <si>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</si>
  <si>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</si>
  <si>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</si>
  <si>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</si>
  <si>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</si>
  <si>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</si>
  <si>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</si>
  <si>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</si>
  <si>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</si>
  <si>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</si>
  <si>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</si>
  <si>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</si>
  <si>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</si>
  <si>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</si>
  <si>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</si>
  <si>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</si>
  <si>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</si>
  <si>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</si>
  <si>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</si>
  <si>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</si>
  <si>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</si>
  <si>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</si>
  <si>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</si>
  <si>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</si>
  <si>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</si>
  <si>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</si>
  <si>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</si>
  <si>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</si>
  <si>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</si>
  <si>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</si>
  <si>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</si>
  <si>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</si>
  <si>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</si>
  <si>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</si>
  <si>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</si>
  <si>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</si>
  <si>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</si>
  <si>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</si>
  <si>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</si>
  <si>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</si>
  <si>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</si>
  <si>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</si>
  <si>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</si>
  <si>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</si>
  <si>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</si>
  <si>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</si>
  <si>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</si>
  <si>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</si>
  <si>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Sistemas de Refrigeração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</si>
  <si>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</si>
  <si>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</si>
  <si>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</si>
  <si>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</si>
  <si>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</si>
  <si>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</si>
  <si>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</si>
  <si>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</si>
  <si>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</si>
  <si>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</si>
  <si>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</si>
  <si>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</si>
  <si>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</si>
  <si>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</si>
  <si>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</si>
  <si>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</si>
  <si>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</si>
  <si>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</si>
  <si>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</si>
  <si>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</si>
  <si>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</si>
  <si>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</si>
  <si>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</si>
  <si>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</si>
  <si>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</si>
  <si>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</si>
  <si>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</si>
  <si>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</si>
  <si>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</si>
  <si>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</si>
  <si>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</si>
  <si>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</si>
  <si>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</si>
  <si>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</si>
  <si>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</si>
  <si>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</si>
  <si>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</si>
  <si>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</si>
  <si>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</si>
  <si>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</si>
  <si>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</si>
  <si>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</si>
  <si>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</si>
  <si>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</si>
  <si>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</si>
  <si>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</si>
  <si>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</si>
  <si>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</si>
  <si>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</si>
  <si>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</si>
  <si>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</si>
  <si>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</si>
  <si>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</si>
  <si>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</si>
  <si>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</si>
  <si>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</si>
  <si>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</si>
  <si>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</si>
  <si>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</si>
  <si>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</si>
  <si>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</si>
  <si>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</si>
  <si>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</si>
  <si>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</si>
  <si>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</si>
  <si>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</si>
  <si>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</si>
  <si>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</si>
  <si>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</si>
  <si>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</si>
  <si>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</si>
  <si>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</si>
  <si>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</si>
  <si>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</si>
  <si>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</si>
  <si>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</si>
  <si>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</si>
  <si>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</si>
  <si>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</si>
  <si>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</si>
  <si>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</si>
  <si>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</si>
  <si>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</si>
  <si>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</si>
  <si>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</si>
  <si>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</si>
  <si>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</si>
  <si>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</si>
  <si>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</si>
  <si>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</si>
  <si>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</si>
  <si>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</si>
  <si>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</si>
  <si>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</si>
  <si>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</si>
  <si>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</si>
  <si>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</si>
  <si>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</si>
  <si>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</si>
  <si>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</si>
  <si>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</si>
  <si>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</si>
  <si>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</si>
  <si>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</si>
  <si>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</si>
  <si>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</si>
  <si>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</si>
  <si>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</si>
  <si>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</si>
  <si>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</si>
  <si>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</si>
  <si>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</si>
  <si>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</si>
  <si>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</si>
  <si>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</si>
  <si>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</si>
  <si>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</si>
  <si>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</si>
  <si>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</si>
  <si>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</si>
  <si>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</si>
  <si>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</si>
  <si>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</si>
  <si>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</si>
  <si>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</si>
  <si>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</si>
  <si>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</si>
  <si>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</si>
  <si>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</si>
  <si>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</si>
  <si>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</si>
  <si>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</si>
  <si>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</si>
  <si>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</si>
  <si>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</si>
  <si>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</si>
  <si>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</si>
  <si>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</si>
  <si>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</si>
  <si>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</si>
  <si>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</si>
  <si>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</si>
  <si>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</si>
  <si>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</si>
  <si>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</si>
  <si>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</si>
  <si>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</si>
  <si>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</si>
  <si>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</si>
  <si>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</si>
  <si>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</si>
  <si>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</si>
  <si>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</si>
  <si>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</si>
  <si>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</si>
  <si>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</si>
  <si>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</si>
  <si>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</si>
  <si>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</si>
  <si>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</si>
  <si>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</si>
  <si>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</si>
  <si>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</si>
  <si>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</si>
  <si>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</si>
  <si>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</si>
  <si>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</si>
  <si>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</si>
  <si>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</si>
  <si>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</si>
  <si>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</si>
  <si>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</si>
  <si>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</si>
  <si>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</si>
  <si>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</si>
  <si>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</si>
  <si>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</si>
  <si>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</si>
  <si>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</si>
  <si>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</si>
  <si>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</si>
  <si>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</si>
  <si>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</si>
  <si>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</si>
  <si>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</si>
  <si>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</si>
  <si>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</si>
  <si>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</si>
  <si>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</si>
  <si>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</si>
  <si>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</si>
  <si>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</si>
  <si>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</si>
  <si>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</si>
  <si>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</si>
  <si>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</si>
  <si>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</si>
  <si>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</si>
  <si>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</si>
  <si>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</si>
  <si>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</si>
  <si>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</si>
  <si>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</si>
  <si>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</si>
  <si>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</si>
  <si>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</si>
  <si>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</si>
  <si>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</si>
  <si>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</si>
  <si>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</si>
  <si>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</si>
  <si>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</si>
  <si>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</si>
  <si>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</si>
  <si>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</si>
  <si>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</si>
  <si>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</si>
  <si>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</si>
  <si>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</si>
  <si>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</si>
  <si>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</si>
  <si>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</si>
  <si>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</si>
  <si>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</si>
  <si>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</si>
  <si>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</si>
  <si>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</si>
  <si>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</si>
  <si>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</si>
  <si>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</si>
  <si>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</si>
  <si>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</si>
  <si>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</si>
  <si>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</si>
  <si>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</si>
  <si>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</si>
  <si>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</si>
  <si>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</si>
  <si>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</si>
  <si>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</si>
  <si>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</si>
  <si>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</si>
  <si>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</si>
  <si>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</si>
  <si>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</si>
  <si>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</si>
  <si>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</si>
  <si>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</si>
  <si>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</si>
  <si>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</si>
  <si>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</si>
  <si>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</si>
  <si>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</si>
  <si>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</si>
  <si>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</si>
  <si>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</si>
  <si>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</si>
  <si>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</si>
  <si>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</si>
  <si>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</si>
  <si>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</si>
  <si>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</si>
  <si>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</si>
  <si>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</si>
  <si>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</si>
  <si>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</si>
  <si>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</si>
  <si>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</si>
  <si>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</si>
  <si>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</si>
  <si>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</si>
  <si>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</si>
  <si>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</si>
  <si>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</si>
  <si>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</si>
  <si>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</si>
  <si>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</si>
  <si>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</si>
  <si>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</si>
  <si>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</si>
  <si>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</si>
  <si>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</si>
  <si>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</si>
  <si>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</si>
  <si>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</si>
  <si>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</si>
  <si>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</si>
  <si>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</si>
  <si>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</si>
  <si>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</si>
  <si>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</si>
  <si>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</si>
  <si>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</si>
  <si>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</si>
  <si>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</si>
  <si>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</si>
  <si>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Sub total - Materiais e equipamentos sistemas de refrigeração</t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</si>
  <si>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</si>
  <si>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</si>
  <si>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</si>
  <si>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</si>
  <si>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</si>
  <si>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</si>
  <si>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</si>
  <si>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</si>
  <si>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</si>
  <si>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</si>
  <si>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</si>
  <si>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</si>
  <si>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</si>
  <si>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</si>
  <si>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</si>
  <si>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</si>
  <si>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</si>
  <si>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</si>
  <si>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</si>
  <si>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</si>
  <si>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</si>
  <si>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</si>
  <si>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</si>
  <si>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</si>
  <si>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</si>
  <si>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</si>
  <si>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</si>
  <si>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</si>
  <si>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</si>
  <si>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</si>
  <si>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</si>
  <si>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</si>
  <si>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</si>
  <si>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</si>
  <si>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</si>
  <si>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</si>
  <si>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</si>
  <si>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</si>
  <si>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</si>
  <si>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</si>
  <si>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</si>
  <si>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</si>
  <si>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</si>
  <si>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</si>
  <si>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</si>
  <si>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</si>
  <si>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</si>
  <si>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</si>
  <si>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</si>
  <si>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</si>
  <si>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</si>
  <si>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</si>
  <si>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</si>
  <si>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</si>
  <si>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</si>
  <si>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</si>
  <si>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</si>
  <si>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</si>
  <si>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</si>
  <si>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</si>
  <si>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</si>
  <si>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</si>
  <si>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</si>
  <si>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</si>
  <si>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</si>
  <si>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</si>
  <si>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</si>
  <si>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</si>
  <si>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r>
      <t>NR</t>
    </r>
    <r>
      <rPr>
        <i/>
        <vertAlign val="subscript"/>
        <sz val="11"/>
        <rFont val="Calibri"/>
        <family val="2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</si>
  <si>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</si>
  <si>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</si>
  <si>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</si>
  <si>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</si>
  <si>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</si>
  <si>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</si>
  <si>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</si>
  <si>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</si>
  <si>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</si>
  <si>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</si>
  <si>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</si>
  <si>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</si>
  <si>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</si>
  <si>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</si>
  <si>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</si>
  <si>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</si>
  <si>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</si>
  <si>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</si>
  <si>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</si>
  <si>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</si>
  <si>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</si>
  <si>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</si>
  <si>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</si>
  <si>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</si>
  <si>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</si>
  <si>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</si>
  <si>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</si>
  <si>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</si>
  <si>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</si>
  <si>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</si>
  <si>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</si>
  <si>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</si>
  <si>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</si>
  <si>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</si>
  <si>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</si>
  <si>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</si>
  <si>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</si>
  <si>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</si>
  <si>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</si>
  <si>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</si>
  <si>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</si>
  <si>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</si>
  <si>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</si>
  <si>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</si>
  <si>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</si>
  <si>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</si>
  <si>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</si>
  <si>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</si>
  <si>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</si>
  <si>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</si>
  <si>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</si>
  <si>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</si>
  <si>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</si>
  <si>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</si>
  <si>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</si>
  <si>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</si>
  <si>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</si>
  <si>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</si>
  <si>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</si>
  <si>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</si>
  <si>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</si>
  <si>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</si>
  <si>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</si>
  <si>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</si>
  <si>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</si>
  <si>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</si>
  <si>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</si>
  <si>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</si>
  <si>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</si>
  <si>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</si>
  <si>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</si>
  <si>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</si>
  <si>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</si>
  <si>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</si>
  <si>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</si>
  <si>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</si>
  <si>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</si>
  <si>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</si>
  <si>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</si>
  <si>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</si>
  <si>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</si>
  <si>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</si>
  <si>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</si>
  <si>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</si>
  <si>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</si>
  <si>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</si>
  <si>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</si>
  <si>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</si>
  <si>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</si>
  <si>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</si>
  <si>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</si>
  <si>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</si>
  <si>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</si>
  <si>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</si>
  <si>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</si>
  <si>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</si>
  <si>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</si>
  <si>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</si>
  <si>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</si>
  <si>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</si>
  <si>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</si>
  <si>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</si>
  <si>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</si>
  <si>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</si>
  <si>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</si>
  <si>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</si>
  <si>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</si>
  <si>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</si>
  <si>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</si>
  <si>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</si>
  <si>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</si>
  <si>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</si>
  <si>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</si>
  <si>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</si>
  <si>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</si>
  <si>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</si>
  <si>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</si>
  <si>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</si>
  <si>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</si>
  <si>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</si>
  <si>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</si>
  <si>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</si>
  <si>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</si>
  <si>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</si>
  <si>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</si>
  <si>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</si>
  <si>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</si>
  <si>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</si>
  <si>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</si>
  <si>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</si>
  <si>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</si>
  <si>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</si>
  <si>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</si>
  <si>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</si>
  <si>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</si>
  <si>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</si>
  <si>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</si>
  <si>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</si>
  <si>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</si>
  <si>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Sub total - Custos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</si>
  <si>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</si>
  <si>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</si>
  <si>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</si>
  <si>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</si>
  <si>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</si>
  <si>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</si>
  <si>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</si>
  <si>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</si>
  <si>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</si>
  <si>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</si>
  <si>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</si>
  <si>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</si>
  <si>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</si>
  <si>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</si>
  <si>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</si>
  <si>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</si>
  <si>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</si>
  <si>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</si>
  <si>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</si>
  <si>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</si>
  <si>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</si>
  <si>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</si>
  <si>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</si>
  <si>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</si>
  <si>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</si>
  <si>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</si>
  <si>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</si>
  <si>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</si>
  <si>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</si>
  <si>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</si>
  <si>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</si>
  <si>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</si>
  <si>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</si>
  <si>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</si>
  <si>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</si>
  <si>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</si>
  <si>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</si>
  <si>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Sub total - Custos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</si>
  <si>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</si>
  <si>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</si>
  <si>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</si>
  <si>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</si>
  <si>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</si>
  <si>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</si>
  <si>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</si>
  <si>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</si>
  <si>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</si>
  <si>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</si>
  <si>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</si>
  <si>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</si>
  <si>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</si>
  <si>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</si>
  <si>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</si>
  <si>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</si>
  <si>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</si>
  <si>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</si>
  <si>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</si>
  <si>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</si>
  <si>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</si>
  <si>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</si>
  <si>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</si>
  <si>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</si>
  <si>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</si>
  <si>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</si>
  <si>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</si>
  <si>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</si>
  <si>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</si>
  <si>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</si>
  <si>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</si>
  <si>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</si>
  <si>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</si>
  <si>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</si>
  <si>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</si>
  <si>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</si>
  <si>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</si>
  <si>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</si>
  <si>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</si>
  <si>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</si>
  <si>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</si>
  <si>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</si>
  <si>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</si>
  <si>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</si>
  <si>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</si>
  <si>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</si>
  <si>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</si>
  <si>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</si>
  <si>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</si>
  <si>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</si>
  <si>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</si>
  <si>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</si>
  <si>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</si>
  <si>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</si>
  <si>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</si>
  <si>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</si>
  <si>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</si>
  <si>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</si>
  <si>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</si>
  <si>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</si>
  <si>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</si>
  <si>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</si>
  <si>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</si>
  <si>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</si>
  <si>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</si>
  <si>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</si>
  <si>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</si>
  <si>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</si>
  <si>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</si>
  <si>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</si>
  <si>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</si>
  <si>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</si>
  <si>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</si>
  <si>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</si>
  <si>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</si>
  <si>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</si>
  <si>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</si>
  <si>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</si>
  <si>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</si>
  <si>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</si>
  <si>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</si>
  <si>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</si>
  <si>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</si>
  <si>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</si>
  <si>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</si>
  <si>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</si>
  <si>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</si>
  <si>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</si>
  <si>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</si>
  <si>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</si>
  <si>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</si>
  <si>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</si>
  <si>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</si>
  <si>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</si>
  <si>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</si>
  <si>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</si>
  <si>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</si>
  <si>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</si>
  <si>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</si>
  <si>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</si>
  <si>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</si>
  <si>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</si>
  <si>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</si>
  <si>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</si>
  <si>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</si>
  <si>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</si>
  <si>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</si>
  <si>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</si>
  <si>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</si>
  <si>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</si>
  <si>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</si>
  <si>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</si>
  <si>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</si>
  <si>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</si>
  <si>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</si>
  <si>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</si>
  <si>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</si>
  <si>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</si>
  <si>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</si>
  <si>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</si>
  <si>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</si>
  <si>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</si>
  <si>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</si>
  <si>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</si>
  <si>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</si>
  <si>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</si>
  <si>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</si>
  <si>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</si>
  <si>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</si>
  <si>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</si>
  <si>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</si>
  <si>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</si>
  <si>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</si>
  <si>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</si>
  <si>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</si>
  <si>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</si>
  <si>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</si>
  <si>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</si>
  <si>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</si>
  <si>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</si>
  <si>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</si>
  <si>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</si>
  <si>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</si>
  <si>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</si>
  <si>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</si>
  <si>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</si>
  <si>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</si>
  <si>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</si>
  <si>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</si>
  <si>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</si>
  <si>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</si>
  <si>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</si>
  <si>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</si>
  <si>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</si>
  <si>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</si>
  <si>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</si>
  <si>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</si>
  <si>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</si>
  <si>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</si>
  <si>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</si>
  <si>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</si>
  <si>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</si>
  <si>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</si>
  <si>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</si>
  <si>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</si>
  <si>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</si>
  <si>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</si>
  <si>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</si>
  <si>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</si>
  <si>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</si>
  <si>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</si>
  <si>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</si>
  <si>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</si>
  <si>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</si>
  <si>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</si>
  <si>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</si>
  <si>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</si>
  <si>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</si>
  <si>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</si>
  <si>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</si>
  <si>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</si>
  <si>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</si>
  <si>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</si>
  <si>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</si>
  <si>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</si>
  <si>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</si>
  <si>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</si>
  <si>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</si>
  <si>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</si>
  <si>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</si>
  <si>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</si>
  <si>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</si>
  <si>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</si>
  <si>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</si>
  <si>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</si>
  <si>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</si>
  <si>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</si>
  <si>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</si>
  <si>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</si>
  <si>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</si>
  <si>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</si>
  <si>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</si>
  <si>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</si>
  <si>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</si>
  <si>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</si>
  <si>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</si>
  <si>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</si>
  <si>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</si>
  <si>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</si>
  <si>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</si>
  <si>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Potência nominal do sistema</t>
  </si>
  <si>
    <t>Potência instalada de geração</t>
  </si>
  <si>
    <t>FONTE INCENTIVADA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</si>
  <si>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</si>
  <si>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</si>
  <si>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</si>
  <si>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</si>
  <si>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</si>
  <si>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</si>
  <si>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</si>
  <si>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</si>
  <si>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</si>
  <si>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</si>
  <si>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</si>
  <si>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</si>
  <si>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</si>
  <si>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</si>
  <si>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</si>
  <si>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</si>
  <si>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</si>
  <si>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</si>
  <si>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</si>
  <si>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</si>
  <si>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</si>
  <si>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</si>
  <si>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</si>
  <si>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</si>
  <si>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</si>
  <si>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</si>
  <si>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</si>
  <si>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</si>
  <si>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</si>
  <si>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</si>
  <si>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</si>
  <si>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</si>
  <si>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</si>
  <si>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</si>
  <si>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</si>
  <si>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</si>
  <si>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</si>
  <si>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</si>
  <si>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</si>
  <si>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</si>
  <si>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</si>
  <si>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</si>
  <si>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</si>
  <si>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</si>
  <si>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</si>
  <si>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</si>
  <si>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</si>
  <si>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</si>
  <si>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</si>
  <si>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</si>
  <si>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</si>
  <si>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</si>
  <si>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</si>
  <si>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</si>
  <si>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</si>
  <si>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</si>
  <si>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</si>
  <si>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</si>
  <si>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</si>
  <si>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</si>
  <si>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</si>
  <si>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</si>
  <si>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</si>
  <si>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</si>
  <si>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</si>
  <si>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</si>
  <si>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</si>
  <si>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</si>
  <si>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</si>
  <si>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</si>
  <si>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</si>
  <si>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</si>
  <si>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</si>
  <si>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</si>
  <si>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</si>
  <si>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</si>
  <si>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</si>
  <si>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</si>
  <si>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</si>
  <si>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</si>
  <si>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</si>
  <si>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</si>
  <si>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</si>
  <si>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</si>
  <si>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</si>
  <si>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</si>
  <si>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</si>
  <si>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</si>
  <si>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</si>
  <si>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</si>
  <si>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</si>
  <si>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</si>
  <si>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</si>
  <si>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</si>
  <si>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</si>
  <si>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</si>
  <si>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</si>
  <si>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</si>
  <si>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</si>
  <si>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</si>
  <si>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</si>
  <si>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</si>
  <si>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</si>
  <si>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</si>
  <si>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</si>
  <si>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</si>
  <si>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</si>
  <si>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</si>
  <si>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</si>
  <si>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r>
      <t>Demanda atendida na ponta -</t>
    </r>
    <r>
      <rPr>
        <sz val="11"/>
        <color indexed="10"/>
        <rFont val="Calibri"/>
        <family val="2"/>
      </rPr>
      <t xml:space="preserve"> Demanda Fatura do Cliente - R$/kW</t>
    </r>
  </si>
  <si>
    <r>
      <t xml:space="preserve">Demanda atendida fora de ponta - </t>
    </r>
    <r>
      <rPr>
        <sz val="11"/>
        <color indexed="10"/>
        <rFont val="Calibri"/>
        <family val="2"/>
      </rPr>
      <t>Demanda Fatura do Cliente - R$/kW</t>
    </r>
  </si>
  <si>
    <r>
      <t xml:space="preserve">Energia gerada na ponta - </t>
    </r>
    <r>
      <rPr>
        <sz val="11"/>
        <color indexed="10"/>
        <rFont val="Calibri"/>
        <family val="2"/>
      </rPr>
      <t>Tarifa Fatura do Cliente - R$/MWh</t>
    </r>
  </si>
  <si>
    <r>
      <t xml:space="preserve">Energia gerada fora de ponta - </t>
    </r>
    <r>
      <rPr>
        <sz val="11"/>
        <color indexed="10"/>
        <rFont val="Calibri"/>
        <family val="2"/>
      </rPr>
      <t>Tarifa Fatura do Cliente - R$/MWh</t>
    </r>
  </si>
  <si>
    <t>Acessórios (acessórios/materiais e equipamentos)</t>
  </si>
  <si>
    <t>Voltar ao topo</t>
  </si>
  <si>
    <t>3.</t>
  </si>
  <si>
    <t xml:space="preserve">2. </t>
  </si>
  <si>
    <r>
      <t xml:space="preserve">Eficiência Energética, sendo que o seu uso, em </t>
    </r>
    <r>
      <rPr>
        <b/>
        <sz val="11"/>
        <color theme="1"/>
        <rFont val="Calibri"/>
        <family val="2"/>
        <scheme val="minor"/>
      </rPr>
      <t>hipótese alguma</t>
    </r>
    <r>
      <rPr>
        <sz val="10"/>
        <rFont val="Arial"/>
        <family val="2"/>
      </rPr>
      <t>, implicará na aprovação automática da proposta de projeto.</t>
    </r>
  </si>
  <si>
    <t>Esta planilha é uma ferramenta auxiliar de cálculo para elaboração de propostas de projeto no âmbito do Programa de</t>
  </si>
  <si>
    <t>1.</t>
  </si>
  <si>
    <t>OUTRAS INFORMAÇÕES</t>
  </si>
  <si>
    <t>eficiência energética, correspondendo às condições estabelecidas no edital da chamada pública.</t>
  </si>
  <si>
    <t>O montante a ser retornado via contrato de desempenho corresponde aos recursos relativos à implantação do projeto de</t>
  </si>
  <si>
    <t>2.</t>
  </si>
  <si>
    <t>1.2.</t>
  </si>
  <si>
    <t>etapa de medição e verificação de resultados do projeto.</t>
  </si>
  <si>
    <r>
      <t xml:space="preserve">Da </t>
    </r>
    <r>
      <rPr>
        <b/>
        <sz val="11"/>
        <rFont val="Calibri"/>
        <family val="2"/>
        <scheme val="minor"/>
      </rPr>
      <t>economia de energia</t>
    </r>
    <r>
      <rPr>
        <sz val="11"/>
        <rFont val="Calibri"/>
        <family val="2"/>
        <scheme val="minor"/>
      </rPr>
      <t xml:space="preserve"> e </t>
    </r>
    <r>
      <rPr>
        <b/>
        <sz val="11"/>
        <rFont val="Calibri"/>
        <family val="2"/>
        <scheme val="minor"/>
      </rPr>
      <t>retirada de demanda em horário de ponta</t>
    </r>
    <r>
      <rPr>
        <sz val="11"/>
        <rFont val="Calibri"/>
        <family val="2"/>
        <scheme val="minor"/>
      </rPr>
      <t xml:space="preserve"> efetivamente realizadas, mensuradas através da</t>
    </r>
  </si>
  <si>
    <t>1.1.</t>
  </si>
  <si>
    <t>situação que ocorrerá na prática, uma vez que a definição das parcelas do contrato de desempenho depende:</t>
  </si>
  <si>
    <r>
      <t xml:space="preserve">A simulação das parcelas do contrato de desempenho é </t>
    </r>
    <r>
      <rPr>
        <b/>
        <sz val="11"/>
        <rFont val="Calibri"/>
        <family val="2"/>
        <scheme val="minor"/>
      </rPr>
      <t>meramente ilustrativa</t>
    </r>
    <r>
      <rPr>
        <sz val="11"/>
        <rFont val="Calibri"/>
        <family val="2"/>
        <scheme val="minor"/>
      </rPr>
      <t>, não representando necessariamente a</t>
    </r>
  </si>
  <si>
    <t>SIMULAÇÃO DAS PARCELAS DO CONTRATO DE DESEMPENHO</t>
  </si>
  <si>
    <t>de recursos.</t>
  </si>
  <si>
    <r>
      <rPr>
        <b/>
        <sz val="11"/>
        <rFont val="Calibri"/>
        <family val="2"/>
        <scheme val="minor"/>
      </rPr>
      <t>Projeto:</t>
    </r>
    <r>
      <rPr>
        <sz val="11"/>
        <rFont val="Calibri"/>
        <family val="2"/>
        <scheme val="minor"/>
      </rPr>
      <t xml:space="preserve"> a planilha irá calcular automaticamente a evolução dos desembolsos do projeto, considerando todas as fontes</t>
    </r>
  </si>
  <si>
    <t>2.3.</t>
  </si>
  <si>
    <t>independente da sua origem (terceiros ou consumidor).</t>
  </si>
  <si>
    <r>
      <rPr>
        <b/>
        <sz val="11"/>
        <rFont val="Calibri"/>
        <family val="2"/>
        <scheme val="minor"/>
      </rPr>
      <t>Contrapartida:</t>
    </r>
    <r>
      <rPr>
        <sz val="11"/>
        <rFont val="Calibri"/>
        <family val="2"/>
        <scheme val="minor"/>
      </rPr>
      <t xml:space="preserve"> todos os recursos financeiros que irão compor o projeto que não sejam aportados pela concessionária,</t>
    </r>
  </si>
  <si>
    <t>2.2.</t>
  </si>
  <si>
    <r>
      <rPr>
        <b/>
        <sz val="11"/>
        <rFont val="Calibri"/>
        <family val="2"/>
        <scheme val="minor"/>
      </rPr>
      <t>PEE:</t>
    </r>
    <r>
      <rPr>
        <sz val="11"/>
        <rFont val="Calibri"/>
        <family val="2"/>
        <scheme val="minor"/>
      </rPr>
      <t xml:space="preserve"> recursos adivindos somente do Programa de Eficiência Energética, ou seja, pela concessionária.</t>
    </r>
  </si>
  <si>
    <t>2.1.</t>
  </si>
  <si>
    <r>
      <rPr>
        <b/>
        <sz val="11"/>
        <rFont val="Calibri"/>
        <family val="2"/>
        <scheme val="minor"/>
      </rPr>
      <t>Cronograma financeiro:</t>
    </r>
    <r>
      <rPr>
        <sz val="11"/>
        <rFont val="Calibri"/>
        <family val="2"/>
        <scheme val="minor"/>
      </rPr>
      <t xml:space="preserve"> os recursos financeiros do projeto devem ser separados de acordo com a origem dos recursos:</t>
    </r>
  </si>
  <si>
    <r>
      <rPr>
        <b/>
        <sz val="11"/>
        <rFont val="Calibri"/>
        <family val="2"/>
        <scheme val="minor"/>
      </rPr>
      <t>Cronograma físico:</t>
    </r>
    <r>
      <rPr>
        <sz val="11"/>
        <rFont val="Calibri"/>
        <family val="2"/>
        <scheme val="minor"/>
      </rPr>
      <t xml:space="preserve"> indicação dos meses nos quais serão realizadas as etapas do projeto de eficiência energética.</t>
    </r>
  </si>
  <si>
    <t>CRONOGRAMA FÍSICO E FINANCEIRO</t>
  </si>
  <si>
    <t>nível de precisão desejado (± 10%), do nível de confiabilidade desejado (95%) e do coeficiente de variação informado.</t>
  </si>
  <si>
    <r>
      <rPr>
        <b/>
        <sz val="11"/>
        <rFont val="Calibri"/>
        <family val="2"/>
        <scheme val="minor"/>
      </rPr>
      <t>Amostragem:</t>
    </r>
    <r>
      <rPr>
        <sz val="11"/>
        <rFont val="Calibri"/>
        <family val="2"/>
        <scheme val="minor"/>
      </rPr>
      <t xml:space="preserve"> A planilha calcula automaticamente a amostragem mínima que deve ser medida a partir da população, do</t>
    </r>
  </si>
  <si>
    <t>equipamentos de acordo com características semelhantes.</t>
  </si>
  <si>
    <r>
      <rPr>
        <b/>
        <sz val="11"/>
        <rFont val="Calibri"/>
        <family val="2"/>
        <scheme val="minor"/>
      </rPr>
      <t>População homogênea:</t>
    </r>
    <r>
      <rPr>
        <sz val="11"/>
        <rFont val="Calibri"/>
        <family val="2"/>
        <scheme val="minor"/>
      </rPr>
      <t xml:space="preserve"> deve-se dividir a população em sub-conjuntos homogêneos, ou seja, pode-se agrupar de</t>
    </r>
  </si>
  <si>
    <t>2.4.</t>
  </si>
  <si>
    <t>diferente deste deverá ser justificado.</t>
  </si>
  <si>
    <t>este dado não estiver disponível, deve-se utilizar como primeira estimativa o valor CV = 0,50. Qualquer valor utilizado</t>
  </si>
  <si>
    <r>
      <rPr>
        <b/>
        <sz val="11"/>
        <rFont val="Calibri"/>
        <family val="2"/>
        <scheme val="minor"/>
      </rPr>
      <t>Coeficiente de variação:</t>
    </r>
    <r>
      <rPr>
        <sz val="11"/>
        <rFont val="Calibri"/>
        <family val="2"/>
        <scheme val="minor"/>
      </rPr>
      <t xml:space="preserve"> Obtido através da razão entre o desvio padrão e a média de uma determinada amostra. Caso</t>
    </r>
  </si>
  <si>
    <t>disponíveis somente para fins de estudo, devendo-se sempre perseguir as metas estipuladas pelo Propee.</t>
  </si>
  <si>
    <t>O nível de precisão e confiança estão pré-selecionados conforme determinação do Propee. Os demais valores estão</t>
  </si>
  <si>
    <r>
      <rPr>
        <b/>
        <sz val="11"/>
        <rFont val="Calibri"/>
        <family val="2"/>
        <scheme val="minor"/>
      </rPr>
      <t>Avaliação ex ante:</t>
    </r>
    <r>
      <rPr>
        <sz val="11"/>
        <rFont val="Calibri"/>
        <family val="2"/>
        <scheme val="minor"/>
      </rPr>
      <t xml:space="preserve"> realizada durante a fase de projeto, antes da execução:</t>
    </r>
  </si>
  <si>
    <r>
      <t xml:space="preserve">Nível de confiança desejado: </t>
    </r>
    <r>
      <rPr>
        <b/>
        <sz val="11"/>
        <color theme="1"/>
        <rFont val="Calibri"/>
        <family val="2"/>
        <scheme val="minor"/>
      </rPr>
      <t>95%</t>
    </r>
  </si>
  <si>
    <r>
      <t xml:space="preserve">Nível de precisão desejado: </t>
    </r>
    <r>
      <rPr>
        <b/>
        <sz val="11"/>
        <color theme="1"/>
        <rFont val="Calibri"/>
        <family val="2"/>
      </rPr>
      <t>± 10%</t>
    </r>
  </si>
  <si>
    <t>Deve-se perseguir os níveis de precisão e de confiança determinados pelo Propee:</t>
  </si>
  <si>
    <t>AÇÕES DE MEDIÇÃO E VERIFICAÇÃO DO PROJETO</t>
  </si>
  <si>
    <t>3.3.</t>
  </si>
  <si>
    <r>
      <rPr>
        <b/>
        <sz val="11"/>
        <color theme="1"/>
        <rFont val="Calibri"/>
        <family val="2"/>
        <scheme val="minor"/>
      </rPr>
      <t>792 horas na ponta</t>
    </r>
    <r>
      <rPr>
        <sz val="10"/>
        <rFont val="Arial"/>
        <family val="2"/>
      </rPr>
      <t xml:space="preserve"> por ano</t>
    </r>
  </si>
  <si>
    <r>
      <rPr>
        <b/>
        <sz val="11"/>
        <color theme="1"/>
        <rFont val="Calibri"/>
        <family val="2"/>
        <scheme val="minor"/>
      </rPr>
      <t>12 meses</t>
    </r>
    <r>
      <rPr>
        <sz val="10"/>
        <rFont val="Arial"/>
        <family val="2"/>
      </rPr>
      <t xml:space="preserve"> por ano</t>
    </r>
  </si>
  <si>
    <r>
      <rPr>
        <b/>
        <sz val="11"/>
        <color theme="1"/>
        <rFont val="Calibri"/>
        <family val="2"/>
        <scheme val="minor"/>
      </rPr>
      <t>22 dias úteis</t>
    </r>
    <r>
      <rPr>
        <sz val="10"/>
        <rFont val="Arial"/>
        <family val="2"/>
      </rPr>
      <t xml:space="preserve"> por mês</t>
    </r>
  </si>
  <si>
    <r>
      <rPr>
        <b/>
        <sz val="11"/>
        <color theme="1"/>
        <rFont val="Calibri"/>
        <family val="2"/>
        <scheme val="minor"/>
      </rPr>
      <t>3 horas</t>
    </r>
    <r>
      <rPr>
        <sz val="10"/>
        <rFont val="Arial"/>
        <family val="2"/>
      </rPr>
      <t xml:space="preserve"> por dia</t>
    </r>
  </si>
  <si>
    <t>Fator de coincidência na ponta:</t>
  </si>
  <si>
    <t>3.2.</t>
  </si>
  <si>
    <r>
      <rPr>
        <b/>
        <sz val="11"/>
        <color theme="1"/>
        <rFont val="Calibri"/>
        <family val="2"/>
        <scheme val="minor"/>
      </rPr>
      <t>8.760 horas</t>
    </r>
    <r>
      <rPr>
        <sz val="10"/>
        <rFont val="Arial"/>
        <family val="2"/>
      </rPr>
      <t xml:space="preserve"> por ano</t>
    </r>
  </si>
  <si>
    <r>
      <rPr>
        <b/>
        <sz val="11"/>
        <color theme="1"/>
        <rFont val="Calibri"/>
        <family val="2"/>
        <scheme val="minor"/>
      </rPr>
      <t>365 dias</t>
    </r>
    <r>
      <rPr>
        <sz val="10"/>
        <rFont val="Arial"/>
        <family val="2"/>
      </rPr>
      <t xml:space="preserve"> por ano</t>
    </r>
  </si>
  <si>
    <r>
      <rPr>
        <b/>
        <sz val="11"/>
        <color theme="1"/>
        <rFont val="Calibri"/>
        <family val="2"/>
        <scheme val="minor"/>
      </rPr>
      <t>24 horas</t>
    </r>
    <r>
      <rPr>
        <sz val="10"/>
        <rFont val="Arial"/>
        <family val="2"/>
      </rPr>
      <t xml:space="preserve"> por dia</t>
    </r>
  </si>
  <si>
    <t>Tempo de utilização do sistema:</t>
  </si>
  <si>
    <t>3.1.</t>
  </si>
  <si>
    <t>Os tempos de utilização considerados na planilha:</t>
  </si>
  <si>
    <r>
      <t xml:space="preserve">item 2 do custo e assim por diante. </t>
    </r>
    <r>
      <rPr>
        <b/>
        <sz val="11"/>
        <color theme="1"/>
        <rFont val="Calibri"/>
        <family val="2"/>
        <scheme val="minor"/>
      </rPr>
      <t>Este procedimento torna mais claro o entendimento do projeto</t>
    </r>
    <r>
      <rPr>
        <sz val="10"/>
        <rFont val="Arial"/>
        <family val="2"/>
      </rPr>
      <t>.</t>
    </r>
  </si>
  <si>
    <t xml:space="preserve">1 do benefício (por exemplo, ilumin 1) referenciado ao item 1 do custo, o item 2 do benefício (ilumin 2) referenciado ao </t>
  </si>
  <si>
    <t>Recomenda-se que os benefícios do projeto fiquem diretamente referenciados aos custos da substituição, ou seja, o item</t>
  </si>
  <si>
    <t>forma os materiais ficarão agrupados de acordo com as respectivas características técnicas e vida útil.</t>
  </si>
  <si>
    <t>Os equipamentos deverão ser agrupados de acordo com suas características nominais e perfis de funcionamento, desta</t>
  </si>
  <si>
    <t>CÁLCULO DOS BENEFÍCIOS DO PROJETO</t>
  </si>
  <si>
    <t>recursos de outras origens, foi possível uma otimização dos recursos do Programa de Eficiência Energética.</t>
  </si>
  <si>
    <r>
      <t xml:space="preserve">sobre o </t>
    </r>
    <r>
      <rPr>
        <b/>
        <sz val="11"/>
        <color theme="1"/>
        <rFont val="Calibri"/>
        <family val="2"/>
        <scheme val="minor"/>
      </rPr>
      <t>ponto de vista do projeto</t>
    </r>
    <r>
      <rPr>
        <sz val="10"/>
        <rFont val="Arial"/>
        <family val="2"/>
      </rPr>
      <t>. Esta analise é ilustrativa e tem como objetivo demonstrar que, com a inserção de recursos</t>
    </r>
  </si>
  <si>
    <r>
      <t>Havendo a inserção de custos de outras origens, a planilha calculará na aba "</t>
    </r>
    <r>
      <rPr>
        <b/>
        <sz val="11"/>
        <color theme="1"/>
        <rFont val="Calibri"/>
        <family val="2"/>
        <scheme val="minor"/>
      </rPr>
      <t>RCB</t>
    </r>
    <r>
      <rPr>
        <sz val="10"/>
        <rFont val="Arial"/>
        <family val="2"/>
      </rPr>
      <t>" adicionalmente a relação custo-benefício</t>
    </r>
  </si>
  <si>
    <t>7.</t>
  </si>
  <si>
    <r>
      <rPr>
        <b/>
        <sz val="11"/>
        <color theme="1"/>
        <rFont val="Calibri"/>
        <family val="2"/>
        <scheme val="minor"/>
      </rPr>
      <t>Consumidor</t>
    </r>
    <r>
      <rPr>
        <sz val="10"/>
        <rFont val="Arial"/>
        <family val="2"/>
      </rPr>
      <t>: recursos financeiros aportados pelo consumidor beneficiado pela ação de eficiência energética.</t>
    </r>
  </si>
  <si>
    <t>6.3.</t>
  </si>
  <si>
    <r>
      <rPr>
        <b/>
        <sz val="11"/>
        <color theme="1"/>
        <rFont val="Calibri"/>
        <family val="2"/>
        <scheme val="minor"/>
      </rPr>
      <t>Terceiros</t>
    </r>
    <r>
      <rPr>
        <sz val="10"/>
        <rFont val="Arial"/>
        <family val="2"/>
      </rPr>
      <t>: recursos financeiros aportados por entidades parceiras (instuições financeiras, etc).</t>
    </r>
  </si>
  <si>
    <t>6.2.</t>
  </si>
  <si>
    <r>
      <rPr>
        <b/>
        <sz val="11"/>
        <color theme="1"/>
        <rFont val="Calibri"/>
        <family val="2"/>
        <scheme val="minor"/>
      </rPr>
      <t>PEE</t>
    </r>
    <r>
      <rPr>
        <sz val="10"/>
        <rFont val="Arial"/>
        <family val="2"/>
      </rPr>
      <t>: recursos financeiros aportados pelo Programa de Eficiência Energética, ou seja, pela concessionária.</t>
    </r>
  </si>
  <si>
    <t>6.1.</t>
  </si>
  <si>
    <t>Sobre a origem dos recursos, define-se:</t>
  </si>
  <si>
    <t>6.</t>
  </si>
  <si>
    <t>cada custo apresentado na proposta, deve ser apresentados no mínimo 3 orçamentos, conforme previsto em edital.</t>
  </si>
  <si>
    <t>apresentados, bem como sinaliza que para um determinado item não foram inseridos 3 orçamentos. Ressalta-se que, para</t>
  </si>
  <si>
    <t>No intuito de auxiliar o proponente, a planilha de comparativo de orçamentos destaca o menor valor dentre os orçamentos</t>
  </si>
  <si>
    <t>5.</t>
  </si>
  <si>
    <t>aportado com recursos do Programa de Eficiência Energética (PEE).</t>
  </si>
  <si>
    <r>
      <t>de recursos deverão ser inseridos nos campos específicos "terceiros" e "consumidor", dispostos nas colunas de "</t>
    </r>
    <r>
      <rPr>
        <b/>
        <sz val="11"/>
        <color theme="1"/>
        <rFont val="Calibri"/>
        <family val="2"/>
        <scheme val="minor"/>
      </rPr>
      <t>ORIGEM</t>
    </r>
  </si>
  <si>
    <t>orçamentos, deve-se indicar a origem destes recursos. Valores que serão pagos pelo próprio consumidor ou outra fonte</t>
  </si>
  <si>
    <r>
      <rPr>
        <b/>
        <sz val="11"/>
        <color theme="1"/>
        <rFont val="Calibri"/>
        <family val="2"/>
        <scheme val="minor"/>
      </rPr>
      <t>Separação dos custos por origem dos recursos:</t>
    </r>
    <r>
      <rPr>
        <sz val="10"/>
        <rFont val="Arial"/>
        <family val="2"/>
      </rPr>
      <t xml:space="preserve"> após o lançamento dos custos nas planilhas de comparativos de</t>
    </r>
  </si>
  <si>
    <t>4.2.</t>
  </si>
  <si>
    <t>ou seja, o custo total relacionado ao material ou serviço, independente de qual for a origem do recurso.</t>
  </si>
  <si>
    <r>
      <t xml:space="preserve">diretamente na planilha de custo correspondente. Nesta etapa, deve-se preencher o </t>
    </r>
    <r>
      <rPr>
        <b/>
        <sz val="11"/>
        <color theme="1"/>
        <rFont val="Calibri"/>
        <family val="2"/>
        <scheme val="minor"/>
      </rPr>
      <t>valor global de cada item de custo</t>
    </r>
    <r>
      <rPr>
        <sz val="10"/>
        <rFont val="Arial"/>
        <family val="2"/>
      </rPr>
      <t>,</t>
    </r>
  </si>
  <si>
    <t>planilha irá selecionar o menor valor dentre os orçamentos apresentados automaticamente, lançando o menor valor</t>
  </si>
  <si>
    <r>
      <rPr>
        <b/>
        <sz val="11"/>
        <color theme="1"/>
        <rFont val="Calibri"/>
        <family val="2"/>
        <scheme val="minor"/>
      </rPr>
      <t>Comparativo de orçamentos:</t>
    </r>
    <r>
      <rPr>
        <sz val="10"/>
        <rFont val="Arial"/>
        <family val="2"/>
      </rPr>
      <t xml:space="preserve"> inicia-se o preenchimento das planilhas de comparativos de orçamento, sendo que a</t>
    </r>
  </si>
  <si>
    <t>4.1.</t>
  </si>
  <si>
    <t>A planilha calcula os custos do projeto em 2 etapas:</t>
  </si>
  <si>
    <t>4.</t>
  </si>
  <si>
    <t>seja calculado a amostragem mínima a ser medida.</t>
  </si>
  <si>
    <r>
      <t>refere à definição de amostragem, as ações de medição e verificação devem ser lançadas na planilha "</t>
    </r>
    <r>
      <rPr>
        <b/>
        <sz val="11"/>
        <color theme="1"/>
        <rFont val="Calibri"/>
        <family val="2"/>
        <scheme val="minor"/>
      </rPr>
      <t>M&amp;V</t>
    </r>
    <r>
      <rPr>
        <sz val="10"/>
        <rFont val="Arial"/>
        <family val="2"/>
      </rPr>
      <t>", para que</t>
    </r>
  </si>
  <si>
    <r>
      <rPr>
        <b/>
        <sz val="11"/>
        <color theme="1"/>
        <rFont val="Calibri"/>
        <family val="2"/>
        <scheme val="minor"/>
      </rPr>
      <t>Custos com medição e verificação</t>
    </r>
    <r>
      <rPr>
        <sz val="10"/>
        <rFont val="Arial"/>
        <family val="2"/>
      </rPr>
      <t>: devido a complexidade das ações de medição e verificação, em especial no que se</t>
    </r>
  </si>
  <si>
    <t>e sim ao projeto como um todo, estes custos são lançados em separado para que sejam rateados entre os usos finais.</t>
  </si>
  <si>
    <r>
      <rPr>
        <b/>
        <sz val="11"/>
        <color theme="1"/>
        <rFont val="Calibri"/>
        <family val="2"/>
        <scheme val="minor"/>
      </rPr>
      <t>Custos de diagnóstico energético, marketing e treinamento</t>
    </r>
    <r>
      <rPr>
        <sz val="10"/>
        <rFont val="Arial"/>
        <family val="2"/>
      </rPr>
      <t>: como estes custos não são referentes a uma ação específica</t>
    </r>
  </si>
  <si>
    <t>uso final correspondente (materiais e equipamentos, mão de obra para instalação, descarte e eventuais outros custos).</t>
  </si>
  <si>
    <r>
      <rPr>
        <b/>
        <sz val="11"/>
        <color theme="1"/>
        <rFont val="Calibri"/>
        <family val="2"/>
        <scheme val="minor"/>
      </rPr>
      <t>Custos dos usos finais</t>
    </r>
    <r>
      <rPr>
        <sz val="10"/>
        <rFont val="Arial"/>
        <family val="2"/>
      </rPr>
      <t>: todos os custos relacionados diretamente com um uso final deverá ser lançado na planilha do</t>
    </r>
  </si>
  <si>
    <t>Os custos do projeto devem ser lançados da seguinte forma:</t>
  </si>
  <si>
    <r>
      <t xml:space="preserve">por diante. </t>
    </r>
    <r>
      <rPr>
        <b/>
        <sz val="11"/>
        <color theme="1"/>
        <rFont val="Calibri"/>
        <family val="2"/>
        <scheme val="minor"/>
      </rPr>
      <t>Este procedimento torna mais claro o entendimento do projeto</t>
    </r>
    <r>
      <rPr>
        <sz val="10"/>
        <rFont val="Arial"/>
        <family val="2"/>
      </rPr>
      <t>.</t>
    </r>
  </si>
  <si>
    <t>ou seja, o item 1 do custo referenciado ao item 1 do benefício, o item 2 do custo referenciado ao item 2 do benefício e assim</t>
  </si>
  <si>
    <t>Recomenda-se que os custos do projeto fiquem diretamente referenciados ao benefício proporcionado pela substituição,</t>
  </si>
  <si>
    <t>CÁLCULO DOS CUSTOS DO PROJETO</t>
  </si>
  <si>
    <r>
      <rPr>
        <b/>
        <sz val="11"/>
        <color theme="1"/>
        <rFont val="Calibri"/>
        <family val="2"/>
        <scheme val="minor"/>
      </rPr>
      <t>determinantes para seleção</t>
    </r>
    <r>
      <rPr>
        <sz val="10"/>
        <rFont val="Arial"/>
        <family val="2"/>
      </rPr>
      <t xml:space="preserve"> na Chamada Pública:</t>
    </r>
  </si>
  <si>
    <t>Os critérios limite de viabilidade dos projetos de eficiência energética, conforme metodologia Aneel, são:</t>
  </si>
  <si>
    <t>VIABILIDADE DOS PROJETOS DE EFICIÊNCIA ENERGÉTICA</t>
  </si>
  <si>
    <t>moradores, funcionários, consumidores, etc, que utilizem o imóvel.</t>
  </si>
  <si>
    <r>
      <t xml:space="preserve">Nº de Pessoas Beneficiadas: </t>
    </r>
    <r>
      <rPr>
        <sz val="10"/>
        <rFont val="Arial"/>
        <family val="2"/>
      </rPr>
      <t xml:space="preserve">indicar estimativa do número de pessoas beneficiadas pelo projeto, podendo ser considerados: </t>
    </r>
  </si>
  <si>
    <r>
      <rPr>
        <b/>
        <sz val="11"/>
        <color theme="1"/>
        <rFont val="Calibri"/>
        <family val="2"/>
        <scheme val="minor"/>
      </rPr>
      <t>CED</t>
    </r>
    <r>
      <rPr>
        <sz val="10"/>
        <rFont val="Arial"/>
        <family val="2"/>
      </rPr>
      <t>: custo evitado de demanda (R$/kW</t>
    </r>
    <r>
      <rPr>
        <sz val="11"/>
        <color theme="1"/>
        <rFont val="Calibri"/>
        <family val="2"/>
      </rPr>
      <t>·</t>
    </r>
    <r>
      <rPr>
        <sz val="10"/>
        <rFont val="Arial"/>
        <family val="2"/>
      </rPr>
      <t>ano).</t>
    </r>
  </si>
  <si>
    <r>
      <rPr>
        <b/>
        <sz val="11"/>
        <color theme="1"/>
        <rFont val="Calibri"/>
        <family val="2"/>
        <scheme val="minor"/>
      </rPr>
      <t>CEE</t>
    </r>
    <r>
      <rPr>
        <sz val="10"/>
        <rFont val="Arial"/>
        <family val="2"/>
      </rPr>
      <t>: custo da energia evitada (R$/MWh).</t>
    </r>
  </si>
  <si>
    <r>
      <rPr>
        <b/>
        <sz val="11"/>
        <color theme="1"/>
        <rFont val="Calibri"/>
        <family val="2"/>
        <scheme val="minor"/>
      </rPr>
      <t>Subgrupo tarifário</t>
    </r>
    <r>
      <rPr>
        <sz val="10"/>
        <rFont val="Arial"/>
        <family val="2"/>
      </rPr>
      <t>: grupo de tensão no qual a unidade consumidora se enquadra, utilizado para definir:</t>
    </r>
  </si>
  <si>
    <r>
      <rPr>
        <b/>
        <sz val="11"/>
        <color theme="1"/>
        <rFont val="Calibri"/>
        <family val="2"/>
        <scheme val="minor"/>
      </rPr>
      <t>Tarifa branca</t>
    </r>
    <r>
      <rPr>
        <sz val="10"/>
        <rFont val="Arial"/>
        <family val="2"/>
      </rPr>
      <t>: tarifas diferenciadas de consumo de energia elétrica para consumidores baixa tensão.</t>
    </r>
  </si>
  <si>
    <t>3.4.</t>
  </si>
  <si>
    <r>
      <rPr>
        <b/>
        <sz val="11"/>
        <color theme="1"/>
        <rFont val="Calibri"/>
        <family val="2"/>
        <scheme val="minor"/>
      </rPr>
      <t>Tarifa azul</t>
    </r>
    <r>
      <rPr>
        <sz val="10"/>
        <rFont val="Arial"/>
        <family val="2"/>
      </rPr>
      <t>: tarifas diferenciadas de consumo de energia elétrica e demanda.</t>
    </r>
  </si>
  <si>
    <r>
      <rPr>
        <b/>
        <sz val="11"/>
        <color theme="1"/>
        <rFont val="Calibri"/>
        <family val="2"/>
        <scheme val="minor"/>
      </rPr>
      <t>Tarifa verde</t>
    </r>
    <r>
      <rPr>
        <sz val="10"/>
        <rFont val="Arial"/>
        <family val="2"/>
      </rPr>
      <t>:  tarifas diferenciadas de consumo de energia elétrica e única tarifa de demanda.</t>
    </r>
  </si>
  <si>
    <r>
      <rPr>
        <b/>
        <sz val="11"/>
        <color theme="1"/>
        <rFont val="Calibri"/>
        <family val="2"/>
        <scheme val="minor"/>
      </rPr>
      <t>Tarifa convencional</t>
    </r>
    <r>
      <rPr>
        <sz val="10"/>
        <rFont val="Arial"/>
        <family val="2"/>
      </rPr>
      <t>: tarifas únicas de consumo de energia elétrica e demanda.</t>
    </r>
  </si>
  <si>
    <r>
      <rPr>
        <b/>
        <sz val="11"/>
        <color theme="1"/>
        <rFont val="Calibri"/>
        <family val="2"/>
        <scheme val="minor"/>
      </rPr>
      <t>Modalidade tarifária</t>
    </r>
    <r>
      <rPr>
        <sz val="10"/>
        <rFont val="Arial"/>
        <family val="2"/>
      </rPr>
      <t>: em qual das tarifas a unidade consumidora se enquadra:</t>
    </r>
  </si>
  <si>
    <r>
      <rPr>
        <b/>
        <sz val="11"/>
        <color theme="1"/>
        <rFont val="Calibri"/>
        <family val="2"/>
        <scheme val="minor"/>
      </rPr>
      <t>Micro ou pequena empresa</t>
    </r>
    <r>
      <rPr>
        <sz val="10"/>
        <rFont val="Arial"/>
        <family val="2"/>
      </rPr>
      <t>: retorno de 80% do investimento realizado via contrato de desempenho.</t>
    </r>
  </si>
  <si>
    <r>
      <rPr>
        <b/>
        <sz val="11"/>
        <color theme="1"/>
        <rFont val="Calibri"/>
        <family val="2"/>
        <scheme val="minor"/>
      </rPr>
      <t>Tipo de empresa</t>
    </r>
    <r>
      <rPr>
        <sz val="10"/>
        <rFont val="Arial"/>
        <family val="2"/>
      </rPr>
      <t>: utilizado para definição do montante a ser devolvido via contrato de desempenho:</t>
    </r>
  </si>
  <si>
    <t>feita de forma criteriosa, uma vez que estes parâmetros influenciam diretamente nos cálculos realizados por esta planilha.</t>
  </si>
  <si>
    <r>
      <t>O preenchimento dos dados da "</t>
    </r>
    <r>
      <rPr>
        <b/>
        <sz val="11"/>
        <color theme="1"/>
        <rFont val="Calibri"/>
        <family val="2"/>
        <scheme val="minor"/>
      </rPr>
      <t>IDENTIFICAÇÃO DA UNIDADE CONSUMIDORA BENEFICIADA</t>
    </r>
    <r>
      <rPr>
        <sz val="10"/>
        <rFont val="Arial"/>
        <family val="2"/>
      </rPr>
      <t>" é muito importante e deve ser</t>
    </r>
  </si>
  <si>
    <t>INFORMAÇÕES SOBRE A UNIDADE CONSUMIDORA BENEFICIADA</t>
  </si>
  <si>
    <t>Terminada esta primeira etapa, procede-se com o cálculo dos custos e dos benefícios, em qualquer ordem.</t>
  </si>
  <si>
    <t>É possível ocultar as abas dos usos finais não eficientizados, para facilitar a manipulação da planilha.</t>
  </si>
  <si>
    <r>
      <t>Por fim, identifica-se a "</t>
    </r>
    <r>
      <rPr>
        <b/>
        <sz val="11"/>
        <color theme="1"/>
        <rFont val="Calibri"/>
        <family val="2"/>
        <scheme val="minor"/>
      </rPr>
      <t>EMPRESA RESPONSÁVEL PELA PROPOSTA DE PROJETO</t>
    </r>
    <r>
      <rPr>
        <sz val="10"/>
        <rFont val="Arial"/>
        <family val="2"/>
      </rPr>
      <t>".</t>
    </r>
  </si>
  <si>
    <r>
      <t>Após preenche-se os dados de "</t>
    </r>
    <r>
      <rPr>
        <b/>
        <sz val="11"/>
        <color theme="1"/>
        <rFont val="Calibri"/>
        <family val="2"/>
        <scheme val="minor"/>
      </rPr>
      <t>IDENTIFICAÇÃO DA UNIDADE CONSUMIDORA BENEFICIADA</t>
    </r>
    <r>
      <rPr>
        <sz val="10"/>
        <rFont val="Arial"/>
        <family val="2"/>
      </rPr>
      <t>".</t>
    </r>
  </si>
  <si>
    <r>
      <t>Inicia-se com o preenchimento dos dados de "</t>
    </r>
    <r>
      <rPr>
        <b/>
        <sz val="11"/>
        <color theme="1"/>
        <rFont val="Calibri"/>
        <family val="2"/>
        <scheme val="minor"/>
      </rPr>
      <t>IDENTIFICAÇÃO DO PROJETO DE EFICIÊNCIA ENERGÉTICA</t>
    </r>
    <r>
      <rPr>
        <sz val="10"/>
        <rFont val="Arial"/>
        <family val="2"/>
      </rPr>
      <t>".</t>
    </r>
  </si>
  <si>
    <r>
      <t>A primeira aba a ser preenchida é a aba "</t>
    </r>
    <r>
      <rPr>
        <b/>
        <sz val="11"/>
        <color theme="1"/>
        <rFont val="Calibri"/>
        <family val="2"/>
        <scheme val="minor"/>
      </rPr>
      <t>Projeto</t>
    </r>
    <r>
      <rPr>
        <sz val="10"/>
        <rFont val="Arial"/>
        <family val="2"/>
      </rPr>
      <t>".</t>
    </r>
  </si>
  <si>
    <t>Deverão ser preenchidas apenas as células em branco.</t>
  </si>
  <si>
    <t>ORIENTAÇÕES PARA PREENCHIMENTO DA PLANILHA</t>
  </si>
  <si>
    <t>representando um dos principais programas de eficiência energética no Brasil.</t>
  </si>
  <si>
    <t>e os índices de eficiência definidos pelo “Comitê Gestor de Indicadores de Eficiência Energética - CGIEE”,</t>
  </si>
  <si>
    <t>da “Etiqueta Nacional de Conservação de Energia - Ence”. O PBE tem alta sinergia com o “Selo Procel”</t>
  </si>
  <si>
    <t>informações sobre o desempenho dos produtos no que diz respeito à sua eficiência energética através</t>
  </si>
  <si>
    <t>Coordenado pelo “Instituto Nacional de Metrologia, Qualidade e Tecnologia - Inmetro”, visa prestar</t>
  </si>
  <si>
    <t>Programa Brasileiro de Etiquetagem - PBE</t>
  </si>
  <si>
    <t>energética dentro de cada categoria.</t>
  </si>
  <si>
    <t>da compra, indicando os produtos disponíveis o mercado que apresentem os melhores níveis de eficiência</t>
  </si>
  <si>
    <t>Secretaria-Executiva mantida pela Eletrobras. O Selo Procel tem por objetivo orientar o consumidor no ato</t>
  </si>
  <si>
    <t>Conservação de Energia Elétrica - Procel”, coordenado pelo Ministério das Minas e Energia, com sua</t>
  </si>
  <si>
    <t>Presidencial em 8 de dezembro de 1993. Foi desenvolvido e concedido pelo “Programa Nacional de</t>
  </si>
  <si>
    <t>O “Selo Procel de Economia de Energia”, ou simplesmente “Selo Procel”, foi instituído através de Decreto</t>
  </si>
  <si>
    <t>Programa Nacional de Conservação de Energia Elétrica - Procel</t>
  </si>
  <si>
    <t>DIFERENÇA ENTRE O SELO PROCEL E O PROGRAMA BRASILEIRO DE ETIQUETAGEM - PBE</t>
  </si>
  <si>
    <t>o projeto terá uma economia superior ao projetado, melhorando o resultado final do mesmo.</t>
  </si>
  <si>
    <t>gerará a menor economia com o mesmo custo. No decorrer da execução do projeto, caso seja adquirida a lâmpada de 9,5W,</t>
  </si>
  <si>
    <t>princípio do conservadorismo, utilizando a lâmpada de maior potência nos cálculos (lâmpada LED 10W), uma vez que esta</t>
  </si>
  <si>
    <t>objetivo dos equipamentos é o mesmo (substituir uma lâmpada incandescente de 60W). Neste caso, deve-se observar o</t>
  </si>
  <si>
    <t>lâmpada LED 9,5W e 2 orçamentos de lâmpada LED 10W), recomenda-se apresentá-los de forma agrupada, uma vez que o</t>
  </si>
  <si>
    <t>10W, variando entre os fabricantes). Ao invés de apresentar os orçamentos de forma distinta (por exemplo, 1 oçamento de</t>
  </si>
  <si>
    <t>60W por uma lâmpada LED com selo Procel e mesmo fluxo luminoso, podendo apresentar diversas potências, como 9,5W e</t>
  </si>
  <si>
    <t>características técnicas levemente diferentes porém equivalentes (por exemplo, a substituição de lâmpada incandescente</t>
  </si>
  <si>
    <r>
      <rPr>
        <b/>
        <sz val="11"/>
        <color theme="1"/>
        <rFont val="Calibri"/>
        <family val="2"/>
        <scheme val="minor"/>
      </rPr>
      <t>energética</t>
    </r>
    <r>
      <rPr>
        <sz val="10"/>
        <rFont val="Arial"/>
        <family val="2"/>
      </rPr>
      <t xml:space="preserve"> e não simplesmente como um material. Ao especificar um material pode-se encontrar diversos materiais com</t>
    </r>
  </si>
  <si>
    <r>
      <t xml:space="preserve">Recomenda-se que a especificação de materiais seja pensada como </t>
    </r>
    <r>
      <rPr>
        <b/>
        <sz val="11"/>
        <color theme="1"/>
        <rFont val="Calibri"/>
        <family val="2"/>
        <scheme val="minor"/>
      </rPr>
      <t>uma solução para uma determinada ação de eficiência</t>
    </r>
  </si>
  <si>
    <t>mais eficientes disponíveis.</t>
  </si>
  <si>
    <t>Caso os equipamentos necessários ao projeto não sejam contemplados pelo PBE, poderão ser utilizados os equipamentos</t>
  </si>
  <si>
    <t>o equipamento mais eficiente disponível.</t>
  </si>
  <si>
    <t>deverão ser adquiridos os equipamentos mais eficientes dentro da listagem do PBE, devendo escolher obrigatoriamente</t>
  </si>
  <si>
    <t>Na eventualidade de não existirem equipamentos com selo Procel ou com etiqueta A de desempenho energético (Ence),</t>
  </si>
  <si>
    <t>Programa Brasileiro de Etiquetagem - PBE.</t>
  </si>
  <si>
    <t>equipamentos com etiqueta A de desempenho energético (Etiqueta Nacional de Conservação de Energia - Ence), do</t>
  </si>
  <si>
    <t>Caso não existam no mercado nacional os equipamentos com selo Procel necessários ao projeto, deverão ser adquiridos</t>
  </si>
  <si>
    <r>
      <rPr>
        <b/>
        <sz val="11"/>
        <color theme="1"/>
        <rFont val="Calibri"/>
        <family val="2"/>
        <scheme val="minor"/>
      </rPr>
      <t>Possuir o selo Procel de economia de energia</t>
    </r>
    <r>
      <rPr>
        <sz val="10"/>
        <rFont val="Arial"/>
        <family val="2"/>
      </rPr>
      <t>, ou simplesmente selo Procel.</t>
    </r>
  </si>
  <si>
    <t>Considera-se equipamento energeticamente eficiente aquele que:</t>
  </si>
  <si>
    <t>Os equipamentos de uso final de energia elétrica utilizados deverão ser, obrigatoriamente, energeticamente eficientes.</t>
  </si>
  <si>
    <t>ESPECIFICAÇÃO DE MATERIAIS E EQUIPAMENTOS</t>
  </si>
  <si>
    <r>
      <rPr>
        <b/>
        <sz val="11"/>
        <color theme="1"/>
        <rFont val="Calibri"/>
        <family val="2"/>
        <scheme val="minor"/>
      </rPr>
      <t>Ótica do sistema elétrico</t>
    </r>
    <r>
      <rPr>
        <sz val="10"/>
        <rFont val="Arial"/>
        <family val="2"/>
      </rPr>
      <t>: valorando os benefícios em comparação pelo custo marginal de expansão do sistema.</t>
    </r>
  </si>
  <si>
    <t>8.1</t>
  </si>
  <si>
    <t>A planilha realiza a avaliação dos benefícios do projeto em 1 situação descrita pelo Propee:</t>
  </si>
  <si>
    <t>8.</t>
  </si>
  <si>
    <r>
      <rPr>
        <b/>
        <sz val="11"/>
        <color theme="1"/>
        <rFont val="Calibri"/>
        <family val="2"/>
        <scheme val="minor"/>
      </rPr>
      <t>Ponto de vista do projeto</t>
    </r>
    <r>
      <rPr>
        <sz val="10"/>
        <rFont val="Arial"/>
        <family val="2"/>
      </rPr>
      <t>: avaliam-se todos os custos despendidos no projeto, independente da origem do recurso.</t>
    </r>
  </si>
  <si>
    <t>7.2.</t>
  </si>
  <si>
    <r>
      <rPr>
        <b/>
        <sz val="11"/>
        <color theme="1"/>
        <rFont val="Calibri"/>
        <family val="2"/>
        <scheme val="minor"/>
      </rPr>
      <t>Ponto de vista do PEE</t>
    </r>
    <r>
      <rPr>
        <sz val="10"/>
        <rFont val="Arial"/>
        <family val="2"/>
      </rPr>
      <t>: avaliam-se somente os custos despendidos pelo PEE.</t>
    </r>
  </si>
  <si>
    <t>7.1.</t>
  </si>
  <si>
    <t>A planilha realiza a avaliação dos custos do projeto nas 2 situações descritas pelo Propee:</t>
  </si>
  <si>
    <r>
      <t xml:space="preserve">Esta planilha realiza somente a avaliação </t>
    </r>
    <r>
      <rPr>
        <b/>
        <sz val="11"/>
        <rFont val="Calibri"/>
        <family val="2"/>
        <scheme val="minor"/>
      </rPr>
      <t>ex ante</t>
    </r>
    <r>
      <rPr>
        <sz val="11"/>
        <rFont val="Calibri"/>
        <family val="2"/>
        <scheme val="minor"/>
      </rPr>
      <t xml:space="preserve"> do projeto.</t>
    </r>
  </si>
  <si>
    <r>
      <t>A avaliação ex post será feita através da planilha disponibilizada pela Agência Nacional de Energia Elétrica - Aneel</t>
    </r>
    <r>
      <rPr>
        <sz val="11"/>
        <rFont val="Calibri"/>
        <family val="2"/>
        <scheme val="minor"/>
      </rPr>
      <t>.</t>
    </r>
  </si>
  <si>
    <t>5.5.</t>
  </si>
  <si>
    <t>Avaliação realizada para apurar a viabilidade dos investimentos realizados.</t>
  </si>
  <si>
    <t>5.4.</t>
  </si>
  <si>
    <t>É a avaliação final do projeto, realizada após seu encerramento.</t>
  </si>
  <si>
    <t>5.3.</t>
  </si>
  <si>
    <t>Custos e benefícios são avaliados em função dos custos despendidos e medições realizadas.</t>
  </si>
  <si>
    <t>5.2.</t>
  </si>
  <si>
    <t>Avaliação realizada através de valores consolidados, na fase de fechamento do projeto.</t>
  </si>
  <si>
    <t>5.1.</t>
  </si>
  <si>
    <t>Avaliação ex post:</t>
  </si>
  <si>
    <r>
      <t>A avaliação ex ante apresentada nesta planilha é baseada no disposto no Propee</t>
    </r>
    <r>
      <rPr>
        <sz val="11"/>
        <rFont val="Calibri"/>
        <family val="2"/>
        <scheme val="minor"/>
      </rPr>
      <t>.</t>
    </r>
  </si>
  <si>
    <t>4.5.</t>
  </si>
  <si>
    <t>Avaliação realizada para avaliar a viabilidade dos investimentos a serem realizados.</t>
  </si>
  <si>
    <t>4.4.</t>
  </si>
  <si>
    <t>É a avaliação inicial do projeto, realizada antes do início do projeto.</t>
  </si>
  <si>
    <t>4.3.</t>
  </si>
  <si>
    <t>Custos e benefícios são avaliados através de levantamentos, dados de catálogos e estimativas.</t>
  </si>
  <si>
    <t>Avaliação realizada através de valores estimados, na fase de definição do projeto.</t>
  </si>
  <si>
    <t>Avaliação ex ante:</t>
  </si>
  <si>
    <t>As seguintes avaliações devem ser realizadas nos projetos de eficiência energética, dependendo do estágio do projeto.</t>
  </si>
  <si>
    <t>A planilha realiza cálculos para um único subgrupo tarifário (nível de tensão de atendimento).</t>
  </si>
  <si>
    <t>Abas ou colunas não utilizadas poderão ser "ocultas" porém nunca "excluídas", evitando a quebra de vínculos da planilha.</t>
  </si>
  <si>
    <t>ORIENTAÇÕES GERAIS SOBRE A PLANILHA</t>
  </si>
  <si>
    <t>Outras informações</t>
  </si>
  <si>
    <t>12.</t>
  </si>
  <si>
    <t>Simulação das parcelas do contrato de desempenho</t>
  </si>
  <si>
    <t>11.</t>
  </si>
  <si>
    <t>Cronograma físico e financeiro</t>
  </si>
  <si>
    <t>10.</t>
  </si>
  <si>
    <t>Ações de medição e verificação do projeto</t>
  </si>
  <si>
    <t>9.</t>
  </si>
  <si>
    <t>Cálculo dos benefícios do projeto</t>
  </si>
  <si>
    <t>Cálculo dos custos do projeto</t>
  </si>
  <si>
    <t>Viabilidade dos projetos de eficiência energética</t>
  </si>
  <si>
    <t>Informações sobre a unidade consumidora beneficiada</t>
  </si>
  <si>
    <t>Orientações para preenchimento da planilha</t>
  </si>
  <si>
    <t>Diferença entre o Selo Procel e o Programa Brasileiro de Etiquetagem - PBE</t>
  </si>
  <si>
    <t>Orientações gerais sobre a planilha</t>
  </si>
  <si>
    <t>ÍNDICE</t>
  </si>
  <si>
    <t>Esta planilha foi desenvolvida no Microsoft Excel 2013®.</t>
  </si>
  <si>
    <r>
      <t xml:space="preserve">Para fins de seleção de propostas de projeto, a Enel define os seguintes critérios limite, os quais são </t>
    </r>
    <r>
      <rPr>
        <b/>
        <sz val="11"/>
        <color theme="1"/>
        <rFont val="Calibri"/>
        <family val="2"/>
        <scheme val="minor"/>
      </rPr>
      <t>os</t>
    </r>
  </si>
  <si>
    <t>Nº de pessoas beneficiadas:</t>
  </si>
  <si>
    <t>Projeto</t>
  </si>
  <si>
    <t>AJUDA</t>
  </si>
  <si>
    <t xml:space="preserve">Especificação de materiais e equipamentos </t>
  </si>
  <si>
    <t>Das variações positivas do índice de correção monetária escolhido para ser aplicado aos contratos de desempenho.</t>
  </si>
  <si>
    <t>UNIDADE CONSUMIDORA (UC) :</t>
  </si>
  <si>
    <t>Proponente</t>
  </si>
  <si>
    <r>
      <rPr>
        <b/>
        <sz val="11"/>
        <color theme="1"/>
        <rFont val="Calibri"/>
        <family val="2"/>
        <scheme val="minor"/>
      </rPr>
      <t>DOS RECURSOS</t>
    </r>
    <r>
      <rPr>
        <sz val="10"/>
        <rFont val="Arial"/>
        <family val="2"/>
      </rPr>
      <t xml:space="preserve">". </t>
    </r>
    <r>
      <rPr>
        <sz val="11"/>
        <rFont val="Calibri"/>
        <family val="2"/>
        <scheme val="minor"/>
      </rPr>
      <t>O custo das outras origens inseridos serão substraídos do custo total e o restante irá compor o custo</t>
    </r>
  </si>
  <si>
    <t>CEE 1</t>
  </si>
  <si>
    <t>CED 2</t>
  </si>
  <si>
    <t>CED 1</t>
  </si>
  <si>
    <t>CEE 2</t>
  </si>
  <si>
    <t>CÁLCULO DA RCB - POR SUBGRUPO TARIFÁRIO</t>
  </si>
  <si>
    <t>Subgrupo Tarifário</t>
  </si>
  <si>
    <t>NIVEIS DE TENSÃO SELECIONADOS</t>
  </si>
  <si>
    <t>Custo Anualizado</t>
  </si>
  <si>
    <t>Custo Anualizado com Contrapartida</t>
  </si>
  <si>
    <t>CUSTOS ANUALIZADOS - POR SUBGRUPO TARIFÁRIO</t>
  </si>
  <si>
    <t>mkt</t>
  </si>
  <si>
    <t>Subgrupo Tarifário 1:</t>
  </si>
  <si>
    <t>Subgrupo Tarifário 2:</t>
  </si>
  <si>
    <t>Modalidade Tarifária 1:</t>
  </si>
  <si>
    <t xml:space="preserve">TREINAMENTO </t>
  </si>
  <si>
    <t>-</t>
  </si>
  <si>
    <t>Resolução ANEEL Nº 2.383 de 17 de abril de 2018</t>
  </si>
  <si>
    <t>Valor total da cotação</t>
  </si>
  <si>
    <t>Menor Valor Total de Proposta</t>
  </si>
  <si>
    <t>Menor Valor de Proposta</t>
  </si>
  <si>
    <t>Menor Valor de proposta</t>
  </si>
  <si>
    <t>Menor valor de proposta</t>
  </si>
  <si>
    <t>Valor total da proposta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</si>
  <si>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</si>
  <si>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</si>
  <si>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</si>
  <si>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</si>
  <si>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</si>
  <si>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</si>
  <si>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</si>
  <si>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</si>
  <si>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</si>
  <si>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</si>
  <si>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</si>
  <si>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</si>
  <si>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 xml:space="preserve">PEE ENEL </t>
  </si>
  <si>
    <t xml:space="preserve">Celebração de Convênio com a ENEL </t>
  </si>
  <si>
    <t>ENEL  e 
Consumidor</t>
  </si>
  <si>
    <t>ENEL  e 
Proponente</t>
  </si>
  <si>
    <t xml:space="preserve">ENEL </t>
  </si>
  <si>
    <t xml:space="preserve">Fiscalização da execução do projeto (ENEL) </t>
  </si>
  <si>
    <t>Custo Anualizado Total</t>
  </si>
  <si>
    <t>Custo Anualizado PEE</t>
  </si>
  <si>
    <r>
      <t>RCB</t>
    </r>
    <r>
      <rPr>
        <vertAlign val="subscript"/>
        <sz val="11"/>
        <color indexed="8"/>
        <rFont val="Calibri"/>
        <family val="2"/>
      </rPr>
      <t>MOTORES_PEE</t>
    </r>
  </si>
  <si>
    <t>Selecione a modalidade</t>
  </si>
  <si>
    <t>Contrato de Desempenho</t>
  </si>
  <si>
    <t>Fundo Perdido</t>
  </si>
  <si>
    <t>Tipo de Modalidade</t>
  </si>
  <si>
    <r>
      <t xml:space="preserve">Contrato de Desempenho: </t>
    </r>
    <r>
      <rPr>
        <sz val="10"/>
        <rFont val="Arial"/>
        <family val="2"/>
      </rPr>
      <t>RCB limite é menor ou igual a 0,90</t>
    </r>
  </si>
  <si>
    <r>
      <rPr>
        <b/>
        <sz val="10"/>
        <rFont val="Arial"/>
        <family val="2"/>
      </rPr>
      <t>Fundo Perdido</t>
    </r>
    <r>
      <rPr>
        <sz val="10"/>
        <rFont val="Arial"/>
        <family val="2"/>
      </rPr>
      <t>: RCB limite é menor ou igual a 0,80</t>
    </r>
  </si>
  <si>
    <r>
      <t xml:space="preserve">O horário de ponta da Enel Distribuição São Paulo é das </t>
    </r>
    <r>
      <rPr>
        <b/>
        <sz val="11"/>
        <color theme="1"/>
        <rFont val="Calibri"/>
        <family val="2"/>
        <scheme val="minor"/>
      </rPr>
      <t>17h30 às 20h30</t>
    </r>
    <r>
      <rPr>
        <sz val="10"/>
        <rFont val="Arial"/>
        <family val="2"/>
      </rPr>
      <t>.</t>
    </r>
  </si>
  <si>
    <r>
      <rPr>
        <b/>
        <sz val="10"/>
        <rFont val="Arial"/>
        <family val="2"/>
      </rPr>
      <t>Contrato de Desempenho:</t>
    </r>
    <r>
      <rPr>
        <sz val="10"/>
        <rFont val="Arial"/>
        <family val="2"/>
      </rPr>
      <t xml:space="preserve"> RCB limite é menor ou igual a 0,85</t>
    </r>
  </si>
  <si>
    <r>
      <rPr>
        <b/>
        <sz val="11"/>
        <color theme="1"/>
        <rFont val="Calibri"/>
        <family val="2"/>
        <scheme val="minor"/>
      </rPr>
      <t>Fundo Perdido</t>
    </r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RCB limite é menor ou igual a 0,75</t>
    </r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</si>
  <si>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</si>
  <si>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</si>
  <si>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</si>
  <si>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</si>
  <si>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</si>
  <si>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</si>
  <si>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</si>
  <si>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</si>
  <si>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</si>
  <si>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</si>
  <si>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</si>
  <si>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</si>
  <si>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</si>
  <si>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</si>
  <si>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</si>
  <si>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</si>
  <si>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</si>
  <si>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</si>
  <si>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</si>
  <si>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</si>
  <si>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</si>
  <si>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</si>
  <si>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</si>
  <si>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</si>
  <si>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</si>
  <si>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</si>
  <si>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</si>
  <si>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</si>
  <si>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</si>
  <si>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</si>
  <si>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</si>
  <si>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</si>
  <si>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</si>
  <si>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</si>
  <si>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</si>
  <si>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</si>
  <si>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</si>
  <si>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</si>
  <si>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</si>
  <si>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</si>
  <si>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</si>
  <si>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</si>
  <si>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</si>
  <si>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</si>
  <si>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</si>
  <si>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</si>
  <si>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</si>
  <si>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</si>
  <si>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</si>
  <si>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</si>
  <si>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ilumin 101</t>
  </si>
  <si>
    <t>ilumin 102</t>
  </si>
  <si>
    <t>ilumin 103</t>
  </si>
  <si>
    <t>ilumin 104</t>
  </si>
  <si>
    <t>ilumin 105</t>
  </si>
  <si>
    <t>ilumin 106</t>
  </si>
  <si>
    <t>ilumin 107</t>
  </si>
  <si>
    <t>ilumin 108</t>
  </si>
  <si>
    <t>ilumin 109</t>
  </si>
  <si>
    <t>ilumin 110</t>
  </si>
  <si>
    <t>ilumin 111</t>
  </si>
  <si>
    <t>ilumin 112</t>
  </si>
  <si>
    <t>ilumin 113</t>
  </si>
  <si>
    <t>ilumin 114</t>
  </si>
  <si>
    <t>ilumin 115</t>
  </si>
  <si>
    <t>ilumin 116</t>
  </si>
  <si>
    <t>ilumin 117</t>
  </si>
  <si>
    <t>ilumin 118</t>
  </si>
  <si>
    <t>ilumin 119</t>
  </si>
  <si>
    <t>ilumin 120</t>
  </si>
  <si>
    <t>ilumin 121</t>
  </si>
  <si>
    <t>ilumin 122</t>
  </si>
  <si>
    <t>ilumin 123</t>
  </si>
  <si>
    <t>ilumin 124</t>
  </si>
  <si>
    <t>ilumin 125</t>
  </si>
  <si>
    <t>ilumin 126</t>
  </si>
  <si>
    <t>ilumin 127</t>
  </si>
  <si>
    <t>ilumin 128</t>
  </si>
  <si>
    <t>ilumin 129</t>
  </si>
  <si>
    <t>ilumin 130</t>
  </si>
  <si>
    <t>ilumin 131</t>
  </si>
  <si>
    <t>ilumin 132</t>
  </si>
  <si>
    <t>ilumin 133</t>
  </si>
  <si>
    <t>ilumin 134</t>
  </si>
  <si>
    <t>ilumin 135</t>
  </si>
  <si>
    <t>ilumin 136</t>
  </si>
  <si>
    <t>ilumin 137</t>
  </si>
  <si>
    <t>ilumin 138</t>
  </si>
  <si>
    <t>ilumin 139</t>
  </si>
  <si>
    <t>ilumin 140</t>
  </si>
  <si>
    <t>ilumin 141</t>
  </si>
  <si>
    <t>ilumin 142</t>
  </si>
  <si>
    <t>ilumin 143</t>
  </si>
  <si>
    <t>ilumin 144</t>
  </si>
  <si>
    <t>ilumin 145</t>
  </si>
  <si>
    <t>ilumin 146</t>
  </si>
  <si>
    <t>ilumin 147</t>
  </si>
  <si>
    <t>ilumin 148</t>
  </si>
  <si>
    <t>ilumin 149</t>
  </si>
  <si>
    <t>ilumin 150</t>
  </si>
  <si>
    <t>ilumin 151</t>
  </si>
  <si>
    <t>ilumin 152</t>
  </si>
  <si>
    <t>ilumin 153</t>
  </si>
  <si>
    <t>ilumin 154</t>
  </si>
  <si>
    <t>ilumin 155</t>
  </si>
  <si>
    <t>ilumin 156</t>
  </si>
  <si>
    <t>ilumin 157</t>
  </si>
  <si>
    <t>ilumin 158</t>
  </si>
  <si>
    <t>ilumin 159</t>
  </si>
  <si>
    <t>ilumin 160</t>
  </si>
  <si>
    <t>ilumin 161</t>
  </si>
  <si>
    <t>ilumin 162</t>
  </si>
  <si>
    <t>ilumin 163</t>
  </si>
  <si>
    <t>ilumin 164</t>
  </si>
  <si>
    <t>ilumin 165</t>
  </si>
  <si>
    <t>ilumin 166</t>
  </si>
  <si>
    <t>ilumin 167</t>
  </si>
  <si>
    <t>ilumin 168</t>
  </si>
  <si>
    <t>ilumin 169</t>
  </si>
  <si>
    <t>ilumin 170</t>
  </si>
  <si>
    <t>ilumin 171</t>
  </si>
  <si>
    <t>ilumin 172</t>
  </si>
  <si>
    <t>ilumin 173</t>
  </si>
  <si>
    <t>ilumin 174</t>
  </si>
  <si>
    <t>ilumin 175</t>
  </si>
  <si>
    <t>ilumin 176</t>
  </si>
  <si>
    <t>ilumin 177</t>
  </si>
  <si>
    <t>ilumin 178</t>
  </si>
  <si>
    <t>ilumin 179</t>
  </si>
  <si>
    <t>ilumin 180</t>
  </si>
  <si>
    <t>ilumin 181</t>
  </si>
  <si>
    <t>ilumin 182</t>
  </si>
  <si>
    <t>ilumin 183</t>
  </si>
  <si>
    <t>ilumin 184</t>
  </si>
  <si>
    <t>ilumin 185</t>
  </si>
  <si>
    <t>ilumin 186</t>
  </si>
  <si>
    <t>ilumin 187</t>
  </si>
  <si>
    <t>ilumin 188</t>
  </si>
  <si>
    <t>ilumin 189</t>
  </si>
  <si>
    <t>ilumin 190</t>
  </si>
  <si>
    <t>ilumin 191</t>
  </si>
  <si>
    <t>ilumin 192</t>
  </si>
  <si>
    <t>ilumin 193</t>
  </si>
  <si>
    <t>ilumin 194</t>
  </si>
  <si>
    <t>ilumin 195</t>
  </si>
  <si>
    <t>ilumin 196</t>
  </si>
  <si>
    <t>ilumin 197</t>
  </si>
  <si>
    <t>ilumin 198</t>
  </si>
  <si>
    <t>ilumin 199</t>
  </si>
  <si>
    <t>ilumin 200</t>
  </si>
  <si>
    <t>ilumin 201</t>
  </si>
  <si>
    <t>ilumin 202</t>
  </si>
  <si>
    <t>ilumin 203</t>
  </si>
  <si>
    <t>ilumin 204</t>
  </si>
  <si>
    <t>ilumin 205</t>
  </si>
  <si>
    <t>ilumin 206</t>
  </si>
  <si>
    <t>ilumin 207</t>
  </si>
  <si>
    <t>ilumin 208</t>
  </si>
  <si>
    <t>ilumin 209</t>
  </si>
  <si>
    <t>ilumin 210</t>
  </si>
  <si>
    <t>ilumin 211</t>
  </si>
  <si>
    <t>ilumin 212</t>
  </si>
  <si>
    <t>ilumin 213</t>
  </si>
  <si>
    <t>ilumin 214</t>
  </si>
  <si>
    <t>ilumin 215</t>
  </si>
  <si>
    <t>ilumin 216</t>
  </si>
  <si>
    <t>ilumin 217</t>
  </si>
  <si>
    <t>ilumin 218</t>
  </si>
  <si>
    <t>ilumin 219</t>
  </si>
  <si>
    <t>ilumin 220</t>
  </si>
  <si>
    <t>ilumin 221</t>
  </si>
  <si>
    <t>ilumin 222</t>
  </si>
  <si>
    <t>ilumin 223</t>
  </si>
  <si>
    <t>ilumin 224</t>
  </si>
  <si>
    <t>ilumin 225</t>
  </si>
  <si>
    <t>ilumin 226</t>
  </si>
  <si>
    <t>ilumin 227</t>
  </si>
  <si>
    <t>ilumin 228</t>
  </si>
  <si>
    <t>ilumin 229</t>
  </si>
  <si>
    <t>ilumin 230</t>
  </si>
  <si>
    <t>ilumin 231</t>
  </si>
  <si>
    <t>ilumin 232</t>
  </si>
  <si>
    <t>ilumin 233</t>
  </si>
  <si>
    <t>ilumin 234</t>
  </si>
  <si>
    <t>ilumin 235</t>
  </si>
  <si>
    <t>ilumin 236</t>
  </si>
  <si>
    <t>ilumin 237</t>
  </si>
  <si>
    <t>ilumin 238</t>
  </si>
  <si>
    <t>ilumin 239</t>
  </si>
  <si>
    <t>ilumin 240</t>
  </si>
  <si>
    <t>ilumin 241</t>
  </si>
  <si>
    <t>ilumin 242</t>
  </si>
  <si>
    <t>ilumin 243</t>
  </si>
  <si>
    <t>ilumin 244</t>
  </si>
  <si>
    <t>ilumin 245</t>
  </si>
  <si>
    <t>ilumin 246</t>
  </si>
  <si>
    <t>ilumin 247</t>
  </si>
  <si>
    <t>ilumin 248</t>
  </si>
  <si>
    <t>ilumin 249</t>
  </si>
  <si>
    <t>ilumin 250</t>
  </si>
  <si>
    <t>ilumin 251</t>
  </si>
  <si>
    <t>ilumin 252</t>
  </si>
  <si>
    <t>ilumin 253</t>
  </si>
  <si>
    <t>ilumin 254</t>
  </si>
  <si>
    <t>ilumin 255</t>
  </si>
  <si>
    <t>ilumin 256</t>
  </si>
  <si>
    <t>ilumin 257</t>
  </si>
  <si>
    <t>ilumin 258</t>
  </si>
  <si>
    <t>ilumin 259</t>
  </si>
  <si>
    <t>ilumin 260</t>
  </si>
  <si>
    <t>ilumin 261</t>
  </si>
  <si>
    <t>ilumin 262</t>
  </si>
  <si>
    <t>ilumin 263</t>
  </si>
  <si>
    <t>ilumin 264</t>
  </si>
  <si>
    <t>ilumin 265</t>
  </si>
  <si>
    <t>ilumin 266</t>
  </si>
  <si>
    <t>ilumin 267</t>
  </si>
  <si>
    <t>ilumin 268</t>
  </si>
  <si>
    <t>ilumin 269</t>
  </si>
  <si>
    <t>ilumin 270</t>
  </si>
  <si>
    <t>ilumin 271</t>
  </si>
  <si>
    <t>ilumin 272</t>
  </si>
  <si>
    <t>ilumin 273</t>
  </si>
  <si>
    <t>ilumin 274</t>
  </si>
  <si>
    <t>ilumin 275</t>
  </si>
  <si>
    <t>ilumin 276</t>
  </si>
  <si>
    <t>ilumin 277</t>
  </si>
  <si>
    <t>ilumin 278</t>
  </si>
  <si>
    <t>ilumin 279</t>
  </si>
  <si>
    <t>ilumin 280</t>
  </si>
  <si>
    <t>ilumin 281</t>
  </si>
  <si>
    <t>ilumin 282</t>
  </si>
  <si>
    <t>ilumin 283</t>
  </si>
  <si>
    <t>ilumin 284</t>
  </si>
  <si>
    <t>ilumin 285</t>
  </si>
  <si>
    <t>ilumin 286</t>
  </si>
  <si>
    <t>ilumin 287</t>
  </si>
  <si>
    <t>ilumin 288</t>
  </si>
  <si>
    <t>ilumin 289</t>
  </si>
  <si>
    <t>ilumin 290</t>
  </si>
  <si>
    <t>ilumin 291</t>
  </si>
  <si>
    <t>ilumin 292</t>
  </si>
  <si>
    <t>ilumin 293</t>
  </si>
  <si>
    <t>ilumin 294</t>
  </si>
  <si>
    <t>ilumin 295</t>
  </si>
  <si>
    <t>ilumin 296</t>
  </si>
  <si>
    <t>ilumin 297</t>
  </si>
  <si>
    <t>ilumin 298</t>
  </si>
  <si>
    <t>ilumin 299</t>
  </si>
  <si>
    <t>ilumin 300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</si>
  <si>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</si>
  <si>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</si>
  <si>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</si>
  <si>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</si>
  <si>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</si>
  <si>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</si>
  <si>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</si>
  <si>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</si>
  <si>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</si>
  <si>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</si>
  <si>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</si>
  <si>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</si>
  <si>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</si>
  <si>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</si>
  <si>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</si>
  <si>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</si>
  <si>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</si>
  <si>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</si>
  <si>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</si>
  <si>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</si>
  <si>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</si>
  <si>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</si>
  <si>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</si>
  <si>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</si>
  <si>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</si>
  <si>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</si>
  <si>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</si>
  <si>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</si>
  <si>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</si>
  <si>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</si>
  <si>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</si>
  <si>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</si>
  <si>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</si>
  <si>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</si>
  <si>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</si>
  <si>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</si>
  <si>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</si>
  <si>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</si>
  <si>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</si>
  <si>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</si>
  <si>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</si>
  <si>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</si>
  <si>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</si>
  <si>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</si>
  <si>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</si>
  <si>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</si>
  <si>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</si>
  <si>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</si>
  <si>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</si>
  <si>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</si>
  <si>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</si>
  <si>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</si>
  <si>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</si>
  <si>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</si>
  <si>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</si>
  <si>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</si>
  <si>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</si>
  <si>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</si>
  <si>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</si>
  <si>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</si>
  <si>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</si>
  <si>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</si>
  <si>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</si>
  <si>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</si>
  <si>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</si>
  <si>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</si>
  <si>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</si>
  <si>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</si>
  <si>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</si>
  <si>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</si>
  <si>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</si>
  <si>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</si>
  <si>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</si>
  <si>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</si>
  <si>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</si>
  <si>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</si>
  <si>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</si>
  <si>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</si>
  <si>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</si>
  <si>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</si>
  <si>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Modalidade:</t>
  </si>
  <si>
    <t>ENEL DISTRIBUIÇÃO CEARÁ - CNPJ: 07.047.251/0001-70</t>
  </si>
  <si>
    <r>
      <t xml:space="preserve">2) O horário de ponta da Concesionária é das </t>
    </r>
    <r>
      <rPr>
        <b/>
        <sz val="11"/>
        <rFont val="Calibri"/>
        <family val="2"/>
      </rPr>
      <t>17:30 às 20:30.</t>
    </r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</si>
  <si>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</si>
  <si>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</si>
  <si>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</si>
  <si>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</si>
  <si>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</si>
  <si>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</si>
  <si>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</si>
  <si>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</si>
  <si>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</si>
  <si>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</si>
  <si>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</si>
  <si>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</si>
  <si>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</si>
  <si>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</si>
  <si>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</si>
  <si>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</si>
  <si>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</si>
  <si>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</si>
  <si>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</si>
  <si>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</si>
  <si>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</si>
  <si>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</si>
  <si>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</si>
  <si>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</si>
  <si>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</si>
  <si>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</si>
  <si>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</si>
  <si>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</si>
  <si>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</si>
  <si>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</si>
  <si>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</si>
  <si>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</si>
  <si>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</si>
  <si>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</si>
  <si>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</si>
  <si>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</si>
  <si>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</si>
  <si>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</si>
  <si>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</si>
  <si>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</si>
  <si>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</si>
  <si>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</si>
  <si>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</si>
  <si>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</si>
  <si>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</si>
  <si>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</si>
  <si>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</si>
  <si>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</si>
  <si>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</si>
  <si>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</si>
  <si>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</si>
  <si>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</si>
  <si>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</si>
  <si>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</si>
  <si>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</si>
  <si>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</si>
  <si>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</si>
  <si>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</si>
  <si>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</si>
  <si>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</si>
  <si>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</si>
  <si>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</si>
  <si>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</si>
  <si>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</si>
  <si>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</si>
  <si>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</si>
  <si>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Guaiuba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</si>
  <si>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</si>
  <si>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</si>
  <si>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</si>
  <si>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</si>
  <si>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</si>
  <si>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</si>
  <si>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</si>
  <si>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</si>
  <si>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</si>
  <si>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</si>
  <si>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</si>
  <si>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</si>
  <si>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</si>
  <si>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</si>
  <si>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</si>
  <si>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</si>
  <si>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</si>
  <si>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</si>
  <si>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</si>
  <si>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</si>
  <si>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</si>
  <si>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</si>
  <si>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</si>
  <si>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</si>
  <si>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</si>
  <si>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</si>
  <si>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</si>
  <si>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</si>
  <si>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</si>
  <si>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</si>
  <si>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</si>
  <si>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</si>
  <si>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</si>
  <si>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</si>
  <si>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</si>
  <si>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</si>
  <si>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</si>
  <si>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</si>
  <si>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</si>
  <si>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</si>
  <si>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</si>
  <si>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</si>
  <si>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</si>
  <si>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</si>
  <si>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</si>
  <si>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</si>
  <si>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</si>
  <si>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</si>
  <si>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</si>
  <si>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</si>
  <si>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</si>
  <si>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</si>
  <si>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</si>
  <si>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</si>
  <si>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</si>
  <si>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</si>
  <si>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</si>
  <si>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</si>
  <si>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</si>
  <si>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</si>
  <si>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</si>
  <si>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</si>
  <si>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</si>
  <si>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</si>
  <si>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</si>
  <si>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</si>
  <si>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</si>
  <si>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</si>
  <si>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</si>
  <si>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</si>
  <si>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</si>
  <si>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</si>
  <si>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</si>
  <si>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</si>
  <si>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</si>
  <si>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</si>
  <si>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</si>
  <si>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</si>
  <si>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</si>
  <si>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</si>
  <si>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</si>
  <si>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</si>
  <si>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</si>
  <si>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</si>
  <si>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</si>
  <si>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</si>
  <si>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</si>
  <si>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</si>
  <si>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</si>
  <si>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</si>
  <si>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</si>
  <si>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</si>
  <si>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</si>
  <si>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</si>
  <si>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</si>
  <si>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</si>
  <si>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</si>
  <si>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</si>
  <si>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</si>
  <si>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</si>
  <si>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</si>
  <si>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</si>
  <si>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</si>
  <si>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</si>
  <si>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</si>
  <si>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</si>
  <si>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</si>
  <si>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</si>
  <si>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</si>
  <si>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</si>
  <si>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</si>
  <si>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</si>
  <si>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</si>
  <si>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</si>
  <si>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</si>
  <si>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</si>
  <si>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</si>
  <si>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Resolução ANEEL Nº 2.530 de 16 de Abril de 2019</t>
  </si>
  <si>
    <r>
      <rPr>
        <b/>
        <sz val="11"/>
        <color theme="1"/>
        <rFont val="Calibri"/>
        <family val="2"/>
        <scheme val="minor"/>
      </rPr>
      <t>Modalidade</t>
    </r>
    <r>
      <rPr>
        <sz val="10"/>
        <rFont val="Arial"/>
        <family val="2"/>
      </rPr>
      <t>: define-se se a unidade consumidora se enquadra na modalidade Contrato de Desempenho ou à Fundo Perdido:</t>
    </r>
  </si>
  <si>
    <r>
      <rPr>
        <b/>
        <sz val="11"/>
        <color theme="1"/>
        <rFont val="Calibri"/>
        <family val="2"/>
        <scheme val="minor"/>
      </rPr>
      <t>Contrato de Desempenho</t>
    </r>
    <r>
      <rPr>
        <sz val="10"/>
        <rFont val="Arial"/>
        <family val="2"/>
      </rPr>
      <t>: RCB limite é alterado e a simulação das parcelas do contrato de desempenho é habilitada.</t>
    </r>
  </si>
  <si>
    <t>Fundo Perdido: a simulação do contrato de desempenho é desabilitada.</t>
  </si>
  <si>
    <r>
      <rPr>
        <b/>
        <sz val="11"/>
        <color theme="1"/>
        <rFont val="Calibri"/>
        <family val="2"/>
        <scheme val="minor"/>
      </rPr>
      <t>Demais empresas</t>
    </r>
    <r>
      <rPr>
        <sz val="10"/>
        <rFont val="Arial"/>
        <family val="2"/>
      </rPr>
      <t>: retorno de 100% do investimento realizado via contrato de desempenho</t>
    </r>
  </si>
  <si>
    <t>Resolução ANEEL Nº 2.676 de 14 de Abril de 2020</t>
  </si>
  <si>
    <t>Resolução ANEEL Nº 2.859 de 22 de Abril de 2021</t>
  </si>
  <si>
    <t>Resolução ANEEL Nº 3026 de 19 de Abril de 2022</t>
  </si>
  <si>
    <t>Resolução ANEEL Nº 3.185 de 18 de abril de 2023</t>
  </si>
  <si>
    <t>Resolução ANEEL Nº 3.319 de 16 de abril de 2024</t>
  </si>
  <si>
    <t xml:space="preserve">PLANILHA DE CALCULO DESENVOLVIDA PELA CELESC E CEDIDA A ENEL PARA USO EXCLUSIVO EM PROCESSOS DE CHAMADA PUBLICA </t>
  </si>
  <si>
    <t xml:space="preserve">Caso seja encontrado algum problema na planilha favor comunicar através do e-mail pee-ce@enel.com.br </t>
  </si>
  <si>
    <t>Resolução ANEEL Nº 3.445 de 15 de abril de 2025</t>
  </si>
  <si>
    <t>VERSÃO 1.0 - 21/07/25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</si>
</sst>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&quot;R$&quot;\ #,##0.00"/>
  </numFmts>
  <fonts count="9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sz val="11"/>
      <name val="Calibri"/>
      <family val="2"/>
    </font>
    <font>
      <b/>
      <vertAlign val="subscript"/>
      <sz val="14"/>
      <color indexed="9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8"/>
      <color indexed="8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3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164" fontId="17" fillId="0" borderId="0" applyFont="0" applyFill="0" applyBorder="0" applyAlignment="0" applyProtection="0"/>
    <xf numFmtId="164" fontId="24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41" fillId="0" borderId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1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6" fillId="0" borderId="0"/>
    <xf numFmtId="0" fontId="89" fillId="0" borderId="0" applyNumberFormat="0" applyFill="0" applyBorder="0" applyAlignment="0" applyProtection="0"/>
  </cellStyleXfs>
  <cellXfs count="1313">
    <xf numFmtId="0" fontId="0" fillId="0" borderId="0" xfId="0"/>
    <xf numFmtId="0" fontId="42" fillId="3" borderId="1" xfId="0" applyFont="1" applyFill="1" applyBorder="1" applyAlignment="1" applyProtection="1">
      <alignment vertical="center"/>
      <protection hidden="1"/>
    </xf>
    <xf numFmtId="0" fontId="42" fillId="3" borderId="2" xfId="0" applyFont="1" applyFill="1" applyBorder="1" applyAlignment="1" applyProtection="1">
      <alignment vertical="center"/>
      <protection hidden="1"/>
    </xf>
    <xf numFmtId="0" fontId="42" fillId="3" borderId="3" xfId="0" applyFont="1" applyFill="1" applyBorder="1" applyAlignment="1" applyProtection="1">
      <alignment vertical="center"/>
      <protection hidden="1"/>
    </xf>
    <xf numFmtId="0" fontId="42" fillId="3" borderId="4" xfId="0" applyFont="1" applyFill="1" applyBorder="1" applyAlignment="1" applyProtection="1">
      <alignment vertical="center"/>
      <protection hidden="1"/>
    </xf>
    <xf numFmtId="0" fontId="42" fillId="3" borderId="5" xfId="0" applyFont="1" applyFill="1" applyBorder="1" applyAlignment="1" applyProtection="1">
      <alignment vertical="center"/>
      <protection hidden="1"/>
    </xf>
    <xf numFmtId="4" fontId="43" fillId="3" borderId="5" xfId="0" applyNumberFormat="1" applyFont="1" applyFill="1" applyBorder="1" applyAlignment="1" applyProtection="1">
      <alignment vertical="center"/>
      <protection hidden="1"/>
    </xf>
    <xf numFmtId="167" fontId="43" fillId="3" borderId="5" xfId="0" applyNumberFormat="1" applyFont="1" applyFill="1" applyBorder="1" applyAlignment="1" applyProtection="1">
      <alignment vertical="center"/>
      <protection hidden="1"/>
    </xf>
    <xf numFmtId="0" fontId="44" fillId="3" borderId="5" xfId="0" applyFont="1" applyFill="1" applyBorder="1" applyAlignment="1" applyProtection="1">
      <alignment vertical="center"/>
      <protection hidden="1"/>
    </xf>
    <xf numFmtId="0" fontId="43" fillId="3" borderId="5" xfId="0" applyFont="1" applyFill="1" applyBorder="1" applyAlignment="1" applyProtection="1">
      <alignment vertical="center"/>
      <protection hidden="1"/>
    </xf>
    <xf numFmtId="0" fontId="45" fillId="4" borderId="0" xfId="0" applyFont="1" applyFill="1" applyAlignment="1" applyProtection="1">
      <alignment horizontal="right" vertical="center"/>
      <protection hidden="1"/>
    </xf>
    <xf numFmtId="0" fontId="45" fillId="4" borderId="0" xfId="0" applyFont="1" applyFill="1" applyAlignment="1" applyProtection="1">
      <alignment horizontal="left" vertical="center"/>
      <protection hidden="1"/>
    </xf>
    <xf numFmtId="0" fontId="45" fillId="4" borderId="0" xfId="0" applyFont="1" applyFill="1" applyAlignment="1" applyProtection="1">
      <alignment vertical="center"/>
      <protection hidden="1"/>
    </xf>
    <xf numFmtId="0" fontId="47" fillId="4" borderId="0" xfId="0" applyFont="1" applyFill="1" applyAlignment="1" applyProtection="1">
      <alignment horizontal="right"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48" fillId="3" borderId="6" xfId="0" applyFont="1" applyFill="1" applyBorder="1" applyAlignment="1" applyProtection="1">
      <alignment vertical="center"/>
      <protection hidden="1"/>
    </xf>
    <xf numFmtId="0" fontId="48" fillId="3" borderId="6" xfId="0" applyFont="1" applyFill="1" applyBorder="1" applyProtection="1">
      <protection hidden="1"/>
    </xf>
    <xf numFmtId="0" fontId="48" fillId="3" borderId="6" xfId="0" applyFont="1" applyFill="1" applyBorder="1" applyAlignment="1" applyProtection="1">
      <alignment horizontal="center"/>
      <protection hidden="1"/>
    </xf>
    <xf numFmtId="4" fontId="49" fillId="3" borderId="0" xfId="0" applyNumberFormat="1" applyFont="1" applyFill="1" applyAlignment="1" applyProtection="1">
      <alignment vertical="center"/>
      <protection hidden="1"/>
    </xf>
    <xf numFmtId="164" fontId="50" fillId="5" borderId="7" xfId="2" applyFont="1" applyFill="1" applyBorder="1" applyAlignment="1" applyProtection="1">
      <alignment vertical="center"/>
      <protection hidden="1"/>
    </xf>
    <xf numFmtId="0" fontId="51" fillId="3" borderId="6" xfId="0" applyFont="1" applyFill="1" applyBorder="1" applyAlignment="1" applyProtection="1">
      <alignment vertical="center"/>
      <protection hidden="1"/>
    </xf>
    <xf numFmtId="0" fontId="52" fillId="0" borderId="0" xfId="0" applyFont="1"/>
    <xf numFmtId="0" fontId="52" fillId="0" borderId="0" xfId="0" applyFont="1" applyAlignment="1" applyProtection="1">
      <alignment vertical="center"/>
      <protection hidden="1"/>
    </xf>
    <xf numFmtId="0" fontId="52" fillId="0" borderId="0" xfId="0" applyFont="1" applyAlignment="1" applyProtection="1">
      <alignment horizontal="right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1" fontId="52" fillId="6" borderId="8" xfId="0" applyNumberFormat="1" applyFont="1" applyFill="1" applyBorder="1" applyAlignment="1" applyProtection="1">
      <alignment horizontal="center"/>
      <protection hidden="1"/>
    </xf>
    <xf numFmtId="2" fontId="52" fillId="6" borderId="8" xfId="0" applyNumberFormat="1" applyFont="1" applyFill="1" applyBorder="1" applyAlignment="1" applyProtection="1">
      <alignment horizontal="left"/>
      <protection hidden="1"/>
    </xf>
    <xf numFmtId="0" fontId="53" fillId="0" borderId="5" xfId="0" applyFont="1" applyBorder="1" applyAlignment="1" applyProtection="1">
      <alignment horizontal="right" vertical="center"/>
      <protection hidden="1"/>
    </xf>
    <xf numFmtId="165" fontId="52" fillId="0" borderId="0" xfId="11" applyFont="1" applyFill="1" applyAlignment="1" applyProtection="1">
      <alignment vertical="center"/>
      <protection hidden="1"/>
    </xf>
    <xf numFmtId="0" fontId="52" fillId="0" borderId="0" xfId="0" applyFont="1" applyAlignment="1" applyProtection="1">
      <alignment horizontal="left" vertical="center"/>
      <protection hidden="1"/>
    </xf>
    <xf numFmtId="0" fontId="52" fillId="0" borderId="0" xfId="0" applyFont="1" applyProtection="1">
      <protection hidden="1"/>
    </xf>
    <xf numFmtId="0" fontId="52" fillId="7" borderId="9" xfId="0" applyFont="1" applyFill="1" applyBorder="1" applyAlignment="1" applyProtection="1">
      <alignment vertical="center"/>
      <protection hidden="1"/>
    </xf>
    <xf numFmtId="0" fontId="52" fillId="6" borderId="9" xfId="0" applyFont="1" applyFill="1" applyBorder="1" applyAlignment="1" applyProtection="1">
      <alignment horizontal="center" vertical="center"/>
      <protection hidden="1"/>
    </xf>
    <xf numFmtId="0" fontId="52" fillId="8" borderId="9" xfId="0" applyFont="1" applyFill="1" applyBorder="1" applyAlignment="1" applyProtection="1">
      <alignment horizontal="center" vertical="center"/>
      <protection hidden="1"/>
    </xf>
    <xf numFmtId="0" fontId="52" fillId="7" borderId="10" xfId="0" applyFont="1" applyFill="1" applyBorder="1" applyAlignment="1" applyProtection="1">
      <alignment vertical="center"/>
      <protection hidden="1"/>
    </xf>
    <xf numFmtId="0" fontId="52" fillId="7" borderId="10" xfId="0" applyFont="1" applyFill="1" applyBorder="1" applyAlignment="1" applyProtection="1">
      <alignment horizontal="center" vertical="center"/>
      <protection hidden="1"/>
    </xf>
    <xf numFmtId="0" fontId="52" fillId="7" borderId="8" xfId="0" applyFont="1" applyFill="1" applyBorder="1" applyAlignment="1" applyProtection="1">
      <alignment horizontal="center"/>
      <protection hidden="1"/>
    </xf>
    <xf numFmtId="0" fontId="52" fillId="8" borderId="11" xfId="0" applyFont="1" applyFill="1" applyBorder="1" applyAlignment="1" applyProtection="1">
      <alignment horizontal="center" vertical="center"/>
      <protection hidden="1"/>
    </xf>
    <xf numFmtId="0" fontId="52" fillId="8" borderId="12" xfId="0" applyFont="1" applyFill="1" applyBorder="1" applyAlignment="1" applyProtection="1">
      <alignment horizontal="center"/>
      <protection hidden="1"/>
    </xf>
    <xf numFmtId="0" fontId="52" fillId="8" borderId="7" xfId="0" applyFont="1" applyFill="1" applyBorder="1" applyAlignment="1" applyProtection="1">
      <alignment horizontal="center"/>
      <protection hidden="1"/>
    </xf>
    <xf numFmtId="0" fontId="52" fillId="9" borderId="2" xfId="0" applyFont="1" applyFill="1" applyBorder="1" applyAlignment="1" applyProtection="1">
      <alignment horizontal="center"/>
      <protection hidden="1"/>
    </xf>
    <xf numFmtId="0" fontId="52" fillId="6" borderId="8" xfId="0" applyFont="1" applyFill="1" applyBorder="1" applyAlignment="1" applyProtection="1">
      <alignment vertical="center"/>
      <protection hidden="1"/>
    </xf>
    <xf numFmtId="0" fontId="52" fillId="9" borderId="8" xfId="0" applyFont="1" applyFill="1" applyBorder="1" applyAlignment="1" applyProtection="1">
      <alignment vertical="center"/>
      <protection hidden="1"/>
    </xf>
    <xf numFmtId="0" fontId="52" fillId="8" borderId="10" xfId="0" applyFont="1" applyFill="1" applyBorder="1" applyAlignment="1" applyProtection="1">
      <alignment horizontal="center" vertical="center"/>
      <protection hidden="1"/>
    </xf>
    <xf numFmtId="0" fontId="52" fillId="8" borderId="8" xfId="0" applyFont="1" applyFill="1" applyBorder="1" applyAlignment="1" applyProtection="1">
      <alignment horizontal="center"/>
      <protection hidden="1"/>
    </xf>
    <xf numFmtId="1" fontId="52" fillId="6" borderId="13" xfId="0" applyNumberFormat="1" applyFont="1" applyFill="1" applyBorder="1" applyAlignment="1" applyProtection="1">
      <alignment horizontal="center" vertical="center"/>
      <protection hidden="1"/>
    </xf>
    <xf numFmtId="0" fontId="52" fillId="6" borderId="8" xfId="0" applyFont="1" applyFill="1" applyBorder="1" applyAlignment="1" applyProtection="1">
      <alignment horizontal="center" vertical="center"/>
      <protection hidden="1"/>
    </xf>
    <xf numFmtId="165" fontId="52" fillId="6" borderId="8" xfId="11" applyFont="1" applyFill="1" applyBorder="1" applyAlignment="1" applyProtection="1">
      <alignment horizontal="center"/>
      <protection hidden="1"/>
    </xf>
    <xf numFmtId="1" fontId="52" fillId="6" borderId="4" xfId="0" applyNumberFormat="1" applyFont="1" applyFill="1" applyBorder="1" applyAlignment="1" applyProtection="1">
      <alignment horizontal="center" vertical="center"/>
      <protection hidden="1"/>
    </xf>
    <xf numFmtId="0" fontId="52" fillId="10" borderId="8" xfId="0" applyFont="1" applyFill="1" applyBorder="1" applyAlignment="1" applyProtection="1">
      <alignment vertical="center"/>
      <protection hidden="1"/>
    </xf>
    <xf numFmtId="0" fontId="52" fillId="6" borderId="7" xfId="0" applyFont="1" applyFill="1" applyBorder="1" applyAlignment="1" applyProtection="1">
      <alignment horizontal="center" vertical="center"/>
      <protection hidden="1"/>
    </xf>
    <xf numFmtId="0" fontId="52" fillId="8" borderId="8" xfId="0" applyFont="1" applyFill="1" applyBorder="1" applyAlignment="1" applyProtection="1">
      <alignment horizontal="center" vertical="center"/>
      <protection hidden="1"/>
    </xf>
    <xf numFmtId="2" fontId="52" fillId="6" borderId="8" xfId="0" applyNumberFormat="1" applyFont="1" applyFill="1" applyBorder="1" applyAlignment="1" applyProtection="1">
      <alignment horizontal="center" vertical="center"/>
      <protection hidden="1"/>
    </xf>
    <xf numFmtId="1" fontId="52" fillId="6" borderId="3" xfId="0" applyNumberFormat="1" applyFont="1" applyFill="1" applyBorder="1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/>
      <protection hidden="1"/>
    </xf>
    <xf numFmtId="0" fontId="52" fillId="8" borderId="9" xfId="0" applyFont="1" applyFill="1" applyBorder="1" applyAlignment="1" applyProtection="1">
      <alignment vertical="center"/>
      <protection hidden="1"/>
    </xf>
    <xf numFmtId="2" fontId="52" fillId="8" borderId="10" xfId="0" applyNumberFormat="1" applyFont="1" applyFill="1" applyBorder="1" applyAlignment="1" applyProtection="1">
      <alignment vertical="center"/>
      <protection hidden="1"/>
    </xf>
    <xf numFmtId="0" fontId="52" fillId="0" borderId="0" xfId="0" applyFont="1" applyAlignment="1" applyProtection="1">
      <alignment horizontal="left"/>
      <protection hidden="1"/>
    </xf>
    <xf numFmtId="164" fontId="52" fillId="0" borderId="0" xfId="0" applyNumberFormat="1" applyFont="1" applyAlignment="1" applyProtection="1">
      <alignment horizontal="center"/>
      <protection hidden="1"/>
    </xf>
    <xf numFmtId="0" fontId="52" fillId="6" borderId="12" xfId="0" applyFont="1" applyFill="1" applyBorder="1" applyAlignment="1" applyProtection="1">
      <alignment horizontal="left" vertical="center"/>
      <protection hidden="1"/>
    </xf>
    <xf numFmtId="0" fontId="52" fillId="6" borderId="14" xfId="0" applyFont="1" applyFill="1" applyBorder="1" applyAlignment="1" applyProtection="1">
      <alignment horizontal="left" vertical="center"/>
      <protection hidden="1"/>
    </xf>
    <xf numFmtId="0" fontId="52" fillId="6" borderId="7" xfId="0" applyFont="1" applyFill="1" applyBorder="1" applyAlignment="1" applyProtection="1">
      <alignment horizontal="left" vertical="center"/>
      <protection hidden="1"/>
    </xf>
    <xf numFmtId="0" fontId="52" fillId="11" borderId="0" xfId="0" applyFont="1" applyFill="1" applyAlignment="1" applyProtection="1">
      <alignment vertical="center"/>
      <protection hidden="1"/>
    </xf>
    <xf numFmtId="0" fontId="52" fillId="6" borderId="8" xfId="0" applyFont="1" applyFill="1" applyBorder="1" applyAlignment="1" applyProtection="1">
      <alignment horizontal="left" vertical="center"/>
      <protection hidden="1"/>
    </xf>
    <xf numFmtId="164" fontId="52" fillId="6" borderId="8" xfId="2" applyFont="1" applyFill="1" applyBorder="1" applyAlignment="1" applyProtection="1">
      <alignment vertical="center"/>
      <protection hidden="1"/>
    </xf>
    <xf numFmtId="10" fontId="52" fillId="6" borderId="8" xfId="6" applyNumberFormat="1" applyFont="1" applyFill="1" applyBorder="1" applyAlignment="1" applyProtection="1">
      <alignment vertical="center"/>
      <protection hidden="1"/>
    </xf>
    <xf numFmtId="0" fontId="52" fillId="12" borderId="8" xfId="0" applyFont="1" applyFill="1" applyBorder="1" applyAlignment="1" applyProtection="1">
      <alignment horizontal="left" vertical="center"/>
      <protection hidden="1"/>
    </xf>
    <xf numFmtId="164" fontId="52" fillId="12" borderId="8" xfId="2" applyFont="1" applyFill="1" applyBorder="1" applyAlignment="1" applyProtection="1">
      <alignment vertical="center"/>
      <protection hidden="1"/>
    </xf>
    <xf numFmtId="10" fontId="52" fillId="12" borderId="8" xfId="6" applyNumberFormat="1" applyFont="1" applyFill="1" applyBorder="1" applyAlignment="1" applyProtection="1">
      <alignment vertical="center"/>
      <protection hidden="1"/>
    </xf>
    <xf numFmtId="164" fontId="52" fillId="12" borderId="8" xfId="2" applyFont="1" applyFill="1" applyBorder="1" applyAlignment="1" applyProtection="1">
      <alignment horizontal="left" vertical="center"/>
      <protection hidden="1"/>
    </xf>
    <xf numFmtId="164" fontId="52" fillId="6" borderId="8" xfId="2" applyFont="1" applyFill="1" applyBorder="1" applyAlignment="1" applyProtection="1">
      <alignment horizontal="left" vertical="center"/>
      <protection hidden="1"/>
    </xf>
    <xf numFmtId="164" fontId="52" fillId="6" borderId="8" xfId="2" applyFont="1" applyFill="1" applyBorder="1" applyAlignment="1" applyProtection="1">
      <alignment horizontal="left" vertical="center"/>
      <protection locked="0" hidden="1"/>
    </xf>
    <xf numFmtId="0" fontId="52" fillId="12" borderId="12" xfId="0" applyFont="1" applyFill="1" applyBorder="1" applyAlignment="1" applyProtection="1">
      <alignment horizontal="left" vertical="center"/>
      <protection hidden="1"/>
    </xf>
    <xf numFmtId="164" fontId="54" fillId="13" borderId="8" xfId="2" applyFont="1" applyFill="1" applyBorder="1" applyAlignment="1" applyProtection="1">
      <alignment vertical="center"/>
      <protection hidden="1"/>
    </xf>
    <xf numFmtId="10" fontId="54" fillId="14" borderId="8" xfId="6" applyNumberFormat="1" applyFont="1" applyFill="1" applyBorder="1" applyAlignment="1" applyProtection="1">
      <alignment vertical="center"/>
      <protection hidden="1"/>
    </xf>
    <xf numFmtId="10" fontId="52" fillId="15" borderId="8" xfId="6" applyNumberFormat="1" applyFont="1" applyFill="1" applyBorder="1" applyAlignment="1" applyProtection="1">
      <alignment vertical="center"/>
      <protection hidden="1"/>
    </xf>
    <xf numFmtId="10" fontId="52" fillId="12" borderId="8" xfId="6" applyNumberFormat="1" applyFont="1" applyFill="1" applyBorder="1" applyAlignment="1" applyProtection="1">
      <alignment horizontal="center" vertical="center"/>
      <protection hidden="1"/>
    </xf>
    <xf numFmtId="164" fontId="54" fillId="13" borderId="9" xfId="2" applyFont="1" applyFill="1" applyBorder="1" applyAlignment="1" applyProtection="1">
      <alignment vertical="center"/>
      <protection hidden="1"/>
    </xf>
    <xf numFmtId="164" fontId="54" fillId="13" borderId="10" xfId="2" applyFont="1" applyFill="1" applyBorder="1" applyAlignment="1" applyProtection="1">
      <alignment vertical="center"/>
      <protection hidden="1"/>
    </xf>
    <xf numFmtId="0" fontId="54" fillId="14" borderId="8" xfId="0" applyFont="1" applyFill="1" applyBorder="1" applyAlignment="1" applyProtection="1">
      <alignment horizontal="center" vertical="center"/>
      <protection hidden="1"/>
    </xf>
    <xf numFmtId="0" fontId="54" fillId="14" borderId="8" xfId="0" applyFont="1" applyFill="1" applyBorder="1" applyAlignment="1" applyProtection="1">
      <alignment horizontal="center" vertical="justify"/>
      <protection hidden="1"/>
    </xf>
    <xf numFmtId="0" fontId="53" fillId="8" borderId="8" xfId="0" applyFont="1" applyFill="1" applyBorder="1" applyAlignment="1" applyProtection="1">
      <alignment horizontal="center"/>
      <protection hidden="1"/>
    </xf>
    <xf numFmtId="0" fontId="53" fillId="8" borderId="7" xfId="0" applyFont="1" applyFill="1" applyBorder="1" applyAlignment="1" applyProtection="1">
      <alignment horizontal="center"/>
      <protection hidden="1"/>
    </xf>
    <xf numFmtId="4" fontId="52" fillId="16" borderId="8" xfId="0" applyNumberFormat="1" applyFont="1" applyFill="1" applyBorder="1"/>
    <xf numFmtId="44" fontId="52" fillId="16" borderId="8" xfId="2" applyNumberFormat="1" applyFont="1" applyFill="1" applyBorder="1"/>
    <xf numFmtId="2" fontId="52" fillId="16" borderId="8" xfId="0" applyNumberFormat="1" applyFont="1" applyFill="1" applyBorder="1"/>
    <xf numFmtId="4" fontId="52" fillId="6" borderId="8" xfId="0" applyNumberFormat="1" applyFont="1" applyFill="1" applyBorder="1"/>
    <xf numFmtId="44" fontId="52" fillId="6" borderId="8" xfId="2" applyNumberFormat="1" applyFont="1" applyFill="1" applyBorder="1"/>
    <xf numFmtId="2" fontId="52" fillId="6" borderId="8" xfId="0" applyNumberFormat="1" applyFont="1" applyFill="1" applyBorder="1"/>
    <xf numFmtId="0" fontId="55" fillId="13" borderId="9" xfId="0" applyFont="1" applyFill="1" applyBorder="1" applyAlignment="1">
      <alignment horizontal="center" vertical="center"/>
    </xf>
    <xf numFmtId="0" fontId="55" fillId="13" borderId="9" xfId="0" applyFont="1" applyFill="1" applyBorder="1" applyAlignment="1">
      <alignment horizontal="center" vertical="center" wrapText="1"/>
    </xf>
    <xf numFmtId="0" fontId="55" fillId="14" borderId="9" xfId="0" applyFont="1" applyFill="1" applyBorder="1" applyAlignment="1">
      <alignment horizontal="center" vertical="center"/>
    </xf>
    <xf numFmtId="0" fontId="56" fillId="13" borderId="8" xfId="0" applyFont="1" applyFill="1" applyBorder="1"/>
    <xf numFmtId="4" fontId="56" fillId="13" borderId="8" xfId="0" applyNumberFormat="1" applyFont="1" applyFill="1" applyBorder="1"/>
    <xf numFmtId="44" fontId="56" fillId="13" borderId="8" xfId="2" applyNumberFormat="1" applyFont="1" applyFill="1" applyBorder="1"/>
    <xf numFmtId="2" fontId="56" fillId="13" borderId="8" xfId="0" applyNumberFormat="1" applyFont="1" applyFill="1" applyBorder="1"/>
    <xf numFmtId="44" fontId="55" fillId="13" borderId="8" xfId="2" applyNumberFormat="1" applyFont="1" applyFill="1" applyBorder="1"/>
    <xf numFmtId="2" fontId="55" fillId="13" borderId="8" xfId="0" applyNumberFormat="1" applyFont="1" applyFill="1" applyBorder="1"/>
    <xf numFmtId="4" fontId="47" fillId="12" borderId="15" xfId="0" applyNumberFormat="1" applyFont="1" applyFill="1" applyBorder="1"/>
    <xf numFmtId="0" fontId="47" fillId="12" borderId="13" xfId="0" applyFont="1" applyFill="1" applyBorder="1"/>
    <xf numFmtId="4" fontId="47" fillId="12" borderId="2" xfId="0" applyNumberFormat="1" applyFont="1" applyFill="1" applyBorder="1"/>
    <xf numFmtId="0" fontId="47" fillId="12" borderId="3" xfId="0" applyFont="1" applyFill="1" applyBorder="1"/>
    <xf numFmtId="0" fontId="41" fillId="4" borderId="0" xfId="5" applyFill="1"/>
    <xf numFmtId="0" fontId="41" fillId="16" borderId="15" xfId="5" applyFill="1" applyBorder="1"/>
    <xf numFmtId="0" fontId="41" fillId="16" borderId="6" xfId="5" applyFill="1" applyBorder="1"/>
    <xf numFmtId="0" fontId="41" fillId="16" borderId="13" xfId="5" applyFill="1" applyBorder="1"/>
    <xf numFmtId="0" fontId="41" fillId="16" borderId="1" xfId="5" applyFill="1" applyBorder="1"/>
    <xf numFmtId="0" fontId="41" fillId="16" borderId="0" xfId="5" applyFill="1"/>
    <xf numFmtId="10" fontId="41" fillId="17" borderId="8" xfId="5" applyNumberFormat="1" applyFill="1" applyBorder="1"/>
    <xf numFmtId="10" fontId="41" fillId="16" borderId="0" xfId="5" applyNumberFormat="1" applyFill="1"/>
    <xf numFmtId="2" fontId="45" fillId="17" borderId="8" xfId="5" applyNumberFormat="1" applyFont="1" applyFill="1" applyBorder="1"/>
    <xf numFmtId="0" fontId="41" fillId="16" borderId="4" xfId="5" applyFill="1" applyBorder="1"/>
    <xf numFmtId="2" fontId="45" fillId="16" borderId="6" xfId="5" applyNumberFormat="1" applyFont="1" applyFill="1" applyBorder="1"/>
    <xf numFmtId="0" fontId="41" fillId="16" borderId="2" xfId="5" applyFill="1" applyBorder="1"/>
    <xf numFmtId="0" fontId="41" fillId="16" borderId="5" xfId="5" applyFill="1" applyBorder="1"/>
    <xf numFmtId="0" fontId="41" fillId="16" borderId="3" xfId="5" applyFill="1" applyBorder="1"/>
    <xf numFmtId="0" fontId="56" fillId="16" borderId="7" xfId="5" applyFont="1" applyFill="1" applyBorder="1" applyAlignment="1">
      <alignment horizontal="center"/>
    </xf>
    <xf numFmtId="0" fontId="56" fillId="16" borderId="8" xfId="5" applyFont="1" applyFill="1" applyBorder="1" applyAlignment="1">
      <alignment horizontal="center"/>
    </xf>
    <xf numFmtId="0" fontId="57" fillId="16" borderId="8" xfId="5" applyFont="1" applyFill="1" applyBorder="1" applyAlignment="1">
      <alignment horizontal="center" vertical="center" wrapText="1"/>
    </xf>
    <xf numFmtId="0" fontId="41" fillId="16" borderId="12" xfId="5" applyFill="1" applyBorder="1" applyAlignment="1">
      <alignment horizontal="center"/>
    </xf>
    <xf numFmtId="44" fontId="40" fillId="16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40" fillId="16" borderId="8" xfId="4" applyFont="1" applyFill="1" applyBorder="1" applyAlignment="1" applyProtection="1">
      <alignment horizontal="left" vertical="center"/>
    </xf>
    <xf numFmtId="0" fontId="56" fillId="16" borderId="12" xfId="5" applyFont="1" applyFill="1" applyBorder="1"/>
    <xf numFmtId="44" fontId="56" fillId="16" borderId="8" xfId="5" applyNumberFormat="1" applyFont="1" applyFill="1" applyBorder="1"/>
    <xf numFmtId="44" fontId="56" fillId="16" borderId="8" xfId="4" applyFont="1" applyFill="1" applyBorder="1" applyAlignment="1" applyProtection="1">
      <alignment horizontal="left" vertical="center"/>
    </xf>
    <xf numFmtId="0" fontId="56" fillId="17" borderId="12" xfId="5" applyFont="1" applyFill="1" applyBorder="1"/>
    <xf numFmtId="44" fontId="56" fillId="17" borderId="8" xfId="5" applyNumberFormat="1" applyFont="1" applyFill="1" applyBorder="1"/>
    <xf numFmtId="44" fontId="56" fillId="17" borderId="8" xfId="4" applyFont="1" applyFill="1" applyBorder="1" applyAlignment="1" applyProtection="1">
      <alignment horizontal="left" vertical="center"/>
    </xf>
    <xf numFmtId="0" fontId="55" fillId="14" borderId="12" xfId="5" applyFont="1" applyFill="1" applyBorder="1"/>
    <xf numFmtId="44" fontId="55" fillId="14" borderId="8" xfId="5" applyNumberFormat="1" applyFont="1" applyFill="1" applyBorder="1"/>
    <xf numFmtId="1" fontId="45" fillId="18" borderId="1" xfId="10" applyNumberFormat="1" applyFont="1" applyFill="1" applyBorder="1" applyAlignment="1"/>
    <xf numFmtId="1" fontId="45" fillId="18" borderId="0" xfId="10" applyNumberFormat="1" applyFont="1" applyFill="1" applyBorder="1" applyAlignment="1"/>
    <xf numFmtId="1" fontId="45" fillId="18" borderId="0" xfId="10" applyNumberFormat="1" applyFont="1" applyFill="1" applyBorder="1" applyAlignment="1">
      <alignment horizontal="center"/>
    </xf>
    <xf numFmtId="4" fontId="45" fillId="18" borderId="0" xfId="10" applyNumberFormat="1" applyFont="1" applyFill="1" applyBorder="1" applyAlignment="1">
      <alignment horizontal="center" wrapText="1"/>
    </xf>
    <xf numFmtId="10" fontId="45" fillId="18" borderId="0" xfId="10" applyNumberFormat="1" applyFont="1" applyFill="1" applyBorder="1" applyAlignment="1">
      <alignment horizontal="center"/>
    </xf>
    <xf numFmtId="0" fontId="41" fillId="18" borderId="0" xfId="5" applyFill="1" applyAlignment="1">
      <alignment horizontal="center" wrapText="1"/>
    </xf>
    <xf numFmtId="4" fontId="45" fillId="18" borderId="0" xfId="10" applyNumberFormat="1" applyFont="1" applyFill="1" applyBorder="1" applyAlignment="1">
      <alignment horizontal="center"/>
    </xf>
    <xf numFmtId="0" fontId="41" fillId="18" borderId="0" xfId="5" applyFill="1"/>
    <xf numFmtId="4" fontId="45" fillId="18" borderId="4" xfId="10" applyNumberFormat="1" applyFont="1" applyFill="1" applyBorder="1" applyAlignment="1">
      <alignment horizontal="center"/>
    </xf>
    <xf numFmtId="4" fontId="45" fillId="3" borderId="8" xfId="10" applyNumberFormat="1" applyFont="1" applyFill="1" applyBorder="1" applyAlignment="1"/>
    <xf numFmtId="1" fontId="45" fillId="18" borderId="0" xfId="10" applyNumberFormat="1" applyFont="1" applyFill="1" applyBorder="1" applyAlignment="1">
      <alignment horizontal="left"/>
    </xf>
    <xf numFmtId="4" fontId="45" fillId="18" borderId="4" xfId="10" applyNumberFormat="1" applyFont="1" applyFill="1" applyBorder="1" applyAlignment="1">
      <alignment horizontal="left"/>
    </xf>
    <xf numFmtId="4" fontId="45" fillId="18" borderId="0" xfId="10" applyNumberFormat="1" applyFont="1" applyFill="1" applyBorder="1" applyAlignment="1">
      <alignment horizontal="left"/>
    </xf>
    <xf numFmtId="44" fontId="45" fillId="3" borderId="8" xfId="4" applyFont="1" applyFill="1" applyBorder="1" applyAlignment="1">
      <alignment horizontal="left"/>
    </xf>
    <xf numFmtId="4" fontId="45" fillId="3" borderId="8" xfId="10" applyNumberFormat="1" applyFont="1" applyFill="1" applyBorder="1" applyAlignment="1">
      <alignment horizontal="right"/>
    </xf>
    <xf numFmtId="0" fontId="41" fillId="18" borderId="1" xfId="5" applyFill="1" applyBorder="1"/>
    <xf numFmtId="10" fontId="45" fillId="3" borderId="8" xfId="10" applyNumberFormat="1" applyFont="1" applyFill="1" applyBorder="1" applyAlignment="1"/>
    <xf numFmtId="2" fontId="45" fillId="3" borderId="8" xfId="10" applyNumberFormat="1" applyFont="1" applyFill="1" applyBorder="1" applyAlignment="1">
      <alignment horizontal="right"/>
    </xf>
    <xf numFmtId="0" fontId="41" fillId="18" borderId="4" xfId="5" applyFill="1" applyBorder="1"/>
    <xf numFmtId="0" fontId="45" fillId="3" borderId="8" xfId="10" applyNumberFormat="1" applyFont="1" applyFill="1" applyBorder="1" applyAlignment="1">
      <alignment horizontal="right"/>
    </xf>
    <xf numFmtId="9" fontId="41" fillId="18" borderId="0" xfId="5" applyNumberFormat="1" applyFill="1" applyAlignment="1">
      <alignment horizontal="left"/>
    </xf>
    <xf numFmtId="0" fontId="45" fillId="18" borderId="4" xfId="5" applyFont="1" applyFill="1" applyBorder="1"/>
    <xf numFmtId="1" fontId="45" fillId="18" borderId="2" xfId="10" applyNumberFormat="1" applyFont="1" applyFill="1" applyBorder="1" applyAlignment="1"/>
    <xf numFmtId="1" fontId="45" fillId="18" borderId="5" xfId="10" applyNumberFormat="1" applyFont="1" applyFill="1" applyBorder="1" applyAlignment="1"/>
    <xf numFmtId="0" fontId="41" fillId="18" borderId="5" xfId="5" applyFill="1" applyBorder="1"/>
    <xf numFmtId="10" fontId="45" fillId="18" borderId="5" xfId="10" applyNumberFormat="1" applyFont="1" applyFill="1" applyBorder="1" applyAlignment="1">
      <alignment horizontal="left"/>
    </xf>
    <xf numFmtId="0" fontId="41" fillId="18" borderId="5" xfId="5" applyFill="1" applyBorder="1" applyAlignment="1">
      <alignment horizontal="left"/>
    </xf>
    <xf numFmtId="0" fontId="45" fillId="18" borderId="3" xfId="5" applyFont="1" applyFill="1" applyBorder="1"/>
    <xf numFmtId="4" fontId="57" fillId="16" borderId="10" xfId="5" applyNumberFormat="1" applyFont="1" applyFill="1" applyBorder="1" applyAlignment="1">
      <alignment horizontal="center" vertical="center" wrapText="1"/>
    </xf>
    <xf numFmtId="0" fontId="45" fillId="16" borderId="12" xfId="5" quotePrefix="1" applyFont="1" applyFill="1" applyBorder="1" applyAlignment="1">
      <alignment horizontal="center" vertical="center"/>
    </xf>
    <xf numFmtId="168" fontId="45" fillId="16" borderId="8" xfId="5" applyNumberFormat="1" applyFont="1" applyFill="1" applyBorder="1" applyAlignment="1">
      <alignment horizontal="right" vertical="center" shrinkToFit="1"/>
    </xf>
    <xf numFmtId="0" fontId="45" fillId="16" borderId="12" xfId="5" applyFont="1" applyFill="1" applyBorder="1" applyAlignment="1">
      <alignment horizontal="center" vertical="center"/>
    </xf>
    <xf numFmtId="4" fontId="45" fillId="0" borderId="8" xfId="5" applyNumberFormat="1" applyFont="1" applyBorder="1" applyAlignment="1" applyProtection="1">
      <alignment horizontal="right" vertical="center" shrinkToFit="1"/>
      <protection locked="0"/>
    </xf>
    <xf numFmtId="4" fontId="45" fillId="16" borderId="8" xfId="5" applyNumberFormat="1" applyFont="1" applyFill="1" applyBorder="1" applyAlignment="1" applyProtection="1">
      <alignment horizontal="right" vertical="center" shrinkToFit="1"/>
      <protection locked="0"/>
    </xf>
    <xf numFmtId="44" fontId="56" fillId="8" borderId="8" xfId="4" applyFont="1" applyFill="1" applyBorder="1" applyAlignment="1" applyProtection="1">
      <alignment horizontal="left" vertical="center"/>
    </xf>
    <xf numFmtId="4" fontId="55" fillId="14" borderId="8" xfId="10" applyNumberFormat="1" applyFont="1" applyFill="1" applyBorder="1" applyAlignment="1" applyProtection="1">
      <alignment horizontal="right" vertical="center"/>
    </xf>
    <xf numFmtId="44" fontId="55" fillId="14" borderId="8" xfId="4" applyFont="1" applyFill="1" applyBorder="1" applyAlignment="1" applyProtection="1">
      <alignment horizontal="left" vertical="center"/>
    </xf>
    <xf numFmtId="0" fontId="45" fillId="16" borderId="12" xfId="5" applyFont="1" applyFill="1" applyBorder="1" applyAlignment="1">
      <alignment vertical="center" wrapText="1"/>
    </xf>
    <xf numFmtId="0" fontId="41" fillId="16" borderId="12" xfId="5" applyFill="1" applyBorder="1"/>
    <xf numFmtId="2" fontId="56" fillId="16" borderId="7" xfId="5" applyNumberFormat="1" applyFont="1" applyFill="1" applyBorder="1" applyAlignment="1">
      <alignment horizontal="center"/>
    </xf>
    <xf numFmtId="0" fontId="45" fillId="0" borderId="7" xfId="5" applyFont="1" applyBorder="1" applyAlignment="1" applyProtection="1">
      <alignment vertical="center" shrinkToFit="1"/>
      <protection locked="0"/>
    </xf>
    <xf numFmtId="0" fontId="45" fillId="16" borderId="12" xfId="5" applyFont="1" applyFill="1" applyBorder="1" applyAlignment="1">
      <alignment horizontal="center" vertical="center" wrapText="1"/>
    </xf>
    <xf numFmtId="0" fontId="58" fillId="14" borderId="12" xfId="5" applyFont="1" applyFill="1" applyBorder="1" applyAlignment="1">
      <alignment horizontal="left" vertical="center"/>
    </xf>
    <xf numFmtId="0" fontId="41" fillId="14" borderId="8" xfId="5" applyFill="1" applyBorder="1" applyAlignment="1">
      <alignment vertical="center"/>
    </xf>
    <xf numFmtId="0" fontId="41" fillId="16" borderId="12" xfId="5" applyFill="1" applyBorder="1" applyAlignment="1">
      <alignment horizontal="center" vertical="center"/>
    </xf>
    <xf numFmtId="0" fontId="41" fillId="16" borderId="14" xfId="5" applyFill="1" applyBorder="1" applyAlignment="1">
      <alignment horizontal="center" vertical="center"/>
    </xf>
    <xf numFmtId="0" fontId="59" fillId="16" borderId="14" xfId="5" applyFont="1" applyFill="1" applyBorder="1" applyAlignment="1">
      <alignment horizontal="center" vertical="center"/>
    </xf>
    <xf numFmtId="0" fontId="56" fillId="8" borderId="8" xfId="5" applyFont="1" applyFill="1" applyBorder="1" applyAlignment="1">
      <alignment horizontal="center" vertical="center"/>
    </xf>
    <xf numFmtId="0" fontId="41" fillId="16" borderId="8" xfId="5" applyFill="1" applyBorder="1" applyAlignment="1">
      <alignment horizontal="center" vertical="center"/>
    </xf>
    <xf numFmtId="0" fontId="41" fillId="16" borderId="14" xfId="5" applyFill="1" applyBorder="1" applyAlignment="1">
      <alignment vertical="center"/>
    </xf>
    <xf numFmtId="0" fontId="41" fillId="16" borderId="14" xfId="5" applyFill="1" applyBorder="1" applyAlignment="1">
      <alignment horizontal="right" vertical="center"/>
    </xf>
    <xf numFmtId="0" fontId="59" fillId="16" borderId="14" xfId="5" applyFont="1" applyFill="1" applyBorder="1" applyAlignment="1">
      <alignment horizontal="right" vertical="center"/>
    </xf>
    <xf numFmtId="0" fontId="56" fillId="8" borderId="8" xfId="5" applyFont="1" applyFill="1" applyBorder="1" applyAlignment="1">
      <alignment horizontal="right" vertical="center" wrapText="1"/>
    </xf>
    <xf numFmtId="0" fontId="41" fillId="16" borderId="12" xfId="5" applyFill="1" applyBorder="1" applyAlignment="1">
      <alignment vertical="center"/>
    </xf>
    <xf numFmtId="0" fontId="41" fillId="16" borderId="7" xfId="5" applyFill="1" applyBorder="1" applyAlignment="1">
      <alignment horizontal="right" vertical="center"/>
    </xf>
    <xf numFmtId="0" fontId="59" fillId="16" borderId="12" xfId="5" applyFont="1" applyFill="1" applyBorder="1" applyAlignment="1">
      <alignment horizontal="right" vertical="center"/>
    </xf>
    <xf numFmtId="4" fontId="56" fillId="8" borderId="8" xfId="5" applyNumberFormat="1" applyFont="1" applyFill="1" applyBorder="1" applyAlignment="1">
      <alignment horizontal="right" vertical="center"/>
    </xf>
    <xf numFmtId="3" fontId="56" fillId="8" borderId="8" xfId="5" applyNumberFormat="1" applyFont="1" applyFill="1" applyBorder="1" applyAlignment="1">
      <alignment horizontal="right" vertical="center"/>
    </xf>
    <xf numFmtId="4" fontId="41" fillId="16" borderId="8" xfId="5" applyNumberFormat="1" applyFill="1" applyBorder="1" applyAlignment="1">
      <alignment vertical="center"/>
    </xf>
    <xf numFmtId="0" fontId="56" fillId="8" borderId="8" xfId="5" applyFont="1" applyFill="1" applyBorder="1" applyAlignment="1">
      <alignment horizontal="right" vertical="center"/>
    </xf>
    <xf numFmtId="0" fontId="41" fillId="16" borderId="5" xfId="5" applyFill="1" applyBorder="1" applyAlignment="1">
      <alignment vertical="center"/>
    </xf>
    <xf numFmtId="0" fontId="41" fillId="16" borderId="3" xfId="5" applyFill="1" applyBorder="1" applyAlignment="1">
      <alignment horizontal="right" vertical="center"/>
    </xf>
    <xf numFmtId="170" fontId="41" fillId="16" borderId="8" xfId="5" applyNumberFormat="1" applyFill="1" applyBorder="1" applyAlignment="1">
      <alignment vertical="center"/>
    </xf>
    <xf numFmtId="170" fontId="41" fillId="16" borderId="8" xfId="5" applyNumberFormat="1" applyFill="1" applyBorder="1" applyAlignment="1">
      <alignment horizontal="right" vertical="center"/>
    </xf>
    <xf numFmtId="170" fontId="56" fillId="8" borderId="9" xfId="5" applyNumberFormat="1" applyFont="1" applyFill="1" applyBorder="1" applyAlignment="1">
      <alignment vertical="center"/>
    </xf>
    <xf numFmtId="170" fontId="56" fillId="8" borderId="8" xfId="5" applyNumberFormat="1" applyFont="1" applyFill="1" applyBorder="1" applyAlignment="1">
      <alignment vertical="center"/>
    </xf>
    <xf numFmtId="170" fontId="41" fillId="16" borderId="7" xfId="5" applyNumberFormat="1" applyFill="1" applyBorder="1" applyAlignment="1">
      <alignment vertical="center"/>
    </xf>
    <xf numFmtId="0" fontId="59" fillId="16" borderId="7" xfId="5" applyFont="1" applyFill="1" applyBorder="1" applyAlignment="1">
      <alignment horizontal="center" vertical="center"/>
    </xf>
    <xf numFmtId="0" fontId="59" fillId="16" borderId="7" xfId="5" applyFont="1" applyFill="1" applyBorder="1" applyAlignment="1">
      <alignment horizontal="right" vertical="center"/>
    </xf>
    <xf numFmtId="0" fontId="41" fillId="16" borderId="6" xfId="5" applyFill="1" applyBorder="1" applyAlignment="1">
      <alignment horizontal="center" vertical="center"/>
    </xf>
    <xf numFmtId="0" fontId="41" fillId="16" borderId="6" xfId="5" applyFill="1" applyBorder="1" applyAlignment="1">
      <alignment vertical="center"/>
    </xf>
    <xf numFmtId="0" fontId="41" fillId="16" borderId="13" xfId="5" applyFill="1" applyBorder="1" applyAlignment="1">
      <alignment horizontal="right" vertical="center"/>
    </xf>
    <xf numFmtId="0" fontId="56" fillId="8" borderId="14" xfId="5" applyFont="1" applyFill="1" applyBorder="1" applyAlignment="1">
      <alignment horizontal="right" vertical="center"/>
    </xf>
    <xf numFmtId="4" fontId="56" fillId="8" borderId="7" xfId="5" applyNumberFormat="1" applyFont="1" applyFill="1" applyBorder="1" applyAlignment="1">
      <alignment vertical="center"/>
    </xf>
    <xf numFmtId="10" fontId="56" fillId="8" borderId="8" xfId="8" applyNumberFormat="1" applyFont="1" applyFill="1" applyBorder="1" applyAlignment="1">
      <alignment vertical="center"/>
    </xf>
    <xf numFmtId="10" fontId="41" fillId="16" borderId="8" xfId="5" applyNumberFormat="1" applyFill="1" applyBorder="1" applyAlignment="1">
      <alignment vertical="center"/>
    </xf>
    <xf numFmtId="0" fontId="58" fillId="14" borderId="12" xfId="5" applyFont="1" applyFill="1" applyBorder="1" applyAlignment="1">
      <alignment horizontal="center" vertical="center"/>
    </xf>
    <xf numFmtId="0" fontId="55" fillId="14" borderId="14" xfId="5" applyFont="1" applyFill="1" applyBorder="1" applyAlignment="1">
      <alignment vertical="center"/>
    </xf>
    <xf numFmtId="0" fontId="55" fillId="14" borderId="7" xfId="5" applyFont="1" applyFill="1" applyBorder="1" applyAlignment="1">
      <alignment horizontal="right" vertical="center"/>
    </xf>
    <xf numFmtId="0" fontId="60" fillId="14" borderId="8" xfId="5" applyFont="1" applyFill="1" applyBorder="1" applyAlignment="1">
      <alignment horizontal="right" vertical="center"/>
    </xf>
    <xf numFmtId="170" fontId="55" fillId="14" borderId="8" xfId="5" applyNumberFormat="1" applyFont="1" applyFill="1" applyBorder="1" applyAlignment="1">
      <alignment vertical="center"/>
    </xf>
    <xf numFmtId="170" fontId="56" fillId="16" borderId="8" xfId="5" applyNumberFormat="1" applyFont="1" applyFill="1" applyBorder="1" applyAlignment="1">
      <alignment vertical="center"/>
    </xf>
    <xf numFmtId="0" fontId="41" fillId="19" borderId="8" xfId="5" applyFill="1" applyBorder="1" applyAlignment="1">
      <alignment vertical="center"/>
    </xf>
    <xf numFmtId="171" fontId="41" fillId="19" borderId="8" xfId="5" applyNumberFormat="1" applyFill="1" applyBorder="1" applyAlignment="1">
      <alignment vertical="center"/>
    </xf>
    <xf numFmtId="0" fontId="41" fillId="18" borderId="12" xfId="5" applyFill="1" applyBorder="1" applyAlignment="1">
      <alignment horizontal="center" vertical="center"/>
    </xf>
    <xf numFmtId="0" fontId="41" fillId="18" borderId="6" xfId="5" applyFill="1" applyBorder="1" applyAlignment="1">
      <alignment vertical="center"/>
    </xf>
    <xf numFmtId="0" fontId="41" fillId="18" borderId="0" xfId="5" applyFill="1" applyAlignment="1">
      <alignment vertical="center"/>
    </xf>
    <xf numFmtId="0" fontId="41" fillId="18" borderId="0" xfId="5" applyFill="1" applyAlignment="1">
      <alignment horizontal="right" vertical="center"/>
    </xf>
    <xf numFmtId="0" fontId="59" fillId="18" borderId="0" xfId="5" applyFont="1" applyFill="1" applyAlignment="1">
      <alignment horizontal="right" vertical="center"/>
    </xf>
    <xf numFmtId="0" fontId="56" fillId="5" borderId="8" xfId="5" applyFont="1" applyFill="1" applyBorder="1" applyAlignment="1">
      <alignment horizontal="center" vertical="center"/>
    </xf>
    <xf numFmtId="0" fontId="41" fillId="18" borderId="8" xfId="5" applyFill="1" applyBorder="1" applyAlignment="1">
      <alignment horizontal="center" vertical="center"/>
    </xf>
    <xf numFmtId="0" fontId="41" fillId="18" borderId="14" xfId="5" applyFill="1" applyBorder="1" applyAlignment="1">
      <alignment vertical="center"/>
    </xf>
    <xf numFmtId="0" fontId="41" fillId="18" borderId="7" xfId="5" applyFill="1" applyBorder="1" applyAlignment="1">
      <alignment horizontal="right" vertical="center"/>
    </xf>
    <xf numFmtId="0" fontId="59" fillId="18" borderId="8" xfId="5" applyFont="1" applyFill="1" applyBorder="1" applyAlignment="1">
      <alignment horizontal="right" vertical="center"/>
    </xf>
    <xf numFmtId="0" fontId="56" fillId="5" borderId="8" xfId="5" applyFont="1" applyFill="1" applyBorder="1" applyAlignment="1">
      <alignment horizontal="right" vertical="center"/>
    </xf>
    <xf numFmtId="170" fontId="41" fillId="18" borderId="8" xfId="5" applyNumberFormat="1" applyFill="1" applyBorder="1" applyAlignment="1">
      <alignment horizontal="right" vertical="center"/>
    </xf>
    <xf numFmtId="0" fontId="56" fillId="9" borderId="8" xfId="5" applyFont="1" applyFill="1" applyBorder="1" applyAlignment="1">
      <alignment horizontal="right" vertical="center"/>
    </xf>
    <xf numFmtId="0" fontId="59" fillId="18" borderId="12" xfId="5" applyFont="1" applyFill="1" applyBorder="1" applyAlignment="1">
      <alignment horizontal="right" vertical="center"/>
    </xf>
    <xf numFmtId="0" fontId="41" fillId="5" borderId="8" xfId="5" applyFill="1" applyBorder="1" applyAlignment="1">
      <alignment vertical="center"/>
    </xf>
    <xf numFmtId="10" fontId="41" fillId="18" borderId="8" xfId="5" applyNumberFormat="1" applyFill="1" applyBorder="1" applyAlignment="1">
      <alignment vertical="center"/>
    </xf>
    <xf numFmtId="170" fontId="41" fillId="5" borderId="8" xfId="5" applyNumberFormat="1" applyFill="1" applyBorder="1" applyAlignment="1">
      <alignment vertical="center"/>
    </xf>
    <xf numFmtId="170" fontId="41" fillId="18" borderId="8" xfId="5" applyNumberFormat="1" applyFill="1" applyBorder="1" applyAlignment="1">
      <alignment vertical="center"/>
    </xf>
    <xf numFmtId="0" fontId="41" fillId="16" borderId="15" xfId="5" applyFill="1" applyBorder="1" applyAlignment="1">
      <alignment horizontal="center" vertical="center"/>
    </xf>
    <xf numFmtId="0" fontId="61" fillId="16" borderId="12" xfId="5" applyFont="1" applyFill="1" applyBorder="1" applyAlignment="1">
      <alignment horizontal="right" vertical="center"/>
    </xf>
    <xf numFmtId="0" fontId="41" fillId="16" borderId="12" xfId="5" applyFill="1" applyBorder="1" applyAlignment="1" applyProtection="1">
      <alignment vertical="center"/>
      <protection hidden="1"/>
    </xf>
    <xf numFmtId="0" fontId="45" fillId="16" borderId="7" xfId="5" applyFont="1" applyFill="1" applyBorder="1" applyAlignment="1" applyProtection="1">
      <alignment vertical="center"/>
      <protection hidden="1"/>
    </xf>
    <xf numFmtId="0" fontId="41" fillId="16" borderId="12" xfId="5" applyFill="1" applyBorder="1" applyAlignment="1" applyProtection="1">
      <alignment horizontal="center" vertical="center"/>
      <protection hidden="1"/>
    </xf>
    <xf numFmtId="0" fontId="45" fillId="16" borderId="7" xfId="5" applyFont="1" applyFill="1" applyBorder="1" applyAlignment="1" applyProtection="1">
      <alignment horizontal="right" vertical="center" wrapText="1"/>
      <protection hidden="1"/>
    </xf>
    <xf numFmtId="0" fontId="62" fillId="16" borderId="8" xfId="5" applyFont="1" applyFill="1" applyBorder="1" applyAlignment="1" applyProtection="1">
      <alignment horizontal="right" vertical="center"/>
      <protection hidden="1"/>
    </xf>
    <xf numFmtId="0" fontId="45" fillId="0" borderId="8" xfId="5" applyFont="1" applyBorder="1" applyAlignment="1" applyProtection="1">
      <alignment vertical="center"/>
      <protection locked="0"/>
    </xf>
    <xf numFmtId="0" fontId="41" fillId="16" borderId="7" xfId="5" applyFill="1" applyBorder="1" applyAlignment="1" applyProtection="1">
      <alignment vertical="center"/>
      <protection hidden="1"/>
    </xf>
    <xf numFmtId="0" fontId="41" fillId="16" borderId="14" xfId="5" applyFill="1" applyBorder="1" applyAlignment="1" applyProtection="1">
      <alignment vertical="center"/>
      <protection hidden="1"/>
    </xf>
    <xf numFmtId="0" fontId="41" fillId="16" borderId="14" xfId="5" applyFill="1" applyBorder="1" applyAlignment="1" applyProtection="1">
      <alignment horizontal="right" vertical="center"/>
      <protection hidden="1"/>
    </xf>
    <xf numFmtId="0" fontId="41" fillId="16" borderId="7" xfId="5" applyFill="1" applyBorder="1" applyAlignment="1" applyProtection="1">
      <alignment horizontal="right" vertical="center"/>
      <protection hidden="1"/>
    </xf>
    <xf numFmtId="0" fontId="62" fillId="16" borderId="7" xfId="5" applyFont="1" applyFill="1" applyBorder="1" applyAlignment="1" applyProtection="1">
      <alignment horizontal="right" vertical="center"/>
      <protection hidden="1"/>
    </xf>
    <xf numFmtId="4" fontId="45" fillId="4" borderId="8" xfId="5" applyNumberFormat="1" applyFont="1" applyFill="1" applyBorder="1" applyAlignment="1" applyProtection="1">
      <alignment vertical="center"/>
      <protection locked="0"/>
    </xf>
    <xf numFmtId="3" fontId="45" fillId="0" borderId="8" xfId="5" applyNumberFormat="1" applyFont="1" applyBorder="1" applyAlignment="1" applyProtection="1">
      <alignment vertical="center"/>
      <protection locked="0"/>
    </xf>
    <xf numFmtId="3" fontId="45" fillId="4" borderId="8" xfId="5" applyNumberFormat="1" applyFont="1" applyFill="1" applyBorder="1" applyAlignment="1" applyProtection="1">
      <alignment vertical="center"/>
      <protection locked="0"/>
    </xf>
    <xf numFmtId="0" fontId="45" fillId="16" borderId="14" xfId="5" applyFont="1" applyFill="1" applyBorder="1" applyAlignment="1" applyProtection="1">
      <alignment vertical="center"/>
      <protection hidden="1"/>
    </xf>
    <xf numFmtId="10" fontId="45" fillId="4" borderId="8" xfId="5" applyNumberFormat="1" applyFont="1" applyFill="1" applyBorder="1" applyAlignment="1" applyProtection="1">
      <alignment vertical="center"/>
      <protection locked="0"/>
    </xf>
    <xf numFmtId="4" fontId="63" fillId="16" borderId="8" xfId="5" applyNumberFormat="1" applyFont="1" applyFill="1" applyBorder="1" applyAlignment="1" applyProtection="1">
      <alignment vertical="center"/>
      <protection hidden="1"/>
    </xf>
    <xf numFmtId="0" fontId="41" fillId="16" borderId="14" xfId="5" applyFill="1" applyBorder="1" applyAlignment="1" applyProtection="1">
      <alignment horizontal="left" vertical="center"/>
      <protection hidden="1"/>
    </xf>
    <xf numFmtId="0" fontId="41" fillId="16" borderId="7" xfId="5" applyFill="1" applyBorder="1" applyAlignment="1" applyProtection="1">
      <alignment horizontal="right" vertical="center" wrapText="1"/>
      <protection hidden="1"/>
    </xf>
    <xf numFmtId="4" fontId="45" fillId="8" borderId="8" xfId="5" applyNumberFormat="1" applyFont="1" applyFill="1" applyBorder="1" applyAlignment="1">
      <alignment vertical="center"/>
    </xf>
    <xf numFmtId="0" fontId="62" fillId="16" borderId="10" xfId="5" applyFont="1" applyFill="1" applyBorder="1" applyAlignment="1" applyProtection="1">
      <alignment horizontal="right" vertical="center"/>
      <protection hidden="1"/>
    </xf>
    <xf numFmtId="0" fontId="45" fillId="16" borderId="14" xfId="5" applyFont="1" applyFill="1" applyBorder="1" applyAlignment="1" applyProtection="1">
      <alignment horizontal="right" vertical="center"/>
      <protection hidden="1"/>
    </xf>
    <xf numFmtId="0" fontId="45" fillId="16" borderId="7" xfId="5" applyFont="1" applyFill="1" applyBorder="1" applyAlignment="1" applyProtection="1">
      <alignment horizontal="right" vertical="center"/>
      <protection hidden="1"/>
    </xf>
    <xf numFmtId="3" fontId="45" fillId="8" borderId="8" xfId="5" applyNumberFormat="1" applyFont="1" applyFill="1" applyBorder="1" applyAlignment="1">
      <alignment vertical="center"/>
    </xf>
    <xf numFmtId="0" fontId="57" fillId="16" borderId="7" xfId="5" applyFont="1" applyFill="1" applyBorder="1" applyAlignment="1" applyProtection="1">
      <alignment horizontal="right" vertical="center"/>
      <protection hidden="1"/>
    </xf>
    <xf numFmtId="0" fontId="64" fillId="16" borderId="8" xfId="5" applyFont="1" applyFill="1" applyBorder="1" applyAlignment="1" applyProtection="1">
      <alignment horizontal="right" vertical="center"/>
      <protection hidden="1"/>
    </xf>
    <xf numFmtId="0" fontId="63" fillId="0" borderId="10" xfId="5" applyFont="1" applyBorder="1" applyAlignment="1" applyProtection="1">
      <alignment vertical="center"/>
      <protection locked="0"/>
    </xf>
    <xf numFmtId="0" fontId="41" fillId="16" borderId="14" xfId="5" applyFill="1" applyBorder="1" applyAlignment="1" applyProtection="1">
      <alignment horizontal="right" vertical="center" wrapText="1"/>
      <protection hidden="1"/>
    </xf>
    <xf numFmtId="0" fontId="63" fillId="16" borderId="7" xfId="5" applyFont="1" applyFill="1" applyBorder="1" applyAlignment="1" applyProtection="1">
      <alignment horizontal="right" vertical="center"/>
      <protection hidden="1"/>
    </xf>
    <xf numFmtId="0" fontId="63" fillId="0" borderId="8" xfId="5" applyFont="1" applyBorder="1" applyAlignment="1" applyProtection="1">
      <alignment vertical="center"/>
      <protection locked="0"/>
    </xf>
    <xf numFmtId="0" fontId="46" fillId="16" borderId="14" xfId="5" applyFont="1" applyFill="1" applyBorder="1" applyAlignment="1" applyProtection="1">
      <alignment horizontal="right" vertical="center" wrapText="1"/>
      <protection hidden="1"/>
    </xf>
    <xf numFmtId="0" fontId="46" fillId="16" borderId="7" xfId="5" applyFont="1" applyFill="1" applyBorder="1" applyAlignment="1" applyProtection="1">
      <alignment horizontal="right" vertical="center" wrapText="1"/>
      <protection hidden="1"/>
    </xf>
    <xf numFmtId="0" fontId="45" fillId="8" borderId="8" xfId="5" applyFont="1" applyFill="1" applyBorder="1" applyAlignment="1">
      <alignment vertical="center"/>
    </xf>
    <xf numFmtId="3" fontId="63" fillId="0" borderId="8" xfId="5" applyNumberFormat="1" applyFont="1" applyBorder="1" applyAlignment="1" applyProtection="1">
      <alignment vertical="center"/>
      <protection locked="0"/>
    </xf>
    <xf numFmtId="0" fontId="41" fillId="16" borderId="6" xfId="5" applyFill="1" applyBorder="1" applyAlignment="1">
      <alignment horizontal="right" vertical="center"/>
    </xf>
    <xf numFmtId="0" fontId="55" fillId="14" borderId="14" xfId="5" applyFont="1" applyFill="1" applyBorder="1" applyAlignment="1">
      <alignment horizontal="right" vertical="center"/>
    </xf>
    <xf numFmtId="0" fontId="41" fillId="18" borderId="14" xfId="5" applyFill="1" applyBorder="1" applyAlignment="1">
      <alignment horizontal="right" vertical="center"/>
    </xf>
    <xf numFmtId="4" fontId="41" fillId="5" borderId="8" xfId="5" applyNumberFormat="1" applyFill="1" applyBorder="1" applyAlignment="1">
      <alignment horizontal="right" vertical="center"/>
    </xf>
    <xf numFmtId="4" fontId="41" fillId="4" borderId="8" xfId="5" applyNumberFormat="1" applyFill="1" applyBorder="1" applyAlignment="1">
      <alignment horizontal="right" vertical="center"/>
    </xf>
    <xf numFmtId="10" fontId="41" fillId="5" borderId="8" xfId="5" applyNumberFormat="1" applyFill="1" applyBorder="1" applyAlignment="1">
      <alignment vertical="center"/>
    </xf>
    <xf numFmtId="0" fontId="41" fillId="4" borderId="8" xfId="5" applyFill="1" applyBorder="1" applyAlignment="1">
      <alignment horizontal="center"/>
    </xf>
    <xf numFmtId="172" fontId="41" fillId="18" borderId="8" xfId="5" applyNumberFormat="1" applyFill="1" applyBorder="1" applyAlignment="1">
      <alignment horizontal="right" vertical="center"/>
    </xf>
    <xf numFmtId="44" fontId="56" fillId="8" borderId="8" xfId="4" applyFont="1" applyFill="1" applyBorder="1" applyAlignment="1" applyProtection="1">
      <alignment vertical="center"/>
    </xf>
    <xf numFmtId="44" fontId="56" fillId="17" borderId="12" xfId="4" applyFont="1" applyFill="1" applyBorder="1" applyAlignment="1" applyProtection="1">
      <alignment vertical="center"/>
    </xf>
    <xf numFmtId="9" fontId="52" fillId="0" borderId="0" xfId="6" applyFont="1" applyFill="1" applyAlignment="1" applyProtection="1">
      <alignment vertical="center"/>
      <protection hidden="1"/>
    </xf>
    <xf numFmtId="1" fontId="65" fillId="18" borderId="0" xfId="10" applyNumberFormat="1" applyFont="1" applyFill="1" applyBorder="1" applyAlignment="1"/>
    <xf numFmtId="1" fontId="45" fillId="18" borderId="1" xfId="10" applyNumberFormat="1" applyFont="1" applyFill="1" applyBorder="1" applyAlignment="1">
      <alignment horizontal="center" vertical="center" textRotation="90"/>
    </xf>
    <xf numFmtId="4" fontId="45" fillId="18" borderId="14" xfId="10" applyNumberFormat="1" applyFont="1" applyFill="1" applyBorder="1" applyAlignment="1">
      <alignment horizontal="left"/>
    </xf>
    <xf numFmtId="0" fontId="56" fillId="9" borderId="8" xfId="5" applyFont="1" applyFill="1" applyBorder="1" applyAlignment="1">
      <alignment horizontal="center" vertical="center"/>
    </xf>
    <xf numFmtId="0" fontId="56" fillId="20" borderId="0" xfId="0" applyFont="1" applyFill="1"/>
    <xf numFmtId="0" fontId="56" fillId="4" borderId="0" xfId="0" applyFont="1" applyFill="1"/>
    <xf numFmtId="0" fontId="0" fillId="21" borderId="0" xfId="0" applyFill="1"/>
    <xf numFmtId="4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0" xfId="0" applyFill="1"/>
    <xf numFmtId="0" fontId="57" fillId="16" borderId="10" xfId="5" applyFont="1" applyFill="1" applyBorder="1" applyAlignment="1">
      <alignment horizontal="center" vertical="center" wrapText="1"/>
    </xf>
    <xf numFmtId="165" fontId="41" fillId="4" borderId="8" xfId="11" applyFont="1" applyFill="1" applyBorder="1" applyAlignment="1">
      <alignment horizontal="center"/>
    </xf>
    <xf numFmtId="0" fontId="41" fillId="18" borderId="0" xfId="5" applyFill="1" applyAlignment="1">
      <alignment horizontal="right"/>
    </xf>
    <xf numFmtId="0" fontId="41" fillId="6" borderId="7" xfId="5" applyFill="1" applyBorder="1"/>
    <xf numFmtId="0" fontId="55" fillId="22" borderId="9" xfId="5" applyFont="1" applyFill="1" applyBorder="1" applyAlignment="1">
      <alignment horizontal="center" vertical="center"/>
    </xf>
    <xf numFmtId="0" fontId="41" fillId="12" borderId="7" xfId="5" applyFill="1" applyBorder="1"/>
    <xf numFmtId="0" fontId="55" fillId="23" borderId="7" xfId="5" applyFont="1" applyFill="1" applyBorder="1"/>
    <xf numFmtId="165" fontId="54" fillId="23" borderId="8" xfId="11" applyFont="1" applyFill="1" applyBorder="1" applyAlignment="1">
      <alignment horizontal="right"/>
    </xf>
    <xf numFmtId="165" fontId="55" fillId="23" borderId="8" xfId="11" applyFont="1" applyFill="1" applyBorder="1" applyAlignment="1">
      <alignment horizontal="right"/>
    </xf>
    <xf numFmtId="0" fontId="47" fillId="16" borderId="2" xfId="5" applyFont="1" applyFill="1" applyBorder="1" applyAlignment="1">
      <alignment horizontal="center" vertical="center"/>
    </xf>
    <xf numFmtId="0" fontId="47" fillId="16" borderId="10" xfId="5" applyFont="1" applyFill="1" applyBorder="1" applyAlignment="1">
      <alignment horizontal="center" vertical="center"/>
    </xf>
    <xf numFmtId="0" fontId="45" fillId="16" borderId="14" xfId="5" applyFont="1" applyFill="1" applyBorder="1" applyAlignment="1">
      <alignment vertical="center" wrapText="1"/>
    </xf>
    <xf numFmtId="0" fontId="45" fillId="16" borderId="7" xfId="5" applyFont="1" applyFill="1" applyBorder="1" applyAlignment="1">
      <alignment vertical="center" wrapText="1"/>
    </xf>
    <xf numFmtId="0" fontId="57" fillId="16" borderId="12" xfId="5" applyFont="1" applyFill="1" applyBorder="1" applyAlignment="1">
      <alignment vertical="center" wrapText="1"/>
    </xf>
    <xf numFmtId="164" fontId="54" fillId="23" borderId="8" xfId="2" applyFont="1" applyFill="1" applyBorder="1" applyAlignment="1" applyProtection="1">
      <alignment vertical="center"/>
      <protection hidden="1"/>
    </xf>
    <xf numFmtId="10" fontId="54" fillId="23" borderId="8" xfId="0" applyNumberFormat="1" applyFont="1" applyFill="1" applyBorder="1" applyAlignment="1" applyProtection="1">
      <alignment vertical="center"/>
      <protection hidden="1"/>
    </xf>
    <xf numFmtId="3" fontId="41" fillId="0" borderId="8" xfId="5" quotePrefix="1" applyNumberFormat="1" applyBorder="1" applyAlignment="1" applyProtection="1">
      <alignment horizontal="right" vertical="center"/>
      <protection locked="0"/>
    </xf>
    <xf numFmtId="3" fontId="41" fillId="0" borderId="8" xfId="5" applyNumberFormat="1" applyBorder="1" applyAlignment="1" applyProtection="1">
      <alignment horizontal="right" vertical="center"/>
      <protection locked="0"/>
    </xf>
    <xf numFmtId="0" fontId="41" fillId="8" borderId="12" xfId="5" applyFill="1" applyBorder="1" applyAlignment="1">
      <alignment horizontal="left" vertical="center"/>
    </xf>
    <xf numFmtId="0" fontId="41" fillId="16" borderId="14" xfId="5" applyFill="1" applyBorder="1"/>
    <xf numFmtId="0" fontId="41" fillId="17" borderId="12" xfId="5" applyFill="1" applyBorder="1" applyAlignment="1">
      <alignment horizontal="left" vertical="center"/>
    </xf>
    <xf numFmtId="4" fontId="41" fillId="0" borderId="8" xfId="5" applyNumberFormat="1" applyBorder="1" applyAlignment="1" applyProtection="1">
      <alignment horizontal="right" vertical="center" shrinkToFit="1"/>
      <protection locked="0"/>
    </xf>
    <xf numFmtId="44" fontId="45" fillId="0" borderId="8" xfId="4" applyFont="1" applyFill="1" applyBorder="1" applyAlignment="1" applyProtection="1">
      <alignment horizontal="left" vertical="center"/>
      <protection locked="0"/>
    </xf>
    <xf numFmtId="44" fontId="45" fillId="16" borderId="8" xfId="4" applyFont="1" applyFill="1" applyBorder="1" applyAlignment="1" applyProtection="1">
      <alignment horizontal="left" vertical="center"/>
    </xf>
    <xf numFmtId="169" fontId="45" fillId="8" borderId="8" xfId="10" applyNumberFormat="1" applyFont="1" applyFill="1" applyBorder="1" applyAlignment="1" applyProtection="1">
      <alignment horizontal="right" vertical="center"/>
    </xf>
    <xf numFmtId="44" fontId="45" fillId="8" borderId="8" xfId="4" applyFont="1" applyFill="1" applyBorder="1" applyAlignment="1" applyProtection="1">
      <alignment horizontal="left" vertical="center"/>
    </xf>
    <xf numFmtId="44" fontId="45" fillId="16" borderId="12" xfId="4" applyFont="1" applyFill="1" applyBorder="1" applyAlignment="1" applyProtection="1">
      <alignment horizontal="center" vertical="center"/>
    </xf>
    <xf numFmtId="0" fontId="55" fillId="14" borderId="12" xfId="5" applyFont="1" applyFill="1" applyBorder="1" applyAlignment="1">
      <alignment horizontal="center" vertical="center"/>
    </xf>
    <xf numFmtId="0" fontId="55" fillId="14" borderId="14" xfId="5" applyFont="1" applyFill="1" applyBorder="1" applyAlignment="1">
      <alignment horizontal="center" vertical="center"/>
    </xf>
    <xf numFmtId="0" fontId="55" fillId="14" borderId="7" xfId="5" applyFont="1" applyFill="1" applyBorder="1" applyAlignment="1">
      <alignment horizontal="center" vertical="center"/>
    </xf>
    <xf numFmtId="2" fontId="41" fillId="16" borderId="8" xfId="5" applyNumberFormat="1" applyFill="1" applyBorder="1"/>
    <xf numFmtId="0" fontId="55" fillId="14" borderId="8" xfId="5" applyFont="1" applyFill="1" applyBorder="1" applyAlignment="1">
      <alignment horizontal="center" vertical="center"/>
    </xf>
    <xf numFmtId="0" fontId="19" fillId="24" borderId="0" xfId="0" applyFont="1" applyFill="1" applyAlignment="1" applyProtection="1">
      <alignment vertical="center"/>
      <protection hidden="1"/>
    </xf>
    <xf numFmtId="0" fontId="52" fillId="24" borderId="0" xfId="0" applyFont="1" applyFill="1" applyAlignment="1" applyProtection="1">
      <alignment vertical="center"/>
      <protection hidden="1"/>
    </xf>
    <xf numFmtId="0" fontId="45" fillId="24" borderId="0" xfId="0" applyFont="1" applyFill="1" applyAlignment="1" applyProtection="1">
      <alignment vertical="center"/>
      <protection hidden="1"/>
    </xf>
    <xf numFmtId="0" fontId="45" fillId="24" borderId="0" xfId="0" applyFont="1" applyFill="1" applyAlignment="1" applyProtection="1">
      <alignment horizontal="left" vertical="center"/>
      <protection hidden="1"/>
    </xf>
    <xf numFmtId="0" fontId="45" fillId="24" borderId="0" xfId="0" applyFont="1" applyFill="1" applyAlignment="1" applyProtection="1">
      <alignment horizontal="center" vertical="center"/>
      <protection hidden="1"/>
    </xf>
    <xf numFmtId="0" fontId="66" fillId="24" borderId="0" xfId="0" applyFont="1" applyFill="1" applyAlignment="1" applyProtection="1">
      <alignment vertical="center"/>
      <protection hidden="1"/>
    </xf>
    <xf numFmtId="0" fontId="46" fillId="24" borderId="0" xfId="0" applyFont="1" applyFill="1" applyAlignment="1" applyProtection="1">
      <alignment vertical="center"/>
      <protection hidden="1"/>
    </xf>
    <xf numFmtId="0" fontId="67" fillId="24" borderId="0" xfId="0" applyFont="1" applyFill="1" applyAlignment="1" applyProtection="1">
      <alignment vertical="center"/>
      <protection hidden="1"/>
    </xf>
    <xf numFmtId="0" fontId="42" fillId="24" borderId="0" xfId="0" applyFont="1" applyFill="1" applyAlignment="1" applyProtection="1">
      <alignment vertical="center"/>
      <protection hidden="1"/>
    </xf>
    <xf numFmtId="0" fontId="45" fillId="4" borderId="0" xfId="0" applyFont="1" applyFill="1" applyAlignment="1" applyProtection="1">
      <alignment horizontal="left"/>
      <protection hidden="1"/>
    </xf>
    <xf numFmtId="0" fontId="58" fillId="22" borderId="8" xfId="0" applyFont="1" applyFill="1" applyBorder="1" applyAlignment="1" applyProtection="1">
      <alignment horizontal="center" vertical="center" wrapText="1"/>
      <protection hidden="1"/>
    </xf>
    <xf numFmtId="0" fontId="55" fillId="23" borderId="8" xfId="0" applyFont="1" applyFill="1" applyBorder="1" applyAlignment="1" applyProtection="1">
      <alignment horizontal="center" vertical="center" wrapText="1"/>
      <protection hidden="1"/>
    </xf>
    <xf numFmtId="0" fontId="52" fillId="24" borderId="0" xfId="0" applyFont="1" applyFill="1" applyProtection="1">
      <protection hidden="1"/>
    </xf>
    <xf numFmtId="164" fontId="52" fillId="24" borderId="0" xfId="2" applyFont="1" applyFill="1" applyProtection="1">
      <protection hidden="1"/>
    </xf>
    <xf numFmtId="0" fontId="52" fillId="24" borderId="0" xfId="0" applyFont="1" applyFill="1" applyAlignment="1" applyProtection="1">
      <alignment horizontal="center" vertical="justify"/>
      <protection hidden="1"/>
    </xf>
    <xf numFmtId="0" fontId="53" fillId="24" borderId="0" xfId="0" applyFont="1" applyFill="1" applyAlignment="1" applyProtection="1">
      <alignment horizontal="center" vertical="justify"/>
      <protection hidden="1"/>
    </xf>
    <xf numFmtId="164" fontId="52" fillId="24" borderId="0" xfId="2" applyFont="1" applyFill="1" applyBorder="1" applyProtection="1">
      <protection hidden="1"/>
    </xf>
    <xf numFmtId="164" fontId="52" fillId="24" borderId="0" xfId="2" applyFont="1" applyFill="1" applyBorder="1" applyAlignment="1" applyProtection="1">
      <alignment vertical="center"/>
      <protection hidden="1"/>
    </xf>
    <xf numFmtId="10" fontId="52" fillId="24" borderId="0" xfId="0" applyNumberFormat="1" applyFont="1" applyFill="1" applyProtection="1">
      <protection hidden="1"/>
    </xf>
    <xf numFmtId="0" fontId="19" fillId="24" borderId="0" xfId="0" applyFont="1" applyFill="1" applyAlignment="1" applyProtection="1">
      <alignment horizontal="right" vertical="center"/>
      <protection hidden="1"/>
    </xf>
    <xf numFmtId="0" fontId="19" fillId="24" borderId="0" xfId="0" applyFont="1" applyFill="1" applyAlignment="1" applyProtection="1">
      <alignment horizontal="center" vertical="center"/>
      <protection hidden="1"/>
    </xf>
    <xf numFmtId="0" fontId="52" fillId="24" borderId="0" xfId="0" applyFont="1" applyFill="1" applyAlignment="1" applyProtection="1">
      <alignment horizontal="right" vertical="center"/>
      <protection hidden="1"/>
    </xf>
    <xf numFmtId="0" fontId="45" fillId="24" borderId="0" xfId="0" applyFont="1" applyFill="1" applyAlignment="1" applyProtection="1">
      <alignment horizontal="right" vertical="center"/>
      <protection hidden="1"/>
    </xf>
    <xf numFmtId="0" fontId="45" fillId="24" borderId="0" xfId="0" applyFont="1" applyFill="1" applyAlignment="1" applyProtection="1">
      <alignment horizontal="justify"/>
      <protection hidden="1"/>
    </xf>
    <xf numFmtId="0" fontId="47" fillId="24" borderId="0" xfId="0" applyFont="1" applyFill="1" applyAlignment="1" applyProtection="1">
      <alignment vertical="center"/>
      <protection hidden="1"/>
    </xf>
    <xf numFmtId="0" fontId="45" fillId="24" borderId="0" xfId="0" applyFont="1" applyFill="1" applyProtection="1">
      <protection hidden="1"/>
    </xf>
    <xf numFmtId="0" fontId="47" fillId="24" borderId="0" xfId="0" applyFont="1" applyFill="1" applyAlignment="1" applyProtection="1">
      <alignment horizontal="right" vertical="center"/>
      <protection hidden="1"/>
    </xf>
    <xf numFmtId="0" fontId="68" fillId="24" borderId="0" xfId="0" applyFont="1" applyFill="1" applyAlignment="1" applyProtection="1">
      <alignment vertical="center"/>
      <protection hidden="1"/>
    </xf>
    <xf numFmtId="0" fontId="18" fillId="24" borderId="0" xfId="0" applyFont="1" applyFill="1" applyAlignment="1" applyProtection="1">
      <alignment vertical="center"/>
      <protection hidden="1"/>
    </xf>
    <xf numFmtId="0" fontId="19" fillId="24" borderId="0" xfId="0" applyFont="1" applyFill="1" applyAlignment="1" applyProtection="1">
      <alignment horizontal="left" vertical="center"/>
      <protection hidden="1"/>
    </xf>
    <xf numFmtId="0" fontId="68" fillId="24" borderId="0" xfId="0" applyFont="1" applyFill="1" applyAlignment="1" applyProtection="1">
      <alignment horizontal="right" vertical="center"/>
      <protection hidden="1"/>
    </xf>
    <xf numFmtId="0" fontId="52" fillId="24" borderId="0" xfId="0" applyFont="1" applyFill="1"/>
    <xf numFmtId="0" fontId="52" fillId="24" borderId="0" xfId="0" applyFont="1" applyFill="1" applyAlignment="1">
      <alignment horizontal="center" vertical="center"/>
    </xf>
    <xf numFmtId="0" fontId="52" fillId="24" borderId="0" xfId="0" applyFont="1" applyFill="1" applyAlignment="1">
      <alignment vertical="center"/>
    </xf>
    <xf numFmtId="0" fontId="52" fillId="24" borderId="5" xfId="0" applyFont="1" applyFill="1" applyBorder="1" applyAlignment="1">
      <alignment vertical="center"/>
    </xf>
    <xf numFmtId="0" fontId="45" fillId="24" borderId="0" xfId="0" applyFont="1" applyFill="1" applyAlignment="1" applyProtection="1">
      <alignment horizontal="left" vertical="center" wrapText="1"/>
      <protection hidden="1"/>
    </xf>
    <xf numFmtId="0" fontId="45" fillId="24" borderId="0" xfId="0" applyFont="1" applyFill="1" applyAlignment="1" applyProtection="1">
      <alignment horizontal="center" vertical="center" wrapText="1"/>
      <protection hidden="1"/>
    </xf>
    <xf numFmtId="0" fontId="69" fillId="24" borderId="5" xfId="0" applyFont="1" applyFill="1" applyBorder="1" applyAlignment="1" applyProtection="1">
      <alignment horizontal="center" vertical="center" wrapText="1"/>
      <protection hidden="1"/>
    </xf>
    <xf numFmtId="164" fontId="45" fillId="24" borderId="0" xfId="2" applyFont="1" applyFill="1" applyAlignment="1" applyProtection="1">
      <alignment horizontal="center" vertical="center" wrapText="1"/>
      <protection hidden="1"/>
    </xf>
    <xf numFmtId="0" fontId="45" fillId="24" borderId="0" xfId="0" applyFont="1" applyFill="1" applyAlignment="1" applyProtection="1">
      <alignment horizontal="right" vertical="center" wrapText="1"/>
      <protection hidden="1"/>
    </xf>
    <xf numFmtId="0" fontId="41" fillId="24" borderId="0" xfId="5" applyFill="1"/>
    <xf numFmtId="10" fontId="45" fillId="3" borderId="8" xfId="10" applyNumberFormat="1" applyFont="1" applyFill="1" applyBorder="1" applyAlignment="1" applyProtection="1"/>
    <xf numFmtId="10" fontId="47" fillId="24" borderId="0" xfId="5" applyNumberFormat="1" applyFont="1" applyFill="1" applyAlignment="1">
      <alignment horizontal="left" vertical="center"/>
    </xf>
    <xf numFmtId="0" fontId="41" fillId="24" borderId="0" xfId="5" applyFill="1" applyAlignment="1">
      <alignment horizontal="left" vertical="center"/>
    </xf>
    <xf numFmtId="0" fontId="41" fillId="24" borderId="0" xfId="5" applyFill="1" applyAlignment="1">
      <alignment vertical="center"/>
    </xf>
    <xf numFmtId="4" fontId="45" fillId="24" borderId="0" xfId="10" applyNumberFormat="1" applyFont="1" applyFill="1" applyBorder="1" applyAlignment="1" applyProtection="1">
      <alignment horizontal="right" vertical="center"/>
    </xf>
    <xf numFmtId="0" fontId="70" fillId="24" borderId="0" xfId="5" applyFont="1" applyFill="1"/>
    <xf numFmtId="0" fontId="55" fillId="24" borderId="0" xfId="5" applyFont="1" applyFill="1" applyAlignment="1">
      <alignment vertical="center"/>
    </xf>
    <xf numFmtId="44" fontId="58" fillId="24" borderId="0" xfId="5" applyNumberFormat="1" applyFont="1" applyFill="1"/>
    <xf numFmtId="0" fontId="71" fillId="24" borderId="0" xfId="5" applyFont="1" applyFill="1"/>
    <xf numFmtId="0" fontId="72" fillId="24" borderId="0" xfId="5" applyFont="1" applyFill="1" applyAlignment="1">
      <alignment vertical="center"/>
    </xf>
    <xf numFmtId="44" fontId="71" fillId="24" borderId="0" xfId="5" applyNumberFormat="1" applyFont="1" applyFill="1"/>
    <xf numFmtId="0" fontId="41" fillId="24" borderId="0" xfId="5" applyFill="1" applyAlignment="1">
      <alignment horizontal="right"/>
    </xf>
    <xf numFmtId="4" fontId="41" fillId="24" borderId="0" xfId="5" applyNumberFormat="1" applyFill="1"/>
    <xf numFmtId="0" fontId="41" fillId="24" borderId="0" xfId="5" applyFill="1" applyAlignment="1">
      <alignment horizontal="center" vertical="center"/>
    </xf>
    <xf numFmtId="0" fontId="41" fillId="24" borderId="0" xfId="5" applyFill="1" applyAlignment="1">
      <alignment horizontal="right" vertical="center"/>
    </xf>
    <xf numFmtId="0" fontId="59" fillId="24" borderId="0" xfId="5" applyFont="1" applyFill="1" applyAlignment="1">
      <alignment horizontal="right" vertical="center"/>
    </xf>
    <xf numFmtId="171" fontId="41" fillId="24" borderId="0" xfId="5" applyNumberFormat="1" applyFill="1" applyAlignment="1">
      <alignment vertical="center"/>
    </xf>
    <xf numFmtId="0" fontId="58" fillId="14" borderId="8" xfId="5" applyFont="1" applyFill="1" applyBorder="1" applyAlignment="1">
      <alignment horizontal="center" vertical="center"/>
    </xf>
    <xf numFmtId="170" fontId="41" fillId="24" borderId="1" xfId="5" applyNumberFormat="1" applyFill="1" applyBorder="1" applyAlignment="1">
      <alignment vertical="center"/>
    </xf>
    <xf numFmtId="170" fontId="41" fillId="24" borderId="0" xfId="5" applyNumberFormat="1" applyFill="1" applyAlignment="1">
      <alignment vertical="center"/>
    </xf>
    <xf numFmtId="0" fontId="41" fillId="24" borderId="0" xfId="5" applyFill="1" applyAlignment="1" applyProtection="1">
      <alignment vertical="center"/>
      <protection hidden="1"/>
    </xf>
    <xf numFmtId="0" fontId="41" fillId="24" borderId="0" xfId="5" applyFill="1" applyAlignment="1" applyProtection="1">
      <alignment horizontal="center" vertical="center"/>
      <protection hidden="1"/>
    </xf>
    <xf numFmtId="0" fontId="45" fillId="25" borderId="8" xfId="0" applyFont="1" applyFill="1" applyBorder="1" applyAlignment="1" applyProtection="1">
      <alignment horizontal="center" vertical="center"/>
      <protection hidden="1"/>
    </xf>
    <xf numFmtId="164" fontId="45" fillId="25" borderId="8" xfId="2" applyFont="1" applyFill="1" applyBorder="1" applyAlignment="1" applyProtection="1">
      <alignment horizontal="center" vertical="center"/>
      <protection hidden="1"/>
    </xf>
    <xf numFmtId="164" fontId="45" fillId="24" borderId="0" xfId="2" applyFont="1" applyFill="1" applyAlignment="1" applyProtection="1">
      <alignment horizontal="center" vertical="center"/>
      <protection hidden="1"/>
    </xf>
    <xf numFmtId="0" fontId="45" fillId="16" borderId="8" xfId="0" applyFont="1" applyFill="1" applyBorder="1" applyAlignment="1" applyProtection="1">
      <alignment horizontal="left" vertical="center" wrapText="1"/>
      <protection hidden="1"/>
    </xf>
    <xf numFmtId="0" fontId="45" fillId="16" borderId="8" xfId="0" applyFont="1" applyFill="1" applyBorder="1" applyAlignment="1" applyProtection="1">
      <alignment horizontal="center" vertical="center" wrapText="1"/>
      <protection hidden="1"/>
    </xf>
    <xf numFmtId="0" fontId="45" fillId="6" borderId="8" xfId="0" applyFont="1" applyFill="1" applyBorder="1" applyAlignment="1" applyProtection="1">
      <alignment horizontal="left" vertical="center" wrapText="1"/>
      <protection hidden="1"/>
    </xf>
    <xf numFmtId="0" fontId="45" fillId="6" borderId="8" xfId="0" applyFont="1" applyFill="1" applyBorder="1" applyAlignment="1" applyProtection="1">
      <alignment horizontal="center" vertical="center" wrapText="1"/>
      <protection hidden="1"/>
    </xf>
    <xf numFmtId="2" fontId="45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45" fillId="6" borderId="8" xfId="2" applyNumberFormat="1" applyFont="1" applyFill="1" applyBorder="1" applyAlignment="1" applyProtection="1">
      <alignment horizontal="left" vertical="center" wrapText="1"/>
      <protection hidden="1"/>
    </xf>
    <xf numFmtId="0" fontId="45" fillId="16" borderId="8" xfId="2" applyNumberFormat="1" applyFont="1" applyFill="1" applyBorder="1" applyAlignment="1" applyProtection="1">
      <alignment horizontal="left" vertical="center" wrapText="1"/>
      <protection hidden="1"/>
    </xf>
    <xf numFmtId="0" fontId="45" fillId="6" borderId="8" xfId="0" applyFont="1" applyFill="1" applyBorder="1"/>
    <xf numFmtId="0" fontId="45" fillId="16" borderId="8" xfId="0" applyFont="1" applyFill="1" applyBorder="1"/>
    <xf numFmtId="165" fontId="45" fillId="6" borderId="8" xfId="11" applyFont="1" applyFill="1" applyBorder="1" applyAlignment="1" applyProtection="1">
      <alignment horizontal="center" vertical="center"/>
      <protection hidden="1"/>
    </xf>
    <xf numFmtId="165" fontId="45" fillId="16" borderId="8" xfId="11" applyFont="1" applyFill="1" applyBorder="1" applyAlignment="1" applyProtection="1">
      <alignment horizontal="center" vertical="center"/>
      <protection hidden="1"/>
    </xf>
    <xf numFmtId="0" fontId="69" fillId="24" borderId="0" xfId="0" applyFont="1" applyFill="1" applyAlignment="1" applyProtection="1">
      <alignment vertical="center"/>
      <protection hidden="1"/>
    </xf>
    <xf numFmtId="0" fontId="45" fillId="24" borderId="0" xfId="0" applyFont="1" applyFill="1"/>
    <xf numFmtId="165" fontId="55" fillId="14" borderId="8" xfId="0" applyNumberFormat="1" applyFont="1" applyFill="1" applyBorder="1" applyAlignment="1" applyProtection="1">
      <alignment horizontal="center" vertical="center"/>
      <protection hidden="1"/>
    </xf>
    <xf numFmtId="173" fontId="45" fillId="6" borderId="8" xfId="11" applyNumberFormat="1" applyFont="1" applyFill="1" applyBorder="1" applyAlignment="1" applyProtection="1">
      <alignment horizontal="center" vertical="center"/>
      <protection hidden="1"/>
    </xf>
    <xf numFmtId="173" fontId="45" fillId="16" borderId="8" xfId="11" applyNumberFormat="1" applyFont="1" applyFill="1" applyBorder="1" applyAlignment="1" applyProtection="1">
      <alignment horizontal="center" vertical="center"/>
      <protection hidden="1"/>
    </xf>
    <xf numFmtId="0" fontId="17" fillId="3" borderId="15" xfId="0" applyFont="1" applyFill="1" applyBorder="1" applyAlignment="1" applyProtection="1">
      <alignment vertical="center"/>
      <protection hidden="1"/>
    </xf>
    <xf numFmtId="0" fontId="17" fillId="3" borderId="13" xfId="0" applyFont="1" applyFill="1" applyBorder="1" applyAlignment="1" applyProtection="1">
      <alignment vertical="center"/>
      <protection hidden="1"/>
    </xf>
    <xf numFmtId="9" fontId="45" fillId="6" borderId="8" xfId="6" applyFont="1" applyFill="1" applyBorder="1" applyProtection="1"/>
    <xf numFmtId="165" fontId="45" fillId="6" borderId="8" xfId="11" applyFont="1" applyFill="1" applyBorder="1" applyProtection="1"/>
    <xf numFmtId="9" fontId="45" fillId="16" borderId="8" xfId="6" applyFont="1" applyFill="1" applyBorder="1" applyProtection="1"/>
    <xf numFmtId="165" fontId="45" fillId="16" borderId="8" xfId="11" applyFont="1" applyFill="1" applyBorder="1" applyProtection="1"/>
    <xf numFmtId="0" fontId="41" fillId="16" borderId="8" xfId="5" applyFill="1" applyBorder="1" applyAlignment="1">
      <alignment horizontal="right"/>
    </xf>
    <xf numFmtId="0" fontId="52" fillId="10" borderId="12" xfId="0" applyFont="1" applyFill="1" applyBorder="1" applyAlignment="1" applyProtection="1">
      <alignment horizontal="center" vertical="center"/>
      <protection hidden="1"/>
    </xf>
    <xf numFmtId="0" fontId="52" fillId="6" borderId="12" xfId="0" applyFont="1" applyFill="1" applyBorder="1" applyAlignment="1" applyProtection="1">
      <alignment horizontal="center" vertical="center"/>
      <protection hidden="1"/>
    </xf>
    <xf numFmtId="0" fontId="52" fillId="7" borderId="8" xfId="0" applyFont="1" applyFill="1" applyBorder="1" applyAlignment="1" applyProtection="1">
      <alignment horizontal="center" vertical="center" wrapText="1"/>
      <protection hidden="1"/>
    </xf>
    <xf numFmtId="165" fontId="52" fillId="0" borderId="0" xfId="0" applyNumberFormat="1" applyFont="1"/>
    <xf numFmtId="0" fontId="52" fillId="7" borderId="12" xfId="0" applyFont="1" applyFill="1" applyBorder="1" applyAlignment="1" applyProtection="1">
      <alignment horizontal="center" vertical="center"/>
      <protection hidden="1"/>
    </xf>
    <xf numFmtId="165" fontId="52" fillId="6" borderId="12" xfId="0" applyNumberFormat="1" applyFont="1" applyFill="1" applyBorder="1" applyAlignment="1" applyProtection="1">
      <alignment horizontal="center" vertical="center"/>
      <protection hidden="1"/>
    </xf>
    <xf numFmtId="165" fontId="52" fillId="10" borderId="12" xfId="0" applyNumberFormat="1" applyFont="1" applyFill="1" applyBorder="1" applyAlignment="1" applyProtection="1">
      <alignment horizontal="center" vertical="center"/>
      <protection hidden="1"/>
    </xf>
    <xf numFmtId="0" fontId="54" fillId="26" borderId="13" xfId="0" applyFont="1" applyFill="1" applyBorder="1" applyAlignment="1" applyProtection="1">
      <alignment horizontal="center" vertical="center"/>
      <protection hidden="1"/>
    </xf>
    <xf numFmtId="0" fontId="45" fillId="4" borderId="8" xfId="0" applyFont="1" applyFill="1" applyBorder="1" applyAlignment="1" applyProtection="1">
      <alignment horizontal="center" vertical="center" wrapText="1"/>
      <protection hidden="1"/>
    </xf>
    <xf numFmtId="164" fontId="45" fillId="6" borderId="8" xfId="2" applyFont="1" applyFill="1" applyBorder="1" applyAlignment="1" applyProtection="1">
      <alignment horizontal="center" vertical="center" wrapText="1"/>
      <protection hidden="1"/>
    </xf>
    <xf numFmtId="164" fontId="45" fillId="16" borderId="8" xfId="2" applyFont="1" applyFill="1" applyBorder="1" applyAlignment="1" applyProtection="1">
      <alignment horizontal="center" vertical="center" wrapText="1"/>
      <protection hidden="1"/>
    </xf>
    <xf numFmtId="173" fontId="45" fillId="16" borderId="8" xfId="11" applyNumberFormat="1" applyFont="1" applyFill="1" applyBorder="1" applyAlignment="1" applyProtection="1">
      <alignment horizontal="center" vertical="center" wrapText="1"/>
      <protection hidden="1"/>
    </xf>
    <xf numFmtId="1" fontId="52" fillId="6" borderId="9" xfId="0" applyNumberFormat="1" applyFont="1" applyFill="1" applyBorder="1" applyAlignment="1" applyProtection="1">
      <alignment horizontal="center" vertical="center"/>
      <protection hidden="1"/>
    </xf>
    <xf numFmtId="1" fontId="52" fillId="6" borderId="11" xfId="0" applyNumberFormat="1" applyFont="1" applyFill="1" applyBorder="1" applyAlignment="1" applyProtection="1">
      <alignment horizontal="center" vertical="center"/>
      <protection hidden="1"/>
    </xf>
    <xf numFmtId="1" fontId="52" fillId="6" borderId="10" xfId="0" applyNumberFormat="1" applyFont="1" applyFill="1" applyBorder="1" applyAlignment="1" applyProtection="1">
      <alignment horizontal="center" vertical="center"/>
      <protection hidden="1"/>
    </xf>
    <xf numFmtId="165" fontId="50" fillId="5" borderId="7" xfId="11" applyFont="1" applyFill="1" applyBorder="1" applyAlignment="1" applyProtection="1">
      <alignment horizontal="center" vertical="center"/>
      <protection hidden="1"/>
    </xf>
    <xf numFmtId="44" fontId="52" fillId="24" borderId="0" xfId="0" applyNumberFormat="1" applyFont="1" applyFill="1" applyProtection="1">
      <protection hidden="1"/>
    </xf>
    <xf numFmtId="0" fontId="41" fillId="6" borderId="3" xfId="5" applyFill="1" applyBorder="1" applyAlignment="1">
      <alignment vertical="center"/>
    </xf>
    <xf numFmtId="0" fontId="41" fillId="16" borderId="3" xfId="5" applyFill="1" applyBorder="1" applyAlignment="1">
      <alignment vertical="center"/>
    </xf>
    <xf numFmtId="0" fontId="47" fillId="4" borderId="0" xfId="0" applyFont="1" applyFill="1" applyAlignment="1" applyProtection="1">
      <alignment horizontal="left"/>
      <protection hidden="1"/>
    </xf>
    <xf numFmtId="0" fontId="45" fillId="4" borderId="0" xfId="0" applyFont="1" applyFill="1" applyAlignment="1" applyProtection="1">
      <alignment horizontal="center"/>
      <protection hidden="1"/>
    </xf>
    <xf numFmtId="0" fontId="47" fillId="4" borderId="0" xfId="0" applyFont="1" applyFill="1" applyAlignment="1" applyProtection="1">
      <alignment horizontal="left" vertical="center"/>
      <protection hidden="1"/>
    </xf>
    <xf numFmtId="0" fontId="56" fillId="16" borderId="8" xfId="0" applyFont="1" applyFill="1" applyBorder="1" applyAlignment="1">
      <alignment horizontal="center"/>
    </xf>
    <xf numFmtId="0" fontId="57" fillId="16" borderId="8" xfId="0" applyFont="1" applyFill="1" applyBorder="1" applyAlignment="1">
      <alignment horizontal="center" vertical="center" wrapText="1"/>
    </xf>
    <xf numFmtId="4" fontId="57" fillId="16" borderId="8" xfId="0" applyNumberFormat="1" applyFont="1" applyFill="1" applyBorder="1" applyAlignment="1">
      <alignment horizontal="center" vertical="center" wrapText="1"/>
    </xf>
    <xf numFmtId="0" fontId="0" fillId="16" borderId="12" xfId="0" applyFill="1" applyBorder="1" applyAlignment="1">
      <alignment horizontal="center"/>
    </xf>
    <xf numFmtId="44" fontId="40" fillId="16" borderId="8" xfId="2" applyNumberFormat="1" applyFont="1" applyFill="1" applyBorder="1" applyAlignment="1" applyProtection="1">
      <alignment horizontal="left"/>
    </xf>
    <xf numFmtId="44" fontId="40" fillId="16" borderId="8" xfId="2" applyNumberFormat="1" applyFont="1" applyFill="1" applyBorder="1" applyAlignment="1" applyProtection="1">
      <alignment horizontal="left" vertical="center"/>
    </xf>
    <xf numFmtId="0" fontId="56" fillId="16" borderId="12" xfId="0" applyFont="1" applyFill="1" applyBorder="1"/>
    <xf numFmtId="44" fontId="63" fillId="16" borderId="8" xfId="0" applyNumberFormat="1" applyFont="1" applyFill="1" applyBorder="1"/>
    <xf numFmtId="44" fontId="55" fillId="14" borderId="8" xfId="0" applyNumberFormat="1" applyFont="1" applyFill="1" applyBorder="1"/>
    <xf numFmtId="0" fontId="0" fillId="24" borderId="0" xfId="0" applyFill="1"/>
    <xf numFmtId="4" fontId="57" fillId="17" borderId="8" xfId="0" applyNumberFormat="1" applyFont="1" applyFill="1" applyBorder="1" applyAlignment="1">
      <alignment horizontal="center" vertical="center" wrapText="1"/>
    </xf>
    <xf numFmtId="0" fontId="56" fillId="17" borderId="8" xfId="0" applyFont="1" applyFill="1" applyBorder="1" applyAlignment="1">
      <alignment horizontal="center"/>
    </xf>
    <xf numFmtId="0" fontId="57" fillId="17" borderId="8" xfId="0" applyFont="1" applyFill="1" applyBorder="1" applyAlignment="1">
      <alignment horizontal="center" vertical="center" wrapText="1"/>
    </xf>
    <xf numFmtId="3" fontId="0" fillId="4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45" fillId="14" borderId="12" xfId="0" applyFont="1" applyFill="1" applyBorder="1" applyAlignment="1">
      <alignment vertical="center"/>
    </xf>
    <xf numFmtId="0" fontId="0" fillId="16" borderId="15" xfId="0" applyFill="1" applyBorder="1" applyAlignment="1">
      <alignment horizontal="center"/>
    </xf>
    <xf numFmtId="3" fontId="0" fillId="4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0" fontId="55" fillId="14" borderId="8" xfId="0" applyFont="1" applyFill="1" applyBorder="1" applyAlignment="1">
      <alignment horizontal="center" vertical="center"/>
    </xf>
    <xf numFmtId="0" fontId="55" fillId="14" borderId="14" xfId="5" applyFont="1" applyFill="1" applyBorder="1"/>
    <xf numFmtId="0" fontId="55" fillId="14" borderId="7" xfId="5" applyFont="1" applyFill="1" applyBorder="1"/>
    <xf numFmtId="0" fontId="55" fillId="26" borderId="12" xfId="5" applyFont="1" applyFill="1" applyBorder="1" applyAlignment="1">
      <alignment vertical="center"/>
    </xf>
    <xf numFmtId="0" fontId="55" fillId="26" borderId="14" xfId="5" applyFont="1" applyFill="1" applyBorder="1" applyAlignment="1">
      <alignment vertical="center"/>
    </xf>
    <xf numFmtId="0" fontId="55" fillId="26" borderId="7" xfId="5" applyFont="1" applyFill="1" applyBorder="1" applyAlignment="1">
      <alignment vertical="center"/>
    </xf>
    <xf numFmtId="0" fontId="55" fillId="14" borderId="8" xfId="5" applyFont="1" applyFill="1" applyBorder="1" applyAlignment="1">
      <alignment horizontal="center"/>
    </xf>
    <xf numFmtId="0" fontId="47" fillId="16" borderId="8" xfId="5" applyFont="1" applyFill="1" applyBorder="1" applyAlignment="1">
      <alignment horizontal="center" vertical="center"/>
    </xf>
    <xf numFmtId="0" fontId="56" fillId="8" borderId="12" xfId="5" applyFont="1" applyFill="1" applyBorder="1"/>
    <xf numFmtId="44" fontId="56" fillId="8" borderId="12" xfId="4" applyFont="1" applyFill="1" applyBorder="1" applyAlignment="1" applyProtection="1">
      <alignment vertical="center"/>
    </xf>
    <xf numFmtId="44" fontId="56" fillId="8" borderId="14" xfId="4" applyFont="1" applyFill="1" applyBorder="1" applyAlignment="1" applyProtection="1">
      <alignment vertical="center"/>
    </xf>
    <xf numFmtId="3" fontId="41" fillId="4" borderId="8" xfId="5" applyNumberFormat="1" applyFill="1" applyBorder="1" applyAlignment="1" applyProtection="1">
      <alignment horizontal="right"/>
      <protection locked="0"/>
    </xf>
    <xf numFmtId="44" fontId="40" fillId="4" borderId="8" xfId="4" applyFont="1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174" fontId="45" fillId="0" borderId="8" xfId="0" applyNumberFormat="1" applyFont="1" applyBorder="1" applyAlignment="1" applyProtection="1">
      <alignment horizontal="left" vertical="center"/>
      <protection locked="0"/>
    </xf>
    <xf numFmtId="14" fontId="17" fillId="4" borderId="8" xfId="0" applyNumberFormat="1" applyFont="1" applyFill="1" applyBorder="1" applyAlignment="1" applyProtection="1">
      <alignment horizontal="left" vertical="center"/>
      <protection locked="0"/>
    </xf>
    <xf numFmtId="175" fontId="45" fillId="0" borderId="8" xfId="0" applyNumberFormat="1" applyFont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41" fontId="41" fillId="16" borderId="8" xfId="5" applyNumberFormat="1" applyFill="1" applyBorder="1" applyAlignment="1">
      <alignment horizontal="right"/>
    </xf>
    <xf numFmtId="0" fontId="47" fillId="17" borderId="2" xfId="5" applyFont="1" applyFill="1" applyBorder="1" applyAlignment="1">
      <alignment horizontal="center" vertical="center"/>
    </xf>
    <xf numFmtId="4" fontId="41" fillId="16" borderId="7" xfId="5" applyNumberFormat="1" applyFill="1" applyBorder="1" applyAlignment="1">
      <alignment horizontal="right"/>
    </xf>
    <xf numFmtId="164" fontId="41" fillId="16" borderId="7" xfId="2" applyFont="1" applyFill="1" applyBorder="1" applyAlignment="1">
      <alignment horizontal="right"/>
    </xf>
    <xf numFmtId="165" fontId="41" fillId="16" borderId="7" xfId="11" applyFont="1" applyFill="1" applyBorder="1" applyAlignment="1">
      <alignment horizontal="right"/>
    </xf>
    <xf numFmtId="4" fontId="41" fillId="4" borderId="7" xfId="5" applyNumberFormat="1" applyFill="1" applyBorder="1" applyAlignment="1" applyProtection="1">
      <alignment horizontal="right"/>
      <protection locked="0"/>
    </xf>
    <xf numFmtId="44" fontId="40" fillId="16" borderId="8" xfId="4" applyFont="1" applyFill="1" applyBorder="1" applyAlignment="1" applyProtection="1">
      <alignment horizontal="left"/>
    </xf>
    <xf numFmtId="0" fontId="47" fillId="17" borderId="5" xfId="5" applyFont="1" applyFill="1" applyBorder="1" applyAlignment="1">
      <alignment horizontal="center" vertical="center"/>
    </xf>
    <xf numFmtId="0" fontId="55" fillId="26" borderId="8" xfId="0" applyFont="1" applyFill="1" applyBorder="1" applyAlignment="1">
      <alignment vertical="center"/>
    </xf>
    <xf numFmtId="44" fontId="56" fillId="8" borderId="8" xfId="4" applyFont="1" applyFill="1" applyBorder="1" applyAlignment="1" applyProtection="1">
      <alignment horizontal="center" vertical="center"/>
    </xf>
    <xf numFmtId="0" fontId="47" fillId="17" borderId="8" xfId="5" applyFont="1" applyFill="1" applyBorder="1" applyAlignment="1">
      <alignment horizontal="center" vertical="center"/>
    </xf>
    <xf numFmtId="44" fontId="18" fillId="16" borderId="8" xfId="2" applyNumberFormat="1" applyFont="1" applyFill="1" applyBorder="1" applyAlignment="1" applyProtection="1">
      <alignment horizontal="left" vertical="center"/>
    </xf>
    <xf numFmtId="164" fontId="18" fillId="17" borderId="8" xfId="2" applyFont="1" applyFill="1" applyBorder="1" applyAlignment="1" applyProtection="1">
      <alignment horizontal="left" vertical="center"/>
    </xf>
    <xf numFmtId="0" fontId="55" fillId="14" borderId="7" xfId="5" applyFont="1" applyFill="1" applyBorder="1" applyAlignment="1">
      <alignment vertical="center"/>
    </xf>
    <xf numFmtId="44" fontId="45" fillId="16" borderId="8" xfId="4" applyFont="1" applyFill="1" applyBorder="1" applyAlignment="1" applyProtection="1">
      <alignment horizontal="left" vertical="center"/>
      <protection locked="0"/>
    </xf>
    <xf numFmtId="0" fontId="0" fillId="24" borderId="0" xfId="0" applyFill="1" applyAlignment="1">
      <alignment vertical="center"/>
    </xf>
    <xf numFmtId="164" fontId="52" fillId="27" borderId="8" xfId="2" applyFont="1" applyFill="1" applyBorder="1" applyProtection="1">
      <protection hidden="1"/>
    </xf>
    <xf numFmtId="0" fontId="55" fillId="26" borderId="12" xfId="0" applyFont="1" applyFill="1" applyBorder="1" applyAlignment="1">
      <alignment vertical="center"/>
    </xf>
    <xf numFmtId="0" fontId="55" fillId="26" borderId="14" xfId="0" applyFont="1" applyFill="1" applyBorder="1" applyAlignment="1">
      <alignment vertical="center"/>
    </xf>
    <xf numFmtId="0" fontId="55" fillId="26" borderId="7" xfId="0" applyFont="1" applyFill="1" applyBorder="1" applyAlignment="1">
      <alignment vertical="center"/>
    </xf>
    <xf numFmtId="0" fontId="56" fillId="16" borderId="8" xfId="0" applyFont="1" applyFill="1" applyBorder="1" applyAlignment="1">
      <alignment horizontal="center" wrapText="1"/>
    </xf>
    <xf numFmtId="165" fontId="45" fillId="16" borderId="8" xfId="11" applyFont="1" applyFill="1" applyBorder="1" applyAlignment="1" applyProtection="1">
      <alignment horizontal="right" vertical="center" shrinkToFit="1"/>
    </xf>
    <xf numFmtId="165" fontId="41" fillId="16" borderId="8" xfId="11" quotePrefix="1" applyFont="1" applyFill="1" applyBorder="1" applyAlignment="1" applyProtection="1">
      <alignment horizontal="right" vertical="center"/>
      <protection locked="0"/>
    </xf>
    <xf numFmtId="165" fontId="41" fillId="16" borderId="8" xfId="11" quotePrefix="1" applyFont="1" applyFill="1" applyBorder="1" applyAlignment="1" applyProtection="1">
      <alignment horizontal="right" vertical="center"/>
    </xf>
    <xf numFmtId="4" fontId="52" fillId="12" borderId="8" xfId="0" applyNumberFormat="1" applyFont="1" applyFill="1" applyBorder="1"/>
    <xf numFmtId="44" fontId="52" fillId="12" borderId="8" xfId="2" applyNumberFormat="1" applyFont="1" applyFill="1" applyBorder="1"/>
    <xf numFmtId="2" fontId="52" fillId="12" borderId="8" xfId="0" applyNumberFormat="1" applyFont="1" applyFill="1" applyBorder="1"/>
    <xf numFmtId="165" fontId="56" fillId="8" borderId="8" xfId="11" applyFont="1" applyFill="1" applyBorder="1" applyAlignment="1">
      <alignment vertical="center"/>
    </xf>
    <xf numFmtId="165" fontId="41" fillId="16" borderId="8" xfId="11" applyFont="1" applyFill="1" applyBorder="1" applyAlignment="1">
      <alignment vertical="center"/>
    </xf>
    <xf numFmtId="170" fontId="41" fillId="0" borderId="8" xfId="5" applyNumberFormat="1" applyBorder="1" applyAlignment="1" applyProtection="1">
      <alignment vertical="center"/>
      <protection locked="0"/>
    </xf>
    <xf numFmtId="0" fontId="59" fillId="16" borderId="11" xfId="5" applyFont="1" applyFill="1" applyBorder="1" applyAlignment="1">
      <alignment horizontal="center" vertical="center"/>
    </xf>
    <xf numFmtId="0" fontId="63" fillId="16" borderId="14" xfId="0" applyFont="1" applyFill="1" applyBorder="1"/>
    <xf numFmtId="0" fontId="55" fillId="28" borderId="15" xfId="5" applyFont="1" applyFill="1" applyBorder="1" applyAlignment="1">
      <alignment vertical="center"/>
    </xf>
    <xf numFmtId="0" fontId="55" fillId="28" borderId="2" xfId="5" applyFont="1" applyFill="1" applyBorder="1" applyAlignment="1">
      <alignment vertical="center"/>
    </xf>
    <xf numFmtId="0" fontId="18" fillId="4" borderId="0" xfId="0" applyFont="1" applyFill="1" applyAlignment="1" applyProtection="1">
      <alignment vertical="center"/>
      <protection hidden="1"/>
    </xf>
    <xf numFmtId="0" fontId="19" fillId="4" borderId="0" xfId="0" applyFont="1" applyFill="1" applyAlignment="1" applyProtection="1">
      <alignment horizontal="right" vertical="center"/>
      <protection hidden="1"/>
    </xf>
    <xf numFmtId="0" fontId="19" fillId="4" borderId="0" xfId="0" applyFont="1" applyFill="1" applyAlignment="1" applyProtection="1">
      <alignment horizontal="left" vertical="center"/>
      <protection hidden="1"/>
    </xf>
    <xf numFmtId="1" fontId="45" fillId="18" borderId="0" xfId="10" applyNumberFormat="1" applyFont="1" applyFill="1" applyBorder="1" applyAlignment="1">
      <alignment horizontal="right"/>
    </xf>
    <xf numFmtId="1" fontId="45" fillId="18" borderId="4" xfId="10" applyNumberFormat="1" applyFont="1" applyFill="1" applyBorder="1" applyAlignment="1">
      <alignment horizontal="right"/>
    </xf>
    <xf numFmtId="1" fontId="45" fillId="18" borderId="3" xfId="10" applyNumberFormat="1" applyFont="1" applyFill="1" applyBorder="1" applyAlignment="1">
      <alignment horizontal="right"/>
    </xf>
    <xf numFmtId="1" fontId="45" fillId="18" borderId="13" xfId="10" applyNumberFormat="1" applyFont="1" applyFill="1" applyBorder="1" applyAlignment="1">
      <alignment horizontal="right"/>
    </xf>
    <xf numFmtId="0" fontId="52" fillId="4" borderId="0" xfId="0" applyFont="1" applyFill="1" applyAlignment="1" applyProtection="1">
      <alignment vertical="center"/>
      <protection hidden="1"/>
    </xf>
    <xf numFmtId="0" fontId="45" fillId="16" borderId="1" xfId="0" applyFont="1" applyFill="1" applyBorder="1" applyAlignment="1" applyProtection="1">
      <alignment vertical="center"/>
      <protection hidden="1"/>
    </xf>
    <xf numFmtId="0" fontId="47" fillId="16" borderId="0" xfId="0" applyFont="1" applyFill="1" applyAlignment="1" applyProtection="1">
      <alignment vertical="center"/>
      <protection hidden="1"/>
    </xf>
    <xf numFmtId="0" fontId="45" fillId="16" borderId="0" xfId="0" applyFont="1" applyFill="1" applyAlignment="1" applyProtection="1">
      <alignment vertical="center"/>
      <protection hidden="1"/>
    </xf>
    <xf numFmtId="0" fontId="45" fillId="16" borderId="4" xfId="0" applyFont="1" applyFill="1" applyBorder="1" applyAlignment="1" applyProtection="1">
      <alignment vertical="center"/>
      <protection hidden="1"/>
    </xf>
    <xf numFmtId="0" fontId="45" fillId="16" borderId="0" xfId="0" applyFont="1" applyFill="1"/>
    <xf numFmtId="0" fontId="45" fillId="16" borderId="0" xfId="0" applyFont="1" applyFill="1" applyAlignment="1" applyProtection="1">
      <alignment horizontal="right" vertical="center" wrapText="1" indent="1"/>
      <protection hidden="1"/>
    </xf>
    <xf numFmtId="0" fontId="52" fillId="16" borderId="15" xfId="0" applyFont="1" applyFill="1" applyBorder="1" applyAlignment="1" applyProtection="1">
      <alignment vertical="center"/>
      <protection hidden="1"/>
    </xf>
    <xf numFmtId="0" fontId="52" fillId="16" borderId="6" xfId="0" applyFont="1" applyFill="1" applyBorder="1" applyAlignment="1" applyProtection="1">
      <alignment vertical="center"/>
      <protection hidden="1"/>
    </xf>
    <xf numFmtId="0" fontId="52" fillId="16" borderId="6" xfId="0" applyFont="1" applyFill="1" applyBorder="1" applyAlignment="1" applyProtection="1">
      <alignment horizontal="right" vertical="center"/>
      <protection hidden="1"/>
    </xf>
    <xf numFmtId="0" fontId="52" fillId="16" borderId="6" xfId="0" applyFont="1" applyFill="1" applyBorder="1" applyAlignment="1" applyProtection="1">
      <alignment horizontal="center" vertical="center"/>
      <protection hidden="1"/>
    </xf>
    <xf numFmtId="0" fontId="52" fillId="16" borderId="13" xfId="0" applyFont="1" applyFill="1" applyBorder="1" applyAlignment="1" applyProtection="1">
      <alignment vertical="center"/>
      <protection hidden="1"/>
    </xf>
    <xf numFmtId="0" fontId="45" fillId="16" borderId="0" xfId="0" applyFont="1" applyFill="1" applyAlignment="1" applyProtection="1">
      <alignment horizontal="right" vertical="center"/>
      <protection hidden="1"/>
    </xf>
    <xf numFmtId="0" fontId="45" fillId="16" borderId="0" xfId="0" applyFont="1" applyFill="1" applyAlignment="1" applyProtection="1">
      <alignment horizontal="left" vertical="center"/>
      <protection hidden="1"/>
    </xf>
    <xf numFmtId="0" fontId="46" fillId="16" borderId="0" xfId="0" applyFont="1" applyFill="1" applyAlignment="1" applyProtection="1">
      <alignment vertical="center"/>
      <protection hidden="1"/>
    </xf>
    <xf numFmtId="0" fontId="66" fillId="16" borderId="0" xfId="0" applyFont="1" applyFill="1" applyAlignment="1" applyProtection="1">
      <alignment vertical="center"/>
      <protection locked="0" hidden="1"/>
    </xf>
    <xf numFmtId="0" fontId="46" fillId="16" borderId="0" xfId="0" applyFont="1" applyFill="1" applyAlignment="1" applyProtection="1">
      <alignment horizontal="left" vertical="center"/>
      <protection locked="0" hidden="1"/>
    </xf>
    <xf numFmtId="0" fontId="45" fillId="16" borderId="0" xfId="0" applyFont="1" applyFill="1" applyAlignment="1" applyProtection="1">
      <alignment vertical="center"/>
      <protection locked="0" hidden="1"/>
    </xf>
    <xf numFmtId="0" fontId="46" fillId="16" borderId="0" xfId="0" applyFont="1" applyFill="1" applyAlignment="1" applyProtection="1">
      <alignment vertical="center"/>
      <protection locked="0" hidden="1"/>
    </xf>
    <xf numFmtId="0" fontId="45" fillId="16" borderId="4" xfId="0" applyFont="1" applyFill="1" applyBorder="1" applyAlignment="1" applyProtection="1">
      <alignment horizontal="center" vertical="center"/>
      <protection hidden="1"/>
    </xf>
    <xf numFmtId="0" fontId="45" fillId="16" borderId="4" xfId="0" applyFont="1" applyFill="1" applyBorder="1" applyAlignment="1" applyProtection="1">
      <alignment horizontal="left" vertical="center"/>
      <protection hidden="1"/>
    </xf>
    <xf numFmtId="0" fontId="66" fillId="16" borderId="4" xfId="0" applyFont="1" applyFill="1" applyBorder="1" applyAlignment="1" applyProtection="1">
      <alignment vertical="center"/>
      <protection hidden="1"/>
    </xf>
    <xf numFmtId="0" fontId="46" fillId="16" borderId="4" xfId="0" applyFont="1" applyFill="1" applyBorder="1" applyAlignment="1" applyProtection="1">
      <alignment vertical="center"/>
      <protection hidden="1"/>
    </xf>
    <xf numFmtId="0" fontId="52" fillId="16" borderId="3" xfId="0" applyFont="1" applyFill="1" applyBorder="1" applyAlignment="1" applyProtection="1">
      <alignment vertical="center"/>
      <protection hidden="1"/>
    </xf>
    <xf numFmtId="0" fontId="73" fillId="16" borderId="0" xfId="0" applyFont="1" applyFill="1" applyAlignment="1" applyProtection="1">
      <alignment vertical="center"/>
      <protection locked="0" hidden="1"/>
    </xf>
    <xf numFmtId="0" fontId="45" fillId="16" borderId="0" xfId="0" applyFont="1" applyFill="1" applyAlignment="1" applyProtection="1">
      <alignment vertical="center" wrapText="1"/>
      <protection hidden="1"/>
    </xf>
    <xf numFmtId="0" fontId="45" fillId="16" borderId="0" xfId="0" applyFont="1" applyFill="1" applyProtection="1">
      <protection hidden="1"/>
    </xf>
    <xf numFmtId="0" fontId="52" fillId="16" borderId="5" xfId="0" applyFont="1" applyFill="1" applyBorder="1" applyProtection="1">
      <protection hidden="1"/>
    </xf>
    <xf numFmtId="0" fontId="47" fillId="16" borderId="0" xfId="0" applyFont="1" applyFill="1" applyAlignment="1" applyProtection="1">
      <alignment horizontal="right" vertical="center"/>
      <protection hidden="1"/>
    </xf>
    <xf numFmtId="0" fontId="45" fillId="16" borderId="0" xfId="0" applyFont="1" applyFill="1" applyAlignment="1" applyProtection="1">
      <alignment horizontal="center" vertical="center"/>
      <protection hidden="1"/>
    </xf>
    <xf numFmtId="0" fontId="47" fillId="16" borderId="0" xfId="0" applyFont="1" applyFill="1" applyProtection="1">
      <protection hidden="1"/>
    </xf>
    <xf numFmtId="0" fontId="45" fillId="16" borderId="0" xfId="0" applyFont="1" applyFill="1" applyAlignment="1" applyProtection="1">
      <alignment horizontal="center"/>
      <protection hidden="1"/>
    </xf>
    <xf numFmtId="0" fontId="52" fillId="16" borderId="5" xfId="0" applyFont="1" applyFill="1" applyBorder="1" applyAlignment="1" applyProtection="1">
      <alignment vertical="center"/>
      <protection hidden="1"/>
    </xf>
    <xf numFmtId="0" fontId="52" fillId="16" borderId="5" xfId="0" applyFont="1" applyFill="1" applyBorder="1" applyAlignment="1" applyProtection="1">
      <alignment horizontal="center"/>
      <protection hidden="1"/>
    </xf>
    <xf numFmtId="0" fontId="52" fillId="16" borderId="2" xfId="0" applyFont="1" applyFill="1" applyBorder="1" applyAlignment="1" applyProtection="1">
      <alignment vertical="center"/>
      <protection hidden="1"/>
    </xf>
    <xf numFmtId="0" fontId="45" fillId="16" borderId="15" xfId="0" applyFont="1" applyFill="1" applyBorder="1" applyAlignment="1" applyProtection="1">
      <alignment vertical="center"/>
      <protection hidden="1"/>
    </xf>
    <xf numFmtId="0" fontId="47" fillId="16" borderId="6" xfId="0" applyFont="1" applyFill="1" applyBorder="1" applyAlignment="1" applyProtection="1">
      <alignment vertical="center"/>
      <protection hidden="1"/>
    </xf>
    <xf numFmtId="0" fontId="45" fillId="16" borderId="6" xfId="0" applyFont="1" applyFill="1" applyBorder="1" applyAlignment="1" applyProtection="1">
      <alignment vertical="center"/>
      <protection hidden="1"/>
    </xf>
    <xf numFmtId="0" fontId="45" fillId="16" borderId="6" xfId="0" applyFont="1" applyFill="1" applyBorder="1" applyProtection="1">
      <protection hidden="1"/>
    </xf>
    <xf numFmtId="0" fontId="45" fillId="16" borderId="13" xfId="0" applyFont="1" applyFill="1" applyBorder="1" applyAlignment="1" applyProtection="1">
      <alignment vertical="center"/>
      <protection hidden="1"/>
    </xf>
    <xf numFmtId="0" fontId="47" fillId="16" borderId="0" xfId="0" applyFont="1" applyFill="1" applyAlignment="1" applyProtection="1">
      <alignment vertical="top"/>
      <protection hidden="1"/>
    </xf>
    <xf numFmtId="0" fontId="74" fillId="16" borderId="6" xfId="0" applyFont="1" applyFill="1" applyBorder="1" applyAlignment="1" applyProtection="1">
      <alignment horizontal="center"/>
      <protection hidden="1"/>
    </xf>
    <xf numFmtId="0" fontId="74" fillId="16" borderId="6" xfId="0" applyFont="1" applyFill="1" applyBorder="1" applyAlignment="1" applyProtection="1">
      <alignment vertical="center"/>
      <protection hidden="1"/>
    </xf>
    <xf numFmtId="0" fontId="19" fillId="16" borderId="1" xfId="0" applyFont="1" applyFill="1" applyBorder="1" applyAlignment="1" applyProtection="1">
      <alignment vertical="center"/>
      <protection hidden="1"/>
    </xf>
    <xf numFmtId="0" fontId="42" fillId="16" borderId="1" xfId="0" applyFont="1" applyFill="1" applyBorder="1" applyAlignment="1" applyProtection="1">
      <alignment vertical="center"/>
      <protection hidden="1"/>
    </xf>
    <xf numFmtId="0" fontId="67" fillId="16" borderId="4" xfId="0" applyFont="1" applyFill="1" applyBorder="1" applyAlignment="1" applyProtection="1">
      <alignment vertical="center"/>
      <protection hidden="1"/>
    </xf>
    <xf numFmtId="0" fontId="42" fillId="16" borderId="4" xfId="0" applyFont="1" applyFill="1" applyBorder="1" applyAlignment="1" applyProtection="1">
      <alignment vertical="center"/>
      <protection hidden="1"/>
    </xf>
    <xf numFmtId="0" fontId="75" fillId="16" borderId="0" xfId="0" applyFont="1" applyFill="1" applyAlignment="1" applyProtection="1">
      <alignment horizontal="center" vertical="center"/>
      <protection hidden="1"/>
    </xf>
    <xf numFmtId="0" fontId="76" fillId="16" borderId="0" xfId="0" applyFont="1" applyFill="1" applyAlignment="1" applyProtection="1">
      <alignment vertical="center"/>
      <protection hidden="1"/>
    </xf>
    <xf numFmtId="0" fontId="67" fillId="16" borderId="0" xfId="0" applyFont="1" applyFill="1" applyAlignment="1" applyProtection="1">
      <alignment vertical="center"/>
      <protection hidden="1"/>
    </xf>
    <xf numFmtId="0" fontId="67" fillId="16" borderId="0" xfId="0" applyFont="1" applyFill="1" applyAlignment="1" applyProtection="1">
      <alignment horizontal="center" vertical="center"/>
      <protection hidden="1"/>
    </xf>
    <xf numFmtId="0" fontId="77" fillId="16" borderId="0" xfId="0" applyFont="1" applyFill="1" applyAlignment="1" applyProtection="1">
      <alignment horizontal="right" vertical="center"/>
      <protection hidden="1"/>
    </xf>
    <xf numFmtId="0" fontId="77" fillId="16" borderId="0" xfId="0" applyFont="1" applyFill="1" applyAlignment="1" applyProtection="1">
      <alignment vertical="center"/>
      <protection hidden="1"/>
    </xf>
    <xf numFmtId="0" fontId="78" fillId="16" borderId="0" xfId="0" applyFont="1" applyFill="1" applyAlignment="1" applyProtection="1">
      <alignment horizontal="center" vertical="center"/>
      <protection hidden="1"/>
    </xf>
    <xf numFmtId="0" fontId="78" fillId="16" borderId="0" xfId="0" applyFont="1" applyFill="1" applyAlignment="1" applyProtection="1">
      <alignment vertical="center"/>
      <protection hidden="1"/>
    </xf>
    <xf numFmtId="0" fontId="79" fillId="16" borderId="0" xfId="0" applyFont="1" applyFill="1" applyAlignment="1" applyProtection="1">
      <alignment vertical="center"/>
      <protection hidden="1"/>
    </xf>
    <xf numFmtId="0" fontId="78" fillId="16" borderId="0" xfId="0" applyFont="1" applyFill="1" applyAlignment="1" applyProtection="1">
      <alignment horizontal="right" vertical="center"/>
      <protection hidden="1"/>
    </xf>
    <xf numFmtId="0" fontId="67" fillId="6" borderId="0" xfId="0" applyFont="1" applyFill="1" applyAlignment="1" applyProtection="1">
      <alignment horizontal="center" vertical="center"/>
      <protection hidden="1"/>
    </xf>
    <xf numFmtId="0" fontId="79" fillId="6" borderId="0" xfId="0" applyFont="1" applyFill="1" applyAlignment="1" applyProtection="1">
      <alignment horizontal="center" vertical="center"/>
      <protection hidden="1"/>
    </xf>
    <xf numFmtId="0" fontId="50" fillId="16" borderId="0" xfId="0" applyFont="1" applyFill="1" applyAlignment="1" applyProtection="1">
      <alignment vertical="center"/>
      <protection hidden="1"/>
    </xf>
    <xf numFmtId="0" fontId="80" fillId="23" borderId="0" xfId="0" applyFont="1" applyFill="1" applyAlignment="1" applyProtection="1">
      <alignment horizontal="center" vertical="center"/>
      <protection hidden="1"/>
    </xf>
    <xf numFmtId="0" fontId="49" fillId="23" borderId="0" xfId="0" applyFont="1" applyFill="1" applyAlignment="1" applyProtection="1">
      <alignment vertical="center"/>
      <protection hidden="1"/>
    </xf>
    <xf numFmtId="0" fontId="42" fillId="23" borderId="0" xfId="0" applyFont="1" applyFill="1" applyAlignment="1" applyProtection="1">
      <alignment vertical="center"/>
      <protection hidden="1"/>
    </xf>
    <xf numFmtId="0" fontId="42" fillId="23" borderId="0" xfId="0" applyFont="1" applyFill="1" applyAlignment="1" applyProtection="1">
      <alignment horizontal="center" vertical="center"/>
      <protection hidden="1"/>
    </xf>
    <xf numFmtId="0" fontId="42" fillId="23" borderId="0" xfId="0" applyFont="1" applyFill="1" applyAlignment="1" applyProtection="1">
      <alignment horizontal="right" vertical="center"/>
      <protection hidden="1"/>
    </xf>
    <xf numFmtId="165" fontId="50" fillId="29" borderId="7" xfId="11" applyFont="1" applyFill="1" applyBorder="1" applyAlignment="1" applyProtection="1">
      <alignment vertical="center"/>
      <protection hidden="1"/>
    </xf>
    <xf numFmtId="0" fontId="45" fillId="16" borderId="0" xfId="0" applyFont="1" applyFill="1" applyAlignment="1" applyProtection="1">
      <alignment horizontal="left" vertical="center" wrapText="1"/>
      <protection hidden="1"/>
    </xf>
    <xf numFmtId="0" fontId="45" fillId="16" borderId="1" xfId="0" applyFont="1" applyFill="1" applyBorder="1"/>
    <xf numFmtId="0" fontId="45" fillId="16" borderId="0" xfId="0" applyFont="1" applyFill="1" applyAlignment="1">
      <alignment vertical="center"/>
    </xf>
    <xf numFmtId="0" fontId="45" fillId="16" borderId="4" xfId="0" applyFont="1" applyFill="1" applyBorder="1"/>
    <xf numFmtId="0" fontId="45" fillId="16" borderId="2" xfId="0" applyFont="1" applyFill="1" applyBorder="1"/>
    <xf numFmtId="0" fontId="45" fillId="16" borderId="5" xfId="0" applyFont="1" applyFill="1" applyBorder="1"/>
    <xf numFmtId="0" fontId="45" fillId="16" borderId="3" xfId="0" applyFont="1" applyFill="1" applyBorder="1"/>
    <xf numFmtId="0" fontId="55" fillId="14" borderId="9" xfId="0" applyFont="1" applyFill="1" applyBorder="1" applyAlignment="1">
      <alignment horizontal="center" vertical="center" wrapText="1"/>
    </xf>
    <xf numFmtId="0" fontId="55" fillId="14" borderId="13" xfId="0" applyFont="1" applyFill="1" applyBorder="1" applyAlignment="1">
      <alignment horizontal="center" vertical="center" wrapText="1"/>
    </xf>
    <xf numFmtId="0" fontId="45" fillId="30" borderId="11" xfId="0" applyFont="1" applyFill="1" applyBorder="1" applyAlignment="1">
      <alignment vertical="center"/>
    </xf>
    <xf numFmtId="0" fontId="45" fillId="30" borderId="4" xfId="0" applyFont="1" applyFill="1" applyBorder="1" applyAlignment="1">
      <alignment vertical="center"/>
    </xf>
    <xf numFmtId="0" fontId="45" fillId="30" borderId="4" xfId="2" applyNumberFormat="1" applyFont="1" applyFill="1" applyBorder="1" applyAlignment="1">
      <alignment vertical="center"/>
    </xf>
    <xf numFmtId="44" fontId="45" fillId="30" borderId="4" xfId="2" applyNumberFormat="1" applyFont="1" applyFill="1" applyBorder="1" applyAlignment="1">
      <alignment vertical="center"/>
    </xf>
    <xf numFmtId="4" fontId="45" fillId="30" borderId="4" xfId="2" applyNumberFormat="1" applyFont="1" applyFill="1" applyBorder="1" applyAlignment="1">
      <alignment vertical="center"/>
    </xf>
    <xf numFmtId="0" fontId="48" fillId="16" borderId="0" xfId="0" applyFont="1" applyFill="1" applyAlignment="1" applyProtection="1">
      <alignment vertical="center"/>
      <protection hidden="1"/>
    </xf>
    <xf numFmtId="4" fontId="50" fillId="16" borderId="0" xfId="0" applyNumberFormat="1" applyFont="1" applyFill="1" applyAlignment="1" applyProtection="1">
      <alignment vertical="center"/>
      <protection hidden="1"/>
    </xf>
    <xf numFmtId="167" fontId="50" fillId="16" borderId="0" xfId="0" applyNumberFormat="1" applyFont="1" applyFill="1" applyAlignment="1" applyProtection="1">
      <alignment vertical="center"/>
      <protection hidden="1"/>
    </xf>
    <xf numFmtId="0" fontId="18" fillId="4" borderId="0" xfId="0" applyFont="1" applyFill="1" applyProtection="1">
      <protection hidden="1"/>
    </xf>
    <xf numFmtId="0" fontId="47" fillId="4" borderId="0" xfId="0" applyFont="1" applyFill="1" applyAlignment="1" applyProtection="1">
      <alignment vertical="top"/>
      <protection hidden="1"/>
    </xf>
    <xf numFmtId="170" fontId="41" fillId="4" borderId="8" xfId="5" applyNumberFormat="1" applyFill="1" applyBorder="1" applyAlignment="1" applyProtection="1">
      <alignment horizontal="right" vertical="center"/>
      <protection locked="0"/>
    </xf>
    <xf numFmtId="170" fontId="41" fillId="4" borderId="8" xfId="5" applyNumberFormat="1" applyFill="1" applyBorder="1" applyAlignment="1" applyProtection="1">
      <alignment vertical="center"/>
      <protection locked="0"/>
    </xf>
    <xf numFmtId="3" fontId="41" fillId="4" borderId="8" xfId="5" applyNumberFormat="1" applyFill="1" applyBorder="1" applyAlignment="1" applyProtection="1">
      <alignment vertical="center"/>
      <protection locked="0"/>
    </xf>
    <xf numFmtId="0" fontId="52" fillId="31" borderId="0" xfId="0" applyFont="1" applyFill="1" applyAlignment="1">
      <alignment horizontal="center" vertical="center"/>
    </xf>
    <xf numFmtId="0" fontId="45" fillId="16" borderId="0" xfId="0" applyFont="1" applyFill="1" applyProtection="1">
      <protection locked="0"/>
    </xf>
    <xf numFmtId="44" fontId="17" fillId="0" borderId="8" xfId="4" applyFont="1" applyFill="1" applyBorder="1" applyAlignment="1" applyProtection="1">
      <alignment horizontal="left" vertical="center"/>
      <protection locked="0"/>
    </xf>
    <xf numFmtId="0" fontId="45" fillId="16" borderId="0" xfId="0" applyFont="1" applyFill="1" applyAlignment="1" applyProtection="1">
      <alignment horizontal="right" vertical="center" wrapText="1" indent="1"/>
      <protection locked="0" hidden="1"/>
    </xf>
    <xf numFmtId="0" fontId="46" fillId="16" borderId="0" xfId="0" applyFont="1" applyFill="1" applyAlignment="1" applyProtection="1">
      <alignment horizontal="left" vertical="center"/>
      <protection hidden="1"/>
    </xf>
    <xf numFmtId="0" fontId="52" fillId="31" borderId="0" xfId="0" applyFont="1" applyFill="1" applyAlignment="1" applyProtection="1">
      <alignment horizontal="center" vertical="center"/>
      <protection hidden="1"/>
    </xf>
    <xf numFmtId="165" fontId="52" fillId="0" borderId="0" xfId="11" applyFont="1"/>
    <xf numFmtId="165" fontId="52" fillId="31" borderId="0" xfId="0" applyNumberFormat="1" applyFont="1" applyFill="1"/>
    <xf numFmtId="0" fontId="47" fillId="31" borderId="0" xfId="0" applyFont="1" applyFill="1" applyAlignment="1" applyProtection="1">
      <alignment vertical="center"/>
      <protection hidden="1"/>
    </xf>
    <xf numFmtId="0" fontId="19" fillId="31" borderId="0" xfId="0" applyFont="1" applyFill="1" applyAlignment="1" applyProtection="1">
      <alignment vertical="center"/>
      <protection hidden="1"/>
    </xf>
    <xf numFmtId="2" fontId="81" fillId="6" borderId="8" xfId="0" applyNumberFormat="1" applyFont="1" applyFill="1" applyBorder="1" applyAlignment="1" applyProtection="1">
      <alignment horizontal="center"/>
      <protection hidden="1"/>
    </xf>
    <xf numFmtId="2" fontId="52" fillId="6" borderId="8" xfId="0" applyNumberFormat="1" applyFont="1" applyFill="1" applyBorder="1" applyAlignment="1" applyProtection="1">
      <alignment horizontal="center"/>
      <protection hidden="1"/>
    </xf>
    <xf numFmtId="176" fontId="81" fillId="6" borderId="8" xfId="0" applyNumberFormat="1" applyFont="1" applyFill="1" applyBorder="1" applyAlignment="1" applyProtection="1">
      <alignment horizontal="center"/>
      <protection hidden="1"/>
    </xf>
    <xf numFmtId="176" fontId="52" fillId="6" borderId="8" xfId="0" applyNumberFormat="1" applyFont="1" applyFill="1" applyBorder="1" applyAlignment="1" applyProtection="1">
      <alignment horizontal="center"/>
      <protection hidden="1"/>
    </xf>
    <xf numFmtId="176" fontId="52" fillId="8" borderId="10" xfId="0" applyNumberFormat="1" applyFont="1" applyFill="1" applyBorder="1" applyAlignment="1" applyProtection="1">
      <alignment vertical="center"/>
      <protection hidden="1"/>
    </xf>
    <xf numFmtId="43" fontId="0" fillId="16" borderId="8" xfId="0" applyNumberFormat="1" applyFill="1" applyBorder="1" applyAlignment="1">
      <alignment horizontal="right"/>
    </xf>
    <xf numFmtId="4" fontId="45" fillId="4" borderId="8" xfId="5" applyNumberFormat="1" applyFont="1" applyFill="1" applyBorder="1" applyAlignment="1" applyProtection="1">
      <alignment horizontal="right" vertical="center" shrinkToFit="1"/>
      <protection locked="0"/>
    </xf>
    <xf numFmtId="0" fontId="45" fillId="4" borderId="7" xfId="5" applyFont="1" applyFill="1" applyBorder="1" applyAlignment="1" applyProtection="1">
      <alignment vertical="center" shrinkToFit="1"/>
      <protection locked="0"/>
    </xf>
    <xf numFmtId="0" fontId="41" fillId="24" borderId="0" xfId="5" applyFill="1" applyProtection="1">
      <protection locked="0"/>
    </xf>
    <xf numFmtId="0" fontId="41" fillId="4" borderId="8" xfId="5" applyFill="1" applyBorder="1" applyAlignment="1" applyProtection="1">
      <alignment horizontal="right" vertical="center" wrapText="1"/>
      <protection locked="0"/>
    </xf>
    <xf numFmtId="0" fontId="41" fillId="4" borderId="8" xfId="5" applyFill="1" applyBorder="1" applyAlignment="1" applyProtection="1">
      <alignment vertical="center"/>
      <protection locked="0"/>
    </xf>
    <xf numFmtId="0" fontId="55" fillId="14" borderId="14" xfId="5" applyFont="1" applyFill="1" applyBorder="1" applyAlignment="1" applyProtection="1">
      <alignment vertical="center"/>
      <protection locked="0"/>
    </xf>
    <xf numFmtId="0" fontId="55" fillId="14" borderId="7" xfId="5" applyFont="1" applyFill="1" applyBorder="1" applyAlignment="1" applyProtection="1">
      <alignment vertical="center"/>
      <protection locked="0"/>
    </xf>
    <xf numFmtId="0" fontId="47" fillId="17" borderId="8" xfId="5" applyFont="1" applyFill="1" applyBorder="1" applyAlignment="1" applyProtection="1">
      <alignment horizontal="center" vertical="center"/>
      <protection locked="0"/>
    </xf>
    <xf numFmtId="0" fontId="57" fillId="16" borderId="10" xfId="5" applyFont="1" applyFill="1" applyBorder="1" applyAlignment="1" applyProtection="1">
      <alignment horizontal="center" vertical="center" wrapText="1"/>
      <protection locked="0"/>
    </xf>
    <xf numFmtId="0" fontId="45" fillId="16" borderId="12" xfId="5" quotePrefix="1" applyFont="1" applyFill="1" applyBorder="1" applyAlignment="1" applyProtection="1">
      <alignment horizontal="center" vertical="center"/>
      <protection locked="0"/>
    </xf>
    <xf numFmtId="0" fontId="45" fillId="16" borderId="12" xfId="5" applyFont="1" applyFill="1" applyBorder="1" applyAlignment="1" applyProtection="1">
      <alignment horizontal="center" vertical="center"/>
      <protection locked="0"/>
    </xf>
    <xf numFmtId="0" fontId="45" fillId="14" borderId="12" xfId="0" applyFont="1" applyFill="1" applyBorder="1" applyAlignment="1" applyProtection="1">
      <alignment vertical="center"/>
      <protection locked="0"/>
    </xf>
    <xf numFmtId="0" fontId="55" fillId="14" borderId="8" xfId="0" applyFont="1" applyFill="1" applyBorder="1" applyAlignment="1" applyProtection="1">
      <alignment horizontal="center" vertical="center"/>
      <protection locked="0"/>
    </xf>
    <xf numFmtId="0" fontId="0" fillId="24" borderId="0" xfId="0" applyFill="1" applyProtection="1">
      <protection locked="0"/>
    </xf>
    <xf numFmtId="0" fontId="0" fillId="24" borderId="0" xfId="0" applyFill="1" applyAlignment="1" applyProtection="1">
      <alignment vertical="center"/>
      <protection locked="0"/>
    </xf>
    <xf numFmtId="0" fontId="57" fillId="16" borderId="12" xfId="5" applyFont="1" applyFill="1" applyBorder="1" applyAlignment="1" applyProtection="1">
      <alignment vertical="center" wrapText="1"/>
      <protection locked="0"/>
    </xf>
    <xf numFmtId="0" fontId="57" fillId="16" borderId="8" xfId="5" applyFont="1" applyFill="1" applyBorder="1" applyAlignment="1" applyProtection="1">
      <alignment horizontal="center" vertical="center" wrapText="1"/>
      <protection locked="0"/>
    </xf>
    <xf numFmtId="0" fontId="45" fillId="16" borderId="12" xfId="5" applyFont="1" applyFill="1" applyBorder="1" applyAlignment="1" applyProtection="1">
      <alignment horizontal="center" vertical="center" wrapText="1"/>
      <protection locked="0"/>
    </xf>
    <xf numFmtId="165" fontId="81" fillId="31" borderId="8" xfId="11" applyFont="1" applyFill="1" applyBorder="1" applyAlignment="1" applyProtection="1">
      <alignment horizontal="center"/>
      <protection hidden="1"/>
    </xf>
    <xf numFmtId="165" fontId="81" fillId="6" borderId="8" xfId="11" applyFont="1" applyFill="1" applyBorder="1" applyAlignment="1" applyProtection="1">
      <alignment horizontal="center"/>
      <protection hidden="1"/>
    </xf>
    <xf numFmtId="44" fontId="17" fillId="4" borderId="8" xfId="4" applyFont="1" applyFill="1" applyBorder="1" applyAlignment="1" applyProtection="1">
      <alignment horizontal="left" vertical="center"/>
      <protection locked="0"/>
    </xf>
    <xf numFmtId="0" fontId="17" fillId="4" borderId="8" xfId="0" applyFont="1" applyFill="1" applyBorder="1" applyAlignment="1" applyProtection="1">
      <alignment horizontal="center"/>
      <protection locked="0"/>
    </xf>
    <xf numFmtId="10" fontId="41" fillId="4" borderId="8" xfId="5" applyNumberFormat="1" applyFill="1" applyBorder="1" applyAlignment="1" applyProtection="1">
      <alignment vertical="center"/>
      <protection locked="0"/>
    </xf>
    <xf numFmtId="0" fontId="41" fillId="24" borderId="0" xfId="5" applyFill="1" applyAlignment="1" applyProtection="1">
      <alignment vertical="center"/>
      <protection locked="0"/>
    </xf>
    <xf numFmtId="4" fontId="41" fillId="4" borderId="8" xfId="5" applyNumberFormat="1" applyFill="1" applyBorder="1" applyAlignment="1" applyProtection="1">
      <alignment vertical="center"/>
      <protection locked="0"/>
    </xf>
    <xf numFmtId="3" fontId="17" fillId="4" borderId="8" xfId="0" applyNumberFormat="1" applyFont="1" applyFill="1" applyBorder="1" applyAlignment="1" applyProtection="1">
      <alignment horizontal="right"/>
      <protection locked="0"/>
    </xf>
    <xf numFmtId="44" fontId="17" fillId="0" borderId="8" xfId="2" applyNumberFormat="1" applyFont="1" applyFill="1" applyBorder="1" applyAlignment="1" applyProtection="1">
      <alignment horizontal="left" vertical="center"/>
      <protection locked="0"/>
    </xf>
    <xf numFmtId="0" fontId="17" fillId="4" borderId="8" xfId="0" applyFont="1" applyFill="1" applyBorder="1" applyAlignment="1" applyProtection="1">
      <alignment horizontal="left" vertical="center"/>
      <protection locked="0"/>
    </xf>
    <xf numFmtId="4" fontId="56" fillId="0" borderId="7" xfId="5" applyNumberFormat="1" applyFont="1" applyBorder="1" applyAlignment="1" applyProtection="1">
      <alignment vertical="center"/>
      <protection locked="0"/>
    </xf>
    <xf numFmtId="0" fontId="39" fillId="2" borderId="16" xfId="0" applyFont="1" applyFill="1" applyBorder="1" applyAlignment="1">
      <alignment horizontal="center" vertical="top"/>
    </xf>
    <xf numFmtId="0" fontId="39" fillId="31" borderId="16" xfId="0" applyFont="1" applyFill="1" applyBorder="1" applyAlignment="1">
      <alignment horizontal="center" vertical="top"/>
    </xf>
    <xf numFmtId="0" fontId="39" fillId="2" borderId="16" xfId="0" applyFont="1" applyFill="1" applyBorder="1" applyAlignment="1">
      <alignment horizontal="left" vertical="top"/>
    </xf>
    <xf numFmtId="0" fontId="39" fillId="31" borderId="16" xfId="0" applyFont="1" applyFill="1" applyBorder="1" applyAlignment="1">
      <alignment horizontal="left" vertical="top"/>
    </xf>
    <xf numFmtId="0" fontId="16" fillId="4" borderId="0" xfId="12" applyFill="1"/>
    <xf numFmtId="0" fontId="70" fillId="4" borderId="0" xfId="12" applyFont="1" applyFill="1"/>
    <xf numFmtId="0" fontId="16" fillId="24" borderId="3" xfId="12" applyFill="1" applyBorder="1"/>
    <xf numFmtId="0" fontId="16" fillId="24" borderId="5" xfId="12" applyFill="1" applyBorder="1"/>
    <xf numFmtId="0" fontId="70" fillId="24" borderId="2" xfId="12" applyFont="1" applyFill="1" applyBorder="1"/>
    <xf numFmtId="0" fontId="16" fillId="24" borderId="4" xfId="12" applyFill="1" applyBorder="1"/>
    <xf numFmtId="0" fontId="16" fillId="24" borderId="0" xfId="12" applyFill="1"/>
    <xf numFmtId="0" fontId="89" fillId="24" borderId="0" xfId="13" applyFill="1"/>
    <xf numFmtId="0" fontId="70" fillId="24" borderId="1" xfId="12" applyFont="1" applyFill="1" applyBorder="1"/>
    <xf numFmtId="0" fontId="89" fillId="24" borderId="0" xfId="13" applyFill="1" applyAlignment="1">
      <alignment horizontal="centerContinuous"/>
    </xf>
    <xf numFmtId="0" fontId="56" fillId="24" borderId="0" xfId="12" applyFont="1" applyFill="1"/>
    <xf numFmtId="0" fontId="16" fillId="24" borderId="13" xfId="12" applyFill="1" applyBorder="1"/>
    <xf numFmtId="0" fontId="16" fillId="24" borderId="6" xfId="12" applyFill="1" applyBorder="1"/>
    <xf numFmtId="0" fontId="70" fillId="24" borderId="15" xfId="12" applyFont="1" applyFill="1" applyBorder="1"/>
    <xf numFmtId="0" fontId="89" fillId="24" borderId="0" xfId="13" applyFill="1" applyBorder="1" applyAlignment="1" applyProtection="1"/>
    <xf numFmtId="0" fontId="45" fillId="24" borderId="3" xfId="12" applyFont="1" applyFill="1" applyBorder="1"/>
    <xf numFmtId="0" fontId="56" fillId="24" borderId="2" xfId="12" applyFont="1" applyFill="1" applyBorder="1"/>
    <xf numFmtId="0" fontId="45" fillId="24" borderId="4" xfId="12" applyFont="1" applyFill="1" applyBorder="1"/>
    <xf numFmtId="0" fontId="45" fillId="24" borderId="0" xfId="12" applyFont="1" applyFill="1"/>
    <xf numFmtId="0" fontId="56" fillId="24" borderId="1" xfId="12" applyFont="1" applyFill="1" applyBorder="1"/>
    <xf numFmtId="0" fontId="16" fillId="24" borderId="1" xfId="12" applyFill="1" applyBorder="1"/>
    <xf numFmtId="0" fontId="47" fillId="24" borderId="1" xfId="12" applyFont="1" applyFill="1" applyBorder="1"/>
    <xf numFmtId="0" fontId="70" fillId="24" borderId="0" xfId="12" applyFont="1" applyFill="1"/>
    <xf numFmtId="0" fontId="16" fillId="24" borderId="2" xfId="12" applyFill="1" applyBorder="1"/>
    <xf numFmtId="0" fontId="47" fillId="24" borderId="0" xfId="12" applyFont="1" applyFill="1"/>
    <xf numFmtId="0" fontId="45" fillId="24" borderId="13" xfId="12" applyFont="1" applyFill="1" applyBorder="1"/>
    <xf numFmtId="0" fontId="16" fillId="24" borderId="15" xfId="12" applyFill="1" applyBorder="1"/>
    <xf numFmtId="0" fontId="45" fillId="4" borderId="0" xfId="12" applyFont="1" applyFill="1"/>
    <xf numFmtId="0" fontId="56" fillId="24" borderId="15" xfId="12" applyFont="1" applyFill="1" applyBorder="1"/>
    <xf numFmtId="0" fontId="56" fillId="4" borderId="0" xfId="12" applyFont="1" applyFill="1"/>
    <xf numFmtId="0" fontId="20" fillId="24" borderId="0" xfId="1" applyFill="1" applyAlignment="1" applyProtection="1"/>
    <xf numFmtId="165" fontId="92" fillId="4" borderId="8" xfId="11" applyFont="1" applyFill="1" applyBorder="1" applyAlignment="1" applyProtection="1">
      <alignment horizontal="left"/>
      <protection locked="0"/>
    </xf>
    <xf numFmtId="0" fontId="15" fillId="24" borderId="5" xfId="12" applyFont="1" applyFill="1" applyBorder="1"/>
    <xf numFmtId="0" fontId="0" fillId="0" borderId="0" xfId="0" quotePrefix="1"/>
    <xf numFmtId="165" fontId="52" fillId="31" borderId="8" xfId="11" applyFont="1" applyFill="1" applyBorder="1" applyAlignment="1" applyProtection="1">
      <alignment horizontal="center"/>
      <protection hidden="1"/>
    </xf>
    <xf numFmtId="165" fontId="52" fillId="31" borderId="8" xfId="11" applyFont="1" applyFill="1" applyBorder="1" applyAlignment="1" applyProtection="1">
      <protection hidden="1"/>
    </xf>
    <xf numFmtId="0" fontId="56" fillId="16" borderId="7" xfId="5" applyFont="1" applyFill="1" applyBorder="1" applyAlignment="1" applyProtection="1">
      <alignment horizontal="center"/>
      <protection locked="0"/>
    </xf>
    <xf numFmtId="0" fontId="56" fillId="16" borderId="8" xfId="5" applyFont="1" applyFill="1" applyBorder="1" applyAlignment="1" applyProtection="1">
      <alignment horizontal="center"/>
      <protection locked="0"/>
    </xf>
    <xf numFmtId="0" fontId="41" fillId="16" borderId="12" xfId="5" applyFill="1" applyBorder="1" applyAlignment="1" applyProtection="1">
      <alignment horizontal="center"/>
      <protection locked="0"/>
    </xf>
    <xf numFmtId="0" fontId="55" fillId="26" borderId="14" xfId="0" applyFont="1" applyFill="1" applyBorder="1" applyAlignment="1">
      <alignment horizontal="center" vertical="center"/>
    </xf>
    <xf numFmtId="0" fontId="55" fillId="23" borderId="15" xfId="5" applyFont="1" applyFill="1" applyBorder="1" applyAlignment="1">
      <alignment horizontal="center" vertical="center"/>
    </xf>
    <xf numFmtId="0" fontId="14" fillId="24" borderId="0" xfId="12" applyFont="1" applyFill="1"/>
    <xf numFmtId="44" fontId="56" fillId="8" borderId="7" xfId="4" applyFont="1" applyFill="1" applyBorder="1" applyAlignment="1" applyProtection="1">
      <alignment vertical="center"/>
    </xf>
    <xf numFmtId="4" fontId="45" fillId="16" borderId="8" xfId="5" applyNumberFormat="1" applyFont="1" applyFill="1" applyBorder="1" applyAlignment="1">
      <alignment horizontal="right" vertical="center" shrinkToFit="1"/>
    </xf>
    <xf numFmtId="0" fontId="55" fillId="13" borderId="8" xfId="0" applyFont="1" applyFill="1" applyBorder="1" applyAlignment="1">
      <alignment horizontal="center" vertical="center"/>
    </xf>
    <xf numFmtId="0" fontId="55" fillId="13" borderId="8" xfId="0" applyFont="1" applyFill="1" applyBorder="1" applyAlignment="1">
      <alignment horizontal="center" vertical="center" wrapText="1"/>
    </xf>
    <xf numFmtId="0" fontId="52" fillId="0" borderId="8" xfId="0" applyFont="1" applyBorder="1" applyAlignment="1" applyProtection="1">
      <alignment vertical="center"/>
      <protection hidden="1"/>
    </xf>
    <xf numFmtId="2" fontId="52" fillId="0" borderId="8" xfId="0" applyNumberFormat="1" applyFont="1" applyBorder="1" applyAlignment="1" applyProtection="1">
      <alignment vertical="center"/>
      <protection hidden="1"/>
    </xf>
    <xf numFmtId="0" fontId="52" fillId="0" borderId="12" xfId="0" applyFont="1" applyBorder="1" applyAlignment="1" applyProtection="1">
      <alignment vertical="center"/>
      <protection hidden="1"/>
    </xf>
    <xf numFmtId="0" fontId="52" fillId="0" borderId="14" xfId="0" applyFont="1" applyBorder="1" applyAlignment="1" applyProtection="1">
      <alignment vertical="center"/>
      <protection hidden="1"/>
    </xf>
    <xf numFmtId="0" fontId="52" fillId="0" borderId="7" xfId="0" applyFont="1" applyBorder="1" applyAlignment="1" applyProtection="1">
      <alignment vertical="center"/>
      <protection hidden="1"/>
    </xf>
    <xf numFmtId="0" fontId="52" fillId="0" borderId="2" xfId="0" applyFont="1" applyBorder="1" applyAlignment="1" applyProtection="1">
      <alignment vertical="center"/>
      <protection hidden="1"/>
    </xf>
    <xf numFmtId="0" fontId="52" fillId="0" borderId="5" xfId="0" applyFont="1" applyBorder="1" applyAlignment="1" applyProtection="1">
      <alignment vertical="center"/>
      <protection hidden="1"/>
    </xf>
    <xf numFmtId="0" fontId="52" fillId="0" borderId="3" xfId="0" applyFont="1" applyBorder="1" applyAlignment="1" applyProtection="1">
      <alignment vertical="center"/>
      <protection hidden="1"/>
    </xf>
    <xf numFmtId="0" fontId="52" fillId="0" borderId="12" xfId="0" applyFont="1" applyBorder="1"/>
    <xf numFmtId="0" fontId="52" fillId="0" borderId="14" xfId="0" applyFont="1" applyBorder="1"/>
    <xf numFmtId="0" fontId="52" fillId="0" borderId="7" xfId="0" applyFont="1" applyBorder="1"/>
    <xf numFmtId="0" fontId="71" fillId="24" borderId="0" xfId="5" applyFont="1" applyFill="1" applyAlignment="1">
      <alignment horizontal="center"/>
    </xf>
    <xf numFmtId="168" fontId="45" fillId="8" borderId="8" xfId="5" applyNumberFormat="1" applyFont="1" applyFill="1" applyBorder="1" applyAlignment="1">
      <alignment horizontal="center" vertical="center" shrinkToFit="1"/>
    </xf>
    <xf numFmtId="44" fontId="71" fillId="24" borderId="0" xfId="5" applyNumberFormat="1" applyFont="1" applyFill="1" applyAlignment="1">
      <alignment horizontal="center"/>
    </xf>
    <xf numFmtId="44" fontId="45" fillId="0" borderId="8" xfId="4" applyFont="1" applyFill="1" applyBorder="1" applyAlignment="1" applyProtection="1">
      <alignment horizontal="center" vertical="center"/>
      <protection locked="0"/>
    </xf>
    <xf numFmtId="0" fontId="0" fillId="24" borderId="0" xfId="0" applyFill="1" applyAlignment="1">
      <alignment horizontal="center" vertical="center"/>
    </xf>
    <xf numFmtId="0" fontId="25" fillId="13" borderId="8" xfId="0" applyFont="1" applyFill="1" applyBorder="1" applyAlignment="1">
      <alignment vertical="center"/>
    </xf>
    <xf numFmtId="0" fontId="55" fillId="13" borderId="8" xfId="0" applyFont="1" applyFill="1" applyBorder="1" applyAlignment="1">
      <alignment vertical="center"/>
    </xf>
    <xf numFmtId="0" fontId="41" fillId="16" borderId="14" xfId="5" applyFill="1" applyBorder="1" applyAlignment="1">
      <alignment horizontal="center"/>
    </xf>
    <xf numFmtId="170" fontId="56" fillId="8" borderId="8" xfId="5" applyNumberFormat="1" applyFont="1" applyFill="1" applyBorder="1" applyAlignment="1">
      <alignment horizontal="right" vertical="center"/>
    </xf>
    <xf numFmtId="10" fontId="56" fillId="8" borderId="8" xfId="8" applyNumberFormat="1" applyFont="1" applyFill="1" applyBorder="1" applyAlignment="1">
      <alignment horizontal="right" vertical="center"/>
    </xf>
    <xf numFmtId="0" fontId="41" fillId="16" borderId="5" xfId="5" applyFill="1" applyBorder="1" applyAlignment="1">
      <alignment horizontal="center" vertical="center"/>
    </xf>
    <xf numFmtId="4" fontId="57" fillId="16" borderId="8" xfId="5" applyNumberFormat="1" applyFont="1" applyFill="1" applyBorder="1" applyAlignment="1">
      <alignment horizontal="center" vertical="center" wrapText="1"/>
    </xf>
    <xf numFmtId="0" fontId="13" fillId="4" borderId="8" xfId="5" applyFont="1" applyFill="1" applyBorder="1" applyAlignment="1" applyProtection="1">
      <alignment horizontal="right" vertical="center" wrapText="1"/>
      <protection locked="0"/>
    </xf>
    <xf numFmtId="164" fontId="45" fillId="0" borderId="8" xfId="2" applyFont="1" applyFill="1" applyBorder="1" applyAlignment="1" applyProtection="1">
      <alignment horizontal="left" vertical="center"/>
      <protection locked="0"/>
    </xf>
    <xf numFmtId="0" fontId="12" fillId="4" borderId="8" xfId="5" applyFont="1" applyFill="1" applyBorder="1" applyAlignment="1" applyProtection="1">
      <alignment horizontal="right" vertical="center" wrapText="1"/>
      <protection locked="0"/>
    </xf>
    <xf numFmtId="4" fontId="12" fillId="4" borderId="8" xfId="5" applyNumberFormat="1" applyFont="1" applyFill="1" applyBorder="1" applyAlignment="1" applyProtection="1">
      <alignment vertical="center"/>
      <protection locked="0"/>
    </xf>
    <xf numFmtId="4" fontId="11" fillId="4" borderId="7" xfId="5" applyNumberFormat="1" applyFont="1" applyFill="1" applyBorder="1" applyAlignment="1" applyProtection="1">
      <alignment horizontal="right"/>
      <protection locked="0"/>
    </xf>
    <xf numFmtId="0" fontId="52" fillId="9" borderId="8" xfId="0" applyFont="1" applyFill="1" applyBorder="1" applyAlignment="1" applyProtection="1">
      <alignment horizontal="left" vertical="center"/>
      <protection hidden="1"/>
    </xf>
    <xf numFmtId="0" fontId="45" fillId="16" borderId="8" xfId="5" applyFont="1" applyFill="1" applyBorder="1" applyAlignment="1">
      <alignment horizontal="center" vertical="center" wrapText="1"/>
    </xf>
    <xf numFmtId="4" fontId="55" fillId="23" borderId="8" xfId="0" applyNumberFormat="1" applyFont="1" applyFill="1" applyBorder="1" applyAlignment="1" applyProtection="1">
      <alignment horizontal="center" vertical="center"/>
      <protection hidden="1"/>
    </xf>
    <xf numFmtId="4" fontId="55" fillId="23" borderId="8" xfId="11" applyNumberFormat="1" applyFont="1" applyFill="1" applyBorder="1" applyAlignment="1" applyProtection="1">
      <alignment horizontal="center" vertical="center"/>
      <protection hidden="1"/>
    </xf>
    <xf numFmtId="177" fontId="45" fillId="0" borderId="8" xfId="0" applyNumberFormat="1" applyFont="1" applyBorder="1" applyAlignment="1">
      <alignment horizontal="center" vertical="center"/>
    </xf>
    <xf numFmtId="4" fontId="0" fillId="4" borderId="8" xfId="0" applyNumberFormat="1" applyFill="1" applyBorder="1" applyAlignment="1">
      <alignment horizontal="center" vertical="center"/>
    </xf>
    <xf numFmtId="3" fontId="9" fillId="0" borderId="8" xfId="5" quotePrefix="1" applyNumberFormat="1" applyFont="1" applyBorder="1" applyAlignment="1" applyProtection="1">
      <alignment horizontal="right" vertical="center"/>
      <protection locked="0"/>
    </xf>
    <xf numFmtId="0" fontId="8" fillId="16" borderId="7" xfId="5" applyFont="1" applyFill="1" applyBorder="1" applyAlignment="1">
      <alignment horizontal="right" vertical="center"/>
    </xf>
    <xf numFmtId="9" fontId="41" fillId="4" borderId="8" xfId="6" applyFont="1" applyFill="1" applyBorder="1" applyAlignment="1" applyProtection="1">
      <alignment horizontal="right" vertical="center"/>
      <protection locked="0"/>
    </xf>
    <xf numFmtId="0" fontId="7" fillId="6" borderId="7" xfId="5" applyFont="1" applyFill="1" applyBorder="1" applyAlignment="1">
      <alignment vertical="center" wrapText="1"/>
    </xf>
    <xf numFmtId="0" fontId="0" fillId="4" borderId="8" xfId="0" applyFill="1" applyBorder="1" applyAlignment="1" applyProtection="1">
      <alignment horizontal="center" vertical="center"/>
      <protection locked="0"/>
    </xf>
    <xf numFmtId="0" fontId="17" fillId="4" borderId="8" xfId="0" applyFont="1" applyFill="1" applyBorder="1" applyAlignment="1" applyProtection="1">
      <alignment horizontal="center" vertical="center"/>
      <protection locked="0"/>
    </xf>
    <xf numFmtId="174" fontId="45" fillId="0" borderId="8" xfId="0" applyNumberFormat="1" applyFont="1" applyBorder="1" applyAlignment="1" applyProtection="1">
      <alignment horizontal="center" vertical="center"/>
      <protection locked="0"/>
    </xf>
    <xf numFmtId="14" fontId="17" fillId="4" borderId="8" xfId="0" applyNumberFormat="1" applyFont="1" applyFill="1" applyBorder="1" applyAlignment="1" applyProtection="1">
      <alignment horizontal="center" vertical="center"/>
      <protection locked="0"/>
    </xf>
    <xf numFmtId="0" fontId="20" fillId="4" borderId="8" xfId="1" applyFill="1" applyBorder="1" applyAlignment="1" applyProtection="1">
      <alignment horizontal="center"/>
      <protection locked="0"/>
    </xf>
    <xf numFmtId="3" fontId="5" fillId="0" borderId="8" xfId="5" quotePrefix="1" applyNumberFormat="1" applyFont="1" applyBorder="1" applyAlignment="1" applyProtection="1">
      <alignment horizontal="right" vertical="center"/>
      <protection locked="0"/>
    </xf>
    <xf numFmtId="0" fontId="4" fillId="16" borderId="12" xfId="5" applyFont="1" applyFill="1" applyBorder="1"/>
    <xf numFmtId="0" fontId="17" fillId="24" borderId="0" xfId="12" applyFont="1" applyFill="1"/>
    <xf numFmtId="0" fontId="18" fillId="24" borderId="0" xfId="12" applyFont="1" applyFill="1"/>
    <xf numFmtId="0" fontId="4" fillId="24" borderId="0" xfId="12" applyFont="1" applyFill="1"/>
    <xf numFmtId="0" fontId="3" fillId="24" borderId="0" xfId="12" applyFont="1" applyFill="1"/>
    <xf numFmtId="0" fontId="41" fillId="24" borderId="0" xfId="5" applyFill="1" applyAlignment="1" applyProtection="1">
      <alignment vertical="center"/>
      <protection locked="0" hidden="1"/>
    </xf>
    <xf numFmtId="0" fontId="52" fillId="6" borderId="10" xfId="0" applyFont="1" applyFill="1" applyBorder="1" applyAlignment="1" applyProtection="1">
      <alignment horizontal="center" vertical="center"/>
      <protection hidden="1"/>
    </xf>
    <xf numFmtId="0" fontId="54" fillId="34" borderId="8" xfId="0" applyFont="1" applyFill="1" applyBorder="1" applyAlignment="1" applyProtection="1">
      <alignment horizontal="center" vertical="center"/>
      <protection hidden="1"/>
    </xf>
    <xf numFmtId="0" fontId="54" fillId="34" borderId="8" xfId="0" applyFont="1" applyFill="1" applyBorder="1" applyAlignment="1" applyProtection="1">
      <alignment vertical="center"/>
      <protection hidden="1"/>
    </xf>
    <xf numFmtId="165" fontId="54" fillId="34" borderId="8" xfId="11" applyFont="1" applyFill="1" applyBorder="1" applyAlignment="1" applyProtection="1">
      <alignment horizontal="center"/>
      <protection hidden="1"/>
    </xf>
    <xf numFmtId="0" fontId="52" fillId="6" borderId="9" xfId="0" applyFont="1" applyFill="1" applyBorder="1" applyAlignment="1" applyProtection="1">
      <alignment vertical="center"/>
      <protection hidden="1"/>
    </xf>
    <xf numFmtId="165" fontId="52" fillId="6" borderId="9" xfId="11" applyFont="1" applyFill="1" applyBorder="1" applyAlignment="1" applyProtection="1">
      <alignment horizontal="center"/>
      <protection hidden="1"/>
    </xf>
    <xf numFmtId="0" fontId="52" fillId="6" borderId="10" xfId="0" applyFont="1" applyFill="1" applyBorder="1" applyAlignment="1" applyProtection="1">
      <alignment vertical="center"/>
      <protection hidden="1"/>
    </xf>
    <xf numFmtId="165" fontId="52" fillId="6" borderId="10" xfId="11" applyFont="1" applyFill="1" applyBorder="1" applyAlignment="1" applyProtection="1">
      <alignment horizontal="center"/>
      <protection hidden="1"/>
    </xf>
    <xf numFmtId="1" fontId="52" fillId="6" borderId="22" xfId="0" applyNumberFormat="1" applyFont="1" applyFill="1" applyBorder="1" applyAlignment="1" applyProtection="1">
      <alignment horizontal="center" vertical="center"/>
      <protection hidden="1"/>
    </xf>
    <xf numFmtId="1" fontId="52" fillId="6" borderId="23" xfId="0" applyNumberFormat="1" applyFont="1" applyFill="1" applyBorder="1" applyAlignment="1" applyProtection="1">
      <alignment horizontal="center" vertical="center"/>
      <protection hidden="1"/>
    </xf>
    <xf numFmtId="0" fontId="52" fillId="6" borderId="24" xfId="0" applyFont="1" applyFill="1" applyBorder="1" applyAlignment="1" applyProtection="1">
      <alignment horizontal="center" vertical="center"/>
      <protection hidden="1"/>
    </xf>
    <xf numFmtId="0" fontId="52" fillId="6" borderId="24" xfId="0" applyFont="1" applyFill="1" applyBorder="1" applyAlignment="1" applyProtection="1">
      <alignment vertical="center"/>
      <protection hidden="1"/>
    </xf>
    <xf numFmtId="165" fontId="52" fillId="6" borderId="24" xfId="11" applyFont="1" applyFill="1" applyBorder="1" applyAlignment="1" applyProtection="1">
      <alignment horizontal="center"/>
      <protection hidden="1"/>
    </xf>
    <xf numFmtId="165" fontId="52" fillId="6" borderId="25" xfId="11" applyFont="1" applyFill="1" applyBorder="1" applyAlignment="1" applyProtection="1">
      <alignment horizontal="center"/>
      <protection hidden="1"/>
    </xf>
    <xf numFmtId="165" fontId="52" fillId="6" borderId="27" xfId="11" applyFont="1" applyFill="1" applyBorder="1" applyAlignment="1" applyProtection="1">
      <alignment horizontal="center"/>
      <protection hidden="1"/>
    </xf>
    <xf numFmtId="165" fontId="54" fillId="34" borderId="27" xfId="11" applyFont="1" applyFill="1" applyBorder="1" applyAlignment="1" applyProtection="1">
      <alignment horizontal="center"/>
      <protection hidden="1"/>
    </xf>
    <xf numFmtId="1" fontId="52" fillId="6" borderId="29" xfId="0" applyNumberFormat="1" applyFont="1" applyFill="1" applyBorder="1" applyAlignment="1" applyProtection="1">
      <alignment horizontal="center" vertical="center"/>
      <protection hidden="1"/>
    </xf>
    <xf numFmtId="1" fontId="52" fillId="6" borderId="30" xfId="0" applyNumberFormat="1" applyFont="1" applyFill="1" applyBorder="1" applyAlignment="1" applyProtection="1">
      <alignment horizontal="center" vertical="center"/>
      <protection hidden="1"/>
    </xf>
    <xf numFmtId="0" fontId="52" fillId="6" borderId="31" xfId="0" applyFont="1" applyFill="1" applyBorder="1" applyAlignment="1" applyProtection="1">
      <alignment horizontal="center" vertical="center"/>
      <protection hidden="1"/>
    </xf>
    <xf numFmtId="0" fontId="52" fillId="6" borderId="31" xfId="0" applyFont="1" applyFill="1" applyBorder="1" applyAlignment="1" applyProtection="1">
      <alignment vertical="center"/>
      <protection hidden="1"/>
    </xf>
    <xf numFmtId="165" fontId="52" fillId="6" borderId="31" xfId="11" applyFont="1" applyFill="1" applyBorder="1" applyAlignment="1" applyProtection="1">
      <alignment horizontal="center"/>
      <protection hidden="1"/>
    </xf>
    <xf numFmtId="165" fontId="52" fillId="6" borderId="32" xfId="11" applyFont="1" applyFill="1" applyBorder="1" applyAlignment="1" applyProtection="1">
      <alignment horizontal="center"/>
      <protection hidden="1"/>
    </xf>
    <xf numFmtId="0" fontId="53" fillId="6" borderId="8" xfId="0" applyFont="1" applyFill="1" applyBorder="1" applyAlignment="1" applyProtection="1">
      <alignment vertical="center"/>
      <protection hidden="1"/>
    </xf>
    <xf numFmtId="165" fontId="53" fillId="6" borderId="8" xfId="11" applyFont="1" applyFill="1" applyBorder="1" applyAlignment="1" applyProtection="1">
      <alignment horizontal="center"/>
      <protection hidden="1"/>
    </xf>
    <xf numFmtId="165" fontId="53" fillId="6" borderId="27" xfId="11" applyFont="1" applyFill="1" applyBorder="1" applyAlignment="1" applyProtection="1">
      <alignment horizontal="center"/>
      <protection hidden="1"/>
    </xf>
    <xf numFmtId="0" fontId="52" fillId="9" borderId="7" xfId="0" applyFont="1" applyFill="1" applyBorder="1" applyAlignment="1" applyProtection="1">
      <alignment vertical="center"/>
      <protection hidden="1"/>
    </xf>
    <xf numFmtId="0" fontId="52" fillId="10" borderId="9" xfId="0" applyFont="1" applyFill="1" applyBorder="1" applyAlignment="1" applyProtection="1">
      <alignment vertical="center"/>
      <protection hidden="1"/>
    </xf>
    <xf numFmtId="0" fontId="52" fillId="10" borderId="15" xfId="0" applyFont="1" applyFill="1" applyBorder="1" applyAlignment="1" applyProtection="1">
      <alignment horizontal="center" vertical="center"/>
      <protection hidden="1"/>
    </xf>
    <xf numFmtId="0" fontId="52" fillId="6" borderId="2" xfId="0" applyFont="1" applyFill="1" applyBorder="1" applyAlignment="1" applyProtection="1">
      <alignment horizontal="center" vertical="center"/>
      <protection hidden="1"/>
    </xf>
    <xf numFmtId="0" fontId="52" fillId="6" borderId="33" xfId="0" applyFont="1" applyFill="1" applyBorder="1" applyAlignment="1" applyProtection="1">
      <alignment horizontal="center" vertical="center"/>
      <protection hidden="1"/>
    </xf>
    <xf numFmtId="165" fontId="53" fillId="6" borderId="12" xfId="0" applyNumberFormat="1" applyFont="1" applyFill="1" applyBorder="1" applyAlignment="1" applyProtection="1">
      <alignment horizontal="center" vertical="center"/>
      <protection hidden="1"/>
    </xf>
    <xf numFmtId="0" fontId="53" fillId="10" borderId="8" xfId="0" applyFont="1" applyFill="1" applyBorder="1" applyAlignment="1" applyProtection="1">
      <alignment vertical="center"/>
      <protection hidden="1"/>
    </xf>
    <xf numFmtId="165" fontId="53" fillId="10" borderId="12" xfId="0" applyNumberFormat="1" applyFont="1" applyFill="1" applyBorder="1" applyAlignment="1" applyProtection="1">
      <alignment horizontal="center" vertical="center"/>
      <protection hidden="1"/>
    </xf>
    <xf numFmtId="0" fontId="53" fillId="10" borderId="31" xfId="0" applyFont="1" applyFill="1" applyBorder="1" applyAlignment="1" applyProtection="1">
      <alignment vertical="center"/>
      <protection hidden="1"/>
    </xf>
    <xf numFmtId="0" fontId="53" fillId="10" borderId="36" xfId="0" applyFont="1" applyFill="1" applyBorder="1" applyAlignment="1" applyProtection="1">
      <alignment horizontal="center" vertical="center"/>
      <protection hidden="1"/>
    </xf>
    <xf numFmtId="0" fontId="52" fillId="10" borderId="31" xfId="0" applyFont="1" applyFill="1" applyBorder="1" applyAlignment="1" applyProtection="1">
      <alignment vertical="center"/>
      <protection hidden="1"/>
    </xf>
    <xf numFmtId="0" fontId="52" fillId="10" borderId="36" xfId="0" applyFont="1" applyFill="1" applyBorder="1" applyAlignment="1" applyProtection="1">
      <alignment horizontal="center" vertical="center"/>
      <protection hidden="1"/>
    </xf>
    <xf numFmtId="0" fontId="52" fillId="35" borderId="8" xfId="0" applyFont="1" applyFill="1" applyBorder="1" applyAlignment="1" applyProtection="1">
      <alignment vertical="center"/>
      <protection hidden="1"/>
    </xf>
    <xf numFmtId="165" fontId="52" fillId="35" borderId="8" xfId="11" applyFont="1" applyFill="1" applyBorder="1" applyAlignment="1" applyProtection="1">
      <alignment horizontal="center"/>
      <protection hidden="1"/>
    </xf>
    <xf numFmtId="0" fontId="7" fillId="16" borderId="7" xfId="5" applyFont="1" applyFill="1" applyBorder="1" applyAlignment="1">
      <alignment vertical="center" wrapText="1"/>
    </xf>
    <xf numFmtId="4" fontId="41" fillId="4" borderId="8" xfId="5" applyNumberFormat="1" applyFill="1" applyBorder="1" applyAlignment="1">
      <alignment vertical="center"/>
    </xf>
    <xf numFmtId="0" fontId="1" fillId="16" borderId="6" xfId="5" applyFont="1" applyFill="1" applyBorder="1" applyAlignment="1">
      <alignment vertical="center"/>
    </xf>
    <xf numFmtId="0" fontId="52" fillId="35" borderId="9" xfId="0" applyFont="1" applyFill="1" applyBorder="1" applyAlignment="1" applyProtection="1">
      <alignment vertical="center"/>
      <protection hidden="1"/>
    </xf>
    <xf numFmtId="165" fontId="52" fillId="35" borderId="9" xfId="11" applyFont="1" applyFill="1" applyBorder="1" applyAlignment="1" applyProtection="1">
      <alignment horizontal="center"/>
      <protection hidden="1"/>
    </xf>
    <xf numFmtId="165" fontId="52" fillId="0" borderId="38" xfId="0" applyNumberFormat="1" applyFont="1" applyBorder="1"/>
    <xf numFmtId="165" fontId="52" fillId="0" borderId="39" xfId="0" applyNumberFormat="1" applyFont="1" applyBorder="1"/>
    <xf numFmtId="165" fontId="52" fillId="0" borderId="40" xfId="0" applyNumberFormat="1" applyFont="1" applyBorder="1"/>
    <xf numFmtId="0" fontId="52" fillId="36" borderId="8" xfId="0" applyFont="1" applyFill="1" applyBorder="1" applyAlignment="1" applyProtection="1">
      <alignment vertical="center"/>
      <protection hidden="1"/>
    </xf>
    <xf numFmtId="165" fontId="52" fillId="36" borderId="8" xfId="11" applyFont="1" applyFill="1" applyBorder="1" applyAlignment="1" applyProtection="1">
      <alignment horizontal="center"/>
      <protection hidden="1"/>
    </xf>
    <xf numFmtId="0" fontId="52" fillId="36" borderId="31" xfId="0" applyFont="1" applyFill="1" applyBorder="1" applyAlignment="1" applyProtection="1">
      <alignment vertical="center"/>
      <protection hidden="1"/>
    </xf>
    <xf numFmtId="165" fontId="52" fillId="36" borderId="31" xfId="11" applyFont="1" applyFill="1" applyBorder="1" applyAlignment="1" applyProtection="1">
      <alignment horizontal="center"/>
      <protection hidden="1"/>
    </xf>
    <xf numFmtId="165" fontId="52" fillId="7" borderId="8" xfId="11" applyFont="1" applyFill="1" applyBorder="1" applyAlignment="1" applyProtection="1">
      <alignment horizontal="center"/>
      <protection hidden="1"/>
    </xf>
    <xf numFmtId="165" fontId="52" fillId="7" borderId="31" xfId="11" applyFont="1" applyFill="1" applyBorder="1" applyAlignment="1" applyProtection="1">
      <alignment horizontal="center"/>
      <protection hidden="1"/>
    </xf>
    <xf numFmtId="0" fontId="52" fillId="20" borderId="8" xfId="0" applyFont="1" applyFill="1" applyBorder="1" applyAlignment="1" applyProtection="1">
      <alignment vertical="center"/>
      <protection hidden="1"/>
    </xf>
    <xf numFmtId="165" fontId="52" fillId="20" borderId="8" xfId="11" applyFont="1" applyFill="1" applyBorder="1" applyAlignment="1" applyProtection="1">
      <alignment horizontal="center"/>
      <protection hidden="1"/>
    </xf>
    <xf numFmtId="0" fontId="1" fillId="24" borderId="0" xfId="12" applyFont="1" applyFill="1"/>
    <xf numFmtId="0" fontId="47" fillId="24" borderId="0" xfId="0" applyFont="1" applyFill="1" applyAlignment="1" applyProtection="1">
      <alignment horizontal="left" vertical="center"/>
      <protection hidden="1"/>
    </xf>
    <xf numFmtId="0" fontId="45" fillId="16" borderId="0" xfId="0" applyFont="1" applyFill="1" applyAlignment="1" applyProtection="1">
      <alignment horizontal="left" vertical="center" wrapText="1" indent="1"/>
      <protection hidden="1"/>
    </xf>
    <xf numFmtId="0" fontId="45" fillId="16" borderId="0" xfId="0" applyFont="1" applyFill="1" applyAlignment="1" applyProtection="1">
      <alignment horizontal="left" vertical="center" wrapText="1"/>
      <protection hidden="1"/>
    </xf>
    <xf numFmtId="0" fontId="45" fillId="0" borderId="8" xfId="0" applyFont="1" applyBorder="1" applyAlignment="1" applyProtection="1">
      <alignment horizontal="left" vertical="center"/>
      <protection locked="0" hidden="1"/>
    </xf>
    <xf numFmtId="0" fontId="45" fillId="16" borderId="0" xfId="0" applyFont="1" applyFill="1" applyAlignment="1" applyProtection="1">
      <alignment horizontal="right" vertical="center" wrapText="1" indent="1"/>
      <protection hidden="1"/>
    </xf>
    <xf numFmtId="9" fontId="55" fillId="23" borderId="10" xfId="6" applyFont="1" applyFill="1" applyBorder="1" applyAlignment="1" applyProtection="1">
      <alignment horizontal="center" vertical="center"/>
      <protection hidden="1"/>
    </xf>
    <xf numFmtId="4" fontId="49" fillId="19" borderId="12" xfId="0" applyNumberFormat="1" applyFont="1" applyFill="1" applyBorder="1" applyAlignment="1" applyProtection="1">
      <alignment horizontal="left" vertical="center" wrapText="1"/>
      <protection hidden="1"/>
    </xf>
    <xf numFmtId="4" fontId="49" fillId="19" borderId="14" xfId="0" applyNumberFormat="1" applyFont="1" applyFill="1" applyBorder="1" applyAlignment="1" applyProtection="1">
      <alignment horizontal="left" vertical="center"/>
      <protection hidden="1"/>
    </xf>
    <xf numFmtId="0" fontId="49" fillId="19" borderId="12" xfId="0" applyFont="1" applyFill="1" applyBorder="1" applyAlignment="1" applyProtection="1">
      <alignment horizontal="left" vertical="center" wrapText="1"/>
      <protection hidden="1"/>
    </xf>
    <xf numFmtId="0" fontId="49" fillId="19" borderId="14" xfId="0" applyFont="1" applyFill="1" applyBorder="1" applyAlignment="1" applyProtection="1">
      <alignment horizontal="left" vertical="center"/>
      <protection hidden="1"/>
    </xf>
    <xf numFmtId="0" fontId="54" fillId="26" borderId="14" xfId="0" applyFont="1" applyFill="1" applyBorder="1" applyAlignment="1" applyProtection="1">
      <alignment horizontal="center" vertical="center"/>
      <protection hidden="1"/>
    </xf>
    <xf numFmtId="0" fontId="49" fillId="23" borderId="15" xfId="0" applyFont="1" applyFill="1" applyBorder="1" applyAlignment="1" applyProtection="1">
      <alignment horizontal="center" vertical="center" wrapText="1"/>
      <protection hidden="1"/>
    </xf>
    <xf numFmtId="0" fontId="49" fillId="23" borderId="6" xfId="0" applyFont="1" applyFill="1" applyBorder="1" applyAlignment="1" applyProtection="1">
      <alignment horizontal="center" vertical="center" wrapText="1"/>
      <protection hidden="1"/>
    </xf>
    <xf numFmtId="0" fontId="49" fillId="23" borderId="13" xfId="0" applyFont="1" applyFill="1" applyBorder="1" applyAlignment="1" applyProtection="1">
      <alignment horizontal="center" vertical="center" wrapText="1"/>
      <protection hidden="1"/>
    </xf>
    <xf numFmtId="0" fontId="49" fillId="23" borderId="2" xfId="0" applyFont="1" applyFill="1" applyBorder="1" applyAlignment="1" applyProtection="1">
      <alignment horizontal="center" vertical="center" wrapText="1"/>
      <protection hidden="1"/>
    </xf>
    <xf numFmtId="0" fontId="49" fillId="23" borderId="5" xfId="0" applyFont="1" applyFill="1" applyBorder="1" applyAlignment="1" applyProtection="1">
      <alignment horizontal="center" vertical="center" wrapText="1"/>
      <protection hidden="1"/>
    </xf>
    <xf numFmtId="0" fontId="49" fillId="23" borderId="3" xfId="0" applyFont="1" applyFill="1" applyBorder="1" applyAlignment="1" applyProtection="1">
      <alignment horizontal="center" vertical="center" wrapText="1"/>
      <protection hidden="1"/>
    </xf>
    <xf numFmtId="165" fontId="50" fillId="29" borderId="14" xfId="11" applyFont="1" applyFill="1" applyBorder="1" applyAlignment="1" applyProtection="1">
      <alignment horizontal="center" vertical="center"/>
      <protection hidden="1"/>
    </xf>
    <xf numFmtId="4" fontId="20" fillId="31" borderId="5" xfId="1" applyNumberFormat="1" applyFill="1" applyBorder="1" applyAlignment="1" applyProtection="1">
      <alignment horizontal="center" vertical="center"/>
      <protection hidden="1"/>
    </xf>
    <xf numFmtId="165" fontId="50" fillId="29" borderId="12" xfId="11" applyFont="1" applyFill="1" applyBorder="1" applyAlignment="1" applyProtection="1">
      <alignment horizontal="center" vertical="center"/>
      <protection hidden="1"/>
    </xf>
    <xf numFmtId="0" fontId="45" fillId="4" borderId="0" xfId="0" applyFont="1" applyFill="1" applyAlignment="1" applyProtection="1">
      <alignment horizontal="center"/>
      <protection hidden="1"/>
    </xf>
    <xf numFmtId="0" fontId="47" fillId="4" borderId="0" xfId="0" applyFont="1" applyFill="1" applyAlignment="1" applyProtection="1">
      <alignment horizontal="left" vertical="center"/>
      <protection hidden="1"/>
    </xf>
    <xf numFmtId="0" fontId="47" fillId="4" borderId="0" xfId="0" applyFont="1" applyFill="1" applyAlignment="1" applyProtection="1">
      <alignment horizontal="left"/>
      <protection hidden="1"/>
    </xf>
    <xf numFmtId="0" fontId="47" fillId="4" borderId="0" xfId="0" applyFont="1" applyFill="1" applyAlignment="1" applyProtection="1">
      <alignment horizontal="left" vertical="top"/>
      <protection hidden="1"/>
    </xf>
    <xf numFmtId="0" fontId="45" fillId="4" borderId="0" xfId="0" applyFont="1" applyFill="1" applyAlignment="1" applyProtection="1">
      <alignment horizontal="right" vertical="center"/>
      <protection hidden="1"/>
    </xf>
    <xf numFmtId="0" fontId="45" fillId="4" borderId="0" xfId="0" applyFont="1" applyFill="1" applyAlignment="1" applyProtection="1">
      <alignment horizontal="left"/>
      <protection hidden="1"/>
    </xf>
    <xf numFmtId="4" fontId="49" fillId="23" borderId="15" xfId="0" applyNumberFormat="1" applyFont="1" applyFill="1" applyBorder="1" applyAlignment="1" applyProtection="1">
      <alignment horizontal="left" vertical="center"/>
      <protection hidden="1"/>
    </xf>
    <xf numFmtId="4" fontId="49" fillId="23" borderId="6" xfId="0" applyNumberFormat="1" applyFont="1" applyFill="1" applyBorder="1" applyAlignment="1" applyProtection="1">
      <alignment horizontal="left" vertical="center"/>
      <protection hidden="1"/>
    </xf>
    <xf numFmtId="4" fontId="49" fillId="23" borderId="13" xfId="0" applyNumberFormat="1" applyFont="1" applyFill="1" applyBorder="1" applyAlignment="1" applyProtection="1">
      <alignment horizontal="left" vertical="center"/>
      <protection hidden="1"/>
    </xf>
    <xf numFmtId="4" fontId="49" fillId="23" borderId="2" xfId="0" applyNumberFormat="1" applyFont="1" applyFill="1" applyBorder="1" applyAlignment="1" applyProtection="1">
      <alignment horizontal="left" vertical="center"/>
      <protection hidden="1"/>
    </xf>
    <xf numFmtId="4" fontId="49" fillId="23" borderId="5" xfId="0" applyNumberFormat="1" applyFont="1" applyFill="1" applyBorder="1" applyAlignment="1" applyProtection="1">
      <alignment horizontal="left" vertical="center"/>
      <protection hidden="1"/>
    </xf>
    <xf numFmtId="4" fontId="49" fillId="23" borderId="3" xfId="0" applyNumberFormat="1" applyFont="1" applyFill="1" applyBorder="1" applyAlignment="1" applyProtection="1">
      <alignment horizontal="left" vertical="center"/>
      <protection hidden="1"/>
    </xf>
    <xf numFmtId="164" fontId="50" fillId="29" borderId="6" xfId="2" applyFont="1" applyFill="1" applyBorder="1" applyAlignment="1" applyProtection="1">
      <alignment horizontal="center" vertical="center"/>
      <protection hidden="1"/>
    </xf>
    <xf numFmtId="164" fontId="50" fillId="29" borderId="13" xfId="2" applyFont="1" applyFill="1" applyBorder="1" applyAlignment="1" applyProtection="1">
      <alignment horizontal="center" vertical="center"/>
      <protection hidden="1"/>
    </xf>
    <xf numFmtId="164" fontId="50" fillId="29" borderId="5" xfId="2" applyFont="1" applyFill="1" applyBorder="1" applyAlignment="1" applyProtection="1">
      <alignment horizontal="center" vertical="center"/>
      <protection hidden="1"/>
    </xf>
    <xf numFmtId="164" fontId="50" fillId="29" borderId="3" xfId="2" applyFont="1" applyFill="1" applyBorder="1" applyAlignment="1" applyProtection="1">
      <alignment horizontal="center" vertical="center"/>
      <protection hidden="1"/>
    </xf>
    <xf numFmtId="0" fontId="45" fillId="16" borderId="0" xfId="0" applyFont="1" applyFill="1" applyAlignment="1" applyProtection="1">
      <alignment horizontal="center" vertical="center"/>
      <protection hidden="1"/>
    </xf>
    <xf numFmtId="0" fontId="45" fillId="4" borderId="9" xfId="0" applyFont="1" applyFill="1" applyBorder="1" applyAlignment="1" applyProtection="1">
      <alignment horizontal="left"/>
      <protection locked="0"/>
    </xf>
    <xf numFmtId="174" fontId="45" fillId="0" borderId="9" xfId="0" applyNumberFormat="1" applyFont="1" applyBorder="1" applyAlignment="1" applyProtection="1">
      <alignment horizontal="left" vertical="center"/>
      <protection locked="0" hidden="1"/>
    </xf>
    <xf numFmtId="2" fontId="55" fillId="23" borderId="8" xfId="11" applyNumberFormat="1" applyFont="1" applyFill="1" applyBorder="1" applyAlignment="1" applyProtection="1">
      <alignment horizontal="center" vertical="center"/>
      <protection hidden="1"/>
    </xf>
    <xf numFmtId="0" fontId="45" fillId="16" borderId="0" xfId="0" applyFont="1" applyFill="1" applyAlignment="1" applyProtection="1">
      <alignment horizontal="center" vertical="center" wrapText="1"/>
      <protection hidden="1"/>
    </xf>
    <xf numFmtId="0" fontId="49" fillId="23" borderId="2" xfId="0" applyFont="1" applyFill="1" applyBorder="1" applyAlignment="1" applyProtection="1">
      <alignment horizontal="left" vertical="center"/>
      <protection hidden="1"/>
    </xf>
    <xf numFmtId="0" fontId="49" fillId="23" borderId="5" xfId="0" applyFont="1" applyFill="1" applyBorder="1" applyAlignment="1" applyProtection="1">
      <alignment horizontal="left" vertical="center"/>
      <protection hidden="1"/>
    </xf>
    <xf numFmtId="0" fontId="49" fillId="23" borderId="3" xfId="0" applyFont="1" applyFill="1" applyBorder="1" applyAlignment="1" applyProtection="1">
      <alignment horizontal="left" vertical="center"/>
      <protection hidden="1"/>
    </xf>
    <xf numFmtId="0" fontId="49" fillId="23" borderId="15" xfId="0" applyFont="1" applyFill="1" applyBorder="1" applyAlignment="1" applyProtection="1">
      <alignment horizontal="left" vertical="center"/>
      <protection hidden="1"/>
    </xf>
    <xf numFmtId="0" fontId="49" fillId="23" borderId="6" xfId="0" applyFont="1" applyFill="1" applyBorder="1" applyAlignment="1" applyProtection="1">
      <alignment horizontal="left" vertical="center"/>
      <protection hidden="1"/>
    </xf>
    <xf numFmtId="0" fontId="49" fillId="23" borderId="13" xfId="0" applyFont="1" applyFill="1" applyBorder="1" applyAlignment="1" applyProtection="1">
      <alignment horizontal="left" vertical="center"/>
      <protection hidden="1"/>
    </xf>
    <xf numFmtId="165" fontId="50" fillId="29" borderId="15" xfId="11" applyFont="1" applyFill="1" applyBorder="1" applyAlignment="1" applyProtection="1">
      <alignment horizontal="center" vertical="center"/>
      <protection hidden="1"/>
    </xf>
    <xf numFmtId="165" fontId="50" fillId="29" borderId="13" xfId="11" applyFont="1" applyFill="1" applyBorder="1" applyAlignment="1" applyProtection="1">
      <alignment horizontal="center" vertical="center"/>
      <protection hidden="1"/>
    </xf>
    <xf numFmtId="164" fontId="50" fillId="29" borderId="2" xfId="2" applyFont="1" applyFill="1" applyBorder="1" applyAlignment="1" applyProtection="1">
      <alignment horizontal="center" vertical="center"/>
      <protection hidden="1"/>
    </xf>
    <xf numFmtId="165" fontId="50" fillId="29" borderId="6" xfId="2" applyNumberFormat="1" applyFont="1" applyFill="1" applyBorder="1" applyAlignment="1" applyProtection="1">
      <alignment horizontal="center" vertical="center"/>
      <protection hidden="1"/>
    </xf>
    <xf numFmtId="165" fontId="50" fillId="29" borderId="13" xfId="2" applyNumberFormat="1" applyFont="1" applyFill="1" applyBorder="1" applyAlignment="1" applyProtection="1">
      <alignment horizontal="center" vertical="center"/>
      <protection hidden="1"/>
    </xf>
    <xf numFmtId="165" fontId="50" fillId="29" borderId="5" xfId="2" applyNumberFormat="1" applyFont="1" applyFill="1" applyBorder="1" applyAlignment="1" applyProtection="1">
      <alignment horizontal="center" vertical="center"/>
      <protection hidden="1"/>
    </xf>
    <xf numFmtId="165" fontId="50" fillId="29" borderId="3" xfId="2" applyNumberFormat="1" applyFont="1" applyFill="1" applyBorder="1" applyAlignment="1" applyProtection="1">
      <alignment horizontal="center" vertical="center"/>
      <protection hidden="1"/>
    </xf>
    <xf numFmtId="175" fontId="45" fillId="0" borderId="0" xfId="0" applyNumberFormat="1" applyFont="1" applyAlignment="1" applyProtection="1">
      <alignment horizontal="center" vertical="center"/>
      <protection locked="0" hidden="1"/>
    </xf>
    <xf numFmtId="0" fontId="49" fillId="23" borderId="12" xfId="0" applyFont="1" applyFill="1" applyBorder="1" applyAlignment="1" applyProtection="1">
      <alignment horizontal="left" vertical="center"/>
      <protection hidden="1"/>
    </xf>
    <xf numFmtId="0" fontId="49" fillId="23" borderId="14" xfId="0" applyFont="1" applyFill="1" applyBorder="1" applyAlignment="1" applyProtection="1">
      <alignment horizontal="left" vertical="center"/>
      <protection hidden="1"/>
    </xf>
    <xf numFmtId="0" fontId="49" fillId="23" borderId="7" xfId="0" applyFont="1" applyFill="1" applyBorder="1" applyAlignment="1" applyProtection="1">
      <alignment horizontal="left" vertical="center"/>
      <protection hidden="1"/>
    </xf>
    <xf numFmtId="164" fontId="50" fillId="29" borderId="12" xfId="2" applyFont="1" applyFill="1" applyBorder="1" applyAlignment="1" applyProtection="1">
      <alignment horizontal="center" vertical="center"/>
      <protection hidden="1"/>
    </xf>
    <xf numFmtId="164" fontId="50" fillId="29" borderId="7" xfId="2" applyFont="1" applyFill="1" applyBorder="1" applyAlignment="1" applyProtection="1">
      <alignment horizontal="center" vertical="center"/>
      <protection hidden="1"/>
    </xf>
    <xf numFmtId="0" fontId="45" fillId="16" borderId="1" xfId="0" applyFont="1" applyFill="1" applyBorder="1" applyAlignment="1" applyProtection="1">
      <alignment horizontal="left" vertical="center"/>
      <protection hidden="1"/>
    </xf>
    <xf numFmtId="0" fontId="45" fillId="16" borderId="0" xfId="0" applyFont="1" applyFill="1" applyAlignment="1" applyProtection="1">
      <alignment horizontal="left" vertical="center"/>
      <protection hidden="1"/>
    </xf>
    <xf numFmtId="0" fontId="82" fillId="0" borderId="0" xfId="1" applyFont="1" applyFill="1" applyBorder="1" applyAlignment="1" applyProtection="1">
      <alignment horizontal="center" vertical="center"/>
      <protection locked="0" hidden="1"/>
    </xf>
    <xf numFmtId="0" fontId="45" fillId="16" borderId="0" xfId="0" applyFont="1" applyFill="1" applyAlignment="1" applyProtection="1">
      <alignment horizontal="right" vertical="center"/>
      <protection hidden="1"/>
    </xf>
    <xf numFmtId="0" fontId="45" fillId="4" borderId="0" xfId="0" applyFont="1" applyFill="1" applyAlignment="1" applyProtection="1">
      <alignment horizontal="left"/>
      <protection locked="0"/>
    </xf>
    <xf numFmtId="1" fontId="52" fillId="6" borderId="9" xfId="0" applyNumberFormat="1" applyFont="1" applyFill="1" applyBorder="1" applyAlignment="1" applyProtection="1">
      <alignment horizontal="center" vertical="center"/>
      <protection hidden="1"/>
    </xf>
    <xf numFmtId="1" fontId="52" fillId="6" borderId="11" xfId="0" applyNumberFormat="1" applyFont="1" applyFill="1" applyBorder="1" applyAlignment="1" applyProtection="1">
      <alignment horizontal="center" vertical="center"/>
      <protection hidden="1"/>
    </xf>
    <xf numFmtId="1" fontId="52" fillId="6" borderId="10" xfId="0" applyNumberFormat="1" applyFont="1" applyFill="1" applyBorder="1" applyAlignment="1" applyProtection="1">
      <alignment horizontal="center" vertical="center"/>
      <protection hidden="1"/>
    </xf>
    <xf numFmtId="0" fontId="52" fillId="6" borderId="9" xfId="0" applyFont="1" applyFill="1" applyBorder="1" applyAlignment="1" applyProtection="1">
      <alignment horizontal="center" vertical="center"/>
      <protection hidden="1"/>
    </xf>
    <xf numFmtId="0" fontId="52" fillId="6" borderId="11" xfId="0" applyFont="1" applyFill="1" applyBorder="1" applyAlignment="1" applyProtection="1">
      <alignment horizontal="center" vertical="center"/>
      <protection hidden="1"/>
    </xf>
    <xf numFmtId="0" fontId="52" fillId="6" borderId="10" xfId="0" applyFont="1" applyFill="1" applyBorder="1" applyAlignment="1" applyProtection="1">
      <alignment horizontal="center" vertical="center"/>
      <protection hidden="1"/>
    </xf>
    <xf numFmtId="0" fontId="52" fillId="9" borderId="9" xfId="0" applyFont="1" applyFill="1" applyBorder="1" applyAlignment="1" applyProtection="1">
      <alignment horizontal="center" vertical="center"/>
      <protection hidden="1"/>
    </xf>
    <xf numFmtId="0" fontId="52" fillId="9" borderId="11" xfId="0" applyFont="1" applyFill="1" applyBorder="1" applyAlignment="1" applyProtection="1">
      <alignment horizontal="center" vertical="center"/>
      <protection hidden="1"/>
    </xf>
    <xf numFmtId="0" fontId="52" fillId="9" borderId="10" xfId="0" applyFont="1" applyFill="1" applyBorder="1" applyAlignment="1" applyProtection="1">
      <alignment horizontal="center" vertical="center"/>
      <protection hidden="1"/>
    </xf>
    <xf numFmtId="14" fontId="81" fillId="9" borderId="9" xfId="0" applyNumberFormat="1" applyFont="1" applyFill="1" applyBorder="1" applyAlignment="1" applyProtection="1">
      <alignment horizontal="center" vertical="center"/>
      <protection hidden="1"/>
    </xf>
    <xf numFmtId="14" fontId="81" fillId="9" borderId="11" xfId="0" applyNumberFormat="1" applyFont="1" applyFill="1" applyBorder="1" applyAlignment="1" applyProtection="1">
      <alignment horizontal="center" vertical="center"/>
      <protection hidden="1"/>
    </xf>
    <xf numFmtId="14" fontId="81" fillId="9" borderId="10" xfId="0" applyNumberFormat="1" applyFont="1" applyFill="1" applyBorder="1" applyAlignment="1" applyProtection="1">
      <alignment horizontal="center" vertical="center"/>
      <protection hidden="1"/>
    </xf>
    <xf numFmtId="0" fontId="52" fillId="6" borderId="29" xfId="0" applyFont="1" applyFill="1" applyBorder="1" applyAlignment="1" applyProtection="1">
      <alignment horizontal="center" vertical="center"/>
      <protection hidden="1"/>
    </xf>
    <xf numFmtId="0" fontId="52" fillId="35" borderId="9" xfId="0" applyFont="1" applyFill="1" applyBorder="1" applyAlignment="1" applyProtection="1">
      <alignment horizontal="center" vertical="center"/>
      <protection hidden="1"/>
    </xf>
    <xf numFmtId="0" fontId="52" fillId="35" borderId="11" xfId="0" applyFont="1" applyFill="1" applyBorder="1" applyAlignment="1" applyProtection="1">
      <alignment horizontal="center" vertical="center"/>
      <protection hidden="1"/>
    </xf>
    <xf numFmtId="0" fontId="52" fillId="35" borderId="10" xfId="0" applyFont="1" applyFill="1" applyBorder="1" applyAlignment="1" applyProtection="1">
      <alignment horizontal="center" vertical="center"/>
      <protection hidden="1"/>
    </xf>
    <xf numFmtId="0" fontId="52" fillId="6" borderId="22" xfId="0" applyFont="1" applyFill="1" applyBorder="1" applyAlignment="1" applyProtection="1">
      <alignment horizontal="center" vertical="center"/>
      <protection hidden="1"/>
    </xf>
    <xf numFmtId="1" fontId="52" fillId="6" borderId="21" xfId="0" applyNumberFormat="1" applyFont="1" applyFill="1" applyBorder="1" applyAlignment="1" applyProtection="1">
      <alignment horizontal="center" vertical="center"/>
      <protection hidden="1"/>
    </xf>
    <xf numFmtId="1" fontId="52" fillId="6" borderId="26" xfId="0" applyNumberFormat="1" applyFont="1" applyFill="1" applyBorder="1" applyAlignment="1" applyProtection="1">
      <alignment horizontal="center" vertical="center"/>
      <protection hidden="1"/>
    </xf>
    <xf numFmtId="1" fontId="52" fillId="6" borderId="28" xfId="0" applyNumberFormat="1" applyFont="1" applyFill="1" applyBorder="1" applyAlignment="1" applyProtection="1">
      <alignment horizontal="center" vertical="center"/>
      <protection hidden="1"/>
    </xf>
    <xf numFmtId="0" fontId="52" fillId="11" borderId="0" xfId="0" applyFont="1" applyFill="1" applyAlignment="1" applyProtection="1">
      <alignment horizontal="right" vertical="center"/>
      <protection hidden="1"/>
    </xf>
    <xf numFmtId="0" fontId="54" fillId="34" borderId="9" xfId="0" applyFont="1" applyFill="1" applyBorder="1" applyAlignment="1" applyProtection="1">
      <alignment horizontal="center" vertical="center"/>
      <protection hidden="1"/>
    </xf>
    <xf numFmtId="0" fontId="54" fillId="34" borderId="10" xfId="0" applyFont="1" applyFill="1" applyBorder="1" applyAlignment="1" applyProtection="1">
      <alignment horizontal="center" vertical="center"/>
      <protection hidden="1"/>
    </xf>
    <xf numFmtId="0" fontId="52" fillId="8" borderId="12" xfId="0" applyFont="1" applyFill="1" applyBorder="1" applyAlignment="1" applyProtection="1">
      <alignment horizontal="center" vertical="center"/>
      <protection hidden="1"/>
    </xf>
    <xf numFmtId="0" fontId="52" fillId="8" borderId="14" xfId="0" applyFont="1" applyFill="1" applyBorder="1" applyAlignment="1" applyProtection="1">
      <alignment horizontal="center" vertical="center"/>
      <protection hidden="1"/>
    </xf>
    <xf numFmtId="0" fontId="52" fillId="8" borderId="7" xfId="0" applyFont="1" applyFill="1" applyBorder="1" applyAlignment="1" applyProtection="1">
      <alignment horizontal="center" vertical="center"/>
      <protection hidden="1"/>
    </xf>
    <xf numFmtId="0" fontId="52" fillId="8" borderId="15" xfId="0" applyFont="1" applyFill="1" applyBorder="1" applyAlignment="1" applyProtection="1">
      <alignment horizontal="center" vertical="center"/>
      <protection hidden="1"/>
    </xf>
    <xf numFmtId="0" fontId="52" fillId="8" borderId="13" xfId="0" applyFont="1" applyFill="1" applyBorder="1" applyAlignment="1" applyProtection="1">
      <alignment horizontal="center" vertical="center"/>
      <protection hidden="1"/>
    </xf>
    <xf numFmtId="0" fontId="52" fillId="9" borderId="21" xfId="0" applyFont="1" applyFill="1" applyBorder="1" applyAlignment="1" applyProtection="1">
      <alignment horizontal="center" vertical="center"/>
      <protection hidden="1"/>
    </xf>
    <xf numFmtId="0" fontId="52" fillId="9" borderId="26" xfId="0" applyFont="1" applyFill="1" applyBorder="1" applyAlignment="1" applyProtection="1">
      <alignment horizontal="center" vertical="center"/>
      <protection hidden="1"/>
    </xf>
    <xf numFmtId="0" fontId="52" fillId="9" borderId="28" xfId="0" applyFont="1" applyFill="1" applyBorder="1" applyAlignment="1" applyProtection="1">
      <alignment horizontal="center" vertical="center"/>
      <protection hidden="1"/>
    </xf>
    <xf numFmtId="0" fontId="52" fillId="0" borderId="11" xfId="0" applyFont="1" applyBorder="1"/>
    <xf numFmtId="14" fontId="81" fillId="9" borderId="22" xfId="0" applyNumberFormat="1" applyFont="1" applyFill="1" applyBorder="1" applyAlignment="1" applyProtection="1">
      <alignment horizontal="center" vertical="center"/>
      <protection hidden="1"/>
    </xf>
    <xf numFmtId="14" fontId="81" fillId="9" borderId="29" xfId="0" applyNumberFormat="1" applyFont="1" applyFill="1" applyBorder="1" applyAlignment="1" applyProtection="1">
      <alignment horizontal="center" vertical="center"/>
      <protection hidden="1"/>
    </xf>
    <xf numFmtId="14" fontId="81" fillId="9" borderId="34" xfId="0" applyNumberFormat="1" applyFont="1" applyFill="1" applyBorder="1" applyAlignment="1" applyProtection="1">
      <alignment horizontal="center" vertical="center"/>
      <protection hidden="1"/>
    </xf>
    <xf numFmtId="14" fontId="81" fillId="9" borderId="35" xfId="0" applyNumberFormat="1" applyFont="1" applyFill="1" applyBorder="1" applyAlignment="1" applyProtection="1">
      <alignment horizontal="center" vertical="center"/>
      <protection hidden="1"/>
    </xf>
    <xf numFmtId="14" fontId="81" fillId="9" borderId="37" xfId="0" applyNumberFormat="1" applyFont="1" applyFill="1" applyBorder="1" applyAlignment="1" applyProtection="1">
      <alignment horizontal="center" vertical="center"/>
      <protection hidden="1"/>
    </xf>
    <xf numFmtId="0" fontId="52" fillId="0" borderId="29" xfId="0" applyFont="1" applyBorder="1"/>
    <xf numFmtId="0" fontId="52" fillId="8" borderId="8" xfId="0" applyFont="1" applyFill="1" applyBorder="1" applyAlignment="1" applyProtection="1">
      <alignment horizontal="center"/>
      <protection hidden="1"/>
    </xf>
    <xf numFmtId="0" fontId="52" fillId="6" borderId="12" xfId="0" applyFont="1" applyFill="1" applyBorder="1" applyAlignment="1" applyProtection="1">
      <alignment horizontal="left" vertical="center"/>
      <protection hidden="1"/>
    </xf>
    <xf numFmtId="0" fontId="52" fillId="6" borderId="14" xfId="0" applyFont="1" applyFill="1" applyBorder="1" applyAlignment="1" applyProtection="1">
      <alignment horizontal="left" vertical="center"/>
      <protection hidden="1"/>
    </xf>
    <xf numFmtId="0" fontId="52" fillId="6" borderId="7" xfId="0" applyFont="1" applyFill="1" applyBorder="1" applyAlignment="1" applyProtection="1">
      <alignment horizontal="left" vertical="center"/>
      <protection hidden="1"/>
    </xf>
    <xf numFmtId="0" fontId="53" fillId="8" borderId="8" xfId="0" applyFont="1" applyFill="1" applyBorder="1" applyAlignment="1" applyProtection="1">
      <alignment horizontal="center" vertical="center"/>
      <protection hidden="1"/>
    </xf>
    <xf numFmtId="0" fontId="53" fillId="8" borderId="12" xfId="0" applyFont="1" applyFill="1" applyBorder="1" applyAlignment="1" applyProtection="1">
      <alignment horizontal="center" vertical="center"/>
      <protection hidden="1"/>
    </xf>
    <xf numFmtId="0" fontId="53" fillId="8" borderId="14" xfId="0" applyFont="1" applyFill="1" applyBorder="1" applyAlignment="1" applyProtection="1">
      <alignment horizontal="center" vertical="center"/>
      <protection hidden="1"/>
    </xf>
    <xf numFmtId="0" fontId="53" fillId="8" borderId="7" xfId="0" applyFont="1" applyFill="1" applyBorder="1" applyAlignment="1" applyProtection="1">
      <alignment horizontal="center" vertical="center"/>
      <protection hidden="1"/>
    </xf>
    <xf numFmtId="0" fontId="52" fillId="0" borderId="10" xfId="0" applyFont="1" applyBorder="1"/>
    <xf numFmtId="0" fontId="52" fillId="7" borderId="8" xfId="0" applyFont="1" applyFill="1" applyBorder="1" applyAlignment="1" applyProtection="1">
      <alignment horizontal="center" vertical="center"/>
      <protection hidden="1"/>
    </xf>
    <xf numFmtId="0" fontId="53" fillId="7" borderId="8" xfId="0" applyFont="1" applyFill="1" applyBorder="1" applyAlignment="1" applyProtection="1">
      <alignment horizontal="center" vertical="center"/>
      <protection hidden="1"/>
    </xf>
    <xf numFmtId="0" fontId="52" fillId="8" borderId="8" xfId="0" applyFont="1" applyFill="1" applyBorder="1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left" vertical="center"/>
      <protection hidden="1"/>
    </xf>
    <xf numFmtId="0" fontId="52" fillId="0" borderId="0" xfId="0" applyFont="1" applyAlignment="1" applyProtection="1">
      <alignment horizontal="left"/>
      <protection hidden="1"/>
    </xf>
    <xf numFmtId="0" fontId="52" fillId="0" borderId="9" xfId="0" applyFont="1" applyBorder="1" applyAlignment="1" applyProtection="1">
      <alignment horizontal="center" vertical="center"/>
      <protection hidden="1"/>
    </xf>
    <xf numFmtId="0" fontId="87" fillId="26" borderId="5" xfId="0" applyFont="1" applyFill="1" applyBorder="1" applyAlignment="1">
      <alignment horizontal="center"/>
    </xf>
    <xf numFmtId="0" fontId="54" fillId="13" borderId="15" xfId="0" applyFont="1" applyFill="1" applyBorder="1" applyAlignment="1" applyProtection="1">
      <alignment horizontal="center"/>
      <protection hidden="1"/>
    </xf>
    <xf numFmtId="0" fontId="54" fillId="13" borderId="6" xfId="0" applyFont="1" applyFill="1" applyBorder="1" applyAlignment="1" applyProtection="1">
      <alignment horizontal="center"/>
      <protection hidden="1"/>
    </xf>
    <xf numFmtId="0" fontId="54" fillId="13" borderId="13" xfId="0" applyFont="1" applyFill="1" applyBorder="1" applyAlignment="1" applyProtection="1">
      <alignment horizontal="center"/>
      <protection hidden="1"/>
    </xf>
    <xf numFmtId="0" fontId="84" fillId="26" borderId="5" xfId="0" applyFont="1" applyFill="1" applyBorder="1" applyAlignment="1" applyProtection="1">
      <alignment horizontal="center" vertical="center"/>
      <protection hidden="1"/>
    </xf>
    <xf numFmtId="0" fontId="54" fillId="23" borderId="12" xfId="0" applyFont="1" applyFill="1" applyBorder="1" applyAlignment="1" applyProtection="1">
      <alignment horizontal="center" vertical="center"/>
      <protection hidden="1"/>
    </xf>
    <xf numFmtId="0" fontId="54" fillId="23" borderId="7" xfId="0" applyFont="1" applyFill="1" applyBorder="1" applyAlignment="1" applyProtection="1">
      <alignment horizontal="center" vertical="center"/>
      <protection hidden="1"/>
    </xf>
    <xf numFmtId="0" fontId="54" fillId="23" borderId="8" xfId="0" applyFont="1" applyFill="1" applyBorder="1" applyAlignment="1" applyProtection="1">
      <alignment horizontal="center" vertical="center"/>
      <protection hidden="1"/>
    </xf>
    <xf numFmtId="0" fontId="54" fillId="23" borderId="15" xfId="0" applyFont="1" applyFill="1" applyBorder="1" applyAlignment="1" applyProtection="1">
      <alignment horizontal="center" vertical="center"/>
      <protection hidden="1"/>
    </xf>
    <xf numFmtId="0" fontId="54" fillId="23" borderId="13" xfId="0" applyFont="1" applyFill="1" applyBorder="1" applyAlignment="1" applyProtection="1">
      <alignment horizontal="center" vertical="center"/>
      <protection hidden="1"/>
    </xf>
    <xf numFmtId="0" fontId="54" fillId="23" borderId="2" xfId="0" applyFont="1" applyFill="1" applyBorder="1" applyAlignment="1" applyProtection="1">
      <alignment horizontal="center" vertical="center"/>
      <protection hidden="1"/>
    </xf>
    <xf numFmtId="0" fontId="54" fillId="23" borderId="3" xfId="0" applyFont="1" applyFill="1" applyBorder="1" applyAlignment="1" applyProtection="1">
      <alignment horizontal="center" vertical="center"/>
      <protection hidden="1"/>
    </xf>
    <xf numFmtId="0" fontId="54" fillId="13" borderId="9" xfId="0" applyFont="1" applyFill="1" applyBorder="1" applyAlignment="1" applyProtection="1">
      <alignment horizontal="center"/>
      <protection hidden="1"/>
    </xf>
    <xf numFmtId="0" fontId="54" fillId="14" borderId="9" xfId="0" applyFont="1" applyFill="1" applyBorder="1" applyAlignment="1" applyProtection="1">
      <alignment horizontal="center" vertical="center" wrapText="1"/>
      <protection hidden="1"/>
    </xf>
    <xf numFmtId="0" fontId="54" fillId="14" borderId="10" xfId="0" applyFont="1" applyFill="1" applyBorder="1" applyAlignment="1" applyProtection="1">
      <alignment horizontal="center" vertical="center"/>
      <protection hidden="1"/>
    </xf>
    <xf numFmtId="0" fontId="53" fillId="17" borderId="12" xfId="0" applyFont="1" applyFill="1" applyBorder="1" applyAlignment="1" applyProtection="1">
      <alignment horizontal="center" vertical="center"/>
      <protection hidden="1"/>
    </xf>
    <xf numFmtId="0" fontId="53" fillId="17" borderId="14" xfId="0" applyFont="1" applyFill="1" applyBorder="1" applyAlignment="1" applyProtection="1">
      <alignment horizontal="center" vertical="center"/>
      <protection hidden="1"/>
    </xf>
    <xf numFmtId="0" fontId="53" fillId="17" borderId="7" xfId="0" applyFont="1" applyFill="1" applyBorder="1" applyAlignment="1" applyProtection="1">
      <alignment horizontal="center" vertical="center"/>
      <protection hidden="1"/>
    </xf>
    <xf numFmtId="0" fontId="54" fillId="13" borderId="10" xfId="0" applyFont="1" applyFill="1" applyBorder="1" applyAlignment="1" applyProtection="1">
      <alignment horizontal="center"/>
      <protection hidden="1"/>
    </xf>
    <xf numFmtId="0" fontId="83" fillId="23" borderId="8" xfId="0" applyFont="1" applyFill="1" applyBorder="1" applyAlignment="1" applyProtection="1">
      <alignment horizontal="center"/>
      <protection hidden="1"/>
    </xf>
    <xf numFmtId="0" fontId="52" fillId="12" borderId="8" xfId="0" applyFont="1" applyFill="1" applyBorder="1" applyAlignment="1" applyProtection="1">
      <alignment horizontal="center" vertical="center"/>
      <protection hidden="1"/>
    </xf>
    <xf numFmtId="0" fontId="54" fillId="14" borderId="17" xfId="0" applyFont="1" applyFill="1" applyBorder="1" applyAlignment="1" applyProtection="1">
      <alignment horizontal="left" wrapText="1"/>
      <protection hidden="1"/>
    </xf>
    <xf numFmtId="0" fontId="54" fillId="14" borderId="18" xfId="0" applyFont="1" applyFill="1" applyBorder="1" applyAlignment="1" applyProtection="1">
      <alignment horizontal="left"/>
      <protection hidden="1"/>
    </xf>
    <xf numFmtId="0" fontId="54" fillId="14" borderId="19" xfId="0" applyFont="1" applyFill="1" applyBorder="1" applyAlignment="1" applyProtection="1">
      <alignment horizontal="left"/>
      <protection hidden="1"/>
    </xf>
    <xf numFmtId="0" fontId="54" fillId="14" borderId="20" xfId="0" applyFont="1" applyFill="1" applyBorder="1" applyAlignment="1" applyProtection="1">
      <alignment horizontal="left"/>
      <protection hidden="1"/>
    </xf>
    <xf numFmtId="0" fontId="54" fillId="14" borderId="9" xfId="0" applyFont="1" applyFill="1" applyBorder="1" applyAlignment="1" applyProtection="1">
      <alignment horizontal="center" vertical="center"/>
      <protection hidden="1"/>
    </xf>
    <xf numFmtId="0" fontId="54" fillId="13" borderId="8" xfId="0" applyFont="1" applyFill="1" applyBorder="1" applyAlignment="1" applyProtection="1">
      <alignment horizontal="center"/>
      <protection hidden="1"/>
    </xf>
    <xf numFmtId="0" fontId="54" fillId="23" borderId="12" xfId="0" applyFont="1" applyFill="1" applyBorder="1" applyAlignment="1" applyProtection="1">
      <alignment horizontal="center"/>
      <protection hidden="1"/>
    </xf>
    <xf numFmtId="0" fontId="54" fillId="23" borderId="14" xfId="0" applyFont="1" applyFill="1" applyBorder="1" applyAlignment="1" applyProtection="1">
      <alignment horizontal="center"/>
      <protection hidden="1"/>
    </xf>
    <xf numFmtId="0" fontId="54" fillId="23" borderId="7" xfId="0" applyFont="1" applyFill="1" applyBorder="1" applyAlignment="1" applyProtection="1">
      <alignment horizontal="center"/>
      <protection hidden="1"/>
    </xf>
    <xf numFmtId="0" fontId="53" fillId="6" borderId="12" xfId="0" applyFont="1" applyFill="1" applyBorder="1" applyAlignment="1" applyProtection="1">
      <alignment horizontal="left"/>
      <protection hidden="1"/>
    </xf>
    <xf numFmtId="0" fontId="52" fillId="6" borderId="14" xfId="0" applyFont="1" applyFill="1" applyBorder="1" applyAlignment="1" applyProtection="1">
      <alignment horizontal="left"/>
      <protection hidden="1"/>
    </xf>
    <xf numFmtId="0" fontId="54" fillId="14" borderId="10" xfId="0" applyFont="1" applyFill="1" applyBorder="1" applyAlignment="1" applyProtection="1">
      <alignment horizontal="center" vertical="center" wrapText="1"/>
      <protection hidden="1"/>
    </xf>
    <xf numFmtId="0" fontId="52" fillId="6" borderId="8" xfId="0" applyFont="1" applyFill="1" applyBorder="1" applyAlignment="1" applyProtection="1">
      <alignment horizontal="left" vertical="center"/>
      <protection hidden="1"/>
    </xf>
    <xf numFmtId="0" fontId="84" fillId="26" borderId="12" xfId="0" applyFont="1" applyFill="1" applyBorder="1" applyAlignment="1">
      <alignment horizontal="center" vertical="center"/>
    </xf>
    <xf numFmtId="0" fontId="84" fillId="26" borderId="14" xfId="0" applyFont="1" applyFill="1" applyBorder="1" applyAlignment="1">
      <alignment horizontal="center" vertical="center"/>
    </xf>
    <xf numFmtId="0" fontId="84" fillId="26" borderId="7" xfId="0" applyFont="1" applyFill="1" applyBorder="1" applyAlignment="1">
      <alignment horizontal="center" vertical="center"/>
    </xf>
    <xf numFmtId="0" fontId="55" fillId="23" borderId="0" xfId="0" applyFont="1" applyFill="1" applyAlignment="1">
      <alignment horizontal="left" vertical="center"/>
    </xf>
    <xf numFmtId="164" fontId="45" fillId="4" borderId="0" xfId="2" applyFont="1" applyFill="1" applyBorder="1" applyAlignment="1" applyProtection="1">
      <alignment horizontal="center" vertical="center"/>
      <protection locked="0"/>
    </xf>
    <xf numFmtId="0" fontId="45" fillId="29" borderId="0" xfId="0" applyFont="1" applyFill="1" applyAlignment="1" applyProtection="1">
      <alignment horizontal="left" vertical="center"/>
      <protection locked="0" hidden="1"/>
    </xf>
    <xf numFmtId="174" fontId="45" fillId="29" borderId="0" xfId="0" applyNumberFormat="1" applyFont="1" applyFill="1" applyAlignment="1" applyProtection="1">
      <alignment horizontal="left" vertical="center"/>
      <protection locked="0" hidden="1"/>
    </xf>
    <xf numFmtId="0" fontId="55" fillId="23" borderId="0" xfId="0" applyFont="1" applyFill="1" applyAlignment="1">
      <alignment horizontal="center" vertical="center"/>
    </xf>
    <xf numFmtId="0" fontId="47" fillId="29" borderId="0" xfId="0" applyFont="1" applyFill="1" applyAlignment="1">
      <alignment horizontal="center" vertical="center" wrapText="1"/>
    </xf>
    <xf numFmtId="165" fontId="47" fillId="29" borderId="0" xfId="11" applyFont="1" applyFill="1" applyBorder="1" applyAlignment="1">
      <alignment horizontal="center" vertical="center"/>
    </xf>
    <xf numFmtId="0" fontId="55" fillId="26" borderId="12" xfId="0" applyFont="1" applyFill="1" applyBorder="1" applyAlignment="1">
      <alignment horizontal="center" vertical="center"/>
    </xf>
    <xf numFmtId="0" fontId="55" fillId="26" borderId="14" xfId="0" applyFont="1" applyFill="1" applyBorder="1" applyAlignment="1">
      <alignment horizontal="center" vertical="center"/>
    </xf>
    <xf numFmtId="0" fontId="55" fillId="26" borderId="7" xfId="0" applyFont="1" applyFill="1" applyBorder="1" applyAlignment="1">
      <alignment horizontal="center" vertical="center"/>
    </xf>
    <xf numFmtId="0" fontId="54" fillId="14" borderId="15" xfId="0" applyFont="1" applyFill="1" applyBorder="1" applyAlignment="1">
      <alignment horizontal="left"/>
    </xf>
    <xf numFmtId="0" fontId="54" fillId="14" borderId="13" xfId="0" applyFont="1" applyFill="1" applyBorder="1" applyAlignment="1">
      <alignment horizontal="left"/>
    </xf>
    <xf numFmtId="0" fontId="54" fillId="14" borderId="2" xfId="0" applyFont="1" applyFill="1" applyBorder="1" applyAlignment="1">
      <alignment horizontal="left"/>
    </xf>
    <xf numFmtId="0" fontId="54" fillId="14" borderId="3" xfId="0" applyFont="1" applyFill="1" applyBorder="1" applyAlignment="1">
      <alignment horizontal="left"/>
    </xf>
    <xf numFmtId="0" fontId="54" fillId="26" borderId="5" xfId="0" applyFont="1" applyFill="1" applyBorder="1" applyAlignment="1">
      <alignment horizontal="center" vertical="center"/>
    </xf>
    <xf numFmtId="4" fontId="47" fillId="12" borderId="15" xfId="0" applyNumberFormat="1" applyFont="1" applyFill="1" applyBorder="1" applyAlignment="1">
      <alignment horizontal="right"/>
    </xf>
    <xf numFmtId="4" fontId="47" fillId="12" borderId="6" xfId="0" applyNumberFormat="1" applyFont="1" applyFill="1" applyBorder="1" applyAlignment="1">
      <alignment horizontal="right"/>
    </xf>
    <xf numFmtId="4" fontId="47" fillId="12" borderId="2" xfId="0" applyNumberFormat="1" applyFont="1" applyFill="1" applyBorder="1" applyAlignment="1">
      <alignment horizontal="right"/>
    </xf>
    <xf numFmtId="4" fontId="47" fillId="12" borderId="5" xfId="0" applyNumberFormat="1" applyFont="1" applyFill="1" applyBorder="1" applyAlignment="1">
      <alignment horizontal="right"/>
    </xf>
    <xf numFmtId="0" fontId="54" fillId="26" borderId="12" xfId="0" applyFont="1" applyFill="1" applyBorder="1" applyAlignment="1">
      <alignment horizontal="center"/>
    </xf>
    <xf numFmtId="0" fontId="54" fillId="26" borderId="14" xfId="0" applyFont="1" applyFill="1" applyBorder="1" applyAlignment="1">
      <alignment horizontal="center"/>
    </xf>
    <xf numFmtId="0" fontId="54" fillId="26" borderId="7" xfId="0" applyFont="1" applyFill="1" applyBorder="1" applyAlignment="1">
      <alignment horizontal="center"/>
    </xf>
    <xf numFmtId="0" fontId="54" fillId="14" borderId="15" xfId="0" applyFont="1" applyFill="1" applyBorder="1" applyAlignment="1">
      <alignment horizontal="center" vertical="center" wrapText="1"/>
    </xf>
    <xf numFmtId="0" fontId="54" fillId="14" borderId="13" xfId="0" applyFont="1" applyFill="1" applyBorder="1" applyAlignment="1">
      <alignment horizontal="center" vertical="center" wrapText="1"/>
    </xf>
    <xf numFmtId="0" fontId="54" fillId="14" borderId="2" xfId="0" applyFont="1" applyFill="1" applyBorder="1" applyAlignment="1">
      <alignment horizontal="center" vertical="center" wrapText="1"/>
    </xf>
    <xf numFmtId="0" fontId="54" fillId="14" borderId="3" xfId="0" applyFont="1" applyFill="1" applyBorder="1" applyAlignment="1">
      <alignment horizontal="center" vertical="center" wrapText="1"/>
    </xf>
    <xf numFmtId="0" fontId="55" fillId="14" borderId="8" xfId="0" applyFont="1" applyFill="1" applyBorder="1" applyAlignment="1">
      <alignment horizontal="center"/>
    </xf>
    <xf numFmtId="2" fontId="85" fillId="14" borderId="9" xfId="0" applyNumberFormat="1" applyFont="1" applyFill="1" applyBorder="1" applyAlignment="1">
      <alignment horizontal="center" vertical="center"/>
    </xf>
    <xf numFmtId="2" fontId="85" fillId="14" borderId="11" xfId="0" applyNumberFormat="1" applyFont="1" applyFill="1" applyBorder="1" applyAlignment="1">
      <alignment horizontal="center" vertical="center"/>
    </xf>
    <xf numFmtId="2" fontId="85" fillId="14" borderId="10" xfId="0" applyNumberFormat="1" applyFont="1" applyFill="1" applyBorder="1" applyAlignment="1">
      <alignment horizontal="center" vertical="center"/>
    </xf>
    <xf numFmtId="0" fontId="52" fillId="12" borderId="15" xfId="0" applyFont="1" applyFill="1" applyBorder="1" applyAlignment="1">
      <alignment horizontal="center" vertical="center" wrapText="1"/>
    </xf>
    <xf numFmtId="0" fontId="52" fillId="12" borderId="6" xfId="0" applyFont="1" applyFill="1" applyBorder="1" applyAlignment="1">
      <alignment horizontal="center" vertical="center" wrapText="1"/>
    </xf>
    <xf numFmtId="0" fontId="52" fillId="12" borderId="13" xfId="0" applyFont="1" applyFill="1" applyBorder="1" applyAlignment="1">
      <alignment horizontal="center" vertical="center" wrapText="1"/>
    </xf>
    <xf numFmtId="0" fontId="52" fillId="12" borderId="2" xfId="0" applyFont="1" applyFill="1" applyBorder="1" applyAlignment="1">
      <alignment horizontal="center" vertical="center" wrapText="1"/>
    </xf>
    <xf numFmtId="0" fontId="52" fillId="12" borderId="5" xfId="0" applyFont="1" applyFill="1" applyBorder="1" applyAlignment="1">
      <alignment horizontal="center" vertical="center" wrapText="1"/>
    </xf>
    <xf numFmtId="0" fontId="52" fillId="12" borderId="3" xfId="0" applyFont="1" applyFill="1" applyBorder="1" applyAlignment="1">
      <alignment horizontal="center" vertical="center" wrapText="1"/>
    </xf>
    <xf numFmtId="2" fontId="93" fillId="14" borderId="8" xfId="0" applyNumberFormat="1" applyFont="1" applyFill="1" applyBorder="1" applyAlignment="1">
      <alignment horizontal="center" vertical="center"/>
    </xf>
    <xf numFmtId="0" fontId="86" fillId="14" borderId="12" xfId="0" applyFont="1" applyFill="1" applyBorder="1" applyAlignment="1" applyProtection="1">
      <alignment horizontal="center" vertical="center"/>
      <protection hidden="1"/>
    </xf>
    <xf numFmtId="0" fontId="86" fillId="14" borderId="7" xfId="0" applyFont="1" applyFill="1" applyBorder="1" applyAlignment="1" applyProtection="1">
      <alignment horizontal="center" vertical="center"/>
      <protection hidden="1"/>
    </xf>
    <xf numFmtId="0" fontId="86" fillId="14" borderId="12" xfId="0" applyFont="1" applyFill="1" applyBorder="1" applyAlignment="1" applyProtection="1">
      <alignment horizontal="left" vertical="center"/>
      <protection hidden="1"/>
    </xf>
    <xf numFmtId="0" fontId="86" fillId="14" borderId="14" xfId="0" applyFont="1" applyFill="1" applyBorder="1" applyAlignment="1" applyProtection="1">
      <alignment horizontal="left" vertical="center"/>
      <protection hidden="1"/>
    </xf>
    <xf numFmtId="0" fontId="86" fillId="14" borderId="7" xfId="0" applyFont="1" applyFill="1" applyBorder="1" applyAlignment="1" applyProtection="1">
      <alignment horizontal="left" vertical="center"/>
      <protection hidden="1"/>
    </xf>
    <xf numFmtId="0" fontId="55" fillId="14" borderId="12" xfId="0" applyFont="1" applyFill="1" applyBorder="1" applyAlignment="1" applyProtection="1">
      <alignment horizontal="center" vertical="center"/>
      <protection hidden="1"/>
    </xf>
    <xf numFmtId="0" fontId="55" fillId="14" borderId="14" xfId="0" applyFont="1" applyFill="1" applyBorder="1" applyAlignment="1" applyProtection="1">
      <alignment horizontal="center" vertical="center"/>
      <protection hidden="1"/>
    </xf>
    <xf numFmtId="0" fontId="55" fillId="14" borderId="7" xfId="0" applyFont="1" applyFill="1" applyBorder="1" applyAlignment="1" applyProtection="1">
      <alignment horizontal="center" vertical="center"/>
      <protection hidden="1"/>
    </xf>
    <xf numFmtId="0" fontId="55" fillId="14" borderId="14" xfId="0" applyFont="1" applyFill="1" applyBorder="1" applyAlignment="1">
      <alignment horizontal="right" vertical="center"/>
    </xf>
    <xf numFmtId="0" fontId="63" fillId="16" borderId="12" xfId="5" applyFont="1" applyFill="1" applyBorder="1" applyAlignment="1">
      <alignment horizontal="right" vertical="center" wrapText="1"/>
    </xf>
    <xf numFmtId="0" fontId="63" fillId="16" borderId="14" xfId="5" applyFont="1" applyFill="1" applyBorder="1" applyAlignment="1">
      <alignment horizontal="right" vertical="center" wrapText="1"/>
    </xf>
    <xf numFmtId="0" fontId="63" fillId="16" borderId="7" xfId="5" applyFont="1" applyFill="1" applyBorder="1" applyAlignment="1">
      <alignment horizontal="right" vertical="center" wrapText="1"/>
    </xf>
    <xf numFmtId="0" fontId="17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55" fillId="14" borderId="12" xfId="0" applyFont="1" applyFill="1" applyBorder="1" applyAlignment="1">
      <alignment horizontal="center" vertical="center"/>
    </xf>
    <xf numFmtId="0" fontId="55" fillId="14" borderId="14" xfId="0" applyFont="1" applyFill="1" applyBorder="1" applyAlignment="1">
      <alignment horizontal="center" vertical="center"/>
    </xf>
    <xf numFmtId="0" fontId="56" fillId="16" borderId="12" xfId="0" applyFont="1" applyFill="1" applyBorder="1" applyAlignment="1">
      <alignment horizontal="center"/>
    </xf>
    <xf numFmtId="0" fontId="56" fillId="16" borderId="14" xfId="0" applyFont="1" applyFill="1" applyBorder="1" applyAlignment="1">
      <alignment horizontal="center"/>
    </xf>
    <xf numFmtId="0" fontId="56" fillId="16" borderId="7" xfId="0" applyFont="1" applyFill="1" applyBorder="1" applyAlignment="1">
      <alignment horizontal="center"/>
    </xf>
    <xf numFmtId="0" fontId="57" fillId="8" borderId="12" xfId="5" applyFont="1" applyFill="1" applyBorder="1" applyAlignment="1">
      <alignment horizontal="right" vertical="center" wrapText="1"/>
    </xf>
    <xf numFmtId="0" fontId="57" fillId="8" borderId="14" xfId="5" applyFont="1" applyFill="1" applyBorder="1" applyAlignment="1">
      <alignment horizontal="right" vertical="center" wrapText="1"/>
    </xf>
    <xf numFmtId="0" fontId="57" fillId="8" borderId="7" xfId="5" applyFont="1" applyFill="1" applyBorder="1" applyAlignment="1">
      <alignment horizontal="right" vertical="center" wrapText="1"/>
    </xf>
    <xf numFmtId="0" fontId="87" fillId="14" borderId="12" xfId="0" applyFont="1" applyFill="1" applyBorder="1" applyAlignment="1">
      <alignment horizontal="left" vertical="center"/>
    </xf>
    <xf numFmtId="0" fontId="87" fillId="14" borderId="14" xfId="0" applyFont="1" applyFill="1" applyBorder="1" applyAlignment="1">
      <alignment horizontal="left" vertical="center"/>
    </xf>
    <xf numFmtId="0" fontId="87" fillId="14" borderId="7" xfId="0" applyFont="1" applyFill="1" applyBorder="1" applyAlignment="1">
      <alignment horizontal="left" vertical="center"/>
    </xf>
    <xf numFmtId="0" fontId="55" fillId="14" borderId="7" xfId="0" applyFont="1" applyFill="1" applyBorder="1" applyAlignment="1">
      <alignment horizontal="center" vertical="center"/>
    </xf>
    <xf numFmtId="0" fontId="17" fillId="16" borderId="14" xfId="0" applyFont="1" applyFill="1" applyBorder="1" applyAlignment="1">
      <alignment horizontal="left"/>
    </xf>
    <xf numFmtId="0" fontId="0" fillId="16" borderId="14" xfId="0" applyFill="1" applyBorder="1" applyAlignment="1">
      <alignment horizontal="left"/>
    </xf>
    <xf numFmtId="0" fontId="0" fillId="16" borderId="7" xfId="0" applyFill="1" applyBorder="1" applyAlignment="1">
      <alignment horizontal="left"/>
    </xf>
    <xf numFmtId="0" fontId="55" fillId="14" borderId="12" xfId="0" applyFont="1" applyFill="1" applyBorder="1" applyAlignment="1">
      <alignment horizontal="right"/>
    </xf>
    <xf numFmtId="0" fontId="55" fillId="14" borderId="14" xfId="0" applyFont="1" applyFill="1" applyBorder="1" applyAlignment="1">
      <alignment horizontal="right"/>
    </xf>
    <xf numFmtId="0" fontId="55" fillId="14" borderId="7" xfId="0" applyFont="1" applyFill="1" applyBorder="1" applyAlignment="1">
      <alignment horizontal="right"/>
    </xf>
    <xf numFmtId="0" fontId="63" fillId="16" borderId="14" xfId="0" applyFont="1" applyFill="1" applyBorder="1" applyAlignment="1">
      <alignment horizontal="left"/>
    </xf>
    <xf numFmtId="0" fontId="63" fillId="16" borderId="7" xfId="0" applyFont="1" applyFill="1" applyBorder="1" applyAlignment="1">
      <alignment horizontal="left"/>
    </xf>
    <xf numFmtId="0" fontId="45" fillId="16" borderId="12" xfId="0" applyFont="1" applyFill="1" applyBorder="1" applyAlignment="1">
      <alignment horizontal="right" vertical="center"/>
    </xf>
    <xf numFmtId="0" fontId="45" fillId="16" borderId="14" xfId="0" applyFont="1" applyFill="1" applyBorder="1" applyAlignment="1">
      <alignment horizontal="right" vertical="center"/>
    </xf>
    <xf numFmtId="0" fontId="45" fillId="16" borderId="7" xfId="0" applyFont="1" applyFill="1" applyBorder="1" applyAlignment="1">
      <alignment horizontal="right" vertical="center"/>
    </xf>
    <xf numFmtId="0" fontId="47" fillId="17" borderId="12" xfId="0" applyFont="1" applyFill="1" applyBorder="1" applyAlignment="1">
      <alignment horizontal="center" vertical="center"/>
    </xf>
    <xf numFmtId="0" fontId="47" fillId="17" borderId="14" xfId="0" applyFont="1" applyFill="1" applyBorder="1" applyAlignment="1">
      <alignment horizontal="center" vertical="center"/>
    </xf>
    <xf numFmtId="0" fontId="47" fillId="17" borderId="7" xfId="0" applyFont="1" applyFill="1" applyBorder="1" applyAlignment="1">
      <alignment horizontal="center" vertical="center"/>
    </xf>
    <xf numFmtId="0" fontId="17" fillId="4" borderId="14" xfId="0" applyFont="1" applyFill="1" applyBorder="1" applyAlignment="1" applyProtection="1">
      <alignment horizontal="left"/>
      <protection locked="0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0" fontId="52" fillId="12" borderId="8" xfId="0" applyFont="1" applyFill="1" applyBorder="1" applyAlignment="1" applyProtection="1">
      <alignment horizontal="left"/>
      <protection hidden="1"/>
    </xf>
    <xf numFmtId="166" fontId="55" fillId="23" borderId="9" xfId="2" applyNumberFormat="1" applyFont="1" applyFill="1" applyBorder="1" applyAlignment="1" applyProtection="1">
      <alignment horizontal="center" vertical="center" wrapText="1"/>
      <protection hidden="1"/>
    </xf>
    <xf numFmtId="164" fontId="55" fillId="23" borderId="11" xfId="2" applyFont="1" applyFill="1" applyBorder="1" applyAlignment="1" applyProtection="1">
      <alignment horizontal="center" vertical="center" wrapText="1"/>
      <protection hidden="1"/>
    </xf>
    <xf numFmtId="164" fontId="55" fillId="23" borderId="10" xfId="2" applyFont="1" applyFill="1" applyBorder="1" applyAlignment="1" applyProtection="1">
      <alignment horizontal="center" vertical="center" wrapText="1"/>
      <protection hidden="1"/>
    </xf>
    <xf numFmtId="0" fontId="69" fillId="23" borderId="12" xfId="0" applyFont="1" applyFill="1" applyBorder="1" applyAlignment="1" applyProtection="1">
      <alignment horizontal="center" vertical="center" wrapText="1"/>
      <protection hidden="1"/>
    </xf>
    <xf numFmtId="0" fontId="69" fillId="23" borderId="14" xfId="0" applyFont="1" applyFill="1" applyBorder="1" applyAlignment="1" applyProtection="1">
      <alignment horizontal="center" vertical="center" wrapText="1"/>
      <protection hidden="1"/>
    </xf>
    <xf numFmtId="0" fontId="69" fillId="23" borderId="7" xfId="0" applyFont="1" applyFill="1" applyBorder="1" applyAlignment="1" applyProtection="1">
      <alignment horizontal="center" vertical="center" wrapText="1"/>
      <protection hidden="1"/>
    </xf>
    <xf numFmtId="0" fontId="88" fillId="23" borderId="9" xfId="0" applyFont="1" applyFill="1" applyBorder="1" applyAlignment="1" applyProtection="1">
      <alignment horizontal="center" vertical="center" wrapText="1"/>
      <protection hidden="1"/>
    </xf>
    <xf numFmtId="0" fontId="88" fillId="23" borderId="10" xfId="0" applyFont="1" applyFill="1" applyBorder="1" applyAlignment="1" applyProtection="1">
      <alignment horizontal="center" vertical="center" wrapText="1"/>
      <protection hidden="1"/>
    </xf>
    <xf numFmtId="0" fontId="45" fillId="16" borderId="9" xfId="0" applyFont="1" applyFill="1" applyBorder="1" applyAlignment="1" applyProtection="1">
      <alignment horizontal="center" vertical="center" wrapText="1"/>
      <protection hidden="1"/>
    </xf>
    <xf numFmtId="0" fontId="45" fillId="16" borderId="10" xfId="0" applyFont="1" applyFill="1" applyBorder="1" applyAlignment="1" applyProtection="1">
      <alignment horizontal="center" vertical="center" wrapText="1"/>
      <protection hidden="1"/>
    </xf>
    <xf numFmtId="0" fontId="41" fillId="4" borderId="14" xfId="5" applyFill="1" applyBorder="1" applyAlignment="1" applyProtection="1">
      <alignment horizontal="left"/>
      <protection locked="0"/>
    </xf>
    <xf numFmtId="0" fontId="41" fillId="4" borderId="7" xfId="5" applyFill="1" applyBorder="1" applyAlignment="1" applyProtection="1">
      <alignment horizontal="left"/>
      <protection locked="0"/>
    </xf>
    <xf numFmtId="0" fontId="56" fillId="16" borderId="12" xfId="5" applyFont="1" applyFill="1" applyBorder="1" applyAlignment="1">
      <alignment horizontal="center"/>
    </xf>
    <xf numFmtId="0" fontId="56" fillId="16" borderId="14" xfId="5" applyFont="1" applyFill="1" applyBorder="1" applyAlignment="1">
      <alignment horizontal="center"/>
    </xf>
    <xf numFmtId="0" fontId="56" fillId="16" borderId="7" xfId="5" applyFont="1" applyFill="1" applyBorder="1" applyAlignment="1">
      <alignment horizontal="center"/>
    </xf>
    <xf numFmtId="0" fontId="10" fillId="4" borderId="14" xfId="5" applyFont="1" applyFill="1" applyBorder="1" applyAlignment="1" applyProtection="1">
      <alignment horizontal="left"/>
      <protection locked="0"/>
    </xf>
    <xf numFmtId="0" fontId="56" fillId="8" borderId="14" xfId="5" applyFont="1" applyFill="1" applyBorder="1" applyAlignment="1">
      <alignment horizontal="right"/>
    </xf>
    <xf numFmtId="0" fontId="56" fillId="8" borderId="7" xfId="5" applyFont="1" applyFill="1" applyBorder="1" applyAlignment="1">
      <alignment horizontal="right"/>
    </xf>
    <xf numFmtId="0" fontId="55" fillId="26" borderId="12" xfId="5" applyFont="1" applyFill="1" applyBorder="1" applyAlignment="1">
      <alignment horizontal="center" vertical="center"/>
    </xf>
    <xf numFmtId="0" fontId="55" fillId="26" borderId="14" xfId="5" applyFont="1" applyFill="1" applyBorder="1" applyAlignment="1">
      <alignment horizontal="center" vertical="center"/>
    </xf>
    <xf numFmtId="0" fontId="55" fillId="23" borderId="12" xfId="5" applyFont="1" applyFill="1" applyBorder="1" applyAlignment="1">
      <alignment horizontal="center" vertical="center"/>
    </xf>
    <xf numFmtId="0" fontId="55" fillId="23" borderId="14" xfId="5" applyFont="1" applyFill="1" applyBorder="1" applyAlignment="1">
      <alignment horizontal="center" vertical="center"/>
    </xf>
    <xf numFmtId="0" fontId="55" fillId="23" borderId="7" xfId="5" applyFont="1" applyFill="1" applyBorder="1" applyAlignment="1">
      <alignment horizontal="center" vertical="center"/>
    </xf>
    <xf numFmtId="0" fontId="55" fillId="14" borderId="12" xfId="5" applyFont="1" applyFill="1" applyBorder="1" applyAlignment="1">
      <alignment horizontal="center"/>
    </xf>
    <xf numFmtId="0" fontId="55" fillId="14" borderId="14" xfId="5" applyFont="1" applyFill="1" applyBorder="1" applyAlignment="1">
      <alignment horizontal="center"/>
    </xf>
    <xf numFmtId="0" fontId="55" fillId="14" borderId="7" xfId="5" applyFont="1" applyFill="1" applyBorder="1" applyAlignment="1">
      <alignment horizontal="center"/>
    </xf>
    <xf numFmtId="0" fontId="2" fillId="4" borderId="14" xfId="5" applyFont="1" applyFill="1" applyBorder="1" applyAlignment="1" applyProtection="1">
      <alignment horizontal="left"/>
      <protection locked="0"/>
    </xf>
    <xf numFmtId="0" fontId="41" fillId="16" borderId="14" xfId="5" applyFill="1" applyBorder="1" applyAlignment="1">
      <alignment horizontal="left"/>
    </xf>
    <xf numFmtId="0" fontId="41" fillId="16" borderId="7" xfId="5" applyFill="1" applyBorder="1" applyAlignment="1">
      <alignment horizontal="left"/>
    </xf>
    <xf numFmtId="0" fontId="55" fillId="26" borderId="7" xfId="5" applyFont="1" applyFill="1" applyBorder="1" applyAlignment="1">
      <alignment horizontal="center" vertical="center"/>
    </xf>
    <xf numFmtId="0" fontId="55" fillId="23" borderId="15" xfId="5" applyFont="1" applyFill="1" applyBorder="1" applyAlignment="1">
      <alignment horizontal="center" vertical="center"/>
    </xf>
    <xf numFmtId="0" fontId="55" fillId="23" borderId="6" xfId="5" applyFont="1" applyFill="1" applyBorder="1" applyAlignment="1">
      <alignment horizontal="center" vertical="center"/>
    </xf>
    <xf numFmtId="0" fontId="55" fillId="23" borderId="13" xfId="5" applyFont="1" applyFill="1" applyBorder="1" applyAlignment="1">
      <alignment horizontal="center" vertical="center"/>
    </xf>
    <xf numFmtId="0" fontId="55" fillId="23" borderId="2" xfId="5" applyFont="1" applyFill="1" applyBorder="1" applyAlignment="1">
      <alignment horizontal="center" vertical="center"/>
    </xf>
    <xf numFmtId="0" fontId="55" fillId="23" borderId="5" xfId="5" applyFont="1" applyFill="1" applyBorder="1" applyAlignment="1">
      <alignment horizontal="center" vertical="center"/>
    </xf>
    <xf numFmtId="0" fontId="55" fillId="23" borderId="3" xfId="5" applyFont="1" applyFill="1" applyBorder="1" applyAlignment="1">
      <alignment horizontal="center" vertical="center"/>
    </xf>
    <xf numFmtId="0" fontId="56" fillId="16" borderId="14" xfId="5" applyFont="1" applyFill="1" applyBorder="1" applyAlignment="1">
      <alignment horizontal="right"/>
    </xf>
    <xf numFmtId="0" fontId="56" fillId="16" borderId="7" xfId="5" applyFont="1" applyFill="1" applyBorder="1" applyAlignment="1">
      <alignment horizontal="right"/>
    </xf>
    <xf numFmtId="0" fontId="55" fillId="14" borderId="14" xfId="5" applyFont="1" applyFill="1" applyBorder="1" applyAlignment="1">
      <alignment horizontal="right"/>
    </xf>
    <xf numFmtId="0" fontId="55" fillId="14" borderId="7" xfId="5" applyFont="1" applyFill="1" applyBorder="1" applyAlignment="1">
      <alignment horizontal="right"/>
    </xf>
    <xf numFmtId="0" fontId="55" fillId="14" borderId="8" xfId="5" applyFont="1" applyFill="1" applyBorder="1" applyAlignment="1">
      <alignment horizontal="center"/>
    </xf>
    <xf numFmtId="0" fontId="47" fillId="17" borderId="8" xfId="5" applyFont="1" applyFill="1" applyBorder="1" applyAlignment="1">
      <alignment horizontal="center"/>
    </xf>
    <xf numFmtId="0" fontId="12" fillId="4" borderId="14" xfId="5" applyFont="1" applyFill="1" applyBorder="1" applyAlignment="1" applyProtection="1">
      <alignment horizontal="left"/>
      <protection locked="0"/>
    </xf>
    <xf numFmtId="0" fontId="4" fillId="4" borderId="14" xfId="5" applyFont="1" applyFill="1" applyBorder="1" applyAlignment="1" applyProtection="1">
      <alignment horizontal="left"/>
      <protection locked="0"/>
    </xf>
    <xf numFmtId="0" fontId="56" fillId="16" borderId="12" xfId="5" applyFont="1" applyFill="1" applyBorder="1" applyAlignment="1" applyProtection="1">
      <alignment horizontal="center"/>
      <protection locked="0"/>
    </xf>
    <xf numFmtId="0" fontId="56" fillId="16" borderId="14" xfId="5" applyFont="1" applyFill="1" applyBorder="1" applyAlignment="1" applyProtection="1">
      <alignment horizontal="center"/>
      <protection locked="0"/>
    </xf>
    <xf numFmtId="0" fontId="56" fillId="16" borderId="7" xfId="5" applyFont="1" applyFill="1" applyBorder="1" applyAlignment="1" applyProtection="1">
      <alignment horizontal="center"/>
      <protection locked="0"/>
    </xf>
    <xf numFmtId="0" fontId="55" fillId="23" borderId="1" xfId="5" applyFont="1" applyFill="1" applyBorder="1" applyAlignment="1">
      <alignment horizontal="center" vertical="center"/>
    </xf>
    <xf numFmtId="0" fontId="55" fillId="23" borderId="0" xfId="5" applyFont="1" applyFill="1" applyAlignment="1">
      <alignment horizontal="center" vertical="center"/>
    </xf>
    <xf numFmtId="0" fontId="5" fillId="4" borderId="14" xfId="5" applyFont="1" applyFill="1" applyBorder="1" applyAlignment="1" applyProtection="1">
      <alignment horizontal="left"/>
      <protection locked="0"/>
    </xf>
    <xf numFmtId="0" fontId="57" fillId="8" borderId="8" xfId="5" applyFont="1" applyFill="1" applyBorder="1" applyAlignment="1">
      <alignment horizontal="right" vertical="center" wrapText="1"/>
    </xf>
    <xf numFmtId="0" fontId="87" fillId="14" borderId="8" xfId="0" applyFont="1" applyFill="1" applyBorder="1" applyAlignment="1">
      <alignment horizontal="left" vertical="center"/>
    </xf>
    <xf numFmtId="0" fontId="55" fillId="14" borderId="12" xfId="0" applyFont="1" applyFill="1" applyBorder="1" applyAlignment="1">
      <alignment horizontal="right" vertical="center"/>
    </xf>
    <xf numFmtId="0" fontId="55" fillId="14" borderId="7" xfId="0" applyFont="1" applyFill="1" applyBorder="1" applyAlignment="1">
      <alignment horizontal="right" vertical="center"/>
    </xf>
    <xf numFmtId="0" fontId="47" fillId="17" borderId="12" xfId="5" applyFont="1" applyFill="1" applyBorder="1" applyAlignment="1">
      <alignment horizontal="center"/>
    </xf>
    <xf numFmtId="0" fontId="47" fillId="17" borderId="14" xfId="5" applyFont="1" applyFill="1" applyBorder="1" applyAlignment="1">
      <alignment horizontal="center"/>
    </xf>
    <xf numFmtId="0" fontId="47" fillId="17" borderId="7" xfId="5" applyFont="1" applyFill="1" applyBorder="1" applyAlignment="1">
      <alignment horizontal="center"/>
    </xf>
    <xf numFmtId="0" fontId="56" fillId="17" borderId="14" xfId="5" applyFont="1" applyFill="1" applyBorder="1" applyAlignment="1">
      <alignment horizontal="right"/>
    </xf>
    <xf numFmtId="0" fontId="56" fillId="17" borderId="7" xfId="5" applyFont="1" applyFill="1" applyBorder="1" applyAlignment="1">
      <alignment horizontal="right"/>
    </xf>
    <xf numFmtId="0" fontId="55" fillId="23" borderId="4" xfId="5" applyFont="1" applyFill="1" applyBorder="1" applyAlignment="1">
      <alignment horizontal="center" vertical="center"/>
    </xf>
    <xf numFmtId="0" fontId="18" fillId="8" borderId="12" xfId="0" applyFont="1" applyFill="1" applyBorder="1" applyAlignment="1">
      <alignment horizontal="left" vertical="center"/>
    </xf>
    <xf numFmtId="0" fontId="18" fillId="8" borderId="14" xfId="0" applyFont="1" applyFill="1" applyBorder="1" applyAlignment="1">
      <alignment horizontal="left" vertical="center"/>
    </xf>
    <xf numFmtId="0" fontId="18" fillId="8" borderId="7" xfId="0" applyFont="1" applyFill="1" applyBorder="1" applyAlignment="1">
      <alignment horizontal="left" vertical="center"/>
    </xf>
    <xf numFmtId="0" fontId="52" fillId="12" borderId="8" xfId="0" applyFont="1" applyFill="1" applyBorder="1" applyAlignment="1" applyProtection="1">
      <alignment horizontal="center"/>
      <protection hidden="1"/>
    </xf>
    <xf numFmtId="0" fontId="47" fillId="16" borderId="12" xfId="0" applyFont="1" applyFill="1" applyBorder="1" applyAlignment="1">
      <alignment horizontal="right" vertical="center"/>
    </xf>
    <xf numFmtId="0" fontId="47" fillId="16" borderId="14" xfId="0" applyFont="1" applyFill="1" applyBorder="1" applyAlignment="1">
      <alignment horizontal="right" vertical="center"/>
    </xf>
    <xf numFmtId="0" fontId="47" fillId="16" borderId="7" xfId="0" applyFont="1" applyFill="1" applyBorder="1" applyAlignment="1">
      <alignment horizontal="right" vertical="center"/>
    </xf>
    <xf numFmtId="0" fontId="47" fillId="17" borderId="12" xfId="0" applyFont="1" applyFill="1" applyBorder="1" applyAlignment="1">
      <alignment horizontal="right" vertical="center"/>
    </xf>
    <xf numFmtId="0" fontId="47" fillId="17" borderId="14" xfId="0" applyFont="1" applyFill="1" applyBorder="1" applyAlignment="1">
      <alignment horizontal="right" vertical="center"/>
    </xf>
    <xf numFmtId="0" fontId="47" fillId="17" borderId="7" xfId="0" applyFont="1" applyFill="1" applyBorder="1" applyAlignment="1">
      <alignment horizontal="right" vertical="center"/>
    </xf>
    <xf numFmtId="2" fontId="45" fillId="3" borderId="12" xfId="10" applyNumberFormat="1" applyFont="1" applyFill="1" applyBorder="1" applyAlignment="1">
      <alignment horizontal="center"/>
    </xf>
    <xf numFmtId="2" fontId="45" fillId="3" borderId="7" xfId="10" applyNumberFormat="1" applyFont="1" applyFill="1" applyBorder="1" applyAlignment="1">
      <alignment horizontal="center"/>
    </xf>
    <xf numFmtId="4" fontId="45" fillId="18" borderId="0" xfId="10" applyNumberFormat="1" applyFont="1" applyFill="1" applyBorder="1" applyAlignment="1">
      <alignment horizontal="right"/>
    </xf>
    <xf numFmtId="4" fontId="45" fillId="18" borderId="4" xfId="10" applyNumberFormat="1" applyFont="1" applyFill="1" applyBorder="1" applyAlignment="1">
      <alignment horizontal="right"/>
    </xf>
    <xf numFmtId="44" fontId="45" fillId="3" borderId="8" xfId="4" applyFont="1" applyFill="1" applyBorder="1" applyAlignment="1">
      <alignment horizontal="center"/>
    </xf>
    <xf numFmtId="4" fontId="45" fillId="3" borderId="8" xfId="10" applyNumberFormat="1" applyFont="1" applyFill="1" applyBorder="1" applyAlignment="1">
      <alignment horizontal="center"/>
    </xf>
    <xf numFmtId="0" fontId="55" fillId="19" borderId="12" xfId="5" applyFont="1" applyFill="1" applyBorder="1" applyAlignment="1">
      <alignment horizontal="center"/>
    </xf>
    <xf numFmtId="0" fontId="55" fillId="19" borderId="14" xfId="5" applyFont="1" applyFill="1" applyBorder="1" applyAlignment="1">
      <alignment horizontal="center"/>
    </xf>
    <xf numFmtId="0" fontId="55" fillId="19" borderId="7" xfId="5" applyFont="1" applyFill="1" applyBorder="1" applyAlignment="1">
      <alignment horizontal="center"/>
    </xf>
    <xf numFmtId="1" fontId="45" fillId="18" borderId="15" xfId="10" applyNumberFormat="1" applyFont="1" applyFill="1" applyBorder="1" applyAlignment="1">
      <alignment horizontal="center" vertical="center" textRotation="90"/>
    </xf>
    <xf numFmtId="1" fontId="45" fillId="18" borderId="1" xfId="10" applyNumberFormat="1" applyFont="1" applyFill="1" applyBorder="1" applyAlignment="1">
      <alignment horizontal="center" vertical="center" textRotation="90"/>
    </xf>
    <xf numFmtId="0" fontId="41" fillId="18" borderId="1" xfId="5" applyFill="1" applyBorder="1" applyAlignment="1">
      <alignment horizontal="right"/>
    </xf>
    <xf numFmtId="0" fontId="41" fillId="18" borderId="4" xfId="5" applyFill="1" applyBorder="1" applyAlignment="1">
      <alignment horizontal="right"/>
    </xf>
    <xf numFmtId="1" fontId="45" fillId="18" borderId="0" xfId="10" applyNumberFormat="1" applyFont="1" applyFill="1" applyBorder="1" applyAlignment="1">
      <alignment horizontal="right"/>
    </xf>
    <xf numFmtId="1" fontId="45" fillId="18" borderId="4" xfId="10" applyNumberFormat="1" applyFont="1" applyFill="1" applyBorder="1" applyAlignment="1">
      <alignment horizontal="right"/>
    </xf>
    <xf numFmtId="0" fontId="55" fillId="19" borderId="8" xfId="5" applyFont="1" applyFill="1" applyBorder="1" applyAlignment="1">
      <alignment horizontal="center" vertical="center"/>
    </xf>
    <xf numFmtId="4" fontId="45" fillId="18" borderId="5" xfId="10" applyNumberFormat="1" applyFont="1" applyFill="1" applyBorder="1" applyAlignment="1">
      <alignment horizontal="center" wrapText="1"/>
    </xf>
    <xf numFmtId="0" fontId="41" fillId="18" borderId="0" xfId="5" applyFill="1" applyAlignment="1">
      <alignment horizontal="center" vertical="center"/>
    </xf>
    <xf numFmtId="0" fontId="41" fillId="18" borderId="4" xfId="5" applyFill="1" applyBorder="1" applyAlignment="1">
      <alignment horizontal="center" vertical="center"/>
    </xf>
    <xf numFmtId="0" fontId="55" fillId="19" borderId="12" xfId="5" applyFont="1" applyFill="1" applyBorder="1" applyAlignment="1">
      <alignment horizontal="center" vertical="center"/>
    </xf>
    <xf numFmtId="0" fontId="55" fillId="19" borderId="14" xfId="5" applyFont="1" applyFill="1" applyBorder="1" applyAlignment="1">
      <alignment horizontal="center" vertical="center"/>
    </xf>
    <xf numFmtId="0" fontId="55" fillId="19" borderId="7" xfId="5" applyFont="1" applyFill="1" applyBorder="1" applyAlignment="1">
      <alignment horizontal="center" vertical="center"/>
    </xf>
    <xf numFmtId="1" fontId="45" fillId="18" borderId="2" xfId="10" applyNumberFormat="1" applyFont="1" applyFill="1" applyBorder="1" applyAlignment="1">
      <alignment horizontal="center" vertical="center" textRotation="90"/>
    </xf>
    <xf numFmtId="0" fontId="57" fillId="16" borderId="12" xfId="5" applyFont="1" applyFill="1" applyBorder="1" applyAlignment="1">
      <alignment horizontal="center" vertical="center" wrapText="1"/>
    </xf>
    <xf numFmtId="0" fontId="57" fillId="16" borderId="14" xfId="5" applyFont="1" applyFill="1" applyBorder="1" applyAlignment="1">
      <alignment horizontal="center" vertical="center" wrapText="1"/>
    </xf>
    <xf numFmtId="0" fontId="57" fillId="16" borderId="7" xfId="5" applyFont="1" applyFill="1" applyBorder="1" applyAlignment="1">
      <alignment horizontal="center" vertical="center" wrapText="1"/>
    </xf>
    <xf numFmtId="0" fontId="45" fillId="4" borderId="7" xfId="5" applyFont="1" applyFill="1" applyBorder="1" applyAlignment="1" applyProtection="1">
      <alignment horizontal="left" vertical="center" shrinkToFit="1"/>
      <protection locked="0"/>
    </xf>
    <xf numFmtId="0" fontId="45" fillId="4" borderId="8" xfId="5" applyFont="1" applyFill="1" applyBorder="1" applyAlignment="1" applyProtection="1">
      <alignment horizontal="left" vertical="center" shrinkToFit="1"/>
      <protection locked="0"/>
    </xf>
    <xf numFmtId="0" fontId="55" fillId="14" borderId="12" xfId="5" applyFont="1" applyFill="1" applyBorder="1" applyAlignment="1">
      <alignment horizontal="center" vertical="center"/>
    </xf>
    <xf numFmtId="0" fontId="55" fillId="14" borderId="14" xfId="5" applyFont="1" applyFill="1" applyBorder="1" applyAlignment="1">
      <alignment horizontal="center" vertical="center"/>
    </xf>
    <xf numFmtId="0" fontId="47" fillId="17" borderId="12" xfId="5" applyFont="1" applyFill="1" applyBorder="1" applyAlignment="1">
      <alignment horizontal="center" vertical="center"/>
    </xf>
    <xf numFmtId="0" fontId="47" fillId="17" borderId="14" xfId="5" applyFont="1" applyFill="1" applyBorder="1" applyAlignment="1">
      <alignment horizontal="center" vertical="center"/>
    </xf>
    <xf numFmtId="0" fontId="47" fillId="17" borderId="7" xfId="5" applyFont="1" applyFill="1" applyBorder="1" applyAlignment="1">
      <alignment horizontal="center" vertical="center"/>
    </xf>
    <xf numFmtId="0" fontId="45" fillId="4" borderId="14" xfId="5" applyFont="1" applyFill="1" applyBorder="1" applyAlignment="1" applyProtection="1">
      <alignment horizontal="left" vertical="center" shrinkToFit="1"/>
      <protection locked="0"/>
    </xf>
    <xf numFmtId="0" fontId="45" fillId="16" borderId="7" xfId="5" applyFont="1" applyFill="1" applyBorder="1" applyAlignment="1">
      <alignment horizontal="left" vertical="center" shrinkToFit="1"/>
    </xf>
    <xf numFmtId="0" fontId="45" fillId="16" borderId="8" xfId="5" applyFont="1" applyFill="1" applyBorder="1" applyAlignment="1">
      <alignment horizontal="left" vertical="center" shrinkToFit="1"/>
    </xf>
    <xf numFmtId="0" fontId="47" fillId="16" borderId="14" xfId="5" applyFont="1" applyFill="1" applyBorder="1" applyAlignment="1">
      <alignment horizontal="center" vertical="center" wrapText="1"/>
    </xf>
    <xf numFmtId="0" fontId="47" fillId="16" borderId="7" xfId="5" applyFont="1" applyFill="1" applyBorder="1" applyAlignment="1">
      <alignment horizontal="center" vertical="center" wrapText="1"/>
    </xf>
    <xf numFmtId="0" fontId="55" fillId="14" borderId="12" xfId="5" applyFont="1" applyFill="1" applyBorder="1" applyAlignment="1">
      <alignment horizontal="right" vertical="center" wrapText="1"/>
    </xf>
    <xf numFmtId="0" fontId="55" fillId="14" borderId="14" xfId="5" applyFont="1" applyFill="1" applyBorder="1" applyAlignment="1">
      <alignment horizontal="right" vertical="center" wrapText="1"/>
    </xf>
    <xf numFmtId="0" fontId="55" fillId="14" borderId="7" xfId="5" applyFont="1" applyFill="1" applyBorder="1" applyAlignment="1">
      <alignment horizontal="right" vertical="center" wrapText="1"/>
    </xf>
    <xf numFmtId="0" fontId="45" fillId="16" borderId="12" xfId="5" applyFont="1" applyFill="1" applyBorder="1" applyAlignment="1">
      <alignment horizontal="center" vertical="center" wrapText="1"/>
    </xf>
    <xf numFmtId="0" fontId="45" fillId="16" borderId="14" xfId="5" applyFont="1" applyFill="1" applyBorder="1" applyAlignment="1">
      <alignment horizontal="center" vertical="center" wrapText="1"/>
    </xf>
    <xf numFmtId="0" fontId="45" fillId="16" borderId="7" xfId="5" applyFont="1" applyFill="1" applyBorder="1" applyAlignment="1">
      <alignment horizontal="center" vertical="center" wrapText="1"/>
    </xf>
    <xf numFmtId="0" fontId="57" fillId="16" borderId="11" xfId="5" applyFont="1" applyFill="1" applyBorder="1" applyAlignment="1">
      <alignment horizontal="center" vertical="center" wrapText="1"/>
    </xf>
    <xf numFmtId="0" fontId="57" fillId="16" borderId="10" xfId="5" applyFont="1" applyFill="1" applyBorder="1" applyAlignment="1">
      <alignment horizontal="center" vertical="center" wrapText="1"/>
    </xf>
    <xf numFmtId="0" fontId="55" fillId="14" borderId="7" xfId="5" applyFont="1" applyFill="1" applyBorder="1" applyAlignment="1">
      <alignment horizontal="center" vertical="center"/>
    </xf>
    <xf numFmtId="0" fontId="55" fillId="14" borderId="12" xfId="5" applyFont="1" applyFill="1" applyBorder="1" applyAlignment="1">
      <alignment horizontal="right" vertical="center"/>
    </xf>
    <xf numFmtId="0" fontId="55" fillId="14" borderId="14" xfId="5" applyFont="1" applyFill="1" applyBorder="1" applyAlignment="1">
      <alignment horizontal="right" vertical="center"/>
    </xf>
    <xf numFmtId="0" fontId="55" fillId="14" borderId="7" xfId="5" applyFont="1" applyFill="1" applyBorder="1" applyAlignment="1">
      <alignment horizontal="right" vertical="center"/>
    </xf>
    <xf numFmtId="0" fontId="41" fillId="16" borderId="12" xfId="5" applyFill="1" applyBorder="1" applyAlignment="1">
      <alignment horizontal="center"/>
    </xf>
    <xf numFmtId="0" fontId="41" fillId="16" borderId="7" xfId="5" applyFill="1" applyBorder="1" applyAlignment="1">
      <alignment horizontal="center"/>
    </xf>
    <xf numFmtId="0" fontId="45" fillId="16" borderId="14" xfId="5" applyFont="1" applyFill="1" applyBorder="1" applyAlignment="1">
      <alignment horizontal="left" wrapText="1"/>
    </xf>
    <xf numFmtId="0" fontId="45" fillId="16" borderId="7" xfId="5" applyFont="1" applyFill="1" applyBorder="1" applyAlignment="1">
      <alignment horizontal="left" wrapText="1"/>
    </xf>
    <xf numFmtId="0" fontId="47" fillId="17" borderId="14" xfId="5" applyFont="1" applyFill="1" applyBorder="1" applyAlignment="1">
      <alignment horizontal="right"/>
    </xf>
    <xf numFmtId="0" fontId="47" fillId="17" borderId="7" xfId="5" applyFont="1" applyFill="1" applyBorder="1" applyAlignment="1">
      <alignment horizontal="right"/>
    </xf>
    <xf numFmtId="0" fontId="45" fillId="16" borderId="14" xfId="5" applyFont="1" applyFill="1" applyBorder="1" applyAlignment="1">
      <alignment horizontal="left" vertical="center" wrapText="1"/>
    </xf>
    <xf numFmtId="0" fontId="45" fillId="16" borderId="7" xfId="5" applyFont="1" applyFill="1" applyBorder="1" applyAlignment="1">
      <alignment horizontal="left" vertical="center" wrapText="1"/>
    </xf>
    <xf numFmtId="0" fontId="45" fillId="16" borderId="14" xfId="5" applyFont="1" applyFill="1" applyBorder="1" applyAlignment="1">
      <alignment horizontal="right" vertical="center" wrapText="1"/>
    </xf>
    <xf numFmtId="0" fontId="45" fillId="16" borderId="7" xfId="5" applyFont="1" applyFill="1" applyBorder="1" applyAlignment="1">
      <alignment horizontal="right" vertical="center" wrapText="1"/>
    </xf>
    <xf numFmtId="0" fontId="47" fillId="8" borderId="14" xfId="5" applyFont="1" applyFill="1" applyBorder="1" applyAlignment="1">
      <alignment horizontal="right"/>
    </xf>
    <xf numFmtId="0" fontId="47" fillId="8" borderId="7" xfId="5" applyFont="1" applyFill="1" applyBorder="1" applyAlignment="1">
      <alignment horizontal="right"/>
    </xf>
    <xf numFmtId="0" fontId="63" fillId="16" borderId="10" xfId="5" applyFont="1" applyFill="1" applyBorder="1" applyAlignment="1">
      <alignment horizontal="center" vertical="center" wrapText="1"/>
    </xf>
    <xf numFmtId="0" fontId="47" fillId="17" borderId="8" xfId="5" applyFont="1" applyFill="1" applyBorder="1" applyAlignment="1">
      <alignment horizontal="center" vertical="center"/>
    </xf>
    <xf numFmtId="0" fontId="55" fillId="14" borderId="8" xfId="5" applyFont="1" applyFill="1" applyBorder="1" applyAlignment="1">
      <alignment horizontal="center" vertical="center"/>
    </xf>
    <xf numFmtId="0" fontId="55" fillId="26" borderId="1" xfId="5" applyFont="1" applyFill="1" applyBorder="1" applyAlignment="1">
      <alignment horizontal="center" vertical="center"/>
    </xf>
    <xf numFmtId="0" fontId="55" fillId="26" borderId="0" xfId="5" applyFont="1" applyFill="1" applyAlignment="1">
      <alignment horizontal="center" vertical="center"/>
    </xf>
    <xf numFmtId="0" fontId="25" fillId="13" borderId="8" xfId="0" applyFont="1" applyFill="1" applyBorder="1" applyAlignment="1">
      <alignment horizontal="center" vertical="center" wrapText="1"/>
    </xf>
    <xf numFmtId="0" fontId="55" fillId="13" borderId="8" xfId="0" applyFont="1" applyFill="1" applyBorder="1" applyAlignment="1">
      <alignment horizontal="center" vertical="center"/>
    </xf>
    <xf numFmtId="0" fontId="52" fillId="6" borderId="8" xfId="0" applyFont="1" applyFill="1" applyBorder="1" applyAlignment="1" applyProtection="1">
      <alignment horizontal="center" vertical="center"/>
      <protection hidden="1"/>
    </xf>
    <xf numFmtId="0" fontId="56" fillId="13" borderId="8" xfId="0" applyFont="1" applyFill="1" applyBorder="1" applyAlignment="1">
      <alignment horizontal="center"/>
    </xf>
    <xf numFmtId="164" fontId="52" fillId="6" borderId="8" xfId="2" applyFont="1" applyFill="1" applyBorder="1" applyAlignment="1">
      <alignment horizontal="center"/>
    </xf>
    <xf numFmtId="44" fontId="52" fillId="6" borderId="8" xfId="2" applyNumberFormat="1" applyFont="1" applyFill="1" applyBorder="1" applyAlignment="1">
      <alignment horizontal="center"/>
    </xf>
    <xf numFmtId="44" fontId="56" fillId="13" borderId="8" xfId="2" applyNumberFormat="1" applyFont="1" applyFill="1" applyBorder="1" applyAlignment="1">
      <alignment horizontal="center"/>
    </xf>
    <xf numFmtId="0" fontId="25" fillId="13" borderId="12" xfId="0" applyFont="1" applyFill="1" applyBorder="1" applyAlignment="1">
      <alignment horizontal="center" vertical="center"/>
    </xf>
    <xf numFmtId="0" fontId="25" fillId="13" borderId="14" xfId="0" applyFont="1" applyFill="1" applyBorder="1" applyAlignment="1">
      <alignment horizontal="center" vertical="center"/>
    </xf>
    <xf numFmtId="0" fontId="25" fillId="13" borderId="7" xfId="0" applyFont="1" applyFill="1" applyBorder="1" applyAlignment="1">
      <alignment horizontal="center" vertical="center"/>
    </xf>
    <xf numFmtId="0" fontId="41" fillId="16" borderId="15" xfId="5" applyFill="1" applyBorder="1" applyAlignment="1">
      <alignment horizontal="center" vertical="center"/>
    </xf>
    <xf numFmtId="0" fontId="41" fillId="16" borderId="1" xfId="5" applyFill="1" applyBorder="1" applyAlignment="1">
      <alignment horizontal="center" vertical="center"/>
    </xf>
    <xf numFmtId="0" fontId="41" fillId="16" borderId="2" xfId="5" applyFill="1" applyBorder="1" applyAlignment="1">
      <alignment horizontal="center" vertical="center"/>
    </xf>
    <xf numFmtId="0" fontId="55" fillId="26" borderId="5" xfId="5" applyFont="1" applyFill="1" applyBorder="1" applyAlignment="1">
      <alignment horizontal="right" vertical="center"/>
    </xf>
    <xf numFmtId="0" fontId="55" fillId="26" borderId="5" xfId="5" applyFont="1" applyFill="1" applyBorder="1" applyAlignment="1">
      <alignment horizontal="center" vertical="center"/>
    </xf>
    <xf numFmtId="0" fontId="41" fillId="16" borderId="6" xfId="5" applyFill="1" applyBorder="1" applyAlignment="1">
      <alignment horizontal="left" vertical="center"/>
    </xf>
    <xf numFmtId="0" fontId="41" fillId="16" borderId="5" xfId="5" applyFill="1" applyBorder="1" applyAlignment="1">
      <alignment horizontal="left" vertical="center"/>
    </xf>
    <xf numFmtId="0" fontId="41" fillId="16" borderId="14" xfId="5" applyFill="1" applyBorder="1" applyAlignment="1">
      <alignment horizontal="center"/>
    </xf>
    <xf numFmtId="0" fontId="55" fillId="14" borderId="14" xfId="5" applyFont="1" applyFill="1" applyBorder="1" applyAlignment="1">
      <alignment horizontal="left" vertical="center"/>
    </xf>
    <xf numFmtId="0" fontId="41" fillId="16" borderId="12" xfId="5" applyFill="1" applyBorder="1" applyAlignment="1">
      <alignment horizontal="left"/>
    </xf>
    <xf numFmtId="0" fontId="41" fillId="16" borderId="2" xfId="5" applyFill="1" applyBorder="1" applyAlignment="1">
      <alignment horizontal="left"/>
    </xf>
    <xf numFmtId="0" fontId="41" fillId="16" borderId="5" xfId="5" applyFill="1" applyBorder="1" applyAlignment="1">
      <alignment horizontal="left"/>
    </xf>
    <xf numFmtId="0" fontId="55" fillId="14" borderId="12" xfId="5" applyFont="1" applyFill="1" applyBorder="1" applyAlignment="1" applyProtection="1">
      <alignment horizontal="right" vertical="center" wrapText="1"/>
      <protection locked="0"/>
    </xf>
    <xf numFmtId="0" fontId="55" fillId="14" borderId="14" xfId="5" applyFont="1" applyFill="1" applyBorder="1" applyAlignment="1" applyProtection="1">
      <alignment horizontal="right" vertical="center" wrapText="1"/>
      <protection locked="0"/>
    </xf>
    <xf numFmtId="0" fontId="55" fillId="14" borderId="7" xfId="5" applyFont="1" applyFill="1" applyBorder="1" applyAlignment="1" applyProtection="1">
      <alignment horizontal="right" vertical="center" wrapText="1"/>
      <protection locked="0"/>
    </xf>
    <xf numFmtId="0" fontId="55" fillId="14" borderId="14" xfId="0" applyFont="1" applyFill="1" applyBorder="1" applyAlignment="1" applyProtection="1">
      <alignment horizontal="right" vertical="center"/>
      <protection locked="0"/>
    </xf>
    <xf numFmtId="0" fontId="47" fillId="17" borderId="1" xfId="5" applyFont="1" applyFill="1" applyBorder="1" applyAlignment="1">
      <alignment horizontal="center" vertical="center"/>
    </xf>
    <xf numFmtId="0" fontId="47" fillId="17" borderId="0" xfId="5" applyFont="1" applyFill="1" applyAlignment="1">
      <alignment horizontal="center" vertical="center"/>
    </xf>
    <xf numFmtId="0" fontId="55" fillId="14" borderId="1" xfId="5" applyFont="1" applyFill="1" applyBorder="1" applyAlignment="1">
      <alignment horizontal="center" vertical="center"/>
    </xf>
    <xf numFmtId="0" fontId="55" fillId="14" borderId="0" xfId="5" applyFont="1" applyFill="1" applyAlignment="1">
      <alignment horizontal="center" vertical="center"/>
    </xf>
    <xf numFmtId="0" fontId="45" fillId="16" borderId="14" xfId="5" applyFont="1" applyFill="1" applyBorder="1" applyAlignment="1">
      <alignment horizontal="left" vertical="center" shrinkToFit="1"/>
    </xf>
    <xf numFmtId="0" fontId="55" fillId="26" borderId="8" xfId="5" applyFont="1" applyFill="1" applyBorder="1" applyAlignment="1">
      <alignment horizontal="center" vertical="center"/>
    </xf>
    <xf numFmtId="0" fontId="52" fillId="6" borderId="12" xfId="0" applyFont="1" applyFill="1" applyBorder="1" applyAlignment="1" applyProtection="1">
      <alignment horizontal="center" vertical="center"/>
      <protection hidden="1"/>
    </xf>
    <xf numFmtId="0" fontId="52" fillId="6" borderId="7" xfId="0" applyFont="1" applyFill="1" applyBorder="1" applyAlignment="1" applyProtection="1">
      <alignment horizontal="center" vertical="center"/>
      <protection hidden="1"/>
    </xf>
    <xf numFmtId="0" fontId="56" fillId="13" borderId="12" xfId="0" applyFont="1" applyFill="1" applyBorder="1" applyAlignment="1">
      <alignment horizontal="center"/>
    </xf>
    <xf numFmtId="0" fontId="56" fillId="13" borderId="7" xfId="0" applyFont="1" applyFill="1" applyBorder="1" applyAlignment="1">
      <alignment horizontal="center"/>
    </xf>
    <xf numFmtId="44" fontId="56" fillId="13" borderId="12" xfId="2" applyNumberFormat="1" applyFont="1" applyFill="1" applyBorder="1" applyAlignment="1">
      <alignment horizontal="center"/>
    </xf>
    <xf numFmtId="44" fontId="56" fillId="13" borderId="7" xfId="2" applyNumberFormat="1" applyFont="1" applyFill="1" applyBorder="1" applyAlignment="1">
      <alignment horizontal="center"/>
    </xf>
    <xf numFmtId="164" fontId="52" fillId="6" borderId="12" xfId="2" applyFont="1" applyFill="1" applyBorder="1" applyAlignment="1">
      <alignment horizontal="center"/>
    </xf>
    <xf numFmtId="164" fontId="52" fillId="6" borderId="7" xfId="2" applyFont="1" applyFill="1" applyBorder="1" applyAlignment="1">
      <alignment horizontal="center"/>
    </xf>
    <xf numFmtId="44" fontId="52" fillId="6" borderId="12" xfId="2" applyNumberFormat="1" applyFont="1" applyFill="1" applyBorder="1" applyAlignment="1">
      <alignment horizontal="center"/>
    </xf>
    <xf numFmtId="44" fontId="52" fillId="6" borderId="14" xfId="2" applyNumberFormat="1" applyFont="1" applyFill="1" applyBorder="1" applyAlignment="1">
      <alignment horizontal="center"/>
    </xf>
    <xf numFmtId="44" fontId="52" fillId="6" borderId="7" xfId="2" applyNumberFormat="1" applyFont="1" applyFill="1" applyBorder="1" applyAlignment="1">
      <alignment horizontal="center"/>
    </xf>
    <xf numFmtId="44" fontId="56" fillId="13" borderId="14" xfId="2" applyNumberFormat="1" applyFont="1" applyFill="1" applyBorder="1" applyAlignment="1">
      <alignment horizontal="center"/>
    </xf>
    <xf numFmtId="0" fontId="45" fillId="16" borderId="7" xfId="5" applyFont="1" applyFill="1" applyBorder="1" applyAlignment="1" applyProtection="1">
      <alignment horizontal="left" vertical="center" shrinkToFit="1"/>
      <protection locked="0"/>
    </xf>
    <xf numFmtId="0" fontId="45" fillId="16" borderId="8" xfId="5" applyFont="1" applyFill="1" applyBorder="1" applyAlignment="1" applyProtection="1">
      <alignment horizontal="left" vertical="center" shrinkToFit="1"/>
      <protection locked="0"/>
    </xf>
    <xf numFmtId="0" fontId="55" fillId="14" borderId="12" xfId="5" applyFont="1" applyFill="1" applyBorder="1" applyAlignment="1" applyProtection="1">
      <alignment horizontal="center" vertical="center"/>
      <protection locked="0"/>
    </xf>
    <xf numFmtId="0" fontId="55" fillId="14" borderId="14" xfId="5" applyFont="1" applyFill="1" applyBorder="1" applyAlignment="1" applyProtection="1">
      <alignment horizontal="center" vertical="center"/>
      <protection locked="0"/>
    </xf>
    <xf numFmtId="0" fontId="47" fillId="17" borderId="12" xfId="5" applyFont="1" applyFill="1" applyBorder="1" applyAlignment="1" applyProtection="1">
      <alignment horizontal="center" vertical="center"/>
      <protection locked="0"/>
    </xf>
    <xf numFmtId="0" fontId="47" fillId="17" borderId="14" xfId="5" applyFont="1" applyFill="1" applyBorder="1" applyAlignment="1" applyProtection="1">
      <alignment horizontal="center" vertical="center"/>
      <protection locked="0"/>
    </xf>
    <xf numFmtId="0" fontId="47" fillId="17" borderId="7" xfId="5" applyFont="1" applyFill="1" applyBorder="1" applyAlignment="1" applyProtection="1">
      <alignment horizontal="center" vertical="center"/>
      <protection locked="0"/>
    </xf>
    <xf numFmtId="0" fontId="47" fillId="16" borderId="14" xfId="5" applyFont="1" applyFill="1" applyBorder="1" applyAlignment="1" applyProtection="1">
      <alignment horizontal="center" vertical="center" wrapText="1"/>
      <protection locked="0"/>
    </xf>
    <xf numFmtId="0" fontId="47" fillId="16" borderId="7" xfId="5" applyFont="1" applyFill="1" applyBorder="1" applyAlignment="1" applyProtection="1">
      <alignment horizontal="center" vertical="center" wrapText="1"/>
      <protection locked="0"/>
    </xf>
    <xf numFmtId="0" fontId="63" fillId="16" borderId="12" xfId="5" applyFont="1" applyFill="1" applyBorder="1" applyAlignment="1" applyProtection="1">
      <alignment horizontal="right" vertical="center" wrapText="1"/>
      <protection locked="0"/>
    </xf>
    <xf numFmtId="0" fontId="63" fillId="16" borderId="14" xfId="5" applyFont="1" applyFill="1" applyBorder="1" applyAlignment="1" applyProtection="1">
      <alignment horizontal="right" vertical="center" wrapText="1"/>
      <protection locked="0"/>
    </xf>
    <xf numFmtId="0" fontId="63" fillId="16" borderId="7" xfId="5" applyFont="1" applyFill="1" applyBorder="1" applyAlignment="1" applyProtection="1">
      <alignment horizontal="right" vertical="center" wrapText="1"/>
      <protection locked="0"/>
    </xf>
    <xf numFmtId="0" fontId="57" fillId="16" borderId="11" xfId="5" applyFont="1" applyFill="1" applyBorder="1" applyAlignment="1" applyProtection="1">
      <alignment horizontal="center" vertical="center" wrapText="1"/>
      <protection locked="0"/>
    </xf>
    <xf numFmtId="0" fontId="57" fillId="16" borderId="10" xfId="5" applyFont="1" applyFill="1" applyBorder="1" applyAlignment="1" applyProtection="1">
      <alignment horizontal="center" vertical="center" wrapText="1"/>
      <protection locked="0"/>
    </xf>
    <xf numFmtId="0" fontId="87" fillId="14" borderId="8" xfId="0" applyFont="1" applyFill="1" applyBorder="1" applyAlignment="1" applyProtection="1">
      <alignment horizontal="left" vertical="center"/>
      <protection locked="0"/>
    </xf>
    <xf numFmtId="0" fontId="55" fillId="23" borderId="8" xfId="5" applyFont="1" applyFill="1" applyBorder="1" applyAlignment="1">
      <alignment horizontal="center" vertical="center"/>
    </xf>
    <xf numFmtId="0" fontId="41" fillId="16" borderId="14" xfId="5" applyFill="1" applyBorder="1" applyAlignment="1">
      <alignment horizontal="center" vertical="center"/>
    </xf>
    <xf numFmtId="0" fontId="45" fillId="4" borderId="14" xfId="5" applyFont="1" applyFill="1" applyBorder="1" applyAlignment="1" applyProtection="1">
      <alignment horizontal="left" vertical="center"/>
      <protection locked="0"/>
    </xf>
    <xf numFmtId="0" fontId="45" fillId="4" borderId="7" xfId="5" applyFont="1" applyFill="1" applyBorder="1" applyAlignment="1" applyProtection="1">
      <alignment horizontal="left" vertical="center"/>
      <protection locked="0"/>
    </xf>
    <xf numFmtId="0" fontId="45" fillId="16" borderId="14" xfId="5" applyFont="1" applyFill="1" applyBorder="1" applyAlignment="1" applyProtection="1">
      <alignment horizontal="left" vertical="center"/>
      <protection hidden="1"/>
    </xf>
    <xf numFmtId="0" fontId="55" fillId="26" borderId="12" xfId="5" applyFont="1" applyFill="1" applyBorder="1" applyAlignment="1">
      <alignment horizontal="right" vertical="center"/>
    </xf>
    <xf numFmtId="0" fontId="55" fillId="26" borderId="14" xfId="5" applyFont="1" applyFill="1" applyBorder="1" applyAlignment="1">
      <alignment horizontal="right" vertical="center"/>
    </xf>
    <xf numFmtId="0" fontId="55" fillId="14" borderId="8" xfId="5" applyFont="1" applyFill="1" applyBorder="1" applyAlignment="1" applyProtection="1">
      <alignment horizontal="center" vertical="center"/>
      <protection hidden="1"/>
    </xf>
    <xf numFmtId="0" fontId="55" fillId="14" borderId="8" xfId="5" applyFont="1" applyFill="1" applyBorder="1" applyAlignment="1" applyProtection="1">
      <alignment horizontal="center" vertical="center" wrapText="1"/>
      <protection hidden="1"/>
    </xf>
    <xf numFmtId="0" fontId="63" fillId="16" borderId="14" xfId="5" applyFont="1" applyFill="1" applyBorder="1" applyAlignment="1" applyProtection="1">
      <alignment horizontal="left" vertical="center" wrapText="1"/>
      <protection hidden="1"/>
    </xf>
    <xf numFmtId="0" fontId="47" fillId="16" borderId="12" xfId="5" applyFont="1" applyFill="1" applyBorder="1" applyAlignment="1" applyProtection="1">
      <alignment horizontal="center" vertical="center"/>
      <protection locked="0" hidden="1"/>
    </xf>
    <xf numFmtId="0" fontId="41" fillId="16" borderId="7" xfId="5" applyFill="1" applyBorder="1" applyAlignment="1" applyProtection="1">
      <alignment vertical="center"/>
      <protection locked="0" hidden="1"/>
    </xf>
    <xf numFmtId="0" fontId="41" fillId="16" borderId="13" xfId="5" applyFill="1" applyBorder="1" applyAlignment="1">
      <alignment horizontal="right" vertical="center"/>
    </xf>
    <xf numFmtId="0" fontId="41" fillId="16" borderId="3" xfId="5" applyFill="1" applyBorder="1" applyAlignment="1">
      <alignment horizontal="right" vertical="center"/>
    </xf>
    <xf numFmtId="0" fontId="62" fillId="16" borderId="9" xfId="5" applyFont="1" applyFill="1" applyBorder="1" applyAlignment="1" applyProtection="1">
      <alignment horizontal="right" vertical="center"/>
      <protection hidden="1"/>
    </xf>
    <xf numFmtId="0" fontId="62" fillId="16" borderId="10" xfId="5" applyFont="1" applyFill="1" applyBorder="1" applyAlignment="1" applyProtection="1">
      <alignment horizontal="right" vertical="center"/>
      <protection hidden="1"/>
    </xf>
    <xf numFmtId="170" fontId="56" fillId="8" borderId="9" xfId="5" applyNumberFormat="1" applyFont="1" applyFill="1" applyBorder="1" applyAlignment="1">
      <alignment vertical="center"/>
    </xf>
    <xf numFmtId="170" fontId="56" fillId="8" borderId="10" xfId="5" applyNumberFormat="1" applyFont="1" applyFill="1" applyBorder="1" applyAlignment="1">
      <alignment vertical="center"/>
    </xf>
    <xf numFmtId="0" fontId="55" fillId="33" borderId="15" xfId="5" applyFont="1" applyFill="1" applyBorder="1" applyAlignment="1" applyProtection="1">
      <alignment horizontal="center" vertical="center"/>
      <protection hidden="1"/>
    </xf>
    <xf numFmtId="0" fontId="55" fillId="33" borderId="13" xfId="5" applyFont="1" applyFill="1" applyBorder="1" applyAlignment="1" applyProtection="1">
      <alignment horizontal="center" vertical="center"/>
      <protection hidden="1"/>
    </xf>
    <xf numFmtId="0" fontId="55" fillId="33" borderId="2" xfId="5" applyFont="1" applyFill="1" applyBorder="1" applyAlignment="1" applyProtection="1">
      <alignment horizontal="center" vertical="center"/>
      <protection hidden="1"/>
    </xf>
    <xf numFmtId="0" fontId="55" fillId="33" borderId="3" xfId="5" applyFont="1" applyFill="1" applyBorder="1" applyAlignment="1" applyProtection="1">
      <alignment horizontal="center" vertical="center"/>
      <protection hidden="1"/>
    </xf>
    <xf numFmtId="0" fontId="56" fillId="32" borderId="8" xfId="5" applyFont="1" applyFill="1" applyBorder="1" applyAlignment="1" applyProtection="1">
      <alignment horizontal="center" vertical="center"/>
      <protection hidden="1"/>
    </xf>
    <xf numFmtId="170" fontId="56" fillId="8" borderId="9" xfId="5" applyNumberFormat="1" applyFont="1" applyFill="1" applyBorder="1" applyAlignment="1">
      <alignment horizontal="right" vertical="center"/>
    </xf>
    <xf numFmtId="170" fontId="56" fillId="8" borderId="10" xfId="5" applyNumberFormat="1" applyFont="1" applyFill="1" applyBorder="1" applyAlignment="1">
      <alignment horizontal="right" vertical="center"/>
    </xf>
    <xf numFmtId="0" fontId="55" fillId="14" borderId="14" xfId="5" applyFont="1" applyFill="1" applyBorder="1" applyAlignment="1">
      <alignment horizontal="left" vertical="center" wrapText="1"/>
    </xf>
    <xf numFmtId="0" fontId="59" fillId="16" borderId="9" xfId="5" applyFont="1" applyFill="1" applyBorder="1" applyAlignment="1">
      <alignment horizontal="center" vertical="center"/>
    </xf>
    <xf numFmtId="0" fontId="59" fillId="16" borderId="10" xfId="5" applyFont="1" applyFill="1" applyBorder="1" applyAlignment="1">
      <alignment horizontal="center" vertical="center"/>
    </xf>
    <xf numFmtId="0" fontId="41" fillId="12" borderId="15" xfId="5" applyFill="1" applyBorder="1" applyAlignment="1">
      <alignment horizontal="center" vertical="center"/>
    </xf>
    <xf numFmtId="0" fontId="41" fillId="12" borderId="2" xfId="5" applyFill="1" applyBorder="1" applyAlignment="1">
      <alignment horizontal="center" vertical="center"/>
    </xf>
    <xf numFmtId="0" fontId="41" fillId="12" borderId="6" xfId="5" applyFill="1" applyBorder="1" applyAlignment="1">
      <alignment horizontal="left" vertical="center" wrapText="1"/>
    </xf>
    <xf numFmtId="0" fontId="41" fillId="12" borderId="5" xfId="5" applyFill="1" applyBorder="1" applyAlignment="1">
      <alignment horizontal="left" vertical="center" wrapText="1"/>
    </xf>
    <xf numFmtId="0" fontId="55" fillId="28" borderId="12" xfId="5" applyFont="1" applyFill="1" applyBorder="1" applyAlignment="1">
      <alignment horizontal="center" vertical="center"/>
    </xf>
    <xf numFmtId="0" fontId="55" fillId="28" borderId="14" xfId="5" applyFont="1" applyFill="1" applyBorder="1" applyAlignment="1">
      <alignment horizontal="center" vertical="center"/>
    </xf>
    <xf numFmtId="0" fontId="55" fillId="28" borderId="7" xfId="5" applyFont="1" applyFill="1" applyBorder="1" applyAlignment="1">
      <alignment horizontal="center" vertical="center"/>
    </xf>
    <xf numFmtId="0" fontId="41" fillId="6" borderId="15" xfId="5" applyFill="1" applyBorder="1" applyAlignment="1">
      <alignment horizontal="center" vertical="center"/>
    </xf>
    <xf numFmtId="0" fontId="41" fillId="6" borderId="2" xfId="5" applyFill="1" applyBorder="1" applyAlignment="1">
      <alignment horizontal="center" vertical="center"/>
    </xf>
    <xf numFmtId="0" fontId="41" fillId="6" borderId="6" xfId="5" applyFill="1" applyBorder="1" applyAlignment="1">
      <alignment horizontal="left" vertical="center" wrapText="1"/>
    </xf>
    <xf numFmtId="0" fontId="41" fillId="6" borderId="5" xfId="5" applyFill="1" applyBorder="1" applyAlignment="1">
      <alignment horizontal="left" vertical="center" wrapText="1"/>
    </xf>
    <xf numFmtId="0" fontId="58" fillId="23" borderId="15" xfId="5" applyFont="1" applyFill="1" applyBorder="1" applyAlignment="1">
      <alignment horizontal="center" vertical="center"/>
    </xf>
    <xf numFmtId="0" fontId="58" fillId="23" borderId="2" xfId="5" applyFont="1" applyFill="1" applyBorder="1" applyAlignment="1">
      <alignment horizontal="center" vertical="center"/>
    </xf>
    <xf numFmtId="0" fontId="55" fillId="23" borderId="6" xfId="5" applyFont="1" applyFill="1" applyBorder="1" applyAlignment="1">
      <alignment horizontal="left" vertical="center" wrapText="1"/>
    </xf>
    <xf numFmtId="0" fontId="55" fillId="23" borderId="5" xfId="5" applyFont="1" applyFill="1" applyBorder="1" applyAlignment="1">
      <alignment horizontal="left" vertical="center" wrapText="1"/>
    </xf>
    <xf numFmtId="0" fontId="55" fillId="28" borderId="15" xfId="5" applyFont="1" applyFill="1" applyBorder="1" applyAlignment="1">
      <alignment horizontal="center" vertical="center"/>
    </xf>
    <xf numFmtId="0" fontId="55" fillId="28" borderId="6" xfId="5" applyFont="1" applyFill="1" applyBorder="1" applyAlignment="1">
      <alignment horizontal="center" vertical="center"/>
    </xf>
    <xf numFmtId="0" fontId="55" fillId="28" borderId="13" xfId="5" applyFont="1" applyFill="1" applyBorder="1" applyAlignment="1">
      <alignment horizontal="center" vertical="center"/>
    </xf>
    <xf numFmtId="0" fontId="55" fillId="28" borderId="2" xfId="5" applyFont="1" applyFill="1" applyBorder="1" applyAlignment="1">
      <alignment horizontal="center" vertical="center"/>
    </xf>
    <xf numFmtId="0" fontId="55" fillId="28" borderId="5" xfId="5" applyFont="1" applyFill="1" applyBorder="1" applyAlignment="1">
      <alignment horizontal="center" vertical="center"/>
    </xf>
    <xf numFmtId="0" fontId="55" fillId="28" borderId="3" xfId="5" applyFont="1" applyFill="1" applyBorder="1" applyAlignment="1">
      <alignment horizontal="center" vertical="center"/>
    </xf>
    <xf numFmtId="0" fontId="55" fillId="28" borderId="9" xfId="5" applyFont="1" applyFill="1" applyBorder="1" applyAlignment="1">
      <alignment horizontal="center" wrapText="1"/>
    </xf>
    <xf numFmtId="0" fontId="55" fillId="28" borderId="10" xfId="5" applyFont="1" applyFill="1" applyBorder="1" applyAlignment="1">
      <alignment horizontal="center" wrapText="1"/>
    </xf>
    <xf numFmtId="0" fontId="6" fillId="6" borderId="6" xfId="5" applyFont="1" applyFill="1" applyBorder="1" applyAlignment="1">
      <alignment horizontal="left" vertical="center" wrapText="1"/>
    </xf>
    <xf numFmtId="0" fontId="41" fillId="16" borderId="6" xfId="5" applyFill="1" applyBorder="1" applyAlignment="1">
      <alignment horizontal="left" vertical="center" wrapText="1"/>
    </xf>
    <xf numFmtId="0" fontId="41" fillId="16" borderId="5" xfId="5" applyFill="1" applyBorder="1" applyAlignment="1">
      <alignment horizontal="left" vertical="center" wrapText="1"/>
    </xf>
    <xf numFmtId="0" fontId="41" fillId="4" borderId="9" xfId="5" applyFill="1" applyBorder="1" applyAlignment="1" applyProtection="1">
      <alignment horizontal="center"/>
      <protection locked="0"/>
    </xf>
    <xf numFmtId="0" fontId="41" fillId="4" borderId="10" xfId="5" applyFill="1" applyBorder="1" applyAlignment="1" applyProtection="1">
      <alignment horizontal="center"/>
      <protection locked="0"/>
    </xf>
    <xf numFmtId="0" fontId="6" fillId="16" borderId="6" xfId="5" applyFont="1" applyFill="1" applyBorder="1" applyAlignment="1">
      <alignment horizontal="left" vertical="center" wrapText="1"/>
    </xf>
    <xf numFmtId="0" fontId="14" fillId="6" borderId="13" xfId="5" applyFont="1" applyFill="1" applyBorder="1" applyAlignment="1">
      <alignment horizontal="left" vertical="center"/>
    </xf>
    <xf numFmtId="0" fontId="41" fillId="6" borderId="3" xfId="5" applyFill="1" applyBorder="1" applyAlignment="1">
      <alignment horizontal="left" vertical="center"/>
    </xf>
    <xf numFmtId="0" fontId="2" fillId="6" borderId="13" xfId="5" applyFont="1" applyFill="1" applyBorder="1" applyAlignment="1">
      <alignment horizontal="left" vertical="center"/>
    </xf>
    <xf numFmtId="0" fontId="2" fillId="16" borderId="13" xfId="5" applyFont="1" applyFill="1" applyBorder="1" applyAlignment="1">
      <alignment horizontal="left" vertical="center" wrapText="1"/>
    </xf>
    <xf numFmtId="0" fontId="41" fillId="16" borderId="3" xfId="5" applyFill="1" applyBorder="1" applyAlignment="1">
      <alignment horizontal="left" vertical="center" wrapText="1"/>
    </xf>
    <xf numFmtId="0" fontId="6" fillId="6" borderId="13" xfId="5" applyFont="1" applyFill="1" applyBorder="1" applyAlignment="1">
      <alignment horizontal="left" vertical="center"/>
    </xf>
    <xf numFmtId="0" fontId="14" fillId="16" borderId="13" xfId="5" applyFont="1" applyFill="1" applyBorder="1" applyAlignment="1">
      <alignment horizontal="left" vertical="center"/>
    </xf>
    <xf numFmtId="0" fontId="41" fillId="16" borderId="3" xfId="5" applyFill="1" applyBorder="1" applyAlignment="1">
      <alignment horizontal="left" vertical="center"/>
    </xf>
    <xf numFmtId="0" fontId="6" fillId="6" borderId="13" xfId="5" applyFont="1" applyFill="1" applyBorder="1" applyAlignment="1">
      <alignment horizontal="left" vertical="center" wrapText="1"/>
    </xf>
    <xf numFmtId="0" fontId="6" fillId="16" borderId="13" xfId="5" applyFont="1" applyFill="1" applyBorder="1" applyAlignment="1">
      <alignment horizontal="left" vertical="center" wrapText="1"/>
    </xf>
    <xf numFmtId="0" fontId="55" fillId="28" borderId="13" xfId="5" applyFont="1" applyFill="1" applyBorder="1" applyAlignment="1">
      <alignment horizontal="left" vertical="center" wrapText="1"/>
    </xf>
    <xf numFmtId="0" fontId="55" fillId="28" borderId="3" xfId="5" applyFont="1" applyFill="1" applyBorder="1" applyAlignment="1">
      <alignment horizontal="left" vertical="center"/>
    </xf>
    <xf numFmtId="0" fontId="55" fillId="23" borderId="6" xfId="5" applyFont="1" applyFill="1" applyBorder="1" applyAlignment="1">
      <alignment horizontal="center" vertical="center" wrapText="1"/>
    </xf>
    <xf numFmtId="0" fontId="55" fillId="23" borderId="0" xfId="5" applyFont="1" applyFill="1" applyAlignment="1">
      <alignment horizontal="center" vertical="center" wrapText="1"/>
    </xf>
    <xf numFmtId="0" fontId="55" fillId="23" borderId="5" xfId="5" applyFont="1" applyFill="1" applyBorder="1" applyAlignment="1">
      <alignment horizontal="center" vertical="center" wrapText="1"/>
    </xf>
    <xf numFmtId="0" fontId="58" fillId="23" borderId="1" xfId="5" applyFont="1" applyFill="1" applyBorder="1" applyAlignment="1">
      <alignment horizontal="center" vertical="center"/>
    </xf>
    <xf numFmtId="165" fontId="92" fillId="4" borderId="9" xfId="11" applyFont="1" applyFill="1" applyBorder="1" applyAlignment="1" applyProtection="1">
      <alignment horizontal="center"/>
      <protection locked="0"/>
    </xf>
    <xf numFmtId="165" fontId="92" fillId="4" borderId="10" xfId="11" applyFont="1" applyFill="1" applyBorder="1" applyAlignment="1" applyProtection="1">
      <alignment horizontal="center"/>
      <protection locked="0"/>
    </xf>
    <xf numFmtId="165" fontId="55" fillId="23" borderId="9" xfId="11" applyFont="1" applyFill="1" applyBorder="1" applyAlignment="1">
      <alignment horizontal="center" vertical="center"/>
    </xf>
    <xf numFmtId="165" fontId="55" fillId="23" borderId="10" xfId="11" applyFont="1" applyFill="1" applyBorder="1" applyAlignment="1">
      <alignment horizontal="center" vertical="center"/>
    </xf>
    <xf numFmtId="0" fontId="6" fillId="16" borderId="13" xfId="5" applyFont="1" applyFill="1" applyBorder="1" applyAlignment="1">
      <alignment horizontal="left" vertical="center"/>
    </xf>
  </cellXfs>
  <cellStyles count="14">
    <cellStyle name="Hiperlink" xfId="1" builtinId="8"/>
    <cellStyle name="Hiperlink 2" xfId="13" xr:uid="{00000000-0005-0000-0000-000001000000}"/>
    <cellStyle name="Moeda" xfId="2" builtinId="4"/>
    <cellStyle name="Moeda 2" xfId="3" xr:uid="{00000000-0005-0000-0000-000003000000}"/>
    <cellStyle name="Moeda 3" xfId="4" xr:uid="{00000000-0005-0000-0000-000004000000}"/>
    <cellStyle name="Normal" xfId="0" builtinId="0"/>
    <cellStyle name="Normal 2" xfId="5" xr:uid="{00000000-0005-0000-0000-000006000000}"/>
    <cellStyle name="Normal 3" xfId="12" xr:uid="{00000000-0005-0000-0000-000007000000}"/>
    <cellStyle name="Porcentagem" xfId="6" builtinId="5"/>
    <cellStyle name="Porcentagem 2" xfId="7" xr:uid="{00000000-0005-0000-0000-000009000000}"/>
    <cellStyle name="Porcentagem 3" xfId="8" xr:uid="{00000000-0005-0000-0000-00000A000000}"/>
    <cellStyle name="Separador de milhares 2" xfId="9" xr:uid="{00000000-0005-0000-0000-00000B000000}"/>
    <cellStyle name="Separador de milhares 3" xfId="10" xr:uid="{00000000-0005-0000-0000-00000C000000}"/>
    <cellStyle name="Vírgula" xfId="11" builtinId="3"/>
  </cellStyles>
  <dxfs count="251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9D-4561-909B-1C787F0C9820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9D-4561-909B-1C787F0C9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79704"/>
        <c:axId val="305280096"/>
      </c:scatterChart>
      <c:valAx>
        <c:axId val="305279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05280096"/>
        <c:crosses val="autoZero"/>
        <c:crossBetween val="midCat"/>
        <c:majorUnit val="1"/>
      </c:valAx>
      <c:valAx>
        <c:axId val="305280096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305279704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Financeiro!$E$35:$AB$35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B-4078-99EE-5B109E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Financeiro!$E$34:$AB$34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FB-4078-99EE-5B109E1224A2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Financeiro!$E$33:$AB$33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FB-4078-99EE-5B109E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Lines="10" dropStyle="combo" dx="22" fmlaLink="$M$4" fmlaRange="Apoio!$B$13:$F$21" noThreeD="1" sel="1" val="0"/>
</file>

<file path=xl/ctrlProps/ctrlProp10.xml><?xml version="1.0" encoding="utf-8"?>
<formControlPr xmlns="http://schemas.microsoft.com/office/spreadsheetml/2009/9/main" objectType="Drop" dropLines="10" dropStyle="combo" dx="22" fmlaLink="$C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22" fmlaLink="$D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22" fmlaLink="$E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22" fmlaLink="$F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22" fmlaLink="$G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22" fmlaLink="$H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22" fmlaLink="$I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22" fmlaLink="$J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22" fmlaLink="$K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22" fmlaLink="$L$6" fmlaRange="Apoio!$AG$7:$AG$294" noThreeD="1" sel="1" val="0"/>
</file>

<file path=xl/ctrlProps/ctrlProp2.xml><?xml version="1.0" encoding="utf-8"?>
<formControlPr xmlns="http://schemas.microsoft.com/office/spreadsheetml/2009/9/main" objectType="Drop" dropStyle="combo" dx="22" fmlaLink="$E$19" fmlaRange="Apoio!$B$25:$B$36" noThreeD="1" sel="1" val="0"/>
</file>

<file path=xl/ctrlProps/ctrlProp20.xml><?xml version="1.0" encoding="utf-8"?>
<formControlPr xmlns="http://schemas.microsoft.com/office/spreadsheetml/2009/9/main" objectType="Drop" dropLines="10" dropStyle="combo" dx="22" fmlaLink="$M$6" fmlaRange="Apoio!$AG$7:$AG$294" noThreeD="1" sel="1" val="0"/>
</file>

<file path=xl/ctrlProps/ctrlProp21.xml><?xml version="1.0" encoding="utf-8"?>
<formControlPr xmlns="http://schemas.microsoft.com/office/spreadsheetml/2009/9/main" objectType="Drop" dropLines="10" dropStyle="combo" dx="22" fmlaLink="$N$6" fmlaRange="Apoio!$AG$7:$AG$294" noThreeD="1" sel="1" val="0"/>
</file>

<file path=xl/ctrlProps/ctrlProp22.xml><?xml version="1.0" encoding="utf-8"?>
<formControlPr xmlns="http://schemas.microsoft.com/office/spreadsheetml/2009/9/main" objectType="Drop" dropLines="10" dropStyle="combo" dx="22" fmlaLink="$M$14" fmlaRange="Apoio!$B$56:$B$81" noThreeD="1" sel="1" val="4"/>
</file>

<file path=xl/ctrlProps/ctrlProp23.xml><?xml version="1.0" encoding="utf-8"?>
<formControlPr xmlns="http://schemas.microsoft.com/office/spreadsheetml/2009/9/main" objectType="Drop" dropLines="10" dropStyle="combo" dx="22" fmlaLink="$M$14" fmlaRange="Apoio!$B$56:$B$81" noThreeD="1" sel="1" val="0"/>
</file>

<file path=xl/ctrlProps/ctrlProp24.xml><?xml version="1.0" encoding="utf-8"?>
<formControlPr xmlns="http://schemas.microsoft.com/office/spreadsheetml/2009/9/main" objectType="Drop" dropLines="10" dropStyle="combo" dx="22" fmlaLink="$M$14" fmlaRange="Apoio!$B$56:$B$81" noThreeD="1" sel="1" val="0"/>
</file>

<file path=xl/ctrlProps/ctrlProp3.xml><?xml version="1.0" encoding="utf-8"?>
<formControlPr xmlns="http://schemas.microsoft.com/office/spreadsheetml/2009/9/main" objectType="Drop" dropLines="10" dropStyle="combo" dx="22" fmlaLink="$E$6" fmlaRange="Apoio!$AG$7:$AG$294" noThreeD="1" sel="1" val="0"/>
</file>

<file path=xl/ctrlProps/ctrlProp4.xml><?xml version="1.0" encoding="utf-8"?>
<formControlPr xmlns="http://schemas.microsoft.com/office/spreadsheetml/2009/9/main" objectType="Drop" dropLines="10" dropStyle="combo" dx="22" fmlaLink="$E$7" fmlaRange="Apoio!$AD$10:$AD$25" noThreeD="1" sel="12" val="6"/>
</file>

<file path=xl/ctrlProps/ctrlProp5.xml><?xml version="1.0" encoding="utf-8"?>
<formControlPr xmlns="http://schemas.microsoft.com/office/spreadsheetml/2009/9/main" objectType="Drop" dropLines="4" dropStyle="combo" dx="22" fmlaLink="$E$18" fmlaRange="Apoio!$B$39:$F$44" noThreeD="1" sel="1" val="0"/>
</file>

<file path=xl/ctrlProps/ctrlProp6.xml><?xml version="1.0" encoding="utf-8"?>
<formControlPr xmlns="http://schemas.microsoft.com/office/spreadsheetml/2009/9/main" objectType="Drop" dropLines="4" dropStyle="combo" dx="22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22" fmlaLink="$E$15" fmlaRange="Apoio!$B$47:$F$49" noThreeD="1" sel="1" val="0"/>
</file>

<file path=xl/ctrlProps/ctrlProp8.xml><?xml version="1.0" encoding="utf-8"?>
<formControlPr xmlns="http://schemas.microsoft.com/office/spreadsheetml/2009/9/main" objectType="Drop" dropStyle="combo" dx="22" fmlaLink="$M$19" fmlaRange="Apoio!$B$25:$B$36" noThreeD="1" sel="1" val="0"/>
</file>

<file path=xl/ctrlProps/ctrlProp9.xml><?xml version="1.0" encoding="utf-8"?>
<formControlPr xmlns="http://schemas.microsoft.com/office/spreadsheetml/2009/9/main" objectType="Drop" dropLines="4" dropStyle="combo" dx="22" fmlaLink="$M$18" fmlaRange="Apoio!$B$39:$F$4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ondAmbCusto (OR&#199;)'!A1"/><Relationship Id="rId13" Type="http://schemas.openxmlformats.org/officeDocument/2006/relationships/hyperlink" Target="#RefrigBenef1!A1"/><Relationship Id="rId18" Type="http://schemas.openxmlformats.org/officeDocument/2006/relationships/hyperlink" Target="#'HospCusto (OR&#199;)'!A1"/><Relationship Id="rId26" Type="http://schemas.openxmlformats.org/officeDocument/2006/relationships/hyperlink" Target="#'FICusto (OR&#199;)'!A1"/><Relationship Id="rId3" Type="http://schemas.openxmlformats.org/officeDocument/2006/relationships/hyperlink" Target="#ContrDesemp!A1"/><Relationship Id="rId21" Type="http://schemas.openxmlformats.org/officeDocument/2006/relationships/hyperlink" Target="#F&#237;sico!A1"/><Relationship Id="rId7" Type="http://schemas.openxmlformats.org/officeDocument/2006/relationships/hyperlink" Target="#IlumBenef1!A1"/><Relationship Id="rId12" Type="http://schemas.openxmlformats.org/officeDocument/2006/relationships/hyperlink" Target="#'RefrigCusto (OR&#199;)'!A1"/><Relationship Id="rId17" Type="http://schemas.openxmlformats.org/officeDocument/2006/relationships/hyperlink" Target="#OutrosBenef1!A1"/><Relationship Id="rId25" Type="http://schemas.openxmlformats.org/officeDocument/2006/relationships/hyperlink" Target="#'Diagn&#243;stico (OR&#199;)'!A1"/><Relationship Id="rId2" Type="http://schemas.openxmlformats.org/officeDocument/2006/relationships/hyperlink" Target="#RCB!A1"/><Relationship Id="rId16" Type="http://schemas.openxmlformats.org/officeDocument/2006/relationships/hyperlink" Target="#'OutrosCusto (OR&#199;)'!A1"/><Relationship Id="rId20" Type="http://schemas.openxmlformats.org/officeDocument/2006/relationships/hyperlink" Target="#Transporte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'IlumCusto (OR&#199;)'!A1"/><Relationship Id="rId11" Type="http://schemas.openxmlformats.org/officeDocument/2006/relationships/hyperlink" Target="#MotorBenef1!A1"/><Relationship Id="rId24" Type="http://schemas.openxmlformats.org/officeDocument/2006/relationships/hyperlink" Target="#'Treinamento (OR&#199;)'!A1"/><Relationship Id="rId32" Type="http://schemas.openxmlformats.org/officeDocument/2006/relationships/image" Target="../media/image2.png"/><Relationship Id="rId5" Type="http://schemas.openxmlformats.org/officeDocument/2006/relationships/hyperlink" Target="#'Descarte (OR&#199;)'!A1"/><Relationship Id="rId15" Type="http://schemas.openxmlformats.org/officeDocument/2006/relationships/hyperlink" Target="#SolarBenef1!A1"/><Relationship Id="rId23" Type="http://schemas.openxmlformats.org/officeDocument/2006/relationships/hyperlink" Target="#'Marketing (OR&#199;)'!A1"/><Relationship Id="rId28" Type="http://schemas.openxmlformats.org/officeDocument/2006/relationships/hyperlink" Target="http://www.aneel.gov.br/ped-eficiencia-energetica" TargetMode="External"/><Relationship Id="rId10" Type="http://schemas.openxmlformats.org/officeDocument/2006/relationships/hyperlink" Target="#'MotorCusto (OR&#199;)'!A1"/><Relationship Id="rId19" Type="http://schemas.openxmlformats.org/officeDocument/2006/relationships/hyperlink" Target="#HospBenef1!A1"/><Relationship Id="rId31" Type="http://schemas.openxmlformats.org/officeDocument/2006/relationships/hyperlink" Target="http://enel-ce.chamadapublica.com.br/" TargetMode="External"/><Relationship Id="rId4" Type="http://schemas.openxmlformats.org/officeDocument/2006/relationships/hyperlink" Target="#'M&amp;V (OR&#199;)'!A1"/><Relationship Id="rId9" Type="http://schemas.openxmlformats.org/officeDocument/2006/relationships/hyperlink" Target="#CondAmbBenef1!A1"/><Relationship Id="rId14" Type="http://schemas.openxmlformats.org/officeDocument/2006/relationships/hyperlink" Target="#'SolarCusto (OR&#199;)'!A1"/><Relationship Id="rId22" Type="http://schemas.openxmlformats.org/officeDocument/2006/relationships/hyperlink" Target="#Financeiro!A1"/><Relationship Id="rId27" Type="http://schemas.openxmlformats.org/officeDocument/2006/relationships/hyperlink" Target="#FIBenef1!A1"/><Relationship Id="rId30" Type="http://schemas.openxmlformats.org/officeDocument/2006/relationships/hyperlink" Target="#Ajuda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metro.gov.br/consumidor/tabelas.asp" TargetMode="External"/><Relationship Id="rId2" Type="http://schemas.openxmlformats.org/officeDocument/2006/relationships/image" Target="../media/image3.jpeg"/><Relationship Id="rId1" Type="http://schemas.openxmlformats.org/officeDocument/2006/relationships/hyperlink" Target="http://www.procelinfo.com.br/main.asp?View=%7bB70B5A3C-19EF-499D-B7BC-D6FF3BABE5FA%7d" TargetMode="External"/><Relationship Id="rId5" Type="http://schemas.openxmlformats.org/officeDocument/2006/relationships/hyperlink" Target="#Apresenta&#231;&#227;o!A1"/><Relationship Id="rId4" Type="http://schemas.openxmlformats.org/officeDocument/2006/relationships/image" Target="../media/image4.gi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1206500</xdr:colOff>
          <xdr:row>2</xdr:row>
          <xdr:rowOff>190500</xdr:rowOff>
        </xdr:from>
        <xdr:to>
          <xdr:col>14</xdr:col>
          <xdr:colOff>1181100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5</xdr:col>
      <xdr:colOff>1178719</xdr:colOff>
      <xdr:row>35</xdr:row>
      <xdr:rowOff>0</xdr:rowOff>
    </xdr:from>
    <xdr:to>
      <xdr:col>8</xdr:col>
      <xdr:colOff>1</xdr:colOff>
      <xdr:row>39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37</xdr:row>
      <xdr:rowOff>9526</xdr:rowOff>
    </xdr:from>
    <xdr:to>
      <xdr:col>8</xdr:col>
      <xdr:colOff>0</xdr:colOff>
      <xdr:row>39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37</xdr:row>
      <xdr:rowOff>30959</xdr:rowOff>
    </xdr:from>
    <xdr:to>
      <xdr:col>15</xdr:col>
      <xdr:colOff>0</xdr:colOff>
      <xdr:row>39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40</xdr:row>
      <xdr:rowOff>11906</xdr:rowOff>
    </xdr:from>
    <xdr:to>
      <xdr:col>7</xdr:col>
      <xdr:colOff>1333499</xdr:colOff>
      <xdr:row>42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40</xdr:row>
      <xdr:rowOff>0</xdr:rowOff>
    </xdr:from>
    <xdr:to>
      <xdr:col>14</xdr:col>
      <xdr:colOff>1333499</xdr:colOff>
      <xdr:row>42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42</xdr:row>
      <xdr:rowOff>33338</xdr:rowOff>
    </xdr:from>
    <xdr:to>
      <xdr:col>8</xdr:col>
      <xdr:colOff>0</xdr:colOff>
      <xdr:row>48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66675</xdr:rowOff>
    </xdr:from>
    <xdr:to>
      <xdr:col>18</xdr:col>
      <xdr:colOff>679688</xdr:colOff>
      <xdr:row>5</xdr:row>
      <xdr:rowOff>9957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48938" y="628650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831056</xdr:colOff>
      <xdr:row>1</xdr:row>
      <xdr:rowOff>40489</xdr:rowOff>
    </xdr:from>
    <xdr:to>
      <xdr:col>20</xdr:col>
      <xdr:colOff>534431</xdr:colOff>
      <xdr:row>3</xdr:row>
      <xdr:rowOff>12064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56306" y="250039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9</xdr:row>
      <xdr:rowOff>54763</xdr:rowOff>
    </xdr:from>
    <xdr:to>
      <xdr:col>18</xdr:col>
      <xdr:colOff>679649</xdr:colOff>
      <xdr:row>10</xdr:row>
      <xdr:rowOff>188545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48899" y="1759738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7</xdr:row>
      <xdr:rowOff>59517</xdr:rowOff>
    </xdr:from>
    <xdr:to>
      <xdr:col>20</xdr:col>
      <xdr:colOff>536776</xdr:colOff>
      <xdr:row>9</xdr:row>
      <xdr:rowOff>2517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58651" y="138349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71438</xdr:colOff>
      <xdr:row>20</xdr:row>
      <xdr:rowOff>35718</xdr:rowOff>
    </xdr:from>
    <xdr:to>
      <xdr:col>18</xdr:col>
      <xdr:colOff>679688</xdr:colOff>
      <xdr:row>21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20</xdr:row>
      <xdr:rowOff>35719</xdr:rowOff>
    </xdr:from>
    <xdr:to>
      <xdr:col>20</xdr:col>
      <xdr:colOff>536776</xdr:colOff>
      <xdr:row>21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23</xdr:row>
      <xdr:rowOff>26193</xdr:rowOff>
    </xdr:from>
    <xdr:to>
      <xdr:col>18</xdr:col>
      <xdr:colOff>691594</xdr:colOff>
      <xdr:row>24</xdr:row>
      <xdr:rowOff>159693</xdr:rowOff>
    </xdr:to>
    <xdr:sp macro="" textlink="">
      <xdr:nvSpPr>
        <xdr:cNvPr id="23" name="Retângulo de cantos arredondados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60844" y="43981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23</xdr:row>
      <xdr:rowOff>26194</xdr:rowOff>
    </xdr:from>
    <xdr:to>
      <xdr:col>20</xdr:col>
      <xdr:colOff>548682</xdr:colOff>
      <xdr:row>24</xdr:row>
      <xdr:rowOff>159694</xdr:rowOff>
    </xdr:to>
    <xdr:sp macro="" textlink="">
      <xdr:nvSpPr>
        <xdr:cNvPr id="24" name="Retângulo de cantos arredondados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70557" y="439816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26</xdr:row>
      <xdr:rowOff>21404</xdr:rowOff>
    </xdr:from>
    <xdr:to>
      <xdr:col>18</xdr:col>
      <xdr:colOff>691594</xdr:colOff>
      <xdr:row>27</xdr:row>
      <xdr:rowOff>159667</xdr:rowOff>
    </xdr:to>
    <xdr:sp macro="" textlink="">
      <xdr:nvSpPr>
        <xdr:cNvPr id="25" name="Retângulo de cantos arredondados 2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60844" y="4964879"/>
          <a:ext cx="1656000" cy="32876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26</xdr:row>
      <xdr:rowOff>21405</xdr:rowOff>
    </xdr:from>
    <xdr:to>
      <xdr:col>20</xdr:col>
      <xdr:colOff>548682</xdr:colOff>
      <xdr:row>27</xdr:row>
      <xdr:rowOff>159668</xdr:rowOff>
    </xdr:to>
    <xdr:sp macro="" textlink="">
      <xdr:nvSpPr>
        <xdr:cNvPr id="26" name="Retângulo de cantos arredondados 2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70557" y="4964880"/>
          <a:ext cx="1656000" cy="32876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21405</xdr:rowOff>
    </xdr:from>
    <xdr:to>
      <xdr:col>18</xdr:col>
      <xdr:colOff>667780</xdr:colOff>
      <xdr:row>32</xdr:row>
      <xdr:rowOff>147761</xdr:rowOff>
    </xdr:to>
    <xdr:sp macro="" textlink="">
      <xdr:nvSpPr>
        <xdr:cNvPr id="27" name="Retângulo de cantos arredondados 2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37030" y="5612580"/>
          <a:ext cx="1656000" cy="326381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31</xdr:row>
      <xdr:rowOff>21407</xdr:rowOff>
    </xdr:from>
    <xdr:to>
      <xdr:col>20</xdr:col>
      <xdr:colOff>524868</xdr:colOff>
      <xdr:row>32</xdr:row>
      <xdr:rowOff>147763</xdr:rowOff>
    </xdr:to>
    <xdr:sp macro="" textlink="">
      <xdr:nvSpPr>
        <xdr:cNvPr id="28" name="Retângulo de cantos arredondados 2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46743" y="5612582"/>
          <a:ext cx="1656000" cy="326381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33</xdr:row>
      <xdr:rowOff>290481</xdr:rowOff>
    </xdr:from>
    <xdr:to>
      <xdr:col>18</xdr:col>
      <xdr:colOff>667780</xdr:colOff>
      <xdr:row>36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33</xdr:row>
      <xdr:rowOff>290482</xdr:rowOff>
    </xdr:from>
    <xdr:to>
      <xdr:col>20</xdr:col>
      <xdr:colOff>524868</xdr:colOff>
      <xdr:row>36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41</xdr:row>
      <xdr:rowOff>226181</xdr:rowOff>
    </xdr:from>
    <xdr:to>
      <xdr:col>18</xdr:col>
      <xdr:colOff>679686</xdr:colOff>
      <xdr:row>44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41</xdr:row>
      <xdr:rowOff>226182</xdr:rowOff>
    </xdr:from>
    <xdr:to>
      <xdr:col>20</xdr:col>
      <xdr:colOff>536774</xdr:colOff>
      <xdr:row>44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38</xdr:row>
      <xdr:rowOff>154744</xdr:rowOff>
    </xdr:from>
    <xdr:to>
      <xdr:col>18</xdr:col>
      <xdr:colOff>679686</xdr:colOff>
      <xdr:row>40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38</xdr:row>
      <xdr:rowOff>154745</xdr:rowOff>
    </xdr:from>
    <xdr:to>
      <xdr:col>20</xdr:col>
      <xdr:colOff>536774</xdr:colOff>
      <xdr:row>40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5</xdr:row>
      <xdr:rowOff>54770</xdr:rowOff>
    </xdr:from>
    <xdr:to>
      <xdr:col>18</xdr:col>
      <xdr:colOff>677305</xdr:colOff>
      <xdr:row>6</xdr:row>
      <xdr:rowOff>188270</xdr:rowOff>
    </xdr:to>
    <xdr:sp macro="" textlink="">
      <xdr:nvSpPr>
        <xdr:cNvPr id="36" name="Retângulo de cantos arredondados 3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46555" y="997745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992981</xdr:colOff>
      <xdr:row>11</xdr:row>
      <xdr:rowOff>54763</xdr:rowOff>
    </xdr:from>
    <xdr:to>
      <xdr:col>19</xdr:col>
      <xdr:colOff>134381</xdr:colOff>
      <xdr:row>12</xdr:row>
      <xdr:rowOff>188263</xdr:rowOff>
    </xdr:to>
    <xdr:sp macro="" textlink="">
      <xdr:nvSpPr>
        <xdr:cNvPr id="37" name="Retângulo de cantos arredondados 3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1470481" y="214073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826294</xdr:colOff>
      <xdr:row>9</xdr:row>
      <xdr:rowOff>64288</xdr:rowOff>
    </xdr:from>
    <xdr:to>
      <xdr:col>20</xdr:col>
      <xdr:colOff>529669</xdr:colOff>
      <xdr:row>11</xdr:row>
      <xdr:rowOff>7288</xdr:rowOff>
    </xdr:to>
    <xdr:sp macro="" textlink="">
      <xdr:nvSpPr>
        <xdr:cNvPr id="38" name="Retângulo de cantos arredondados 3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51544" y="1769263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35</xdr:row>
      <xdr:rowOff>0</xdr:rowOff>
    </xdr:from>
    <xdr:to>
      <xdr:col>15</xdr:col>
      <xdr:colOff>1</xdr:colOff>
      <xdr:row>39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42</xdr:row>
      <xdr:rowOff>30956</xdr:rowOff>
    </xdr:from>
    <xdr:to>
      <xdr:col>15</xdr:col>
      <xdr:colOff>0</xdr:colOff>
      <xdr:row>48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7</xdr:row>
      <xdr:rowOff>50006</xdr:rowOff>
    </xdr:from>
    <xdr:to>
      <xdr:col>18</xdr:col>
      <xdr:colOff>691592</xdr:colOff>
      <xdr:row>8</xdr:row>
      <xdr:rowOff>183506</xdr:rowOff>
    </xdr:to>
    <xdr:sp macro="" textlink="">
      <xdr:nvSpPr>
        <xdr:cNvPr id="40" name="Retângulo de cantos arredondados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60842" y="137398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835780</xdr:colOff>
      <xdr:row>5</xdr:row>
      <xdr:rowOff>52388</xdr:rowOff>
    </xdr:from>
    <xdr:to>
      <xdr:col>20</xdr:col>
      <xdr:colOff>539155</xdr:colOff>
      <xdr:row>6</xdr:row>
      <xdr:rowOff>185888</xdr:rowOff>
    </xdr:to>
    <xdr:sp macro="" textlink="">
      <xdr:nvSpPr>
        <xdr:cNvPr id="41" name="Retângulo de cantos arredondados 4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61030" y="995363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3</xdr:row>
      <xdr:rowOff>59531</xdr:rowOff>
    </xdr:from>
    <xdr:to>
      <xdr:col>20</xdr:col>
      <xdr:colOff>536849</xdr:colOff>
      <xdr:row>5</xdr:row>
      <xdr:rowOff>2531</xdr:rowOff>
    </xdr:to>
    <xdr:sp macro="" textlink="">
      <xdr:nvSpPr>
        <xdr:cNvPr id="42" name="Retângulo de cantos arredondados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58724" y="621506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45</xdr:row>
      <xdr:rowOff>35704</xdr:rowOff>
    </xdr:from>
    <xdr:to>
      <xdr:col>18</xdr:col>
      <xdr:colOff>655873</xdr:colOff>
      <xdr:row>47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45</xdr:row>
      <xdr:rowOff>35705</xdr:rowOff>
    </xdr:from>
    <xdr:to>
      <xdr:col>20</xdr:col>
      <xdr:colOff>512961</xdr:colOff>
      <xdr:row>47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69057</xdr:colOff>
      <xdr:row>15</xdr:row>
      <xdr:rowOff>21427</xdr:rowOff>
    </xdr:from>
    <xdr:to>
      <xdr:col>20</xdr:col>
      <xdr:colOff>524682</xdr:colOff>
      <xdr:row>16</xdr:row>
      <xdr:rowOff>154927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46557" y="2869402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18</xdr:row>
          <xdr:rowOff>0</xdr:rowOff>
        </xdr:from>
        <xdr:to>
          <xdr:col>7</xdr:col>
          <xdr:colOff>190500</xdr:colOff>
          <xdr:row>19</xdr:row>
          <xdr:rowOff>12700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12700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12700</xdr:colOff>
          <xdr:row>7</xdr:row>
          <xdr:rowOff>12700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16</xdr:row>
          <xdr:rowOff>190500</xdr:rowOff>
        </xdr:from>
        <xdr:to>
          <xdr:col>7</xdr:col>
          <xdr:colOff>190500</xdr:colOff>
          <xdr:row>18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15</xdr:row>
          <xdr:rowOff>0</xdr:rowOff>
        </xdr:from>
        <xdr:to>
          <xdr:col>7</xdr:col>
          <xdr:colOff>190500</xdr:colOff>
          <xdr:row>16</xdr:row>
          <xdr:rowOff>12700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14</xdr:row>
          <xdr:rowOff>0</xdr:rowOff>
        </xdr:from>
        <xdr:to>
          <xdr:col>7</xdr:col>
          <xdr:colOff>190500</xdr:colOff>
          <xdr:row>15</xdr:row>
          <xdr:rowOff>12700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972683</xdr:colOff>
      <xdr:row>19</xdr:row>
      <xdr:rowOff>48898</xdr:rowOff>
    </xdr:from>
    <xdr:to>
      <xdr:col>14</xdr:col>
      <xdr:colOff>1208549</xdr:colOff>
      <xdr:row>24</xdr:row>
      <xdr:rowOff>88118</xdr:rowOff>
    </xdr:to>
    <xdr:pic>
      <xdr:nvPicPr>
        <xdr:cNvPr id="31507" name="Imagem 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3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9146865" y="3659739"/>
          <a:ext cx="1751207" cy="1035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76201</xdr:colOff>
      <xdr:row>1</xdr:row>
      <xdr:rowOff>42863</xdr:rowOff>
    </xdr:from>
    <xdr:to>
      <xdr:col>18</xdr:col>
      <xdr:colOff>684451</xdr:colOff>
      <xdr:row>3</xdr:row>
      <xdr:rowOff>14720</xdr:rowOff>
    </xdr:to>
    <xdr:sp macro="" textlink="">
      <xdr:nvSpPr>
        <xdr:cNvPr id="49" name="Retângulo de cantos arredondados 4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0553701" y="25241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AJUDA</a:t>
          </a:r>
        </a:p>
      </xdr:txBody>
    </xdr:sp>
    <xdr:clientData/>
  </xdr:twoCellAnchor>
  <xdr:twoCellAnchor editAs="oneCell">
    <xdr:from>
      <xdr:col>9</xdr:col>
      <xdr:colOff>502228</xdr:colOff>
      <xdr:row>23</xdr:row>
      <xdr:rowOff>82261</xdr:rowOff>
    </xdr:from>
    <xdr:to>
      <xdr:col>12</xdr:col>
      <xdr:colOff>387620</xdr:colOff>
      <xdr:row>27</xdr:row>
      <xdr:rowOff>110836</xdr:rowOff>
    </xdr:to>
    <xdr:pic>
      <xdr:nvPicPr>
        <xdr:cNvPr id="5" name="Imagem 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1" y="4498397"/>
          <a:ext cx="2180051" cy="7905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393700</xdr:colOff>
          <xdr:row>18</xdr:row>
          <xdr:rowOff>0</xdr:rowOff>
        </xdr:from>
        <xdr:to>
          <xdr:col>13</xdr:col>
          <xdr:colOff>76200</xdr:colOff>
          <xdr:row>19</xdr:row>
          <xdr:rowOff>12700</xdr:rowOff>
        </xdr:to>
        <xdr:sp macro="" textlink="">
          <xdr:nvSpPr>
            <xdr:cNvPr id="31469" name="Drop Down 749" hidden="1">
              <a:extLst>
                <a:ext uri="{63B3BB69-23CF-44E3-9099-C40C66FF867C}">
                  <a14:compatExt spid="_x0000_s31469"/>
                </a:ext>
                <a:ext uri="{FF2B5EF4-FFF2-40B4-BE49-F238E27FC236}">
                  <a16:creationId xmlns:a16="http://schemas.microsoft.com/office/drawing/2014/main" id="{00000000-0008-0000-0000-0000ED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393700</xdr:colOff>
          <xdr:row>16</xdr:row>
          <xdr:rowOff>190500</xdr:rowOff>
        </xdr:from>
        <xdr:to>
          <xdr:col>13</xdr:col>
          <xdr:colOff>76200</xdr:colOff>
          <xdr:row>18</xdr:row>
          <xdr:rowOff>0</xdr:rowOff>
        </xdr:to>
        <xdr:sp macro="" textlink="">
          <xdr:nvSpPr>
            <xdr:cNvPr id="31470" name="Drop Down 750" hidden="1">
              <a:extLst>
                <a:ext uri="{63B3BB69-23CF-44E3-9099-C40C66FF867C}">
                  <a14:compatExt spid="_x0000_s31470"/>
                </a:ext>
                <a:ext uri="{FF2B5EF4-FFF2-40B4-BE49-F238E27FC236}">
                  <a16:creationId xmlns:a16="http://schemas.microsoft.com/office/drawing/2014/main" id="{00000000-0008-0000-0000-0000EE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12700</xdr:rowOff>
        </xdr:from>
        <xdr:to>
          <xdr:col>2</xdr:col>
          <xdr:colOff>1485900</xdr:colOff>
          <xdr:row>5</xdr:row>
          <xdr:rowOff>215900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B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12700</xdr:rowOff>
        </xdr:from>
        <xdr:to>
          <xdr:col>3</xdr:col>
          <xdr:colOff>1485900</xdr:colOff>
          <xdr:row>5</xdr:row>
          <xdr:rowOff>215900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B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12700</xdr:rowOff>
        </xdr:from>
        <xdr:to>
          <xdr:col>4</xdr:col>
          <xdr:colOff>1485900</xdr:colOff>
          <xdr:row>5</xdr:row>
          <xdr:rowOff>215900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B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12700</xdr:rowOff>
        </xdr:from>
        <xdr:to>
          <xdr:col>5</xdr:col>
          <xdr:colOff>1485900</xdr:colOff>
          <xdr:row>5</xdr:row>
          <xdr:rowOff>215900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B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12700</xdr:rowOff>
        </xdr:from>
        <xdr:to>
          <xdr:col>6</xdr:col>
          <xdr:colOff>1485900</xdr:colOff>
          <xdr:row>5</xdr:row>
          <xdr:rowOff>215900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B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12700</xdr:rowOff>
        </xdr:from>
        <xdr:to>
          <xdr:col>7</xdr:col>
          <xdr:colOff>1485900</xdr:colOff>
          <xdr:row>5</xdr:row>
          <xdr:rowOff>215900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B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12700</xdr:rowOff>
        </xdr:from>
        <xdr:to>
          <xdr:col>8</xdr:col>
          <xdr:colOff>1485900</xdr:colOff>
          <xdr:row>5</xdr:row>
          <xdr:rowOff>215900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B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12700</xdr:rowOff>
        </xdr:from>
        <xdr:to>
          <xdr:col>9</xdr:col>
          <xdr:colOff>1485900</xdr:colOff>
          <xdr:row>5</xdr:row>
          <xdr:rowOff>215900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B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12700</xdr:rowOff>
        </xdr:from>
        <xdr:to>
          <xdr:col>10</xdr:col>
          <xdr:colOff>1485900</xdr:colOff>
          <xdr:row>5</xdr:row>
          <xdr:rowOff>215900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B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12700</xdr:rowOff>
        </xdr:from>
        <xdr:to>
          <xdr:col>11</xdr:col>
          <xdr:colOff>1485900</xdr:colOff>
          <xdr:row>5</xdr:row>
          <xdr:rowOff>215900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B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12700</xdr:rowOff>
        </xdr:from>
        <xdr:to>
          <xdr:col>12</xdr:col>
          <xdr:colOff>1485900</xdr:colOff>
          <xdr:row>5</xdr:row>
          <xdr:rowOff>215900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B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12700</xdr:rowOff>
        </xdr:from>
        <xdr:to>
          <xdr:col>13</xdr:col>
          <xdr:colOff>1485900</xdr:colOff>
          <xdr:row>5</xdr:row>
          <xdr:rowOff>215900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B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140458</xdr:colOff>
      <xdr:row>69</xdr:row>
      <xdr:rowOff>85725</xdr:rowOff>
    </xdr:from>
    <xdr:ext cx="499511" cy="1080000"/>
    <xdr:pic>
      <xdr:nvPicPr>
        <xdr:cNvPr id="2" name="Imagem 1" descr="Link para as tabelas de equipamentos certificados pelo Programa Nacional de Conservação de Energia Elétrica (Procel), executado pela Eletrobrás e coordenado pelo Ministério das Minas e Energia (MME)." title="Procel">
          <a:hlinkClick xmlns:r="http://schemas.openxmlformats.org/officeDocument/2006/relationships" r:id="rId1" tooltip="Link para as tabelas de equipamentos contemplados com o Selo Procel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28458" y="13420725"/>
          <a:ext cx="499511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30</xdr:col>
      <xdr:colOff>28575</xdr:colOff>
      <xdr:row>76</xdr:row>
      <xdr:rowOff>95250</xdr:rowOff>
    </xdr:from>
    <xdr:ext cx="717287" cy="1080000"/>
    <xdr:pic>
      <xdr:nvPicPr>
        <xdr:cNvPr id="3" name="Imagem 2" descr="Link para as tabelas de equipamentos certificados pelo Programa Brasileiro de Etiquetagem (PBE), coordenado pelo Instituto Nacional de Metrologia, Qualidade e Tecnologia (Inmetro)." title="Programa Brasileiro de Etiquetagem">
          <a:hlinkClick xmlns:r="http://schemas.openxmlformats.org/officeDocument/2006/relationships" r:id="rId3" tooltip="Link para as tabelas de equipamentos contemplados no Programa Brasileiro de Etiquetagem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" t="2156" r="37055" b="3231"/>
        <a:stretch/>
      </xdr:blipFill>
      <xdr:spPr bwMode="auto">
        <a:xfrm>
          <a:off x="18316575" y="14763750"/>
          <a:ext cx="717287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19050</xdr:colOff>
      <xdr:row>0</xdr:row>
      <xdr:rowOff>0</xdr:rowOff>
    </xdr:from>
    <xdr:to>
      <xdr:col>5</xdr:col>
      <xdr:colOff>200025</xdr:colOff>
      <xdr:row>1</xdr:row>
      <xdr:rowOff>0</xdr:rowOff>
    </xdr:to>
    <xdr:sp macro="" textlink="">
      <xdr:nvSpPr>
        <xdr:cNvPr id="4" name="Pentágono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 flipH="1">
          <a:off x="266700" y="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854528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7996" y="238125"/>
          <a:ext cx="10572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930519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 bwMode="auto">
        <a:xfrm flipH="1">
          <a:off x="296740" y="238125"/>
          <a:ext cx="113201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12</xdr:row>
          <xdr:rowOff>190500</xdr:rowOff>
        </xdr:from>
        <xdr:to>
          <xdr:col>14</xdr:col>
          <xdr:colOff>12700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5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12</xdr:row>
          <xdr:rowOff>190500</xdr:rowOff>
        </xdr:from>
        <xdr:to>
          <xdr:col>14</xdr:col>
          <xdr:colOff>12700</xdr:colOff>
          <xdr:row>14</xdr:row>
          <xdr:rowOff>0</xdr:rowOff>
        </xdr:to>
        <xdr:sp macro="" textlink="">
          <xdr:nvSpPr>
            <xdr:cNvPr id="59402" name="Drop Down 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00000000-0008-0000-2500-00000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12</xdr:row>
          <xdr:rowOff>190500</xdr:rowOff>
        </xdr:from>
        <xdr:to>
          <xdr:col>14</xdr:col>
          <xdr:colOff>12700</xdr:colOff>
          <xdr:row>14</xdr:row>
          <xdr:rowOff>0</xdr:rowOff>
        </xdr:to>
        <xdr:sp macro="" textlink="">
          <xdr:nvSpPr>
            <xdr:cNvPr id="208897" name="Drop Down 1" hidden="1">
              <a:extLst>
                <a:ext uri="{63B3BB69-23CF-44E3-9099-C40C66FF867C}">
                  <a14:compatExt spid="_x0000_s208897"/>
                </a:ext>
                <a:ext uri="{FF2B5EF4-FFF2-40B4-BE49-F238E27FC236}">
                  <a16:creationId xmlns:a16="http://schemas.microsoft.com/office/drawing/2014/main" id="{00000000-0008-0000-2600-000001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19050</xdr:rowOff>
    </xdr:from>
    <xdr:to>
      <xdr:col>7</xdr:col>
      <xdr:colOff>809625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00000000-0008-0000-3300-0000015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 bwMode="auto">
        <a:xfrm flipH="1">
          <a:off x="285750" y="276225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mcsastebr-my.sharepoint.com/Nadc/DADOS/DPEP_DVEE/Planilha%20RCB/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DPEP_DVEE/_Efici&#234;ncia%20Energ&#233;tica/# Projetos 2014/CHAMADA P&#218;BLICA 2014/Planilha de Classifica&#231;&#227;o/Nova Planilha de Avalia&#231;&#227;o - 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  <sheetName val="Apo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http://www.celesc.com.br/peecelesc/" TargetMode="External"/><Relationship Id="rId1" Type="http://schemas.openxmlformats.org/officeDocument/2006/relationships/externalLinkPath" Target="https://imcsastebr-my.sharepoint.com/Nadc/DADOS/DPEP_DVEE/Planilha%20RCB/Planilha%20C&#225;lculo%20RCB%20Modificada.xls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omments" Target="../comments1.x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3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Relationship Id="rId6" Type="http://schemas.openxmlformats.org/officeDocument/2006/relationships/comments" Target="../comments24.xml"/><Relationship Id="rId5" Type="http://schemas.openxmlformats.org/officeDocument/2006/relationships/ctrlProp" Target="../ctrlProps/ctrlProp23.xml"/><Relationship Id="rId4" Type="http://schemas.openxmlformats.org/officeDocument/2006/relationships/ctrlProp" Target="../ctrlProps/ctrlProp2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25.xml"/><Relationship Id="rId4" Type="http://schemas.openxmlformats.org/officeDocument/2006/relationships/ctrlProp" Target="../ctrlProps/ctrlProp2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6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0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4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6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9"/>
  <sheetViews>
    <sheetView showGridLines="0" tabSelected="1" zoomScale="90" zoomScaleNormal="90" workbookViewId="0">
      <selection activeCell="D1" sqref="D1"/>
    </sheetView>
  </sheetViews>
  <sheetFormatPr baseColWidth="10" defaultColWidth="9.1640625" defaultRowHeight="13" x14ac:dyDescent="0.15"/>
  <cols>
    <col min="1" max="1" width="3.5" style="322" customWidth="1"/>
    <col min="2" max="2" width="2.83203125" style="322" customWidth="1"/>
    <col min="3" max="3" width="4.5" style="322" customWidth="1"/>
    <col min="4" max="4" width="20.5" style="322" customWidth="1"/>
    <col min="5" max="5" width="3.6640625" style="322" customWidth="1"/>
    <col min="6" max="6" width="17.83203125" style="322" customWidth="1"/>
    <col min="7" max="7" width="4.6640625" style="322" customWidth="1"/>
    <col min="8" max="8" width="29.33203125" style="322" bestFit="1" customWidth="1"/>
    <col min="9" max="9" width="0.83203125" style="341" customWidth="1"/>
    <col min="10" max="10" width="11.5" style="341" bestFit="1" customWidth="1"/>
    <col min="11" max="11" width="4.5" style="342" customWidth="1"/>
    <col min="12" max="12" width="18.33203125" style="341" customWidth="1"/>
    <col min="13" max="13" width="17.5" style="341" customWidth="1"/>
    <col min="14" max="14" width="5.1640625" style="341" customWidth="1"/>
    <col min="15" max="15" width="21.5" style="341" customWidth="1"/>
    <col min="16" max="16" width="1.1640625" style="322" customWidth="1"/>
    <col min="17" max="17" width="1.5" style="322" customWidth="1"/>
    <col min="18" max="18" width="15.6640625" style="350" customWidth="1"/>
    <col min="19" max="19" width="22" style="341" customWidth="1"/>
    <col min="20" max="20" width="7.33203125" style="341" customWidth="1"/>
    <col min="21" max="21" width="9.6640625" style="351" bestFit="1" customWidth="1"/>
    <col min="22" max="22" width="9.6640625" style="341" bestFit="1" customWidth="1"/>
    <col min="23" max="23" width="3.5" style="341" customWidth="1"/>
    <col min="24" max="24" width="13.5" style="341" bestFit="1" customWidth="1"/>
    <col min="25" max="26" width="8.5" style="341" customWidth="1"/>
    <col min="27" max="30" width="8.5" style="322" customWidth="1"/>
    <col min="31" max="31" width="3.5" style="322" customWidth="1"/>
    <col min="32" max="33" width="8.33203125" style="322" bestFit="1" customWidth="1"/>
    <col min="34" max="34" width="5.5" style="322" bestFit="1" customWidth="1"/>
    <col min="35" max="35" width="8.83203125" style="322" bestFit="1" customWidth="1"/>
    <col min="36" max="43" width="11.5" style="322" customWidth="1"/>
    <col min="44" max="45" width="10.83203125" style="322" bestFit="1" customWidth="1"/>
    <col min="46" max="46" width="45.83203125" style="322" bestFit="1" customWidth="1"/>
    <col min="47" max="47" width="3.5" style="322" customWidth="1"/>
    <col min="48" max="48" width="8.5" style="322" customWidth="1"/>
    <col min="49" max="49" width="3.5" style="322" customWidth="1"/>
    <col min="50" max="50" width="4.5" style="322" bestFit="1" customWidth="1"/>
    <col min="51" max="51" width="13.5" style="322" bestFit="1" customWidth="1"/>
    <col min="52" max="52" width="5.5" style="322" customWidth="1"/>
    <col min="53" max="53" width="3.5" style="322" customWidth="1"/>
    <col min="54" max="54" width="9.1640625" style="322"/>
    <col min="55" max="55" width="10.1640625" style="322" bestFit="1" customWidth="1"/>
    <col min="56" max="57" width="10.1640625" style="322" customWidth="1"/>
    <col min="58" max="58" width="12.33203125" style="322" bestFit="1" customWidth="1"/>
    <col min="59" max="59" width="19.1640625" style="322" bestFit="1" customWidth="1"/>
    <col min="60" max="60" width="11.33203125" style="322" bestFit="1" customWidth="1"/>
    <col min="61" max="61" width="11.5" style="322" bestFit="1" customWidth="1"/>
    <col min="62" max="62" width="12.33203125" style="322" bestFit="1" customWidth="1"/>
    <col min="63" max="63" width="9.5" style="322" customWidth="1"/>
    <col min="64" max="64" width="11.6640625" style="322" bestFit="1" customWidth="1"/>
    <col min="65" max="66" width="9.5" style="322" bestFit="1" customWidth="1"/>
    <col min="67" max="16384" width="9.1640625" style="322"/>
  </cols>
  <sheetData>
    <row r="1" spans="2:26" ht="16.5" customHeight="1" x14ac:dyDescent="0.15">
      <c r="C1" s="607" t="s">
        <v>1895</v>
      </c>
      <c r="D1" s="608"/>
      <c r="E1" s="608"/>
      <c r="R1" s="800" t="s">
        <v>843</v>
      </c>
      <c r="S1" s="800"/>
      <c r="T1" s="800"/>
      <c r="U1" s="800"/>
    </row>
    <row r="2" spans="2:26" s="323" customFormat="1" ht="14" x14ac:dyDescent="0.15">
      <c r="B2" s="518"/>
      <c r="C2" s="519"/>
      <c r="D2" s="519"/>
      <c r="E2" s="519"/>
      <c r="F2" s="519"/>
      <c r="G2" s="519"/>
      <c r="H2" s="520"/>
      <c r="I2" s="520"/>
      <c r="J2" s="521"/>
      <c r="K2" s="520"/>
      <c r="L2" s="520"/>
      <c r="M2" s="520"/>
      <c r="N2" s="520"/>
      <c r="O2" s="520"/>
      <c r="P2" s="522"/>
      <c r="R2" s="823"/>
      <c r="S2" s="823"/>
      <c r="T2" s="823"/>
      <c r="U2" s="823"/>
      <c r="V2" s="343"/>
      <c r="W2" s="343"/>
      <c r="X2" s="343"/>
      <c r="Y2" s="343"/>
    </row>
    <row r="3" spans="2:26" s="324" customFormat="1" ht="15" customHeight="1" x14ac:dyDescent="0.15">
      <c r="B3" s="512"/>
      <c r="C3" s="513" t="s">
        <v>42</v>
      </c>
      <c r="D3" s="514"/>
      <c r="E3" s="514"/>
      <c r="F3" s="514"/>
      <c r="G3" s="514"/>
      <c r="H3" s="514"/>
      <c r="I3" s="523"/>
      <c r="J3" s="514"/>
      <c r="K3" s="514"/>
      <c r="L3" s="514"/>
      <c r="M3" s="514"/>
      <c r="N3" s="514"/>
      <c r="O3" s="514"/>
      <c r="P3" s="515"/>
      <c r="R3" s="823"/>
      <c r="S3" s="823"/>
      <c r="T3" s="823"/>
      <c r="U3" s="823"/>
      <c r="V3" s="344"/>
      <c r="W3" s="344"/>
      <c r="X3" s="344"/>
      <c r="Y3" s="344"/>
    </row>
    <row r="4" spans="2:26" s="324" customFormat="1" ht="15" customHeight="1" x14ac:dyDescent="0.15">
      <c r="B4" s="512"/>
      <c r="C4" s="801" t="s">
        <v>43</v>
      </c>
      <c r="D4" s="801"/>
      <c r="E4" s="514" t="s">
        <v>1696</v>
      </c>
      <c r="F4" s="514"/>
      <c r="G4" s="514"/>
      <c r="H4" s="514"/>
      <c r="I4" s="514"/>
      <c r="J4" s="514"/>
      <c r="K4" s="514"/>
      <c r="L4" s="514" t="s">
        <v>142</v>
      </c>
      <c r="M4" s="528">
        <v>1</v>
      </c>
      <c r="N4" s="514"/>
      <c r="O4" s="514"/>
      <c r="P4" s="515"/>
      <c r="R4" s="13"/>
      <c r="S4" s="10"/>
      <c r="T4" s="10"/>
      <c r="U4" s="11"/>
      <c r="V4" s="344"/>
      <c r="W4" s="344"/>
      <c r="X4" s="344"/>
      <c r="Y4" s="344"/>
    </row>
    <row r="5" spans="2:26" s="324" customFormat="1" ht="15" customHeight="1" x14ac:dyDescent="0.15">
      <c r="B5" s="512"/>
      <c r="C5" s="801" t="s">
        <v>44</v>
      </c>
      <c r="D5" s="801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515"/>
      <c r="R5" s="13"/>
      <c r="S5" s="10"/>
      <c r="T5" s="10"/>
      <c r="U5" s="11"/>
      <c r="V5" s="344"/>
      <c r="W5" s="344"/>
      <c r="X5" s="344"/>
      <c r="Y5" s="344"/>
    </row>
    <row r="6" spans="2:26" s="324" customFormat="1" ht="15" customHeight="1" x14ac:dyDescent="0.15">
      <c r="B6" s="512"/>
      <c r="C6" s="801" t="s">
        <v>141</v>
      </c>
      <c r="D6" s="801"/>
      <c r="E6" s="529">
        <v>1</v>
      </c>
      <c r="F6" s="528" t="str">
        <f>VLOOKUP(E6,Apoio!AF7:AG294,2)</f>
        <v>SELECIONE A CIDADE</v>
      </c>
      <c r="G6" s="528">
        <f>VLOOKUP(E6,Apoio!AF7:AH294,3)</f>
        <v>0</v>
      </c>
      <c r="H6" s="514"/>
      <c r="I6" s="514"/>
      <c r="J6" s="525"/>
      <c r="K6" s="514"/>
      <c r="L6" s="804" t="s">
        <v>48</v>
      </c>
      <c r="M6" s="804"/>
      <c r="N6" s="805">
        <v>0.08</v>
      </c>
      <c r="O6" s="805"/>
      <c r="P6" s="530"/>
      <c r="R6" s="824"/>
      <c r="S6" s="824"/>
      <c r="T6" s="10"/>
      <c r="U6" s="11"/>
      <c r="V6" s="344"/>
      <c r="W6" s="344"/>
      <c r="X6" s="344"/>
      <c r="Y6" s="344"/>
    </row>
    <row r="7" spans="2:26" s="324" customFormat="1" ht="15" customHeight="1" x14ac:dyDescent="0.15">
      <c r="B7" s="512"/>
      <c r="C7" s="801" t="s">
        <v>126</v>
      </c>
      <c r="D7" s="801"/>
      <c r="E7" s="603">
        <v>12</v>
      </c>
      <c r="F7" s="528"/>
      <c r="G7" s="526"/>
      <c r="H7" s="514"/>
      <c r="I7" s="514"/>
      <c r="J7" s="525"/>
      <c r="K7" s="525"/>
      <c r="L7" s="804" t="s">
        <v>92</v>
      </c>
      <c r="M7" s="804"/>
      <c r="N7" s="839">
        <v>0.75</v>
      </c>
      <c r="O7" s="839"/>
      <c r="P7" s="530"/>
      <c r="Q7" s="325"/>
      <c r="R7" s="824"/>
      <c r="S7" s="824"/>
      <c r="T7" s="10"/>
      <c r="U7" s="11"/>
      <c r="V7" s="344"/>
    </row>
    <row r="8" spans="2:26" s="324" customFormat="1" ht="15" customHeight="1" x14ac:dyDescent="0.2">
      <c r="B8" s="512"/>
      <c r="C8" s="524"/>
      <c r="D8" s="514"/>
      <c r="E8" s="514"/>
      <c r="F8" s="514"/>
      <c r="G8" s="514"/>
      <c r="H8" s="514"/>
      <c r="I8" s="514"/>
      <c r="J8" s="514"/>
      <c r="K8" s="525"/>
      <c r="L8" s="514"/>
      <c r="M8" s="514"/>
      <c r="N8" s="514"/>
      <c r="O8" s="514"/>
      <c r="P8" s="515"/>
      <c r="Q8" s="326"/>
      <c r="R8" s="824"/>
      <c r="S8" s="824"/>
      <c r="T8" s="10"/>
      <c r="U8" s="12"/>
      <c r="V8" s="344"/>
      <c r="W8" s="345"/>
    </row>
    <row r="9" spans="2:26" s="324" customFormat="1" ht="15" customHeight="1" x14ac:dyDescent="0.2">
      <c r="B9" s="512"/>
      <c r="C9" s="513" t="s">
        <v>49</v>
      </c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515"/>
      <c r="Q9" s="326"/>
      <c r="R9" s="824"/>
      <c r="S9" s="824"/>
      <c r="T9" s="10"/>
      <c r="U9" s="12"/>
      <c r="V9" s="344"/>
      <c r="W9" s="345"/>
    </row>
    <row r="10" spans="2:26" s="324" customFormat="1" ht="15" customHeight="1" x14ac:dyDescent="0.2">
      <c r="B10" s="512"/>
      <c r="C10" s="802" t="s">
        <v>50</v>
      </c>
      <c r="D10" s="802"/>
      <c r="E10" s="803"/>
      <c r="F10" s="803"/>
      <c r="G10" s="803"/>
      <c r="H10" s="803"/>
      <c r="I10" s="803"/>
      <c r="J10" s="803"/>
      <c r="K10" s="803"/>
      <c r="L10" s="803"/>
      <c r="M10" s="803"/>
      <c r="N10" s="803"/>
      <c r="O10" s="803"/>
      <c r="P10" s="515"/>
      <c r="R10" s="12"/>
      <c r="S10" s="12"/>
      <c r="T10" s="12"/>
      <c r="U10" s="12"/>
      <c r="V10" s="344"/>
      <c r="W10" s="345"/>
      <c r="X10" s="345"/>
      <c r="Y10" s="345"/>
      <c r="Z10" s="346"/>
    </row>
    <row r="11" spans="2:26" s="324" customFormat="1" ht="15" customHeight="1" x14ac:dyDescent="0.2">
      <c r="B11" s="512"/>
      <c r="C11" s="802" t="s">
        <v>51</v>
      </c>
      <c r="D11" s="802"/>
      <c r="E11" s="803"/>
      <c r="F11" s="803"/>
      <c r="G11" s="803"/>
      <c r="H11" s="803"/>
      <c r="I11" s="803"/>
      <c r="J11" s="803"/>
      <c r="K11" s="803"/>
      <c r="L11" s="803"/>
      <c r="M11" s="803"/>
      <c r="N11" s="803"/>
      <c r="O11" s="803"/>
      <c r="P11" s="515"/>
      <c r="R11" s="825"/>
      <c r="S11" s="825"/>
      <c r="T11" s="331"/>
      <c r="U11" s="331"/>
      <c r="V11" s="344"/>
      <c r="W11" s="345"/>
    </row>
    <row r="12" spans="2:26" s="324" customFormat="1" ht="15" customHeight="1" x14ac:dyDescent="0.2">
      <c r="B12" s="512"/>
      <c r="C12" s="802" t="s">
        <v>52</v>
      </c>
      <c r="D12" s="802"/>
      <c r="E12" s="838"/>
      <c r="F12" s="838"/>
      <c r="G12" s="838"/>
      <c r="H12" s="838"/>
      <c r="I12" s="838"/>
      <c r="J12" s="840" t="s">
        <v>1309</v>
      </c>
      <c r="K12" s="840"/>
      <c r="L12" s="840"/>
      <c r="M12" s="516"/>
      <c r="N12" s="837"/>
      <c r="O12" s="837"/>
      <c r="P12" s="515"/>
      <c r="R12" s="825"/>
      <c r="S12" s="825"/>
      <c r="T12" s="825"/>
      <c r="U12" s="825"/>
      <c r="V12" s="344"/>
      <c r="W12" s="347"/>
      <c r="X12" s="347"/>
      <c r="Y12" s="347"/>
      <c r="Z12" s="346"/>
    </row>
    <row r="13" spans="2:26" s="324" customFormat="1" ht="15" customHeight="1" x14ac:dyDescent="0.2">
      <c r="B13" s="512"/>
      <c r="C13" s="802" t="s">
        <v>45</v>
      </c>
      <c r="D13" s="802"/>
      <c r="E13" s="803"/>
      <c r="F13" s="803"/>
      <c r="G13" s="803"/>
      <c r="H13" s="803"/>
      <c r="I13" s="803"/>
      <c r="J13" s="803"/>
      <c r="K13" s="803"/>
      <c r="L13" s="803"/>
      <c r="M13" s="803"/>
      <c r="N13" s="803"/>
      <c r="O13" s="803"/>
      <c r="P13" s="515"/>
      <c r="R13" s="825"/>
      <c r="S13" s="825"/>
      <c r="T13" s="825"/>
      <c r="U13" s="825"/>
      <c r="V13" s="344"/>
      <c r="W13" s="345"/>
    </row>
    <row r="14" spans="2:26" s="324" customFormat="1" ht="15" customHeight="1" x14ac:dyDescent="0.2">
      <c r="B14" s="512"/>
      <c r="C14" s="802" t="s">
        <v>46</v>
      </c>
      <c r="D14" s="802"/>
      <c r="E14" s="854"/>
      <c r="F14" s="854"/>
      <c r="G14" s="854"/>
      <c r="H14" s="517" t="s">
        <v>47</v>
      </c>
      <c r="I14" s="517"/>
      <c r="J14" s="862" t="s">
        <v>1051</v>
      </c>
      <c r="K14" s="862"/>
      <c r="L14" s="862"/>
      <c r="M14" s="514"/>
      <c r="N14" s="514"/>
      <c r="O14" s="514"/>
      <c r="P14" s="531"/>
      <c r="R14" s="505"/>
      <c r="S14" s="505"/>
      <c r="T14" s="505"/>
      <c r="U14" s="506"/>
      <c r="V14" s="344"/>
      <c r="W14" s="345"/>
      <c r="X14" s="345"/>
      <c r="Y14" s="345"/>
      <c r="Z14" s="346"/>
    </row>
    <row r="15" spans="2:26" s="324" customFormat="1" ht="15" customHeight="1" x14ac:dyDescent="0.2">
      <c r="B15" s="512"/>
      <c r="C15" s="802" t="s">
        <v>1695</v>
      </c>
      <c r="D15" s="802"/>
      <c r="E15" s="602">
        <v>1</v>
      </c>
      <c r="F15" s="517"/>
      <c r="G15" s="517"/>
      <c r="H15" s="863" t="s">
        <v>1304</v>
      </c>
      <c r="I15" s="863"/>
      <c r="J15" s="863"/>
      <c r="K15" s="864"/>
      <c r="L15" s="864"/>
      <c r="M15" s="517"/>
      <c r="N15" s="517"/>
      <c r="O15" s="516"/>
      <c r="P15" s="515"/>
      <c r="R15" s="14" t="s">
        <v>1012</v>
      </c>
      <c r="S15" s="505"/>
      <c r="T15" s="505"/>
      <c r="U15" s="506"/>
      <c r="V15" s="344"/>
      <c r="W15" s="345"/>
      <c r="X15" s="345"/>
      <c r="Y15" s="345"/>
      <c r="Z15" s="346"/>
    </row>
    <row r="16" spans="2:26" s="324" customFormat="1" ht="15" customHeight="1" x14ac:dyDescent="0.2">
      <c r="B16" s="512"/>
      <c r="C16" s="802" t="s">
        <v>166</v>
      </c>
      <c r="D16" s="802"/>
      <c r="E16" s="602">
        <v>1</v>
      </c>
      <c r="F16" s="517"/>
      <c r="G16" s="517"/>
      <c r="H16" s="517"/>
      <c r="I16" s="517"/>
      <c r="J16" s="517"/>
      <c r="K16" s="516"/>
      <c r="L16" s="517"/>
      <c r="M16" s="516"/>
      <c r="N16" s="516"/>
      <c r="O16" s="516"/>
      <c r="P16" s="515"/>
      <c r="R16" s="505"/>
      <c r="S16" s="505"/>
      <c r="T16" s="505"/>
      <c r="U16" s="506"/>
      <c r="V16" s="344"/>
      <c r="W16" s="345"/>
      <c r="X16" s="345"/>
      <c r="Y16" s="345"/>
      <c r="Z16" s="346"/>
    </row>
    <row r="17" spans="2:27" s="324" customFormat="1" ht="15" customHeight="1" x14ac:dyDescent="0.2">
      <c r="B17" s="512"/>
      <c r="C17" s="577"/>
      <c r="D17" s="577"/>
      <c r="E17" s="602"/>
      <c r="F17" s="517"/>
      <c r="G17" s="517"/>
      <c r="H17" s="517"/>
      <c r="I17" s="517"/>
      <c r="J17" s="517"/>
      <c r="K17" s="516"/>
      <c r="L17" s="517"/>
      <c r="M17" s="516"/>
      <c r="N17" s="516"/>
      <c r="O17" s="516"/>
      <c r="P17" s="515"/>
      <c r="R17" s="14"/>
      <c r="S17" s="505"/>
      <c r="T17" s="505"/>
      <c r="U17" s="506"/>
      <c r="V17" s="344"/>
      <c r="W17" s="345"/>
      <c r="X17" s="345"/>
      <c r="Y17" s="345"/>
      <c r="Z17" s="346"/>
    </row>
    <row r="18" spans="2:27" s="324" customFormat="1" ht="15" customHeight="1" x14ac:dyDescent="0.2">
      <c r="B18" s="512"/>
      <c r="C18" s="802" t="s">
        <v>1325</v>
      </c>
      <c r="D18" s="802"/>
      <c r="E18" s="529">
        <v>1</v>
      </c>
      <c r="F18" s="535"/>
      <c r="G18" s="535"/>
      <c r="H18" s="517"/>
      <c r="I18" s="517"/>
      <c r="J18" s="802" t="s">
        <v>1325</v>
      </c>
      <c r="K18" s="802"/>
      <c r="L18" s="802"/>
      <c r="M18" s="600">
        <v>1</v>
      </c>
      <c r="N18" s="516"/>
      <c r="O18" s="516"/>
      <c r="P18" s="515"/>
      <c r="R18" s="431"/>
      <c r="S18" s="431"/>
      <c r="T18" s="431"/>
      <c r="U18" s="431"/>
      <c r="V18" s="344"/>
      <c r="W18" s="345"/>
      <c r="X18" s="345"/>
      <c r="Y18" s="345"/>
      <c r="Z18" s="346"/>
    </row>
    <row r="19" spans="2:27" s="324" customFormat="1" ht="15" customHeight="1" x14ac:dyDescent="0.2">
      <c r="B19" s="512"/>
      <c r="C19" s="802" t="s">
        <v>1323</v>
      </c>
      <c r="D19" s="802"/>
      <c r="E19" s="527">
        <v>1</v>
      </c>
      <c r="F19" s="529"/>
      <c r="G19" s="529"/>
      <c r="H19" s="529"/>
      <c r="I19" s="528"/>
      <c r="J19" s="802" t="s">
        <v>1324</v>
      </c>
      <c r="K19" s="802"/>
      <c r="L19" s="802"/>
      <c r="M19" s="600">
        <v>1</v>
      </c>
      <c r="N19" s="516"/>
      <c r="O19" s="516"/>
      <c r="P19" s="515"/>
      <c r="R19" s="430"/>
      <c r="S19" s="431"/>
      <c r="T19" s="431"/>
      <c r="U19" s="431"/>
      <c r="V19" s="344"/>
      <c r="W19" s="345"/>
      <c r="X19" s="345"/>
      <c r="Y19" s="345"/>
      <c r="Z19" s="346"/>
    </row>
    <row r="20" spans="2:27" s="324" customFormat="1" ht="15" customHeight="1" x14ac:dyDescent="0.2">
      <c r="B20" s="512"/>
      <c r="C20" s="514" t="s">
        <v>78</v>
      </c>
      <c r="D20" s="514"/>
      <c r="E20" s="514"/>
      <c r="F20" s="528"/>
      <c r="G20" s="536"/>
      <c r="H20" s="536"/>
      <c r="I20" s="536"/>
      <c r="J20" s="536"/>
      <c r="K20" s="536"/>
      <c r="L20" s="536"/>
      <c r="M20" s="516"/>
      <c r="N20" s="516"/>
      <c r="O20" s="516"/>
      <c r="P20" s="515"/>
      <c r="R20" s="430" t="s">
        <v>671</v>
      </c>
      <c r="S20" s="430"/>
      <c r="T20" s="430"/>
      <c r="U20" s="430"/>
      <c r="V20" s="344"/>
      <c r="W20" s="345"/>
      <c r="X20" s="345"/>
      <c r="Y20" s="345"/>
      <c r="Z20" s="346"/>
    </row>
    <row r="21" spans="2:27" s="324" customFormat="1" ht="14.25" customHeight="1" x14ac:dyDescent="0.2">
      <c r="B21" s="512"/>
      <c r="C21" s="514"/>
      <c r="D21" s="514"/>
      <c r="E21" s="539" t="s">
        <v>53</v>
      </c>
      <c r="F21" s="724">
        <f>Apoio!I35</f>
        <v>0</v>
      </c>
      <c r="G21" s="860" t="s">
        <v>32</v>
      </c>
      <c r="H21" s="861"/>
      <c r="I21" s="514"/>
      <c r="J21" s="514"/>
      <c r="K21" s="539" t="s">
        <v>53</v>
      </c>
      <c r="L21" s="724">
        <f>Apoio!I38</f>
        <v>0</v>
      </c>
      <c r="M21" s="516" t="s">
        <v>32</v>
      </c>
      <c r="N21" s="516"/>
      <c r="O21" s="516"/>
      <c r="P21" s="515"/>
      <c r="R21" s="331"/>
      <c r="S21" s="331"/>
      <c r="T21" s="331"/>
      <c r="U21" s="331"/>
      <c r="V21" s="344"/>
      <c r="W21" s="347"/>
      <c r="X21" s="345"/>
      <c r="Y21" s="347"/>
      <c r="Z21" s="346"/>
      <c r="AA21" s="346"/>
    </row>
    <row r="22" spans="2:27" s="324" customFormat="1" ht="14.25" customHeight="1" x14ac:dyDescent="0.2">
      <c r="B22" s="512"/>
      <c r="C22" s="514"/>
      <c r="D22" s="514"/>
      <c r="E22" s="539" t="s">
        <v>54</v>
      </c>
      <c r="F22" s="725">
        <f>Apoio!I36</f>
        <v>0</v>
      </c>
      <c r="G22" s="524" t="s">
        <v>33</v>
      </c>
      <c r="H22" s="514"/>
      <c r="I22" s="514"/>
      <c r="J22" s="514"/>
      <c r="K22" s="539" t="s">
        <v>54</v>
      </c>
      <c r="L22" s="725">
        <f>Apoio!I39</f>
        <v>0</v>
      </c>
      <c r="M22" s="516" t="s">
        <v>33</v>
      </c>
      <c r="N22" s="516"/>
      <c r="O22" s="516"/>
      <c r="P22" s="515"/>
      <c r="R22" s="331"/>
      <c r="S22" s="331"/>
      <c r="T22" s="331"/>
      <c r="U22" s="331"/>
      <c r="V22" s="344"/>
      <c r="W22" s="345"/>
      <c r="X22" s="345"/>
    </row>
    <row r="23" spans="2:27" s="324" customFormat="1" ht="19.5" customHeight="1" x14ac:dyDescent="0.2">
      <c r="B23" s="512"/>
      <c r="C23" s="836" t="str">
        <f>IFERROR(CONCATENATE("Valores definidos pela ",VLOOKUP(E7,Apoio!R13:AB112,11),", para FC = ",TEXT(N7,"0%")),"SELECIONE O ANO ")</f>
        <v>Valores definidos pela Resolução ANEEL Nº 3.319 de 16 de abril de 2024, para FC = 75%</v>
      </c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516"/>
      <c r="O23" s="516"/>
      <c r="P23" s="533"/>
      <c r="R23" s="430" t="s">
        <v>673</v>
      </c>
      <c r="S23" s="331"/>
      <c r="T23" s="331"/>
      <c r="U23" s="331"/>
      <c r="V23" s="344"/>
      <c r="W23" s="345"/>
      <c r="X23" s="345"/>
    </row>
    <row r="24" spans="2:27" s="324" customFormat="1" ht="15" customHeight="1" x14ac:dyDescent="0.2">
      <c r="B24" s="512"/>
      <c r="C24" s="541" t="s">
        <v>127</v>
      </c>
      <c r="D24" s="541"/>
      <c r="E24" s="537"/>
      <c r="F24" s="537"/>
      <c r="G24" s="537"/>
      <c r="H24" s="537"/>
      <c r="I24" s="537"/>
      <c r="J24" s="542"/>
      <c r="K24" s="537"/>
      <c r="L24" s="537"/>
      <c r="M24" s="537"/>
      <c r="N24" s="516"/>
      <c r="O24" s="516"/>
      <c r="P24" s="515"/>
      <c r="Q24" s="328"/>
      <c r="R24" s="430"/>
      <c r="S24" s="430"/>
      <c r="T24" s="430"/>
      <c r="U24" s="430"/>
      <c r="V24" s="344"/>
      <c r="W24" s="345"/>
      <c r="X24" s="345"/>
      <c r="Y24" s="345"/>
      <c r="Z24" s="348"/>
      <c r="AA24" s="346"/>
    </row>
    <row r="25" spans="2:27" s="324" customFormat="1" ht="15" customHeight="1" x14ac:dyDescent="0.2">
      <c r="B25" s="512"/>
      <c r="C25" s="541" t="s">
        <v>128</v>
      </c>
      <c r="D25" s="541"/>
      <c r="E25" s="537"/>
      <c r="F25" s="537"/>
      <c r="G25" s="537"/>
      <c r="H25" s="537"/>
      <c r="I25" s="537"/>
      <c r="J25" s="542"/>
      <c r="K25" s="542"/>
      <c r="L25" s="537"/>
      <c r="M25" s="537"/>
      <c r="N25" s="516"/>
      <c r="O25" s="516"/>
      <c r="P25" s="515"/>
      <c r="R25" s="331"/>
      <c r="S25" s="331"/>
      <c r="T25" s="331"/>
      <c r="U25" s="331"/>
      <c r="V25" s="344"/>
      <c r="W25" s="345"/>
      <c r="X25" s="345"/>
      <c r="Y25" s="345"/>
      <c r="Z25" s="348"/>
      <c r="AA25" s="346"/>
    </row>
    <row r="26" spans="2:27" s="324" customFormat="1" ht="15" customHeight="1" x14ac:dyDescent="0.2">
      <c r="B26" s="512"/>
      <c r="C26" s="514" t="s">
        <v>1697</v>
      </c>
      <c r="D26" s="514"/>
      <c r="E26" s="514"/>
      <c r="F26" s="514"/>
      <c r="G26" s="514"/>
      <c r="H26" s="514"/>
      <c r="I26" s="514"/>
      <c r="J26" s="540"/>
      <c r="K26" s="514"/>
      <c r="L26" s="514"/>
      <c r="M26" s="514"/>
      <c r="N26" s="516"/>
      <c r="O26" s="516"/>
      <c r="P26" s="515"/>
      <c r="R26" s="430" t="s">
        <v>674</v>
      </c>
      <c r="S26" s="331"/>
      <c r="T26" s="331"/>
      <c r="U26" s="331"/>
      <c r="V26" s="344"/>
      <c r="W26" s="344"/>
      <c r="X26" s="345"/>
      <c r="Y26" s="344"/>
      <c r="Z26" s="344"/>
    </row>
    <row r="27" spans="2:27" s="324" customFormat="1" ht="15" customHeight="1" x14ac:dyDescent="0.2">
      <c r="B27" s="512"/>
      <c r="C27" s="514" t="s">
        <v>167</v>
      </c>
      <c r="D27" s="514"/>
      <c r="E27" s="514"/>
      <c r="F27" s="514"/>
      <c r="G27" s="514"/>
      <c r="H27" s="514"/>
      <c r="I27" s="514"/>
      <c r="J27" s="540"/>
      <c r="K27" s="514"/>
      <c r="L27" s="542"/>
      <c r="M27" s="514"/>
      <c r="N27" s="516"/>
      <c r="O27" s="516"/>
      <c r="P27" s="515"/>
      <c r="R27" s="595"/>
      <c r="S27" s="595"/>
      <c r="T27" s="595"/>
      <c r="U27" s="595"/>
      <c r="V27" s="344"/>
      <c r="W27" s="344"/>
      <c r="X27" s="345"/>
      <c r="Y27" s="344"/>
      <c r="Z27" s="344"/>
    </row>
    <row r="28" spans="2:27" s="324" customFormat="1" ht="15" customHeight="1" x14ac:dyDescent="0.2">
      <c r="B28" s="512"/>
      <c r="C28" s="514" t="s">
        <v>168</v>
      </c>
      <c r="D28" s="514"/>
      <c r="E28" s="514"/>
      <c r="F28" s="514"/>
      <c r="G28" s="514"/>
      <c r="H28" s="514"/>
      <c r="I28" s="514"/>
      <c r="J28" s="540"/>
      <c r="K28" s="514"/>
      <c r="L28" s="514"/>
      <c r="M28" s="514"/>
      <c r="N28" s="516"/>
      <c r="O28" s="516"/>
      <c r="P28" s="515"/>
      <c r="R28" s="12"/>
      <c r="S28" s="12"/>
      <c r="T28" s="12"/>
      <c r="U28" s="12"/>
      <c r="V28" s="344"/>
      <c r="W28" s="344"/>
      <c r="X28" s="345"/>
      <c r="Y28" s="344"/>
    </row>
    <row r="29" spans="2:27" s="323" customFormat="1" ht="3" customHeight="1" x14ac:dyDescent="0.2">
      <c r="B29" s="545"/>
      <c r="C29" s="543"/>
      <c r="D29" s="538"/>
      <c r="E29" s="538"/>
      <c r="F29" s="538"/>
      <c r="G29" s="538"/>
      <c r="H29" s="538"/>
      <c r="I29" s="538"/>
      <c r="J29" s="538"/>
      <c r="K29" s="544"/>
      <c r="L29" s="538"/>
      <c r="M29" s="538"/>
      <c r="N29" s="538"/>
      <c r="O29" s="538"/>
      <c r="P29" s="534"/>
      <c r="R29" s="511"/>
      <c r="S29" s="511"/>
      <c r="T29" s="511"/>
      <c r="U29" s="511"/>
      <c r="V29" s="343"/>
      <c r="W29" s="343"/>
      <c r="X29" s="345"/>
      <c r="Y29" s="343"/>
    </row>
    <row r="30" spans="2:27" s="324" customFormat="1" ht="3" customHeight="1" x14ac:dyDescent="0.2">
      <c r="R30" s="12"/>
      <c r="S30" s="12"/>
      <c r="T30" s="12"/>
      <c r="U30" s="12"/>
      <c r="V30" s="344"/>
      <c r="W30" s="344"/>
      <c r="X30" s="345"/>
      <c r="Y30" s="344"/>
    </row>
    <row r="31" spans="2:27" s="324" customFormat="1" ht="15" x14ac:dyDescent="0.2">
      <c r="B31" s="546"/>
      <c r="C31" s="547" t="s">
        <v>55</v>
      </c>
      <c r="D31" s="548"/>
      <c r="E31" s="547"/>
      <c r="F31" s="549"/>
      <c r="G31" s="549"/>
      <c r="H31" s="549"/>
      <c r="I31" s="549"/>
      <c r="J31" s="549"/>
      <c r="K31" s="552"/>
      <c r="L31" s="553" t="s">
        <v>133</v>
      </c>
      <c r="M31" s="553" t="s">
        <v>132</v>
      </c>
      <c r="N31" s="548"/>
      <c r="O31" s="549"/>
      <c r="P31" s="550"/>
      <c r="R31" s="822" t="s">
        <v>675</v>
      </c>
      <c r="S31" s="822"/>
      <c r="T31" s="822"/>
      <c r="U31" s="822"/>
      <c r="V31" s="344"/>
      <c r="W31" s="344"/>
      <c r="X31" s="344"/>
      <c r="Y31" s="344"/>
      <c r="Z31" s="344"/>
    </row>
    <row r="32" spans="2:27" s="324" customFormat="1" ht="15.75" customHeight="1" x14ac:dyDescent="0.2">
      <c r="B32" s="512"/>
      <c r="C32" s="551" t="s">
        <v>56</v>
      </c>
      <c r="D32" s="514"/>
      <c r="E32" s="513"/>
      <c r="F32" s="537"/>
      <c r="G32" s="537"/>
      <c r="H32" s="537"/>
      <c r="I32" s="537"/>
      <c r="J32" s="537"/>
      <c r="K32" s="542"/>
      <c r="L32" s="537"/>
      <c r="M32" s="537"/>
      <c r="N32" s="537"/>
      <c r="O32" s="537"/>
      <c r="P32" s="532"/>
      <c r="Q32" s="327"/>
      <c r="R32" s="822"/>
      <c r="S32" s="822"/>
      <c r="T32" s="822"/>
      <c r="U32" s="822"/>
      <c r="V32" s="344"/>
      <c r="W32" s="344"/>
      <c r="X32" s="344"/>
      <c r="Y32" s="344"/>
      <c r="Z32" s="344"/>
    </row>
    <row r="33" spans="2:21" ht="21" customHeight="1" x14ac:dyDescent="0.2">
      <c r="B33" s="554"/>
      <c r="C33" s="571" t="str">
        <f>IF(RCB!G5&gt;0,Apresentação!$L$31,Apresentação!$M$31)</f>
        <v>o</v>
      </c>
      <c r="D33" s="572" t="s">
        <v>57</v>
      </c>
      <c r="E33" s="571"/>
      <c r="F33" s="573"/>
      <c r="G33" s="571" t="str">
        <f>IF(RCB!G7&gt;0,Apresentação!$L$31,Apresentação!$M$31)</f>
        <v>o</v>
      </c>
      <c r="H33" s="572" t="s">
        <v>39</v>
      </c>
      <c r="I33" s="574"/>
      <c r="J33" s="573"/>
      <c r="K33" s="571" t="str">
        <f>IF(RCB!G9&gt;0,Apresentação!$L$31,Apresentação!$M$31)</f>
        <v>o</v>
      </c>
      <c r="L33" s="572" t="s">
        <v>198</v>
      </c>
      <c r="M33" s="573"/>
      <c r="N33" s="571" t="str">
        <f>IF(RCB!G11&gt;0,Apresentação!$L$31,Apresentação!$M$31)</f>
        <v>o</v>
      </c>
      <c r="O33" s="572" t="s">
        <v>129</v>
      </c>
      <c r="P33" s="556"/>
      <c r="Q33" s="329"/>
      <c r="R33" s="430"/>
      <c r="S33" s="430"/>
      <c r="T33" s="430"/>
      <c r="U33" s="430"/>
    </row>
    <row r="34" spans="2:21" ht="18" customHeight="1" x14ac:dyDescent="0.15">
      <c r="B34" s="554"/>
      <c r="C34" s="571" t="str">
        <f>IF(RCB!G6&gt;0,Apresentação!$L$31,Apresentação!$M$31)</f>
        <v>o</v>
      </c>
      <c r="D34" s="572" t="s">
        <v>712</v>
      </c>
      <c r="E34" s="571"/>
      <c r="F34" s="573"/>
      <c r="G34" s="571" t="str">
        <f>IF(RCB!G8&gt;0,Apresentação!$L$31,Apresentação!$M$31)</f>
        <v>o</v>
      </c>
      <c r="H34" s="572" t="s">
        <v>197</v>
      </c>
      <c r="I34" s="574"/>
      <c r="J34" s="573"/>
      <c r="K34" s="571" t="str">
        <f>IF(RCB!G10&gt;0,Apresentação!$L$31,Apresentação!$M$31)</f>
        <v>o</v>
      </c>
      <c r="L34" s="572" t="s">
        <v>131</v>
      </c>
      <c r="M34" s="575"/>
      <c r="N34" s="571" t="str">
        <f>IF(RCB!G12&gt;0,Apresentação!$L$31,Apresentação!$M$31)</f>
        <v>o</v>
      </c>
      <c r="O34" s="572" t="s">
        <v>973</v>
      </c>
      <c r="P34" s="556"/>
      <c r="Q34" s="329"/>
      <c r="R34" s="821" t="s">
        <v>676</v>
      </c>
      <c r="S34" s="821"/>
      <c r="T34" s="821"/>
      <c r="U34" s="821"/>
    </row>
    <row r="35" spans="2:21" ht="4.5" customHeight="1" x14ac:dyDescent="0.2">
      <c r="B35" s="554"/>
      <c r="C35" s="558"/>
      <c r="D35" s="559"/>
      <c r="E35" s="560"/>
      <c r="F35" s="560"/>
      <c r="G35" s="558"/>
      <c r="H35" s="559"/>
      <c r="I35" s="561"/>
      <c r="J35" s="560"/>
      <c r="K35" s="558"/>
      <c r="L35" s="559"/>
      <c r="M35" s="562"/>
      <c r="N35" s="558"/>
      <c r="O35" s="563"/>
      <c r="P35" s="556"/>
      <c r="Q35" s="329"/>
      <c r="R35" s="331"/>
      <c r="S35" s="331"/>
      <c r="T35" s="331"/>
      <c r="U35" s="331"/>
    </row>
    <row r="36" spans="2:21" ht="15" customHeight="1" x14ac:dyDescent="0.2">
      <c r="B36" s="554"/>
      <c r="C36" s="826" t="s">
        <v>140</v>
      </c>
      <c r="D36" s="827"/>
      <c r="E36" s="827"/>
      <c r="F36" s="828"/>
      <c r="G36" s="832">
        <f>'Custo Contábil'!D20</f>
        <v>0</v>
      </c>
      <c r="H36" s="833"/>
      <c r="I36" s="568"/>
      <c r="J36" s="826" t="s">
        <v>1059</v>
      </c>
      <c r="K36" s="827"/>
      <c r="L36" s="827"/>
      <c r="M36" s="828"/>
      <c r="N36" s="832">
        <f>'Custo Contábil'!F20</f>
        <v>0</v>
      </c>
      <c r="O36" s="833"/>
      <c r="P36" s="556"/>
      <c r="Q36" s="329"/>
      <c r="R36" s="331"/>
      <c r="S36" s="331"/>
      <c r="T36" s="331"/>
      <c r="U36" s="331"/>
    </row>
    <row r="37" spans="2:21" ht="15" customHeight="1" x14ac:dyDescent="0.15">
      <c r="B37" s="554"/>
      <c r="C37" s="829"/>
      <c r="D37" s="830"/>
      <c r="E37" s="830"/>
      <c r="F37" s="831"/>
      <c r="G37" s="834"/>
      <c r="H37" s="835"/>
      <c r="I37" s="568"/>
      <c r="J37" s="829"/>
      <c r="K37" s="830"/>
      <c r="L37" s="830"/>
      <c r="M37" s="831"/>
      <c r="N37" s="834"/>
      <c r="O37" s="835"/>
      <c r="P37" s="556"/>
      <c r="Q37" s="329"/>
      <c r="R37" s="821" t="s">
        <v>680</v>
      </c>
      <c r="S37" s="821"/>
      <c r="T37" s="821"/>
      <c r="U37" s="821"/>
    </row>
    <row r="38" spans="2:21" ht="3" customHeight="1" x14ac:dyDescent="0.15">
      <c r="B38" s="554"/>
      <c r="C38" s="564"/>
      <c r="D38" s="565"/>
      <c r="E38" s="566"/>
      <c r="F38" s="566"/>
      <c r="G38" s="564"/>
      <c r="H38" s="565"/>
      <c r="I38" s="569"/>
      <c r="J38" s="566"/>
      <c r="K38" s="564"/>
      <c r="L38" s="565"/>
      <c r="M38" s="567"/>
      <c r="N38" s="564"/>
      <c r="O38" s="565"/>
      <c r="P38" s="556"/>
      <c r="Q38" s="329"/>
      <c r="R38" s="821"/>
      <c r="S38" s="821"/>
      <c r="T38" s="821"/>
      <c r="U38" s="821"/>
    </row>
    <row r="39" spans="2:21" ht="18" customHeight="1" x14ac:dyDescent="0.15">
      <c r="B39" s="554"/>
      <c r="C39" s="855" t="s">
        <v>202</v>
      </c>
      <c r="D39" s="856"/>
      <c r="E39" s="856"/>
      <c r="F39" s="857"/>
      <c r="G39" s="858">
        <f>'Custo Contábil'!H20</f>
        <v>0</v>
      </c>
      <c r="H39" s="859"/>
      <c r="I39" s="569"/>
      <c r="J39" s="855" t="s">
        <v>203</v>
      </c>
      <c r="K39" s="856"/>
      <c r="L39" s="856"/>
      <c r="M39" s="857"/>
      <c r="N39" s="858">
        <f>'Custo Contábil'!G20</f>
        <v>0</v>
      </c>
      <c r="O39" s="859"/>
      <c r="P39" s="556"/>
      <c r="Q39" s="329"/>
      <c r="R39" s="821"/>
      <c r="S39" s="821"/>
      <c r="T39" s="821"/>
      <c r="U39" s="821"/>
    </row>
    <row r="40" spans="2:21" ht="3" customHeight="1" x14ac:dyDescent="0.15">
      <c r="B40" s="554"/>
      <c r="C40" s="564"/>
      <c r="D40" s="565"/>
      <c r="E40" s="566"/>
      <c r="F40" s="566"/>
      <c r="G40" s="564"/>
      <c r="H40" s="565"/>
      <c r="I40" s="569"/>
      <c r="J40" s="566"/>
      <c r="K40" s="564"/>
      <c r="L40" s="565"/>
      <c r="M40" s="567"/>
      <c r="N40" s="564"/>
      <c r="O40" s="565"/>
      <c r="P40" s="556"/>
      <c r="Q40" s="329"/>
      <c r="R40" s="504"/>
      <c r="S40" s="505"/>
      <c r="T40" s="505"/>
      <c r="U40" s="506"/>
    </row>
    <row r="41" spans="2:21" ht="18" customHeight="1" x14ac:dyDescent="0.15">
      <c r="B41" s="554"/>
      <c r="C41" s="844" t="s">
        <v>63</v>
      </c>
      <c r="D41" s="845"/>
      <c r="E41" s="845"/>
      <c r="F41" s="846"/>
      <c r="G41" s="850">
        <f>RCB!C13</f>
        <v>0</v>
      </c>
      <c r="H41" s="851"/>
      <c r="I41" s="569"/>
      <c r="J41" s="844" t="s">
        <v>880</v>
      </c>
      <c r="K41" s="845"/>
      <c r="L41" s="845"/>
      <c r="M41" s="846"/>
      <c r="N41" s="847">
        <f>ContrDesemp!H29</f>
        <v>0</v>
      </c>
      <c r="O41" s="848"/>
      <c r="P41" s="556"/>
      <c r="Q41" s="329"/>
      <c r="R41" s="504"/>
      <c r="S41" s="505"/>
      <c r="T41" s="505"/>
      <c r="U41" s="506"/>
    </row>
    <row r="42" spans="2:21" ht="18" customHeight="1" x14ac:dyDescent="0.15">
      <c r="B42" s="554"/>
      <c r="C42" s="841" t="s">
        <v>79</v>
      </c>
      <c r="D42" s="842"/>
      <c r="E42" s="842"/>
      <c r="F42" s="843"/>
      <c r="G42" s="852">
        <f>RCB!D13</f>
        <v>0</v>
      </c>
      <c r="H42" s="853"/>
      <c r="I42" s="569"/>
      <c r="J42" s="841" t="s">
        <v>154</v>
      </c>
      <c r="K42" s="842"/>
      <c r="L42" s="842"/>
      <c r="M42" s="843"/>
      <c r="N42" s="849">
        <f>ContrDesemp!H32</f>
        <v>0</v>
      </c>
      <c r="O42" s="835"/>
      <c r="P42" s="556"/>
      <c r="Q42" s="329"/>
      <c r="R42" s="504" t="s">
        <v>844</v>
      </c>
      <c r="S42" s="505"/>
      <c r="T42" s="505"/>
      <c r="U42" s="506"/>
    </row>
    <row r="43" spans="2:21" ht="3" customHeight="1" x14ac:dyDescent="0.15">
      <c r="B43" s="554"/>
      <c r="C43" s="564"/>
      <c r="D43" s="565"/>
      <c r="E43" s="566"/>
      <c r="F43" s="566"/>
      <c r="G43" s="564"/>
      <c r="H43" s="565"/>
      <c r="I43" s="569"/>
      <c r="J43" s="566"/>
      <c r="K43" s="564"/>
      <c r="L43" s="565"/>
      <c r="M43" s="567"/>
      <c r="N43" s="564"/>
      <c r="O43" s="565"/>
      <c r="P43" s="556"/>
      <c r="Q43" s="329"/>
      <c r="R43" s="432"/>
      <c r="S43" s="432"/>
      <c r="T43" s="432"/>
      <c r="U43" s="432"/>
    </row>
    <row r="44" spans="2:21" ht="14.25" customHeight="1" x14ac:dyDescent="0.15">
      <c r="B44" s="554"/>
      <c r="C44" s="811" t="s">
        <v>213</v>
      </c>
      <c r="D44" s="812"/>
      <c r="E44" s="813"/>
      <c r="F44" s="810" t="s">
        <v>879</v>
      </c>
      <c r="G44" s="810"/>
      <c r="H44" s="418" t="s">
        <v>878</v>
      </c>
      <c r="I44" s="569"/>
      <c r="J44" s="811" t="s">
        <v>214</v>
      </c>
      <c r="K44" s="812"/>
      <c r="L44" s="813"/>
      <c r="M44" s="810" t="s">
        <v>879</v>
      </c>
      <c r="N44" s="810"/>
      <c r="O44" s="418" t="s">
        <v>878</v>
      </c>
      <c r="P44" s="556"/>
      <c r="Q44" s="329"/>
      <c r="R44" s="504"/>
      <c r="S44" s="505"/>
      <c r="T44" s="505"/>
      <c r="U44" s="506"/>
    </row>
    <row r="45" spans="2:21" ht="24.75" customHeight="1" x14ac:dyDescent="0.2">
      <c r="B45" s="554"/>
      <c r="C45" s="814"/>
      <c r="D45" s="815"/>
      <c r="E45" s="816"/>
      <c r="F45" s="819">
        <f>RCB!H5</f>
        <v>0</v>
      </c>
      <c r="G45" s="817"/>
      <c r="H45" s="576">
        <f>RCB!H25</f>
        <v>0</v>
      </c>
      <c r="I45" s="569"/>
      <c r="J45" s="814"/>
      <c r="K45" s="815"/>
      <c r="L45" s="816"/>
      <c r="M45" s="819">
        <f>RCB!K5</f>
        <v>0</v>
      </c>
      <c r="N45" s="817"/>
      <c r="O45" s="576">
        <f>RCB!K25</f>
        <v>0</v>
      </c>
      <c r="P45" s="556"/>
      <c r="Q45" s="329"/>
      <c r="R45" s="594" t="s">
        <v>1011</v>
      </c>
      <c r="S45" s="431"/>
      <c r="T45" s="431"/>
      <c r="U45" s="431"/>
    </row>
    <row r="46" spans="2:21" ht="3" customHeight="1" x14ac:dyDescent="0.15">
      <c r="B46" s="554"/>
      <c r="C46" s="564"/>
      <c r="D46" s="565"/>
      <c r="E46" s="566"/>
      <c r="F46" s="566"/>
      <c r="G46" s="564"/>
      <c r="H46" s="565"/>
      <c r="I46" s="569"/>
      <c r="J46" s="566"/>
      <c r="K46" s="564"/>
      <c r="L46" s="565"/>
      <c r="M46" s="567"/>
      <c r="N46" s="564"/>
      <c r="O46" s="564"/>
      <c r="P46" s="556"/>
      <c r="Q46" s="329"/>
      <c r="R46" s="504"/>
      <c r="S46" s="505"/>
      <c r="T46" s="505"/>
      <c r="U46" s="506"/>
    </row>
    <row r="47" spans="2:21" ht="14.25" customHeight="1" x14ac:dyDescent="0.15">
      <c r="B47" s="554"/>
      <c r="C47" s="811" t="s">
        <v>32</v>
      </c>
      <c r="D47" s="812"/>
      <c r="E47" s="813"/>
      <c r="F47" s="810" t="s">
        <v>697</v>
      </c>
      <c r="G47" s="810"/>
      <c r="H47" s="418" t="s">
        <v>771</v>
      </c>
      <c r="I47" s="569"/>
      <c r="J47" s="811" t="s">
        <v>212</v>
      </c>
      <c r="K47" s="812"/>
      <c r="L47" s="813"/>
      <c r="M47" s="810" t="s">
        <v>697</v>
      </c>
      <c r="N47" s="810"/>
      <c r="O47" s="418" t="s">
        <v>771</v>
      </c>
      <c r="P47" s="556"/>
      <c r="Q47" s="329"/>
      <c r="R47" s="504"/>
      <c r="S47" s="505"/>
      <c r="T47" s="505"/>
      <c r="U47" s="506"/>
    </row>
    <row r="48" spans="2:21" ht="24.75" customHeight="1" x14ac:dyDescent="0.15">
      <c r="B48" s="554"/>
      <c r="C48" s="814"/>
      <c r="D48" s="815"/>
      <c r="E48" s="816"/>
      <c r="F48" s="817">
        <f>RCB!D19</f>
        <v>0</v>
      </c>
      <c r="G48" s="817"/>
      <c r="H48" s="576">
        <f>RCB!F19</f>
        <v>0</v>
      </c>
      <c r="I48" s="569"/>
      <c r="J48" s="814"/>
      <c r="K48" s="815"/>
      <c r="L48" s="816"/>
      <c r="M48" s="817">
        <f>RCB!D20</f>
        <v>0</v>
      </c>
      <c r="N48" s="817"/>
      <c r="O48" s="576">
        <f>RCB!F20</f>
        <v>0</v>
      </c>
      <c r="P48" s="556"/>
      <c r="Q48" s="330"/>
      <c r="R48" s="504"/>
      <c r="S48" s="505"/>
      <c r="T48" s="505"/>
      <c r="U48" s="506"/>
    </row>
    <row r="49" spans="1:21" ht="3" customHeight="1" x14ac:dyDescent="0.2">
      <c r="B49" s="555"/>
      <c r="C49" s="591"/>
      <c r="D49" s="592"/>
      <c r="E49" s="592"/>
      <c r="F49" s="592"/>
      <c r="G49" s="592"/>
      <c r="H49" s="592"/>
      <c r="I49" s="592"/>
      <c r="J49" s="593"/>
      <c r="K49" s="591"/>
      <c r="L49" s="591"/>
      <c r="M49" s="593"/>
      <c r="N49" s="593"/>
      <c r="O49" s="570"/>
      <c r="P49" s="557"/>
      <c r="Q49" s="330"/>
      <c r="R49" s="820"/>
      <c r="S49" s="820"/>
      <c r="T49" s="820"/>
      <c r="U49" s="820"/>
    </row>
    <row r="50" spans="1:21" ht="20.25" customHeight="1" x14ac:dyDescent="0.15">
      <c r="B50" s="818" t="s">
        <v>1892</v>
      </c>
      <c r="C50" s="818"/>
      <c r="D50" s="818"/>
      <c r="E50" s="818"/>
      <c r="F50" s="818"/>
      <c r="G50" s="818"/>
      <c r="H50" s="818"/>
      <c r="I50" s="818"/>
      <c r="J50" s="818"/>
      <c r="K50" s="818"/>
      <c r="L50" s="818"/>
      <c r="M50" s="818"/>
      <c r="N50" s="818"/>
      <c r="O50" s="818"/>
      <c r="P50" s="818"/>
    </row>
    <row r="51" spans="1:21" ht="21" customHeight="1" x14ac:dyDescent="0.25">
      <c r="B51" s="404"/>
      <c r="C51" s="20" t="s">
        <v>204</v>
      </c>
      <c r="D51" s="15"/>
      <c r="E51" s="15"/>
      <c r="F51" s="16"/>
      <c r="G51" s="16"/>
      <c r="H51" s="16"/>
      <c r="I51" s="16"/>
      <c r="J51" s="16"/>
      <c r="K51" s="17"/>
      <c r="L51" s="15"/>
      <c r="M51" s="15"/>
      <c r="N51" s="15"/>
      <c r="O51" s="16"/>
      <c r="P51" s="405"/>
      <c r="Q51" s="330"/>
    </row>
    <row r="52" spans="1:21" ht="39.75" customHeight="1" x14ac:dyDescent="0.15">
      <c r="B52" s="1"/>
      <c r="C52" s="806" t="s">
        <v>157</v>
      </c>
      <c r="D52" s="807"/>
      <c r="E52" s="807"/>
      <c r="F52" s="807"/>
      <c r="G52" s="807"/>
      <c r="H52" s="426">
        <f>ContrDesemp!H30</f>
        <v>0</v>
      </c>
      <c r="I52" s="18"/>
      <c r="J52" s="808" t="s">
        <v>875</v>
      </c>
      <c r="K52" s="809"/>
      <c r="L52" s="809"/>
      <c r="M52" s="809"/>
      <c r="N52" s="809"/>
      <c r="O52" s="19">
        <f>ContrDesemp!D32</f>
        <v>0</v>
      </c>
      <c r="P52" s="4"/>
      <c r="Q52" s="330"/>
    </row>
    <row r="53" spans="1:21" ht="16" x14ac:dyDescent="0.15">
      <c r="B53" s="2"/>
      <c r="C53" s="5"/>
      <c r="D53" s="6"/>
      <c r="E53" s="6"/>
      <c r="F53" s="6"/>
      <c r="G53" s="6"/>
      <c r="H53" s="6"/>
      <c r="I53" s="6"/>
      <c r="J53" s="7"/>
      <c r="K53" s="8"/>
      <c r="L53" s="8"/>
      <c r="M53" s="7"/>
      <c r="N53" s="7"/>
      <c r="O53" s="9"/>
      <c r="P53" s="3"/>
    </row>
    <row r="54" spans="1:21" x14ac:dyDescent="0.15">
      <c r="A54" s="349"/>
    </row>
    <row r="55" spans="1:21" x14ac:dyDescent="0.15">
      <c r="B55" s="349"/>
      <c r="C55" s="352" t="s">
        <v>205</v>
      </c>
      <c r="D55" s="352">
        <f>IF(Apresentação!$E$15=3,0.75,IF(Apresentação!$E$15=2,0.85,0.75))</f>
        <v>0.75</v>
      </c>
    </row>
    <row r="75" spans="9:15" x14ac:dyDescent="0.15">
      <c r="I75" s="322"/>
      <c r="J75" s="322"/>
      <c r="K75" s="322"/>
      <c r="L75" s="322"/>
      <c r="M75" s="322"/>
      <c r="N75" s="322"/>
      <c r="O75" s="322"/>
    </row>
    <row r="76" spans="9:15" ht="12.75" customHeight="1" x14ac:dyDescent="0.15">
      <c r="I76" s="322"/>
      <c r="J76" s="322"/>
      <c r="K76" s="322"/>
      <c r="L76" s="322"/>
      <c r="M76" s="322"/>
      <c r="N76" s="322"/>
      <c r="O76" s="322"/>
    </row>
    <row r="77" spans="9:15" ht="12.75" customHeight="1" x14ac:dyDescent="0.15">
      <c r="I77" s="322"/>
      <c r="J77" s="322"/>
      <c r="K77" s="322"/>
      <c r="L77" s="322"/>
      <c r="M77" s="322"/>
      <c r="N77" s="322"/>
      <c r="O77" s="322"/>
    </row>
    <row r="78" spans="9:15" ht="12.75" customHeight="1" x14ac:dyDescent="0.15">
      <c r="I78" s="322"/>
      <c r="J78" s="322"/>
      <c r="K78" s="322"/>
      <c r="L78" s="322"/>
      <c r="M78" s="322"/>
      <c r="N78" s="322"/>
      <c r="O78" s="322"/>
    </row>
    <row r="79" spans="9:15" x14ac:dyDescent="0.15">
      <c r="I79" s="322"/>
      <c r="J79" s="322"/>
      <c r="K79" s="322"/>
      <c r="L79" s="322"/>
      <c r="M79" s="322"/>
      <c r="N79" s="322"/>
      <c r="O79" s="322"/>
    </row>
    <row r="80" spans="9:15" x14ac:dyDescent="0.15">
      <c r="I80" s="322"/>
      <c r="J80" s="322"/>
      <c r="K80" s="322"/>
      <c r="L80" s="322"/>
      <c r="M80" s="322"/>
      <c r="N80" s="322"/>
      <c r="O80" s="322"/>
    </row>
    <row r="81" spans="9:15" x14ac:dyDescent="0.15">
      <c r="I81" s="322"/>
      <c r="J81" s="322"/>
      <c r="K81" s="322"/>
      <c r="L81" s="322"/>
      <c r="M81" s="322"/>
      <c r="N81" s="322"/>
      <c r="O81" s="322"/>
    </row>
    <row r="82" spans="9:15" x14ac:dyDescent="0.15">
      <c r="I82" s="322"/>
      <c r="J82" s="322"/>
      <c r="K82" s="322"/>
      <c r="L82" s="322"/>
      <c r="M82" s="322"/>
      <c r="N82" s="322"/>
      <c r="O82" s="322"/>
    </row>
    <row r="83" spans="9:15" x14ac:dyDescent="0.15">
      <c r="I83" s="322"/>
      <c r="J83" s="322"/>
      <c r="K83" s="322"/>
      <c r="L83" s="322"/>
      <c r="M83" s="322"/>
      <c r="N83" s="322"/>
      <c r="O83" s="322"/>
    </row>
    <row r="84" spans="9:15" x14ac:dyDescent="0.15">
      <c r="I84" s="322"/>
      <c r="J84" s="322"/>
      <c r="K84" s="322"/>
      <c r="L84" s="322"/>
      <c r="M84" s="322"/>
      <c r="N84" s="322"/>
      <c r="O84" s="322"/>
    </row>
    <row r="85" spans="9:15" x14ac:dyDescent="0.15">
      <c r="I85" s="322"/>
      <c r="J85" s="322"/>
      <c r="K85" s="322"/>
      <c r="L85" s="322"/>
      <c r="M85" s="322"/>
      <c r="N85" s="322"/>
      <c r="O85" s="322"/>
    </row>
    <row r="86" spans="9:15" x14ac:dyDescent="0.15">
      <c r="I86" s="322"/>
      <c r="J86" s="322"/>
      <c r="K86" s="322"/>
      <c r="L86" s="322"/>
      <c r="M86" s="322"/>
      <c r="N86" s="322"/>
      <c r="O86" s="322"/>
    </row>
    <row r="87" spans="9:15" x14ac:dyDescent="0.15">
      <c r="I87" s="322"/>
      <c r="J87" s="322"/>
      <c r="K87" s="322"/>
      <c r="L87" s="322"/>
      <c r="M87" s="322"/>
      <c r="N87" s="322"/>
      <c r="O87" s="322"/>
    </row>
    <row r="88" spans="9:15" x14ac:dyDescent="0.15">
      <c r="I88" s="322"/>
      <c r="J88" s="322"/>
      <c r="K88" s="322"/>
      <c r="L88" s="322"/>
      <c r="M88" s="322"/>
      <c r="N88" s="322"/>
      <c r="O88" s="322"/>
    </row>
    <row r="89" spans="9:15" x14ac:dyDescent="0.15">
      <c r="I89" s="322"/>
      <c r="J89" s="322"/>
      <c r="K89" s="322"/>
      <c r="L89" s="322"/>
      <c r="M89" s="322"/>
      <c r="N89" s="322"/>
      <c r="O89" s="322"/>
    </row>
    <row r="90" spans="9:15" x14ac:dyDescent="0.15">
      <c r="I90" s="322"/>
      <c r="J90" s="322"/>
      <c r="K90" s="322"/>
      <c r="L90" s="322"/>
      <c r="M90" s="322"/>
      <c r="N90" s="322"/>
      <c r="O90" s="322"/>
    </row>
    <row r="91" spans="9:15" x14ac:dyDescent="0.15">
      <c r="I91" s="322"/>
      <c r="J91" s="322"/>
      <c r="K91" s="322"/>
      <c r="L91" s="322"/>
      <c r="M91" s="322"/>
      <c r="N91" s="322"/>
      <c r="O91" s="322"/>
    </row>
    <row r="92" spans="9:15" x14ac:dyDescent="0.15">
      <c r="I92" s="322"/>
      <c r="J92" s="322"/>
      <c r="K92" s="322"/>
      <c r="L92" s="322"/>
      <c r="M92" s="322"/>
      <c r="N92" s="322"/>
      <c r="O92" s="322"/>
    </row>
    <row r="93" spans="9:15" x14ac:dyDescent="0.15">
      <c r="I93" s="322"/>
      <c r="J93" s="322"/>
      <c r="K93" s="322"/>
      <c r="L93" s="322"/>
      <c r="M93" s="322"/>
      <c r="N93" s="322"/>
      <c r="O93" s="322"/>
    </row>
    <row r="94" spans="9:15" x14ac:dyDescent="0.15">
      <c r="I94" s="322"/>
      <c r="J94" s="322"/>
      <c r="K94" s="322"/>
      <c r="L94" s="322"/>
      <c r="M94" s="322"/>
      <c r="N94" s="322"/>
      <c r="O94" s="322"/>
    </row>
    <row r="95" spans="9:15" x14ac:dyDescent="0.15">
      <c r="I95" s="322"/>
      <c r="J95" s="322"/>
      <c r="K95" s="322"/>
      <c r="L95" s="322"/>
      <c r="M95" s="322"/>
      <c r="N95" s="322"/>
      <c r="O95" s="322"/>
    </row>
    <row r="96" spans="9:15" x14ac:dyDescent="0.15">
      <c r="I96" s="322"/>
      <c r="J96" s="322"/>
      <c r="K96" s="322"/>
      <c r="L96" s="322"/>
      <c r="M96" s="322"/>
      <c r="N96" s="322"/>
      <c r="O96" s="322"/>
    </row>
    <row r="97" spans="9:15" x14ac:dyDescent="0.15">
      <c r="I97" s="322"/>
      <c r="J97" s="322"/>
      <c r="K97" s="322"/>
      <c r="L97" s="322"/>
      <c r="M97" s="322"/>
      <c r="N97" s="322"/>
      <c r="O97" s="322"/>
    </row>
    <row r="98" spans="9:15" x14ac:dyDescent="0.15">
      <c r="I98" s="322"/>
      <c r="J98" s="322"/>
      <c r="K98" s="322"/>
      <c r="L98" s="322"/>
      <c r="M98" s="322"/>
      <c r="N98" s="322"/>
      <c r="O98" s="322"/>
    </row>
    <row r="99" spans="9:15" x14ac:dyDescent="0.15">
      <c r="I99" s="322"/>
      <c r="J99" s="322"/>
      <c r="K99" s="322"/>
      <c r="L99" s="322"/>
      <c r="M99" s="322"/>
      <c r="N99" s="322"/>
      <c r="O99" s="322"/>
    </row>
    <row r="100" spans="9:15" x14ac:dyDescent="0.15">
      <c r="I100" s="322"/>
      <c r="J100" s="322"/>
      <c r="K100" s="322"/>
      <c r="L100" s="322"/>
      <c r="M100" s="322"/>
      <c r="N100" s="322"/>
      <c r="O100" s="322"/>
    </row>
    <row r="101" spans="9:15" x14ac:dyDescent="0.15">
      <c r="I101" s="322"/>
      <c r="J101" s="322"/>
      <c r="K101" s="322"/>
      <c r="L101" s="322"/>
      <c r="M101" s="322"/>
      <c r="N101" s="322"/>
      <c r="O101" s="322"/>
    </row>
    <row r="102" spans="9:15" x14ac:dyDescent="0.15">
      <c r="I102" s="322"/>
      <c r="J102" s="322"/>
      <c r="K102" s="322"/>
      <c r="L102" s="322"/>
      <c r="M102" s="322"/>
      <c r="N102" s="322"/>
      <c r="O102" s="322"/>
    </row>
    <row r="103" spans="9:15" x14ac:dyDescent="0.15">
      <c r="I103" s="322"/>
      <c r="J103" s="322"/>
      <c r="K103" s="322"/>
      <c r="L103" s="322"/>
      <c r="M103" s="322"/>
      <c r="N103" s="322"/>
      <c r="O103" s="322"/>
    </row>
    <row r="104" spans="9:15" x14ac:dyDescent="0.15">
      <c r="I104" s="322"/>
      <c r="J104" s="322"/>
      <c r="K104" s="322"/>
      <c r="L104" s="322"/>
      <c r="M104" s="322"/>
      <c r="N104" s="322"/>
      <c r="O104" s="322"/>
    </row>
    <row r="105" spans="9:15" x14ac:dyDescent="0.15">
      <c r="I105" s="322"/>
      <c r="J105" s="322"/>
      <c r="K105" s="322"/>
      <c r="L105" s="322"/>
      <c r="M105" s="322"/>
      <c r="N105" s="322"/>
      <c r="O105" s="322"/>
    </row>
    <row r="106" spans="9:15" x14ac:dyDescent="0.15">
      <c r="I106" s="322"/>
      <c r="J106" s="322"/>
      <c r="K106" s="322"/>
      <c r="L106" s="322"/>
      <c r="M106" s="322"/>
      <c r="N106" s="322"/>
      <c r="O106" s="322"/>
    </row>
    <row r="107" spans="9:15" x14ac:dyDescent="0.15">
      <c r="I107" s="322"/>
      <c r="J107" s="322"/>
      <c r="K107" s="322"/>
      <c r="L107" s="322"/>
      <c r="M107" s="322"/>
      <c r="N107" s="322"/>
      <c r="O107" s="322"/>
    </row>
    <row r="108" spans="9:15" x14ac:dyDescent="0.15">
      <c r="I108" s="322"/>
      <c r="J108" s="322"/>
      <c r="K108" s="322"/>
      <c r="L108" s="322"/>
      <c r="M108" s="322"/>
      <c r="N108" s="322"/>
      <c r="O108" s="322"/>
    </row>
    <row r="109" spans="9:15" x14ac:dyDescent="0.15">
      <c r="I109" s="322"/>
      <c r="J109" s="322"/>
      <c r="K109" s="322"/>
      <c r="L109" s="322"/>
      <c r="M109" s="322"/>
      <c r="N109" s="322"/>
      <c r="O109" s="322"/>
    </row>
    <row r="110" spans="9:15" x14ac:dyDescent="0.15">
      <c r="I110" s="322"/>
      <c r="J110" s="322"/>
      <c r="K110" s="322"/>
      <c r="L110" s="322"/>
      <c r="M110" s="322"/>
      <c r="N110" s="322"/>
      <c r="O110" s="322"/>
    </row>
    <row r="111" spans="9:15" x14ac:dyDescent="0.15">
      <c r="I111" s="322"/>
      <c r="J111" s="322"/>
      <c r="K111" s="322"/>
      <c r="L111" s="322"/>
      <c r="M111" s="322"/>
      <c r="N111" s="322"/>
      <c r="O111" s="322"/>
    </row>
    <row r="112" spans="9:15" x14ac:dyDescent="0.15">
      <c r="I112" s="322"/>
      <c r="J112" s="322"/>
      <c r="K112" s="322"/>
      <c r="L112" s="322"/>
      <c r="M112" s="322"/>
      <c r="N112" s="322"/>
      <c r="O112" s="322"/>
    </row>
    <row r="113" spans="9:15" x14ac:dyDescent="0.15">
      <c r="I113" s="322"/>
      <c r="J113" s="322"/>
      <c r="K113" s="322"/>
      <c r="L113" s="322"/>
      <c r="M113" s="322"/>
      <c r="N113" s="322"/>
      <c r="O113" s="322"/>
    </row>
    <row r="114" spans="9:15" x14ac:dyDescent="0.15">
      <c r="I114" s="322"/>
      <c r="J114" s="322"/>
      <c r="K114" s="322"/>
      <c r="L114" s="322"/>
      <c r="M114" s="322"/>
      <c r="N114" s="322"/>
      <c r="O114" s="322"/>
    </row>
    <row r="115" spans="9:15" x14ac:dyDescent="0.15">
      <c r="I115" s="322"/>
      <c r="J115" s="322"/>
      <c r="K115" s="322"/>
      <c r="L115" s="322"/>
      <c r="M115" s="322"/>
      <c r="N115" s="322"/>
      <c r="O115" s="322"/>
    </row>
    <row r="116" spans="9:15" x14ac:dyDescent="0.15">
      <c r="I116" s="322"/>
      <c r="J116" s="322"/>
      <c r="K116" s="322"/>
      <c r="L116" s="322"/>
      <c r="M116" s="322"/>
      <c r="N116" s="322"/>
      <c r="O116" s="322"/>
    </row>
    <row r="117" spans="9:15" x14ac:dyDescent="0.15">
      <c r="I117" s="322"/>
      <c r="J117" s="322"/>
      <c r="K117" s="322"/>
      <c r="L117" s="322"/>
      <c r="M117" s="322"/>
      <c r="N117" s="322"/>
      <c r="O117" s="322"/>
    </row>
    <row r="118" spans="9:15" x14ac:dyDescent="0.15">
      <c r="I118" s="322"/>
      <c r="J118" s="322"/>
      <c r="K118" s="322"/>
      <c r="L118" s="322"/>
      <c r="M118" s="322"/>
      <c r="N118" s="322"/>
      <c r="O118" s="322"/>
    </row>
    <row r="119" spans="9:15" x14ac:dyDescent="0.15">
      <c r="I119" s="322"/>
      <c r="J119" s="322"/>
      <c r="K119" s="322"/>
      <c r="L119" s="322"/>
      <c r="M119" s="322"/>
      <c r="N119" s="322"/>
      <c r="O119" s="322"/>
    </row>
    <row r="120" spans="9:15" x14ac:dyDescent="0.15">
      <c r="I120" s="322"/>
      <c r="J120" s="322"/>
      <c r="K120" s="322"/>
      <c r="L120" s="322"/>
      <c r="M120" s="322"/>
      <c r="N120" s="322"/>
      <c r="O120" s="322"/>
    </row>
    <row r="121" spans="9:15" x14ac:dyDescent="0.15">
      <c r="I121" s="322"/>
      <c r="J121" s="322"/>
      <c r="K121" s="322"/>
      <c r="L121" s="322"/>
      <c r="M121" s="322"/>
      <c r="N121" s="322"/>
      <c r="O121" s="322"/>
    </row>
    <row r="122" spans="9:15" x14ac:dyDescent="0.15">
      <c r="I122" s="322"/>
      <c r="J122" s="322"/>
      <c r="K122" s="322"/>
      <c r="L122" s="322"/>
      <c r="M122" s="322"/>
      <c r="N122" s="322"/>
      <c r="O122" s="322"/>
    </row>
    <row r="123" spans="9:15" x14ac:dyDescent="0.15">
      <c r="I123" s="322"/>
      <c r="J123" s="322"/>
      <c r="K123" s="322"/>
      <c r="L123" s="322"/>
      <c r="M123" s="322"/>
      <c r="N123" s="322"/>
      <c r="O123" s="322"/>
    </row>
    <row r="124" spans="9:15" x14ac:dyDescent="0.15">
      <c r="I124" s="322"/>
      <c r="J124" s="322"/>
      <c r="K124" s="322"/>
      <c r="L124" s="322"/>
      <c r="M124" s="322"/>
      <c r="N124" s="322"/>
      <c r="O124" s="322"/>
    </row>
    <row r="125" spans="9:15" x14ac:dyDescent="0.15">
      <c r="I125" s="322"/>
      <c r="J125" s="322"/>
      <c r="K125" s="322"/>
      <c r="L125" s="322"/>
      <c r="M125" s="322"/>
      <c r="N125" s="322"/>
      <c r="O125" s="322"/>
    </row>
    <row r="126" spans="9:15" x14ac:dyDescent="0.15">
      <c r="I126" s="322"/>
      <c r="J126" s="322"/>
      <c r="K126" s="322"/>
      <c r="L126" s="322"/>
      <c r="M126" s="322"/>
      <c r="N126" s="322"/>
      <c r="O126" s="322"/>
    </row>
    <row r="127" spans="9:15" x14ac:dyDescent="0.15">
      <c r="I127" s="322"/>
      <c r="J127" s="322"/>
      <c r="K127" s="322"/>
      <c r="L127" s="322"/>
      <c r="M127" s="322"/>
      <c r="N127" s="322"/>
      <c r="O127" s="322"/>
    </row>
    <row r="128" spans="9:15" x14ac:dyDescent="0.15">
      <c r="I128" s="322"/>
      <c r="J128" s="322"/>
      <c r="K128" s="322"/>
      <c r="L128" s="322"/>
      <c r="M128" s="322"/>
      <c r="N128" s="322"/>
      <c r="O128" s="322"/>
    </row>
    <row r="129" spans="9:15" x14ac:dyDescent="0.15">
      <c r="I129" s="322"/>
      <c r="J129" s="322"/>
      <c r="K129" s="322"/>
      <c r="L129" s="322"/>
      <c r="M129" s="322"/>
      <c r="N129" s="322"/>
      <c r="O129" s="322"/>
    </row>
    <row r="130" spans="9:15" x14ac:dyDescent="0.15">
      <c r="I130" s="322"/>
      <c r="J130" s="322"/>
      <c r="K130" s="322"/>
      <c r="L130" s="322"/>
      <c r="M130" s="322"/>
      <c r="N130" s="322"/>
      <c r="O130" s="322"/>
    </row>
    <row r="131" spans="9:15" x14ac:dyDescent="0.15">
      <c r="I131" s="322"/>
      <c r="J131" s="322"/>
      <c r="K131" s="322"/>
      <c r="L131" s="322"/>
      <c r="M131" s="322"/>
      <c r="N131" s="322"/>
      <c r="O131" s="322"/>
    </row>
    <row r="132" spans="9:15" x14ac:dyDescent="0.15">
      <c r="I132" s="322"/>
      <c r="J132" s="322"/>
      <c r="K132" s="322"/>
      <c r="L132" s="322"/>
      <c r="M132" s="322"/>
      <c r="N132" s="322"/>
      <c r="O132" s="322"/>
    </row>
    <row r="133" spans="9:15" x14ac:dyDescent="0.15">
      <c r="I133" s="322"/>
      <c r="J133" s="322"/>
      <c r="K133" s="322"/>
      <c r="L133" s="322"/>
      <c r="M133" s="322"/>
      <c r="N133" s="322"/>
      <c r="O133" s="322"/>
    </row>
    <row r="134" spans="9:15" x14ac:dyDescent="0.15">
      <c r="I134" s="322"/>
      <c r="J134" s="322"/>
      <c r="K134" s="322"/>
      <c r="L134" s="322"/>
      <c r="M134" s="322"/>
      <c r="N134" s="322"/>
      <c r="O134" s="322"/>
    </row>
    <row r="135" spans="9:15" x14ac:dyDescent="0.15">
      <c r="I135" s="322"/>
      <c r="J135" s="322"/>
      <c r="K135" s="322"/>
      <c r="L135" s="322"/>
      <c r="M135" s="322"/>
      <c r="N135" s="322"/>
      <c r="O135" s="322"/>
    </row>
    <row r="136" spans="9:15" x14ac:dyDescent="0.15">
      <c r="I136" s="322"/>
      <c r="J136" s="322"/>
      <c r="K136" s="322"/>
      <c r="L136" s="322"/>
      <c r="M136" s="322"/>
      <c r="N136" s="322"/>
      <c r="O136" s="322"/>
    </row>
    <row r="137" spans="9:15" x14ac:dyDescent="0.15">
      <c r="I137" s="322"/>
      <c r="J137" s="322"/>
      <c r="K137" s="322"/>
      <c r="L137" s="322"/>
      <c r="M137" s="322"/>
      <c r="N137" s="322"/>
      <c r="O137" s="322"/>
    </row>
    <row r="138" spans="9:15" x14ac:dyDescent="0.15">
      <c r="I138" s="322"/>
      <c r="J138" s="322"/>
      <c r="K138" s="322"/>
      <c r="L138" s="322"/>
      <c r="M138" s="322"/>
      <c r="N138" s="322"/>
      <c r="O138" s="322"/>
    </row>
    <row r="139" spans="9:15" x14ac:dyDescent="0.15">
      <c r="I139" s="322"/>
      <c r="J139" s="322"/>
      <c r="K139" s="322"/>
      <c r="L139" s="322"/>
      <c r="M139" s="322"/>
      <c r="N139" s="322"/>
      <c r="O139" s="322"/>
    </row>
  </sheetData>
  <sheetProtection algorithmName="SHA-512" hashValue="Ys3wBggd51RwZajIWI7dljBx416J7WerVMuLeZiBI7X294iK42ERjv7zrha7PlN454Ae8w9HyQNphPAXN8GFQA==" saltValue="jTmubS4tpolBQmFb2wNQmw==" spinCount="100000" sheet="1" objects="1" scenarios="1"/>
  <dataConsolidate function="countNums">
    <dataRefs count="1">
      <dataRef ref="AO64:AO99" sheet="Apresentação" r:id="rId1"/>
    </dataRefs>
  </dataConsolidate>
  <mergeCells count="77">
    <mergeCell ref="G21:H21"/>
    <mergeCell ref="J14:L14"/>
    <mergeCell ref="H15:J15"/>
    <mergeCell ref="K15:L15"/>
    <mergeCell ref="J18:L18"/>
    <mergeCell ref="J19:L19"/>
    <mergeCell ref="E13:O13"/>
    <mergeCell ref="C13:D13"/>
    <mergeCell ref="J12:L12"/>
    <mergeCell ref="J42:M42"/>
    <mergeCell ref="J41:M41"/>
    <mergeCell ref="N41:O41"/>
    <mergeCell ref="N42:O42"/>
    <mergeCell ref="C41:F41"/>
    <mergeCell ref="G41:H41"/>
    <mergeCell ref="G42:H42"/>
    <mergeCell ref="C42:F42"/>
    <mergeCell ref="E14:G14"/>
    <mergeCell ref="C39:F39"/>
    <mergeCell ref="G39:H39"/>
    <mergeCell ref="J39:M39"/>
    <mergeCell ref="N39:O39"/>
    <mergeCell ref="N12:O12"/>
    <mergeCell ref="E12:I12"/>
    <mergeCell ref="N7:O7"/>
    <mergeCell ref="L7:M7"/>
    <mergeCell ref="E11:O11"/>
    <mergeCell ref="E10:O10"/>
    <mergeCell ref="C36:F37"/>
    <mergeCell ref="G36:H37"/>
    <mergeCell ref="J36:M37"/>
    <mergeCell ref="N36:O37"/>
    <mergeCell ref="C23:M23"/>
    <mergeCell ref="R49:U49"/>
    <mergeCell ref="R34:U34"/>
    <mergeCell ref="R31:U31"/>
    <mergeCell ref="R37:U39"/>
    <mergeCell ref="R2:U3"/>
    <mergeCell ref="R6:S6"/>
    <mergeCell ref="R7:S7"/>
    <mergeCell ref="R8:S8"/>
    <mergeCell ref="R9:S9"/>
    <mergeCell ref="R11:S11"/>
    <mergeCell ref="R12:U12"/>
    <mergeCell ref="R13:U13"/>
    <mergeCell ref="R32:U32"/>
    <mergeCell ref="C52:G52"/>
    <mergeCell ref="J52:N52"/>
    <mergeCell ref="F44:G44"/>
    <mergeCell ref="M44:N44"/>
    <mergeCell ref="C44:E45"/>
    <mergeCell ref="J44:L45"/>
    <mergeCell ref="M48:N48"/>
    <mergeCell ref="M47:N47"/>
    <mergeCell ref="B50:P50"/>
    <mergeCell ref="M45:N45"/>
    <mergeCell ref="F45:G45"/>
    <mergeCell ref="F47:G47"/>
    <mergeCell ref="F48:G48"/>
    <mergeCell ref="C47:E48"/>
    <mergeCell ref="J47:L48"/>
    <mergeCell ref="R1:U1"/>
    <mergeCell ref="C4:D4"/>
    <mergeCell ref="C5:D5"/>
    <mergeCell ref="C6:D6"/>
    <mergeCell ref="C19:D19"/>
    <mergeCell ref="C12:D12"/>
    <mergeCell ref="C7:D7"/>
    <mergeCell ref="C10:D10"/>
    <mergeCell ref="C11:D11"/>
    <mergeCell ref="C14:D14"/>
    <mergeCell ref="C15:D15"/>
    <mergeCell ref="E5:O5"/>
    <mergeCell ref="C18:D18"/>
    <mergeCell ref="C16:D16"/>
    <mergeCell ref="L6:M6"/>
    <mergeCell ref="N6:O6"/>
  </mergeCells>
  <conditionalFormatting sqref="C33:D34">
    <cfRule type="expression" dxfId="250" priority="24" stopIfTrue="1">
      <formula>$C33="þ"</formula>
    </cfRule>
  </conditionalFormatting>
  <conditionalFormatting sqref="F45 H45 M45 O45">
    <cfRule type="cellIs" dxfId="249" priority="13" stopIfTrue="1" operator="between">
      <formula>0.00000000000001</formula>
      <formula>$D$55</formula>
    </cfRule>
    <cfRule type="cellIs" dxfId="248" priority="14" stopIfTrue="1" operator="greaterThan">
      <formula>$D$55</formula>
    </cfRule>
  </conditionalFormatting>
  <conditionalFormatting sqref="G33:H34">
    <cfRule type="expression" dxfId="247" priority="25" stopIfTrue="1">
      <formula>$G33="þ"</formula>
    </cfRule>
  </conditionalFormatting>
  <conditionalFormatting sqref="K33:L34">
    <cfRule type="expression" dxfId="246" priority="23" stopIfTrue="1">
      <formula>$K33="þ"</formula>
    </cfRule>
  </conditionalFormatting>
  <conditionalFormatting sqref="N33:O34">
    <cfRule type="expression" dxfId="245" priority="1" stopIfTrue="1">
      <formula>$N33="þ"</formula>
    </cfRule>
  </conditionalFormatting>
  <conditionalFormatting sqref="Q50:Q52 B51:P53">
    <cfRule type="expression" dxfId="244" priority="26" stopIfTrue="1">
      <formula>AND($E$15&lt;&gt;2)</formula>
    </cfRule>
  </conditionalFormatting>
  <dataValidations disablePrompts="1" xWindow="876" yWindow="335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G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$U$8:$U$26</formula1>
    </dataValidation>
    <dataValidation allowBlank="1" showErrorMessage="1" prompt="Informe o número da unidade consumidora beneficiada. Em caso de mais de uma UC beneficiada, digitar &quot;várias&quot;." sqref="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hyperlinks>
    <hyperlink ref="B50:P50" r:id="rId2" display="PLANILHA DE CALCULO DESENVOLVIDA PELA CELESC E CEDIDA AO NEPEN PARA USO EXCLUSIVO EM PROCESSOS DE CHAMADA PUBLICA " xr:uid="{00000000-0004-0000-0000-000000000000}"/>
  </hyperlinks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>
    <oddHeader>&amp;C&amp;"Arial"&amp;8&amp;K000000 INTERNAL&amp;1#_x000D_</oddHead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350" r:id="rId6" name="Drop Down 630">
              <controlPr locked="0" defaultSize="0" autoLine="0" autoPict="0">
                <anchor moveWithCells="1">
                  <from>
                    <xdr:col>11</xdr:col>
                    <xdr:colOff>1206500</xdr:colOff>
                    <xdr:row>2</xdr:row>
                    <xdr:rowOff>190500</xdr:rowOff>
                  </from>
                  <to>
                    <xdr:col>14</xdr:col>
                    <xdr:colOff>1181100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1" r:id="rId7" name="Drop Down 1">
              <controlPr locked="0" defaultSize="0" autoLine="0" autoPict="0">
                <anchor moveWithCells="1">
                  <from>
                    <xdr:col>4</xdr:col>
                    <xdr:colOff>12700</xdr:colOff>
                    <xdr:row>18</xdr:row>
                    <xdr:rowOff>0</xdr:rowOff>
                  </from>
                  <to>
                    <xdr:col>7</xdr:col>
                    <xdr:colOff>190500</xdr:colOff>
                    <xdr:row>19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8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9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12700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10" name="Drop Down 642">
              <controlPr locked="0" defaultSize="0" autoLine="0" autoPict="0">
                <anchor moveWithCells="1">
                  <from>
                    <xdr:col>4</xdr:col>
                    <xdr:colOff>12700</xdr:colOff>
                    <xdr:row>16</xdr:row>
                    <xdr:rowOff>190500</xdr:rowOff>
                  </from>
                  <to>
                    <xdr:col>7</xdr:col>
                    <xdr:colOff>190500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1" name="Drop Down 745">
              <controlPr locked="0" defaultSize="0" autoLine="0" autoPict="0">
                <anchor moveWithCells="1">
                  <from>
                    <xdr:col>4</xdr:col>
                    <xdr:colOff>12700</xdr:colOff>
                    <xdr:row>15</xdr:row>
                    <xdr:rowOff>0</xdr:rowOff>
                  </from>
                  <to>
                    <xdr:col>7</xdr:col>
                    <xdr:colOff>190500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2" name="Drop Down 746">
              <controlPr locked="0" defaultSize="0" autoLine="0" autoPict="0">
                <anchor moveWithCells="1">
                  <from>
                    <xdr:col>4</xdr:col>
                    <xdr:colOff>12700</xdr:colOff>
                    <xdr:row>14</xdr:row>
                    <xdr:rowOff>0</xdr:rowOff>
                  </from>
                  <to>
                    <xdr:col>7</xdr:col>
                    <xdr:colOff>190500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9" r:id="rId13" name="Drop Down 749">
              <controlPr locked="0" defaultSize="0" autoLine="0" autoPict="0">
                <anchor moveWithCells="1">
                  <from>
                    <xdr:col>11</xdr:col>
                    <xdr:colOff>393700</xdr:colOff>
                    <xdr:row>18</xdr:row>
                    <xdr:rowOff>0</xdr:rowOff>
                  </from>
                  <to>
                    <xdr:col>13</xdr:col>
                    <xdr:colOff>76200</xdr:colOff>
                    <xdr:row>19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0" r:id="rId14" name="Drop Down 750">
              <controlPr locked="0" defaultSize="0" autoLine="0" autoPict="0">
                <anchor moveWithCells="1">
                  <from>
                    <xdr:col>11</xdr:col>
                    <xdr:colOff>393700</xdr:colOff>
                    <xdr:row>16</xdr:row>
                    <xdr:rowOff>190500</xdr:rowOff>
                  </from>
                  <to>
                    <xdr:col>13</xdr:col>
                    <xdr:colOff>76200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7">
    <tabColor rgb="FFFF0000"/>
  </sheetPr>
  <dimension ref="B2:P23"/>
  <sheetViews>
    <sheetView workbookViewId="0">
      <pane xSplit="10" ySplit="4" topLeftCell="K5" activePane="bottomRight" state="frozen"/>
      <selection sqref="A1:XFD1048576"/>
      <selection pane="topRight" sqref="A1:XFD1048576"/>
      <selection pane="bottomLeft" sqref="A1:XFD1048576"/>
      <selection pane="bottomRight" activeCell="K6" sqref="K6"/>
    </sheetView>
  </sheetViews>
  <sheetFormatPr baseColWidth="10" defaultColWidth="9.1640625" defaultRowHeight="13" x14ac:dyDescent="0.15"/>
  <cols>
    <col min="1" max="1" width="3.5" style="442" customWidth="1"/>
    <col min="2" max="2" width="3.6640625" style="442" customWidth="1"/>
    <col min="3" max="8" width="9.1640625" style="442"/>
    <col min="9" max="9" width="12.6640625" style="442" customWidth="1"/>
    <col min="10" max="10" width="20.1640625" style="442" bestFit="1" customWidth="1"/>
    <col min="11" max="16" width="28.5" style="442" customWidth="1"/>
    <col min="17" max="16384" width="9.1640625" style="442"/>
  </cols>
  <sheetData>
    <row r="2" spans="2:16" ht="22.5" customHeight="1" x14ac:dyDescent="0.15">
      <c r="B2" s="962" t="s">
        <v>895</v>
      </c>
      <c r="C2" s="963"/>
      <c r="D2" s="963"/>
      <c r="E2" s="963"/>
      <c r="F2" s="963"/>
      <c r="G2" s="963"/>
      <c r="H2" s="963"/>
      <c r="I2" s="963"/>
      <c r="J2" s="963"/>
      <c r="K2" s="478"/>
      <c r="L2" s="478"/>
      <c r="M2" s="478"/>
      <c r="N2" s="478"/>
      <c r="O2" s="478"/>
      <c r="P2" s="478"/>
    </row>
    <row r="3" spans="2:16" ht="15" customHeight="1" x14ac:dyDescent="0.15">
      <c r="B3" s="1009"/>
      <c r="C3" s="1010"/>
      <c r="D3" s="1010"/>
      <c r="E3" s="1010"/>
      <c r="F3" s="1010"/>
      <c r="G3" s="1010"/>
      <c r="H3" s="1010"/>
      <c r="I3" s="1010"/>
      <c r="J3" s="1010"/>
      <c r="K3" s="452" t="s">
        <v>899</v>
      </c>
      <c r="L3" s="452" t="s">
        <v>908</v>
      </c>
      <c r="M3" s="452" t="s">
        <v>909</v>
      </c>
      <c r="N3" s="452" t="s">
        <v>924</v>
      </c>
      <c r="O3" s="452" t="s">
        <v>925</v>
      </c>
      <c r="P3" s="452" t="s">
        <v>926</v>
      </c>
    </row>
    <row r="4" spans="2:16" ht="16" x14ac:dyDescent="0.2">
      <c r="B4" s="1011" t="s">
        <v>896</v>
      </c>
      <c r="C4" s="1012"/>
      <c r="D4" s="1012"/>
      <c r="E4" s="1012"/>
      <c r="F4" s="1012"/>
      <c r="G4" s="1012"/>
      <c r="H4" s="1013"/>
      <c r="I4" s="433" t="s">
        <v>16</v>
      </c>
      <c r="J4" s="433" t="s">
        <v>898</v>
      </c>
      <c r="K4" s="434" t="s">
        <v>232</v>
      </c>
      <c r="L4" s="434" t="s">
        <v>232</v>
      </c>
      <c r="M4" s="434" t="s">
        <v>232</v>
      </c>
      <c r="N4" s="434" t="s">
        <v>232</v>
      </c>
      <c r="O4" s="434" t="s">
        <v>232</v>
      </c>
      <c r="P4" s="434" t="s">
        <v>232</v>
      </c>
    </row>
    <row r="5" spans="2:16" x14ac:dyDescent="0.15">
      <c r="B5" s="436">
        <v>1</v>
      </c>
      <c r="C5" s="1035" t="s">
        <v>1322</v>
      </c>
      <c r="D5" s="1007"/>
      <c r="E5" s="1007"/>
      <c r="F5" s="1007"/>
      <c r="G5" s="1007"/>
      <c r="H5" s="1008"/>
      <c r="I5" s="446">
        <v>1</v>
      </c>
      <c r="J5" s="437">
        <f>IFERROR(SMALL(K5:P5,1),0)</f>
        <v>15000</v>
      </c>
      <c r="K5" s="447">
        <v>15000</v>
      </c>
      <c r="L5" s="447"/>
      <c r="M5" s="447"/>
      <c r="N5" s="447"/>
      <c r="O5" s="447"/>
      <c r="P5" s="447"/>
    </row>
    <row r="6" spans="2:16" x14ac:dyDescent="0.15">
      <c r="B6" s="436">
        <v>2</v>
      </c>
      <c r="C6" s="1007"/>
      <c r="D6" s="1007"/>
      <c r="E6" s="1007"/>
      <c r="F6" s="1007"/>
      <c r="G6" s="1007"/>
      <c r="H6" s="1008"/>
      <c r="I6" s="446"/>
      <c r="J6" s="437">
        <f t="shared" ref="J6:J14" si="0">IFERROR(SMALL(K6:P6,1),0)</f>
        <v>0</v>
      </c>
      <c r="K6" s="447"/>
      <c r="L6" s="447"/>
      <c r="M6" s="447"/>
      <c r="N6" s="447"/>
      <c r="O6" s="447"/>
      <c r="P6" s="447"/>
    </row>
    <row r="7" spans="2:16" x14ac:dyDescent="0.15">
      <c r="B7" s="436">
        <v>3</v>
      </c>
      <c r="C7" s="1007"/>
      <c r="D7" s="1007"/>
      <c r="E7" s="1007"/>
      <c r="F7" s="1007"/>
      <c r="G7" s="1007"/>
      <c r="H7" s="1008"/>
      <c r="I7" s="640"/>
      <c r="J7" s="437">
        <f>IFERROR(SMALL(K7:P7,1),0)</f>
        <v>0</v>
      </c>
      <c r="K7" s="447"/>
      <c r="L7" s="447"/>
      <c r="M7" s="447"/>
      <c r="N7" s="447"/>
      <c r="O7" s="447"/>
      <c r="P7" s="447"/>
    </row>
    <row r="8" spans="2:16" x14ac:dyDescent="0.15">
      <c r="B8" s="436">
        <v>4</v>
      </c>
      <c r="C8" s="1007"/>
      <c r="D8" s="1007"/>
      <c r="E8" s="1007"/>
      <c r="F8" s="1007"/>
      <c r="G8" s="1007"/>
      <c r="H8" s="1008"/>
      <c r="I8" s="446"/>
      <c r="J8" s="437">
        <f t="shared" si="0"/>
        <v>0</v>
      </c>
      <c r="K8" s="447"/>
      <c r="L8" s="447"/>
      <c r="M8" s="447"/>
      <c r="N8" s="447"/>
      <c r="O8" s="641"/>
      <c r="P8" s="447"/>
    </row>
    <row r="9" spans="2:16" x14ac:dyDescent="0.15">
      <c r="B9" s="436">
        <v>5</v>
      </c>
      <c r="C9" s="1007"/>
      <c r="D9" s="1007"/>
      <c r="E9" s="1007"/>
      <c r="F9" s="1007"/>
      <c r="G9" s="1007"/>
      <c r="H9" s="1008"/>
      <c r="I9" s="446"/>
      <c r="J9" s="437">
        <f t="shared" si="0"/>
        <v>0</v>
      </c>
      <c r="K9" s="447"/>
      <c r="L9" s="447"/>
      <c r="M9" s="447"/>
      <c r="N9" s="447"/>
      <c r="O9" s="447"/>
      <c r="P9" s="447"/>
    </row>
    <row r="10" spans="2:16" x14ac:dyDescent="0.15">
      <c r="B10" s="436">
        <v>6</v>
      </c>
      <c r="C10" s="1007"/>
      <c r="D10" s="1007"/>
      <c r="E10" s="1007"/>
      <c r="F10" s="1007"/>
      <c r="G10" s="1007"/>
      <c r="H10" s="1008"/>
      <c r="I10" s="446"/>
      <c r="J10" s="437">
        <f t="shared" si="0"/>
        <v>0</v>
      </c>
      <c r="K10" s="447"/>
      <c r="L10" s="447"/>
      <c r="M10" s="447"/>
      <c r="N10" s="447"/>
      <c r="O10" s="447"/>
      <c r="P10" s="641"/>
    </row>
    <row r="11" spans="2:16" x14ac:dyDescent="0.15">
      <c r="B11" s="436">
        <v>7</v>
      </c>
      <c r="C11" s="1007"/>
      <c r="D11" s="1007"/>
      <c r="E11" s="1007"/>
      <c r="F11" s="1007"/>
      <c r="G11" s="1007"/>
      <c r="H11" s="1008"/>
      <c r="I11" s="446"/>
      <c r="J11" s="437">
        <f t="shared" si="0"/>
        <v>0</v>
      </c>
      <c r="K11" s="447"/>
      <c r="L11" s="447"/>
      <c r="M11" s="447"/>
      <c r="N11" s="447"/>
      <c r="O11" s="447"/>
      <c r="P11" s="447"/>
    </row>
    <row r="12" spans="2:16" x14ac:dyDescent="0.15">
      <c r="B12" s="436">
        <v>8</v>
      </c>
      <c r="C12" s="1007"/>
      <c r="D12" s="1007"/>
      <c r="E12" s="1007"/>
      <c r="F12" s="1007"/>
      <c r="G12" s="1007"/>
      <c r="H12" s="1008"/>
      <c r="I12" s="446"/>
      <c r="J12" s="437">
        <f t="shared" si="0"/>
        <v>0</v>
      </c>
      <c r="K12" s="447"/>
      <c r="L12" s="447"/>
      <c r="M12" s="447"/>
      <c r="N12" s="447"/>
      <c r="O12" s="447"/>
      <c r="P12" s="447"/>
    </row>
    <row r="13" spans="2:16" x14ac:dyDescent="0.15">
      <c r="B13" s="436">
        <v>9</v>
      </c>
      <c r="C13" s="1007"/>
      <c r="D13" s="1007"/>
      <c r="E13" s="1007"/>
      <c r="F13" s="1007"/>
      <c r="G13" s="1007"/>
      <c r="H13" s="1008"/>
      <c r="I13" s="446"/>
      <c r="J13" s="437">
        <f t="shared" si="0"/>
        <v>0</v>
      </c>
      <c r="K13" s="447"/>
      <c r="L13" s="447"/>
      <c r="M13" s="447"/>
      <c r="N13" s="447"/>
      <c r="O13" s="447"/>
      <c r="P13" s="447"/>
    </row>
    <row r="14" spans="2:16" x14ac:dyDescent="0.15">
      <c r="B14" s="449">
        <v>10</v>
      </c>
      <c r="C14" s="1036"/>
      <c r="D14" s="1036"/>
      <c r="E14" s="1036"/>
      <c r="F14" s="1036"/>
      <c r="G14" s="1036"/>
      <c r="H14" s="1037"/>
      <c r="I14" s="450"/>
      <c r="J14" s="437">
        <f t="shared" si="0"/>
        <v>0</v>
      </c>
      <c r="K14" s="451"/>
      <c r="L14" s="451"/>
      <c r="M14" s="451"/>
      <c r="N14" s="451"/>
      <c r="O14" s="451"/>
      <c r="P14" s="451"/>
    </row>
    <row r="15" spans="2:16" ht="15" customHeight="1" x14ac:dyDescent="0.15">
      <c r="B15" s="448"/>
      <c r="C15" s="1000" t="s">
        <v>910</v>
      </c>
      <c r="D15" s="1000"/>
      <c r="E15" s="1000"/>
      <c r="F15" s="1000"/>
      <c r="G15" s="1000"/>
      <c r="H15" s="1000"/>
      <c r="I15" s="1000"/>
      <c r="J15" s="1000"/>
      <c r="K15" s="452" t="s">
        <v>899</v>
      </c>
      <c r="L15" s="452" t="s">
        <v>908</v>
      </c>
      <c r="M15" s="452" t="s">
        <v>909</v>
      </c>
      <c r="N15" s="452" t="s">
        <v>924</v>
      </c>
      <c r="O15" s="452" t="s">
        <v>925</v>
      </c>
      <c r="P15" s="452" t="s">
        <v>926</v>
      </c>
    </row>
    <row r="16" spans="2:16" ht="15" customHeight="1" x14ac:dyDescent="0.15">
      <c r="B16" s="1001" t="s">
        <v>900</v>
      </c>
      <c r="C16" s="1002"/>
      <c r="D16" s="1002"/>
      <c r="E16" s="1002"/>
      <c r="F16" s="1002"/>
      <c r="G16" s="1002"/>
      <c r="H16" s="1002"/>
      <c r="I16" s="1002"/>
      <c r="J16" s="1003"/>
      <c r="K16" s="465"/>
      <c r="L16" s="465"/>
      <c r="M16" s="465"/>
      <c r="N16" s="465"/>
      <c r="O16" s="465"/>
      <c r="P16" s="465"/>
    </row>
    <row r="17" spans="2:16" ht="15" customHeight="1" x14ac:dyDescent="0.15">
      <c r="B17" s="1001" t="s">
        <v>901</v>
      </c>
      <c r="C17" s="1002"/>
      <c r="D17" s="1002"/>
      <c r="E17" s="1002"/>
      <c r="F17" s="1002"/>
      <c r="G17" s="1002"/>
      <c r="H17" s="1002"/>
      <c r="I17" s="1002"/>
      <c r="J17" s="1003"/>
      <c r="K17" s="466"/>
      <c r="L17" s="466"/>
      <c r="M17" s="466"/>
      <c r="N17" s="466"/>
      <c r="O17" s="466"/>
      <c r="P17" s="466"/>
    </row>
    <row r="18" spans="2:16" ht="15" customHeight="1" x14ac:dyDescent="0.15">
      <c r="B18" s="1001" t="s">
        <v>902</v>
      </c>
      <c r="C18" s="1002"/>
      <c r="D18" s="1002"/>
      <c r="E18" s="1002"/>
      <c r="F18" s="1002"/>
      <c r="G18" s="1002"/>
      <c r="H18" s="1002"/>
      <c r="I18" s="1002"/>
      <c r="J18" s="1003"/>
      <c r="K18" s="467"/>
      <c r="L18" s="467"/>
      <c r="M18" s="467"/>
      <c r="N18" s="467"/>
      <c r="O18" s="467"/>
      <c r="P18" s="467"/>
    </row>
    <row r="19" spans="2:16" ht="15" customHeight="1" x14ac:dyDescent="0.15">
      <c r="B19" s="1001" t="s">
        <v>903</v>
      </c>
      <c r="C19" s="1002"/>
      <c r="D19" s="1002"/>
      <c r="E19" s="1002"/>
      <c r="F19" s="1002"/>
      <c r="G19" s="1002"/>
      <c r="H19" s="1002"/>
      <c r="I19" s="1002"/>
      <c r="J19" s="1003"/>
      <c r="K19" s="467"/>
      <c r="L19" s="467"/>
      <c r="M19" s="467"/>
      <c r="N19" s="467"/>
      <c r="O19" s="467"/>
      <c r="P19" s="467"/>
    </row>
    <row r="20" spans="2:16" ht="15" customHeight="1" x14ac:dyDescent="0.15">
      <c r="B20" s="1001" t="s">
        <v>904</v>
      </c>
      <c r="C20" s="1002"/>
      <c r="D20" s="1002"/>
      <c r="E20" s="1002"/>
      <c r="F20" s="1002"/>
      <c r="G20" s="1002"/>
      <c r="H20" s="1002"/>
      <c r="I20" s="1002"/>
      <c r="J20" s="1003"/>
      <c r="K20" s="465"/>
      <c r="L20" s="465"/>
      <c r="M20" s="465"/>
      <c r="N20" s="465"/>
      <c r="O20" s="465"/>
      <c r="P20" s="642"/>
    </row>
    <row r="21" spans="2:16" ht="15" x14ac:dyDescent="0.15">
      <c r="B21" s="1001" t="s">
        <v>905</v>
      </c>
      <c r="C21" s="1002"/>
      <c r="D21" s="1002"/>
      <c r="E21" s="1002"/>
      <c r="F21" s="1002"/>
      <c r="G21" s="1002"/>
      <c r="H21" s="1002"/>
      <c r="I21" s="1002"/>
      <c r="J21" s="1003"/>
      <c r="K21" s="468"/>
      <c r="L21" s="468"/>
      <c r="M21" s="468"/>
      <c r="N21" s="468"/>
      <c r="O21" s="468"/>
      <c r="P21" s="468"/>
    </row>
    <row r="22" spans="2:16" ht="15" x14ac:dyDescent="0.15">
      <c r="B22" s="1001" t="s">
        <v>906</v>
      </c>
      <c r="C22" s="1002"/>
      <c r="D22" s="1002"/>
      <c r="E22" s="1002"/>
      <c r="F22" s="1002"/>
      <c r="G22" s="1002"/>
      <c r="H22" s="1002"/>
      <c r="I22" s="1002"/>
      <c r="J22" s="1003"/>
      <c r="K22" s="469"/>
      <c r="L22" s="469"/>
      <c r="M22" s="469"/>
      <c r="N22" s="469"/>
      <c r="O22" s="469"/>
      <c r="P22" s="469"/>
    </row>
    <row r="23" spans="2:16" ht="15" customHeight="1" x14ac:dyDescent="0.15">
      <c r="B23" s="1014" t="s">
        <v>907</v>
      </c>
      <c r="C23" s="1015"/>
      <c r="D23" s="1015"/>
      <c r="E23" s="1015"/>
      <c r="F23" s="1015"/>
      <c r="G23" s="1015"/>
      <c r="H23" s="1015"/>
      <c r="I23" s="1015"/>
      <c r="J23" s="1016"/>
      <c r="K23" s="1017" t="s">
        <v>897</v>
      </c>
      <c r="L23" s="1018"/>
      <c r="M23" s="1018"/>
      <c r="N23" s="1018"/>
      <c r="O23" s="1018"/>
      <c r="P23" s="1019"/>
    </row>
  </sheetData>
  <sheetProtection algorithmName="SHA-512" hashValue="bg8yjmJULJor4lYMw8sZr1WOmsX3OIA64n1LLrTWymUvLU6+spy150awhKyQEEUDBiLBl6dNljHAke7QxC0zpA==" saltValue="F6m9xzv4Wcfgky0AaJ/nuw==" spinCount="100000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4:H14"/>
    <mergeCell ref="C7:H7"/>
    <mergeCell ref="C8:H8"/>
    <mergeCell ref="C9:H9"/>
    <mergeCell ref="C10:H10"/>
    <mergeCell ref="C11:H11"/>
    <mergeCell ref="C12:H12"/>
    <mergeCell ref="C13:H13"/>
    <mergeCell ref="B3:J3"/>
    <mergeCell ref="B4:H4"/>
    <mergeCell ref="C5:H5"/>
    <mergeCell ref="C6:H6"/>
    <mergeCell ref="B2:J2"/>
  </mergeCells>
  <conditionalFormatting sqref="K5:P14">
    <cfRule type="cellIs" dxfId="218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8">
    <tabColor rgb="FFFF0000"/>
  </sheetPr>
  <dimension ref="B2:N32"/>
  <sheetViews>
    <sheetView workbookViewId="0">
      <selection activeCell="K8" sqref="K8 M8:N8"/>
    </sheetView>
  </sheetViews>
  <sheetFormatPr baseColWidth="10" defaultColWidth="9.1640625" defaultRowHeight="13" x14ac:dyDescent="0.15"/>
  <cols>
    <col min="1" max="1" width="3.5" style="442" customWidth="1"/>
    <col min="2" max="2" width="3.6640625" style="442" customWidth="1"/>
    <col min="3" max="8" width="9.1640625" style="442"/>
    <col min="9" max="9" width="12.6640625" style="442" customWidth="1"/>
    <col min="10" max="10" width="13.5" style="442" bestFit="1" customWidth="1"/>
    <col min="11" max="12" width="15.6640625" style="442" customWidth="1"/>
    <col min="13" max="14" width="14.6640625" style="442" customWidth="1"/>
    <col min="15" max="16384" width="9.1640625" style="442"/>
  </cols>
  <sheetData>
    <row r="2" spans="2:14" ht="22.5" customHeight="1" x14ac:dyDescent="0.15">
      <c r="B2" s="962" t="s">
        <v>913</v>
      </c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963"/>
      <c r="N2" s="963"/>
    </row>
    <row r="3" spans="2:14" ht="15" customHeight="1" x14ac:dyDescent="0.15">
      <c r="B3" s="1009"/>
      <c r="C3" s="1010"/>
      <c r="D3" s="1010"/>
      <c r="E3" s="1010"/>
      <c r="F3" s="1010"/>
      <c r="G3" s="1010"/>
      <c r="H3" s="1010"/>
      <c r="I3" s="1010"/>
      <c r="J3" s="1010"/>
      <c r="K3" s="1020"/>
      <c r="L3" s="1009" t="s">
        <v>207</v>
      </c>
      <c r="M3" s="1010"/>
      <c r="N3" s="1020"/>
    </row>
    <row r="4" spans="2:14" ht="16" x14ac:dyDescent="0.2">
      <c r="B4" s="1011" t="s">
        <v>896</v>
      </c>
      <c r="C4" s="1012"/>
      <c r="D4" s="1012"/>
      <c r="E4" s="1012"/>
      <c r="F4" s="1012"/>
      <c r="G4" s="1012"/>
      <c r="H4" s="1013"/>
      <c r="I4" s="433" t="s">
        <v>16</v>
      </c>
      <c r="J4" s="433" t="s">
        <v>232</v>
      </c>
      <c r="K4" s="435" t="s">
        <v>0</v>
      </c>
      <c r="L4" s="433" t="s">
        <v>781</v>
      </c>
      <c r="M4" s="434" t="s">
        <v>233</v>
      </c>
      <c r="N4" s="434" t="s">
        <v>234</v>
      </c>
    </row>
    <row r="5" spans="2:14" x14ac:dyDescent="0.15">
      <c r="B5" s="436">
        <v>1</v>
      </c>
      <c r="C5" s="1021" t="str">
        <f>IF(ISBLANK('Marketing (ORÇ)'!C5:H5)," ",'Marketing (ORÇ)'!C5:H5)</f>
        <v>mkt</v>
      </c>
      <c r="D5" s="1022"/>
      <c r="E5" s="1022"/>
      <c r="F5" s="1022"/>
      <c r="G5" s="1022"/>
      <c r="H5" s="1023"/>
      <c r="I5" s="614">
        <f>'Marketing (ORÇ)'!I5</f>
        <v>1</v>
      </c>
      <c r="J5" s="437">
        <f>'Marketing (ORÇ)'!J5</f>
        <v>15000</v>
      </c>
      <c r="K5" s="438">
        <f t="shared" ref="K5:K14" si="0">I5*J5</f>
        <v>15000</v>
      </c>
      <c r="L5" s="437">
        <f t="shared" ref="L5:L14" si="1">K5-M5-N5</f>
        <v>15000</v>
      </c>
      <c r="M5" s="447"/>
      <c r="N5" s="447"/>
    </row>
    <row r="6" spans="2:14" x14ac:dyDescent="0.15">
      <c r="B6" s="436">
        <v>2</v>
      </c>
      <c r="C6" s="1021" t="str">
        <f>IF(ISBLANK('Marketing (ORÇ)'!C6:H6)," ",'Marketing (ORÇ)'!C6:H6)</f>
        <v xml:space="preserve"> </v>
      </c>
      <c r="D6" s="1022"/>
      <c r="E6" s="1022"/>
      <c r="F6" s="1022"/>
      <c r="G6" s="1022"/>
      <c r="H6" s="1023"/>
      <c r="I6" s="614">
        <f>'Marketing (ORÇ)'!I6</f>
        <v>0</v>
      </c>
      <c r="J6" s="437">
        <f>'Marketing (ORÇ)'!J6</f>
        <v>0</v>
      </c>
      <c r="K6" s="438">
        <f t="shared" si="0"/>
        <v>0</v>
      </c>
      <c r="L6" s="437">
        <f t="shared" si="1"/>
        <v>0</v>
      </c>
      <c r="M6" s="447"/>
      <c r="N6" s="447"/>
    </row>
    <row r="7" spans="2:14" x14ac:dyDescent="0.15">
      <c r="B7" s="436">
        <v>3</v>
      </c>
      <c r="C7" s="1021" t="str">
        <f>IF(ISBLANK('Marketing (ORÇ)'!C7:H7)," ",'Marketing (ORÇ)'!C7:H7)</f>
        <v xml:space="preserve"> </v>
      </c>
      <c r="D7" s="1022"/>
      <c r="E7" s="1022"/>
      <c r="F7" s="1022"/>
      <c r="G7" s="1022"/>
      <c r="H7" s="1023"/>
      <c r="I7" s="614">
        <f>'Marketing (ORÇ)'!I7</f>
        <v>0</v>
      </c>
      <c r="J7" s="437">
        <f>'Marketing (ORÇ)'!J7</f>
        <v>0</v>
      </c>
      <c r="K7" s="438">
        <f t="shared" si="0"/>
        <v>0</v>
      </c>
      <c r="L7" s="437">
        <f t="shared" si="1"/>
        <v>0</v>
      </c>
      <c r="M7" s="447"/>
      <c r="N7" s="447"/>
    </row>
    <row r="8" spans="2:14" x14ac:dyDescent="0.15">
      <c r="B8" s="436">
        <v>4</v>
      </c>
      <c r="C8" s="1021" t="str">
        <f>IF(ISBLANK('Marketing (ORÇ)'!C8:H8)," ",'Marketing (ORÇ)'!C8:H8)</f>
        <v xml:space="preserve"> </v>
      </c>
      <c r="D8" s="1022"/>
      <c r="E8" s="1022"/>
      <c r="F8" s="1022"/>
      <c r="G8" s="1022"/>
      <c r="H8" s="1023"/>
      <c r="I8" s="614">
        <f>'Marketing (ORÇ)'!I8</f>
        <v>0</v>
      </c>
      <c r="J8" s="437">
        <f>'Marketing (ORÇ)'!J8</f>
        <v>0</v>
      </c>
      <c r="K8" s="438">
        <f t="shared" si="0"/>
        <v>0</v>
      </c>
      <c r="L8" s="437">
        <f t="shared" si="1"/>
        <v>0</v>
      </c>
      <c r="M8" s="641"/>
      <c r="N8" s="641"/>
    </row>
    <row r="9" spans="2:14" x14ac:dyDescent="0.15">
      <c r="B9" s="436">
        <v>5</v>
      </c>
      <c r="C9" s="1021" t="str">
        <f>IF(ISBLANK('Marketing (ORÇ)'!C9:H9)," ",'Marketing (ORÇ)'!C9:H9)</f>
        <v xml:space="preserve"> </v>
      </c>
      <c r="D9" s="1022"/>
      <c r="E9" s="1022"/>
      <c r="F9" s="1022"/>
      <c r="G9" s="1022"/>
      <c r="H9" s="1023"/>
      <c r="I9" s="614">
        <f>'Marketing (ORÇ)'!I9</f>
        <v>0</v>
      </c>
      <c r="J9" s="437">
        <f>'Marketing (ORÇ)'!J9</f>
        <v>0</v>
      </c>
      <c r="K9" s="438">
        <f t="shared" si="0"/>
        <v>0</v>
      </c>
      <c r="L9" s="437">
        <f t="shared" si="1"/>
        <v>0</v>
      </c>
      <c r="M9" s="447"/>
      <c r="N9" s="447"/>
    </row>
    <row r="10" spans="2:14" x14ac:dyDescent="0.15">
      <c r="B10" s="436">
        <v>6</v>
      </c>
      <c r="C10" s="1021" t="str">
        <f>IF(ISBLANK('Marketing (ORÇ)'!C10:H10)," ",'Marketing (ORÇ)'!C10:H10)</f>
        <v xml:space="preserve"> </v>
      </c>
      <c r="D10" s="1022"/>
      <c r="E10" s="1022"/>
      <c r="F10" s="1022"/>
      <c r="G10" s="1022"/>
      <c r="H10" s="1023"/>
      <c r="I10" s="614">
        <f>'Marketing (ORÇ)'!I10</f>
        <v>0</v>
      </c>
      <c r="J10" s="437">
        <f>'Marketing (ORÇ)'!J10</f>
        <v>0</v>
      </c>
      <c r="K10" s="438">
        <f t="shared" si="0"/>
        <v>0</v>
      </c>
      <c r="L10" s="437">
        <f t="shared" si="1"/>
        <v>0</v>
      </c>
      <c r="M10" s="447"/>
      <c r="N10" s="447"/>
    </row>
    <row r="11" spans="2:14" x14ac:dyDescent="0.15">
      <c r="B11" s="436">
        <v>7</v>
      </c>
      <c r="C11" s="1021" t="str">
        <f>IF(ISBLANK('Marketing (ORÇ)'!C11:H11)," ",'Marketing (ORÇ)'!C11:H11)</f>
        <v xml:space="preserve"> </v>
      </c>
      <c r="D11" s="1022"/>
      <c r="E11" s="1022"/>
      <c r="F11" s="1022"/>
      <c r="G11" s="1022"/>
      <c r="H11" s="1023"/>
      <c r="I11" s="614">
        <f>'Marketing (ORÇ)'!I11</f>
        <v>0</v>
      </c>
      <c r="J11" s="437">
        <f>'Marketing (ORÇ)'!J11</f>
        <v>0</v>
      </c>
      <c r="K11" s="438">
        <f t="shared" si="0"/>
        <v>0</v>
      </c>
      <c r="L11" s="437">
        <f t="shared" si="1"/>
        <v>0</v>
      </c>
      <c r="M11" s="447"/>
      <c r="N11" s="447"/>
    </row>
    <row r="12" spans="2:14" x14ac:dyDescent="0.15">
      <c r="B12" s="436">
        <v>8</v>
      </c>
      <c r="C12" s="1021" t="str">
        <f>IF(ISBLANK('Marketing (ORÇ)'!C12:H12)," ",'Marketing (ORÇ)'!C12:H12)</f>
        <v xml:space="preserve"> </v>
      </c>
      <c r="D12" s="1022"/>
      <c r="E12" s="1022"/>
      <c r="F12" s="1022"/>
      <c r="G12" s="1022"/>
      <c r="H12" s="1023"/>
      <c r="I12" s="614">
        <f>'Marketing (ORÇ)'!I12</f>
        <v>0</v>
      </c>
      <c r="J12" s="437">
        <f>'Marketing (ORÇ)'!J12</f>
        <v>0</v>
      </c>
      <c r="K12" s="438">
        <f t="shared" si="0"/>
        <v>0</v>
      </c>
      <c r="L12" s="437">
        <f t="shared" si="1"/>
        <v>0</v>
      </c>
      <c r="M12" s="447"/>
      <c r="N12" s="447"/>
    </row>
    <row r="13" spans="2:14" x14ac:dyDescent="0.15">
      <c r="B13" s="436">
        <v>9</v>
      </c>
      <c r="C13" s="1021" t="str">
        <f>IF(ISBLANK('Marketing (ORÇ)'!C13:H13)," ",'Marketing (ORÇ)'!C13:H13)</f>
        <v xml:space="preserve"> </v>
      </c>
      <c r="D13" s="1022"/>
      <c r="E13" s="1022"/>
      <c r="F13" s="1022"/>
      <c r="G13" s="1022"/>
      <c r="H13" s="1023"/>
      <c r="I13" s="614">
        <f>'Marketing (ORÇ)'!I13</f>
        <v>0</v>
      </c>
      <c r="J13" s="437">
        <f>'Marketing (ORÇ)'!J13</f>
        <v>0</v>
      </c>
      <c r="K13" s="438">
        <f t="shared" si="0"/>
        <v>0</v>
      </c>
      <c r="L13" s="437">
        <f t="shared" si="1"/>
        <v>0</v>
      </c>
      <c r="M13" s="447"/>
      <c r="N13" s="447"/>
    </row>
    <row r="14" spans="2:14" x14ac:dyDescent="0.15">
      <c r="B14" s="436">
        <v>10</v>
      </c>
      <c r="C14" s="1021" t="str">
        <f>IF(ISBLANK('Marketing (ORÇ)'!C14:H14)," ",'Marketing (ORÇ)'!C14:H14)</f>
        <v xml:space="preserve"> </v>
      </c>
      <c r="D14" s="1022"/>
      <c r="E14" s="1022"/>
      <c r="F14" s="1022"/>
      <c r="G14" s="1022"/>
      <c r="H14" s="1023"/>
      <c r="I14" s="614">
        <f>'Marketing (ORÇ)'!I14</f>
        <v>0</v>
      </c>
      <c r="J14" s="437">
        <f>'Marketing (ORÇ)'!J14</f>
        <v>0</v>
      </c>
      <c r="K14" s="438">
        <f t="shared" si="0"/>
        <v>0</v>
      </c>
      <c r="L14" s="437">
        <f t="shared" si="1"/>
        <v>0</v>
      </c>
      <c r="M14" s="447"/>
      <c r="N14" s="447"/>
    </row>
    <row r="15" spans="2:14" ht="15" customHeight="1" x14ac:dyDescent="0.15">
      <c r="B15" s="1029" t="s">
        <v>891</v>
      </c>
      <c r="C15" s="1030"/>
      <c r="D15" s="1030"/>
      <c r="E15" s="1030"/>
      <c r="F15" s="1030"/>
      <c r="G15" s="1030"/>
      <c r="H15" s="1030"/>
      <c r="I15" s="1030"/>
      <c r="J15" s="1031"/>
      <c r="K15" s="438">
        <f>SUM(K5:K14)</f>
        <v>15000</v>
      </c>
      <c r="L15" s="438">
        <f>SUM(L5:L14)</f>
        <v>15000</v>
      </c>
      <c r="M15" s="438">
        <f>SUM(M5:M14)</f>
        <v>0</v>
      </c>
      <c r="N15" s="438">
        <f>SUM(N5:N14)</f>
        <v>0</v>
      </c>
    </row>
    <row r="16" spans="2:14" ht="15" customHeight="1" x14ac:dyDescent="0.15">
      <c r="B16" s="1009" t="s">
        <v>892</v>
      </c>
      <c r="C16" s="1010"/>
      <c r="D16" s="1010"/>
      <c r="E16" s="1010"/>
      <c r="F16" s="1010"/>
      <c r="G16" s="1010"/>
      <c r="H16" s="1010"/>
      <c r="I16" s="1010"/>
      <c r="J16" s="1010"/>
      <c r="K16" s="1020"/>
      <c r="L16" s="1009" t="s">
        <v>207</v>
      </c>
      <c r="M16" s="1010"/>
      <c r="N16" s="1020"/>
    </row>
    <row r="17" spans="2:14" ht="15" customHeight="1" x14ac:dyDescent="0.2">
      <c r="B17" s="1032" t="s">
        <v>894</v>
      </c>
      <c r="C17" s="1033"/>
      <c r="D17" s="1033"/>
      <c r="E17" s="1033"/>
      <c r="F17" s="1033"/>
      <c r="G17" s="1033"/>
      <c r="H17" s="1033"/>
      <c r="I17" s="1033"/>
      <c r="J17" s="1034"/>
      <c r="K17" s="443" t="s">
        <v>0</v>
      </c>
      <c r="L17" s="444" t="s">
        <v>781</v>
      </c>
      <c r="M17" s="445" t="s">
        <v>233</v>
      </c>
      <c r="N17" s="445" t="s">
        <v>234</v>
      </c>
    </row>
    <row r="18" spans="2:14" ht="15" x14ac:dyDescent="0.2">
      <c r="B18" s="439"/>
      <c r="C18" s="1027" t="s">
        <v>57</v>
      </c>
      <c r="D18" s="1027"/>
      <c r="E18" s="1027"/>
      <c r="F18" s="1027"/>
      <c r="G18" s="1027"/>
      <c r="H18" s="1027"/>
      <c r="I18" s="1027"/>
      <c r="J18" s="1028"/>
      <c r="K18" s="440">
        <f>SUM(L18:N18)</f>
        <v>0</v>
      </c>
      <c r="L18" s="440">
        <f>'Custo Contábil'!$D$37*L$15</f>
        <v>0</v>
      </c>
      <c r="M18" s="440">
        <f>'Custo Contábil'!$D$37*M$15</f>
        <v>0</v>
      </c>
      <c r="N18" s="440">
        <f>'Custo Contábil'!$D$37*N$15</f>
        <v>0</v>
      </c>
    </row>
    <row r="19" spans="2:14" ht="15" x14ac:dyDescent="0.2">
      <c r="B19" s="439"/>
      <c r="C19" s="1027" t="s">
        <v>196</v>
      </c>
      <c r="D19" s="1027"/>
      <c r="E19" s="1027"/>
      <c r="F19" s="1027"/>
      <c r="G19" s="1027"/>
      <c r="H19" s="1027"/>
      <c r="I19" s="1027"/>
      <c r="J19" s="1028"/>
      <c r="K19" s="440">
        <f t="shared" ref="K19:K24" si="2">SUM(L19:N19)</f>
        <v>0</v>
      </c>
      <c r="L19" s="440">
        <f>'Custo Contábil'!$E$37*L$15</f>
        <v>0</v>
      </c>
      <c r="M19" s="440">
        <f>'Custo Contábil'!$E$37*M$15</f>
        <v>0</v>
      </c>
      <c r="N19" s="440">
        <f>'Custo Contábil'!$E$37*N$15</f>
        <v>0</v>
      </c>
    </row>
    <row r="20" spans="2:14" ht="15" x14ac:dyDescent="0.2">
      <c r="B20" s="439"/>
      <c r="C20" s="1027" t="s">
        <v>39</v>
      </c>
      <c r="D20" s="1027"/>
      <c r="E20" s="1027"/>
      <c r="F20" s="1027"/>
      <c r="G20" s="1027"/>
      <c r="H20" s="1027"/>
      <c r="I20" s="1027"/>
      <c r="J20" s="1028"/>
      <c r="K20" s="440">
        <f t="shared" si="2"/>
        <v>0</v>
      </c>
      <c r="L20" s="440">
        <f>'Custo Contábil'!$F$37*L$15</f>
        <v>0</v>
      </c>
      <c r="M20" s="440">
        <f>'Custo Contábil'!$F$37*M$15</f>
        <v>0</v>
      </c>
      <c r="N20" s="440">
        <f>'Custo Contábil'!$F$37*N$15</f>
        <v>0</v>
      </c>
    </row>
    <row r="21" spans="2:14" ht="15" x14ac:dyDescent="0.2">
      <c r="B21" s="439"/>
      <c r="C21" s="1027" t="s">
        <v>215</v>
      </c>
      <c r="D21" s="1027"/>
      <c r="E21" s="1027"/>
      <c r="F21" s="1027"/>
      <c r="G21" s="1027"/>
      <c r="H21" s="1027"/>
      <c r="I21" s="1027"/>
      <c r="J21" s="1028"/>
      <c r="K21" s="440">
        <f t="shared" si="2"/>
        <v>0</v>
      </c>
      <c r="L21" s="440">
        <f>'Custo Contábil'!$G$37*L$15</f>
        <v>0</v>
      </c>
      <c r="M21" s="440">
        <f>'Custo Contábil'!$G$37*M$15</f>
        <v>0</v>
      </c>
      <c r="N21" s="440">
        <f>'Custo Contábil'!$G$37*N$15</f>
        <v>0</v>
      </c>
    </row>
    <row r="22" spans="2:14" ht="15" x14ac:dyDescent="0.2">
      <c r="B22" s="439"/>
      <c r="C22" s="1027" t="s">
        <v>198</v>
      </c>
      <c r="D22" s="1027"/>
      <c r="E22" s="1027"/>
      <c r="F22" s="1027"/>
      <c r="G22" s="1027"/>
      <c r="H22" s="1027"/>
      <c r="I22" s="1027"/>
      <c r="J22" s="1028"/>
      <c r="K22" s="440">
        <f t="shared" si="2"/>
        <v>0</v>
      </c>
      <c r="L22" s="440">
        <f>'Custo Contábil'!$H$37*L$15</f>
        <v>0</v>
      </c>
      <c r="M22" s="440">
        <f>'Custo Contábil'!$H$37*M$15</f>
        <v>0</v>
      </c>
      <c r="N22" s="440">
        <f>'Custo Contábil'!$H$37*N$15</f>
        <v>0</v>
      </c>
    </row>
    <row r="23" spans="2:14" ht="15" x14ac:dyDescent="0.2">
      <c r="B23" s="439"/>
      <c r="C23" s="1027" t="s">
        <v>130</v>
      </c>
      <c r="D23" s="1027"/>
      <c r="E23" s="1027"/>
      <c r="F23" s="1027"/>
      <c r="G23" s="1027"/>
      <c r="H23" s="1027"/>
      <c r="I23" s="1027"/>
      <c r="J23" s="1028"/>
      <c r="K23" s="440">
        <f t="shared" si="2"/>
        <v>0</v>
      </c>
      <c r="L23" s="440">
        <f>'Custo Contábil'!$I$37*L$15</f>
        <v>0</v>
      </c>
      <c r="M23" s="440">
        <f>'Custo Contábil'!$I$37*M$15</f>
        <v>0</v>
      </c>
      <c r="N23" s="440">
        <f>'Custo Contábil'!$I$37*N$15</f>
        <v>0</v>
      </c>
    </row>
    <row r="24" spans="2:14" ht="15" x14ac:dyDescent="0.2">
      <c r="B24" s="439"/>
      <c r="C24" s="1027" t="s">
        <v>129</v>
      </c>
      <c r="D24" s="1027"/>
      <c r="E24" s="1027"/>
      <c r="F24" s="1027"/>
      <c r="G24" s="1027"/>
      <c r="H24" s="1027"/>
      <c r="I24" s="1027"/>
      <c r="J24" s="1028"/>
      <c r="K24" s="440">
        <f t="shared" si="2"/>
        <v>0</v>
      </c>
      <c r="L24" s="440">
        <f>'Custo Contábil'!$J$37*L$15</f>
        <v>0</v>
      </c>
      <c r="M24" s="440">
        <f>'Custo Contábil'!$J$37*M$15</f>
        <v>0</v>
      </c>
      <c r="N24" s="440">
        <f>'Custo Contábil'!$J$37*N$15</f>
        <v>0</v>
      </c>
    </row>
    <row r="25" spans="2:14" ht="15" x14ac:dyDescent="0.2">
      <c r="B25" s="439"/>
      <c r="C25" s="501" t="s">
        <v>973</v>
      </c>
      <c r="D25" s="501"/>
      <c r="E25" s="501"/>
      <c r="F25" s="501"/>
      <c r="G25" s="501"/>
      <c r="H25" s="501"/>
      <c r="I25" s="501"/>
      <c r="J25" s="501"/>
      <c r="K25" s="440">
        <f>SUM(L25:N25)</f>
        <v>0</v>
      </c>
      <c r="L25" s="440">
        <f>'Custo Contábil'!$K$37*L$15</f>
        <v>0</v>
      </c>
      <c r="M25" s="440">
        <f>'Custo Contábil'!$K$37*M$15</f>
        <v>0</v>
      </c>
      <c r="N25" s="440">
        <f>'Custo Contábil'!$K$37*N$15</f>
        <v>0</v>
      </c>
    </row>
    <row r="26" spans="2:14" ht="15" x14ac:dyDescent="0.2">
      <c r="B26" s="1024" t="s">
        <v>893</v>
      </c>
      <c r="C26" s="1025"/>
      <c r="D26" s="1025"/>
      <c r="E26" s="1025"/>
      <c r="F26" s="1025"/>
      <c r="G26" s="1025"/>
      <c r="H26" s="1025"/>
      <c r="I26" s="1025"/>
      <c r="J26" s="1026"/>
      <c r="K26" s="441">
        <f>K15</f>
        <v>15000</v>
      </c>
      <c r="L26" s="441">
        <f>L15</f>
        <v>15000</v>
      </c>
      <c r="M26" s="441">
        <f>M15</f>
        <v>0</v>
      </c>
      <c r="N26" s="441">
        <f>N15</f>
        <v>0</v>
      </c>
    </row>
    <row r="31" spans="2:14" ht="14" x14ac:dyDescent="0.2">
      <c r="B31" s="944" t="s">
        <v>868</v>
      </c>
      <c r="C31" s="944"/>
      <c r="D31" s="944"/>
      <c r="E31" s="944"/>
      <c r="F31" s="944"/>
      <c r="G31" s="944"/>
      <c r="H31" s="81" t="s">
        <v>138</v>
      </c>
      <c r="I31" s="81" t="s">
        <v>139</v>
      </c>
    </row>
    <row r="32" spans="2:14" ht="14" x14ac:dyDescent="0.2">
      <c r="B32" s="1038" t="s">
        <v>1052</v>
      </c>
      <c r="C32" s="1038"/>
      <c r="D32" s="1038"/>
      <c r="E32" s="1038"/>
      <c r="F32" s="1038"/>
      <c r="G32" s="1038"/>
      <c r="H32" s="74">
        <f>'Custo Contábil'!E28</f>
        <v>0.05</v>
      </c>
      <c r="I32" s="75">
        <f>'Custo Contábil'!F28</f>
        <v>0</v>
      </c>
    </row>
  </sheetData>
  <sheetProtection algorithmName="SHA-512" hashValue="MJHuZbp2bSfeMiaa1tgTJiKG8ze2iqDE9KrPCmcSAZaSW+9TlpQHSbx8caUBGmBr73Cgeg3o57KUg/XBvVwjYQ==" saltValue="9YuuSl48iA73g9WVW7uBiA==" spinCount="100000" sheet="1" objects="1" scenarios="1"/>
  <mergeCells count="28">
    <mergeCell ref="L16:N16"/>
    <mergeCell ref="B16:K16"/>
    <mergeCell ref="B26:J26"/>
    <mergeCell ref="C22:J22"/>
    <mergeCell ref="C23:J23"/>
    <mergeCell ref="C19:J19"/>
    <mergeCell ref="C20:J20"/>
    <mergeCell ref="C21:J21"/>
    <mergeCell ref="B31:G31"/>
    <mergeCell ref="B32:G32"/>
    <mergeCell ref="C24:J24"/>
    <mergeCell ref="C9:H9"/>
    <mergeCell ref="C10:H10"/>
    <mergeCell ref="C11:H11"/>
    <mergeCell ref="C12:H12"/>
    <mergeCell ref="B15:J15"/>
    <mergeCell ref="C18:J18"/>
    <mergeCell ref="B17:J17"/>
    <mergeCell ref="C14:H14"/>
    <mergeCell ref="B2:N2"/>
    <mergeCell ref="B4:H4"/>
    <mergeCell ref="C5:H5"/>
    <mergeCell ref="C6:H6"/>
    <mergeCell ref="C13:H13"/>
    <mergeCell ref="L3:N3"/>
    <mergeCell ref="B3:K3"/>
    <mergeCell ref="C7:H7"/>
    <mergeCell ref="C8:H8"/>
  </mergeCells>
  <conditionalFormatting sqref="I32">
    <cfRule type="cellIs" dxfId="217" priority="44" stopIfTrue="1" operator="greaterThan">
      <formula>$H32</formula>
    </cfRule>
    <cfRule type="cellIs" dxfId="216" priority="45" stopIfTrue="1" operator="lessThanOrEqual">
      <formula>$H32</formula>
    </cfRule>
  </conditionalFormatting>
  <conditionalFormatting sqref="K5:N15">
    <cfRule type="cellIs" dxfId="215" priority="5" operator="lessThan">
      <formula>0</formula>
    </cfRule>
  </conditionalFormatting>
  <conditionalFormatting sqref="K18:N26">
    <cfRule type="cellIs" dxfId="214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baseColWidth="10" defaultColWidth="9.1640625" defaultRowHeight="15" x14ac:dyDescent="0.15"/>
  <cols>
    <col min="1" max="1" width="2.83203125" style="358" customWidth="1"/>
    <col min="2" max="2" width="39" style="357" bestFit="1" customWidth="1"/>
    <col min="3" max="14" width="22.5" style="358" customWidth="1"/>
    <col min="15" max="15" width="11.6640625" style="358" bestFit="1" customWidth="1"/>
    <col min="16" max="16384" width="9.1640625" style="358"/>
  </cols>
  <sheetData>
    <row r="2" spans="2:15" x14ac:dyDescent="0.15">
      <c r="B2" s="1045" t="s">
        <v>846</v>
      </c>
      <c r="C2" s="1042" t="s">
        <v>845</v>
      </c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4"/>
      <c r="O2" s="359"/>
    </row>
    <row r="3" spans="2:15" ht="16" x14ac:dyDescent="0.15">
      <c r="B3" s="1046"/>
      <c r="C3" s="332" t="s">
        <v>104</v>
      </c>
      <c r="D3" s="332" t="s">
        <v>105</v>
      </c>
      <c r="E3" s="332" t="s">
        <v>106</v>
      </c>
      <c r="F3" s="332" t="s">
        <v>107</v>
      </c>
      <c r="G3" s="332" t="s">
        <v>108</v>
      </c>
      <c r="H3" s="332" t="s">
        <v>109</v>
      </c>
      <c r="I3" s="332" t="s">
        <v>110</v>
      </c>
      <c r="J3" s="332" t="s">
        <v>111</v>
      </c>
      <c r="K3" s="332" t="s">
        <v>112</v>
      </c>
      <c r="L3" s="332" t="s">
        <v>113</v>
      </c>
      <c r="M3" s="332" t="s">
        <v>114</v>
      </c>
      <c r="N3" s="332" t="s">
        <v>115</v>
      </c>
      <c r="O3" s="333" t="s">
        <v>31</v>
      </c>
    </row>
    <row r="4" spans="2:15" ht="48" x14ac:dyDescent="0.15">
      <c r="B4" s="390" t="s">
        <v>103</v>
      </c>
      <c r="C4" s="391" t="s">
        <v>102</v>
      </c>
      <c r="D4" s="391" t="s">
        <v>102</v>
      </c>
      <c r="E4" s="391" t="s">
        <v>102</v>
      </c>
      <c r="F4" s="391" t="s">
        <v>102</v>
      </c>
      <c r="G4" s="391" t="s">
        <v>102</v>
      </c>
      <c r="H4" s="391" t="s">
        <v>102</v>
      </c>
      <c r="I4" s="391" t="s">
        <v>102</v>
      </c>
      <c r="J4" s="391" t="s">
        <v>102</v>
      </c>
      <c r="K4" s="391" t="s">
        <v>102</v>
      </c>
      <c r="L4" s="391" t="s">
        <v>102</v>
      </c>
      <c r="M4" s="391" t="s">
        <v>102</v>
      </c>
      <c r="N4" s="391" t="s">
        <v>102</v>
      </c>
      <c r="O4" s="1039">
        <f>SUM(C16:N16)</f>
        <v>0</v>
      </c>
    </row>
    <row r="5" spans="2:15" ht="16" x14ac:dyDescent="0.15">
      <c r="B5" s="1047" t="s">
        <v>21</v>
      </c>
      <c r="C5" s="389" t="s">
        <v>1058</v>
      </c>
      <c r="D5" s="389" t="str">
        <f>C5</f>
        <v>SÃO LUIZ</v>
      </c>
      <c r="E5" s="389" t="s">
        <v>1056</v>
      </c>
      <c r="F5" s="389" t="s">
        <v>1056</v>
      </c>
      <c r="G5" s="389" t="s">
        <v>1056</v>
      </c>
      <c r="H5" s="389" t="s">
        <v>1056</v>
      </c>
      <c r="I5" s="389" t="s">
        <v>1056</v>
      </c>
      <c r="J5" s="389" t="s">
        <v>1056</v>
      </c>
      <c r="K5" s="389" t="s">
        <v>1056</v>
      </c>
      <c r="L5" s="389" t="s">
        <v>1056</v>
      </c>
      <c r="M5" s="389" t="s">
        <v>1056</v>
      </c>
      <c r="N5" s="389" t="s">
        <v>1056</v>
      </c>
      <c r="O5" s="1040"/>
    </row>
    <row r="6" spans="2:15" ht="17.25" customHeight="1" x14ac:dyDescent="0.15">
      <c r="B6" s="1048"/>
      <c r="C6" s="419">
        <v>1</v>
      </c>
      <c r="D6" s="419">
        <v>1</v>
      </c>
      <c r="E6" s="419">
        <v>1</v>
      </c>
      <c r="F6" s="419">
        <v>1</v>
      </c>
      <c r="G6" s="419">
        <v>1</v>
      </c>
      <c r="H6" s="419">
        <v>1</v>
      </c>
      <c r="I6" s="419">
        <v>1</v>
      </c>
      <c r="J6" s="419">
        <v>1</v>
      </c>
      <c r="K6" s="419">
        <v>1</v>
      </c>
      <c r="L6" s="419">
        <v>1</v>
      </c>
      <c r="M6" s="419">
        <v>1</v>
      </c>
      <c r="N6" s="419">
        <v>1</v>
      </c>
      <c r="O6" s="1040"/>
    </row>
    <row r="7" spans="2:15" ht="15" customHeight="1" x14ac:dyDescent="0.15">
      <c r="B7" s="390" t="s">
        <v>22</v>
      </c>
      <c r="C7" s="392">
        <f>2*VLOOKUP(C6,Apoio!$AF$7:$AH$294,3)</f>
        <v>0</v>
      </c>
      <c r="D7" s="392">
        <f>2*VLOOKUP(D6,Apoio!$AF$7:$AH$294,3)</f>
        <v>0</v>
      </c>
      <c r="E7" s="392">
        <f>2*VLOOKUP(E6,Apoio!$AF$7:$AH$294,3)</f>
        <v>0</v>
      </c>
      <c r="F7" s="392">
        <f>2*VLOOKUP(F6,Apoio!$AF$7:$AH$294,3)</f>
        <v>0</v>
      </c>
      <c r="G7" s="392">
        <f>2*VLOOKUP(G6,Apoio!$AF$7:$AH$294,3)</f>
        <v>0</v>
      </c>
      <c r="H7" s="392">
        <f>2*VLOOKUP(H6,Apoio!$AF$7:$AH$294,3)</f>
        <v>0</v>
      </c>
      <c r="I7" s="392">
        <f>2*VLOOKUP(I6,Apoio!$AF$7:$AH$294,3)</f>
        <v>0</v>
      </c>
      <c r="J7" s="392">
        <f>2*VLOOKUP(J6,Apoio!$AF$7:$AH$294,3)</f>
        <v>0</v>
      </c>
      <c r="K7" s="392">
        <f>2*VLOOKUP(K6,Apoio!$AF$7:$AH$294,3)</f>
        <v>0</v>
      </c>
      <c r="L7" s="392">
        <f>2*VLOOKUP(L6,Apoio!$AF$7:$AH$294,3)</f>
        <v>0</v>
      </c>
      <c r="M7" s="392">
        <f>2*VLOOKUP(M6,Apoio!$AF$7:$AH$294,3)</f>
        <v>0</v>
      </c>
      <c r="N7" s="392">
        <f>2*VLOOKUP(N6,Apoio!$AF$7:$AH$294,3)</f>
        <v>0</v>
      </c>
      <c r="O7" s="1040"/>
    </row>
    <row r="8" spans="2:15" ht="15" hidden="1" customHeight="1" x14ac:dyDescent="0.15">
      <c r="B8" s="388" t="s">
        <v>23</v>
      </c>
      <c r="C8" s="422">
        <v>1</v>
      </c>
      <c r="D8" s="422">
        <v>1</v>
      </c>
      <c r="E8" s="422">
        <v>1</v>
      </c>
      <c r="F8" s="422">
        <v>1</v>
      </c>
      <c r="G8" s="422">
        <v>1</v>
      </c>
      <c r="H8" s="422">
        <v>1</v>
      </c>
      <c r="I8" s="422">
        <v>1</v>
      </c>
      <c r="J8" s="422">
        <v>1</v>
      </c>
      <c r="K8" s="422">
        <v>1</v>
      </c>
      <c r="L8" s="422">
        <v>1</v>
      </c>
      <c r="M8" s="422">
        <v>1</v>
      </c>
      <c r="N8" s="422">
        <v>1</v>
      </c>
      <c r="O8" s="1040"/>
    </row>
    <row r="9" spans="2:15" ht="15" hidden="1" customHeight="1" x14ac:dyDescent="0.15">
      <c r="B9" s="390" t="s">
        <v>24</v>
      </c>
      <c r="C9" s="391" t="s">
        <v>36</v>
      </c>
      <c r="D9" s="391" t="s">
        <v>36</v>
      </c>
      <c r="E9" s="391" t="s">
        <v>36</v>
      </c>
      <c r="F9" s="391" t="s">
        <v>36</v>
      </c>
      <c r="G9" s="391" t="s">
        <v>36</v>
      </c>
      <c r="H9" s="391" t="s">
        <v>36</v>
      </c>
      <c r="I9" s="391" t="s">
        <v>36</v>
      </c>
      <c r="J9" s="391" t="s">
        <v>36</v>
      </c>
      <c r="K9" s="391" t="s">
        <v>36</v>
      </c>
      <c r="L9" s="391" t="s">
        <v>36</v>
      </c>
      <c r="M9" s="391" t="s">
        <v>36</v>
      </c>
      <c r="N9" s="391" t="s">
        <v>36</v>
      </c>
      <c r="O9" s="1040"/>
    </row>
    <row r="10" spans="2:15" s="360" customFormat="1" ht="15" hidden="1" customHeight="1" x14ac:dyDescent="0.15">
      <c r="B10" s="394" t="s">
        <v>38</v>
      </c>
      <c r="C10" s="421">
        <v>0.7</v>
      </c>
      <c r="D10" s="421">
        <v>0.7</v>
      </c>
      <c r="E10" s="421">
        <v>0.7</v>
      </c>
      <c r="F10" s="421">
        <v>0.7</v>
      </c>
      <c r="G10" s="421">
        <v>0.7</v>
      </c>
      <c r="H10" s="421">
        <v>0.7</v>
      </c>
      <c r="I10" s="421">
        <v>0.7</v>
      </c>
      <c r="J10" s="421">
        <v>0.7</v>
      </c>
      <c r="K10" s="421">
        <v>0.7</v>
      </c>
      <c r="L10" s="421">
        <v>0.7</v>
      </c>
      <c r="M10" s="421">
        <v>0.7</v>
      </c>
      <c r="N10" s="421">
        <v>0.7</v>
      </c>
      <c r="O10" s="1040"/>
    </row>
    <row r="11" spans="2:15" s="360" customFormat="1" ht="15" customHeight="1" x14ac:dyDescent="0.15">
      <c r="B11" s="393" t="s">
        <v>25</v>
      </c>
      <c r="C11" s="420">
        <f>C10*C7</f>
        <v>0</v>
      </c>
      <c r="D11" s="420">
        <f t="shared" ref="D11:N11" si="0">D10*D7</f>
        <v>0</v>
      </c>
      <c r="E11" s="420">
        <f t="shared" si="0"/>
        <v>0</v>
      </c>
      <c r="F11" s="420">
        <f t="shared" si="0"/>
        <v>0</v>
      </c>
      <c r="G11" s="420">
        <f t="shared" si="0"/>
        <v>0</v>
      </c>
      <c r="H11" s="420">
        <f t="shared" si="0"/>
        <v>0</v>
      </c>
      <c r="I11" s="420">
        <f t="shared" si="0"/>
        <v>0</v>
      </c>
      <c r="J11" s="420">
        <f t="shared" si="0"/>
        <v>0</v>
      </c>
      <c r="K11" s="420">
        <f t="shared" si="0"/>
        <v>0</v>
      </c>
      <c r="L11" s="420">
        <f t="shared" si="0"/>
        <v>0</v>
      </c>
      <c r="M11" s="420">
        <f t="shared" si="0"/>
        <v>0</v>
      </c>
      <c r="N11" s="420">
        <f t="shared" si="0"/>
        <v>0</v>
      </c>
      <c r="O11" s="1040"/>
    </row>
    <row r="12" spans="2:15" s="360" customFormat="1" ht="15" hidden="1" customHeight="1" x14ac:dyDescent="0.15">
      <c r="B12" s="394" t="s">
        <v>26</v>
      </c>
      <c r="C12" s="421">
        <v>120</v>
      </c>
      <c r="D12" s="421">
        <v>120</v>
      </c>
      <c r="E12" s="421">
        <v>120</v>
      </c>
      <c r="F12" s="421">
        <v>120</v>
      </c>
      <c r="G12" s="421">
        <v>120</v>
      </c>
      <c r="H12" s="421">
        <v>120</v>
      </c>
      <c r="I12" s="421">
        <v>120</v>
      </c>
      <c r="J12" s="421">
        <v>120</v>
      </c>
      <c r="K12" s="421">
        <v>120</v>
      </c>
      <c r="L12" s="421">
        <v>120</v>
      </c>
      <c r="M12" s="421">
        <v>120</v>
      </c>
      <c r="N12" s="421">
        <v>120</v>
      </c>
      <c r="O12" s="1040"/>
    </row>
    <row r="13" spans="2:15" s="360" customFormat="1" ht="15" hidden="1" customHeight="1" x14ac:dyDescent="0.15">
      <c r="B13" s="393" t="s">
        <v>27</v>
      </c>
      <c r="C13" s="420">
        <v>80</v>
      </c>
      <c r="D13" s="420">
        <v>80</v>
      </c>
      <c r="E13" s="420">
        <v>80</v>
      </c>
      <c r="F13" s="420">
        <v>80</v>
      </c>
      <c r="G13" s="420">
        <v>80</v>
      </c>
      <c r="H13" s="420">
        <v>80</v>
      </c>
      <c r="I13" s="420">
        <v>80</v>
      </c>
      <c r="J13" s="420">
        <v>80</v>
      </c>
      <c r="K13" s="420">
        <v>80</v>
      </c>
      <c r="L13" s="420">
        <v>80</v>
      </c>
      <c r="M13" s="420">
        <v>80</v>
      </c>
      <c r="N13" s="420">
        <v>80</v>
      </c>
      <c r="O13" s="1040"/>
    </row>
    <row r="14" spans="2:15" s="361" customFormat="1" ht="15" hidden="1" customHeight="1" x14ac:dyDescent="0.15">
      <c r="B14" s="388" t="s">
        <v>28</v>
      </c>
      <c r="C14" s="422">
        <v>2</v>
      </c>
      <c r="D14" s="422">
        <v>2</v>
      </c>
      <c r="E14" s="422">
        <v>2</v>
      </c>
      <c r="F14" s="422">
        <v>2</v>
      </c>
      <c r="G14" s="422">
        <v>2</v>
      </c>
      <c r="H14" s="422">
        <v>2</v>
      </c>
      <c r="I14" s="422">
        <v>2</v>
      </c>
      <c r="J14" s="422">
        <v>2</v>
      </c>
      <c r="K14" s="422">
        <v>2</v>
      </c>
      <c r="L14" s="422">
        <v>2</v>
      </c>
      <c r="M14" s="422">
        <v>2</v>
      </c>
      <c r="N14" s="422">
        <v>2</v>
      </c>
      <c r="O14" s="1040"/>
    </row>
    <row r="15" spans="2:15" s="360" customFormat="1" ht="15" customHeight="1" x14ac:dyDescent="0.15">
      <c r="B15" s="393" t="s">
        <v>29</v>
      </c>
      <c r="C15" s="420">
        <f>IF(C11=0,0,(C14*C8*(C13+C12)))</f>
        <v>0</v>
      </c>
      <c r="D15" s="420">
        <f t="shared" ref="D15:N15" si="1">IF(D11=0,0,(D14*D8*(D13+D12)))</f>
        <v>0</v>
      </c>
      <c r="E15" s="420">
        <f t="shared" si="1"/>
        <v>0</v>
      </c>
      <c r="F15" s="420">
        <f t="shared" si="1"/>
        <v>0</v>
      </c>
      <c r="G15" s="420">
        <f t="shared" si="1"/>
        <v>0</v>
      </c>
      <c r="H15" s="420">
        <f t="shared" si="1"/>
        <v>0</v>
      </c>
      <c r="I15" s="420">
        <f t="shared" si="1"/>
        <v>0</v>
      </c>
      <c r="J15" s="420">
        <f t="shared" si="1"/>
        <v>0</v>
      </c>
      <c r="K15" s="420">
        <f t="shared" si="1"/>
        <v>0</v>
      </c>
      <c r="L15" s="420">
        <f t="shared" si="1"/>
        <v>0</v>
      </c>
      <c r="M15" s="420">
        <f t="shared" si="1"/>
        <v>0</v>
      </c>
      <c r="N15" s="420">
        <f t="shared" si="1"/>
        <v>0</v>
      </c>
      <c r="O15" s="1040"/>
    </row>
    <row r="16" spans="2:15" s="360" customFormat="1" ht="15" customHeight="1" x14ac:dyDescent="0.15">
      <c r="B16" s="394" t="s">
        <v>30</v>
      </c>
      <c r="C16" s="421">
        <f t="shared" ref="C16:N16" si="2">C15+C11</f>
        <v>0</v>
      </c>
      <c r="D16" s="421">
        <f t="shared" si="2"/>
        <v>0</v>
      </c>
      <c r="E16" s="421">
        <f t="shared" si="2"/>
        <v>0</v>
      </c>
      <c r="F16" s="421">
        <f t="shared" si="2"/>
        <v>0</v>
      </c>
      <c r="G16" s="421">
        <f t="shared" si="2"/>
        <v>0</v>
      </c>
      <c r="H16" s="421">
        <f t="shared" si="2"/>
        <v>0</v>
      </c>
      <c r="I16" s="421">
        <f t="shared" si="2"/>
        <v>0</v>
      </c>
      <c r="J16" s="421">
        <f t="shared" si="2"/>
        <v>0</v>
      </c>
      <c r="K16" s="421">
        <f t="shared" si="2"/>
        <v>0</v>
      </c>
      <c r="L16" s="421">
        <f t="shared" si="2"/>
        <v>0</v>
      </c>
      <c r="M16" s="421">
        <f t="shared" si="2"/>
        <v>0</v>
      </c>
      <c r="N16" s="421">
        <f t="shared" si="2"/>
        <v>0</v>
      </c>
      <c r="O16" s="1041"/>
    </row>
  </sheetData>
  <sheetProtection sheet="1" autoFilter="0"/>
  <mergeCells count="4">
    <mergeCell ref="O4:O16"/>
    <mergeCell ref="C2:N2"/>
    <mergeCell ref="B2:B3"/>
    <mergeCell ref="B5:B6"/>
  </mergeCells>
  <phoneticPr fontId="21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>
    <oddHeader>&amp;C&amp;"Arial"&amp;8&amp;K000000 INTERNAL&amp;1#_x000D_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12700</xdr:rowOff>
                  </from>
                  <to>
                    <xdr:col>2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12700</xdr:rowOff>
                  </from>
                  <to>
                    <xdr:col>3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12700</xdr:rowOff>
                  </from>
                  <to>
                    <xdr:col>4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12700</xdr:rowOff>
                  </from>
                  <to>
                    <xdr:col>5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12700</xdr:rowOff>
                  </from>
                  <to>
                    <xdr:col>6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12700</xdr:rowOff>
                  </from>
                  <to>
                    <xdr:col>7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12700</xdr:rowOff>
                  </from>
                  <to>
                    <xdr:col>8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12700</xdr:rowOff>
                  </from>
                  <to>
                    <xdr:col>9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12700</xdr:rowOff>
                  </from>
                  <to>
                    <xdr:col>10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12700</xdr:rowOff>
                  </from>
                  <to>
                    <xdr:col>11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12700</xdr:rowOff>
                  </from>
                  <to>
                    <xdr:col>12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12700</xdr:rowOff>
                  </from>
                  <to>
                    <xdr:col>13</xdr:col>
                    <xdr:colOff>1485900</xdr:colOff>
                    <xdr:row>5</xdr:row>
                    <xdr:rowOff>215900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9">
    <tabColor theme="8" tint="-0.499984740745262"/>
  </sheetPr>
  <dimension ref="B2:P157"/>
  <sheetViews>
    <sheetView showGridLines="0" zoomScale="80" zoomScaleNormal="80" workbookViewId="0">
      <pane ySplit="3" topLeftCell="A4" activePane="bottomLeft" state="frozen"/>
      <selection activeCell="H9" sqref="H9"/>
      <selection pane="bottomLeft" activeCell="C9" sqref="C9:H9"/>
    </sheetView>
  </sheetViews>
  <sheetFormatPr baseColWidth="10" defaultColWidth="9.1640625" defaultRowHeight="15" x14ac:dyDescent="0.2"/>
  <cols>
    <col min="1" max="2" width="3.6640625" style="362" customWidth="1"/>
    <col min="3" max="8" width="9.1640625" style="362"/>
    <col min="9" max="9" width="12.6640625" style="362" customWidth="1"/>
    <col min="10" max="10" width="20.1640625" style="362" bestFit="1" customWidth="1"/>
    <col min="11" max="16" width="28.5" style="362" customWidth="1"/>
    <col min="17" max="16384" width="9.1640625" style="362"/>
  </cols>
  <sheetData>
    <row r="2" spans="2:16" ht="22.5" customHeight="1" x14ac:dyDescent="0.2">
      <c r="B2" s="1057" t="s">
        <v>912</v>
      </c>
      <c r="C2" s="1058"/>
      <c r="D2" s="1058"/>
      <c r="E2" s="1058"/>
      <c r="F2" s="1058"/>
      <c r="G2" s="1058"/>
      <c r="H2" s="1058"/>
      <c r="I2" s="1058"/>
      <c r="J2" s="1058"/>
      <c r="K2" s="456"/>
      <c r="L2" s="456"/>
      <c r="M2" s="457"/>
      <c r="N2" s="456"/>
      <c r="O2" s="456"/>
      <c r="P2" s="457"/>
    </row>
    <row r="3" spans="2:16" x14ac:dyDescent="0.2">
      <c r="B3" s="1059" t="s">
        <v>786</v>
      </c>
      <c r="C3" s="1060"/>
      <c r="D3" s="1060"/>
      <c r="E3" s="1060"/>
      <c r="F3" s="1060"/>
      <c r="G3" s="1060"/>
      <c r="H3" s="1060"/>
      <c r="I3" s="1060"/>
      <c r="J3" s="1061"/>
      <c r="K3" s="688" t="s">
        <v>899</v>
      </c>
      <c r="L3" s="688" t="s">
        <v>908</v>
      </c>
      <c r="M3" s="688" t="s">
        <v>909</v>
      </c>
      <c r="N3" s="688" t="s">
        <v>924</v>
      </c>
      <c r="O3" s="688" t="s">
        <v>925</v>
      </c>
      <c r="P3" s="688" t="s">
        <v>926</v>
      </c>
    </row>
    <row r="4" spans="2:16" x14ac:dyDescent="0.2">
      <c r="B4" s="1062" t="s">
        <v>671</v>
      </c>
      <c r="C4" s="1063"/>
      <c r="D4" s="1063"/>
      <c r="E4" s="1063"/>
      <c r="F4" s="1063"/>
      <c r="G4" s="1063"/>
      <c r="H4" s="1063"/>
      <c r="I4" s="1063"/>
      <c r="J4" s="1064"/>
      <c r="K4" s="458" t="s">
        <v>899</v>
      </c>
      <c r="L4" s="458" t="s">
        <v>908</v>
      </c>
      <c r="M4" s="458" t="s">
        <v>909</v>
      </c>
      <c r="N4" s="458" t="s">
        <v>924</v>
      </c>
      <c r="O4" s="458" t="s">
        <v>925</v>
      </c>
      <c r="P4" s="458" t="s">
        <v>926</v>
      </c>
    </row>
    <row r="5" spans="2:16" x14ac:dyDescent="0.2">
      <c r="B5" s="1051" t="s">
        <v>228</v>
      </c>
      <c r="C5" s="1052"/>
      <c r="D5" s="1052"/>
      <c r="E5" s="1052"/>
      <c r="F5" s="1052"/>
      <c r="G5" s="1052"/>
      <c r="H5" s="1053"/>
      <c r="I5" s="117" t="s">
        <v>16</v>
      </c>
      <c r="J5" s="117" t="s">
        <v>898</v>
      </c>
      <c r="K5" s="299" t="s">
        <v>911</v>
      </c>
      <c r="L5" s="299" t="s">
        <v>911</v>
      </c>
      <c r="M5" s="299" t="s">
        <v>911</v>
      </c>
      <c r="N5" s="299" t="s">
        <v>911</v>
      </c>
      <c r="O5" s="299" t="s">
        <v>911</v>
      </c>
      <c r="P5" s="299" t="s">
        <v>911</v>
      </c>
    </row>
    <row r="6" spans="2:16" x14ac:dyDescent="0.2">
      <c r="B6" s="119">
        <v>1</v>
      </c>
      <c r="C6" s="1054"/>
      <c r="D6" s="1049"/>
      <c r="E6" s="1049"/>
      <c r="F6" s="1049"/>
      <c r="G6" s="1049"/>
      <c r="H6" s="1050"/>
      <c r="I6" s="463"/>
      <c r="J6" s="437">
        <f>IFERROR(IF(INDEX(K6:P6,1,MATCH(SMALL($K$17:$P$17,1),$K$17:$P$17,0))&gt;0,INDEX(K6:P6,1,MATCH(SMALL($K$17:$P$17,1),$K$17:$P$17,0)),IF(INDEX(K6:P6,1,MATCH(SMALL($K$17:$P$17,2),$K$17:$P$17,0))&gt;0,INDEX(K6:P6,1,MATCH(SMALL($K$17:$P$17,2),$K$17:$P$17,0)),IF(INDEX(K6:P6,1,MATCH(SMALL($K$17:$P$17,3),$K$17:$P$17,0))&gt;0,INDEX(K6:P6,1,MATCH(SMALL($K$17:$P$17,3),$K$17:$P$17,0)),IF(INDEX(K6:P6,1,MATCH(SMALL($K$17:$P$17,4),$K$17:$P$17,0))&gt;0,INDEX(K6:P6,1,MATCH(SMALL($K$17:$P$17,4),$K$17:$P$17,0)),IF(INDEX(K6:P6,1,MATCH(SMALL($K$17:$P$17,5),$K$17:$P$17,0))&gt;0,INDEX(K6:P6,1,MATCH(SMALL($K$17:$P$17,5),$K$17:$P$17,0)),INDEX(K6:P6,1,MATCH(SMALL($K$17:$P$17,6),$K$17:$P$17,0))))))),0)</f>
        <v>0</v>
      </c>
      <c r="K6" s="464"/>
      <c r="L6" s="464"/>
      <c r="M6" s="464"/>
      <c r="N6" s="464"/>
      <c r="O6" s="464"/>
      <c r="P6" s="464"/>
    </row>
    <row r="7" spans="2:16" x14ac:dyDescent="0.2">
      <c r="B7" s="119">
        <v>2</v>
      </c>
      <c r="C7" s="1054"/>
      <c r="D7" s="1049"/>
      <c r="E7" s="1049"/>
      <c r="F7" s="1049"/>
      <c r="G7" s="1049"/>
      <c r="H7" s="1050"/>
      <c r="I7" s="463"/>
      <c r="J7" s="437">
        <f t="shared" ref="J7:J15" si="0">IFERROR(IF(INDEX(K7:P7,1,MATCH(SMALL($K$17:$P$17,1),$K$17:$P$17,0))&gt;0,INDEX(K7:P7,1,MATCH(SMALL($K$17:$P$17,1),$K$17:$P$17,0)),IF(INDEX(K7:P7,1,MATCH(SMALL($K$17:$P$17,2),$K$17:$P$17,0))&gt;0,INDEX(K7:P7,1,MATCH(SMALL($K$17:$P$17,2),$K$17:$P$17,0)),IF(INDEX(K7:P7,1,MATCH(SMALL($K$17:$P$17,3),$K$17:$P$17,0))&gt;0,INDEX(K7:P7,1,MATCH(SMALL($K$17:$P$17,3),$K$17:$P$17,0)),IF(INDEX(K7:P7,1,MATCH(SMALL($K$17:$P$17,4),$K$17:$P$17,0))&gt;0,INDEX(K7:P7,1,MATCH(SMALL($K$17:$P$17,4),$K$17:$P$17,0)),IF(INDEX(K7:P7,1,MATCH(SMALL($K$17:$P$17,5),$K$17:$P$17,0))&gt;0,INDEX(K7:P7,1,MATCH(SMALL($K$17:$P$17,5),$K$17:$P$17,0)),INDEX(K7:P7,1,MATCH(SMALL($K$17:$P$17,6),$K$17:$P$17,0))))))),0)</f>
        <v>0</v>
      </c>
      <c r="K7" s="464"/>
      <c r="L7" s="464"/>
      <c r="M7" s="464"/>
      <c r="N7" s="464"/>
      <c r="O7" s="464"/>
      <c r="P7" s="464"/>
    </row>
    <row r="8" spans="2:16" x14ac:dyDescent="0.2">
      <c r="B8" s="119">
        <v>3</v>
      </c>
      <c r="C8" s="1054"/>
      <c r="D8" s="1049"/>
      <c r="E8" s="1049"/>
      <c r="F8" s="1049"/>
      <c r="G8" s="1049"/>
      <c r="H8" s="1050"/>
      <c r="I8" s="463"/>
      <c r="J8" s="437">
        <f t="shared" si="0"/>
        <v>0</v>
      </c>
      <c r="K8" s="464"/>
      <c r="L8" s="464"/>
      <c r="M8" s="464"/>
      <c r="N8" s="464"/>
      <c r="O8" s="464"/>
      <c r="P8" s="464"/>
    </row>
    <row r="9" spans="2:16" x14ac:dyDescent="0.2">
      <c r="B9" s="119">
        <v>4</v>
      </c>
      <c r="C9" s="1049"/>
      <c r="D9" s="1049"/>
      <c r="E9" s="1049"/>
      <c r="F9" s="1049"/>
      <c r="G9" s="1049"/>
      <c r="H9" s="1050"/>
      <c r="I9" s="463"/>
      <c r="J9" s="437">
        <f t="shared" si="0"/>
        <v>0</v>
      </c>
      <c r="K9" s="464"/>
      <c r="L9" s="464"/>
      <c r="M9" s="464"/>
      <c r="N9" s="464"/>
      <c r="O9" s="464"/>
      <c r="P9" s="464"/>
    </row>
    <row r="10" spans="2:16" x14ac:dyDescent="0.2">
      <c r="B10" s="119">
        <v>5</v>
      </c>
      <c r="C10" s="1049"/>
      <c r="D10" s="1049"/>
      <c r="E10" s="1049"/>
      <c r="F10" s="1049"/>
      <c r="G10" s="1049"/>
      <c r="H10" s="1050"/>
      <c r="I10" s="463"/>
      <c r="J10" s="437">
        <f t="shared" si="0"/>
        <v>0</v>
      </c>
      <c r="K10" s="635"/>
      <c r="L10" s="635"/>
      <c r="M10" s="464"/>
      <c r="N10" s="464"/>
      <c r="O10" s="464"/>
      <c r="P10" s="464"/>
    </row>
    <row r="11" spans="2:16" x14ac:dyDescent="0.2">
      <c r="B11" s="119">
        <v>6</v>
      </c>
      <c r="C11" s="1049"/>
      <c r="D11" s="1049"/>
      <c r="E11" s="1049"/>
      <c r="F11" s="1049"/>
      <c r="G11" s="1049"/>
      <c r="H11" s="1050"/>
      <c r="I11" s="463"/>
      <c r="J11" s="437">
        <f t="shared" si="0"/>
        <v>0</v>
      </c>
      <c r="K11" s="464"/>
      <c r="L11" s="464"/>
      <c r="M11" s="464"/>
      <c r="N11" s="464"/>
      <c r="O11" s="464"/>
      <c r="P11" s="464"/>
    </row>
    <row r="12" spans="2:16" x14ac:dyDescent="0.2">
      <c r="B12" s="119">
        <v>7</v>
      </c>
      <c r="C12" s="1049"/>
      <c r="D12" s="1049"/>
      <c r="E12" s="1049"/>
      <c r="F12" s="1049"/>
      <c r="G12" s="1049"/>
      <c r="H12" s="1050"/>
      <c r="I12" s="463"/>
      <c r="J12" s="437">
        <f t="shared" si="0"/>
        <v>0</v>
      </c>
      <c r="K12" s="464"/>
      <c r="L12" s="464"/>
      <c r="M12" s="464"/>
      <c r="N12" s="464"/>
      <c r="O12" s="464"/>
      <c r="P12" s="464"/>
    </row>
    <row r="13" spans="2:16" x14ac:dyDescent="0.2">
      <c r="B13" s="119">
        <v>8</v>
      </c>
      <c r="C13" s="1049"/>
      <c r="D13" s="1049"/>
      <c r="E13" s="1049"/>
      <c r="F13" s="1049"/>
      <c r="G13" s="1049"/>
      <c r="H13" s="1050"/>
      <c r="I13" s="463"/>
      <c r="J13" s="437">
        <f t="shared" si="0"/>
        <v>0</v>
      </c>
      <c r="K13" s="464"/>
      <c r="L13" s="464"/>
      <c r="M13" s="464"/>
      <c r="N13" s="464"/>
      <c r="O13" s="464"/>
      <c r="P13" s="464"/>
    </row>
    <row r="14" spans="2:16" x14ac:dyDescent="0.2">
      <c r="B14" s="119">
        <v>9</v>
      </c>
      <c r="C14" s="1049" t="s">
        <v>260</v>
      </c>
      <c r="D14" s="1049"/>
      <c r="E14" s="1049"/>
      <c r="F14" s="1049"/>
      <c r="G14" s="1049"/>
      <c r="H14" s="1050"/>
      <c r="I14" s="463"/>
      <c r="J14" s="437">
        <f t="shared" si="0"/>
        <v>0</v>
      </c>
      <c r="K14" s="464"/>
      <c r="L14" s="464"/>
      <c r="M14" s="464"/>
      <c r="N14" s="464"/>
      <c r="O14" s="464"/>
      <c r="P14" s="464"/>
    </row>
    <row r="15" spans="2:16" x14ac:dyDescent="0.2">
      <c r="B15" s="119">
        <v>10</v>
      </c>
      <c r="C15" s="1049"/>
      <c r="D15" s="1049"/>
      <c r="E15" s="1049"/>
      <c r="F15" s="1049"/>
      <c r="G15" s="1049"/>
      <c r="H15" s="1050"/>
      <c r="I15" s="463"/>
      <c r="J15" s="437">
        <f t="shared" si="0"/>
        <v>0</v>
      </c>
      <c r="K15" s="464"/>
      <c r="L15" s="464"/>
      <c r="M15" s="464"/>
      <c r="N15" s="464"/>
      <c r="O15" s="464"/>
      <c r="P15" s="464"/>
    </row>
    <row r="16" spans="2:16" x14ac:dyDescent="0.2">
      <c r="B16" s="460"/>
      <c r="C16" s="1055" t="s">
        <v>910</v>
      </c>
      <c r="D16" s="1055"/>
      <c r="E16" s="1055"/>
      <c r="F16" s="1055"/>
      <c r="G16" s="1055"/>
      <c r="H16" s="1055"/>
      <c r="I16" s="1055"/>
      <c r="J16" s="1056"/>
      <c r="K16" s="479" t="s">
        <v>899</v>
      </c>
      <c r="L16" s="479" t="s">
        <v>908</v>
      </c>
      <c r="M16" s="479" t="s">
        <v>909</v>
      </c>
      <c r="N16" s="479" t="s">
        <v>924</v>
      </c>
      <c r="O16" s="479" t="s">
        <v>925</v>
      </c>
      <c r="P16" s="479" t="s">
        <v>926</v>
      </c>
    </row>
    <row r="17" spans="2:16" x14ac:dyDescent="0.2">
      <c r="B17" s="1001" t="s">
        <v>1329</v>
      </c>
      <c r="C17" s="1002"/>
      <c r="D17" s="1002"/>
      <c r="E17" s="1002"/>
      <c r="F17" s="1002"/>
      <c r="G17" s="1002"/>
      <c r="H17" s="1002"/>
      <c r="I17" s="1002"/>
      <c r="J17" s="1003"/>
      <c r="K17" s="727" t="str">
        <f>IF(SUMPRODUCT(($I$6:$I$15)*(K6:K15))=0,"-",SUMPRODUCT(($I$6:$I$15)*(K6:K15)))</f>
        <v>-</v>
      </c>
      <c r="L17" s="727" t="str">
        <f t="shared" ref="L17:P17" si="1">IF(SUMPRODUCT(($I$6:$I$15)*(L6:L15))=0,"-",SUMPRODUCT(($I$6:$I$15)*(L6:L15)))</f>
        <v>-</v>
      </c>
      <c r="M17" s="727" t="str">
        <f t="shared" si="1"/>
        <v>-</v>
      </c>
      <c r="N17" s="727" t="str">
        <f t="shared" si="1"/>
        <v>-</v>
      </c>
      <c r="O17" s="727" t="str">
        <f t="shared" si="1"/>
        <v>-</v>
      </c>
      <c r="P17" s="727" t="str">
        <f t="shared" si="1"/>
        <v>-</v>
      </c>
    </row>
    <row r="18" spans="2:16" ht="15" customHeight="1" x14ac:dyDescent="0.2">
      <c r="B18" s="1001" t="s">
        <v>900</v>
      </c>
      <c r="C18" s="1002"/>
      <c r="D18" s="1002"/>
      <c r="E18" s="1002"/>
      <c r="F18" s="1002"/>
      <c r="G18" s="1002"/>
      <c r="H18" s="1002"/>
      <c r="I18" s="1002"/>
      <c r="J18" s="1003"/>
      <c r="K18" s="465"/>
      <c r="L18" s="465"/>
      <c r="M18" s="465"/>
      <c r="N18" s="465"/>
      <c r="O18" s="465"/>
      <c r="P18" s="465"/>
    </row>
    <row r="19" spans="2:16" x14ac:dyDescent="0.2">
      <c r="B19" s="1001" t="s">
        <v>901</v>
      </c>
      <c r="C19" s="1002"/>
      <c r="D19" s="1002"/>
      <c r="E19" s="1002"/>
      <c r="F19" s="1002"/>
      <c r="G19" s="1002"/>
      <c r="H19" s="1002"/>
      <c r="I19" s="1002"/>
      <c r="J19" s="1003"/>
      <c r="K19" s="466"/>
      <c r="L19" s="466"/>
      <c r="M19" s="466"/>
      <c r="N19" s="466"/>
      <c r="O19" s="466"/>
      <c r="P19" s="466"/>
    </row>
    <row r="20" spans="2:16" x14ac:dyDescent="0.2">
      <c r="B20" s="1001" t="s">
        <v>902</v>
      </c>
      <c r="C20" s="1002"/>
      <c r="D20" s="1002"/>
      <c r="E20" s="1002"/>
      <c r="F20" s="1002"/>
      <c r="G20" s="1002"/>
      <c r="H20" s="1002"/>
      <c r="I20" s="1002"/>
      <c r="J20" s="1003"/>
      <c r="K20" s="735"/>
      <c r="L20" s="735"/>
      <c r="M20" s="735"/>
      <c r="N20" s="467"/>
      <c r="O20" s="467"/>
      <c r="P20" s="467"/>
    </row>
    <row r="21" spans="2:16" x14ac:dyDescent="0.2">
      <c r="B21" s="1001" t="s">
        <v>903</v>
      </c>
      <c r="C21" s="1002"/>
      <c r="D21" s="1002"/>
      <c r="E21" s="1002"/>
      <c r="F21" s="1002"/>
      <c r="G21" s="1002"/>
      <c r="H21" s="1002"/>
      <c r="I21" s="1002"/>
      <c r="J21" s="1003"/>
      <c r="K21" s="735"/>
      <c r="L21" s="735"/>
      <c r="M21" s="735"/>
      <c r="N21" s="467"/>
      <c r="O21" s="467"/>
      <c r="P21" s="467"/>
    </row>
    <row r="22" spans="2:16" x14ac:dyDescent="0.2">
      <c r="B22" s="1001" t="s">
        <v>904</v>
      </c>
      <c r="C22" s="1002"/>
      <c r="D22" s="1002"/>
      <c r="E22" s="1002"/>
      <c r="F22" s="1002"/>
      <c r="G22" s="1002"/>
      <c r="H22" s="1002"/>
      <c r="I22" s="1002"/>
      <c r="J22" s="1003"/>
      <c r="K22" s="642"/>
      <c r="L22" s="465"/>
      <c r="M22" s="465"/>
      <c r="N22" s="465"/>
      <c r="O22" s="465"/>
      <c r="P22" s="465"/>
    </row>
    <row r="23" spans="2:16" x14ac:dyDescent="0.2">
      <c r="B23" s="1001" t="s">
        <v>905</v>
      </c>
      <c r="C23" s="1002"/>
      <c r="D23" s="1002"/>
      <c r="E23" s="1002"/>
      <c r="F23" s="1002"/>
      <c r="G23" s="1002"/>
      <c r="H23" s="1002"/>
      <c r="I23" s="1002"/>
      <c r="J23" s="1003"/>
      <c r="K23" s="468"/>
      <c r="L23" s="468"/>
      <c r="M23" s="468"/>
      <c r="N23" s="468"/>
      <c r="O23" s="468"/>
      <c r="P23" s="468"/>
    </row>
    <row r="24" spans="2:16" x14ac:dyDescent="0.2">
      <c r="B24" s="1001" t="s">
        <v>906</v>
      </c>
      <c r="C24" s="1002"/>
      <c r="D24" s="1002"/>
      <c r="E24" s="1002"/>
      <c r="F24" s="1002"/>
      <c r="G24" s="1002"/>
      <c r="H24" s="1002"/>
      <c r="I24" s="1002"/>
      <c r="J24" s="1003"/>
      <c r="K24" s="636"/>
      <c r="L24" s="469"/>
      <c r="M24" s="636"/>
      <c r="N24" s="469"/>
      <c r="O24" s="469"/>
      <c r="P24" s="469"/>
    </row>
    <row r="25" spans="2:16" x14ac:dyDescent="0.2">
      <c r="B25" s="1014" t="s">
        <v>907</v>
      </c>
      <c r="C25" s="1015"/>
      <c r="D25" s="1015"/>
      <c r="E25" s="1015"/>
      <c r="F25" s="1015"/>
      <c r="G25" s="1015"/>
      <c r="H25" s="1015"/>
      <c r="I25" s="1015"/>
      <c r="J25" s="1016"/>
      <c r="K25" s="461" t="s">
        <v>1330</v>
      </c>
      <c r="L25" s="462"/>
      <c r="M25" s="462"/>
      <c r="N25" s="461" t="s">
        <v>1330</v>
      </c>
      <c r="O25" s="462"/>
      <c r="P25" s="690"/>
    </row>
    <row r="26" spans="2:16" x14ac:dyDescent="0.2">
      <c r="B26" s="1062" t="s">
        <v>673</v>
      </c>
      <c r="C26" s="1063"/>
      <c r="D26" s="1063"/>
      <c r="E26" s="1063"/>
      <c r="F26" s="1063"/>
      <c r="G26" s="1063"/>
      <c r="H26" s="1063"/>
      <c r="I26" s="1063"/>
      <c r="J26" s="1064"/>
      <c r="K26" s="458" t="s">
        <v>899</v>
      </c>
      <c r="L26" s="458" t="s">
        <v>908</v>
      </c>
      <c r="M26" s="458" t="s">
        <v>909</v>
      </c>
      <c r="N26" s="458" t="s">
        <v>924</v>
      </c>
      <c r="O26" s="458" t="s">
        <v>925</v>
      </c>
      <c r="P26" s="458" t="s">
        <v>926</v>
      </c>
    </row>
    <row r="27" spans="2:16" x14ac:dyDescent="0.2">
      <c r="B27" s="1051" t="s">
        <v>228</v>
      </c>
      <c r="C27" s="1052"/>
      <c r="D27" s="1052"/>
      <c r="E27" s="1052"/>
      <c r="F27" s="1052"/>
      <c r="G27" s="1052"/>
      <c r="H27" s="1053"/>
      <c r="I27" s="117" t="s">
        <v>16</v>
      </c>
      <c r="J27" s="117" t="s">
        <v>898</v>
      </c>
      <c r="K27" s="299" t="s">
        <v>911</v>
      </c>
      <c r="L27" s="299" t="s">
        <v>911</v>
      </c>
      <c r="M27" s="299" t="s">
        <v>911</v>
      </c>
      <c r="N27" s="299" t="s">
        <v>911</v>
      </c>
      <c r="O27" s="299" t="s">
        <v>911</v>
      </c>
      <c r="P27" s="300" t="s">
        <v>911</v>
      </c>
    </row>
    <row r="28" spans="2:16" x14ac:dyDescent="0.2">
      <c r="B28" s="119">
        <v>1</v>
      </c>
      <c r="C28" s="1049"/>
      <c r="D28" s="1049"/>
      <c r="E28" s="1049"/>
      <c r="F28" s="1049"/>
      <c r="G28" s="1049"/>
      <c r="H28" s="1050"/>
      <c r="I28" s="463"/>
      <c r="J28" s="437">
        <f>IFERROR(IF(INDEX(K28:P28,1,MATCH(SMALL($K$39:$P$39,1),$K$39:$P$39,0))&gt;0,INDEX(K28:P28,1,MATCH(SMALL($K$39:$P$39,1),$K$39:$P$39,0)),IF(INDEX(K28:P28,1,MATCH(SMALL($K$39:$P$39,2),$K$39:$P$39,0))&gt;0,INDEX(K28:P28,1,MATCH(SMALL($K$39:$P$39,2),$K$39:$P$39,0)),IF(INDEX(K28:P28,1,MATCH(SMALL($K$39:$P$39,3),$K$39:$P$39,0))&gt;0,INDEX(K28:P28,1,MATCH(SMALL($K$39:$P$39,3),$K$39:$P$39,0)),IF(INDEX(K28:P28,1,MATCH(SMALL($K$39:$P$39,4),$K$39:$P$39,0))&gt;0,INDEX(K28:P28,1,MATCH(SMALL($K$39:$P$39,4),$K$39:$P$39,0)),IF(INDEX(K28:P28,1,MATCH(SMALL($K$39:$P$39,5),$K$39:$P$39,0))&gt;0,INDEX(K28:P28,1,MATCH(SMALL($K$39:$P$39,5),$K$39:$P$39,0)),INDEX(K28:P28,1,MATCH(SMALL($K$39:$P$39,6),$K$39:$P$39,0))))))),0)</f>
        <v>0</v>
      </c>
      <c r="K28" s="464"/>
      <c r="L28" s="464"/>
      <c r="M28" s="464"/>
      <c r="N28" s="464"/>
      <c r="O28" s="464"/>
      <c r="P28" s="464"/>
    </row>
    <row r="29" spans="2:16" x14ac:dyDescent="0.2">
      <c r="B29" s="119">
        <v>2</v>
      </c>
      <c r="C29" s="1054"/>
      <c r="D29" s="1049"/>
      <c r="E29" s="1049"/>
      <c r="F29" s="1049"/>
      <c r="G29" s="1049"/>
      <c r="H29" s="1050"/>
      <c r="I29" s="463"/>
      <c r="J29" s="437">
        <f t="shared" ref="J29:J37" si="2">IFERROR(IF(INDEX(K29:P29,1,MATCH(SMALL($K$39:$P$39,1),$K$39:$P$39,0))&gt;0,INDEX(K29:P29,1,MATCH(SMALL($K$39:$P$39,1),$K$39:$P$39,0)),IF(INDEX(K29:P29,1,MATCH(SMALL($K$39:$P$39,2),$K$39:$P$39,0))&gt;0,INDEX(K29:P29,1,MATCH(SMALL($K$39:$P$39,2),$K$39:$P$39,0)),IF(INDEX(K29:P29,1,MATCH(SMALL($K$39:$P$39,3),$K$39:$P$39,0))&gt;0,INDEX(K29:P29,1,MATCH(SMALL($K$39:$P$39,3),$K$39:$P$39,0)),IF(INDEX(K29:P29,1,MATCH(SMALL($K$39:$P$39,4),$K$39:$P$39,0))&gt;0,INDEX(K29:P29,1,MATCH(SMALL($K$39:$P$39,4),$K$39:$P$39,0)),IF(INDEX(K29:P29,1,MATCH(SMALL($K$39:$P$39,5),$K$39:$P$39,0))&gt;0,INDEX(K29:P29,1,MATCH(SMALL($K$39:$P$39,5),$K$39:$P$39,0)),INDEX(K29:P29,1,MATCH(SMALL($K$39:$P$39,6),$K$39:$P$39,0))))))),0)</f>
        <v>0</v>
      </c>
      <c r="K29" s="464"/>
      <c r="L29" s="464"/>
      <c r="M29" s="464"/>
      <c r="N29" s="464"/>
      <c r="O29" s="464"/>
      <c r="P29" s="464"/>
    </row>
    <row r="30" spans="2:16" x14ac:dyDescent="0.2">
      <c r="B30" s="119">
        <v>3</v>
      </c>
      <c r="C30" s="1049"/>
      <c r="D30" s="1049"/>
      <c r="E30" s="1049"/>
      <c r="F30" s="1049"/>
      <c r="G30" s="1049"/>
      <c r="H30" s="1050"/>
      <c r="I30" s="463"/>
      <c r="J30" s="437">
        <f t="shared" si="2"/>
        <v>0</v>
      </c>
      <c r="K30" s="464"/>
      <c r="L30" s="464"/>
      <c r="M30" s="464"/>
      <c r="N30" s="464"/>
      <c r="O30" s="464"/>
      <c r="P30" s="464"/>
    </row>
    <row r="31" spans="2:16" x14ac:dyDescent="0.2">
      <c r="B31" s="119">
        <v>4</v>
      </c>
      <c r="C31" s="1049"/>
      <c r="D31" s="1049"/>
      <c r="E31" s="1049"/>
      <c r="F31" s="1049"/>
      <c r="G31" s="1049"/>
      <c r="H31" s="1050"/>
      <c r="I31" s="463"/>
      <c r="J31" s="437">
        <f t="shared" si="2"/>
        <v>0</v>
      </c>
      <c r="K31" s="464"/>
      <c r="L31" s="464"/>
      <c r="M31" s="635"/>
      <c r="N31" s="464"/>
      <c r="O31" s="464"/>
      <c r="P31" s="464"/>
    </row>
    <row r="32" spans="2:16" x14ac:dyDescent="0.2">
      <c r="B32" s="119">
        <v>5</v>
      </c>
      <c r="C32" s="1049"/>
      <c r="D32" s="1049"/>
      <c r="E32" s="1049"/>
      <c r="F32" s="1049"/>
      <c r="G32" s="1049"/>
      <c r="H32" s="1050"/>
      <c r="I32" s="463"/>
      <c r="J32" s="437">
        <f t="shared" si="2"/>
        <v>0</v>
      </c>
      <c r="K32" s="635"/>
      <c r="L32" s="464"/>
      <c r="M32" s="464"/>
      <c r="N32" s="464"/>
      <c r="O32" s="464"/>
      <c r="P32" s="464"/>
    </row>
    <row r="33" spans="2:16" x14ac:dyDescent="0.2">
      <c r="B33" s="119">
        <v>6</v>
      </c>
      <c r="C33" s="1049"/>
      <c r="D33" s="1049"/>
      <c r="E33" s="1049"/>
      <c r="F33" s="1049"/>
      <c r="G33" s="1049"/>
      <c r="H33" s="1050"/>
      <c r="I33" s="463"/>
      <c r="J33" s="437">
        <f t="shared" si="2"/>
        <v>0</v>
      </c>
      <c r="K33" s="635"/>
      <c r="L33" s="635"/>
      <c r="M33" s="464"/>
      <c r="N33" s="464"/>
      <c r="O33" s="464"/>
      <c r="P33" s="464"/>
    </row>
    <row r="34" spans="2:16" x14ac:dyDescent="0.2">
      <c r="B34" s="119">
        <v>7</v>
      </c>
      <c r="C34" s="1049"/>
      <c r="D34" s="1049"/>
      <c r="E34" s="1049"/>
      <c r="F34" s="1049"/>
      <c r="G34" s="1049"/>
      <c r="H34" s="1050"/>
      <c r="I34" s="463"/>
      <c r="J34" s="437">
        <f t="shared" si="2"/>
        <v>0</v>
      </c>
      <c r="K34" s="464"/>
      <c r="L34" s="464"/>
      <c r="M34" s="464"/>
      <c r="N34" s="464"/>
      <c r="O34" s="464"/>
      <c r="P34" s="464"/>
    </row>
    <row r="35" spans="2:16" x14ac:dyDescent="0.2">
      <c r="B35" s="119">
        <v>8</v>
      </c>
      <c r="C35" s="1049"/>
      <c r="D35" s="1049"/>
      <c r="E35" s="1049"/>
      <c r="F35" s="1049"/>
      <c r="G35" s="1049"/>
      <c r="H35" s="1050"/>
      <c r="I35" s="463"/>
      <c r="J35" s="437">
        <f t="shared" si="2"/>
        <v>0</v>
      </c>
      <c r="K35" s="464"/>
      <c r="L35" s="464"/>
      <c r="M35" s="464"/>
      <c r="N35" s="464"/>
      <c r="O35" s="464"/>
      <c r="P35" s="464"/>
    </row>
    <row r="36" spans="2:16" x14ac:dyDescent="0.2">
      <c r="B36" s="119">
        <v>9</v>
      </c>
      <c r="C36" s="1049"/>
      <c r="D36" s="1049"/>
      <c r="E36" s="1049"/>
      <c r="F36" s="1049"/>
      <c r="G36" s="1049"/>
      <c r="H36" s="1050"/>
      <c r="I36" s="463"/>
      <c r="J36" s="437">
        <f t="shared" si="2"/>
        <v>0</v>
      </c>
      <c r="K36" s="464"/>
      <c r="L36" s="464"/>
      <c r="M36" s="464"/>
      <c r="N36" s="464"/>
      <c r="O36" s="464"/>
      <c r="P36" s="464"/>
    </row>
    <row r="37" spans="2:16" x14ac:dyDescent="0.2">
      <c r="B37" s="119">
        <v>10</v>
      </c>
      <c r="C37" s="1049"/>
      <c r="D37" s="1049"/>
      <c r="E37" s="1049"/>
      <c r="F37" s="1049"/>
      <c r="G37" s="1049"/>
      <c r="H37" s="1050"/>
      <c r="I37" s="463"/>
      <c r="J37" s="437">
        <f t="shared" si="2"/>
        <v>0</v>
      </c>
      <c r="K37" s="464"/>
      <c r="L37" s="464"/>
      <c r="M37" s="464"/>
      <c r="N37" s="464"/>
      <c r="O37" s="464"/>
      <c r="P37" s="464"/>
    </row>
    <row r="38" spans="2:16" x14ac:dyDescent="0.2">
      <c r="B38" s="460"/>
      <c r="C38" s="1055" t="s">
        <v>910</v>
      </c>
      <c r="D38" s="1055"/>
      <c r="E38" s="1055"/>
      <c r="F38" s="1055"/>
      <c r="G38" s="1055"/>
      <c r="H38" s="1055"/>
      <c r="I38" s="1055"/>
      <c r="J38" s="1056"/>
      <c r="K38" s="479" t="s">
        <v>899</v>
      </c>
      <c r="L38" s="479" t="s">
        <v>908</v>
      </c>
      <c r="M38" s="479" t="s">
        <v>909</v>
      </c>
      <c r="N38" s="479" t="s">
        <v>924</v>
      </c>
      <c r="O38" s="479" t="s">
        <v>925</v>
      </c>
      <c r="P38" s="479" t="s">
        <v>926</v>
      </c>
    </row>
    <row r="39" spans="2:16" ht="15" customHeight="1" x14ac:dyDescent="0.2">
      <c r="B39" s="1001" t="s">
        <v>1329</v>
      </c>
      <c r="C39" s="1002"/>
      <c r="D39" s="1002"/>
      <c r="E39" s="1002"/>
      <c r="F39" s="1002"/>
      <c r="G39" s="1002"/>
      <c r="H39" s="1002"/>
      <c r="I39" s="1002"/>
      <c r="J39" s="1003"/>
      <c r="K39" s="727" t="str">
        <f>IF(SUMPRODUCT(($I$28:$I$37)*(K28:K37))=0,"-",SUMPRODUCT(($I$28:$I$37)*(K28:K37)))</f>
        <v>-</v>
      </c>
      <c r="L39" s="727" t="str">
        <f t="shared" ref="L39:P39" si="3">IF(SUMPRODUCT(($I$28:$I$37)*(L28:L37))=0,"-",SUMPRODUCT(($I$28:$I$37)*(L28:L37)))</f>
        <v>-</v>
      </c>
      <c r="M39" s="727" t="str">
        <f t="shared" si="3"/>
        <v>-</v>
      </c>
      <c r="N39" s="727" t="str">
        <f t="shared" si="3"/>
        <v>-</v>
      </c>
      <c r="O39" s="727" t="str">
        <f t="shared" si="3"/>
        <v>-</v>
      </c>
      <c r="P39" s="727" t="str">
        <f t="shared" si="3"/>
        <v>-</v>
      </c>
    </row>
    <row r="40" spans="2:16" x14ac:dyDescent="0.2">
      <c r="B40" s="1001" t="s">
        <v>900</v>
      </c>
      <c r="C40" s="1002"/>
      <c r="D40" s="1002"/>
      <c r="E40" s="1002"/>
      <c r="F40" s="1002"/>
      <c r="G40" s="1002"/>
      <c r="H40" s="1002"/>
      <c r="I40" s="1002"/>
      <c r="J40" s="1003"/>
      <c r="K40" s="465"/>
      <c r="L40" s="465"/>
      <c r="M40" s="465"/>
      <c r="N40" s="465"/>
      <c r="O40" s="465"/>
      <c r="P40" s="465"/>
    </row>
    <row r="41" spans="2:16" x14ac:dyDescent="0.2">
      <c r="B41" s="1001" t="s">
        <v>901</v>
      </c>
      <c r="C41" s="1002"/>
      <c r="D41" s="1002"/>
      <c r="E41" s="1002"/>
      <c r="F41" s="1002"/>
      <c r="G41" s="1002"/>
      <c r="H41" s="1002"/>
      <c r="I41" s="1002"/>
      <c r="J41" s="1003"/>
      <c r="K41" s="466"/>
      <c r="L41" s="466"/>
      <c r="M41" s="466"/>
      <c r="N41" s="466"/>
      <c r="O41" s="466"/>
      <c r="P41" s="466"/>
    </row>
    <row r="42" spans="2:16" x14ac:dyDescent="0.2">
      <c r="B42" s="1001" t="s">
        <v>902</v>
      </c>
      <c r="C42" s="1002"/>
      <c r="D42" s="1002"/>
      <c r="E42" s="1002"/>
      <c r="F42" s="1002"/>
      <c r="G42" s="1002"/>
      <c r="H42" s="1002"/>
      <c r="I42" s="1002"/>
      <c r="J42" s="1003"/>
      <c r="K42" s="467"/>
      <c r="L42" s="467"/>
      <c r="M42" s="467"/>
      <c r="N42" s="467"/>
      <c r="O42" s="467"/>
      <c r="P42" s="467"/>
    </row>
    <row r="43" spans="2:16" x14ac:dyDescent="0.2">
      <c r="B43" s="1001" t="s">
        <v>903</v>
      </c>
      <c r="C43" s="1002"/>
      <c r="D43" s="1002"/>
      <c r="E43" s="1002"/>
      <c r="F43" s="1002"/>
      <c r="G43" s="1002"/>
      <c r="H43" s="1002"/>
      <c r="I43" s="1002"/>
      <c r="J43" s="1003"/>
      <c r="K43" s="467"/>
      <c r="L43" s="467"/>
      <c r="M43" s="467"/>
      <c r="N43" s="467"/>
      <c r="O43" s="467"/>
      <c r="P43" s="467"/>
    </row>
    <row r="44" spans="2:16" x14ac:dyDescent="0.2">
      <c r="B44" s="1001" t="s">
        <v>904</v>
      </c>
      <c r="C44" s="1002"/>
      <c r="D44" s="1002"/>
      <c r="E44" s="1002"/>
      <c r="F44" s="1002"/>
      <c r="G44" s="1002"/>
      <c r="H44" s="1002"/>
      <c r="I44" s="1002"/>
      <c r="J44" s="1003"/>
      <c r="K44" s="642"/>
      <c r="L44" s="642"/>
      <c r="M44" s="465"/>
      <c r="N44" s="465"/>
      <c r="O44" s="465"/>
      <c r="P44" s="465"/>
    </row>
    <row r="45" spans="2:16" x14ac:dyDescent="0.2">
      <c r="B45" s="1001" t="s">
        <v>905</v>
      </c>
      <c r="C45" s="1002"/>
      <c r="D45" s="1002"/>
      <c r="E45" s="1002"/>
      <c r="F45" s="1002"/>
      <c r="G45" s="1002"/>
      <c r="H45" s="1002"/>
      <c r="I45" s="1002"/>
      <c r="J45" s="1003"/>
      <c r="K45" s="468"/>
      <c r="L45" s="468"/>
      <c r="M45" s="468"/>
      <c r="N45" s="468"/>
      <c r="O45" s="468"/>
      <c r="P45" s="468"/>
    </row>
    <row r="46" spans="2:16" x14ac:dyDescent="0.2">
      <c r="B46" s="1001" t="s">
        <v>906</v>
      </c>
      <c r="C46" s="1002"/>
      <c r="D46" s="1002"/>
      <c r="E46" s="1002"/>
      <c r="F46" s="1002"/>
      <c r="G46" s="1002"/>
      <c r="H46" s="1002"/>
      <c r="I46" s="1002"/>
      <c r="J46" s="1003"/>
      <c r="K46" s="469"/>
      <c r="L46" s="469"/>
      <c r="M46" s="469"/>
      <c r="N46" s="469"/>
      <c r="O46" s="469"/>
      <c r="P46" s="469"/>
    </row>
    <row r="47" spans="2:16" x14ac:dyDescent="0.2">
      <c r="B47" s="1014" t="s">
        <v>907</v>
      </c>
      <c r="C47" s="1015"/>
      <c r="D47" s="1015"/>
      <c r="E47" s="1015"/>
      <c r="F47" s="1015"/>
      <c r="G47" s="1015"/>
      <c r="H47" s="1015"/>
      <c r="I47" s="1015"/>
      <c r="J47" s="1016"/>
      <c r="K47" s="461" t="s">
        <v>1330</v>
      </c>
      <c r="L47" s="462"/>
      <c r="M47" s="462"/>
      <c r="N47" s="461" t="s">
        <v>1330</v>
      </c>
      <c r="O47" s="462"/>
      <c r="P47" s="690"/>
    </row>
    <row r="48" spans="2:16" x14ac:dyDescent="0.2">
      <c r="B48" s="1062" t="s">
        <v>674</v>
      </c>
      <c r="C48" s="1063"/>
      <c r="D48" s="1063"/>
      <c r="E48" s="1063"/>
      <c r="F48" s="1063"/>
      <c r="G48" s="1063"/>
      <c r="H48" s="1063"/>
      <c r="I48" s="1063"/>
      <c r="J48" s="1064"/>
      <c r="K48" s="458" t="s">
        <v>899</v>
      </c>
      <c r="L48" s="458" t="s">
        <v>908</v>
      </c>
      <c r="M48" s="458" t="s">
        <v>909</v>
      </c>
      <c r="N48" s="458" t="s">
        <v>924</v>
      </c>
      <c r="O48" s="458" t="s">
        <v>925</v>
      </c>
      <c r="P48" s="458" t="s">
        <v>926</v>
      </c>
    </row>
    <row r="49" spans="2:16" x14ac:dyDescent="0.2">
      <c r="B49" s="1051" t="s">
        <v>228</v>
      </c>
      <c r="C49" s="1052"/>
      <c r="D49" s="1052"/>
      <c r="E49" s="1052"/>
      <c r="F49" s="1052"/>
      <c r="G49" s="1052"/>
      <c r="H49" s="1053"/>
      <c r="I49" s="117" t="s">
        <v>16</v>
      </c>
      <c r="J49" s="117" t="s">
        <v>898</v>
      </c>
      <c r="K49" s="299" t="s">
        <v>911</v>
      </c>
      <c r="L49" s="299" t="s">
        <v>911</v>
      </c>
      <c r="M49" s="299" t="s">
        <v>911</v>
      </c>
      <c r="N49" s="299" t="s">
        <v>911</v>
      </c>
      <c r="O49" s="299" t="s">
        <v>911</v>
      </c>
      <c r="P49" s="300" t="s">
        <v>911</v>
      </c>
    </row>
    <row r="50" spans="2:16" x14ac:dyDescent="0.2">
      <c r="B50" s="119">
        <v>1</v>
      </c>
      <c r="C50" s="1049"/>
      <c r="D50" s="1049"/>
      <c r="E50" s="1049"/>
      <c r="F50" s="1049"/>
      <c r="G50" s="1049"/>
      <c r="H50" s="1050"/>
      <c r="I50" s="463"/>
      <c r="J50" s="437">
        <f>IFERROR(IF(INDEX(K50:P50,1,MATCH(SMALL($K$61:$P$61,1),$K$61:$P$61,0))&gt;0,INDEX(K50:P50,1,MATCH(SMALL($K$61:$P$61,1),$K$61:$P$61,0)),IF(INDEX(K50:P50,1,MATCH(SMALL($K$61:$P$61,2),$K$61:$P$61,0))&gt;0,INDEX(K50:P50,1,MATCH(SMALL($K$61:$P$61,2),$K$61:$P$61,0)),IF(INDEX(K50:P50,1,MATCH(SMALL($K$61:$P$61,3),$K$61:$P$61,0))&gt;0,INDEX(K50:P50,1,MATCH(SMALL($K$61:$P$61,3),$K$61:$P$61,0)),IF(INDEX(K50:P50,1,MATCH(SMALL($K$61:$P$61,4),$K$61:$P$61,0))&gt;0,INDEX(K50:P50,1,MATCH(SMALL($K$61:$P$61,4),$K$61:$P$61,0)),IF(INDEX(K50:P50,1,MATCH(SMALL($K$61:$P$61,5),$K$61:$P$61,0))&gt;0,INDEX(K50:P50,1,MATCH(SMALL($K$61:$P$61,5),$K$61:$P$61,0)),INDEX(K50:P50,1,MATCH(SMALL($K$61:$P$61,6),$K$61:$P$61,0))))))),0)</f>
        <v>0</v>
      </c>
      <c r="K50" s="464"/>
      <c r="L50" s="464"/>
      <c r="M50" s="464"/>
      <c r="N50" s="464"/>
      <c r="O50" s="464"/>
      <c r="P50" s="464"/>
    </row>
    <row r="51" spans="2:16" x14ac:dyDescent="0.2">
      <c r="B51" s="119">
        <v>2</v>
      </c>
      <c r="C51" s="1049"/>
      <c r="D51" s="1049"/>
      <c r="E51" s="1049"/>
      <c r="F51" s="1049"/>
      <c r="G51" s="1049"/>
      <c r="H51" s="1050"/>
      <c r="I51" s="463"/>
      <c r="J51" s="437">
        <f t="shared" ref="J51:J59" si="4">IFERROR(IF(INDEX(K51:P51,1,MATCH(SMALL($K$61:$P$61,1),$K$61:$P$61,0))&gt;0,INDEX(K51:P51,1,MATCH(SMALL($K$61:$P$61,1),$K$61:$P$61,0)),IF(INDEX(K51:P51,1,MATCH(SMALL($K$61:$P$61,2),$K$61:$P$61,0))&gt;0,INDEX(K51:P51,1,MATCH(SMALL($K$61:$P$61,2),$K$61:$P$61,0)),IF(INDEX(K51:P51,1,MATCH(SMALL($K$61:$P$61,3),$K$61:$P$61,0))&gt;0,INDEX(K51:P51,1,MATCH(SMALL($K$61:$P$61,3),$K$61:$P$61,0)),IF(INDEX(K51:P51,1,MATCH(SMALL($K$61:$P$61,4),$K$61:$P$61,0))&gt;0,INDEX(K51:P51,1,MATCH(SMALL($K$61:$P$61,4),$K$61:$P$61,0)),IF(INDEX(K51:P51,1,MATCH(SMALL($K$61:$P$61,5),$K$61:$P$61,0))&gt;0,INDEX(K51:P51,1,MATCH(SMALL($K$61:$P$61,5),$K$61:$P$61,0)),INDEX(K51:P51,1,MATCH(SMALL($K$61:$P$61,6),$K$61:$P$61,0))))))),0)</f>
        <v>0</v>
      </c>
      <c r="K51" s="635"/>
      <c r="L51" s="464"/>
      <c r="M51" s="464"/>
      <c r="N51" s="464"/>
      <c r="O51" s="464"/>
      <c r="P51" s="464"/>
    </row>
    <row r="52" spans="2:16" x14ac:dyDescent="0.2">
      <c r="B52" s="119">
        <v>3</v>
      </c>
      <c r="C52" s="1049"/>
      <c r="D52" s="1049"/>
      <c r="E52" s="1049"/>
      <c r="F52" s="1049"/>
      <c r="G52" s="1049"/>
      <c r="H52" s="1050"/>
      <c r="I52" s="463"/>
      <c r="J52" s="437">
        <f t="shared" si="4"/>
        <v>0</v>
      </c>
      <c r="K52" s="464"/>
      <c r="L52" s="464"/>
      <c r="M52" s="464"/>
      <c r="N52" s="464"/>
      <c r="O52" s="464"/>
      <c r="P52" s="464"/>
    </row>
    <row r="53" spans="2:16" x14ac:dyDescent="0.2">
      <c r="B53" s="119">
        <v>4</v>
      </c>
      <c r="C53" s="1049"/>
      <c r="D53" s="1049"/>
      <c r="E53" s="1049"/>
      <c r="F53" s="1049"/>
      <c r="G53" s="1049"/>
      <c r="H53" s="1050"/>
      <c r="I53" s="463"/>
      <c r="J53" s="437">
        <f t="shared" si="4"/>
        <v>0</v>
      </c>
      <c r="K53" s="464"/>
      <c r="L53" s="464"/>
      <c r="M53" s="464"/>
      <c r="N53" s="464"/>
      <c r="O53" s="464"/>
      <c r="P53" s="464"/>
    </row>
    <row r="54" spans="2:16" x14ac:dyDescent="0.2">
      <c r="B54" s="119">
        <v>5</v>
      </c>
      <c r="C54" s="1049"/>
      <c r="D54" s="1049"/>
      <c r="E54" s="1049"/>
      <c r="F54" s="1049"/>
      <c r="G54" s="1049"/>
      <c r="H54" s="1050"/>
      <c r="I54" s="463"/>
      <c r="J54" s="437">
        <f t="shared" si="4"/>
        <v>0</v>
      </c>
      <c r="K54" s="464"/>
      <c r="L54" s="464"/>
      <c r="M54" s="464"/>
      <c r="N54" s="464"/>
      <c r="O54" s="464"/>
      <c r="P54" s="464"/>
    </row>
    <row r="55" spans="2:16" x14ac:dyDescent="0.2">
      <c r="B55" s="119">
        <v>6</v>
      </c>
      <c r="C55" s="1049"/>
      <c r="D55" s="1049"/>
      <c r="E55" s="1049"/>
      <c r="F55" s="1049"/>
      <c r="G55" s="1049"/>
      <c r="H55" s="1050"/>
      <c r="I55" s="463"/>
      <c r="J55" s="437">
        <f t="shared" si="4"/>
        <v>0</v>
      </c>
      <c r="K55" s="464"/>
      <c r="L55" s="464"/>
      <c r="M55" s="464"/>
      <c r="N55" s="464"/>
      <c r="O55" s="464"/>
      <c r="P55" s="464"/>
    </row>
    <row r="56" spans="2:16" x14ac:dyDescent="0.2">
      <c r="B56" s="119">
        <v>7</v>
      </c>
      <c r="C56" s="1049"/>
      <c r="D56" s="1049"/>
      <c r="E56" s="1049"/>
      <c r="F56" s="1049"/>
      <c r="G56" s="1049"/>
      <c r="H56" s="1050"/>
      <c r="I56" s="463"/>
      <c r="J56" s="437">
        <f t="shared" si="4"/>
        <v>0</v>
      </c>
      <c r="K56" s="464"/>
      <c r="L56" s="464"/>
      <c r="M56" s="464"/>
      <c r="N56" s="464"/>
      <c r="O56" s="464"/>
      <c r="P56" s="464"/>
    </row>
    <row r="57" spans="2:16" x14ac:dyDescent="0.2">
      <c r="B57" s="119">
        <v>8</v>
      </c>
      <c r="C57" s="1049"/>
      <c r="D57" s="1049"/>
      <c r="E57" s="1049"/>
      <c r="F57" s="1049"/>
      <c r="G57" s="1049"/>
      <c r="H57" s="1050"/>
      <c r="I57" s="463"/>
      <c r="J57" s="437">
        <f t="shared" si="4"/>
        <v>0</v>
      </c>
      <c r="K57" s="464"/>
      <c r="L57" s="464"/>
      <c r="M57" s="464"/>
      <c r="N57" s="464"/>
      <c r="O57" s="464"/>
      <c r="P57" s="464"/>
    </row>
    <row r="58" spans="2:16" x14ac:dyDescent="0.2">
      <c r="B58" s="119">
        <v>9</v>
      </c>
      <c r="C58" s="1049"/>
      <c r="D58" s="1049"/>
      <c r="E58" s="1049"/>
      <c r="F58" s="1049"/>
      <c r="G58" s="1049"/>
      <c r="H58" s="1050"/>
      <c r="I58" s="463"/>
      <c r="J58" s="437">
        <f t="shared" si="4"/>
        <v>0</v>
      </c>
      <c r="K58" s="464"/>
      <c r="L58" s="464"/>
      <c r="M58" s="464"/>
      <c r="N58" s="464"/>
      <c r="O58" s="464"/>
      <c r="P58" s="464"/>
    </row>
    <row r="59" spans="2:16" x14ac:dyDescent="0.2">
      <c r="B59" s="119">
        <v>10</v>
      </c>
      <c r="C59" s="1049"/>
      <c r="D59" s="1049"/>
      <c r="E59" s="1049"/>
      <c r="F59" s="1049"/>
      <c r="G59" s="1049"/>
      <c r="H59" s="1050"/>
      <c r="I59" s="463"/>
      <c r="J59" s="437">
        <f t="shared" si="4"/>
        <v>0</v>
      </c>
      <c r="K59" s="464"/>
      <c r="L59" s="464"/>
      <c r="M59" s="464"/>
      <c r="N59" s="464"/>
      <c r="O59" s="464"/>
      <c r="P59" s="464"/>
    </row>
    <row r="60" spans="2:16" x14ac:dyDescent="0.2">
      <c r="B60" s="460"/>
      <c r="C60" s="1055" t="s">
        <v>910</v>
      </c>
      <c r="D60" s="1055"/>
      <c r="E60" s="1055"/>
      <c r="F60" s="1055"/>
      <c r="G60" s="1055"/>
      <c r="H60" s="1055"/>
      <c r="I60" s="1055"/>
      <c r="J60" s="1056"/>
      <c r="K60" s="479" t="s">
        <v>899</v>
      </c>
      <c r="L60" s="479" t="s">
        <v>908</v>
      </c>
      <c r="M60" s="479" t="s">
        <v>909</v>
      </c>
      <c r="N60" s="479" t="s">
        <v>924</v>
      </c>
      <c r="O60" s="479" t="s">
        <v>925</v>
      </c>
      <c r="P60" s="479" t="s">
        <v>926</v>
      </c>
    </row>
    <row r="61" spans="2:16" ht="15" customHeight="1" x14ac:dyDescent="0.2">
      <c r="B61" s="1001" t="s">
        <v>1329</v>
      </c>
      <c r="C61" s="1002"/>
      <c r="D61" s="1002"/>
      <c r="E61" s="1002"/>
      <c r="F61" s="1002"/>
      <c r="G61" s="1002"/>
      <c r="H61" s="1002"/>
      <c r="I61" s="1002"/>
      <c r="J61" s="1003"/>
      <c r="K61" s="727" t="str">
        <f>IF(SUMPRODUCT(($I$50:$I$59)*(K50:K59))=0,"-",SUMPRODUCT(($I$50:$I$59)*(K50:K59)))</f>
        <v>-</v>
      </c>
      <c r="L61" s="727" t="str">
        <f t="shared" ref="L61:P61" si="5">IF(SUMPRODUCT(($I$50:$I$59)*(L50:L59))=0,"-",SUMPRODUCT(($I$50:$I$59)*(L50:L59)))</f>
        <v>-</v>
      </c>
      <c r="M61" s="727" t="str">
        <f t="shared" si="5"/>
        <v>-</v>
      </c>
      <c r="N61" s="727" t="str">
        <f t="shared" si="5"/>
        <v>-</v>
      </c>
      <c r="O61" s="727" t="str">
        <f t="shared" si="5"/>
        <v>-</v>
      </c>
      <c r="P61" s="727" t="str">
        <f t="shared" si="5"/>
        <v>-</v>
      </c>
    </row>
    <row r="62" spans="2:16" x14ac:dyDescent="0.2">
      <c r="B62" s="1001" t="s">
        <v>900</v>
      </c>
      <c r="C62" s="1002"/>
      <c r="D62" s="1002"/>
      <c r="E62" s="1002"/>
      <c r="F62" s="1002"/>
      <c r="G62" s="1002"/>
      <c r="H62" s="1002"/>
      <c r="I62" s="1002"/>
      <c r="J62" s="1003"/>
      <c r="K62" s="465"/>
      <c r="L62" s="465"/>
      <c r="M62" s="465"/>
      <c r="N62" s="465"/>
      <c r="O62" s="465"/>
      <c r="P62" s="465"/>
    </row>
    <row r="63" spans="2:16" x14ac:dyDescent="0.2">
      <c r="B63" s="1001" t="s">
        <v>901</v>
      </c>
      <c r="C63" s="1002"/>
      <c r="D63" s="1002"/>
      <c r="E63" s="1002"/>
      <c r="F63" s="1002"/>
      <c r="G63" s="1002"/>
      <c r="H63" s="1002"/>
      <c r="I63" s="1002"/>
      <c r="J63" s="1003"/>
      <c r="K63" s="466"/>
      <c r="L63" s="466"/>
      <c r="M63" s="466"/>
      <c r="N63" s="466"/>
      <c r="O63" s="466"/>
      <c r="P63" s="466"/>
    </row>
    <row r="64" spans="2:16" x14ac:dyDescent="0.2">
      <c r="B64" s="1001" t="s">
        <v>902</v>
      </c>
      <c r="C64" s="1002"/>
      <c r="D64" s="1002"/>
      <c r="E64" s="1002"/>
      <c r="F64" s="1002"/>
      <c r="G64" s="1002"/>
      <c r="H64" s="1002"/>
      <c r="I64" s="1002"/>
      <c r="J64" s="1003"/>
      <c r="K64" s="467"/>
      <c r="L64" s="467"/>
      <c r="M64" s="467"/>
      <c r="N64" s="467"/>
      <c r="O64" s="467"/>
      <c r="P64" s="467"/>
    </row>
    <row r="65" spans="2:16" x14ac:dyDescent="0.2">
      <c r="B65" s="1001" t="s">
        <v>903</v>
      </c>
      <c r="C65" s="1002"/>
      <c r="D65" s="1002"/>
      <c r="E65" s="1002"/>
      <c r="F65" s="1002"/>
      <c r="G65" s="1002"/>
      <c r="H65" s="1002"/>
      <c r="I65" s="1002"/>
      <c r="J65" s="1003"/>
      <c r="K65" s="467"/>
      <c r="L65" s="467"/>
      <c r="M65" s="467"/>
      <c r="N65" s="467"/>
      <c r="O65" s="467"/>
      <c r="P65" s="467"/>
    </row>
    <row r="66" spans="2:16" x14ac:dyDescent="0.2">
      <c r="B66" s="1001" t="s">
        <v>904</v>
      </c>
      <c r="C66" s="1002"/>
      <c r="D66" s="1002"/>
      <c r="E66" s="1002"/>
      <c r="F66" s="1002"/>
      <c r="G66" s="1002"/>
      <c r="H66" s="1002"/>
      <c r="I66" s="1002"/>
      <c r="J66" s="1003"/>
      <c r="K66" s="465"/>
      <c r="L66" s="465"/>
      <c r="M66" s="465"/>
      <c r="N66" s="465"/>
      <c r="O66" s="465"/>
      <c r="P66" s="465"/>
    </row>
    <row r="67" spans="2:16" x14ac:dyDescent="0.2">
      <c r="B67" s="1001" t="s">
        <v>905</v>
      </c>
      <c r="C67" s="1002"/>
      <c r="D67" s="1002"/>
      <c r="E67" s="1002"/>
      <c r="F67" s="1002"/>
      <c r="G67" s="1002"/>
      <c r="H67" s="1002"/>
      <c r="I67" s="1002"/>
      <c r="J67" s="1003"/>
      <c r="K67" s="468"/>
      <c r="L67" s="468"/>
      <c r="M67" s="468"/>
      <c r="N67" s="468"/>
      <c r="O67" s="468"/>
      <c r="P67" s="468"/>
    </row>
    <row r="68" spans="2:16" x14ac:dyDescent="0.2">
      <c r="B68" s="1001" t="s">
        <v>906</v>
      </c>
      <c r="C68" s="1002"/>
      <c r="D68" s="1002"/>
      <c r="E68" s="1002"/>
      <c r="F68" s="1002"/>
      <c r="G68" s="1002"/>
      <c r="H68" s="1002"/>
      <c r="I68" s="1002"/>
      <c r="J68" s="1003"/>
      <c r="K68" s="469"/>
      <c r="L68" s="469"/>
      <c r="M68" s="469"/>
      <c r="N68" s="469"/>
      <c r="O68" s="469"/>
      <c r="P68" s="469"/>
    </row>
    <row r="69" spans="2:16" x14ac:dyDescent="0.2">
      <c r="B69" s="1014" t="s">
        <v>907</v>
      </c>
      <c r="C69" s="1015"/>
      <c r="D69" s="1015"/>
      <c r="E69" s="1015"/>
      <c r="F69" s="1015"/>
      <c r="G69" s="1015"/>
      <c r="H69" s="1015"/>
      <c r="I69" s="1015"/>
      <c r="J69" s="1016"/>
      <c r="K69" s="461" t="s">
        <v>1330</v>
      </c>
      <c r="L69" s="462"/>
      <c r="M69" s="462"/>
      <c r="N69" s="461" t="s">
        <v>1330</v>
      </c>
      <c r="O69" s="462"/>
      <c r="P69" s="462"/>
    </row>
    <row r="70" spans="2:16" x14ac:dyDescent="0.2">
      <c r="B70" s="1062" t="s">
        <v>675</v>
      </c>
      <c r="C70" s="1063"/>
      <c r="D70" s="1063"/>
      <c r="E70" s="1063"/>
      <c r="F70" s="1063"/>
      <c r="G70" s="1063"/>
      <c r="H70" s="1063"/>
      <c r="I70" s="1063"/>
      <c r="J70" s="1064"/>
      <c r="K70" s="458" t="s">
        <v>899</v>
      </c>
      <c r="L70" s="458" t="s">
        <v>908</v>
      </c>
      <c r="M70" s="458" t="s">
        <v>909</v>
      </c>
      <c r="N70" s="458" t="s">
        <v>924</v>
      </c>
      <c r="O70" s="458" t="s">
        <v>925</v>
      </c>
      <c r="P70" s="458" t="s">
        <v>926</v>
      </c>
    </row>
    <row r="71" spans="2:16" x14ac:dyDescent="0.2">
      <c r="B71" s="1051" t="s">
        <v>228</v>
      </c>
      <c r="C71" s="1052"/>
      <c r="D71" s="1052"/>
      <c r="E71" s="1052"/>
      <c r="F71" s="1052"/>
      <c r="G71" s="1052"/>
      <c r="H71" s="1053"/>
      <c r="I71" s="117" t="s">
        <v>16</v>
      </c>
      <c r="J71" s="117" t="s">
        <v>898</v>
      </c>
      <c r="K71" s="299" t="s">
        <v>911</v>
      </c>
      <c r="L71" s="299" t="s">
        <v>911</v>
      </c>
      <c r="M71" s="299" t="s">
        <v>911</v>
      </c>
      <c r="N71" s="299" t="s">
        <v>911</v>
      </c>
      <c r="O71" s="299" t="s">
        <v>911</v>
      </c>
      <c r="P71" s="299" t="s">
        <v>911</v>
      </c>
    </row>
    <row r="72" spans="2:16" x14ac:dyDescent="0.2">
      <c r="B72" s="119">
        <v>1</v>
      </c>
      <c r="C72" s="1049"/>
      <c r="D72" s="1049"/>
      <c r="E72" s="1049"/>
      <c r="F72" s="1049"/>
      <c r="G72" s="1049"/>
      <c r="H72" s="1050"/>
      <c r="I72" s="463"/>
      <c r="J72" s="437">
        <f>IFERROR(IF(INDEX(K72:P72,1,MATCH(SMALL($K$83:$P$83,1),$K$83:$P$83,0))&gt;0,INDEX(K72:P72,1,MATCH(SMALL($K$83:$P$83,1),$K$83:$P$83,0)),IF(INDEX(K72:P72,1,MATCH(SMALL($K$83:$P$83,2),$K$83:$P$83,0))&gt;0,INDEX(K72:P72,1,MATCH(SMALL($K$83:$P$83,2),$K$83:$P$83,0)),IF(INDEX(K72:P72,1,MATCH(SMALL($K$83:$P$83,3),$K$83:$P$83,0))&gt;0,INDEX(K72:P72,1,MATCH(SMALL($K$83:$P$83,3),$K$83:$P$83,0)),IF(INDEX(K72:P72,1,MATCH(SMALL($K$83:$P$83,4),$K$83:$P$83,0))&gt;0,INDEX(K72:P72,1,MATCH(SMALL($K$83:$P$83,4),$K$83:$P$83,0)),IF(INDEX(K72:P72,1,MATCH(SMALL($K$83:$P$83,5),$K$83:$P$83,0))&gt;0,INDEX(K72:P72,1,MATCH(SMALL($K$83:$P$83,5),$K$83:$P$83,0)),INDEX(K72:P72,1,MATCH(SMALL($K$83:$P$83,6),$K$83:$P$83,0))))))),0)</f>
        <v>0</v>
      </c>
      <c r="K72" s="464"/>
      <c r="L72" s="464"/>
      <c r="M72" s="464"/>
      <c r="N72" s="464"/>
      <c r="O72" s="464"/>
      <c r="P72" s="464"/>
    </row>
    <row r="73" spans="2:16" x14ac:dyDescent="0.2">
      <c r="B73" s="119">
        <v>2</v>
      </c>
      <c r="C73" s="1065"/>
      <c r="D73" s="1049"/>
      <c r="E73" s="1049"/>
      <c r="F73" s="1049"/>
      <c r="G73" s="1049"/>
      <c r="H73" s="1050"/>
      <c r="I73" s="463"/>
      <c r="J73" s="437">
        <f t="shared" ref="J73:J81" si="6">IFERROR(IF(INDEX(K73:P73,1,MATCH(SMALL($K$83:$P$83,1),$K$83:$P$83,0))&gt;0,INDEX(K73:P73,1,MATCH(SMALL($K$83:$P$83,1),$K$83:$P$83,0)),IF(INDEX(K73:P73,1,MATCH(SMALL($K$83:$P$83,2),$K$83:$P$83,0))&gt;0,INDEX(K73:P73,1,MATCH(SMALL($K$83:$P$83,2),$K$83:$P$83,0)),IF(INDEX(K73:P73,1,MATCH(SMALL($K$83:$P$83,3),$K$83:$P$83,0))&gt;0,INDEX(K73:P73,1,MATCH(SMALL($K$83:$P$83,3),$K$83:$P$83,0)),IF(INDEX(K73:P73,1,MATCH(SMALL($K$83:$P$83,4),$K$83:$P$83,0))&gt;0,INDEX(K73:P73,1,MATCH(SMALL($K$83:$P$83,4),$K$83:$P$83,0)),IF(INDEX(K73:P73,1,MATCH(SMALL($K$83:$P$83,5),$K$83:$P$83,0))&gt;0,INDEX(K73:P73,1,MATCH(SMALL($K$83:$P$83,5),$K$83:$P$83,0)),INDEX(K73:P73,1,MATCH(SMALL($K$83:$P$83,6),$K$83:$P$83,0))))))),0)</f>
        <v>0</v>
      </c>
      <c r="K73" s="464"/>
      <c r="L73" s="464"/>
      <c r="M73" s="464"/>
      <c r="N73" s="464"/>
      <c r="O73" s="464"/>
      <c r="P73" s="464"/>
    </row>
    <row r="74" spans="2:16" x14ac:dyDescent="0.2">
      <c r="B74" s="119">
        <v>3</v>
      </c>
      <c r="C74" s="1065"/>
      <c r="D74" s="1049"/>
      <c r="E74" s="1049"/>
      <c r="F74" s="1049"/>
      <c r="G74" s="1049"/>
      <c r="H74" s="1050"/>
      <c r="I74" s="463"/>
      <c r="J74" s="437">
        <f t="shared" si="6"/>
        <v>0</v>
      </c>
      <c r="K74" s="464"/>
      <c r="L74" s="464"/>
      <c r="M74" s="464"/>
      <c r="N74" s="464"/>
      <c r="O74" s="464"/>
      <c r="P74" s="464"/>
    </row>
    <row r="75" spans="2:16" x14ac:dyDescent="0.2">
      <c r="B75" s="119">
        <v>4</v>
      </c>
      <c r="C75" s="1065"/>
      <c r="D75" s="1049"/>
      <c r="E75" s="1049"/>
      <c r="F75" s="1049"/>
      <c r="G75" s="1049"/>
      <c r="H75" s="1050"/>
      <c r="I75" s="463"/>
      <c r="J75" s="437">
        <f t="shared" si="6"/>
        <v>0</v>
      </c>
      <c r="K75" s="464"/>
      <c r="L75" s="464"/>
      <c r="M75" s="464"/>
      <c r="N75" s="464"/>
      <c r="O75" s="464"/>
      <c r="P75" s="464"/>
    </row>
    <row r="76" spans="2:16" x14ac:dyDescent="0.2">
      <c r="B76" s="119">
        <v>5</v>
      </c>
      <c r="C76" s="1065"/>
      <c r="D76" s="1049"/>
      <c r="E76" s="1049"/>
      <c r="F76" s="1049"/>
      <c r="G76" s="1049"/>
      <c r="H76" s="1050"/>
      <c r="I76" s="463"/>
      <c r="J76" s="437">
        <f t="shared" si="6"/>
        <v>0</v>
      </c>
      <c r="K76" s="464"/>
      <c r="L76" s="464"/>
      <c r="M76" s="464"/>
      <c r="N76" s="464"/>
      <c r="O76" s="464"/>
      <c r="P76" s="464"/>
    </row>
    <row r="77" spans="2:16" x14ac:dyDescent="0.2">
      <c r="B77" s="119">
        <v>6</v>
      </c>
      <c r="C77" s="1065"/>
      <c r="D77" s="1049"/>
      <c r="E77" s="1049"/>
      <c r="F77" s="1049"/>
      <c r="G77" s="1049"/>
      <c r="H77" s="1050"/>
      <c r="I77" s="463"/>
      <c r="J77" s="437">
        <f t="shared" si="6"/>
        <v>0</v>
      </c>
      <c r="K77" s="464"/>
      <c r="L77" s="464"/>
      <c r="M77" s="464"/>
      <c r="N77" s="464"/>
      <c r="O77" s="464"/>
      <c r="P77" s="464"/>
    </row>
    <row r="78" spans="2:16" x14ac:dyDescent="0.2">
      <c r="B78" s="119">
        <v>7</v>
      </c>
      <c r="C78" s="1065"/>
      <c r="D78" s="1049"/>
      <c r="E78" s="1049"/>
      <c r="F78" s="1049"/>
      <c r="G78" s="1049"/>
      <c r="H78" s="1050"/>
      <c r="I78" s="463"/>
      <c r="J78" s="437">
        <f t="shared" si="6"/>
        <v>0</v>
      </c>
      <c r="K78" s="464"/>
      <c r="L78" s="464"/>
      <c r="M78" s="464"/>
      <c r="N78" s="464"/>
      <c r="O78" s="464"/>
      <c r="P78" s="464"/>
    </row>
    <row r="79" spans="2:16" x14ac:dyDescent="0.2">
      <c r="B79" s="119">
        <v>8</v>
      </c>
      <c r="C79" s="1065"/>
      <c r="D79" s="1049"/>
      <c r="E79" s="1049"/>
      <c r="F79" s="1049"/>
      <c r="G79" s="1049"/>
      <c r="H79" s="1050"/>
      <c r="I79" s="463"/>
      <c r="J79" s="437">
        <f t="shared" si="6"/>
        <v>0</v>
      </c>
      <c r="K79" s="464"/>
      <c r="L79" s="464"/>
      <c r="M79" s="464"/>
      <c r="N79" s="464"/>
      <c r="O79" s="464"/>
      <c r="P79" s="464"/>
    </row>
    <row r="80" spans="2:16" x14ac:dyDescent="0.2">
      <c r="B80" s="119">
        <v>9</v>
      </c>
      <c r="C80" s="1065"/>
      <c r="D80" s="1049"/>
      <c r="E80" s="1049"/>
      <c r="F80" s="1049"/>
      <c r="G80" s="1049"/>
      <c r="H80" s="1050"/>
      <c r="I80" s="463"/>
      <c r="J80" s="437">
        <f t="shared" si="6"/>
        <v>0</v>
      </c>
      <c r="K80" s="464"/>
      <c r="L80" s="464"/>
      <c r="M80" s="464"/>
      <c r="N80" s="464"/>
      <c r="O80" s="464"/>
      <c r="P80" s="464"/>
    </row>
    <row r="81" spans="2:16" x14ac:dyDescent="0.2">
      <c r="B81" s="119">
        <v>10</v>
      </c>
      <c r="C81" s="1065"/>
      <c r="D81" s="1049"/>
      <c r="E81" s="1049"/>
      <c r="F81" s="1049"/>
      <c r="G81" s="1049"/>
      <c r="H81" s="1050"/>
      <c r="I81" s="463"/>
      <c r="J81" s="437">
        <f t="shared" si="6"/>
        <v>0</v>
      </c>
      <c r="K81" s="464"/>
      <c r="L81" s="464"/>
      <c r="M81" s="464"/>
      <c r="N81" s="464"/>
      <c r="O81" s="464"/>
      <c r="P81" s="464"/>
    </row>
    <row r="82" spans="2:16" x14ac:dyDescent="0.2">
      <c r="B82" s="460"/>
      <c r="C82" s="1055" t="s">
        <v>910</v>
      </c>
      <c r="D82" s="1055"/>
      <c r="E82" s="1055"/>
      <c r="F82" s="1055"/>
      <c r="G82" s="1055"/>
      <c r="H82" s="1055"/>
      <c r="I82" s="1055"/>
      <c r="J82" s="1056"/>
      <c r="K82" s="479" t="s">
        <v>899</v>
      </c>
      <c r="L82" s="479" t="s">
        <v>908</v>
      </c>
      <c r="M82" s="479" t="s">
        <v>909</v>
      </c>
      <c r="N82" s="479" t="s">
        <v>924</v>
      </c>
      <c r="O82" s="479" t="s">
        <v>925</v>
      </c>
      <c r="P82" s="479" t="s">
        <v>926</v>
      </c>
    </row>
    <row r="83" spans="2:16" ht="15" customHeight="1" x14ac:dyDescent="0.2">
      <c r="B83" s="1001" t="s">
        <v>1329</v>
      </c>
      <c r="C83" s="1002"/>
      <c r="D83" s="1002"/>
      <c r="E83" s="1002"/>
      <c r="F83" s="1002"/>
      <c r="G83" s="1002"/>
      <c r="H83" s="1002"/>
      <c r="I83" s="1002"/>
      <c r="J83" s="1003"/>
      <c r="K83" s="727" t="str">
        <f>IF(SUMPRODUCT(($I$72:$I$81)*(K72:K81))=0,"-",SUMPRODUCT(($I$72:$I$81)*(K72:K81)))</f>
        <v>-</v>
      </c>
      <c r="L83" s="727" t="str">
        <f t="shared" ref="L83:P83" si="7">IF(SUMPRODUCT(($I$72:$I$81)*(L72:L81))=0,"-",SUMPRODUCT(($I$72:$I$81)*(L72:L81)))</f>
        <v>-</v>
      </c>
      <c r="M83" s="727" t="str">
        <f t="shared" si="7"/>
        <v>-</v>
      </c>
      <c r="N83" s="727" t="str">
        <f t="shared" si="7"/>
        <v>-</v>
      </c>
      <c r="O83" s="727" t="str">
        <f t="shared" si="7"/>
        <v>-</v>
      </c>
      <c r="P83" s="727" t="str">
        <f t="shared" si="7"/>
        <v>-</v>
      </c>
    </row>
    <row r="84" spans="2:16" ht="15" customHeight="1" x14ac:dyDescent="0.2">
      <c r="B84" s="1001" t="s">
        <v>900</v>
      </c>
      <c r="C84" s="1002"/>
      <c r="D84" s="1002"/>
      <c r="E84" s="1002"/>
      <c r="F84" s="1002"/>
      <c r="G84" s="1002"/>
      <c r="H84" s="1002"/>
      <c r="I84" s="1002"/>
      <c r="J84" s="1003"/>
      <c r="K84" s="465"/>
      <c r="L84" s="465"/>
      <c r="M84" s="465"/>
      <c r="N84" s="465"/>
      <c r="O84" s="465"/>
      <c r="P84" s="465"/>
    </row>
    <row r="85" spans="2:16" x14ac:dyDescent="0.2">
      <c r="B85" s="1001" t="s">
        <v>901</v>
      </c>
      <c r="C85" s="1002"/>
      <c r="D85" s="1002"/>
      <c r="E85" s="1002"/>
      <c r="F85" s="1002"/>
      <c r="G85" s="1002"/>
      <c r="H85" s="1002"/>
      <c r="I85" s="1002"/>
      <c r="J85" s="1003"/>
      <c r="K85" s="466"/>
      <c r="L85" s="466"/>
      <c r="M85" s="466"/>
      <c r="N85" s="466"/>
      <c r="O85" s="466"/>
      <c r="P85" s="466"/>
    </row>
    <row r="86" spans="2:16" x14ac:dyDescent="0.2">
      <c r="B86" s="1001" t="s">
        <v>902</v>
      </c>
      <c r="C86" s="1002"/>
      <c r="D86" s="1002"/>
      <c r="E86" s="1002"/>
      <c r="F86" s="1002"/>
      <c r="G86" s="1002"/>
      <c r="H86" s="1002"/>
      <c r="I86" s="1002"/>
      <c r="J86" s="1003"/>
      <c r="K86" s="467"/>
      <c r="L86" s="467"/>
      <c r="M86" s="467"/>
      <c r="N86" s="467"/>
      <c r="O86" s="467"/>
      <c r="P86" s="467"/>
    </row>
    <row r="87" spans="2:16" x14ac:dyDescent="0.2">
      <c r="B87" s="1001" t="s">
        <v>903</v>
      </c>
      <c r="C87" s="1002"/>
      <c r="D87" s="1002"/>
      <c r="E87" s="1002"/>
      <c r="F87" s="1002"/>
      <c r="G87" s="1002"/>
      <c r="H87" s="1002"/>
      <c r="I87" s="1002"/>
      <c r="J87" s="1003"/>
      <c r="K87" s="467"/>
      <c r="L87" s="467"/>
      <c r="M87" s="467"/>
      <c r="N87" s="467"/>
      <c r="O87" s="467"/>
      <c r="P87" s="467"/>
    </row>
    <row r="88" spans="2:16" x14ac:dyDescent="0.2">
      <c r="B88" s="1001" t="s">
        <v>904</v>
      </c>
      <c r="C88" s="1002"/>
      <c r="D88" s="1002"/>
      <c r="E88" s="1002"/>
      <c r="F88" s="1002"/>
      <c r="G88" s="1002"/>
      <c r="H88" s="1002"/>
      <c r="I88" s="1002"/>
      <c r="J88" s="1003"/>
      <c r="K88" s="465"/>
      <c r="L88" s="465"/>
      <c r="M88" s="465"/>
      <c r="N88" s="465"/>
      <c r="O88" s="465"/>
      <c r="P88" s="465"/>
    </row>
    <row r="89" spans="2:16" x14ac:dyDescent="0.2">
      <c r="B89" s="1001" t="s">
        <v>905</v>
      </c>
      <c r="C89" s="1002"/>
      <c r="D89" s="1002"/>
      <c r="E89" s="1002"/>
      <c r="F89" s="1002"/>
      <c r="G89" s="1002"/>
      <c r="H89" s="1002"/>
      <c r="I89" s="1002"/>
      <c r="J89" s="1003"/>
      <c r="K89" s="468"/>
      <c r="L89" s="468"/>
      <c r="M89" s="468"/>
      <c r="N89" s="468"/>
      <c r="O89" s="468"/>
      <c r="P89" s="468"/>
    </row>
    <row r="90" spans="2:16" x14ac:dyDescent="0.2">
      <c r="B90" s="1001" t="s">
        <v>906</v>
      </c>
      <c r="C90" s="1002"/>
      <c r="D90" s="1002"/>
      <c r="E90" s="1002"/>
      <c r="F90" s="1002"/>
      <c r="G90" s="1002"/>
      <c r="H90" s="1002"/>
      <c r="I90" s="1002"/>
      <c r="J90" s="1003"/>
      <c r="K90" s="469"/>
      <c r="L90" s="469"/>
      <c r="M90" s="469"/>
      <c r="N90" s="469"/>
      <c r="O90" s="469"/>
      <c r="P90" s="469"/>
    </row>
    <row r="91" spans="2:16" x14ac:dyDescent="0.2">
      <c r="B91" s="1014" t="s">
        <v>907</v>
      </c>
      <c r="C91" s="1015"/>
      <c r="D91" s="1015"/>
      <c r="E91" s="1015"/>
      <c r="F91" s="1015"/>
      <c r="G91" s="1015"/>
      <c r="H91" s="1015"/>
      <c r="I91" s="1015"/>
      <c r="J91" s="1016"/>
      <c r="K91" s="461" t="s">
        <v>1330</v>
      </c>
      <c r="L91" s="462"/>
      <c r="M91" s="462"/>
      <c r="N91" s="461" t="s">
        <v>1330</v>
      </c>
      <c r="O91" s="462"/>
      <c r="P91" s="690"/>
    </row>
    <row r="92" spans="2:16" x14ac:dyDescent="0.2">
      <c r="B92" s="1062" t="s">
        <v>676</v>
      </c>
      <c r="C92" s="1063"/>
      <c r="D92" s="1063"/>
      <c r="E92" s="1063"/>
      <c r="F92" s="1063"/>
      <c r="G92" s="1063"/>
      <c r="H92" s="1063"/>
      <c r="I92" s="1063"/>
      <c r="J92" s="1063"/>
      <c r="K92" s="458" t="s">
        <v>899</v>
      </c>
      <c r="L92" s="458" t="s">
        <v>908</v>
      </c>
      <c r="M92" s="458" t="s">
        <v>909</v>
      </c>
      <c r="N92" s="458" t="s">
        <v>924</v>
      </c>
      <c r="O92" s="458" t="s">
        <v>925</v>
      </c>
      <c r="P92" s="458" t="s">
        <v>926</v>
      </c>
    </row>
    <row r="93" spans="2:16" x14ac:dyDescent="0.2">
      <c r="B93" s="1051" t="s">
        <v>228</v>
      </c>
      <c r="C93" s="1052"/>
      <c r="D93" s="1052"/>
      <c r="E93" s="1052"/>
      <c r="F93" s="1052"/>
      <c r="G93" s="1052"/>
      <c r="H93" s="1053"/>
      <c r="I93" s="117" t="s">
        <v>16</v>
      </c>
      <c r="J93" s="117" t="s">
        <v>898</v>
      </c>
      <c r="K93" s="299" t="s">
        <v>911</v>
      </c>
      <c r="L93" s="299" t="s">
        <v>911</v>
      </c>
      <c r="M93" s="299" t="s">
        <v>911</v>
      </c>
      <c r="N93" s="299" t="s">
        <v>911</v>
      </c>
      <c r="O93" s="299" t="s">
        <v>911</v>
      </c>
      <c r="P93" s="300" t="s">
        <v>911</v>
      </c>
    </row>
    <row r="94" spans="2:16" x14ac:dyDescent="0.2">
      <c r="B94" s="119">
        <v>1</v>
      </c>
      <c r="C94" s="1049"/>
      <c r="D94" s="1049"/>
      <c r="E94" s="1049"/>
      <c r="F94" s="1049"/>
      <c r="G94" s="1049"/>
      <c r="H94" s="1050"/>
      <c r="I94" s="463"/>
      <c r="J94" s="437">
        <f>IFERROR(IF(INDEX(K94:P94,1,MATCH(SMALL($K$105:$P$105,1),$K$105:$P$105,0))&gt;0,INDEX(K94:P94,1,MATCH(SMALL($K$105:$P$105,1),$K$105:$P$105,0)),IF(INDEX(K94:P94,1,MATCH(SMALL($K$105:$P$105,2),$K$105:$P$105,0))&gt;0,INDEX(K94:P94,1,MATCH(SMALL($K$105:$P$105,2),$K$105:$P$105,0)),IF(INDEX(K94:P94,1,MATCH(SMALL($K$105:$P$105,3),$K$105:$P$105,0))&gt;0,INDEX(K94:P94,1,MATCH(SMALL($K$105:$P$105,3),$K$105:$P$105,0)),IF(INDEX(K94:P94,1,MATCH(SMALL($K$105:$P$105,4),$K$105:$P$105,0))&gt;0,INDEX(K94:P94,1,MATCH(SMALL($K$105:$P$105,4),$K$105:$P$105,0)),IF(INDEX(K94:P94,1,MATCH(SMALL($K$105:$P$105,5),$K$105:$P$105,0))&gt;0,INDEX(K94:P94,1,MATCH(SMALL($K$105:$P$105,5),$K$105:$P$105,0)),INDEX(K94:P94,1,MATCH(SMALL($K$105:$P$105,6),$K$105:$P$105,0))))))),0)</f>
        <v>0</v>
      </c>
      <c r="K94" s="464"/>
      <c r="L94" s="464"/>
      <c r="M94" s="464"/>
      <c r="N94" s="464"/>
      <c r="O94" s="464"/>
      <c r="P94" s="464"/>
    </row>
    <row r="95" spans="2:16" x14ac:dyDescent="0.2">
      <c r="B95" s="119">
        <v>2</v>
      </c>
      <c r="C95" s="1049"/>
      <c r="D95" s="1049"/>
      <c r="E95" s="1049"/>
      <c r="F95" s="1049"/>
      <c r="G95" s="1049"/>
      <c r="H95" s="1050"/>
      <c r="I95" s="463"/>
      <c r="J95" s="437">
        <f t="shared" ref="J95:J103" si="8">IFERROR(IF(INDEX(K95:P95,1,MATCH(SMALL($K$105:$P$105,1),$K$105:$P$105,0))&gt;0,INDEX(K95:P95,1,MATCH(SMALL($K$105:$P$105,1),$K$105:$P$105,0)),IF(INDEX(K95:P95,1,MATCH(SMALL($K$105:$P$105,2),$K$105:$P$105,0))&gt;0,INDEX(K95:P95,1,MATCH(SMALL($K$105:$P$105,2),$K$105:$P$105,0)),IF(INDEX(K95:P95,1,MATCH(SMALL($K$105:$P$105,3),$K$105:$P$105,0))&gt;0,INDEX(K95:P95,1,MATCH(SMALL($K$105:$P$105,3),$K$105:$P$105,0)),IF(INDEX(K95:P95,1,MATCH(SMALL($K$105:$P$105,4),$K$105:$P$105,0))&gt;0,INDEX(K95:P95,1,MATCH(SMALL($K$105:$P$105,4),$K$105:$P$105,0)),IF(INDEX(K95:P95,1,MATCH(SMALL($K$105:$P$105,5),$K$105:$P$105,0))&gt;0,INDEX(K95:P95,1,MATCH(SMALL($K$105:$P$105,5),$K$105:$P$105,0)),INDEX(K95:P95,1,MATCH(SMALL($K$105:$P$105,6),$K$105:$P$105,0))))))),0)</f>
        <v>0</v>
      </c>
      <c r="K95" s="464"/>
      <c r="L95" s="464"/>
      <c r="M95" s="464"/>
      <c r="N95" s="464"/>
      <c r="O95" s="464"/>
      <c r="P95" s="464"/>
    </row>
    <row r="96" spans="2:16" x14ac:dyDescent="0.2">
      <c r="B96" s="119">
        <v>3</v>
      </c>
      <c r="C96" s="1049"/>
      <c r="D96" s="1049"/>
      <c r="E96" s="1049"/>
      <c r="F96" s="1049"/>
      <c r="G96" s="1049"/>
      <c r="H96" s="1050"/>
      <c r="I96" s="463"/>
      <c r="J96" s="437">
        <f t="shared" si="8"/>
        <v>0</v>
      </c>
      <c r="K96" s="464"/>
      <c r="L96" s="464"/>
      <c r="M96" s="464"/>
      <c r="N96" s="464"/>
      <c r="O96" s="464"/>
      <c r="P96" s="464"/>
    </row>
    <row r="97" spans="2:16" x14ac:dyDescent="0.2">
      <c r="B97" s="119">
        <v>4</v>
      </c>
      <c r="C97" s="1049"/>
      <c r="D97" s="1049"/>
      <c r="E97" s="1049"/>
      <c r="F97" s="1049"/>
      <c r="G97" s="1049"/>
      <c r="H97" s="1050"/>
      <c r="I97" s="463"/>
      <c r="J97" s="437">
        <f t="shared" si="8"/>
        <v>0</v>
      </c>
      <c r="K97" s="464"/>
      <c r="L97" s="464"/>
      <c r="M97" s="464"/>
      <c r="N97" s="464"/>
      <c r="O97" s="464"/>
      <c r="P97" s="464"/>
    </row>
    <row r="98" spans="2:16" x14ac:dyDescent="0.2">
      <c r="B98" s="119">
        <v>5</v>
      </c>
      <c r="C98" s="1049"/>
      <c r="D98" s="1049"/>
      <c r="E98" s="1049"/>
      <c r="F98" s="1049"/>
      <c r="G98" s="1049"/>
      <c r="H98" s="1050"/>
      <c r="I98" s="463"/>
      <c r="J98" s="437">
        <f t="shared" si="8"/>
        <v>0</v>
      </c>
      <c r="K98" s="464"/>
      <c r="L98" s="464"/>
      <c r="M98" s="464"/>
      <c r="N98" s="464"/>
      <c r="O98" s="464"/>
      <c r="P98" s="464"/>
    </row>
    <row r="99" spans="2:16" x14ac:dyDescent="0.2">
      <c r="B99" s="119">
        <v>6</v>
      </c>
      <c r="C99" s="1049"/>
      <c r="D99" s="1049"/>
      <c r="E99" s="1049"/>
      <c r="F99" s="1049"/>
      <c r="G99" s="1049"/>
      <c r="H99" s="1050"/>
      <c r="I99" s="463"/>
      <c r="J99" s="437">
        <f t="shared" si="8"/>
        <v>0</v>
      </c>
      <c r="K99" s="464"/>
      <c r="L99" s="464"/>
      <c r="M99" s="464"/>
      <c r="N99" s="464"/>
      <c r="O99" s="464"/>
      <c r="P99" s="464"/>
    </row>
    <row r="100" spans="2:16" x14ac:dyDescent="0.2">
      <c r="B100" s="119">
        <v>7</v>
      </c>
      <c r="C100" s="1049"/>
      <c r="D100" s="1049"/>
      <c r="E100" s="1049"/>
      <c r="F100" s="1049"/>
      <c r="G100" s="1049"/>
      <c r="H100" s="1050"/>
      <c r="I100" s="463"/>
      <c r="J100" s="437">
        <f t="shared" si="8"/>
        <v>0</v>
      </c>
      <c r="K100" s="464"/>
      <c r="L100" s="464"/>
      <c r="M100" s="464"/>
      <c r="N100" s="464"/>
      <c r="O100" s="464"/>
      <c r="P100" s="464"/>
    </row>
    <row r="101" spans="2:16" x14ac:dyDescent="0.2">
      <c r="B101" s="119">
        <v>8</v>
      </c>
      <c r="C101" s="1049"/>
      <c r="D101" s="1049"/>
      <c r="E101" s="1049"/>
      <c r="F101" s="1049"/>
      <c r="G101" s="1049"/>
      <c r="H101" s="1050"/>
      <c r="I101" s="463"/>
      <c r="J101" s="437">
        <f t="shared" si="8"/>
        <v>0</v>
      </c>
      <c r="K101" s="464"/>
      <c r="L101" s="464"/>
      <c r="M101" s="464"/>
      <c r="N101" s="464"/>
      <c r="O101" s="464"/>
      <c r="P101" s="464"/>
    </row>
    <row r="102" spans="2:16" x14ac:dyDescent="0.2">
      <c r="B102" s="119">
        <v>9</v>
      </c>
      <c r="C102" s="1049"/>
      <c r="D102" s="1049"/>
      <c r="E102" s="1049"/>
      <c r="F102" s="1049"/>
      <c r="G102" s="1049"/>
      <c r="H102" s="1050"/>
      <c r="I102" s="463"/>
      <c r="J102" s="437">
        <f t="shared" si="8"/>
        <v>0</v>
      </c>
      <c r="K102" s="464"/>
      <c r="L102" s="464"/>
      <c r="M102" s="464"/>
      <c r="N102" s="464"/>
      <c r="O102" s="464"/>
      <c r="P102" s="464"/>
    </row>
    <row r="103" spans="2:16" x14ac:dyDescent="0.2">
      <c r="B103" s="119">
        <v>10</v>
      </c>
      <c r="C103" s="1049"/>
      <c r="D103" s="1049"/>
      <c r="E103" s="1049"/>
      <c r="F103" s="1049"/>
      <c r="G103" s="1049"/>
      <c r="H103" s="1050"/>
      <c r="I103" s="463"/>
      <c r="J103" s="437">
        <f t="shared" si="8"/>
        <v>0</v>
      </c>
      <c r="K103" s="464"/>
      <c r="L103" s="464"/>
      <c r="M103" s="464"/>
      <c r="N103" s="464"/>
      <c r="O103" s="464"/>
      <c r="P103" s="464"/>
    </row>
    <row r="104" spans="2:16" x14ac:dyDescent="0.2">
      <c r="B104" s="460"/>
      <c r="C104" s="1055" t="s">
        <v>910</v>
      </c>
      <c r="D104" s="1055"/>
      <c r="E104" s="1055"/>
      <c r="F104" s="1055"/>
      <c r="G104" s="1055"/>
      <c r="H104" s="1055"/>
      <c r="I104" s="1055"/>
      <c r="J104" s="1056"/>
      <c r="K104" s="479" t="s">
        <v>899</v>
      </c>
      <c r="L104" s="479" t="s">
        <v>908</v>
      </c>
      <c r="M104" s="479" t="s">
        <v>909</v>
      </c>
      <c r="N104" s="479" t="s">
        <v>924</v>
      </c>
      <c r="O104" s="479" t="s">
        <v>925</v>
      </c>
      <c r="P104" s="479" t="s">
        <v>926</v>
      </c>
    </row>
    <row r="105" spans="2:16" ht="15" customHeight="1" x14ac:dyDescent="0.2">
      <c r="B105" s="1001" t="s">
        <v>1329</v>
      </c>
      <c r="C105" s="1002"/>
      <c r="D105" s="1002"/>
      <c r="E105" s="1002"/>
      <c r="F105" s="1002"/>
      <c r="G105" s="1002"/>
      <c r="H105" s="1002"/>
      <c r="I105" s="1002"/>
      <c r="J105" s="1003"/>
      <c r="K105" s="727" t="str">
        <f>IF(SUMPRODUCT(($I$94:$I$103)*(K94:K103))=0,"-",SUMPRODUCT(($I$94:$I$103)*(K94:K103)))</f>
        <v>-</v>
      </c>
      <c r="L105" s="727" t="str">
        <f t="shared" ref="L105:P105" si="9">IF(SUMPRODUCT(($I$94:$I$103)*(L94:L103))=0,"-",SUMPRODUCT(($I$94:$I$103)*(L94:L103)))</f>
        <v>-</v>
      </c>
      <c r="M105" s="727" t="str">
        <f t="shared" si="9"/>
        <v>-</v>
      </c>
      <c r="N105" s="727" t="str">
        <f t="shared" si="9"/>
        <v>-</v>
      </c>
      <c r="O105" s="727" t="str">
        <f t="shared" si="9"/>
        <v>-</v>
      </c>
      <c r="P105" s="727" t="str">
        <f t="shared" si="9"/>
        <v>-</v>
      </c>
    </row>
    <row r="106" spans="2:16" x14ac:dyDescent="0.2">
      <c r="B106" s="1001" t="s">
        <v>900</v>
      </c>
      <c r="C106" s="1002"/>
      <c r="D106" s="1002"/>
      <c r="E106" s="1002"/>
      <c r="F106" s="1002"/>
      <c r="G106" s="1002"/>
      <c r="H106" s="1002"/>
      <c r="I106" s="1002"/>
      <c r="J106" s="1003"/>
      <c r="K106" s="465"/>
      <c r="L106" s="465"/>
      <c r="M106" s="465"/>
      <c r="N106" s="465"/>
      <c r="O106" s="465"/>
      <c r="P106" s="465"/>
    </row>
    <row r="107" spans="2:16" x14ac:dyDescent="0.2">
      <c r="B107" s="1001" t="s">
        <v>901</v>
      </c>
      <c r="C107" s="1002"/>
      <c r="D107" s="1002"/>
      <c r="E107" s="1002"/>
      <c r="F107" s="1002"/>
      <c r="G107" s="1002"/>
      <c r="H107" s="1002"/>
      <c r="I107" s="1002"/>
      <c r="J107" s="1003"/>
      <c r="K107" s="466"/>
      <c r="L107" s="466"/>
      <c r="M107" s="466"/>
      <c r="N107" s="466"/>
      <c r="O107" s="466"/>
      <c r="P107" s="466"/>
    </row>
    <row r="108" spans="2:16" x14ac:dyDescent="0.2">
      <c r="B108" s="1001" t="s">
        <v>902</v>
      </c>
      <c r="C108" s="1002"/>
      <c r="D108" s="1002"/>
      <c r="E108" s="1002"/>
      <c r="F108" s="1002"/>
      <c r="G108" s="1002"/>
      <c r="H108" s="1002"/>
      <c r="I108" s="1002"/>
      <c r="J108" s="1003"/>
      <c r="K108" s="467"/>
      <c r="L108" s="467"/>
      <c r="M108" s="467"/>
      <c r="N108" s="467"/>
      <c r="O108" s="467"/>
      <c r="P108" s="467"/>
    </row>
    <row r="109" spans="2:16" x14ac:dyDescent="0.2">
      <c r="B109" s="1001" t="s">
        <v>903</v>
      </c>
      <c r="C109" s="1002"/>
      <c r="D109" s="1002"/>
      <c r="E109" s="1002"/>
      <c r="F109" s="1002"/>
      <c r="G109" s="1002"/>
      <c r="H109" s="1002"/>
      <c r="I109" s="1002"/>
      <c r="J109" s="1003"/>
      <c r="K109" s="467"/>
      <c r="L109" s="467"/>
      <c r="M109" s="467"/>
      <c r="N109" s="467"/>
      <c r="O109" s="467"/>
      <c r="P109" s="467"/>
    </row>
    <row r="110" spans="2:16" x14ac:dyDescent="0.2">
      <c r="B110" s="1001" t="s">
        <v>904</v>
      </c>
      <c r="C110" s="1002"/>
      <c r="D110" s="1002"/>
      <c r="E110" s="1002"/>
      <c r="F110" s="1002"/>
      <c r="G110" s="1002"/>
      <c r="H110" s="1002"/>
      <c r="I110" s="1002"/>
      <c r="J110" s="1003"/>
      <c r="K110" s="465"/>
      <c r="L110" s="465"/>
      <c r="M110" s="465"/>
      <c r="N110" s="465"/>
      <c r="O110" s="465"/>
      <c r="P110" s="465"/>
    </row>
    <row r="111" spans="2:16" x14ac:dyDescent="0.2">
      <c r="B111" s="1001" t="s">
        <v>905</v>
      </c>
      <c r="C111" s="1002"/>
      <c r="D111" s="1002"/>
      <c r="E111" s="1002"/>
      <c r="F111" s="1002"/>
      <c r="G111" s="1002"/>
      <c r="H111" s="1002"/>
      <c r="I111" s="1002"/>
      <c r="J111" s="1003"/>
      <c r="K111" s="468"/>
      <c r="L111" s="468"/>
      <c r="M111" s="468"/>
      <c r="N111" s="468"/>
      <c r="O111" s="468"/>
      <c r="P111" s="468"/>
    </row>
    <row r="112" spans="2:16" x14ac:dyDescent="0.2">
      <c r="B112" s="1001" t="s">
        <v>906</v>
      </c>
      <c r="C112" s="1002"/>
      <c r="D112" s="1002"/>
      <c r="E112" s="1002"/>
      <c r="F112" s="1002"/>
      <c r="G112" s="1002"/>
      <c r="H112" s="1002"/>
      <c r="I112" s="1002"/>
      <c r="J112" s="1003"/>
      <c r="K112" s="469"/>
      <c r="L112" s="469"/>
      <c r="M112" s="469"/>
      <c r="N112" s="469"/>
      <c r="O112" s="469"/>
      <c r="P112" s="469"/>
    </row>
    <row r="113" spans="2:16" x14ac:dyDescent="0.2">
      <c r="B113" s="1014" t="s">
        <v>907</v>
      </c>
      <c r="C113" s="1015"/>
      <c r="D113" s="1015"/>
      <c r="E113" s="1015"/>
      <c r="F113" s="1015"/>
      <c r="G113" s="1015"/>
      <c r="H113" s="1015"/>
      <c r="I113" s="1015"/>
      <c r="J113" s="1016"/>
      <c r="K113" s="461" t="s">
        <v>1330</v>
      </c>
      <c r="L113" s="462"/>
      <c r="M113" s="462"/>
      <c r="N113" s="461" t="s">
        <v>1330</v>
      </c>
      <c r="O113" s="462"/>
      <c r="P113" s="462"/>
    </row>
    <row r="114" spans="2:16" x14ac:dyDescent="0.2">
      <c r="B114" s="1062" t="s">
        <v>680</v>
      </c>
      <c r="C114" s="1063"/>
      <c r="D114" s="1063"/>
      <c r="E114" s="1063"/>
      <c r="F114" s="1063"/>
      <c r="G114" s="1063"/>
      <c r="H114" s="1063"/>
      <c r="I114" s="1063"/>
      <c r="J114" s="1063"/>
      <c r="K114" s="458" t="s">
        <v>899</v>
      </c>
      <c r="L114" s="458" t="s">
        <v>908</v>
      </c>
      <c r="M114" s="458" t="s">
        <v>909</v>
      </c>
      <c r="N114" s="458" t="s">
        <v>924</v>
      </c>
      <c r="O114" s="458" t="s">
        <v>925</v>
      </c>
      <c r="P114" s="458" t="s">
        <v>926</v>
      </c>
    </row>
    <row r="115" spans="2:16" x14ac:dyDescent="0.2">
      <c r="B115" s="1051" t="s">
        <v>228</v>
      </c>
      <c r="C115" s="1052"/>
      <c r="D115" s="1052"/>
      <c r="E115" s="1052"/>
      <c r="F115" s="1052"/>
      <c r="G115" s="1052"/>
      <c r="H115" s="1053"/>
      <c r="I115" s="117" t="s">
        <v>16</v>
      </c>
      <c r="J115" s="117" t="s">
        <v>898</v>
      </c>
      <c r="K115" s="299" t="s">
        <v>911</v>
      </c>
      <c r="L115" s="299" t="s">
        <v>911</v>
      </c>
      <c r="M115" s="299" t="s">
        <v>911</v>
      </c>
      <c r="N115" s="299" t="s">
        <v>911</v>
      </c>
      <c r="O115" s="299" t="s">
        <v>911</v>
      </c>
      <c r="P115" s="299" t="s">
        <v>911</v>
      </c>
    </row>
    <row r="116" spans="2:16" x14ac:dyDescent="0.2">
      <c r="B116" s="119">
        <v>1</v>
      </c>
      <c r="C116" s="1049"/>
      <c r="D116" s="1049"/>
      <c r="E116" s="1049"/>
      <c r="F116" s="1049"/>
      <c r="G116" s="1049"/>
      <c r="H116" s="1050"/>
      <c r="I116" s="463"/>
      <c r="J116" s="437">
        <f>IFERROR(IF(INDEX(K116:P116,1,MATCH(SMALL($K$127:$P$127,1),$K$127:$P$127,0))&gt;0,INDEX(K116:P116,1,MATCH(SMALL($K$127:$P$127,1),$K$127:$P$127,0)),IF(INDEX(K116:P116,1,MATCH(SMALL($K$127:$P$127,2),$K$127:$P$127,0))&gt;0,INDEX(K116:P116,1,MATCH(SMALL($K$127:$P$127,2),$K$127:$P$127,0)),IF(INDEX(K116:P116,1,MATCH(SMALL($K$127:$P$127,3),$K$127:$P$127,0))&gt;0,INDEX(K116:P116,1,MATCH(SMALL($K$127:$P$127,3),$K$127:$P$127,0)),IF(INDEX(K116:P116,1,MATCH(SMALL($K$127:$P$127,4),$K$127:$P$127,0))&gt;0,INDEX(K116:P116,1,MATCH(SMALL($K$127:$P$127,4),$K$127:$P$127,0)),IF(INDEX(K116:P116,1,MATCH(SMALL($K$127:$P$127,5),$K$127:$P$127,0))&gt;0,INDEX(K116:P116,1,MATCH(SMALL($K$127:$P$127,5),$K$127:$P$127,0)),INDEX(K116:P116,1,MATCH(SMALL($K$127:$P$127,6),$K$127:$P$127,0))))))),0)</f>
        <v>0</v>
      </c>
      <c r="K116" s="464"/>
      <c r="L116" s="464"/>
      <c r="M116" s="464"/>
      <c r="N116" s="464"/>
      <c r="O116" s="464"/>
      <c r="P116" s="464"/>
    </row>
    <row r="117" spans="2:16" x14ac:dyDescent="0.2">
      <c r="B117" s="119">
        <v>2</v>
      </c>
      <c r="C117" s="1049"/>
      <c r="D117" s="1049"/>
      <c r="E117" s="1049"/>
      <c r="F117" s="1049"/>
      <c r="G117" s="1049"/>
      <c r="H117" s="1050"/>
      <c r="I117" s="463"/>
      <c r="J117" s="437">
        <f t="shared" ref="J117:J125" si="10">IFERROR(IF(INDEX(K117:P117,1,MATCH(SMALL($K$127:$P$127,1),$K$127:$P$127,0))&gt;0,INDEX(K117:P117,1,MATCH(SMALL($K$127:$P$127,1),$K$127:$P$127,0)),IF(INDEX(K117:P117,1,MATCH(SMALL($K$127:$P$127,2),$K$127:$P$127,0))&gt;0,INDEX(K117:P117,1,MATCH(SMALL($K$127:$P$127,2),$K$127:$P$127,0)),IF(INDEX(K117:P117,1,MATCH(SMALL($K$127:$P$127,3),$K$127:$P$127,0))&gt;0,INDEX(K117:P117,1,MATCH(SMALL($K$127:$P$127,3),$K$127:$P$127,0)),IF(INDEX(K117:P117,1,MATCH(SMALL($K$127:$P$127,4),$K$127:$P$127,0))&gt;0,INDEX(K117:P117,1,MATCH(SMALL($K$127:$P$127,4),$K$127:$P$127,0)),IF(INDEX(K117:P117,1,MATCH(SMALL($K$127:$P$127,5),$K$127:$P$127,0))&gt;0,INDEX(K117:P117,1,MATCH(SMALL($K$127:$P$127,5),$K$127:$P$127,0)),INDEX(K117:P117,1,MATCH(SMALL($K$127:$P$127,6),$K$127:$P$127,0))))))),0)</f>
        <v>0</v>
      </c>
      <c r="K117" s="464"/>
      <c r="L117" s="464"/>
      <c r="M117" s="464"/>
      <c r="N117" s="464"/>
      <c r="O117" s="464"/>
      <c r="P117" s="464"/>
    </row>
    <row r="118" spans="2:16" x14ac:dyDescent="0.2">
      <c r="B118" s="119">
        <v>3</v>
      </c>
      <c r="C118" s="1049"/>
      <c r="D118" s="1049"/>
      <c r="E118" s="1049"/>
      <c r="F118" s="1049"/>
      <c r="G118" s="1049"/>
      <c r="H118" s="1050"/>
      <c r="I118" s="463"/>
      <c r="J118" s="437">
        <f t="shared" si="10"/>
        <v>0</v>
      </c>
      <c r="K118" s="464"/>
      <c r="L118" s="464"/>
      <c r="M118" s="464"/>
      <c r="N118" s="464"/>
      <c r="O118" s="464"/>
      <c r="P118" s="464"/>
    </row>
    <row r="119" spans="2:16" x14ac:dyDescent="0.2">
      <c r="B119" s="119">
        <v>4</v>
      </c>
      <c r="C119" s="1049"/>
      <c r="D119" s="1049"/>
      <c r="E119" s="1049"/>
      <c r="F119" s="1049"/>
      <c r="G119" s="1049"/>
      <c r="H119" s="1050"/>
      <c r="I119" s="463"/>
      <c r="J119" s="437">
        <f t="shared" si="10"/>
        <v>0</v>
      </c>
      <c r="K119" s="464"/>
      <c r="L119" s="464"/>
      <c r="M119" s="464"/>
      <c r="N119" s="464"/>
      <c r="O119" s="464"/>
      <c r="P119" s="464"/>
    </row>
    <row r="120" spans="2:16" x14ac:dyDescent="0.2">
      <c r="B120" s="119">
        <v>5</v>
      </c>
      <c r="C120" s="1049"/>
      <c r="D120" s="1049"/>
      <c r="E120" s="1049"/>
      <c r="F120" s="1049"/>
      <c r="G120" s="1049"/>
      <c r="H120" s="1050"/>
      <c r="I120" s="463"/>
      <c r="J120" s="437">
        <f t="shared" si="10"/>
        <v>0</v>
      </c>
      <c r="K120" s="464"/>
      <c r="L120" s="464"/>
      <c r="M120" s="464"/>
      <c r="N120" s="464"/>
      <c r="O120" s="464"/>
      <c r="P120" s="464"/>
    </row>
    <row r="121" spans="2:16" x14ac:dyDescent="0.2">
      <c r="B121" s="119">
        <v>6</v>
      </c>
      <c r="C121" s="1049"/>
      <c r="D121" s="1049"/>
      <c r="E121" s="1049"/>
      <c r="F121" s="1049"/>
      <c r="G121" s="1049"/>
      <c r="H121" s="1050"/>
      <c r="I121" s="463"/>
      <c r="J121" s="437">
        <f t="shared" si="10"/>
        <v>0</v>
      </c>
      <c r="K121" s="464"/>
      <c r="L121" s="464"/>
      <c r="M121" s="464"/>
      <c r="N121" s="464"/>
      <c r="O121" s="464"/>
      <c r="P121" s="464"/>
    </row>
    <row r="122" spans="2:16" x14ac:dyDescent="0.2">
      <c r="B122" s="119">
        <v>7</v>
      </c>
      <c r="C122" s="1049"/>
      <c r="D122" s="1049"/>
      <c r="E122" s="1049"/>
      <c r="F122" s="1049"/>
      <c r="G122" s="1049"/>
      <c r="H122" s="1050"/>
      <c r="I122" s="463"/>
      <c r="J122" s="437">
        <f t="shared" si="10"/>
        <v>0</v>
      </c>
      <c r="K122" s="464"/>
      <c r="L122" s="464"/>
      <c r="M122" s="464"/>
      <c r="N122" s="464"/>
      <c r="O122" s="464"/>
      <c r="P122" s="464"/>
    </row>
    <row r="123" spans="2:16" x14ac:dyDescent="0.2">
      <c r="B123" s="119">
        <v>8</v>
      </c>
      <c r="C123" s="1049"/>
      <c r="D123" s="1049"/>
      <c r="E123" s="1049"/>
      <c r="F123" s="1049"/>
      <c r="G123" s="1049"/>
      <c r="H123" s="1050"/>
      <c r="I123" s="463"/>
      <c r="J123" s="437">
        <f t="shared" si="10"/>
        <v>0</v>
      </c>
      <c r="K123" s="464"/>
      <c r="L123" s="464"/>
      <c r="M123" s="464"/>
      <c r="N123" s="464"/>
      <c r="O123" s="464"/>
      <c r="P123" s="464"/>
    </row>
    <row r="124" spans="2:16" x14ac:dyDescent="0.2">
      <c r="B124" s="119">
        <v>9</v>
      </c>
      <c r="C124" s="1049"/>
      <c r="D124" s="1049"/>
      <c r="E124" s="1049"/>
      <c r="F124" s="1049"/>
      <c r="G124" s="1049"/>
      <c r="H124" s="1050"/>
      <c r="I124" s="463"/>
      <c r="J124" s="437">
        <f t="shared" si="10"/>
        <v>0</v>
      </c>
      <c r="K124" s="464"/>
      <c r="L124" s="464"/>
      <c r="M124" s="464"/>
      <c r="N124" s="464"/>
      <c r="O124" s="464"/>
      <c r="P124" s="464"/>
    </row>
    <row r="125" spans="2:16" x14ac:dyDescent="0.2">
      <c r="B125" s="119">
        <v>10</v>
      </c>
      <c r="C125" s="1049"/>
      <c r="D125" s="1049"/>
      <c r="E125" s="1049"/>
      <c r="F125" s="1049"/>
      <c r="G125" s="1049"/>
      <c r="H125" s="1050"/>
      <c r="I125" s="463"/>
      <c r="J125" s="437">
        <f t="shared" si="10"/>
        <v>0</v>
      </c>
      <c r="K125" s="464"/>
      <c r="L125" s="464"/>
      <c r="M125" s="464"/>
      <c r="N125" s="464"/>
      <c r="O125" s="464"/>
      <c r="P125" s="464"/>
    </row>
    <row r="126" spans="2:16" x14ac:dyDescent="0.2">
      <c r="B126" s="460"/>
      <c r="C126" s="1055" t="s">
        <v>910</v>
      </c>
      <c r="D126" s="1055"/>
      <c r="E126" s="1055"/>
      <c r="F126" s="1055"/>
      <c r="G126" s="1055"/>
      <c r="H126" s="1055"/>
      <c r="I126" s="1055"/>
      <c r="J126" s="1056"/>
      <c r="K126" s="479" t="s">
        <v>899</v>
      </c>
      <c r="L126" s="479" t="s">
        <v>908</v>
      </c>
      <c r="M126" s="479" t="s">
        <v>909</v>
      </c>
      <c r="N126" s="479" t="s">
        <v>924</v>
      </c>
      <c r="O126" s="479" t="s">
        <v>925</v>
      </c>
      <c r="P126" s="479" t="s">
        <v>926</v>
      </c>
    </row>
    <row r="127" spans="2:16" ht="15" customHeight="1" x14ac:dyDescent="0.2">
      <c r="B127" s="1001" t="s">
        <v>1329</v>
      </c>
      <c r="C127" s="1002"/>
      <c r="D127" s="1002"/>
      <c r="E127" s="1002"/>
      <c r="F127" s="1002"/>
      <c r="G127" s="1002"/>
      <c r="H127" s="1002"/>
      <c r="I127" s="1002"/>
      <c r="J127" s="1003"/>
      <c r="K127" s="727" t="str">
        <f>IF(SUMPRODUCT(($I$116:$I$125)*(K116:K125))=0,"-",SUMPRODUCT(($I$116:$I$125)*(K116:K125)))</f>
        <v>-</v>
      </c>
      <c r="L127" s="727" t="str">
        <f t="shared" ref="L127:P127" si="11">IF(SUMPRODUCT(($I$116:$I$125)*(L116:L125))=0,"-",SUMPRODUCT(($I$116:$I$125)*(L116:L125)))</f>
        <v>-</v>
      </c>
      <c r="M127" s="727" t="str">
        <f t="shared" si="11"/>
        <v>-</v>
      </c>
      <c r="N127" s="727" t="str">
        <f t="shared" si="11"/>
        <v>-</v>
      </c>
      <c r="O127" s="727" t="str">
        <f t="shared" si="11"/>
        <v>-</v>
      </c>
      <c r="P127" s="727" t="str">
        <f t="shared" si="11"/>
        <v>-</v>
      </c>
    </row>
    <row r="128" spans="2:16" ht="15" customHeight="1" x14ac:dyDescent="0.2">
      <c r="B128" s="1001" t="s">
        <v>900</v>
      </c>
      <c r="C128" s="1002"/>
      <c r="D128" s="1002"/>
      <c r="E128" s="1002"/>
      <c r="F128" s="1002"/>
      <c r="G128" s="1002"/>
      <c r="H128" s="1002"/>
      <c r="I128" s="1002"/>
      <c r="J128" s="1003"/>
      <c r="K128" s="465"/>
      <c r="L128" s="465"/>
      <c r="M128" s="465"/>
      <c r="N128" s="465"/>
      <c r="O128" s="465"/>
      <c r="P128" s="465"/>
    </row>
    <row r="129" spans="2:16" x14ac:dyDescent="0.2">
      <c r="B129" s="1001" t="s">
        <v>901</v>
      </c>
      <c r="C129" s="1002"/>
      <c r="D129" s="1002"/>
      <c r="E129" s="1002"/>
      <c r="F129" s="1002"/>
      <c r="G129" s="1002"/>
      <c r="H129" s="1002"/>
      <c r="I129" s="1002"/>
      <c r="J129" s="1003"/>
      <c r="K129" s="466"/>
      <c r="L129" s="466"/>
      <c r="M129" s="466"/>
      <c r="N129" s="466"/>
      <c r="O129" s="466"/>
      <c r="P129" s="466"/>
    </row>
    <row r="130" spans="2:16" x14ac:dyDescent="0.2">
      <c r="B130" s="1001" t="s">
        <v>902</v>
      </c>
      <c r="C130" s="1002"/>
      <c r="D130" s="1002"/>
      <c r="E130" s="1002"/>
      <c r="F130" s="1002"/>
      <c r="G130" s="1002"/>
      <c r="H130" s="1002"/>
      <c r="I130" s="1002"/>
      <c r="J130" s="1003"/>
      <c r="K130" s="467"/>
      <c r="L130" s="467"/>
      <c r="M130" s="467"/>
      <c r="N130" s="467"/>
      <c r="O130" s="467"/>
      <c r="P130" s="467"/>
    </row>
    <row r="131" spans="2:16" x14ac:dyDescent="0.2">
      <c r="B131" s="1001" t="s">
        <v>903</v>
      </c>
      <c r="C131" s="1002"/>
      <c r="D131" s="1002"/>
      <c r="E131" s="1002"/>
      <c r="F131" s="1002"/>
      <c r="G131" s="1002"/>
      <c r="H131" s="1002"/>
      <c r="I131" s="1002"/>
      <c r="J131" s="1003"/>
      <c r="K131" s="467"/>
      <c r="L131" s="467"/>
      <c r="M131" s="467"/>
      <c r="N131" s="467"/>
      <c r="O131" s="467"/>
      <c r="P131" s="467"/>
    </row>
    <row r="132" spans="2:16" x14ac:dyDescent="0.2">
      <c r="B132" s="1001" t="s">
        <v>904</v>
      </c>
      <c r="C132" s="1002"/>
      <c r="D132" s="1002"/>
      <c r="E132" s="1002"/>
      <c r="F132" s="1002"/>
      <c r="G132" s="1002"/>
      <c r="H132" s="1002"/>
      <c r="I132" s="1002"/>
      <c r="J132" s="1003"/>
      <c r="K132" s="465"/>
      <c r="L132" s="465"/>
      <c r="M132" s="465"/>
      <c r="N132" s="465"/>
      <c r="O132" s="465"/>
      <c r="P132" s="465"/>
    </row>
    <row r="133" spans="2:16" x14ac:dyDescent="0.2">
      <c r="B133" s="1001" t="s">
        <v>905</v>
      </c>
      <c r="C133" s="1002"/>
      <c r="D133" s="1002"/>
      <c r="E133" s="1002"/>
      <c r="F133" s="1002"/>
      <c r="G133" s="1002"/>
      <c r="H133" s="1002"/>
      <c r="I133" s="1002"/>
      <c r="J133" s="1003"/>
      <c r="K133" s="468"/>
      <c r="L133" s="468"/>
      <c r="M133" s="468"/>
      <c r="N133" s="468"/>
      <c r="O133" s="468"/>
      <c r="P133" s="468"/>
    </row>
    <row r="134" spans="2:16" x14ac:dyDescent="0.2">
      <c r="B134" s="1001" t="s">
        <v>906</v>
      </c>
      <c r="C134" s="1002"/>
      <c r="D134" s="1002"/>
      <c r="E134" s="1002"/>
      <c r="F134" s="1002"/>
      <c r="G134" s="1002"/>
      <c r="H134" s="1002"/>
      <c r="I134" s="1002"/>
      <c r="J134" s="1003"/>
      <c r="K134" s="469"/>
      <c r="L134" s="469"/>
      <c r="M134" s="469"/>
      <c r="N134" s="469"/>
      <c r="O134" s="469"/>
      <c r="P134" s="469"/>
    </row>
    <row r="135" spans="2:16" x14ac:dyDescent="0.2">
      <c r="B135" s="1014" t="s">
        <v>907</v>
      </c>
      <c r="C135" s="1015"/>
      <c r="D135" s="1015"/>
      <c r="E135" s="1015"/>
      <c r="F135" s="1015"/>
      <c r="G135" s="1015"/>
      <c r="H135" s="1015"/>
      <c r="I135" s="1015"/>
      <c r="J135" s="1016"/>
      <c r="K135" s="461" t="s">
        <v>1330</v>
      </c>
      <c r="L135" s="462"/>
      <c r="M135" s="462"/>
      <c r="N135" s="461" t="s">
        <v>1330</v>
      </c>
      <c r="O135" s="462"/>
      <c r="P135" s="462"/>
    </row>
    <row r="136" spans="2:16" x14ac:dyDescent="0.2">
      <c r="B136" s="1062" t="s">
        <v>681</v>
      </c>
      <c r="C136" s="1063"/>
      <c r="D136" s="1063"/>
      <c r="E136" s="1063"/>
      <c r="F136" s="1063"/>
      <c r="G136" s="1063"/>
      <c r="H136" s="1063"/>
      <c r="I136" s="1063"/>
      <c r="J136" s="1063"/>
      <c r="K136" s="458" t="s">
        <v>899</v>
      </c>
      <c r="L136" s="458" t="s">
        <v>908</v>
      </c>
      <c r="M136" s="458" t="s">
        <v>909</v>
      </c>
      <c r="N136" s="458" t="s">
        <v>924</v>
      </c>
      <c r="O136" s="458" t="s">
        <v>925</v>
      </c>
      <c r="P136" s="458" t="s">
        <v>926</v>
      </c>
    </row>
    <row r="137" spans="2:16" x14ac:dyDescent="0.2">
      <c r="B137" s="1051" t="s">
        <v>228</v>
      </c>
      <c r="C137" s="1052"/>
      <c r="D137" s="1052"/>
      <c r="E137" s="1052"/>
      <c r="F137" s="1052"/>
      <c r="G137" s="1052"/>
      <c r="H137" s="1053"/>
      <c r="I137" s="117" t="s">
        <v>16</v>
      </c>
      <c r="J137" s="117" t="s">
        <v>898</v>
      </c>
      <c r="K137" s="299" t="s">
        <v>911</v>
      </c>
      <c r="L137" s="299" t="s">
        <v>911</v>
      </c>
      <c r="M137" s="299" t="s">
        <v>911</v>
      </c>
      <c r="N137" s="299" t="s">
        <v>911</v>
      </c>
      <c r="O137" s="299" t="s">
        <v>911</v>
      </c>
      <c r="P137" s="299" t="s">
        <v>911</v>
      </c>
    </row>
    <row r="138" spans="2:16" x14ac:dyDescent="0.2">
      <c r="B138" s="119">
        <v>1</v>
      </c>
      <c r="C138" s="1049"/>
      <c r="D138" s="1049"/>
      <c r="E138" s="1049"/>
      <c r="F138" s="1049"/>
      <c r="G138" s="1049"/>
      <c r="H138" s="1050"/>
      <c r="I138" s="463"/>
      <c r="J138" s="437">
        <f>IFERROR(IF(INDEX(K138:P138,1,MATCH(SMALL($K$149:$P$149,1),$K$149:$P$149,0))&gt;0,INDEX(K138:P138,1,MATCH(SMALL($K$149:$P$149,1),$K$149:$P$149,0)),IF(INDEX(K138:P138,1,MATCH(SMALL($K$149:$P$149,2),$K$149:$P$149,0))&gt;0,INDEX(K138:P138,1,MATCH(SMALL($K$149:$P$149,2),$K$149:$P$149,0)),IF(INDEX(K138:P138,1,MATCH(SMALL($K$149:$P$149,3),$K$149:$P$149,0))&gt;0,INDEX(K138:P138,1,MATCH(SMALL($K$149:$P$149,3),$K$149:$P$149,0)),IF(INDEX(K138:P138,1,MATCH(SMALL($K$149:$P$149,4),$K$149:$P$149,0))&gt;0,INDEX(K138:P138,1,MATCH(SMALL($K$149:$P$149,4),$K$149:$P$149,0)),IF(INDEX(K138:P138,1,MATCH(SMALL($K$149:$P$149,5),$K$149:$P$149,0))&gt;0,INDEX(K138:P138,1,MATCH(SMALL($K$149:$P$149,5),$K$149:$P$149,0)),INDEX(K138:P138,1,MATCH(SMALL($K$149:$P$149,6),$K$149:$P$149,0))))))),0)</f>
        <v>0</v>
      </c>
      <c r="K138" s="464"/>
      <c r="L138" s="464"/>
      <c r="M138" s="464"/>
      <c r="N138" s="464"/>
      <c r="O138" s="464"/>
      <c r="P138" s="464"/>
    </row>
    <row r="139" spans="2:16" x14ac:dyDescent="0.2">
      <c r="B139" s="119">
        <v>2</v>
      </c>
      <c r="C139" s="1049"/>
      <c r="D139" s="1049"/>
      <c r="E139" s="1049"/>
      <c r="F139" s="1049"/>
      <c r="G139" s="1049"/>
      <c r="H139" s="1050"/>
      <c r="I139" s="463"/>
      <c r="J139" s="437">
        <f t="shared" ref="J139:J147" si="12">IFERROR(IF(INDEX(K139:P139,1,MATCH(SMALL($K$149:$P$149,1),$K$149:$P$149,0))&gt;0,INDEX(K139:P139,1,MATCH(SMALL($K$149:$P$149,1),$K$149:$P$149,0)),IF(INDEX(K139:P139,1,MATCH(SMALL($K$149:$P$149,2),$K$149:$P$149,0))&gt;0,INDEX(K139:P139,1,MATCH(SMALL($K$149:$P$149,2),$K$149:$P$149,0)),IF(INDEX(K139:P139,1,MATCH(SMALL($K$149:$P$149,3),$K$149:$P$149,0))&gt;0,INDEX(K139:P139,1,MATCH(SMALL($K$149:$P$149,3),$K$149:$P$149,0)),IF(INDEX(K139:P139,1,MATCH(SMALL($K$149:$P$149,4),$K$149:$P$149,0))&gt;0,INDEX(K139:P139,1,MATCH(SMALL($K$149:$P$149,4),$K$149:$P$149,0)),IF(INDEX(K139:P139,1,MATCH(SMALL($K$149:$P$149,5),$K$149:$P$149,0))&gt;0,INDEX(K139:P139,1,MATCH(SMALL($K$149:$P$149,5),$K$149:$P$149,0)),INDEX(K139:P139,1,MATCH(SMALL($K$149:$P$149,6),$K$149:$P$149,0))))))),0)</f>
        <v>0</v>
      </c>
      <c r="K139" s="464"/>
      <c r="L139" s="464"/>
      <c r="M139" s="464"/>
      <c r="N139" s="464"/>
      <c r="O139" s="464"/>
      <c r="P139" s="464"/>
    </row>
    <row r="140" spans="2:16" x14ac:dyDescent="0.2">
      <c r="B140" s="119">
        <v>3</v>
      </c>
      <c r="C140" s="1049"/>
      <c r="D140" s="1049"/>
      <c r="E140" s="1049"/>
      <c r="F140" s="1049"/>
      <c r="G140" s="1049"/>
      <c r="H140" s="1050"/>
      <c r="I140" s="463"/>
      <c r="J140" s="437">
        <f t="shared" si="12"/>
        <v>0</v>
      </c>
      <c r="K140" s="464"/>
      <c r="L140" s="464"/>
      <c r="M140" s="464"/>
      <c r="N140" s="464"/>
      <c r="O140" s="464"/>
      <c r="P140" s="464"/>
    </row>
    <row r="141" spans="2:16" x14ac:dyDescent="0.2">
      <c r="B141" s="119">
        <v>4</v>
      </c>
      <c r="C141" s="1049"/>
      <c r="D141" s="1049"/>
      <c r="E141" s="1049"/>
      <c r="F141" s="1049"/>
      <c r="G141" s="1049"/>
      <c r="H141" s="1050"/>
      <c r="I141" s="463"/>
      <c r="J141" s="437">
        <f t="shared" si="12"/>
        <v>0</v>
      </c>
      <c r="K141" s="464"/>
      <c r="L141" s="464"/>
      <c r="M141" s="464"/>
      <c r="N141" s="464"/>
      <c r="O141" s="464"/>
      <c r="P141" s="464"/>
    </row>
    <row r="142" spans="2:16" x14ac:dyDescent="0.2">
      <c r="B142" s="119">
        <v>5</v>
      </c>
      <c r="C142" s="1049"/>
      <c r="D142" s="1049"/>
      <c r="E142" s="1049"/>
      <c r="F142" s="1049"/>
      <c r="G142" s="1049"/>
      <c r="H142" s="1050"/>
      <c r="I142" s="463"/>
      <c r="J142" s="437">
        <f t="shared" si="12"/>
        <v>0</v>
      </c>
      <c r="K142" s="464"/>
      <c r="L142" s="464"/>
      <c r="M142" s="464"/>
      <c r="N142" s="464"/>
      <c r="O142" s="464"/>
      <c r="P142" s="464"/>
    </row>
    <row r="143" spans="2:16" x14ac:dyDescent="0.2">
      <c r="B143" s="119">
        <v>6</v>
      </c>
      <c r="C143" s="1049"/>
      <c r="D143" s="1049"/>
      <c r="E143" s="1049"/>
      <c r="F143" s="1049"/>
      <c r="G143" s="1049"/>
      <c r="H143" s="1050"/>
      <c r="I143" s="463"/>
      <c r="J143" s="437">
        <f t="shared" si="12"/>
        <v>0</v>
      </c>
      <c r="K143" s="464"/>
      <c r="L143" s="464"/>
      <c r="M143" s="464"/>
      <c r="N143" s="464"/>
      <c r="O143" s="464"/>
      <c r="P143" s="464"/>
    </row>
    <row r="144" spans="2:16" x14ac:dyDescent="0.2">
      <c r="B144" s="119">
        <v>7</v>
      </c>
      <c r="C144" s="1049"/>
      <c r="D144" s="1049"/>
      <c r="E144" s="1049"/>
      <c r="F144" s="1049"/>
      <c r="G144" s="1049"/>
      <c r="H144" s="1050"/>
      <c r="I144" s="463"/>
      <c r="J144" s="437">
        <f t="shared" si="12"/>
        <v>0</v>
      </c>
      <c r="K144" s="464"/>
      <c r="L144" s="464"/>
      <c r="M144" s="464"/>
      <c r="N144" s="464"/>
      <c r="O144" s="464"/>
      <c r="P144" s="464"/>
    </row>
    <row r="145" spans="2:16" x14ac:dyDescent="0.2">
      <c r="B145" s="119">
        <v>8</v>
      </c>
      <c r="C145" s="1049"/>
      <c r="D145" s="1049"/>
      <c r="E145" s="1049"/>
      <c r="F145" s="1049"/>
      <c r="G145" s="1049"/>
      <c r="H145" s="1050"/>
      <c r="I145" s="463"/>
      <c r="J145" s="437">
        <f t="shared" si="12"/>
        <v>0</v>
      </c>
      <c r="K145" s="464"/>
      <c r="L145" s="464"/>
      <c r="M145" s="464"/>
      <c r="N145" s="464"/>
      <c r="O145" s="464"/>
      <c r="P145" s="464"/>
    </row>
    <row r="146" spans="2:16" x14ac:dyDescent="0.2">
      <c r="B146" s="119">
        <v>9</v>
      </c>
      <c r="C146" s="1049"/>
      <c r="D146" s="1049"/>
      <c r="E146" s="1049"/>
      <c r="F146" s="1049"/>
      <c r="G146" s="1049"/>
      <c r="H146" s="1050"/>
      <c r="I146" s="463"/>
      <c r="J146" s="437">
        <f t="shared" si="12"/>
        <v>0</v>
      </c>
      <c r="K146" s="464"/>
      <c r="L146" s="464"/>
      <c r="M146" s="464"/>
      <c r="N146" s="464"/>
      <c r="O146" s="464"/>
      <c r="P146" s="464"/>
    </row>
    <row r="147" spans="2:16" x14ac:dyDescent="0.2">
      <c r="B147" s="119">
        <v>10</v>
      </c>
      <c r="C147" s="1049"/>
      <c r="D147" s="1049"/>
      <c r="E147" s="1049"/>
      <c r="F147" s="1049"/>
      <c r="G147" s="1049"/>
      <c r="H147" s="1050"/>
      <c r="I147" s="463"/>
      <c r="J147" s="437">
        <f t="shared" si="12"/>
        <v>0</v>
      </c>
      <c r="K147" s="464"/>
      <c r="L147" s="464"/>
      <c r="M147" s="464"/>
      <c r="N147" s="464"/>
      <c r="O147" s="464"/>
      <c r="P147" s="464"/>
    </row>
    <row r="148" spans="2:16" x14ac:dyDescent="0.2">
      <c r="B148" s="460"/>
      <c r="C148" s="1055" t="s">
        <v>910</v>
      </c>
      <c r="D148" s="1055"/>
      <c r="E148" s="1055"/>
      <c r="F148" s="1055"/>
      <c r="G148" s="1055"/>
      <c r="H148" s="1055"/>
      <c r="I148" s="1055"/>
      <c r="J148" s="1056"/>
      <c r="K148" s="479" t="s">
        <v>899</v>
      </c>
      <c r="L148" s="479" t="s">
        <v>908</v>
      </c>
      <c r="M148" s="479" t="s">
        <v>909</v>
      </c>
      <c r="N148" s="479" t="s">
        <v>924</v>
      </c>
      <c r="O148" s="479" t="s">
        <v>925</v>
      </c>
      <c r="P148" s="479" t="s">
        <v>926</v>
      </c>
    </row>
    <row r="149" spans="2:16" ht="15" customHeight="1" x14ac:dyDescent="0.2">
      <c r="B149" s="1001" t="s">
        <v>1329</v>
      </c>
      <c r="C149" s="1002"/>
      <c r="D149" s="1002"/>
      <c r="E149" s="1002"/>
      <c r="F149" s="1002"/>
      <c r="G149" s="1002"/>
      <c r="H149" s="1002"/>
      <c r="I149" s="1002"/>
      <c r="J149" s="1003"/>
      <c r="K149" s="727" t="str">
        <f>IF(SUMPRODUCT(($I$138:$I$147)*(K138:K147))=0,"-",SUMPRODUCT(($I$138:$I$147)*(K138:K147)))</f>
        <v>-</v>
      </c>
      <c r="L149" s="727" t="str">
        <f t="shared" ref="L149:P149" si="13">IF(SUMPRODUCT(($I$138:$I$147)*(L138:L147))=0,"-",SUMPRODUCT(($I$138:$I$147)*(L138:L147)))</f>
        <v>-</v>
      </c>
      <c r="M149" s="727" t="str">
        <f t="shared" si="13"/>
        <v>-</v>
      </c>
      <c r="N149" s="727" t="str">
        <f t="shared" si="13"/>
        <v>-</v>
      </c>
      <c r="O149" s="727" t="str">
        <f t="shared" si="13"/>
        <v>-</v>
      </c>
      <c r="P149" s="727" t="str">
        <f t="shared" si="13"/>
        <v>-</v>
      </c>
    </row>
    <row r="150" spans="2:16" x14ac:dyDescent="0.2">
      <c r="B150" s="1001" t="s">
        <v>900</v>
      </c>
      <c r="C150" s="1002"/>
      <c r="D150" s="1002"/>
      <c r="E150" s="1002"/>
      <c r="F150" s="1002"/>
      <c r="G150" s="1002"/>
      <c r="H150" s="1002"/>
      <c r="I150" s="1002"/>
      <c r="J150" s="1003"/>
      <c r="K150" s="465"/>
      <c r="L150" s="465"/>
      <c r="M150" s="465"/>
      <c r="N150" s="465"/>
      <c r="O150" s="465"/>
      <c r="P150" s="465"/>
    </row>
    <row r="151" spans="2:16" x14ac:dyDescent="0.2">
      <c r="B151" s="1001" t="s">
        <v>901</v>
      </c>
      <c r="C151" s="1002"/>
      <c r="D151" s="1002"/>
      <c r="E151" s="1002"/>
      <c r="F151" s="1002"/>
      <c r="G151" s="1002"/>
      <c r="H151" s="1002"/>
      <c r="I151" s="1002"/>
      <c r="J151" s="1003"/>
      <c r="K151" s="466"/>
      <c r="L151" s="466"/>
      <c r="M151" s="466"/>
      <c r="N151" s="466"/>
      <c r="O151" s="466"/>
      <c r="P151" s="466"/>
    </row>
    <row r="152" spans="2:16" x14ac:dyDescent="0.2">
      <c r="B152" s="1001" t="s">
        <v>902</v>
      </c>
      <c r="C152" s="1002"/>
      <c r="D152" s="1002"/>
      <c r="E152" s="1002"/>
      <c r="F152" s="1002"/>
      <c r="G152" s="1002"/>
      <c r="H152" s="1002"/>
      <c r="I152" s="1002"/>
      <c r="J152" s="1003"/>
      <c r="K152" s="467"/>
      <c r="L152" s="467"/>
      <c r="M152" s="467"/>
      <c r="N152" s="467"/>
      <c r="O152" s="467"/>
      <c r="P152" s="467"/>
    </row>
    <row r="153" spans="2:16" x14ac:dyDescent="0.2">
      <c r="B153" s="1001" t="s">
        <v>903</v>
      </c>
      <c r="C153" s="1002"/>
      <c r="D153" s="1002"/>
      <c r="E153" s="1002"/>
      <c r="F153" s="1002"/>
      <c r="G153" s="1002"/>
      <c r="H153" s="1002"/>
      <c r="I153" s="1002"/>
      <c r="J153" s="1003"/>
      <c r="K153" s="467"/>
      <c r="L153" s="467"/>
      <c r="M153" s="467"/>
      <c r="N153" s="467"/>
      <c r="O153" s="467"/>
      <c r="P153" s="467"/>
    </row>
    <row r="154" spans="2:16" x14ac:dyDescent="0.2">
      <c r="B154" s="1001" t="s">
        <v>904</v>
      </c>
      <c r="C154" s="1002"/>
      <c r="D154" s="1002"/>
      <c r="E154" s="1002"/>
      <c r="F154" s="1002"/>
      <c r="G154" s="1002"/>
      <c r="H154" s="1002"/>
      <c r="I154" s="1002"/>
      <c r="J154" s="1003"/>
      <c r="K154" s="465"/>
      <c r="L154" s="465"/>
      <c r="M154" s="465"/>
      <c r="N154" s="465"/>
      <c r="O154" s="465"/>
      <c r="P154" s="465"/>
    </row>
    <row r="155" spans="2:16" x14ac:dyDescent="0.2">
      <c r="B155" s="1001" t="s">
        <v>905</v>
      </c>
      <c r="C155" s="1002"/>
      <c r="D155" s="1002"/>
      <c r="E155" s="1002"/>
      <c r="F155" s="1002"/>
      <c r="G155" s="1002"/>
      <c r="H155" s="1002"/>
      <c r="I155" s="1002"/>
      <c r="J155" s="1003"/>
      <c r="K155" s="468"/>
      <c r="L155" s="468"/>
      <c r="M155" s="468"/>
      <c r="N155" s="468"/>
      <c r="O155" s="468"/>
      <c r="P155" s="468"/>
    </row>
    <row r="156" spans="2:16" x14ac:dyDescent="0.2">
      <c r="B156" s="1001" t="s">
        <v>906</v>
      </c>
      <c r="C156" s="1002"/>
      <c r="D156" s="1002"/>
      <c r="E156" s="1002"/>
      <c r="F156" s="1002"/>
      <c r="G156" s="1002"/>
      <c r="H156" s="1002"/>
      <c r="I156" s="1002"/>
      <c r="J156" s="1003"/>
      <c r="K156" s="469"/>
      <c r="L156" s="469"/>
      <c r="M156" s="469"/>
      <c r="N156" s="469"/>
      <c r="O156" s="469"/>
      <c r="P156" s="469"/>
    </row>
    <row r="157" spans="2:16" x14ac:dyDescent="0.2">
      <c r="B157" s="1014" t="s">
        <v>907</v>
      </c>
      <c r="C157" s="1015"/>
      <c r="D157" s="1015"/>
      <c r="E157" s="1015"/>
      <c r="F157" s="1015"/>
      <c r="G157" s="1015"/>
      <c r="H157" s="1015"/>
      <c r="I157" s="1015"/>
      <c r="J157" s="1016"/>
      <c r="K157" s="461" t="s">
        <v>1330</v>
      </c>
      <c r="L157" s="462"/>
      <c r="M157" s="462"/>
      <c r="N157" s="461" t="s">
        <v>1330</v>
      </c>
      <c r="O157" s="462"/>
      <c r="P157" s="462"/>
    </row>
  </sheetData>
  <sheetProtection algorithmName="SHA-512" hashValue="SCBvSI94gMf9HKETei2ZIPJUZkACi6dvr+yTrrOOc0xWrIHOgzMzQvUwsY7EQvGJa9B1EyD0vnrXT23FKXeb3Q==" saltValue="AmHFLWaif/XS6keWNAkxMQ==" spinCount="100000" sheet="1" objects="1" scenarios="1"/>
  <mergeCells count="156">
    <mergeCell ref="B155:J155"/>
    <mergeCell ref="B132:J132"/>
    <mergeCell ref="B133:J133"/>
    <mergeCell ref="B134:J134"/>
    <mergeCell ref="B135:J135"/>
    <mergeCell ref="C148:J148"/>
    <mergeCell ref="C145:H145"/>
    <mergeCell ref="C146:H146"/>
    <mergeCell ref="C147:H147"/>
    <mergeCell ref="C143:H143"/>
    <mergeCell ref="B137:H137"/>
    <mergeCell ref="C138:H138"/>
    <mergeCell ref="B136:J136"/>
    <mergeCell ref="B150:J150"/>
    <mergeCell ref="C101:H101"/>
    <mergeCell ref="C102:H102"/>
    <mergeCell ref="C104:J104"/>
    <mergeCell ref="B156:J156"/>
    <mergeCell ref="B157:J157"/>
    <mergeCell ref="B149:J149"/>
    <mergeCell ref="B151:J151"/>
    <mergeCell ref="B152:J152"/>
    <mergeCell ref="B153:J153"/>
    <mergeCell ref="B154:J154"/>
    <mergeCell ref="C144:H144"/>
    <mergeCell ref="B130:J130"/>
    <mergeCell ref="B131:J131"/>
    <mergeCell ref="C118:H118"/>
    <mergeCell ref="C119:H119"/>
    <mergeCell ref="C120:H120"/>
    <mergeCell ref="C121:H121"/>
    <mergeCell ref="C122:H122"/>
    <mergeCell ref="C123:H123"/>
    <mergeCell ref="C139:H139"/>
    <mergeCell ref="C140:H140"/>
    <mergeCell ref="C141:H141"/>
    <mergeCell ref="C142:H142"/>
    <mergeCell ref="C124:H124"/>
    <mergeCell ref="C98:H98"/>
    <mergeCell ref="C99:H99"/>
    <mergeCell ref="C100:H100"/>
    <mergeCell ref="B64:J64"/>
    <mergeCell ref="B65:J65"/>
    <mergeCell ref="B66:J66"/>
    <mergeCell ref="C72:H72"/>
    <mergeCell ref="C73:H73"/>
    <mergeCell ref="C74:H74"/>
    <mergeCell ref="C76:H76"/>
    <mergeCell ref="C77:H77"/>
    <mergeCell ref="C78:H78"/>
    <mergeCell ref="B88:J88"/>
    <mergeCell ref="B89:J89"/>
    <mergeCell ref="B90:J90"/>
    <mergeCell ref="C79:H79"/>
    <mergeCell ref="C80:H80"/>
    <mergeCell ref="C81:H81"/>
    <mergeCell ref="C82:J82"/>
    <mergeCell ref="C95:H95"/>
    <mergeCell ref="C96:H96"/>
    <mergeCell ref="B71:H71"/>
    <mergeCell ref="B67:J67"/>
    <mergeCell ref="B68:J68"/>
    <mergeCell ref="C97:H97"/>
    <mergeCell ref="B46:J46"/>
    <mergeCell ref="B47:J47"/>
    <mergeCell ref="C60:J60"/>
    <mergeCell ref="C55:H55"/>
    <mergeCell ref="C56:H56"/>
    <mergeCell ref="C57:H57"/>
    <mergeCell ref="C58:H58"/>
    <mergeCell ref="C59:H59"/>
    <mergeCell ref="B49:H49"/>
    <mergeCell ref="C50:H50"/>
    <mergeCell ref="B48:J48"/>
    <mergeCell ref="C51:H51"/>
    <mergeCell ref="C52:H52"/>
    <mergeCell ref="C53:H53"/>
    <mergeCell ref="C54:H54"/>
    <mergeCell ref="B91:J91"/>
    <mergeCell ref="B92:J92"/>
    <mergeCell ref="B93:H93"/>
    <mergeCell ref="C94:H94"/>
    <mergeCell ref="B115:H115"/>
    <mergeCell ref="C116:H116"/>
    <mergeCell ref="C117:H117"/>
    <mergeCell ref="B105:J105"/>
    <mergeCell ref="B107:J107"/>
    <mergeCell ref="B108:J108"/>
    <mergeCell ref="B109:J109"/>
    <mergeCell ref="B114:J114"/>
    <mergeCell ref="B129:J129"/>
    <mergeCell ref="C125:H125"/>
    <mergeCell ref="B127:J127"/>
    <mergeCell ref="B110:J110"/>
    <mergeCell ref="B111:J111"/>
    <mergeCell ref="B112:J112"/>
    <mergeCell ref="B113:J113"/>
    <mergeCell ref="C126:J126"/>
    <mergeCell ref="B106:J106"/>
    <mergeCell ref="B128:J128"/>
    <mergeCell ref="B39:J39"/>
    <mergeCell ref="B41:J41"/>
    <mergeCell ref="B42:J42"/>
    <mergeCell ref="B43:J43"/>
    <mergeCell ref="B44:J44"/>
    <mergeCell ref="B83:J83"/>
    <mergeCell ref="B85:J85"/>
    <mergeCell ref="B86:J86"/>
    <mergeCell ref="B87:J87"/>
    <mergeCell ref="B69:J69"/>
    <mergeCell ref="B61:J61"/>
    <mergeCell ref="B63:J63"/>
    <mergeCell ref="C75:H75"/>
    <mergeCell ref="B70:J70"/>
    <mergeCell ref="B40:J40"/>
    <mergeCell ref="B62:J62"/>
    <mergeCell ref="B84:J84"/>
    <mergeCell ref="C103:H103"/>
    <mergeCell ref="B2:J2"/>
    <mergeCell ref="B3:J3"/>
    <mergeCell ref="B4:J4"/>
    <mergeCell ref="B26:J26"/>
    <mergeCell ref="C35:H35"/>
    <mergeCell ref="C36:H36"/>
    <mergeCell ref="C37:H37"/>
    <mergeCell ref="C38:J38"/>
    <mergeCell ref="B45:J45"/>
    <mergeCell ref="C28:H28"/>
    <mergeCell ref="C29:H29"/>
    <mergeCell ref="C30:H30"/>
    <mergeCell ref="C31:H31"/>
    <mergeCell ref="C32:H32"/>
    <mergeCell ref="B19:J19"/>
    <mergeCell ref="B20:J20"/>
    <mergeCell ref="C34:H34"/>
    <mergeCell ref="C33:H33"/>
    <mergeCell ref="B27:H27"/>
    <mergeCell ref="B24:J24"/>
    <mergeCell ref="B25:J25"/>
    <mergeCell ref="C7:H7"/>
    <mergeCell ref="C8:H8"/>
    <mergeCell ref="B21:J21"/>
    <mergeCell ref="B22:J22"/>
    <mergeCell ref="B23:J23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  <mergeCell ref="B18:J18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C9" sqref="C9:H9"/>
    </sheetView>
  </sheetViews>
  <sheetFormatPr baseColWidth="10" defaultColWidth="9.1640625" defaultRowHeight="15" x14ac:dyDescent="0.2"/>
  <cols>
    <col min="1" max="2" width="3.6640625" style="362" customWidth="1"/>
    <col min="3" max="8" width="9.1640625" style="362"/>
    <col min="9" max="9" width="12.6640625" style="362" customWidth="1"/>
    <col min="10" max="10" width="13.5" style="362" bestFit="1" customWidth="1"/>
    <col min="11" max="11" width="15.6640625" style="362" customWidth="1"/>
    <col min="12" max="12" width="15.83203125" style="362" bestFit="1" customWidth="1"/>
    <col min="13" max="13" width="14.6640625" style="362" customWidth="1"/>
    <col min="14" max="14" width="15.6640625" style="362" customWidth="1"/>
    <col min="15" max="16384" width="9.1640625" style="362"/>
  </cols>
  <sheetData>
    <row r="2" spans="2:14" ht="22.5" customHeight="1" x14ac:dyDescent="0.2">
      <c r="B2" s="1057" t="s">
        <v>914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</row>
    <row r="3" spans="2:14" x14ac:dyDescent="0.2">
      <c r="B3" s="1069" t="s">
        <v>786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</row>
    <row r="4" spans="2:14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</row>
    <row r="5" spans="2:14" x14ac:dyDescent="0.2">
      <c r="B5" s="1062" t="s">
        <v>671</v>
      </c>
      <c r="C5" s="1063"/>
      <c r="D5" s="1063"/>
      <c r="E5" s="1063"/>
      <c r="F5" s="1063"/>
      <c r="G5" s="1063"/>
      <c r="H5" s="1063"/>
      <c r="I5" s="1063"/>
      <c r="J5" s="1063"/>
      <c r="K5" s="1063"/>
      <c r="L5" s="1063"/>
      <c r="M5" s="1063"/>
      <c r="N5" s="1064"/>
    </row>
    <row r="6" spans="2:14" x14ac:dyDescent="0.2">
      <c r="B6" s="1051" t="s">
        <v>228</v>
      </c>
      <c r="C6" s="1052"/>
      <c r="D6" s="1052"/>
      <c r="E6" s="1052"/>
      <c r="F6" s="1052"/>
      <c r="G6" s="1052"/>
      <c r="H6" s="1053"/>
      <c r="I6" s="117" t="s">
        <v>16</v>
      </c>
      <c r="J6" s="117" t="s">
        <v>232</v>
      </c>
      <c r="K6" s="117" t="s">
        <v>0</v>
      </c>
      <c r="L6" s="299" t="s">
        <v>781</v>
      </c>
      <c r="M6" s="299" t="s">
        <v>233</v>
      </c>
      <c r="N6" s="300" t="s">
        <v>234</v>
      </c>
    </row>
    <row r="7" spans="2:14" x14ac:dyDescent="0.2">
      <c r="B7" s="119">
        <v>1</v>
      </c>
      <c r="C7" s="1066" t="str">
        <f>IF(ISBLANK('Descarte (ORÇ)'!C6)," ",'Descarte (ORÇ)'!C6)</f>
        <v xml:space="preserve"> </v>
      </c>
      <c r="D7" s="1066"/>
      <c r="E7" s="1066"/>
      <c r="F7" s="1066"/>
      <c r="G7" s="1066"/>
      <c r="H7" s="1067"/>
      <c r="I7" s="470">
        <f>'Descarte (ORÇ)'!I6</f>
        <v>0</v>
      </c>
      <c r="J7" s="120">
        <f>'Descarte (ORÇ)'!J6</f>
        <v>0</v>
      </c>
      <c r="K7" s="120">
        <f>I7*J7</f>
        <v>0</v>
      </c>
      <c r="L7" s="122">
        <f>K7-M7-N7</f>
        <v>0</v>
      </c>
      <c r="M7" s="121"/>
      <c r="N7" s="121"/>
    </row>
    <row r="8" spans="2:14" x14ac:dyDescent="0.2">
      <c r="B8" s="119">
        <v>2</v>
      </c>
      <c r="C8" s="1066" t="str">
        <f>IF(ISBLANK('Descarte (ORÇ)'!C7)," ",'Descarte (ORÇ)'!C7)</f>
        <v xml:space="preserve"> </v>
      </c>
      <c r="D8" s="1066"/>
      <c r="E8" s="1066"/>
      <c r="F8" s="1066"/>
      <c r="G8" s="1066"/>
      <c r="H8" s="1067"/>
      <c r="I8" s="470">
        <f>'Descarte (ORÇ)'!I7</f>
        <v>0</v>
      </c>
      <c r="J8" s="120">
        <f>'Descarte (ORÇ)'!J7</f>
        <v>0</v>
      </c>
      <c r="K8" s="120">
        <f t="shared" ref="K8:K16" si="0">I8*J8</f>
        <v>0</v>
      </c>
      <c r="L8" s="122">
        <f t="shared" ref="L8:L16" si="1">K8-M8-N8</f>
        <v>0</v>
      </c>
      <c r="M8" s="601"/>
      <c r="N8" s="121"/>
    </row>
    <row r="9" spans="2:14" x14ac:dyDescent="0.2">
      <c r="B9" s="119">
        <v>3</v>
      </c>
      <c r="C9" s="1066" t="str">
        <f>IF(ISBLANK('Descarte (ORÇ)'!C8)," ",'Descarte (ORÇ)'!C8)</f>
        <v xml:space="preserve"> </v>
      </c>
      <c r="D9" s="1066"/>
      <c r="E9" s="1066"/>
      <c r="F9" s="1066"/>
      <c r="G9" s="1066"/>
      <c r="H9" s="1067"/>
      <c r="I9" s="470">
        <f>'Descarte (ORÇ)'!I8</f>
        <v>0</v>
      </c>
      <c r="J9" s="120">
        <f>'Descarte (ORÇ)'!J8</f>
        <v>0</v>
      </c>
      <c r="K9" s="120">
        <f t="shared" si="0"/>
        <v>0</v>
      </c>
      <c r="L9" s="122">
        <f t="shared" si="1"/>
        <v>0</v>
      </c>
      <c r="M9" s="121"/>
      <c r="N9" s="121"/>
    </row>
    <row r="10" spans="2:14" x14ac:dyDescent="0.2">
      <c r="B10" s="119">
        <v>4</v>
      </c>
      <c r="C10" s="1066" t="str">
        <f>IF(ISBLANK('Descarte (ORÇ)'!C9)," ",'Descarte (ORÇ)'!C9)</f>
        <v xml:space="preserve"> </v>
      </c>
      <c r="D10" s="1066"/>
      <c r="E10" s="1066"/>
      <c r="F10" s="1066"/>
      <c r="G10" s="1066"/>
      <c r="H10" s="1067"/>
      <c r="I10" s="470">
        <f>'Descarte (ORÇ)'!I9</f>
        <v>0</v>
      </c>
      <c r="J10" s="120">
        <f>'Descarte (ORÇ)'!J9</f>
        <v>0</v>
      </c>
      <c r="K10" s="120">
        <f t="shared" si="0"/>
        <v>0</v>
      </c>
      <c r="L10" s="122">
        <f t="shared" si="1"/>
        <v>0</v>
      </c>
      <c r="M10" s="121"/>
      <c r="N10" s="121"/>
    </row>
    <row r="11" spans="2:14" x14ac:dyDescent="0.2">
      <c r="B11" s="119">
        <v>5</v>
      </c>
      <c r="C11" s="1066" t="str">
        <f>IF(ISBLANK('Descarte (ORÇ)'!C10)," ",'Descarte (ORÇ)'!C10)</f>
        <v xml:space="preserve"> </v>
      </c>
      <c r="D11" s="1066"/>
      <c r="E11" s="1066"/>
      <c r="F11" s="1066"/>
      <c r="G11" s="1066"/>
      <c r="H11" s="1067"/>
      <c r="I11" s="470">
        <f>'Descarte (ORÇ)'!I10</f>
        <v>0</v>
      </c>
      <c r="J11" s="120">
        <f>'Descarte (ORÇ)'!J10</f>
        <v>0</v>
      </c>
      <c r="K11" s="120">
        <f t="shared" si="0"/>
        <v>0</v>
      </c>
      <c r="L11" s="122">
        <f t="shared" si="1"/>
        <v>0</v>
      </c>
      <c r="M11" s="121"/>
      <c r="N11" s="121"/>
    </row>
    <row r="12" spans="2:14" x14ac:dyDescent="0.2">
      <c r="B12" s="119">
        <v>6</v>
      </c>
      <c r="C12" s="1066" t="str">
        <f>IF(ISBLANK('Descarte (ORÇ)'!C11)," ",'Descarte (ORÇ)'!C11)</f>
        <v xml:space="preserve"> </v>
      </c>
      <c r="D12" s="1066"/>
      <c r="E12" s="1066"/>
      <c r="F12" s="1066"/>
      <c r="G12" s="1066"/>
      <c r="H12" s="1067"/>
      <c r="I12" s="470">
        <f>'Descarte (ORÇ)'!I11</f>
        <v>0</v>
      </c>
      <c r="J12" s="120">
        <f>'Descarte (ORÇ)'!J11</f>
        <v>0</v>
      </c>
      <c r="K12" s="120">
        <f t="shared" si="0"/>
        <v>0</v>
      </c>
      <c r="L12" s="122">
        <f t="shared" si="1"/>
        <v>0</v>
      </c>
      <c r="M12" s="121"/>
      <c r="N12" s="121"/>
    </row>
    <row r="13" spans="2:14" x14ac:dyDescent="0.2">
      <c r="B13" s="119">
        <v>7</v>
      </c>
      <c r="C13" s="1066" t="str">
        <f>IF(ISBLANK('Descarte (ORÇ)'!C12)," ",'Descarte (ORÇ)'!C12)</f>
        <v xml:space="preserve"> </v>
      </c>
      <c r="D13" s="1066"/>
      <c r="E13" s="1066"/>
      <c r="F13" s="1066"/>
      <c r="G13" s="1066"/>
      <c r="H13" s="1067"/>
      <c r="I13" s="470">
        <f>'Descarte (ORÇ)'!I12</f>
        <v>0</v>
      </c>
      <c r="J13" s="120">
        <f>'Descarte (ORÇ)'!J12</f>
        <v>0</v>
      </c>
      <c r="K13" s="120">
        <f t="shared" si="0"/>
        <v>0</v>
      </c>
      <c r="L13" s="122">
        <f t="shared" si="1"/>
        <v>0</v>
      </c>
      <c r="M13" s="121"/>
      <c r="N13" s="121"/>
    </row>
    <row r="14" spans="2:14" x14ac:dyDescent="0.2">
      <c r="B14" s="119">
        <v>8</v>
      </c>
      <c r="C14" s="1066" t="str">
        <f>IF(ISBLANK('Descarte (ORÇ)'!C13)," ",'Descarte (ORÇ)'!C13)</f>
        <v xml:space="preserve"> </v>
      </c>
      <c r="D14" s="1066"/>
      <c r="E14" s="1066"/>
      <c r="F14" s="1066"/>
      <c r="G14" s="1066"/>
      <c r="H14" s="1067"/>
      <c r="I14" s="470">
        <f>'Descarte (ORÇ)'!I13</f>
        <v>0</v>
      </c>
      <c r="J14" s="120">
        <f>'Descarte (ORÇ)'!J13</f>
        <v>0</v>
      </c>
      <c r="K14" s="120">
        <f t="shared" si="0"/>
        <v>0</v>
      </c>
      <c r="L14" s="122">
        <f t="shared" si="1"/>
        <v>0</v>
      </c>
      <c r="M14" s="121"/>
      <c r="N14" s="121"/>
    </row>
    <row r="15" spans="2:14" x14ac:dyDescent="0.2">
      <c r="B15" s="119">
        <v>9</v>
      </c>
      <c r="C15" s="1066" t="str">
        <f>IF(ISBLANK('Descarte (ORÇ)'!C14)," ",'Descarte (ORÇ)'!C14)</f>
        <v xml:space="preserve"> </v>
      </c>
      <c r="D15" s="1066"/>
      <c r="E15" s="1066"/>
      <c r="F15" s="1066"/>
      <c r="G15" s="1066"/>
      <c r="H15" s="1067"/>
      <c r="I15" s="470">
        <f>'Descarte (ORÇ)'!I14</f>
        <v>0</v>
      </c>
      <c r="J15" s="120">
        <f>'Descarte (ORÇ)'!J14</f>
        <v>0</v>
      </c>
      <c r="K15" s="120">
        <f t="shared" si="0"/>
        <v>0</v>
      </c>
      <c r="L15" s="122">
        <f t="shared" si="1"/>
        <v>0</v>
      </c>
      <c r="M15" s="121"/>
      <c r="N15" s="121"/>
    </row>
    <row r="16" spans="2:14" x14ac:dyDescent="0.2">
      <c r="B16" s="119">
        <v>10</v>
      </c>
      <c r="C16" s="1066" t="str">
        <f>IF(ISBLANK('Descarte (ORÇ)'!C15)," ",'Descarte (ORÇ)'!C15)</f>
        <v xml:space="preserve"> </v>
      </c>
      <c r="D16" s="1066"/>
      <c r="E16" s="1066"/>
      <c r="F16" s="1066"/>
      <c r="G16" s="1066"/>
      <c r="H16" s="1067"/>
      <c r="I16" s="470">
        <f>'Descarte (ORÇ)'!I15</f>
        <v>0</v>
      </c>
      <c r="J16" s="120">
        <f>'Descarte (ORÇ)'!J15</f>
        <v>0</v>
      </c>
      <c r="K16" s="120">
        <f t="shared" si="0"/>
        <v>0</v>
      </c>
      <c r="L16" s="122">
        <f t="shared" si="1"/>
        <v>0</v>
      </c>
      <c r="M16" s="121"/>
      <c r="N16" s="121"/>
    </row>
    <row r="17" spans="2:14" x14ac:dyDescent="0.2">
      <c r="B17" s="123"/>
      <c r="C17" s="1075" t="s">
        <v>254</v>
      </c>
      <c r="D17" s="1075"/>
      <c r="E17" s="1075"/>
      <c r="F17" s="1075"/>
      <c r="G17" s="1075"/>
      <c r="H17" s="1075"/>
      <c r="I17" s="1075"/>
      <c r="J17" s="1076"/>
      <c r="K17" s="124">
        <f>SUM(K7:K16)</f>
        <v>0</v>
      </c>
      <c r="L17" s="125">
        <f>SUM(L7:L16)</f>
        <v>0</v>
      </c>
      <c r="M17" s="125">
        <f>SUM(M7:M16)</f>
        <v>0</v>
      </c>
      <c r="N17" s="125">
        <f>SUM(N7:N16)</f>
        <v>0</v>
      </c>
    </row>
    <row r="18" spans="2:14" x14ac:dyDescent="0.2">
      <c r="B18" s="1062" t="s">
        <v>673</v>
      </c>
      <c r="C18" s="1063"/>
      <c r="D18" s="1063"/>
      <c r="E18" s="1063"/>
      <c r="F18" s="1063"/>
      <c r="G18" s="1063"/>
      <c r="H18" s="1063"/>
      <c r="I18" s="1063"/>
      <c r="J18" s="1063"/>
      <c r="K18" s="1063"/>
      <c r="L18" s="1063"/>
      <c r="M18" s="1063"/>
      <c r="N18" s="1064"/>
    </row>
    <row r="19" spans="2:14" x14ac:dyDescent="0.2">
      <c r="B19" s="1051" t="s">
        <v>228</v>
      </c>
      <c r="C19" s="1052"/>
      <c r="D19" s="1052"/>
      <c r="E19" s="1052"/>
      <c r="F19" s="1052"/>
      <c r="G19" s="1052"/>
      <c r="H19" s="1053"/>
      <c r="I19" s="117" t="s">
        <v>16</v>
      </c>
      <c r="J19" s="117" t="s">
        <v>232</v>
      </c>
      <c r="K19" s="117" t="s">
        <v>0</v>
      </c>
      <c r="L19" s="299" t="s">
        <v>781</v>
      </c>
      <c r="M19" s="299" t="s">
        <v>233</v>
      </c>
      <c r="N19" s="300" t="s">
        <v>234</v>
      </c>
    </row>
    <row r="20" spans="2:14" x14ac:dyDescent="0.2">
      <c r="B20" s="119">
        <v>1</v>
      </c>
      <c r="C20" s="1066" t="str">
        <f>IF(ISBLANK('Descarte (ORÇ)'!C28)," ",'Descarte (ORÇ)'!C28)</f>
        <v xml:space="preserve"> </v>
      </c>
      <c r="D20" s="1066"/>
      <c r="E20" s="1066"/>
      <c r="F20" s="1066"/>
      <c r="G20" s="1066"/>
      <c r="H20" s="1067"/>
      <c r="I20" s="470">
        <f>'Descarte (ORÇ)'!I28</f>
        <v>0</v>
      </c>
      <c r="J20" s="120">
        <f>'Descarte (ORÇ)'!J28</f>
        <v>0</v>
      </c>
      <c r="K20" s="120">
        <f t="shared" ref="K20:K29" si="2">I20*J20</f>
        <v>0</v>
      </c>
      <c r="L20" s="122">
        <f t="shared" ref="L20:L29" si="3">K20-M20-N20</f>
        <v>0</v>
      </c>
      <c r="M20" s="121"/>
      <c r="N20" s="121"/>
    </row>
    <row r="21" spans="2:14" x14ac:dyDescent="0.2">
      <c r="B21" s="119">
        <v>2</v>
      </c>
      <c r="C21" s="1066" t="str">
        <f>IF(ISBLANK('Descarte (ORÇ)'!C29)," ",'Descarte (ORÇ)'!C29)</f>
        <v xml:space="preserve"> </v>
      </c>
      <c r="D21" s="1066"/>
      <c r="E21" s="1066"/>
      <c r="F21" s="1066"/>
      <c r="G21" s="1066"/>
      <c r="H21" s="1067"/>
      <c r="I21" s="470">
        <f>'Descarte (ORÇ)'!I29</f>
        <v>0</v>
      </c>
      <c r="J21" s="120">
        <f>'Descarte (ORÇ)'!J29</f>
        <v>0</v>
      </c>
      <c r="K21" s="120">
        <f t="shared" si="2"/>
        <v>0</v>
      </c>
      <c r="L21" s="122">
        <f t="shared" si="3"/>
        <v>0</v>
      </c>
      <c r="M21" s="121"/>
      <c r="N21" s="121"/>
    </row>
    <row r="22" spans="2:14" x14ac:dyDescent="0.2">
      <c r="B22" s="119">
        <v>3</v>
      </c>
      <c r="C22" s="1066" t="str">
        <f>IF(ISBLANK('Descarte (ORÇ)'!C30)," ",'Descarte (ORÇ)'!C30)</f>
        <v xml:space="preserve"> </v>
      </c>
      <c r="D22" s="1066"/>
      <c r="E22" s="1066"/>
      <c r="F22" s="1066"/>
      <c r="G22" s="1066"/>
      <c r="H22" s="1067"/>
      <c r="I22" s="470">
        <f>'Descarte (ORÇ)'!I30</f>
        <v>0</v>
      </c>
      <c r="J22" s="120">
        <f>'Descarte (ORÇ)'!J30</f>
        <v>0</v>
      </c>
      <c r="K22" s="120">
        <f t="shared" si="2"/>
        <v>0</v>
      </c>
      <c r="L22" s="122">
        <f t="shared" si="3"/>
        <v>0</v>
      </c>
      <c r="M22" s="121"/>
      <c r="N22" s="121"/>
    </row>
    <row r="23" spans="2:14" x14ac:dyDescent="0.2">
      <c r="B23" s="119">
        <v>4</v>
      </c>
      <c r="C23" s="1066" t="str">
        <f>IF(ISBLANK('Descarte (ORÇ)'!C31)," ",'Descarte (ORÇ)'!C31)</f>
        <v xml:space="preserve"> </v>
      </c>
      <c r="D23" s="1066"/>
      <c r="E23" s="1066"/>
      <c r="F23" s="1066"/>
      <c r="G23" s="1066"/>
      <c r="H23" s="1067"/>
      <c r="I23" s="470">
        <f>'Descarte (ORÇ)'!I31</f>
        <v>0</v>
      </c>
      <c r="J23" s="120">
        <f>'Descarte (ORÇ)'!J31</f>
        <v>0</v>
      </c>
      <c r="K23" s="120">
        <f t="shared" si="2"/>
        <v>0</v>
      </c>
      <c r="L23" s="122">
        <f t="shared" si="3"/>
        <v>0</v>
      </c>
      <c r="M23" s="121"/>
      <c r="N23" s="121"/>
    </row>
    <row r="24" spans="2:14" x14ac:dyDescent="0.2">
      <c r="B24" s="119">
        <v>5</v>
      </c>
      <c r="C24" s="1066" t="str">
        <f>IF(ISBLANK('Descarte (ORÇ)'!C32)," ",'Descarte (ORÇ)'!C32)</f>
        <v xml:space="preserve"> </v>
      </c>
      <c r="D24" s="1066"/>
      <c r="E24" s="1066"/>
      <c r="F24" s="1066"/>
      <c r="G24" s="1066"/>
      <c r="H24" s="1067"/>
      <c r="I24" s="470">
        <f>'Descarte (ORÇ)'!I32</f>
        <v>0</v>
      </c>
      <c r="J24" s="120">
        <f>'Descarte (ORÇ)'!J32</f>
        <v>0</v>
      </c>
      <c r="K24" s="120">
        <f t="shared" si="2"/>
        <v>0</v>
      </c>
      <c r="L24" s="122">
        <f t="shared" si="3"/>
        <v>0</v>
      </c>
      <c r="M24" s="121"/>
      <c r="N24" s="121"/>
    </row>
    <row r="25" spans="2:14" x14ac:dyDescent="0.2">
      <c r="B25" s="119">
        <v>6</v>
      </c>
      <c r="C25" s="1066" t="str">
        <f>IF(ISBLANK('Descarte (ORÇ)'!C33)," ",'Descarte (ORÇ)'!C33)</f>
        <v xml:space="preserve"> </v>
      </c>
      <c r="D25" s="1066"/>
      <c r="E25" s="1066"/>
      <c r="F25" s="1066"/>
      <c r="G25" s="1066"/>
      <c r="H25" s="1067"/>
      <c r="I25" s="470">
        <f>'Descarte (ORÇ)'!I33</f>
        <v>0</v>
      </c>
      <c r="J25" s="120">
        <f>'Descarte (ORÇ)'!J33</f>
        <v>0</v>
      </c>
      <c r="K25" s="120">
        <f t="shared" si="2"/>
        <v>0</v>
      </c>
      <c r="L25" s="122">
        <f t="shared" si="3"/>
        <v>0</v>
      </c>
      <c r="M25" s="121"/>
      <c r="N25" s="121"/>
    </row>
    <row r="26" spans="2:14" x14ac:dyDescent="0.2">
      <c r="B26" s="119">
        <v>7</v>
      </c>
      <c r="C26" s="1066" t="str">
        <f>IF(ISBLANK('Descarte (ORÇ)'!C34)," ",'Descarte (ORÇ)'!C34)</f>
        <v xml:space="preserve"> </v>
      </c>
      <c r="D26" s="1066"/>
      <c r="E26" s="1066"/>
      <c r="F26" s="1066"/>
      <c r="G26" s="1066"/>
      <c r="H26" s="1067"/>
      <c r="I26" s="470">
        <f>'Descarte (ORÇ)'!I34</f>
        <v>0</v>
      </c>
      <c r="J26" s="120">
        <f>'Descarte (ORÇ)'!J34</f>
        <v>0</v>
      </c>
      <c r="K26" s="120">
        <f t="shared" si="2"/>
        <v>0</v>
      </c>
      <c r="L26" s="122">
        <f t="shared" si="3"/>
        <v>0</v>
      </c>
      <c r="M26" s="121"/>
      <c r="N26" s="121"/>
    </row>
    <row r="27" spans="2:14" x14ac:dyDescent="0.2">
      <c r="B27" s="119">
        <v>8</v>
      </c>
      <c r="C27" s="1066" t="str">
        <f>IF(ISBLANK('Descarte (ORÇ)'!C35)," ",'Descarte (ORÇ)'!C35)</f>
        <v xml:space="preserve"> </v>
      </c>
      <c r="D27" s="1066"/>
      <c r="E27" s="1066"/>
      <c r="F27" s="1066"/>
      <c r="G27" s="1066"/>
      <c r="H27" s="1067"/>
      <c r="I27" s="470">
        <f>'Descarte (ORÇ)'!I35</f>
        <v>0</v>
      </c>
      <c r="J27" s="120">
        <f>'Descarte (ORÇ)'!J35</f>
        <v>0</v>
      </c>
      <c r="K27" s="120">
        <f t="shared" si="2"/>
        <v>0</v>
      </c>
      <c r="L27" s="122">
        <f t="shared" si="3"/>
        <v>0</v>
      </c>
      <c r="M27" s="121"/>
      <c r="N27" s="121"/>
    </row>
    <row r="28" spans="2:14" x14ac:dyDescent="0.2">
      <c r="B28" s="119">
        <v>9</v>
      </c>
      <c r="C28" s="1066" t="str">
        <f>IF(ISBLANK('Descarte (ORÇ)'!C36)," ",'Descarte (ORÇ)'!C36)</f>
        <v xml:space="preserve"> </v>
      </c>
      <c r="D28" s="1066"/>
      <c r="E28" s="1066"/>
      <c r="F28" s="1066"/>
      <c r="G28" s="1066"/>
      <c r="H28" s="1067"/>
      <c r="I28" s="470">
        <f>'Descarte (ORÇ)'!I36</f>
        <v>0</v>
      </c>
      <c r="J28" s="120">
        <f>'Descarte (ORÇ)'!J36</f>
        <v>0</v>
      </c>
      <c r="K28" s="120">
        <f t="shared" si="2"/>
        <v>0</v>
      </c>
      <c r="L28" s="122">
        <f t="shared" si="3"/>
        <v>0</v>
      </c>
      <c r="M28" s="121"/>
      <c r="N28" s="121"/>
    </row>
    <row r="29" spans="2:14" x14ac:dyDescent="0.2">
      <c r="B29" s="119">
        <v>10</v>
      </c>
      <c r="C29" s="1066" t="str">
        <f>IF(ISBLANK('Descarte (ORÇ)'!C37)," ",'Descarte (ORÇ)'!C37)</f>
        <v xml:space="preserve"> </v>
      </c>
      <c r="D29" s="1066"/>
      <c r="E29" s="1066"/>
      <c r="F29" s="1066"/>
      <c r="G29" s="1066"/>
      <c r="H29" s="1067"/>
      <c r="I29" s="470">
        <f>'Descarte (ORÇ)'!I37</f>
        <v>0</v>
      </c>
      <c r="J29" s="120">
        <f>'Descarte (ORÇ)'!J37</f>
        <v>0</v>
      </c>
      <c r="K29" s="120">
        <f t="shared" si="2"/>
        <v>0</v>
      </c>
      <c r="L29" s="122">
        <f t="shared" si="3"/>
        <v>0</v>
      </c>
      <c r="M29" s="121"/>
      <c r="N29" s="121"/>
    </row>
    <row r="30" spans="2:14" x14ac:dyDescent="0.2">
      <c r="B30" s="123"/>
      <c r="C30" s="1075" t="s">
        <v>255</v>
      </c>
      <c r="D30" s="1075"/>
      <c r="E30" s="1075"/>
      <c r="F30" s="1075"/>
      <c r="G30" s="1075"/>
      <c r="H30" s="1075"/>
      <c r="I30" s="1075"/>
      <c r="J30" s="1076"/>
      <c r="K30" s="124">
        <f>SUM(K20:K29)</f>
        <v>0</v>
      </c>
      <c r="L30" s="125">
        <f>SUM(L20:L29)</f>
        <v>0</v>
      </c>
      <c r="M30" s="125">
        <f>SUM(M20:M29)</f>
        <v>0</v>
      </c>
      <c r="N30" s="125">
        <f>SUM(N20:N29)</f>
        <v>0</v>
      </c>
    </row>
    <row r="31" spans="2:14" x14ac:dyDescent="0.2">
      <c r="B31" s="1062" t="s">
        <v>674</v>
      </c>
      <c r="C31" s="1063"/>
      <c r="D31" s="1063"/>
      <c r="E31" s="1063"/>
      <c r="F31" s="1063"/>
      <c r="G31" s="1063"/>
      <c r="H31" s="1063"/>
      <c r="I31" s="1063"/>
      <c r="J31" s="1063"/>
      <c r="K31" s="1063"/>
      <c r="L31" s="1063"/>
      <c r="M31" s="1063"/>
      <c r="N31" s="1064"/>
    </row>
    <row r="32" spans="2:14" x14ac:dyDescent="0.2">
      <c r="B32" s="1051" t="s">
        <v>228</v>
      </c>
      <c r="C32" s="1052"/>
      <c r="D32" s="1052"/>
      <c r="E32" s="1052"/>
      <c r="F32" s="1052"/>
      <c r="G32" s="1052"/>
      <c r="H32" s="1053"/>
      <c r="I32" s="117" t="s">
        <v>16</v>
      </c>
      <c r="J32" s="117" t="s">
        <v>232</v>
      </c>
      <c r="K32" s="117" t="s">
        <v>0</v>
      </c>
      <c r="L32" s="299" t="s">
        <v>781</v>
      </c>
      <c r="M32" s="299" t="s">
        <v>233</v>
      </c>
      <c r="N32" s="300" t="s">
        <v>234</v>
      </c>
    </row>
    <row r="33" spans="2:14" x14ac:dyDescent="0.2">
      <c r="B33" s="119">
        <v>1</v>
      </c>
      <c r="C33" s="1066" t="str">
        <f>IF(ISBLANK('Descarte (ORÇ)'!C50)," ",'Descarte (ORÇ)'!C50)</f>
        <v xml:space="preserve"> </v>
      </c>
      <c r="D33" s="1066"/>
      <c r="E33" s="1066"/>
      <c r="F33" s="1066"/>
      <c r="G33" s="1066"/>
      <c r="H33" s="1067"/>
      <c r="I33" s="470">
        <f>'Descarte (ORÇ)'!I50</f>
        <v>0</v>
      </c>
      <c r="J33" s="120">
        <f>'Descarte (ORÇ)'!J50</f>
        <v>0</v>
      </c>
      <c r="K33" s="120">
        <f t="shared" ref="K33:K42" si="4">I33*J33</f>
        <v>0</v>
      </c>
      <c r="L33" s="122">
        <f t="shared" ref="L33:L42" si="5">K33-M33-N33</f>
        <v>0</v>
      </c>
      <c r="M33" s="121"/>
      <c r="N33" s="121"/>
    </row>
    <row r="34" spans="2:14" x14ac:dyDescent="0.2">
      <c r="B34" s="119">
        <v>2</v>
      </c>
      <c r="C34" s="1066" t="str">
        <f>IF(ISBLANK('Descarte (ORÇ)'!C51)," ",'Descarte (ORÇ)'!C51)</f>
        <v xml:space="preserve"> </v>
      </c>
      <c r="D34" s="1066"/>
      <c r="E34" s="1066"/>
      <c r="F34" s="1066"/>
      <c r="G34" s="1066"/>
      <c r="H34" s="1067"/>
      <c r="I34" s="470">
        <f>'Descarte (ORÇ)'!I51</f>
        <v>0</v>
      </c>
      <c r="J34" s="120">
        <f>'Descarte (ORÇ)'!J51</f>
        <v>0</v>
      </c>
      <c r="K34" s="120">
        <f t="shared" si="4"/>
        <v>0</v>
      </c>
      <c r="L34" s="122">
        <f t="shared" si="5"/>
        <v>0</v>
      </c>
      <c r="M34" s="121"/>
      <c r="N34" s="121"/>
    </row>
    <row r="35" spans="2:14" x14ac:dyDescent="0.2">
      <c r="B35" s="119">
        <v>3</v>
      </c>
      <c r="C35" s="1066" t="str">
        <f>IF(ISBLANK('Descarte (ORÇ)'!C52)," ",'Descarte (ORÇ)'!C52)</f>
        <v xml:space="preserve"> </v>
      </c>
      <c r="D35" s="1066"/>
      <c r="E35" s="1066"/>
      <c r="F35" s="1066"/>
      <c r="G35" s="1066"/>
      <c r="H35" s="1067"/>
      <c r="I35" s="470">
        <f>'Descarte (ORÇ)'!I52</f>
        <v>0</v>
      </c>
      <c r="J35" s="120">
        <f>'Descarte (ORÇ)'!J52</f>
        <v>0</v>
      </c>
      <c r="K35" s="120">
        <f t="shared" si="4"/>
        <v>0</v>
      </c>
      <c r="L35" s="122">
        <f t="shared" si="5"/>
        <v>0</v>
      </c>
      <c r="M35" s="121"/>
      <c r="N35" s="121"/>
    </row>
    <row r="36" spans="2:14" x14ac:dyDescent="0.2">
      <c r="B36" s="119">
        <v>4</v>
      </c>
      <c r="C36" s="1066" t="str">
        <f>IF(ISBLANK('Descarte (ORÇ)'!C53)," ",'Descarte (ORÇ)'!C53)</f>
        <v xml:space="preserve"> </v>
      </c>
      <c r="D36" s="1066"/>
      <c r="E36" s="1066"/>
      <c r="F36" s="1066"/>
      <c r="G36" s="1066"/>
      <c r="H36" s="1067"/>
      <c r="I36" s="470">
        <f>'Descarte (ORÇ)'!I53</f>
        <v>0</v>
      </c>
      <c r="J36" s="120">
        <f>'Descarte (ORÇ)'!J53</f>
        <v>0</v>
      </c>
      <c r="K36" s="120">
        <f t="shared" si="4"/>
        <v>0</v>
      </c>
      <c r="L36" s="122">
        <f t="shared" si="5"/>
        <v>0</v>
      </c>
      <c r="M36" s="121"/>
      <c r="N36" s="121"/>
    </row>
    <row r="37" spans="2:14" x14ac:dyDescent="0.2">
      <c r="B37" s="119">
        <v>5</v>
      </c>
      <c r="C37" s="1066" t="str">
        <f>IF(ISBLANK('Descarte (ORÇ)'!C54)," ",'Descarte (ORÇ)'!C54)</f>
        <v xml:space="preserve"> </v>
      </c>
      <c r="D37" s="1066"/>
      <c r="E37" s="1066"/>
      <c r="F37" s="1066"/>
      <c r="G37" s="1066"/>
      <c r="H37" s="1067"/>
      <c r="I37" s="470">
        <f>'Descarte (ORÇ)'!I54</f>
        <v>0</v>
      </c>
      <c r="J37" s="120">
        <f>'Descarte (ORÇ)'!J54</f>
        <v>0</v>
      </c>
      <c r="K37" s="120">
        <f t="shared" si="4"/>
        <v>0</v>
      </c>
      <c r="L37" s="122">
        <f t="shared" si="5"/>
        <v>0</v>
      </c>
      <c r="M37" s="121"/>
      <c r="N37" s="121"/>
    </row>
    <row r="38" spans="2:14" x14ac:dyDescent="0.2">
      <c r="B38" s="119">
        <v>6</v>
      </c>
      <c r="C38" s="1066" t="str">
        <f>IF(ISBLANK('Descarte (ORÇ)'!C55)," ",'Descarte (ORÇ)'!C55)</f>
        <v xml:space="preserve"> </v>
      </c>
      <c r="D38" s="1066"/>
      <c r="E38" s="1066"/>
      <c r="F38" s="1066"/>
      <c r="G38" s="1066"/>
      <c r="H38" s="1067"/>
      <c r="I38" s="470">
        <f>'Descarte (ORÇ)'!I55</f>
        <v>0</v>
      </c>
      <c r="J38" s="120">
        <f>'Descarte (ORÇ)'!J55</f>
        <v>0</v>
      </c>
      <c r="K38" s="120">
        <f t="shared" si="4"/>
        <v>0</v>
      </c>
      <c r="L38" s="122">
        <f t="shared" si="5"/>
        <v>0</v>
      </c>
      <c r="M38" s="121"/>
      <c r="N38" s="121"/>
    </row>
    <row r="39" spans="2:14" x14ac:dyDescent="0.2">
      <c r="B39" s="119">
        <v>7</v>
      </c>
      <c r="C39" s="1066" t="str">
        <f>IF(ISBLANK('Descarte (ORÇ)'!C56)," ",'Descarte (ORÇ)'!C56)</f>
        <v xml:space="preserve"> </v>
      </c>
      <c r="D39" s="1066"/>
      <c r="E39" s="1066"/>
      <c r="F39" s="1066"/>
      <c r="G39" s="1066"/>
      <c r="H39" s="1067"/>
      <c r="I39" s="470">
        <f>'Descarte (ORÇ)'!I56</f>
        <v>0</v>
      </c>
      <c r="J39" s="120">
        <f>'Descarte (ORÇ)'!J56</f>
        <v>0</v>
      </c>
      <c r="K39" s="120">
        <f t="shared" si="4"/>
        <v>0</v>
      </c>
      <c r="L39" s="122">
        <f t="shared" si="5"/>
        <v>0</v>
      </c>
      <c r="M39" s="121"/>
      <c r="N39" s="121"/>
    </row>
    <row r="40" spans="2:14" x14ac:dyDescent="0.2">
      <c r="B40" s="119">
        <v>8</v>
      </c>
      <c r="C40" s="1066" t="str">
        <f>IF(ISBLANK('Descarte (ORÇ)'!C57)," ",'Descarte (ORÇ)'!C57)</f>
        <v xml:space="preserve"> </v>
      </c>
      <c r="D40" s="1066"/>
      <c r="E40" s="1066"/>
      <c r="F40" s="1066"/>
      <c r="G40" s="1066"/>
      <c r="H40" s="1067"/>
      <c r="I40" s="470">
        <f>'Descarte (ORÇ)'!I57</f>
        <v>0</v>
      </c>
      <c r="J40" s="120">
        <f>'Descarte (ORÇ)'!J57</f>
        <v>0</v>
      </c>
      <c r="K40" s="120">
        <f t="shared" si="4"/>
        <v>0</v>
      </c>
      <c r="L40" s="122">
        <f t="shared" si="5"/>
        <v>0</v>
      </c>
      <c r="M40" s="121"/>
      <c r="N40" s="121"/>
    </row>
    <row r="41" spans="2:14" x14ac:dyDescent="0.2">
      <c r="B41" s="119">
        <v>9</v>
      </c>
      <c r="C41" s="1066" t="str">
        <f>IF(ISBLANK('Descarte (ORÇ)'!C58)," ",'Descarte (ORÇ)'!C58)</f>
        <v xml:space="preserve"> </v>
      </c>
      <c r="D41" s="1066"/>
      <c r="E41" s="1066"/>
      <c r="F41" s="1066"/>
      <c r="G41" s="1066"/>
      <c r="H41" s="1067"/>
      <c r="I41" s="470">
        <f>'Descarte (ORÇ)'!I58</f>
        <v>0</v>
      </c>
      <c r="J41" s="120">
        <f>'Descarte (ORÇ)'!J58</f>
        <v>0</v>
      </c>
      <c r="K41" s="120">
        <f t="shared" si="4"/>
        <v>0</v>
      </c>
      <c r="L41" s="122">
        <f t="shared" si="5"/>
        <v>0</v>
      </c>
      <c r="M41" s="121"/>
      <c r="N41" s="121"/>
    </row>
    <row r="42" spans="2:14" x14ac:dyDescent="0.2">
      <c r="B42" s="119">
        <v>10</v>
      </c>
      <c r="C42" s="1066" t="str">
        <f>IF(ISBLANK('Descarte (ORÇ)'!C59)," ",'Descarte (ORÇ)'!C59)</f>
        <v xml:space="preserve"> </v>
      </c>
      <c r="D42" s="1066"/>
      <c r="E42" s="1066"/>
      <c r="F42" s="1066"/>
      <c r="G42" s="1066"/>
      <c r="H42" s="1067"/>
      <c r="I42" s="470">
        <f>'Descarte (ORÇ)'!I59</f>
        <v>0</v>
      </c>
      <c r="J42" s="120">
        <f>'Descarte (ORÇ)'!J59</f>
        <v>0</v>
      </c>
      <c r="K42" s="120">
        <f t="shared" si="4"/>
        <v>0</v>
      </c>
      <c r="L42" s="122">
        <f t="shared" si="5"/>
        <v>0</v>
      </c>
      <c r="M42" s="121"/>
      <c r="N42" s="121"/>
    </row>
    <row r="43" spans="2:14" x14ac:dyDescent="0.2">
      <c r="B43" s="123"/>
      <c r="C43" s="1075" t="s">
        <v>682</v>
      </c>
      <c r="D43" s="1075"/>
      <c r="E43" s="1075"/>
      <c r="F43" s="1075"/>
      <c r="G43" s="1075"/>
      <c r="H43" s="1075"/>
      <c r="I43" s="1075"/>
      <c r="J43" s="1076"/>
      <c r="K43" s="124">
        <f>SUM(K33:K42)</f>
        <v>0</v>
      </c>
      <c r="L43" s="125">
        <f>SUM(L33:L42)</f>
        <v>0</v>
      </c>
      <c r="M43" s="125">
        <f>SUM(M33:M42)</f>
        <v>0</v>
      </c>
      <c r="N43" s="125">
        <f>SUM(N33:N42)</f>
        <v>0</v>
      </c>
    </row>
    <row r="44" spans="2:14" x14ac:dyDescent="0.2">
      <c r="B44" s="1062" t="s">
        <v>675</v>
      </c>
      <c r="C44" s="1063"/>
      <c r="D44" s="1063"/>
      <c r="E44" s="1063"/>
      <c r="F44" s="1063"/>
      <c r="G44" s="1063"/>
      <c r="H44" s="1063"/>
      <c r="I44" s="1063"/>
      <c r="J44" s="1063"/>
      <c r="K44" s="1063"/>
      <c r="L44" s="1063"/>
      <c r="M44" s="1063"/>
      <c r="N44" s="1064"/>
    </row>
    <row r="45" spans="2:14" x14ac:dyDescent="0.2">
      <c r="B45" s="1051" t="s">
        <v>228</v>
      </c>
      <c r="C45" s="1052"/>
      <c r="D45" s="1052"/>
      <c r="E45" s="1052"/>
      <c r="F45" s="1052"/>
      <c r="G45" s="1052"/>
      <c r="H45" s="1053"/>
      <c r="I45" s="117" t="s">
        <v>16</v>
      </c>
      <c r="J45" s="117" t="s">
        <v>232</v>
      </c>
      <c r="K45" s="117" t="s">
        <v>0</v>
      </c>
      <c r="L45" s="299" t="s">
        <v>781</v>
      </c>
      <c r="M45" s="299" t="s">
        <v>233</v>
      </c>
      <c r="N45" s="300" t="s">
        <v>234</v>
      </c>
    </row>
    <row r="46" spans="2:14" x14ac:dyDescent="0.2">
      <c r="B46" s="119">
        <v>1</v>
      </c>
      <c r="C46" s="1066" t="str">
        <f>IF(ISBLANK('Descarte (ORÇ)'!C72)," ",'Descarte (ORÇ)'!C72)</f>
        <v xml:space="preserve"> </v>
      </c>
      <c r="D46" s="1066"/>
      <c r="E46" s="1066"/>
      <c r="F46" s="1066"/>
      <c r="G46" s="1066"/>
      <c r="H46" s="1067"/>
      <c r="I46" s="470">
        <f>'Descarte (ORÇ)'!I72</f>
        <v>0</v>
      </c>
      <c r="J46" s="120">
        <f>'Descarte (ORÇ)'!J72</f>
        <v>0</v>
      </c>
      <c r="K46" s="120">
        <f t="shared" ref="K46:K55" si="6">I46*J46</f>
        <v>0</v>
      </c>
      <c r="L46" s="122">
        <f t="shared" ref="L46:L55" si="7">K46-M46-N46</f>
        <v>0</v>
      </c>
      <c r="M46" s="121"/>
      <c r="N46" s="121"/>
    </row>
    <row r="47" spans="2:14" x14ac:dyDescent="0.2">
      <c r="B47" s="119">
        <v>2</v>
      </c>
      <c r="C47" s="1066" t="str">
        <f>IF(ISBLANK('Descarte (ORÇ)'!C73)," ",'Descarte (ORÇ)'!C73)</f>
        <v xml:space="preserve"> </v>
      </c>
      <c r="D47" s="1066"/>
      <c r="E47" s="1066"/>
      <c r="F47" s="1066"/>
      <c r="G47" s="1066"/>
      <c r="H47" s="1067"/>
      <c r="I47" s="470">
        <f>'Descarte (ORÇ)'!I73</f>
        <v>0</v>
      </c>
      <c r="J47" s="120">
        <f>'Descarte (ORÇ)'!J73</f>
        <v>0</v>
      </c>
      <c r="K47" s="120">
        <f t="shared" si="6"/>
        <v>0</v>
      </c>
      <c r="L47" s="122">
        <f t="shared" si="7"/>
        <v>0</v>
      </c>
      <c r="M47" s="121"/>
      <c r="N47" s="121"/>
    </row>
    <row r="48" spans="2:14" x14ac:dyDescent="0.2">
      <c r="B48" s="119">
        <v>3</v>
      </c>
      <c r="C48" s="1066" t="str">
        <f>IF(ISBLANK('Descarte (ORÇ)'!C74)," ",'Descarte (ORÇ)'!C74)</f>
        <v xml:space="preserve"> </v>
      </c>
      <c r="D48" s="1066"/>
      <c r="E48" s="1066"/>
      <c r="F48" s="1066"/>
      <c r="G48" s="1066"/>
      <c r="H48" s="1067"/>
      <c r="I48" s="470">
        <f>'Descarte (ORÇ)'!I74</f>
        <v>0</v>
      </c>
      <c r="J48" s="120">
        <f>'Descarte (ORÇ)'!J74</f>
        <v>0</v>
      </c>
      <c r="K48" s="120">
        <f t="shared" si="6"/>
        <v>0</v>
      </c>
      <c r="L48" s="122">
        <f t="shared" si="7"/>
        <v>0</v>
      </c>
      <c r="M48" s="121"/>
      <c r="N48" s="121"/>
    </row>
    <row r="49" spans="2:14" x14ac:dyDescent="0.2">
      <c r="B49" s="119">
        <v>4</v>
      </c>
      <c r="C49" s="1066" t="str">
        <f>IF(ISBLANK('Descarte (ORÇ)'!C75)," ",'Descarte (ORÇ)'!C75)</f>
        <v xml:space="preserve"> </v>
      </c>
      <c r="D49" s="1066"/>
      <c r="E49" s="1066"/>
      <c r="F49" s="1066"/>
      <c r="G49" s="1066"/>
      <c r="H49" s="1067"/>
      <c r="I49" s="470">
        <f>'Descarte (ORÇ)'!I75</f>
        <v>0</v>
      </c>
      <c r="J49" s="120">
        <f>'Descarte (ORÇ)'!J75</f>
        <v>0</v>
      </c>
      <c r="K49" s="120">
        <f t="shared" si="6"/>
        <v>0</v>
      </c>
      <c r="L49" s="122">
        <f t="shared" si="7"/>
        <v>0</v>
      </c>
      <c r="M49" s="121"/>
      <c r="N49" s="121"/>
    </row>
    <row r="50" spans="2:14" x14ac:dyDescent="0.2">
      <c r="B50" s="119">
        <v>5</v>
      </c>
      <c r="C50" s="1066" t="str">
        <f>IF(ISBLANK('Descarte (ORÇ)'!C76)," ",'Descarte (ORÇ)'!C76)</f>
        <v xml:space="preserve"> </v>
      </c>
      <c r="D50" s="1066"/>
      <c r="E50" s="1066"/>
      <c r="F50" s="1066"/>
      <c r="G50" s="1066"/>
      <c r="H50" s="1067"/>
      <c r="I50" s="470">
        <f>'Descarte (ORÇ)'!I76</f>
        <v>0</v>
      </c>
      <c r="J50" s="120">
        <f>'Descarte (ORÇ)'!J76</f>
        <v>0</v>
      </c>
      <c r="K50" s="120">
        <f t="shared" si="6"/>
        <v>0</v>
      </c>
      <c r="L50" s="122">
        <f t="shared" si="7"/>
        <v>0</v>
      </c>
      <c r="M50" s="121"/>
      <c r="N50" s="121"/>
    </row>
    <row r="51" spans="2:14" x14ac:dyDescent="0.2">
      <c r="B51" s="119">
        <v>6</v>
      </c>
      <c r="C51" s="1066" t="str">
        <f>IF(ISBLANK('Descarte (ORÇ)'!C77)," ",'Descarte (ORÇ)'!C77)</f>
        <v xml:space="preserve"> </v>
      </c>
      <c r="D51" s="1066"/>
      <c r="E51" s="1066"/>
      <c r="F51" s="1066"/>
      <c r="G51" s="1066"/>
      <c r="H51" s="1067"/>
      <c r="I51" s="470">
        <f>'Descarte (ORÇ)'!I77</f>
        <v>0</v>
      </c>
      <c r="J51" s="120">
        <f>'Descarte (ORÇ)'!J77</f>
        <v>0</v>
      </c>
      <c r="K51" s="120">
        <f t="shared" si="6"/>
        <v>0</v>
      </c>
      <c r="L51" s="122">
        <f t="shared" si="7"/>
        <v>0</v>
      </c>
      <c r="M51" s="601"/>
      <c r="N51" s="601"/>
    </row>
    <row r="52" spans="2:14" x14ac:dyDescent="0.2">
      <c r="B52" s="119">
        <v>7</v>
      </c>
      <c r="C52" s="1066" t="str">
        <f>IF(ISBLANK('Descarte (ORÇ)'!C78)," ",'Descarte (ORÇ)'!C78)</f>
        <v xml:space="preserve"> </v>
      </c>
      <c r="D52" s="1066"/>
      <c r="E52" s="1066"/>
      <c r="F52" s="1066"/>
      <c r="G52" s="1066"/>
      <c r="H52" s="1067"/>
      <c r="I52" s="470">
        <f>'Descarte (ORÇ)'!I78</f>
        <v>0</v>
      </c>
      <c r="J52" s="120">
        <f>'Descarte (ORÇ)'!J78</f>
        <v>0</v>
      </c>
      <c r="K52" s="120">
        <f t="shared" si="6"/>
        <v>0</v>
      </c>
      <c r="L52" s="122">
        <f t="shared" si="7"/>
        <v>0</v>
      </c>
      <c r="M52" s="121"/>
      <c r="N52" s="121"/>
    </row>
    <row r="53" spans="2:14" x14ac:dyDescent="0.2">
      <c r="B53" s="119">
        <v>8</v>
      </c>
      <c r="C53" s="1066" t="str">
        <f>IF(ISBLANK('Descarte (ORÇ)'!C79)," ",'Descarte (ORÇ)'!C79)</f>
        <v xml:space="preserve"> </v>
      </c>
      <c r="D53" s="1066"/>
      <c r="E53" s="1066"/>
      <c r="F53" s="1066"/>
      <c r="G53" s="1066"/>
      <c r="H53" s="1067"/>
      <c r="I53" s="470">
        <f>'Descarte (ORÇ)'!I79</f>
        <v>0</v>
      </c>
      <c r="J53" s="120">
        <f>'Descarte (ORÇ)'!J79</f>
        <v>0</v>
      </c>
      <c r="K53" s="120">
        <f t="shared" si="6"/>
        <v>0</v>
      </c>
      <c r="L53" s="122">
        <f t="shared" si="7"/>
        <v>0</v>
      </c>
      <c r="M53" s="121"/>
      <c r="N53" s="121"/>
    </row>
    <row r="54" spans="2:14" x14ac:dyDescent="0.2">
      <c r="B54" s="119">
        <v>9</v>
      </c>
      <c r="C54" s="1066" t="str">
        <f>IF(ISBLANK('Descarte (ORÇ)'!C80)," ",'Descarte (ORÇ)'!C80)</f>
        <v xml:space="preserve"> </v>
      </c>
      <c r="D54" s="1066"/>
      <c r="E54" s="1066"/>
      <c r="F54" s="1066"/>
      <c r="G54" s="1066"/>
      <c r="H54" s="1067"/>
      <c r="I54" s="470">
        <f>'Descarte (ORÇ)'!I80</f>
        <v>0</v>
      </c>
      <c r="J54" s="120">
        <f>'Descarte (ORÇ)'!J80</f>
        <v>0</v>
      </c>
      <c r="K54" s="120">
        <f t="shared" si="6"/>
        <v>0</v>
      </c>
      <c r="L54" s="122">
        <f t="shared" si="7"/>
        <v>0</v>
      </c>
      <c r="M54" s="121"/>
      <c r="N54" s="121"/>
    </row>
    <row r="55" spans="2:14" x14ac:dyDescent="0.2">
      <c r="B55" s="119">
        <v>10</v>
      </c>
      <c r="C55" s="1066" t="str">
        <f>IF(ISBLANK('Descarte (ORÇ)'!C81)," ",'Descarte (ORÇ)'!C81)</f>
        <v xml:space="preserve"> </v>
      </c>
      <c r="D55" s="1066"/>
      <c r="E55" s="1066"/>
      <c r="F55" s="1066"/>
      <c r="G55" s="1066"/>
      <c r="H55" s="1067"/>
      <c r="I55" s="470">
        <f>'Descarte (ORÇ)'!I81</f>
        <v>0</v>
      </c>
      <c r="J55" s="120">
        <f>'Descarte (ORÇ)'!J81</f>
        <v>0</v>
      </c>
      <c r="K55" s="120">
        <f t="shared" si="6"/>
        <v>0</v>
      </c>
      <c r="L55" s="122">
        <f t="shared" si="7"/>
        <v>0</v>
      </c>
      <c r="M55" s="121"/>
      <c r="N55" s="121"/>
    </row>
    <row r="56" spans="2:14" x14ac:dyDescent="0.2">
      <c r="B56" s="123"/>
      <c r="C56" s="1075" t="s">
        <v>256</v>
      </c>
      <c r="D56" s="1075"/>
      <c r="E56" s="1075"/>
      <c r="F56" s="1075"/>
      <c r="G56" s="1075"/>
      <c r="H56" s="1075"/>
      <c r="I56" s="1075"/>
      <c r="J56" s="1076"/>
      <c r="K56" s="124">
        <f>SUM(K46:K55)</f>
        <v>0</v>
      </c>
      <c r="L56" s="125">
        <f>SUM(L46:L55)</f>
        <v>0</v>
      </c>
      <c r="M56" s="125">
        <f>SUM(M46:M55)</f>
        <v>0</v>
      </c>
      <c r="N56" s="125">
        <f>SUM(N46:N55)</f>
        <v>0</v>
      </c>
    </row>
    <row r="57" spans="2:14" x14ac:dyDescent="0.2">
      <c r="B57" s="1062" t="s">
        <v>676</v>
      </c>
      <c r="C57" s="1063"/>
      <c r="D57" s="1063"/>
      <c r="E57" s="1063"/>
      <c r="F57" s="1063"/>
      <c r="G57" s="1063"/>
      <c r="H57" s="1063"/>
      <c r="I57" s="1063"/>
      <c r="J57" s="1063"/>
      <c r="K57" s="1063"/>
      <c r="L57" s="1063"/>
      <c r="M57" s="1063"/>
      <c r="N57" s="1064"/>
    </row>
    <row r="58" spans="2:14" x14ac:dyDescent="0.2">
      <c r="B58" s="1051" t="s">
        <v>228</v>
      </c>
      <c r="C58" s="1052"/>
      <c r="D58" s="1052"/>
      <c r="E58" s="1052"/>
      <c r="F58" s="1052"/>
      <c r="G58" s="1052"/>
      <c r="H58" s="1053"/>
      <c r="I58" s="117" t="s">
        <v>16</v>
      </c>
      <c r="J58" s="117" t="s">
        <v>232</v>
      </c>
      <c r="K58" s="117" t="s">
        <v>0</v>
      </c>
      <c r="L58" s="299" t="s">
        <v>781</v>
      </c>
      <c r="M58" s="299" t="s">
        <v>233</v>
      </c>
      <c r="N58" s="300" t="s">
        <v>234</v>
      </c>
    </row>
    <row r="59" spans="2:14" x14ac:dyDescent="0.2">
      <c r="B59" s="119">
        <v>1</v>
      </c>
      <c r="C59" s="1066" t="str">
        <f>IF(ISBLANK('Descarte (ORÇ)'!C94)," ",'Descarte (ORÇ)'!C94)</f>
        <v xml:space="preserve"> </v>
      </c>
      <c r="D59" s="1066"/>
      <c r="E59" s="1066"/>
      <c r="F59" s="1066"/>
      <c r="G59" s="1066"/>
      <c r="H59" s="1067"/>
      <c r="I59" s="470">
        <f>'Descarte (ORÇ)'!I94</f>
        <v>0</v>
      </c>
      <c r="J59" s="120">
        <f>'Descarte (ORÇ)'!J94</f>
        <v>0</v>
      </c>
      <c r="K59" s="120">
        <f t="shared" ref="K59:K68" si="8">I59*J59</f>
        <v>0</v>
      </c>
      <c r="L59" s="122">
        <f t="shared" ref="L59:L68" si="9">K59-M59-N59</f>
        <v>0</v>
      </c>
      <c r="M59" s="121"/>
      <c r="N59" s="121"/>
    </row>
    <row r="60" spans="2:14" x14ac:dyDescent="0.2">
      <c r="B60" s="119">
        <v>2</v>
      </c>
      <c r="C60" s="1066" t="str">
        <f>IF(ISBLANK('Descarte (ORÇ)'!C95)," ",'Descarte (ORÇ)'!C95)</f>
        <v xml:space="preserve"> </v>
      </c>
      <c r="D60" s="1066"/>
      <c r="E60" s="1066"/>
      <c r="F60" s="1066"/>
      <c r="G60" s="1066"/>
      <c r="H60" s="1067"/>
      <c r="I60" s="470">
        <f>'Descarte (ORÇ)'!I95</f>
        <v>0</v>
      </c>
      <c r="J60" s="120">
        <f>'Descarte (ORÇ)'!J95</f>
        <v>0</v>
      </c>
      <c r="K60" s="120">
        <f t="shared" si="8"/>
        <v>0</v>
      </c>
      <c r="L60" s="122">
        <f t="shared" si="9"/>
        <v>0</v>
      </c>
      <c r="M60" s="121"/>
      <c r="N60" s="121"/>
    </row>
    <row r="61" spans="2:14" x14ac:dyDescent="0.2">
      <c r="B61" s="119">
        <v>3</v>
      </c>
      <c r="C61" s="1066" t="str">
        <f>IF(ISBLANK('Descarte (ORÇ)'!C96)," ",'Descarte (ORÇ)'!C96)</f>
        <v xml:space="preserve"> </v>
      </c>
      <c r="D61" s="1066"/>
      <c r="E61" s="1066"/>
      <c r="F61" s="1066"/>
      <c r="G61" s="1066"/>
      <c r="H61" s="1067"/>
      <c r="I61" s="470">
        <f>'Descarte (ORÇ)'!I96</f>
        <v>0</v>
      </c>
      <c r="J61" s="120">
        <f>'Descarte (ORÇ)'!J96</f>
        <v>0</v>
      </c>
      <c r="K61" s="120">
        <f t="shared" si="8"/>
        <v>0</v>
      </c>
      <c r="L61" s="122">
        <f t="shared" si="9"/>
        <v>0</v>
      </c>
      <c r="M61" s="601"/>
      <c r="N61" s="121"/>
    </row>
    <row r="62" spans="2:14" x14ac:dyDescent="0.2">
      <c r="B62" s="119">
        <v>4</v>
      </c>
      <c r="C62" s="1066" t="str">
        <f>IF(ISBLANK('Descarte (ORÇ)'!C97)," ",'Descarte (ORÇ)'!C97)</f>
        <v xml:space="preserve"> </v>
      </c>
      <c r="D62" s="1066"/>
      <c r="E62" s="1066"/>
      <c r="F62" s="1066"/>
      <c r="G62" s="1066"/>
      <c r="H62" s="1067"/>
      <c r="I62" s="470">
        <f>'Descarte (ORÇ)'!I97</f>
        <v>0</v>
      </c>
      <c r="J62" s="120">
        <f>'Descarte (ORÇ)'!J97</f>
        <v>0</v>
      </c>
      <c r="K62" s="120">
        <f t="shared" si="8"/>
        <v>0</v>
      </c>
      <c r="L62" s="122">
        <f t="shared" si="9"/>
        <v>0</v>
      </c>
      <c r="M62" s="121"/>
      <c r="N62" s="601"/>
    </row>
    <row r="63" spans="2:14" x14ac:dyDescent="0.2">
      <c r="B63" s="119">
        <v>5</v>
      </c>
      <c r="C63" s="1066" t="str">
        <f>IF(ISBLANK('Descarte (ORÇ)'!C98)," ",'Descarte (ORÇ)'!C98)</f>
        <v xml:space="preserve"> </v>
      </c>
      <c r="D63" s="1066"/>
      <c r="E63" s="1066"/>
      <c r="F63" s="1066"/>
      <c r="G63" s="1066"/>
      <c r="H63" s="1067"/>
      <c r="I63" s="470">
        <f>'Descarte (ORÇ)'!I98</f>
        <v>0</v>
      </c>
      <c r="J63" s="120">
        <f>'Descarte (ORÇ)'!J98</f>
        <v>0</v>
      </c>
      <c r="K63" s="120">
        <f t="shared" si="8"/>
        <v>0</v>
      </c>
      <c r="L63" s="122">
        <f t="shared" si="9"/>
        <v>0</v>
      </c>
      <c r="M63" s="121"/>
      <c r="N63" s="121"/>
    </row>
    <row r="64" spans="2:14" x14ac:dyDescent="0.2">
      <c r="B64" s="119">
        <v>6</v>
      </c>
      <c r="C64" s="1066" t="str">
        <f>IF(ISBLANK('Descarte (ORÇ)'!C99)," ",'Descarte (ORÇ)'!C99)</f>
        <v xml:space="preserve"> </v>
      </c>
      <c r="D64" s="1066"/>
      <c r="E64" s="1066"/>
      <c r="F64" s="1066"/>
      <c r="G64" s="1066"/>
      <c r="H64" s="1067"/>
      <c r="I64" s="470">
        <f>'Descarte (ORÇ)'!I99</f>
        <v>0</v>
      </c>
      <c r="J64" s="120">
        <f>'Descarte (ORÇ)'!J99</f>
        <v>0</v>
      </c>
      <c r="K64" s="120">
        <f t="shared" si="8"/>
        <v>0</v>
      </c>
      <c r="L64" s="122">
        <f t="shared" si="9"/>
        <v>0</v>
      </c>
      <c r="M64" s="121"/>
      <c r="N64" s="121"/>
    </row>
    <row r="65" spans="2:14" x14ac:dyDescent="0.2">
      <c r="B65" s="119">
        <v>7</v>
      </c>
      <c r="C65" s="1066" t="str">
        <f>IF(ISBLANK('Descarte (ORÇ)'!C100)," ",'Descarte (ORÇ)'!C100)</f>
        <v xml:space="preserve"> </v>
      </c>
      <c r="D65" s="1066"/>
      <c r="E65" s="1066"/>
      <c r="F65" s="1066"/>
      <c r="G65" s="1066"/>
      <c r="H65" s="1067"/>
      <c r="I65" s="470">
        <f>'Descarte (ORÇ)'!I100</f>
        <v>0</v>
      </c>
      <c r="J65" s="120">
        <f>'Descarte (ORÇ)'!J100</f>
        <v>0</v>
      </c>
      <c r="K65" s="120">
        <f t="shared" si="8"/>
        <v>0</v>
      </c>
      <c r="L65" s="122">
        <f t="shared" si="9"/>
        <v>0</v>
      </c>
      <c r="M65" s="121"/>
      <c r="N65" s="121"/>
    </row>
    <row r="66" spans="2:14" x14ac:dyDescent="0.2">
      <c r="B66" s="119">
        <v>8</v>
      </c>
      <c r="C66" s="1066" t="str">
        <f>IF(ISBLANK('Descarte (ORÇ)'!C101)," ",'Descarte (ORÇ)'!C101)</f>
        <v xml:space="preserve"> </v>
      </c>
      <c r="D66" s="1066"/>
      <c r="E66" s="1066"/>
      <c r="F66" s="1066"/>
      <c r="G66" s="1066"/>
      <c r="H66" s="1067"/>
      <c r="I66" s="470">
        <f>'Descarte (ORÇ)'!I101</f>
        <v>0</v>
      </c>
      <c r="J66" s="120">
        <f>'Descarte (ORÇ)'!J101</f>
        <v>0</v>
      </c>
      <c r="K66" s="120">
        <f t="shared" si="8"/>
        <v>0</v>
      </c>
      <c r="L66" s="122">
        <f t="shared" si="9"/>
        <v>0</v>
      </c>
      <c r="M66" s="121"/>
      <c r="N66" s="121"/>
    </row>
    <row r="67" spans="2:14" x14ac:dyDescent="0.2">
      <c r="B67" s="119">
        <v>9</v>
      </c>
      <c r="C67" s="1066" t="str">
        <f>IF(ISBLANK('Descarte (ORÇ)'!C102)," ",'Descarte (ORÇ)'!C102)</f>
        <v xml:space="preserve"> </v>
      </c>
      <c r="D67" s="1066"/>
      <c r="E67" s="1066"/>
      <c r="F67" s="1066"/>
      <c r="G67" s="1066"/>
      <c r="H67" s="1067"/>
      <c r="I67" s="470">
        <f>'Descarte (ORÇ)'!I102</f>
        <v>0</v>
      </c>
      <c r="J67" s="120">
        <f>'Descarte (ORÇ)'!J102</f>
        <v>0</v>
      </c>
      <c r="K67" s="120">
        <f t="shared" si="8"/>
        <v>0</v>
      </c>
      <c r="L67" s="122">
        <f t="shared" si="9"/>
        <v>0</v>
      </c>
      <c r="M67" s="121"/>
      <c r="N67" s="121"/>
    </row>
    <row r="68" spans="2:14" x14ac:dyDescent="0.2">
      <c r="B68" s="119">
        <v>10</v>
      </c>
      <c r="C68" s="1066" t="str">
        <f>IF(ISBLANK('Descarte (ORÇ)'!C103)," ",'Descarte (ORÇ)'!C103)</f>
        <v xml:space="preserve"> </v>
      </c>
      <c r="D68" s="1066"/>
      <c r="E68" s="1066"/>
      <c r="F68" s="1066"/>
      <c r="G68" s="1066"/>
      <c r="H68" s="1067"/>
      <c r="I68" s="470">
        <f>'Descarte (ORÇ)'!I103</f>
        <v>0</v>
      </c>
      <c r="J68" s="120">
        <f>'Descarte (ORÇ)'!J103</f>
        <v>0</v>
      </c>
      <c r="K68" s="120">
        <f t="shared" si="8"/>
        <v>0</v>
      </c>
      <c r="L68" s="122">
        <f t="shared" si="9"/>
        <v>0</v>
      </c>
      <c r="M68" s="121"/>
      <c r="N68" s="121"/>
    </row>
    <row r="69" spans="2:14" x14ac:dyDescent="0.2">
      <c r="B69" s="123"/>
      <c r="C69" s="1075" t="s">
        <v>257</v>
      </c>
      <c r="D69" s="1075"/>
      <c r="E69" s="1075"/>
      <c r="F69" s="1075"/>
      <c r="G69" s="1075"/>
      <c r="H69" s="1075"/>
      <c r="I69" s="1075"/>
      <c r="J69" s="1076"/>
      <c r="K69" s="124">
        <f>SUM(K59:K68)</f>
        <v>0</v>
      </c>
      <c r="L69" s="125">
        <f>SUM(L59:L68)</f>
        <v>0</v>
      </c>
      <c r="M69" s="125">
        <f>SUM(M59:M68)</f>
        <v>0</v>
      </c>
      <c r="N69" s="125">
        <f>SUM(N59:N68)</f>
        <v>0</v>
      </c>
    </row>
    <row r="70" spans="2:14" x14ac:dyDescent="0.2">
      <c r="B70" s="1062" t="s">
        <v>680</v>
      </c>
      <c r="C70" s="1063"/>
      <c r="D70" s="1063"/>
      <c r="E70" s="1063"/>
      <c r="F70" s="1063"/>
      <c r="G70" s="1063"/>
      <c r="H70" s="1063"/>
      <c r="I70" s="1063"/>
      <c r="J70" s="1063"/>
      <c r="K70" s="1063"/>
      <c r="L70" s="1063"/>
      <c r="M70" s="1063"/>
      <c r="N70" s="1064"/>
    </row>
    <row r="71" spans="2:14" x14ac:dyDescent="0.2">
      <c r="B71" s="1051" t="s">
        <v>228</v>
      </c>
      <c r="C71" s="1052"/>
      <c r="D71" s="1052"/>
      <c r="E71" s="1052"/>
      <c r="F71" s="1052"/>
      <c r="G71" s="1052"/>
      <c r="H71" s="1053"/>
      <c r="I71" s="117" t="s">
        <v>16</v>
      </c>
      <c r="J71" s="117" t="s">
        <v>232</v>
      </c>
      <c r="K71" s="117" t="s">
        <v>0</v>
      </c>
      <c r="L71" s="299" t="s">
        <v>781</v>
      </c>
      <c r="M71" s="299" t="s">
        <v>233</v>
      </c>
      <c r="N71" s="300" t="s">
        <v>234</v>
      </c>
    </row>
    <row r="72" spans="2:14" x14ac:dyDescent="0.2">
      <c r="B72" s="119">
        <v>1</v>
      </c>
      <c r="C72" s="1066" t="str">
        <f>IF(ISBLANK('Descarte (ORÇ)'!C116)," ",'Descarte (ORÇ)'!C116)</f>
        <v xml:space="preserve"> </v>
      </c>
      <c r="D72" s="1066"/>
      <c r="E72" s="1066"/>
      <c r="F72" s="1066"/>
      <c r="G72" s="1066"/>
      <c r="H72" s="1067"/>
      <c r="I72" s="470">
        <f>'Descarte (ORÇ)'!I116</f>
        <v>0</v>
      </c>
      <c r="J72" s="120">
        <f>'Descarte (ORÇ)'!J116</f>
        <v>0</v>
      </c>
      <c r="K72" s="120">
        <f t="shared" ref="K72:K81" si="10">I72*J72</f>
        <v>0</v>
      </c>
      <c r="L72" s="122">
        <f t="shared" ref="L72:L81" si="11">K72-M72-N72</f>
        <v>0</v>
      </c>
      <c r="M72" s="121"/>
      <c r="N72" s="121"/>
    </row>
    <row r="73" spans="2:14" x14ac:dyDescent="0.2">
      <c r="B73" s="119">
        <v>2</v>
      </c>
      <c r="C73" s="1066" t="str">
        <f>IF(ISBLANK('Descarte (ORÇ)'!C117)," ",'Descarte (ORÇ)'!C117)</f>
        <v xml:space="preserve"> </v>
      </c>
      <c r="D73" s="1066"/>
      <c r="E73" s="1066"/>
      <c r="F73" s="1066"/>
      <c r="G73" s="1066"/>
      <c r="H73" s="1067"/>
      <c r="I73" s="470">
        <f>'Descarte (ORÇ)'!I117</f>
        <v>0</v>
      </c>
      <c r="J73" s="120">
        <f>'Descarte (ORÇ)'!J117</f>
        <v>0</v>
      </c>
      <c r="K73" s="120">
        <f t="shared" si="10"/>
        <v>0</v>
      </c>
      <c r="L73" s="122">
        <f t="shared" si="11"/>
        <v>0</v>
      </c>
      <c r="M73" s="121"/>
      <c r="N73" s="121"/>
    </row>
    <row r="74" spans="2:14" x14ac:dyDescent="0.2">
      <c r="B74" s="119">
        <v>3</v>
      </c>
      <c r="C74" s="1066" t="str">
        <f>IF(ISBLANK('Descarte (ORÇ)'!C118)," ",'Descarte (ORÇ)'!C118)</f>
        <v xml:space="preserve"> </v>
      </c>
      <c r="D74" s="1066"/>
      <c r="E74" s="1066"/>
      <c r="F74" s="1066"/>
      <c r="G74" s="1066"/>
      <c r="H74" s="1067"/>
      <c r="I74" s="470">
        <f>'Descarte (ORÇ)'!I118</f>
        <v>0</v>
      </c>
      <c r="J74" s="120">
        <f>'Descarte (ORÇ)'!J118</f>
        <v>0</v>
      </c>
      <c r="K74" s="120">
        <f t="shared" si="10"/>
        <v>0</v>
      </c>
      <c r="L74" s="122">
        <f t="shared" si="11"/>
        <v>0</v>
      </c>
      <c r="M74" s="121"/>
      <c r="N74" s="121"/>
    </row>
    <row r="75" spans="2:14" x14ac:dyDescent="0.2">
      <c r="B75" s="119">
        <v>4</v>
      </c>
      <c r="C75" s="1066" t="str">
        <f>IF(ISBLANK('Descarte (ORÇ)'!C119)," ",'Descarte (ORÇ)'!C119)</f>
        <v xml:space="preserve"> </v>
      </c>
      <c r="D75" s="1066"/>
      <c r="E75" s="1066"/>
      <c r="F75" s="1066"/>
      <c r="G75" s="1066"/>
      <c r="H75" s="1067"/>
      <c r="I75" s="470">
        <f>'Descarte (ORÇ)'!I119</f>
        <v>0</v>
      </c>
      <c r="J75" s="120">
        <f>'Descarte (ORÇ)'!J119</f>
        <v>0</v>
      </c>
      <c r="K75" s="120">
        <f t="shared" si="10"/>
        <v>0</v>
      </c>
      <c r="L75" s="122">
        <f t="shared" si="11"/>
        <v>0</v>
      </c>
      <c r="M75" s="601"/>
      <c r="N75" s="601"/>
    </row>
    <row r="76" spans="2:14" x14ac:dyDescent="0.2">
      <c r="B76" s="119">
        <v>5</v>
      </c>
      <c r="C76" s="1066" t="str">
        <f>IF(ISBLANK('Descarte (ORÇ)'!C120)," ",'Descarte (ORÇ)'!C120)</f>
        <v xml:space="preserve"> </v>
      </c>
      <c r="D76" s="1066"/>
      <c r="E76" s="1066"/>
      <c r="F76" s="1066"/>
      <c r="G76" s="1066"/>
      <c r="H76" s="1067"/>
      <c r="I76" s="470">
        <f>'Descarte (ORÇ)'!I120</f>
        <v>0</v>
      </c>
      <c r="J76" s="120">
        <f>'Descarte (ORÇ)'!J120</f>
        <v>0</v>
      </c>
      <c r="K76" s="120">
        <f t="shared" si="10"/>
        <v>0</v>
      </c>
      <c r="L76" s="122">
        <f t="shared" si="11"/>
        <v>0</v>
      </c>
      <c r="M76" s="121"/>
      <c r="N76" s="121"/>
    </row>
    <row r="77" spans="2:14" x14ac:dyDescent="0.2">
      <c r="B77" s="119">
        <v>6</v>
      </c>
      <c r="C77" s="1066" t="str">
        <f>IF(ISBLANK('Descarte (ORÇ)'!C121)," ",'Descarte (ORÇ)'!C121)</f>
        <v xml:space="preserve"> </v>
      </c>
      <c r="D77" s="1066"/>
      <c r="E77" s="1066"/>
      <c r="F77" s="1066"/>
      <c r="G77" s="1066"/>
      <c r="H77" s="1067"/>
      <c r="I77" s="470">
        <f>'Descarte (ORÇ)'!I121</f>
        <v>0</v>
      </c>
      <c r="J77" s="120">
        <f>'Descarte (ORÇ)'!J121</f>
        <v>0</v>
      </c>
      <c r="K77" s="120">
        <f t="shared" si="10"/>
        <v>0</v>
      </c>
      <c r="L77" s="122">
        <f t="shared" si="11"/>
        <v>0</v>
      </c>
      <c r="M77" s="121"/>
      <c r="N77" s="121"/>
    </row>
    <row r="78" spans="2:14" x14ac:dyDescent="0.2">
      <c r="B78" s="119">
        <v>7</v>
      </c>
      <c r="C78" s="1066" t="str">
        <f>IF(ISBLANK('Descarte (ORÇ)'!C122)," ",'Descarte (ORÇ)'!C122)</f>
        <v xml:space="preserve"> </v>
      </c>
      <c r="D78" s="1066"/>
      <c r="E78" s="1066"/>
      <c r="F78" s="1066"/>
      <c r="G78" s="1066"/>
      <c r="H78" s="1067"/>
      <c r="I78" s="470">
        <f>'Descarte (ORÇ)'!I122</f>
        <v>0</v>
      </c>
      <c r="J78" s="120">
        <f>'Descarte (ORÇ)'!J122</f>
        <v>0</v>
      </c>
      <c r="K78" s="120">
        <f t="shared" si="10"/>
        <v>0</v>
      </c>
      <c r="L78" s="122">
        <f t="shared" si="11"/>
        <v>0</v>
      </c>
      <c r="M78" s="121"/>
      <c r="N78" s="121"/>
    </row>
    <row r="79" spans="2:14" x14ac:dyDescent="0.2">
      <c r="B79" s="119">
        <v>8</v>
      </c>
      <c r="C79" s="1066" t="str">
        <f>IF(ISBLANK('Descarte (ORÇ)'!C123)," ",'Descarte (ORÇ)'!C123)</f>
        <v xml:space="preserve"> </v>
      </c>
      <c r="D79" s="1066"/>
      <c r="E79" s="1066"/>
      <c r="F79" s="1066"/>
      <c r="G79" s="1066"/>
      <c r="H79" s="1067"/>
      <c r="I79" s="470">
        <f>'Descarte (ORÇ)'!I123</f>
        <v>0</v>
      </c>
      <c r="J79" s="120">
        <f>'Descarte (ORÇ)'!J123</f>
        <v>0</v>
      </c>
      <c r="K79" s="120">
        <f t="shared" si="10"/>
        <v>0</v>
      </c>
      <c r="L79" s="122">
        <f t="shared" si="11"/>
        <v>0</v>
      </c>
      <c r="M79" s="121"/>
      <c r="N79" s="121"/>
    </row>
    <row r="80" spans="2:14" x14ac:dyDescent="0.2">
      <c r="B80" s="119">
        <v>9</v>
      </c>
      <c r="C80" s="1066" t="str">
        <f>IF(ISBLANK('Descarte (ORÇ)'!C124)," ",'Descarte (ORÇ)'!C124)</f>
        <v xml:space="preserve"> </v>
      </c>
      <c r="D80" s="1066"/>
      <c r="E80" s="1066"/>
      <c r="F80" s="1066"/>
      <c r="G80" s="1066"/>
      <c r="H80" s="1067"/>
      <c r="I80" s="470">
        <f>'Descarte (ORÇ)'!I124</f>
        <v>0</v>
      </c>
      <c r="J80" s="120">
        <f>'Descarte (ORÇ)'!J124</f>
        <v>0</v>
      </c>
      <c r="K80" s="120">
        <f t="shared" si="10"/>
        <v>0</v>
      </c>
      <c r="L80" s="122">
        <f t="shared" si="11"/>
        <v>0</v>
      </c>
      <c r="M80" s="121"/>
      <c r="N80" s="121"/>
    </row>
    <row r="81" spans="2:14" x14ac:dyDescent="0.2">
      <c r="B81" s="119">
        <v>10</v>
      </c>
      <c r="C81" s="1066" t="str">
        <f>IF(ISBLANK('Descarte (ORÇ)'!C125)," ",'Descarte (ORÇ)'!C125)</f>
        <v xml:space="preserve"> </v>
      </c>
      <c r="D81" s="1066"/>
      <c r="E81" s="1066"/>
      <c r="F81" s="1066"/>
      <c r="G81" s="1066"/>
      <c r="H81" s="1067"/>
      <c r="I81" s="470">
        <f>'Descarte (ORÇ)'!I125</f>
        <v>0</v>
      </c>
      <c r="J81" s="120">
        <f>'Descarte (ORÇ)'!J125</f>
        <v>0</v>
      </c>
      <c r="K81" s="120">
        <f t="shared" si="10"/>
        <v>0</v>
      </c>
      <c r="L81" s="122">
        <f t="shared" si="11"/>
        <v>0</v>
      </c>
      <c r="M81" s="121"/>
      <c r="N81" s="121"/>
    </row>
    <row r="82" spans="2:14" x14ac:dyDescent="0.2">
      <c r="B82" s="123"/>
      <c r="C82" s="1075" t="s">
        <v>258</v>
      </c>
      <c r="D82" s="1075"/>
      <c r="E82" s="1075"/>
      <c r="F82" s="1075"/>
      <c r="G82" s="1075"/>
      <c r="H82" s="1075"/>
      <c r="I82" s="1075"/>
      <c r="J82" s="1076"/>
      <c r="K82" s="124">
        <f>SUM(K72:K81)</f>
        <v>0</v>
      </c>
      <c r="L82" s="125">
        <f>SUM(L72:L81)</f>
        <v>0</v>
      </c>
      <c r="M82" s="125">
        <f>SUM(M72:M81)</f>
        <v>0</v>
      </c>
      <c r="N82" s="125">
        <f>SUM(N72:N81)</f>
        <v>0</v>
      </c>
    </row>
    <row r="83" spans="2:14" x14ac:dyDescent="0.2">
      <c r="B83" s="1062" t="s">
        <v>681</v>
      </c>
      <c r="C83" s="1063"/>
      <c r="D83" s="1063"/>
      <c r="E83" s="1063"/>
      <c r="F83" s="1063"/>
      <c r="G83" s="1063"/>
      <c r="H83" s="1063"/>
      <c r="I83" s="1063"/>
      <c r="J83" s="1063"/>
      <c r="K83" s="1063"/>
      <c r="L83" s="1063"/>
      <c r="M83" s="1063"/>
      <c r="N83" s="1064"/>
    </row>
    <row r="84" spans="2:14" x14ac:dyDescent="0.2">
      <c r="B84" s="1051" t="s">
        <v>228</v>
      </c>
      <c r="C84" s="1052"/>
      <c r="D84" s="1052"/>
      <c r="E84" s="1052"/>
      <c r="F84" s="1052"/>
      <c r="G84" s="1052"/>
      <c r="H84" s="1053"/>
      <c r="I84" s="117" t="s">
        <v>16</v>
      </c>
      <c r="J84" s="117" t="s">
        <v>232</v>
      </c>
      <c r="K84" s="117" t="s">
        <v>0</v>
      </c>
      <c r="L84" s="299" t="s">
        <v>781</v>
      </c>
      <c r="M84" s="299" t="s">
        <v>233</v>
      </c>
      <c r="N84" s="300" t="s">
        <v>234</v>
      </c>
    </row>
    <row r="85" spans="2:14" x14ac:dyDescent="0.2">
      <c r="B85" s="119">
        <v>1</v>
      </c>
      <c r="C85" s="1066" t="str">
        <f>IF(ISBLANK('Descarte (ORÇ)'!C138)," ",'Descarte (ORÇ)'!C138)</f>
        <v xml:space="preserve"> </v>
      </c>
      <c r="D85" s="1066"/>
      <c r="E85" s="1066"/>
      <c r="F85" s="1066"/>
      <c r="G85" s="1066"/>
      <c r="H85" s="1067"/>
      <c r="I85" s="470">
        <f>'Descarte (ORÇ)'!I138</f>
        <v>0</v>
      </c>
      <c r="J85" s="120">
        <f>'Descarte (ORÇ)'!J138</f>
        <v>0</v>
      </c>
      <c r="K85" s="120">
        <f t="shared" ref="K85:K94" si="12">I85*J85</f>
        <v>0</v>
      </c>
      <c r="L85" s="122">
        <f t="shared" ref="L85:L94" si="13">K85-M85-N85</f>
        <v>0</v>
      </c>
      <c r="M85" s="121"/>
      <c r="N85" s="121"/>
    </row>
    <row r="86" spans="2:14" x14ac:dyDescent="0.2">
      <c r="B86" s="119">
        <v>2</v>
      </c>
      <c r="C86" s="1066" t="str">
        <f>IF(ISBLANK('Descarte (ORÇ)'!C139)," ",'Descarte (ORÇ)'!C139)</f>
        <v xml:space="preserve"> </v>
      </c>
      <c r="D86" s="1066"/>
      <c r="E86" s="1066"/>
      <c r="F86" s="1066"/>
      <c r="G86" s="1066"/>
      <c r="H86" s="1067"/>
      <c r="I86" s="470">
        <f>'Descarte (ORÇ)'!I139</f>
        <v>0</v>
      </c>
      <c r="J86" s="120">
        <f>'Descarte (ORÇ)'!J139</f>
        <v>0</v>
      </c>
      <c r="K86" s="120">
        <f t="shared" si="12"/>
        <v>0</v>
      </c>
      <c r="L86" s="122">
        <f t="shared" si="13"/>
        <v>0</v>
      </c>
      <c r="M86" s="121"/>
      <c r="N86" s="121"/>
    </row>
    <row r="87" spans="2:14" x14ac:dyDescent="0.2">
      <c r="B87" s="119">
        <v>3</v>
      </c>
      <c r="C87" s="1066" t="str">
        <f>IF(ISBLANK('Descarte (ORÇ)'!C140)," ",'Descarte (ORÇ)'!C140)</f>
        <v xml:space="preserve"> </v>
      </c>
      <c r="D87" s="1066"/>
      <c r="E87" s="1066"/>
      <c r="F87" s="1066"/>
      <c r="G87" s="1066"/>
      <c r="H87" s="1067"/>
      <c r="I87" s="470">
        <f>'Descarte (ORÇ)'!I140</f>
        <v>0</v>
      </c>
      <c r="J87" s="120">
        <f>'Descarte (ORÇ)'!J140</f>
        <v>0</v>
      </c>
      <c r="K87" s="120">
        <f t="shared" si="12"/>
        <v>0</v>
      </c>
      <c r="L87" s="122">
        <f t="shared" si="13"/>
        <v>0</v>
      </c>
      <c r="M87" s="121"/>
      <c r="N87" s="121"/>
    </row>
    <row r="88" spans="2:14" x14ac:dyDescent="0.2">
      <c r="B88" s="119">
        <v>4</v>
      </c>
      <c r="C88" s="1066" t="str">
        <f>IF(ISBLANK('Descarte (ORÇ)'!C141)," ",'Descarte (ORÇ)'!C141)</f>
        <v xml:space="preserve"> </v>
      </c>
      <c r="D88" s="1066"/>
      <c r="E88" s="1066"/>
      <c r="F88" s="1066"/>
      <c r="G88" s="1066"/>
      <c r="H88" s="1067"/>
      <c r="I88" s="470">
        <f>'Descarte (ORÇ)'!I141</f>
        <v>0</v>
      </c>
      <c r="J88" s="120">
        <f>'Descarte (ORÇ)'!J141</f>
        <v>0</v>
      </c>
      <c r="K88" s="120">
        <f t="shared" si="12"/>
        <v>0</v>
      </c>
      <c r="L88" s="122">
        <f t="shared" si="13"/>
        <v>0</v>
      </c>
      <c r="M88" s="121"/>
      <c r="N88" s="121"/>
    </row>
    <row r="89" spans="2:14" x14ac:dyDescent="0.2">
      <c r="B89" s="119">
        <v>5</v>
      </c>
      <c r="C89" s="1066" t="str">
        <f>IF(ISBLANK('Descarte (ORÇ)'!C142)," ",'Descarte (ORÇ)'!C142)</f>
        <v xml:space="preserve"> </v>
      </c>
      <c r="D89" s="1066"/>
      <c r="E89" s="1066"/>
      <c r="F89" s="1066"/>
      <c r="G89" s="1066"/>
      <c r="H89" s="1067"/>
      <c r="I89" s="470">
        <f>'Descarte (ORÇ)'!I142</f>
        <v>0</v>
      </c>
      <c r="J89" s="120">
        <f>'Descarte (ORÇ)'!J142</f>
        <v>0</v>
      </c>
      <c r="K89" s="120">
        <f t="shared" si="12"/>
        <v>0</v>
      </c>
      <c r="L89" s="122">
        <f t="shared" si="13"/>
        <v>0</v>
      </c>
      <c r="M89" s="121"/>
      <c r="N89" s="121"/>
    </row>
    <row r="90" spans="2:14" x14ac:dyDescent="0.2">
      <c r="B90" s="119">
        <v>6</v>
      </c>
      <c r="C90" s="1066" t="str">
        <f>IF(ISBLANK('Descarte (ORÇ)'!C143)," ",'Descarte (ORÇ)'!C143)</f>
        <v xml:space="preserve"> </v>
      </c>
      <c r="D90" s="1066"/>
      <c r="E90" s="1066"/>
      <c r="F90" s="1066"/>
      <c r="G90" s="1066"/>
      <c r="H90" s="1067"/>
      <c r="I90" s="470">
        <f>'Descarte (ORÇ)'!I143</f>
        <v>0</v>
      </c>
      <c r="J90" s="120">
        <f>'Descarte (ORÇ)'!J143</f>
        <v>0</v>
      </c>
      <c r="K90" s="120">
        <f t="shared" si="12"/>
        <v>0</v>
      </c>
      <c r="L90" s="122">
        <f t="shared" si="13"/>
        <v>0</v>
      </c>
      <c r="M90" s="121"/>
      <c r="N90" s="121"/>
    </row>
    <row r="91" spans="2:14" x14ac:dyDescent="0.2">
      <c r="B91" s="119">
        <v>7</v>
      </c>
      <c r="C91" s="1066" t="str">
        <f>IF(ISBLANK('Descarte (ORÇ)'!C144)," ",'Descarte (ORÇ)'!C144)</f>
        <v xml:space="preserve"> </v>
      </c>
      <c r="D91" s="1066"/>
      <c r="E91" s="1066"/>
      <c r="F91" s="1066"/>
      <c r="G91" s="1066"/>
      <c r="H91" s="1067"/>
      <c r="I91" s="470">
        <f>'Descarte (ORÇ)'!I144</f>
        <v>0</v>
      </c>
      <c r="J91" s="120">
        <f>'Descarte (ORÇ)'!J144</f>
        <v>0</v>
      </c>
      <c r="K91" s="120">
        <f t="shared" si="12"/>
        <v>0</v>
      </c>
      <c r="L91" s="122">
        <f t="shared" si="13"/>
        <v>0</v>
      </c>
      <c r="M91" s="121"/>
      <c r="N91" s="121"/>
    </row>
    <row r="92" spans="2:14" x14ac:dyDescent="0.2">
      <c r="B92" s="119">
        <v>8</v>
      </c>
      <c r="C92" s="1066" t="str">
        <f>IF(ISBLANK('Descarte (ORÇ)'!C145)," ",'Descarte (ORÇ)'!C145)</f>
        <v xml:space="preserve"> </v>
      </c>
      <c r="D92" s="1066"/>
      <c r="E92" s="1066"/>
      <c r="F92" s="1066"/>
      <c r="G92" s="1066"/>
      <c r="H92" s="1067"/>
      <c r="I92" s="470">
        <f>'Descarte (ORÇ)'!I145</f>
        <v>0</v>
      </c>
      <c r="J92" s="120">
        <f>'Descarte (ORÇ)'!J145</f>
        <v>0</v>
      </c>
      <c r="K92" s="120">
        <f t="shared" si="12"/>
        <v>0</v>
      </c>
      <c r="L92" s="122">
        <f t="shared" si="13"/>
        <v>0</v>
      </c>
      <c r="M92" s="121"/>
      <c r="N92" s="121"/>
    </row>
    <row r="93" spans="2:14" x14ac:dyDescent="0.2">
      <c r="B93" s="119">
        <v>9</v>
      </c>
      <c r="C93" s="1066" t="str">
        <f>IF(ISBLANK('Descarte (ORÇ)'!C146)," ",'Descarte (ORÇ)'!C146)</f>
        <v xml:space="preserve"> </v>
      </c>
      <c r="D93" s="1066"/>
      <c r="E93" s="1066"/>
      <c r="F93" s="1066"/>
      <c r="G93" s="1066"/>
      <c r="H93" s="1067"/>
      <c r="I93" s="470">
        <f>'Descarte (ORÇ)'!I146</f>
        <v>0</v>
      </c>
      <c r="J93" s="120">
        <f>'Descarte (ORÇ)'!J146</f>
        <v>0</v>
      </c>
      <c r="K93" s="120">
        <f t="shared" si="12"/>
        <v>0</v>
      </c>
      <c r="L93" s="122">
        <f t="shared" si="13"/>
        <v>0</v>
      </c>
      <c r="M93" s="121"/>
      <c r="N93" s="121"/>
    </row>
    <row r="94" spans="2:14" x14ac:dyDescent="0.2">
      <c r="B94" s="119">
        <v>10</v>
      </c>
      <c r="C94" s="1066" t="str">
        <f>IF(ISBLANK('Descarte (ORÇ)'!C147)," ",'Descarte (ORÇ)'!C147)</f>
        <v xml:space="preserve"> </v>
      </c>
      <c r="D94" s="1066"/>
      <c r="E94" s="1066"/>
      <c r="F94" s="1066"/>
      <c r="G94" s="1066"/>
      <c r="H94" s="1067"/>
      <c r="I94" s="470">
        <f>'Descarte (ORÇ)'!I147</f>
        <v>0</v>
      </c>
      <c r="J94" s="120">
        <f>'Descarte (ORÇ)'!J147</f>
        <v>0</v>
      </c>
      <c r="K94" s="120">
        <f t="shared" si="12"/>
        <v>0</v>
      </c>
      <c r="L94" s="122">
        <f t="shared" si="13"/>
        <v>0</v>
      </c>
      <c r="M94" s="121"/>
      <c r="N94" s="121"/>
    </row>
    <row r="95" spans="2:14" x14ac:dyDescent="0.2">
      <c r="B95" s="123"/>
      <c r="C95" s="1075" t="s">
        <v>259</v>
      </c>
      <c r="D95" s="1075"/>
      <c r="E95" s="1075"/>
      <c r="F95" s="1075"/>
      <c r="G95" s="1075"/>
      <c r="H95" s="1075"/>
      <c r="I95" s="1075"/>
      <c r="J95" s="1076"/>
      <c r="K95" s="124">
        <f>SUM(K85:K94)</f>
        <v>0</v>
      </c>
      <c r="L95" s="125">
        <f>SUM(L85:L94)</f>
        <v>0</v>
      </c>
      <c r="M95" s="125">
        <f>SUM(M85:M94)</f>
        <v>0</v>
      </c>
      <c r="N95" s="125">
        <f>SUM(N85:N94)</f>
        <v>0</v>
      </c>
    </row>
    <row r="96" spans="2:14" x14ac:dyDescent="0.2">
      <c r="B96" s="129"/>
      <c r="C96" s="1077" t="s">
        <v>683</v>
      </c>
      <c r="D96" s="1077"/>
      <c r="E96" s="1077"/>
      <c r="F96" s="1077"/>
      <c r="G96" s="1077"/>
      <c r="H96" s="1077"/>
      <c r="I96" s="1077"/>
      <c r="J96" s="1078"/>
      <c r="K96" s="130">
        <f>SUM(K17,K30,K43,K56,K69,K82,K95)</f>
        <v>0</v>
      </c>
      <c r="L96" s="130">
        <f>SUM(L17,L30,L43,L56,L69,L82,L95)</f>
        <v>0</v>
      </c>
      <c r="M96" s="130">
        <f>SUM(M17,M30,M43,M56,M69,M82,M95)</f>
        <v>0</v>
      </c>
      <c r="N96" s="130">
        <f>SUM(N17,N30,N43,N56,N69,N82,N95)</f>
        <v>0</v>
      </c>
    </row>
  </sheetData>
  <sheetProtection algorithmName="SHA-512" hashValue="0dCdk1oVoHuY+KQFDZmScdzMTj32UdElgQvg2gi8c7PxY2JGqynQyN7rwLVRX2t9ovKkd252qHFU1j6uS1K34w==" saltValue="GTCtFGC+0ySPrKrNpCXicA==" spinCount="100000" sheet="1" objects="1" scenarios="1"/>
  <mergeCells count="95"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  <mergeCell ref="C86:H86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B70:N70"/>
    <mergeCell ref="C64:H64"/>
    <mergeCell ref="C65:H65"/>
    <mergeCell ref="C66:H66"/>
    <mergeCell ref="C67:H67"/>
    <mergeCell ref="C68:H68"/>
    <mergeCell ref="C69:J69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52:H52"/>
    <mergeCell ref="C61:H61"/>
    <mergeCell ref="C62:H62"/>
    <mergeCell ref="C49:H49"/>
    <mergeCell ref="C50:H50"/>
    <mergeCell ref="C41:H41"/>
    <mergeCell ref="C42:H42"/>
    <mergeCell ref="C43:J43"/>
    <mergeCell ref="B45:H45"/>
    <mergeCell ref="C46:H46"/>
    <mergeCell ref="B44:N44"/>
    <mergeCell ref="C35:H35"/>
    <mergeCell ref="C36:H36"/>
    <mergeCell ref="C47:H47"/>
    <mergeCell ref="C48:H48"/>
    <mergeCell ref="C37:H37"/>
    <mergeCell ref="C38:H38"/>
    <mergeCell ref="C39:H39"/>
    <mergeCell ref="C40:H40"/>
    <mergeCell ref="C28:H28"/>
    <mergeCell ref="C29:H29"/>
    <mergeCell ref="C30:J30"/>
    <mergeCell ref="C34:H34"/>
    <mergeCell ref="B32:H32"/>
    <mergeCell ref="C33:H33"/>
    <mergeCell ref="B31:N31"/>
    <mergeCell ref="C20:H20"/>
    <mergeCell ref="C21:H21"/>
    <mergeCell ref="C22:H22"/>
    <mergeCell ref="C23:H23"/>
    <mergeCell ref="C27:H27"/>
    <mergeCell ref="C25:H25"/>
    <mergeCell ref="C26:H26"/>
    <mergeCell ref="C24:H24"/>
    <mergeCell ref="C15:H15"/>
    <mergeCell ref="C16:H16"/>
    <mergeCell ref="C17:J17"/>
    <mergeCell ref="B18:N18"/>
    <mergeCell ref="B19:H19"/>
    <mergeCell ref="C14:H14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30">
    <tabColor theme="7" tint="-0.499984740745262"/>
  </sheetPr>
  <dimension ref="B2:R454"/>
  <sheetViews>
    <sheetView showGridLines="0" topLeftCell="G1" zoomScale="80" zoomScaleNormal="80" workbookViewId="0">
      <pane ySplit="6" topLeftCell="A7" activePane="bottomLeft" state="frozen"/>
      <selection activeCell="H9" sqref="H9"/>
      <selection pane="bottomLeft" activeCell="B9" sqref="B9:H9"/>
    </sheetView>
  </sheetViews>
  <sheetFormatPr baseColWidth="10" defaultColWidth="9.1640625" defaultRowHeight="15" x14ac:dyDescent="0.2"/>
  <cols>
    <col min="1" max="2" width="3.6640625" style="362" customWidth="1"/>
    <col min="3" max="9" width="9.1640625" style="362"/>
    <col min="10" max="11" width="12.6640625" style="362" customWidth="1"/>
    <col min="12" max="12" width="20.1640625" style="362" bestFit="1" customWidth="1"/>
    <col min="13" max="18" width="28.5" style="362" customWidth="1"/>
    <col min="19" max="16384" width="9.1640625" style="362"/>
  </cols>
  <sheetData>
    <row r="2" spans="2:18" ht="22.5" customHeight="1" x14ac:dyDescent="0.2">
      <c r="B2" s="455"/>
      <c r="C2" s="456"/>
      <c r="D2" s="456"/>
      <c r="E2" s="1058" t="s">
        <v>916</v>
      </c>
      <c r="F2" s="1058"/>
      <c r="G2" s="1058"/>
      <c r="H2" s="1058"/>
      <c r="I2" s="1058"/>
      <c r="J2" s="1058"/>
      <c r="K2" s="456"/>
      <c r="L2" s="456"/>
      <c r="M2" s="456"/>
      <c r="N2" s="456"/>
      <c r="O2" s="457"/>
      <c r="P2" s="457"/>
      <c r="Q2" s="457"/>
      <c r="R2" s="457"/>
    </row>
    <row r="3" spans="2:18" x14ac:dyDescent="0.2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86" t="s">
        <v>915</v>
      </c>
      <c r="N3" s="1087"/>
      <c r="O3" s="1087"/>
      <c r="P3" s="1087"/>
      <c r="Q3" s="1087"/>
      <c r="R3" s="1087"/>
    </row>
    <row r="4" spans="2:18" x14ac:dyDescent="0.2">
      <c r="B4" s="106" t="s">
        <v>224</v>
      </c>
      <c r="C4" s="107"/>
      <c r="D4" s="107"/>
      <c r="E4" s="107"/>
      <c r="F4" s="108">
        <v>0.95</v>
      </c>
      <c r="G4" s="109"/>
      <c r="H4" s="107" t="s">
        <v>225</v>
      </c>
      <c r="I4" s="107"/>
      <c r="J4" s="107"/>
      <c r="K4" s="107"/>
      <c r="L4" s="110">
        <v>1.96</v>
      </c>
      <c r="M4" s="1086"/>
      <c r="N4" s="1087"/>
      <c r="O4" s="1087"/>
      <c r="P4" s="1087"/>
      <c r="Q4" s="1087"/>
      <c r="R4" s="1087"/>
    </row>
    <row r="5" spans="2:18" x14ac:dyDescent="0.2">
      <c r="B5" s="106" t="s">
        <v>226</v>
      </c>
      <c r="C5" s="107"/>
      <c r="D5" s="107"/>
      <c r="E5" s="107"/>
      <c r="F5" s="108">
        <v>0.1</v>
      </c>
      <c r="G5" s="109"/>
      <c r="H5" s="107"/>
      <c r="I5" s="107"/>
      <c r="J5" s="107"/>
      <c r="K5" s="107"/>
      <c r="L5" s="112"/>
      <c r="M5" s="1086"/>
      <c r="N5" s="1087"/>
      <c r="O5" s="1087"/>
      <c r="P5" s="1087"/>
      <c r="Q5" s="1087"/>
      <c r="R5" s="1087"/>
    </row>
    <row r="6" spans="2:18" x14ac:dyDescent="0.2">
      <c r="B6" s="113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471" t="s">
        <v>899</v>
      </c>
      <c r="N6" s="471" t="s">
        <v>908</v>
      </c>
      <c r="O6" s="471" t="s">
        <v>909</v>
      </c>
      <c r="P6" s="471" t="s">
        <v>924</v>
      </c>
      <c r="Q6" s="471" t="s">
        <v>925</v>
      </c>
      <c r="R6" s="471" t="s">
        <v>926</v>
      </c>
    </row>
    <row r="7" spans="2:18" x14ac:dyDescent="0.2">
      <c r="B7" s="1079" t="s">
        <v>671</v>
      </c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453"/>
      <c r="N7" s="453"/>
      <c r="O7" s="454"/>
      <c r="P7" s="453"/>
      <c r="Q7" s="453"/>
      <c r="R7" s="454"/>
    </row>
    <row r="8" spans="2:18" x14ac:dyDescent="0.2">
      <c r="B8" s="1080" t="s">
        <v>227</v>
      </c>
      <c r="C8" s="1080"/>
      <c r="D8" s="1080"/>
      <c r="E8" s="1080"/>
      <c r="F8" s="1080"/>
      <c r="G8" s="1080"/>
      <c r="H8" s="1080"/>
      <c r="I8" s="1080"/>
      <c r="J8" s="1080"/>
      <c r="K8" s="1080"/>
      <c r="L8" s="1080"/>
      <c r="M8" s="471" t="s">
        <v>899</v>
      </c>
      <c r="N8" s="471" t="s">
        <v>908</v>
      </c>
      <c r="O8" s="471" t="s">
        <v>909</v>
      </c>
      <c r="P8" s="471" t="s">
        <v>924</v>
      </c>
      <c r="Q8" s="471" t="s">
        <v>925</v>
      </c>
      <c r="R8" s="471" t="s">
        <v>926</v>
      </c>
    </row>
    <row r="9" spans="2:18" x14ac:dyDescent="0.2">
      <c r="B9" s="1051" t="s">
        <v>228</v>
      </c>
      <c r="C9" s="1052"/>
      <c r="D9" s="1052"/>
      <c r="E9" s="1052"/>
      <c r="F9" s="1052"/>
      <c r="G9" s="1052"/>
      <c r="H9" s="1053"/>
      <c r="I9" s="116" t="s">
        <v>229</v>
      </c>
      <c r="J9" s="117" t="s">
        <v>230</v>
      </c>
      <c r="K9" s="117" t="s">
        <v>231</v>
      </c>
      <c r="L9" s="117" t="s">
        <v>898</v>
      </c>
      <c r="M9" s="299" t="s">
        <v>232</v>
      </c>
      <c r="N9" s="299" t="s">
        <v>232</v>
      </c>
      <c r="O9" s="299" t="s">
        <v>232</v>
      </c>
      <c r="P9" s="299" t="s">
        <v>232</v>
      </c>
      <c r="Q9" s="299" t="s">
        <v>232</v>
      </c>
      <c r="R9" s="299" t="s">
        <v>232</v>
      </c>
    </row>
    <row r="10" spans="2:18" x14ac:dyDescent="0.2">
      <c r="B10" s="119">
        <v>1</v>
      </c>
      <c r="C10" s="1081"/>
      <c r="D10" s="1049"/>
      <c r="E10" s="1049"/>
      <c r="F10" s="1049"/>
      <c r="G10" s="1049"/>
      <c r="H10" s="1050"/>
      <c r="I10" s="475"/>
      <c r="J10" s="463"/>
      <c r="K10" s="410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437">
        <f t="shared" ref="L10:L59" si="0">IFERROR(IF(INDEX(M10:R10,1,MATCH(SMALL($M$446:$R$446,1),$M$446:$R$446,0))&gt;0,INDEX(M10:R10,1,MATCH(SMALL($M$446:$R$446,1),$M$446:$R$446,0)),IF(INDEX(M10:R10,1,MATCH(SMALL($M$446:$R$446,2),$M$446:$R$446,0))&gt;0,INDEX(M10:R10,1,MATCH(SMALL($M$446:$R$446,2),$M$446:$R$446,0)),IF(INDEX(M10:R10,1,MATCH(SMALL($M$446:$R$446,3),$M$446:$R$446,0))&gt;0,INDEX(M10:R10,1,MATCH(SMALL($M$446:$R$446,3),$M$446:$R$446,0)),IF(INDEX(M10:R10,1,MATCH(SMALL($M$446:$R$446,4),$M$446:$R$446,0))&gt;0,INDEX(M10:R10,1,MATCH(SMALL($M$446:$R$446,4),$M$446:$R$446,0)),IF(INDEX(M10:R10,1,MATCH(SMALL($M$446:$R$446,5),$M$446:$R$446,0))&gt;0,INDEX(M10:R10,1,MATCH(SMALL($M$446:$R$446,5),$M$446:$R$446,0)),INDEX(M10:R10,1,MATCH(SMALL($M$446:$R$446,6),$M$446:$R$446,0))))))),0)</f>
        <v>0</v>
      </c>
      <c r="M10" s="464"/>
      <c r="N10" s="121"/>
      <c r="O10" s="121"/>
      <c r="P10" s="464"/>
      <c r="Q10" s="121"/>
      <c r="R10" s="121"/>
    </row>
    <row r="11" spans="2:18" x14ac:dyDescent="0.2">
      <c r="B11" s="119">
        <v>2</v>
      </c>
      <c r="C11" s="1049"/>
      <c r="D11" s="1049"/>
      <c r="E11" s="1049"/>
      <c r="F11" s="1049"/>
      <c r="G11" s="1049"/>
      <c r="H11" s="1050"/>
      <c r="I11" s="475"/>
      <c r="J11" s="463"/>
      <c r="K11" s="410">
        <f t="shared" ref="K11:K59" si="1">IF(OR(I11=0,J11=0),0,IF((((($L$4^2*I11^2)/$F$5^2)*J11)/((($L$4^2*I11^2)/$F$5^2)+J11))&lt;(($L$4^2*I11^2)/$F$5^2),ROUND((((($L$4^2*I11^2)/$F$5^2)*J11)/((($L$4^2*I11^2)/$F$5^2)+J11)),0),ROUND((($L$4^2*I11^2)/$F$5^2),0)))</f>
        <v>0</v>
      </c>
      <c r="L11" s="437">
        <f t="shared" si="0"/>
        <v>0</v>
      </c>
      <c r="M11" s="464"/>
      <c r="N11" s="121"/>
      <c r="O11" s="121"/>
      <c r="P11" s="464"/>
      <c r="Q11" s="121"/>
      <c r="R11" s="121"/>
    </row>
    <row r="12" spans="2:18" x14ac:dyDescent="0.2">
      <c r="B12" s="119">
        <v>3</v>
      </c>
      <c r="C12" s="1049"/>
      <c r="D12" s="1049"/>
      <c r="E12" s="1049"/>
      <c r="F12" s="1049"/>
      <c r="G12" s="1049"/>
      <c r="H12" s="1050"/>
      <c r="I12" s="475"/>
      <c r="J12" s="463"/>
      <c r="K12" s="410">
        <f t="shared" si="1"/>
        <v>0</v>
      </c>
      <c r="L12" s="437">
        <f t="shared" si="0"/>
        <v>0</v>
      </c>
      <c r="M12" s="635"/>
      <c r="N12" s="121"/>
      <c r="O12" s="121"/>
      <c r="P12" s="464"/>
      <c r="Q12" s="121"/>
      <c r="R12" s="121"/>
    </row>
    <row r="13" spans="2:18" x14ac:dyDescent="0.2">
      <c r="B13" s="119">
        <v>4</v>
      </c>
      <c r="C13" s="1049"/>
      <c r="D13" s="1049"/>
      <c r="E13" s="1049"/>
      <c r="F13" s="1049"/>
      <c r="G13" s="1049"/>
      <c r="H13" s="1050"/>
      <c r="I13" s="475"/>
      <c r="J13" s="463"/>
      <c r="K13" s="410">
        <f t="shared" si="1"/>
        <v>0</v>
      </c>
      <c r="L13" s="437">
        <f t="shared" si="0"/>
        <v>0</v>
      </c>
      <c r="M13" s="464"/>
      <c r="N13" s="121"/>
      <c r="O13" s="121"/>
      <c r="P13" s="464"/>
      <c r="Q13" s="121"/>
      <c r="R13" s="121"/>
    </row>
    <row r="14" spans="2:18" x14ac:dyDescent="0.2">
      <c r="B14" s="119">
        <v>5</v>
      </c>
      <c r="C14" s="1049"/>
      <c r="D14" s="1049"/>
      <c r="E14" s="1049"/>
      <c r="F14" s="1049"/>
      <c r="G14" s="1049"/>
      <c r="H14" s="1050"/>
      <c r="I14" s="475"/>
      <c r="J14" s="463"/>
      <c r="K14" s="410">
        <f t="shared" si="1"/>
        <v>0</v>
      </c>
      <c r="L14" s="437">
        <f t="shared" si="0"/>
        <v>0</v>
      </c>
      <c r="M14" s="464"/>
      <c r="N14" s="121"/>
      <c r="O14" s="121"/>
      <c r="P14" s="464"/>
      <c r="Q14" s="121"/>
      <c r="R14" s="121"/>
    </row>
    <row r="15" spans="2:18" x14ac:dyDescent="0.2">
      <c r="B15" s="119">
        <v>6</v>
      </c>
      <c r="C15" s="1049"/>
      <c r="D15" s="1049"/>
      <c r="E15" s="1049"/>
      <c r="F15" s="1049"/>
      <c r="G15" s="1049"/>
      <c r="H15" s="1050"/>
      <c r="I15" s="475"/>
      <c r="J15" s="463"/>
      <c r="K15" s="410">
        <f t="shared" si="1"/>
        <v>0</v>
      </c>
      <c r="L15" s="437">
        <f t="shared" si="0"/>
        <v>0</v>
      </c>
      <c r="M15" s="635"/>
      <c r="N15" s="121"/>
      <c r="O15" s="121"/>
      <c r="P15" s="464"/>
      <c r="Q15" s="121"/>
      <c r="R15" s="121"/>
    </row>
    <row r="16" spans="2:18" x14ac:dyDescent="0.2">
      <c r="B16" s="119">
        <v>7</v>
      </c>
      <c r="C16" s="1049"/>
      <c r="D16" s="1049"/>
      <c r="E16" s="1049"/>
      <c r="F16" s="1049"/>
      <c r="G16" s="1049"/>
      <c r="H16" s="1050"/>
      <c r="I16" s="475"/>
      <c r="J16" s="463"/>
      <c r="K16" s="410">
        <f t="shared" si="1"/>
        <v>0</v>
      </c>
      <c r="L16" s="437">
        <f t="shared" si="0"/>
        <v>0</v>
      </c>
      <c r="M16" s="464"/>
      <c r="N16" s="601"/>
      <c r="O16" s="121"/>
      <c r="P16" s="464"/>
      <c r="Q16" s="121"/>
      <c r="R16" s="121"/>
    </row>
    <row r="17" spans="2:18" x14ac:dyDescent="0.2">
      <c r="B17" s="119">
        <v>8</v>
      </c>
      <c r="C17" s="1049"/>
      <c r="D17" s="1049"/>
      <c r="E17" s="1049"/>
      <c r="F17" s="1049"/>
      <c r="G17" s="1049"/>
      <c r="H17" s="1050"/>
      <c r="I17" s="475"/>
      <c r="J17" s="463"/>
      <c r="K17" s="410">
        <f t="shared" si="1"/>
        <v>0</v>
      </c>
      <c r="L17" s="437">
        <f t="shared" si="0"/>
        <v>0</v>
      </c>
      <c r="M17" s="464"/>
      <c r="N17" s="121"/>
      <c r="O17" s="121"/>
      <c r="P17" s="464"/>
      <c r="Q17" s="121"/>
      <c r="R17" s="121"/>
    </row>
    <row r="18" spans="2:18" x14ac:dyDescent="0.2">
      <c r="B18" s="119">
        <v>9</v>
      </c>
      <c r="C18" s="1049"/>
      <c r="D18" s="1049"/>
      <c r="E18" s="1049"/>
      <c r="F18" s="1049"/>
      <c r="G18" s="1049"/>
      <c r="H18" s="1050"/>
      <c r="I18" s="475"/>
      <c r="J18" s="463"/>
      <c r="K18" s="410">
        <f t="shared" si="1"/>
        <v>0</v>
      </c>
      <c r="L18" s="437">
        <f t="shared" si="0"/>
        <v>0</v>
      </c>
      <c r="M18" s="464"/>
      <c r="N18" s="121"/>
      <c r="O18" s="121"/>
      <c r="P18" s="464"/>
      <c r="Q18" s="121"/>
      <c r="R18" s="121"/>
    </row>
    <row r="19" spans="2:18" x14ac:dyDescent="0.2">
      <c r="B19" s="119">
        <v>10</v>
      </c>
      <c r="C19" s="1049"/>
      <c r="D19" s="1049"/>
      <c r="E19" s="1049"/>
      <c r="F19" s="1049"/>
      <c r="G19" s="1049"/>
      <c r="H19" s="1050"/>
      <c r="I19" s="475"/>
      <c r="J19" s="463"/>
      <c r="K19" s="410">
        <f t="shared" si="1"/>
        <v>0</v>
      </c>
      <c r="L19" s="437">
        <f t="shared" si="0"/>
        <v>0</v>
      </c>
      <c r="M19" s="464"/>
      <c r="N19" s="121"/>
      <c r="O19" s="121"/>
      <c r="P19" s="464"/>
      <c r="Q19" s="121"/>
      <c r="R19" s="121"/>
    </row>
    <row r="20" spans="2:18" x14ac:dyDescent="0.2">
      <c r="B20" s="119">
        <v>11</v>
      </c>
      <c r="C20" s="1049"/>
      <c r="D20" s="1049"/>
      <c r="E20" s="1049"/>
      <c r="F20" s="1049"/>
      <c r="G20" s="1049"/>
      <c r="H20" s="1050"/>
      <c r="I20" s="475"/>
      <c r="J20" s="463"/>
      <c r="K20" s="410">
        <f t="shared" si="1"/>
        <v>0</v>
      </c>
      <c r="L20" s="437">
        <f t="shared" si="0"/>
        <v>0</v>
      </c>
      <c r="M20" s="464"/>
      <c r="N20" s="121"/>
      <c r="O20" s="121"/>
      <c r="P20" s="464"/>
      <c r="Q20" s="121"/>
      <c r="R20" s="121"/>
    </row>
    <row r="21" spans="2:18" x14ac:dyDescent="0.2">
      <c r="B21" s="119">
        <v>12</v>
      </c>
      <c r="C21" s="1049"/>
      <c r="D21" s="1049"/>
      <c r="E21" s="1049"/>
      <c r="F21" s="1049"/>
      <c r="G21" s="1049"/>
      <c r="H21" s="1050"/>
      <c r="I21" s="475"/>
      <c r="J21" s="463"/>
      <c r="K21" s="410">
        <f t="shared" si="1"/>
        <v>0</v>
      </c>
      <c r="L21" s="437">
        <f t="shared" si="0"/>
        <v>0</v>
      </c>
      <c r="M21" s="464"/>
      <c r="N21" s="121"/>
      <c r="O21" s="121"/>
      <c r="P21" s="464"/>
      <c r="Q21" s="121"/>
      <c r="R21" s="121"/>
    </row>
    <row r="22" spans="2:18" x14ac:dyDescent="0.2">
      <c r="B22" s="119">
        <v>13</v>
      </c>
      <c r="C22" s="1049"/>
      <c r="D22" s="1049"/>
      <c r="E22" s="1049"/>
      <c r="F22" s="1049"/>
      <c r="G22" s="1049"/>
      <c r="H22" s="1050"/>
      <c r="I22" s="475"/>
      <c r="J22" s="463"/>
      <c r="K22" s="410">
        <f t="shared" si="1"/>
        <v>0</v>
      </c>
      <c r="L22" s="437">
        <f t="shared" si="0"/>
        <v>0</v>
      </c>
      <c r="M22" s="464"/>
      <c r="N22" s="121"/>
      <c r="O22" s="121"/>
      <c r="P22" s="464"/>
      <c r="Q22" s="121"/>
      <c r="R22" s="121"/>
    </row>
    <row r="23" spans="2:18" x14ac:dyDescent="0.2">
      <c r="B23" s="119">
        <v>14</v>
      </c>
      <c r="C23" s="1049"/>
      <c r="D23" s="1049"/>
      <c r="E23" s="1049"/>
      <c r="F23" s="1049"/>
      <c r="G23" s="1049"/>
      <c r="H23" s="1050"/>
      <c r="I23" s="475"/>
      <c r="J23" s="463"/>
      <c r="K23" s="410">
        <f t="shared" si="1"/>
        <v>0</v>
      </c>
      <c r="L23" s="437">
        <f t="shared" si="0"/>
        <v>0</v>
      </c>
      <c r="M23" s="464"/>
      <c r="N23" s="121"/>
      <c r="O23" s="121"/>
      <c r="P23" s="464"/>
      <c r="Q23" s="121"/>
      <c r="R23" s="121"/>
    </row>
    <row r="24" spans="2:18" x14ac:dyDescent="0.2">
      <c r="B24" s="119">
        <v>15</v>
      </c>
      <c r="C24" s="1049"/>
      <c r="D24" s="1049"/>
      <c r="E24" s="1049"/>
      <c r="F24" s="1049"/>
      <c r="G24" s="1049"/>
      <c r="H24" s="1050"/>
      <c r="I24" s="475"/>
      <c r="J24" s="463"/>
      <c r="K24" s="410">
        <f t="shared" si="1"/>
        <v>0</v>
      </c>
      <c r="L24" s="437">
        <f t="shared" si="0"/>
        <v>0</v>
      </c>
      <c r="M24" s="464"/>
      <c r="N24" s="121"/>
      <c r="O24" s="121"/>
      <c r="P24" s="464"/>
      <c r="Q24" s="121"/>
      <c r="R24" s="121"/>
    </row>
    <row r="25" spans="2:18" x14ac:dyDescent="0.2">
      <c r="B25" s="119">
        <v>16</v>
      </c>
      <c r="C25" s="1049"/>
      <c r="D25" s="1049"/>
      <c r="E25" s="1049"/>
      <c r="F25" s="1049"/>
      <c r="G25" s="1049"/>
      <c r="H25" s="1050"/>
      <c r="I25" s="475"/>
      <c r="J25" s="463"/>
      <c r="K25" s="410">
        <f t="shared" si="1"/>
        <v>0</v>
      </c>
      <c r="L25" s="437">
        <f t="shared" si="0"/>
        <v>0</v>
      </c>
      <c r="M25" s="464"/>
      <c r="N25" s="121"/>
      <c r="O25" s="121"/>
      <c r="P25" s="464"/>
      <c r="Q25" s="121"/>
      <c r="R25" s="121"/>
    </row>
    <row r="26" spans="2:18" x14ac:dyDescent="0.2">
      <c r="B26" s="119">
        <v>17</v>
      </c>
      <c r="C26" s="1049"/>
      <c r="D26" s="1049"/>
      <c r="E26" s="1049"/>
      <c r="F26" s="1049"/>
      <c r="G26" s="1049"/>
      <c r="H26" s="1050"/>
      <c r="I26" s="475"/>
      <c r="J26" s="463"/>
      <c r="K26" s="410">
        <f t="shared" si="1"/>
        <v>0</v>
      </c>
      <c r="L26" s="437">
        <f t="shared" si="0"/>
        <v>0</v>
      </c>
      <c r="M26" s="464"/>
      <c r="N26" s="121"/>
      <c r="O26" s="121"/>
      <c r="P26" s="464"/>
      <c r="Q26" s="121"/>
      <c r="R26" s="121"/>
    </row>
    <row r="27" spans="2:18" x14ac:dyDescent="0.2">
      <c r="B27" s="119">
        <v>18</v>
      </c>
      <c r="C27" s="1049"/>
      <c r="D27" s="1049"/>
      <c r="E27" s="1049"/>
      <c r="F27" s="1049"/>
      <c r="G27" s="1049"/>
      <c r="H27" s="1050"/>
      <c r="I27" s="475"/>
      <c r="J27" s="463"/>
      <c r="K27" s="410">
        <f t="shared" si="1"/>
        <v>0</v>
      </c>
      <c r="L27" s="437">
        <f t="shared" si="0"/>
        <v>0</v>
      </c>
      <c r="M27" s="464"/>
      <c r="N27" s="121"/>
      <c r="O27" s="121"/>
      <c r="P27" s="464"/>
      <c r="Q27" s="121"/>
      <c r="R27" s="121"/>
    </row>
    <row r="28" spans="2:18" x14ac:dyDescent="0.2">
      <c r="B28" s="119">
        <v>19</v>
      </c>
      <c r="C28" s="1049"/>
      <c r="D28" s="1049"/>
      <c r="E28" s="1049"/>
      <c r="F28" s="1049"/>
      <c r="G28" s="1049"/>
      <c r="H28" s="1050"/>
      <c r="I28" s="475"/>
      <c r="J28" s="463"/>
      <c r="K28" s="410">
        <f t="shared" si="1"/>
        <v>0</v>
      </c>
      <c r="L28" s="437">
        <f t="shared" si="0"/>
        <v>0</v>
      </c>
      <c r="M28" s="464"/>
      <c r="N28" s="121"/>
      <c r="O28" s="121"/>
      <c r="P28" s="464"/>
      <c r="Q28" s="121"/>
      <c r="R28" s="121"/>
    </row>
    <row r="29" spans="2:18" x14ac:dyDescent="0.2">
      <c r="B29" s="119">
        <v>20</v>
      </c>
      <c r="C29" s="1049"/>
      <c r="D29" s="1049"/>
      <c r="E29" s="1049"/>
      <c r="F29" s="1049"/>
      <c r="G29" s="1049"/>
      <c r="H29" s="1050"/>
      <c r="I29" s="475"/>
      <c r="J29" s="463"/>
      <c r="K29" s="410">
        <f t="shared" si="1"/>
        <v>0</v>
      </c>
      <c r="L29" s="437">
        <f t="shared" si="0"/>
        <v>0</v>
      </c>
      <c r="M29" s="464"/>
      <c r="N29" s="121"/>
      <c r="O29" s="121"/>
      <c r="P29" s="464"/>
      <c r="Q29" s="121"/>
      <c r="R29" s="121"/>
    </row>
    <row r="30" spans="2:18" x14ac:dyDescent="0.2">
      <c r="B30" s="119">
        <v>21</v>
      </c>
      <c r="C30" s="1049"/>
      <c r="D30" s="1049"/>
      <c r="E30" s="1049"/>
      <c r="F30" s="1049"/>
      <c r="G30" s="1049"/>
      <c r="H30" s="1050"/>
      <c r="I30" s="475"/>
      <c r="J30" s="463"/>
      <c r="K30" s="410">
        <f t="shared" si="1"/>
        <v>0</v>
      </c>
      <c r="L30" s="437">
        <f t="shared" si="0"/>
        <v>0</v>
      </c>
      <c r="M30" s="464"/>
      <c r="N30" s="121"/>
      <c r="O30" s="121"/>
      <c r="P30" s="464"/>
      <c r="Q30" s="121"/>
      <c r="R30" s="121"/>
    </row>
    <row r="31" spans="2:18" x14ac:dyDescent="0.2">
      <c r="B31" s="119">
        <v>22</v>
      </c>
      <c r="C31" s="1049"/>
      <c r="D31" s="1049"/>
      <c r="E31" s="1049"/>
      <c r="F31" s="1049"/>
      <c r="G31" s="1049"/>
      <c r="H31" s="1050"/>
      <c r="I31" s="475"/>
      <c r="J31" s="463"/>
      <c r="K31" s="410">
        <f t="shared" si="1"/>
        <v>0</v>
      </c>
      <c r="L31" s="437">
        <f t="shared" si="0"/>
        <v>0</v>
      </c>
      <c r="M31" s="464"/>
      <c r="N31" s="121"/>
      <c r="O31" s="121"/>
      <c r="P31" s="464"/>
      <c r="Q31" s="121"/>
      <c r="R31" s="121"/>
    </row>
    <row r="32" spans="2:18" x14ac:dyDescent="0.2">
      <c r="B32" s="119">
        <v>23</v>
      </c>
      <c r="C32" s="1049"/>
      <c r="D32" s="1049"/>
      <c r="E32" s="1049"/>
      <c r="F32" s="1049"/>
      <c r="G32" s="1049"/>
      <c r="H32" s="1050"/>
      <c r="I32" s="475"/>
      <c r="J32" s="463"/>
      <c r="K32" s="410">
        <f t="shared" si="1"/>
        <v>0</v>
      </c>
      <c r="L32" s="437">
        <f t="shared" si="0"/>
        <v>0</v>
      </c>
      <c r="M32" s="464"/>
      <c r="N32" s="121"/>
      <c r="O32" s="121"/>
      <c r="P32" s="464"/>
      <c r="Q32" s="121"/>
      <c r="R32" s="121"/>
    </row>
    <row r="33" spans="2:18" x14ac:dyDescent="0.2">
      <c r="B33" s="119">
        <v>24</v>
      </c>
      <c r="C33" s="1049"/>
      <c r="D33" s="1049"/>
      <c r="E33" s="1049"/>
      <c r="F33" s="1049"/>
      <c r="G33" s="1049"/>
      <c r="H33" s="1050"/>
      <c r="I33" s="475"/>
      <c r="J33" s="463"/>
      <c r="K33" s="410">
        <f t="shared" si="1"/>
        <v>0</v>
      </c>
      <c r="L33" s="437">
        <f t="shared" si="0"/>
        <v>0</v>
      </c>
      <c r="M33" s="464"/>
      <c r="N33" s="121"/>
      <c r="O33" s="121"/>
      <c r="P33" s="464"/>
      <c r="Q33" s="121"/>
      <c r="R33" s="121"/>
    </row>
    <row r="34" spans="2:18" x14ac:dyDescent="0.2">
      <c r="B34" s="119">
        <v>25</v>
      </c>
      <c r="C34" s="1049"/>
      <c r="D34" s="1049"/>
      <c r="E34" s="1049"/>
      <c r="F34" s="1049"/>
      <c r="G34" s="1049"/>
      <c r="H34" s="1050"/>
      <c r="I34" s="475"/>
      <c r="J34" s="463"/>
      <c r="K34" s="410">
        <f t="shared" si="1"/>
        <v>0</v>
      </c>
      <c r="L34" s="437">
        <f t="shared" si="0"/>
        <v>0</v>
      </c>
      <c r="M34" s="464"/>
      <c r="N34" s="121"/>
      <c r="O34" s="121"/>
      <c r="P34" s="464"/>
      <c r="Q34" s="121"/>
      <c r="R34" s="121"/>
    </row>
    <row r="35" spans="2:18" x14ac:dyDescent="0.2">
      <c r="B35" s="119">
        <v>26</v>
      </c>
      <c r="C35" s="1049"/>
      <c r="D35" s="1049"/>
      <c r="E35" s="1049"/>
      <c r="F35" s="1049"/>
      <c r="G35" s="1049"/>
      <c r="H35" s="1050"/>
      <c r="I35" s="475"/>
      <c r="J35" s="463"/>
      <c r="K35" s="410">
        <f t="shared" si="1"/>
        <v>0</v>
      </c>
      <c r="L35" s="437">
        <f t="shared" si="0"/>
        <v>0</v>
      </c>
      <c r="M35" s="464"/>
      <c r="N35" s="121"/>
      <c r="O35" s="121"/>
      <c r="P35" s="464"/>
      <c r="Q35" s="121"/>
      <c r="R35" s="121"/>
    </row>
    <row r="36" spans="2:18" x14ac:dyDescent="0.2">
      <c r="B36" s="119">
        <v>27</v>
      </c>
      <c r="C36" s="1049"/>
      <c r="D36" s="1049"/>
      <c r="E36" s="1049"/>
      <c r="F36" s="1049"/>
      <c r="G36" s="1049"/>
      <c r="H36" s="1050"/>
      <c r="I36" s="475"/>
      <c r="J36" s="463"/>
      <c r="K36" s="410">
        <f t="shared" si="1"/>
        <v>0</v>
      </c>
      <c r="L36" s="437">
        <f t="shared" si="0"/>
        <v>0</v>
      </c>
      <c r="M36" s="464"/>
      <c r="N36" s="121"/>
      <c r="O36" s="121"/>
      <c r="P36" s="464"/>
      <c r="Q36" s="121"/>
      <c r="R36" s="121"/>
    </row>
    <row r="37" spans="2:18" x14ac:dyDescent="0.2">
      <c r="B37" s="119">
        <v>28</v>
      </c>
      <c r="C37" s="1049"/>
      <c r="D37" s="1049"/>
      <c r="E37" s="1049"/>
      <c r="F37" s="1049"/>
      <c r="G37" s="1049"/>
      <c r="H37" s="1050"/>
      <c r="I37" s="475"/>
      <c r="J37" s="463"/>
      <c r="K37" s="410">
        <f t="shared" si="1"/>
        <v>0</v>
      </c>
      <c r="L37" s="437">
        <f t="shared" si="0"/>
        <v>0</v>
      </c>
      <c r="M37" s="464"/>
      <c r="N37" s="121"/>
      <c r="O37" s="121"/>
      <c r="P37" s="464"/>
      <c r="Q37" s="121"/>
      <c r="R37" s="121"/>
    </row>
    <row r="38" spans="2:18" x14ac:dyDescent="0.2">
      <c r="B38" s="119">
        <v>29</v>
      </c>
      <c r="C38" s="1049"/>
      <c r="D38" s="1049"/>
      <c r="E38" s="1049"/>
      <c r="F38" s="1049"/>
      <c r="G38" s="1049"/>
      <c r="H38" s="1050"/>
      <c r="I38" s="475"/>
      <c r="J38" s="463"/>
      <c r="K38" s="410">
        <f t="shared" si="1"/>
        <v>0</v>
      </c>
      <c r="L38" s="437">
        <f t="shared" si="0"/>
        <v>0</v>
      </c>
      <c r="M38" s="464"/>
      <c r="N38" s="121"/>
      <c r="O38" s="121"/>
      <c r="P38" s="464"/>
      <c r="Q38" s="121"/>
      <c r="R38" s="121"/>
    </row>
    <row r="39" spans="2:18" x14ac:dyDescent="0.2">
      <c r="B39" s="119">
        <v>30</v>
      </c>
      <c r="C39" s="1049"/>
      <c r="D39" s="1049"/>
      <c r="E39" s="1049"/>
      <c r="F39" s="1049"/>
      <c r="G39" s="1049"/>
      <c r="H39" s="1050"/>
      <c r="I39" s="475"/>
      <c r="J39" s="463"/>
      <c r="K39" s="410">
        <f t="shared" si="1"/>
        <v>0</v>
      </c>
      <c r="L39" s="437">
        <f t="shared" si="0"/>
        <v>0</v>
      </c>
      <c r="M39" s="464"/>
      <c r="N39" s="121"/>
      <c r="O39" s="121"/>
      <c r="P39" s="464"/>
      <c r="Q39" s="121"/>
      <c r="R39" s="121"/>
    </row>
    <row r="40" spans="2:18" x14ac:dyDescent="0.2">
      <c r="B40" s="119">
        <v>31</v>
      </c>
      <c r="C40" s="1049"/>
      <c r="D40" s="1049"/>
      <c r="E40" s="1049"/>
      <c r="F40" s="1049"/>
      <c r="G40" s="1049"/>
      <c r="H40" s="1050"/>
      <c r="I40" s="475"/>
      <c r="J40" s="463"/>
      <c r="K40" s="410">
        <f t="shared" si="1"/>
        <v>0</v>
      </c>
      <c r="L40" s="437">
        <f t="shared" si="0"/>
        <v>0</v>
      </c>
      <c r="M40" s="464"/>
      <c r="N40" s="121"/>
      <c r="O40" s="121"/>
      <c r="P40" s="464"/>
      <c r="Q40" s="121"/>
      <c r="R40" s="121"/>
    </row>
    <row r="41" spans="2:18" x14ac:dyDescent="0.2">
      <c r="B41" s="119">
        <v>32</v>
      </c>
      <c r="C41" s="1049"/>
      <c r="D41" s="1049"/>
      <c r="E41" s="1049"/>
      <c r="F41" s="1049"/>
      <c r="G41" s="1049"/>
      <c r="H41" s="1050"/>
      <c r="I41" s="475"/>
      <c r="J41" s="463"/>
      <c r="K41" s="410">
        <f t="shared" si="1"/>
        <v>0</v>
      </c>
      <c r="L41" s="437">
        <f t="shared" si="0"/>
        <v>0</v>
      </c>
      <c r="M41" s="464"/>
      <c r="N41" s="121"/>
      <c r="O41" s="121"/>
      <c r="P41" s="464"/>
      <c r="Q41" s="121"/>
      <c r="R41" s="121"/>
    </row>
    <row r="42" spans="2:18" x14ac:dyDescent="0.2">
      <c r="B42" s="119">
        <v>33</v>
      </c>
      <c r="C42" s="1049"/>
      <c r="D42" s="1049"/>
      <c r="E42" s="1049"/>
      <c r="F42" s="1049"/>
      <c r="G42" s="1049"/>
      <c r="H42" s="1050"/>
      <c r="I42" s="475"/>
      <c r="J42" s="463"/>
      <c r="K42" s="410">
        <f t="shared" si="1"/>
        <v>0</v>
      </c>
      <c r="L42" s="437">
        <f t="shared" si="0"/>
        <v>0</v>
      </c>
      <c r="M42" s="464"/>
      <c r="N42" s="121"/>
      <c r="O42" s="121"/>
      <c r="P42" s="464"/>
      <c r="Q42" s="121"/>
      <c r="R42" s="121"/>
    </row>
    <row r="43" spans="2:18" x14ac:dyDescent="0.2">
      <c r="B43" s="119">
        <v>34</v>
      </c>
      <c r="C43" s="1049"/>
      <c r="D43" s="1049"/>
      <c r="E43" s="1049"/>
      <c r="F43" s="1049"/>
      <c r="G43" s="1049"/>
      <c r="H43" s="1050"/>
      <c r="I43" s="475"/>
      <c r="J43" s="463"/>
      <c r="K43" s="410">
        <f t="shared" si="1"/>
        <v>0</v>
      </c>
      <c r="L43" s="437">
        <f t="shared" si="0"/>
        <v>0</v>
      </c>
      <c r="M43" s="464"/>
      <c r="N43" s="121"/>
      <c r="O43" s="121"/>
      <c r="P43" s="464"/>
      <c r="Q43" s="121"/>
      <c r="R43" s="121"/>
    </row>
    <row r="44" spans="2:18" x14ac:dyDescent="0.2">
      <c r="B44" s="119">
        <v>35</v>
      </c>
      <c r="C44" s="1049"/>
      <c r="D44" s="1049"/>
      <c r="E44" s="1049"/>
      <c r="F44" s="1049"/>
      <c r="G44" s="1049"/>
      <c r="H44" s="1050"/>
      <c r="I44" s="475"/>
      <c r="J44" s="463"/>
      <c r="K44" s="410">
        <f t="shared" si="1"/>
        <v>0</v>
      </c>
      <c r="L44" s="437">
        <f t="shared" si="0"/>
        <v>0</v>
      </c>
      <c r="M44" s="464"/>
      <c r="N44" s="121"/>
      <c r="O44" s="121"/>
      <c r="P44" s="464"/>
      <c r="Q44" s="121"/>
      <c r="R44" s="121"/>
    </row>
    <row r="45" spans="2:18" x14ac:dyDescent="0.2">
      <c r="B45" s="119">
        <v>36</v>
      </c>
      <c r="C45" s="1049"/>
      <c r="D45" s="1049"/>
      <c r="E45" s="1049"/>
      <c r="F45" s="1049"/>
      <c r="G45" s="1049"/>
      <c r="H45" s="1050"/>
      <c r="I45" s="475"/>
      <c r="J45" s="463"/>
      <c r="K45" s="410">
        <f t="shared" si="1"/>
        <v>0</v>
      </c>
      <c r="L45" s="437">
        <f t="shared" si="0"/>
        <v>0</v>
      </c>
      <c r="M45" s="464"/>
      <c r="N45" s="121"/>
      <c r="O45" s="121"/>
      <c r="P45" s="464"/>
      <c r="Q45" s="121"/>
      <c r="R45" s="121"/>
    </row>
    <row r="46" spans="2:18" x14ac:dyDescent="0.2">
      <c r="B46" s="119">
        <v>37</v>
      </c>
      <c r="C46" s="1049"/>
      <c r="D46" s="1049"/>
      <c r="E46" s="1049"/>
      <c r="F46" s="1049"/>
      <c r="G46" s="1049"/>
      <c r="H46" s="1050"/>
      <c r="I46" s="475"/>
      <c r="J46" s="463"/>
      <c r="K46" s="410">
        <f t="shared" si="1"/>
        <v>0</v>
      </c>
      <c r="L46" s="437">
        <f t="shared" si="0"/>
        <v>0</v>
      </c>
      <c r="M46" s="464"/>
      <c r="N46" s="121"/>
      <c r="O46" s="121"/>
      <c r="P46" s="464"/>
      <c r="Q46" s="121"/>
      <c r="R46" s="121"/>
    </row>
    <row r="47" spans="2:18" x14ac:dyDescent="0.2">
      <c r="B47" s="119">
        <v>38</v>
      </c>
      <c r="C47" s="1049"/>
      <c r="D47" s="1049"/>
      <c r="E47" s="1049"/>
      <c r="F47" s="1049"/>
      <c r="G47" s="1049"/>
      <c r="H47" s="1050"/>
      <c r="I47" s="475"/>
      <c r="J47" s="463"/>
      <c r="K47" s="410">
        <f t="shared" si="1"/>
        <v>0</v>
      </c>
      <c r="L47" s="437">
        <f t="shared" si="0"/>
        <v>0</v>
      </c>
      <c r="M47" s="464"/>
      <c r="N47" s="121"/>
      <c r="O47" s="121"/>
      <c r="P47" s="464"/>
      <c r="Q47" s="121"/>
      <c r="R47" s="121"/>
    </row>
    <row r="48" spans="2:18" x14ac:dyDescent="0.2">
      <c r="B48" s="119">
        <v>39</v>
      </c>
      <c r="C48" s="1049"/>
      <c r="D48" s="1049"/>
      <c r="E48" s="1049"/>
      <c r="F48" s="1049"/>
      <c r="G48" s="1049"/>
      <c r="H48" s="1050"/>
      <c r="I48" s="475"/>
      <c r="J48" s="463"/>
      <c r="K48" s="410">
        <f t="shared" si="1"/>
        <v>0</v>
      </c>
      <c r="L48" s="437">
        <f t="shared" si="0"/>
        <v>0</v>
      </c>
      <c r="M48" s="464"/>
      <c r="N48" s="121"/>
      <c r="O48" s="121"/>
      <c r="P48" s="464"/>
      <c r="Q48" s="121"/>
      <c r="R48" s="121"/>
    </row>
    <row r="49" spans="2:18" x14ac:dyDescent="0.2">
      <c r="B49" s="119">
        <v>40</v>
      </c>
      <c r="C49" s="1049"/>
      <c r="D49" s="1049"/>
      <c r="E49" s="1049"/>
      <c r="F49" s="1049"/>
      <c r="G49" s="1049"/>
      <c r="H49" s="1050"/>
      <c r="I49" s="475"/>
      <c r="J49" s="463"/>
      <c r="K49" s="410">
        <f t="shared" si="1"/>
        <v>0</v>
      </c>
      <c r="L49" s="437">
        <f t="shared" si="0"/>
        <v>0</v>
      </c>
      <c r="M49" s="464"/>
      <c r="N49" s="121"/>
      <c r="O49" s="121"/>
      <c r="P49" s="464"/>
      <c r="Q49" s="121"/>
      <c r="R49" s="121"/>
    </row>
    <row r="50" spans="2:18" x14ac:dyDescent="0.2">
      <c r="B50" s="119">
        <v>41</v>
      </c>
      <c r="C50" s="1049"/>
      <c r="D50" s="1049"/>
      <c r="E50" s="1049"/>
      <c r="F50" s="1049"/>
      <c r="G50" s="1049"/>
      <c r="H50" s="1050"/>
      <c r="I50" s="475"/>
      <c r="J50" s="463"/>
      <c r="K50" s="410">
        <f t="shared" si="1"/>
        <v>0</v>
      </c>
      <c r="L50" s="437">
        <f t="shared" si="0"/>
        <v>0</v>
      </c>
      <c r="M50" s="464"/>
      <c r="N50" s="121"/>
      <c r="O50" s="121"/>
      <c r="P50" s="464"/>
      <c r="Q50" s="121"/>
      <c r="R50" s="121"/>
    </row>
    <row r="51" spans="2:18" x14ac:dyDescent="0.2">
      <c r="B51" s="119">
        <v>42</v>
      </c>
      <c r="C51" s="1049"/>
      <c r="D51" s="1049"/>
      <c r="E51" s="1049"/>
      <c r="F51" s="1049"/>
      <c r="G51" s="1049"/>
      <c r="H51" s="1050"/>
      <c r="I51" s="475"/>
      <c r="J51" s="463"/>
      <c r="K51" s="410">
        <f t="shared" si="1"/>
        <v>0</v>
      </c>
      <c r="L51" s="437">
        <f t="shared" si="0"/>
        <v>0</v>
      </c>
      <c r="M51" s="464"/>
      <c r="N51" s="121"/>
      <c r="O51" s="121"/>
      <c r="P51" s="464"/>
      <c r="Q51" s="121"/>
      <c r="R51" s="121"/>
    </row>
    <row r="52" spans="2:18" x14ac:dyDescent="0.2">
      <c r="B52" s="119">
        <v>43</v>
      </c>
      <c r="C52" s="1049"/>
      <c r="D52" s="1049"/>
      <c r="E52" s="1049"/>
      <c r="F52" s="1049"/>
      <c r="G52" s="1049"/>
      <c r="H52" s="1050"/>
      <c r="I52" s="475"/>
      <c r="J52" s="463"/>
      <c r="K52" s="410">
        <f t="shared" si="1"/>
        <v>0</v>
      </c>
      <c r="L52" s="437">
        <f t="shared" si="0"/>
        <v>0</v>
      </c>
      <c r="M52" s="464"/>
      <c r="N52" s="121"/>
      <c r="O52" s="121"/>
      <c r="P52" s="464"/>
      <c r="Q52" s="121"/>
      <c r="R52" s="121"/>
    </row>
    <row r="53" spans="2:18" x14ac:dyDescent="0.2">
      <c r="B53" s="119">
        <v>44</v>
      </c>
      <c r="C53" s="1049"/>
      <c r="D53" s="1049"/>
      <c r="E53" s="1049"/>
      <c r="F53" s="1049"/>
      <c r="G53" s="1049"/>
      <c r="H53" s="1050"/>
      <c r="I53" s="475"/>
      <c r="J53" s="463"/>
      <c r="K53" s="410">
        <f t="shared" si="1"/>
        <v>0</v>
      </c>
      <c r="L53" s="437">
        <f t="shared" si="0"/>
        <v>0</v>
      </c>
      <c r="M53" s="464"/>
      <c r="N53" s="121"/>
      <c r="O53" s="121"/>
      <c r="P53" s="464"/>
      <c r="Q53" s="121"/>
      <c r="R53" s="121"/>
    </row>
    <row r="54" spans="2:18" x14ac:dyDescent="0.2">
      <c r="B54" s="119">
        <v>45</v>
      </c>
      <c r="C54" s="1049"/>
      <c r="D54" s="1049"/>
      <c r="E54" s="1049"/>
      <c r="F54" s="1049"/>
      <c r="G54" s="1049"/>
      <c r="H54" s="1050"/>
      <c r="I54" s="475"/>
      <c r="J54" s="463"/>
      <c r="K54" s="410">
        <f t="shared" si="1"/>
        <v>0</v>
      </c>
      <c r="L54" s="437">
        <f t="shared" si="0"/>
        <v>0</v>
      </c>
      <c r="M54" s="464"/>
      <c r="N54" s="121"/>
      <c r="O54" s="121"/>
      <c r="P54" s="464"/>
      <c r="Q54" s="121"/>
      <c r="R54" s="121"/>
    </row>
    <row r="55" spans="2:18" x14ac:dyDescent="0.2">
      <c r="B55" s="119">
        <v>46</v>
      </c>
      <c r="C55" s="1049"/>
      <c r="D55" s="1049"/>
      <c r="E55" s="1049"/>
      <c r="F55" s="1049"/>
      <c r="G55" s="1049"/>
      <c r="H55" s="1050"/>
      <c r="I55" s="475"/>
      <c r="J55" s="463"/>
      <c r="K55" s="410">
        <f t="shared" si="1"/>
        <v>0</v>
      </c>
      <c r="L55" s="437">
        <f t="shared" si="0"/>
        <v>0</v>
      </c>
      <c r="M55" s="464"/>
      <c r="N55" s="121"/>
      <c r="O55" s="121"/>
      <c r="P55" s="464"/>
      <c r="Q55" s="121"/>
      <c r="R55" s="121"/>
    </row>
    <row r="56" spans="2:18" x14ac:dyDescent="0.2">
      <c r="B56" s="119">
        <v>47</v>
      </c>
      <c r="C56" s="1049"/>
      <c r="D56" s="1049"/>
      <c r="E56" s="1049"/>
      <c r="F56" s="1049"/>
      <c r="G56" s="1049"/>
      <c r="H56" s="1050"/>
      <c r="I56" s="475"/>
      <c r="J56" s="463"/>
      <c r="K56" s="410">
        <f t="shared" si="1"/>
        <v>0</v>
      </c>
      <c r="L56" s="437">
        <f t="shared" si="0"/>
        <v>0</v>
      </c>
      <c r="M56" s="464"/>
      <c r="N56" s="121"/>
      <c r="O56" s="121"/>
      <c r="P56" s="464"/>
      <c r="Q56" s="121"/>
      <c r="R56" s="121"/>
    </row>
    <row r="57" spans="2:18" x14ac:dyDescent="0.2">
      <c r="B57" s="119">
        <v>48</v>
      </c>
      <c r="C57" s="1049"/>
      <c r="D57" s="1049"/>
      <c r="E57" s="1049"/>
      <c r="F57" s="1049"/>
      <c r="G57" s="1049"/>
      <c r="H57" s="1050"/>
      <c r="I57" s="475"/>
      <c r="J57" s="463"/>
      <c r="K57" s="410">
        <f t="shared" si="1"/>
        <v>0</v>
      </c>
      <c r="L57" s="437">
        <f t="shared" si="0"/>
        <v>0</v>
      </c>
      <c r="M57" s="464"/>
      <c r="N57" s="121"/>
      <c r="O57" s="121"/>
      <c r="P57" s="464"/>
      <c r="Q57" s="121"/>
      <c r="R57" s="121"/>
    </row>
    <row r="58" spans="2:18" x14ac:dyDescent="0.2">
      <c r="B58" s="119">
        <v>49</v>
      </c>
      <c r="C58" s="1049"/>
      <c r="D58" s="1049"/>
      <c r="E58" s="1049"/>
      <c r="F58" s="1049"/>
      <c r="G58" s="1049"/>
      <c r="H58" s="1050"/>
      <c r="I58" s="475"/>
      <c r="J58" s="463"/>
      <c r="K58" s="410">
        <f t="shared" si="1"/>
        <v>0</v>
      </c>
      <c r="L58" s="437">
        <f t="shared" si="0"/>
        <v>0</v>
      </c>
      <c r="M58" s="464"/>
      <c r="N58" s="121"/>
      <c r="O58" s="121"/>
      <c r="P58" s="464"/>
      <c r="Q58" s="121"/>
      <c r="R58" s="121"/>
    </row>
    <row r="59" spans="2:18" x14ac:dyDescent="0.2">
      <c r="B59" s="119">
        <v>50</v>
      </c>
      <c r="C59" s="1049"/>
      <c r="D59" s="1049"/>
      <c r="E59" s="1049"/>
      <c r="F59" s="1049"/>
      <c r="G59" s="1049"/>
      <c r="H59" s="1050"/>
      <c r="I59" s="721" t="s">
        <v>260</v>
      </c>
      <c r="J59" s="463"/>
      <c r="K59" s="410">
        <f t="shared" si="1"/>
        <v>0</v>
      </c>
      <c r="L59" s="437">
        <f t="shared" si="0"/>
        <v>0</v>
      </c>
      <c r="M59" s="464"/>
      <c r="N59" s="121"/>
      <c r="O59" s="121"/>
      <c r="P59" s="464"/>
      <c r="Q59" s="121"/>
      <c r="R59" s="121"/>
    </row>
    <row r="60" spans="2:18" x14ac:dyDescent="0.2">
      <c r="B60" s="1080" t="s">
        <v>236</v>
      </c>
      <c r="C60" s="1080"/>
      <c r="D60" s="1080"/>
      <c r="E60" s="1080"/>
      <c r="F60" s="1080"/>
      <c r="G60" s="1080"/>
      <c r="H60" s="1080"/>
      <c r="I60" s="1080"/>
      <c r="J60" s="1080"/>
      <c r="K60" s="1080"/>
      <c r="L60" s="1080"/>
      <c r="M60" s="471" t="s">
        <v>899</v>
      </c>
      <c r="N60" s="471" t="s">
        <v>908</v>
      </c>
      <c r="O60" s="471" t="s">
        <v>909</v>
      </c>
      <c r="P60" s="471" t="s">
        <v>924</v>
      </c>
      <c r="Q60" s="471" t="s">
        <v>925</v>
      </c>
      <c r="R60" s="471" t="s">
        <v>926</v>
      </c>
    </row>
    <row r="61" spans="2:18" x14ac:dyDescent="0.2">
      <c r="B61" s="1051" t="s">
        <v>228</v>
      </c>
      <c r="C61" s="1052"/>
      <c r="D61" s="1052"/>
      <c r="E61" s="1052"/>
      <c r="F61" s="1052"/>
      <c r="G61" s="1052"/>
      <c r="H61" s="1053"/>
      <c r="I61" s="116" t="s">
        <v>229</v>
      </c>
      <c r="J61" s="117" t="s">
        <v>230</v>
      </c>
      <c r="K61" s="117" t="s">
        <v>231</v>
      </c>
      <c r="L61" s="117" t="s">
        <v>898</v>
      </c>
      <c r="M61" s="299" t="s">
        <v>232</v>
      </c>
      <c r="N61" s="299" t="s">
        <v>232</v>
      </c>
      <c r="O61" s="299" t="s">
        <v>232</v>
      </c>
      <c r="P61" s="299" t="s">
        <v>232</v>
      </c>
      <c r="Q61" s="299" t="s">
        <v>232</v>
      </c>
      <c r="R61" s="299" t="s">
        <v>232</v>
      </c>
    </row>
    <row r="62" spans="2:18" x14ac:dyDescent="0.2">
      <c r="B62" s="119">
        <v>1</v>
      </c>
      <c r="C62" s="1049"/>
      <c r="D62" s="1049"/>
      <c r="E62" s="1049"/>
      <c r="F62" s="1049"/>
      <c r="G62" s="1049"/>
      <c r="H62" s="1050"/>
      <c r="I62" s="475"/>
      <c r="J62" s="463"/>
      <c r="K62" s="410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437">
        <f t="shared" ref="L62:L111" si="2">IFERROR(IF(INDEX(M62:R62,1,MATCH(SMALL($M$446:$R$446,1),$M$446:$R$446,0))&gt;0,INDEX(M62:R62,1,MATCH(SMALL($M$446:$R$446,1),$M$446:$R$446,0)),IF(INDEX(M62:R62,1,MATCH(SMALL($M$446:$R$446,2),$M$446:$R$446,0))&gt;0,INDEX(M62:R62,1,MATCH(SMALL($M$446:$R$446,2),$M$446:$R$446,0)),IF(INDEX(M62:R62,1,MATCH(SMALL($M$446:$R$446,3),$M$446:$R$446,0))&gt;0,INDEX(M62:R62,1,MATCH(SMALL($M$446:$R$446,3),$M$446:$R$446,0)),IF(INDEX(M62:R62,1,MATCH(SMALL($M$446:$R$446,4),$M$446:$R$446,0))&gt;0,INDEX(M62:R62,1,MATCH(SMALL($M$446:$R$446,4),$M$446:$R$446,0)),IF(INDEX(M62:R62,1,MATCH(SMALL($M$446:$R$446,5),$M$446:$R$446,0))&gt;0,INDEX(M62:R62,1,MATCH(SMALL($M$446:$R$446,5),$M$446:$R$446,0)),INDEX(M62:R62,1,MATCH(SMALL($M$446:$R$446,6),$M$446:$R$446,0))))))),0)</f>
        <v>0</v>
      </c>
      <c r="M62" s="464"/>
      <c r="N62" s="121"/>
      <c r="O62" s="121"/>
      <c r="P62" s="464"/>
      <c r="Q62" s="121"/>
      <c r="R62" s="121"/>
    </row>
    <row r="63" spans="2:18" x14ac:dyDescent="0.2">
      <c r="B63" s="119">
        <v>2</v>
      </c>
      <c r="C63" s="1049"/>
      <c r="D63" s="1049"/>
      <c r="E63" s="1049"/>
      <c r="F63" s="1049"/>
      <c r="G63" s="1049"/>
      <c r="H63" s="1050"/>
      <c r="I63" s="475"/>
      <c r="J63" s="463"/>
      <c r="K63" s="410">
        <f t="shared" ref="K63:K111" si="3">IF(OR(I63=0,J63=0),0,IF((((($L$4^2*I63^2)/$F$5^2)*J63)/((($L$4^2*I63^2)/$F$5^2)+J63))&lt;(($L$4^2*I63^2)/$F$5^2),ROUND((((($L$4^2*I63^2)/$F$5^2)*J63)/((($L$4^2*I63^2)/$F$5^2)+J63)),0),ROUND((($L$4^2*I63^2)/$F$5^2),0)))</f>
        <v>0</v>
      </c>
      <c r="L63" s="437">
        <f t="shared" si="2"/>
        <v>0</v>
      </c>
      <c r="M63" s="464"/>
      <c r="N63" s="121"/>
      <c r="O63" s="121"/>
      <c r="P63" s="464"/>
      <c r="Q63" s="121"/>
      <c r="R63" s="121"/>
    </row>
    <row r="64" spans="2:18" x14ac:dyDescent="0.2">
      <c r="B64" s="119">
        <v>3</v>
      </c>
      <c r="C64" s="1049"/>
      <c r="D64" s="1049"/>
      <c r="E64" s="1049"/>
      <c r="F64" s="1049"/>
      <c r="G64" s="1049"/>
      <c r="H64" s="1050"/>
      <c r="I64" s="475"/>
      <c r="J64" s="463"/>
      <c r="K64" s="410">
        <f t="shared" si="3"/>
        <v>0</v>
      </c>
      <c r="L64" s="437">
        <f t="shared" si="2"/>
        <v>0</v>
      </c>
      <c r="M64" s="464"/>
      <c r="N64" s="121"/>
      <c r="O64" s="121"/>
      <c r="P64" s="464"/>
      <c r="Q64" s="121"/>
      <c r="R64" s="121"/>
    </row>
    <row r="65" spans="2:18" x14ac:dyDescent="0.2">
      <c r="B65" s="119">
        <v>4</v>
      </c>
      <c r="C65" s="1049"/>
      <c r="D65" s="1049"/>
      <c r="E65" s="1049"/>
      <c r="F65" s="1049"/>
      <c r="G65" s="1049"/>
      <c r="H65" s="1050"/>
      <c r="I65" s="475"/>
      <c r="J65" s="463"/>
      <c r="K65" s="410">
        <f t="shared" si="3"/>
        <v>0</v>
      </c>
      <c r="L65" s="437">
        <f t="shared" si="2"/>
        <v>0</v>
      </c>
      <c r="M65" s="635"/>
      <c r="N65" s="121"/>
      <c r="O65" s="121"/>
      <c r="P65" s="464"/>
      <c r="Q65" s="121"/>
      <c r="R65" s="121"/>
    </row>
    <row r="66" spans="2:18" x14ac:dyDescent="0.2">
      <c r="B66" s="119">
        <v>5</v>
      </c>
      <c r="C66" s="1049"/>
      <c r="D66" s="1049"/>
      <c r="E66" s="1049"/>
      <c r="F66" s="1049"/>
      <c r="G66" s="1049"/>
      <c r="H66" s="1050"/>
      <c r="I66" s="475"/>
      <c r="J66" s="463"/>
      <c r="K66" s="410">
        <f t="shared" si="3"/>
        <v>0</v>
      </c>
      <c r="L66" s="437">
        <f t="shared" si="2"/>
        <v>0</v>
      </c>
      <c r="M66" s="464"/>
      <c r="N66" s="121"/>
      <c r="O66" s="121"/>
      <c r="P66" s="464"/>
      <c r="Q66" s="121"/>
      <c r="R66" s="121"/>
    </row>
    <row r="67" spans="2:18" x14ac:dyDescent="0.2">
      <c r="B67" s="119">
        <v>6</v>
      </c>
      <c r="C67" s="1049"/>
      <c r="D67" s="1049"/>
      <c r="E67" s="1049"/>
      <c r="F67" s="1049"/>
      <c r="G67" s="1049"/>
      <c r="H67" s="1050"/>
      <c r="I67" s="475"/>
      <c r="J67" s="463"/>
      <c r="K67" s="410">
        <f t="shared" si="3"/>
        <v>0</v>
      </c>
      <c r="L67" s="437">
        <f t="shared" si="2"/>
        <v>0</v>
      </c>
      <c r="M67" s="464"/>
      <c r="N67" s="121"/>
      <c r="O67" s="121"/>
      <c r="P67" s="464"/>
      <c r="Q67" s="121"/>
      <c r="R67" s="121"/>
    </row>
    <row r="68" spans="2:18" x14ac:dyDescent="0.2">
      <c r="B68" s="119">
        <v>7</v>
      </c>
      <c r="C68" s="1049"/>
      <c r="D68" s="1049"/>
      <c r="E68" s="1049"/>
      <c r="F68" s="1049"/>
      <c r="G68" s="1049"/>
      <c r="H68" s="1050"/>
      <c r="I68" s="475"/>
      <c r="J68" s="463"/>
      <c r="K68" s="410">
        <f t="shared" si="3"/>
        <v>0</v>
      </c>
      <c r="L68" s="437">
        <f t="shared" si="2"/>
        <v>0</v>
      </c>
      <c r="M68" s="464"/>
      <c r="N68" s="121"/>
      <c r="O68" s="121"/>
      <c r="P68" s="464"/>
      <c r="Q68" s="121"/>
      <c r="R68" s="121"/>
    </row>
    <row r="69" spans="2:18" x14ac:dyDescent="0.2">
      <c r="B69" s="119">
        <v>8</v>
      </c>
      <c r="C69" s="1049"/>
      <c r="D69" s="1049"/>
      <c r="E69" s="1049"/>
      <c r="F69" s="1049"/>
      <c r="G69" s="1049"/>
      <c r="H69" s="1050"/>
      <c r="I69" s="475"/>
      <c r="J69" s="463"/>
      <c r="K69" s="410">
        <f t="shared" si="3"/>
        <v>0</v>
      </c>
      <c r="L69" s="437">
        <f t="shared" si="2"/>
        <v>0</v>
      </c>
      <c r="M69" s="464"/>
      <c r="N69" s="121"/>
      <c r="O69" s="121"/>
      <c r="P69" s="464"/>
      <c r="Q69" s="121"/>
      <c r="R69" s="121"/>
    </row>
    <row r="70" spans="2:18" x14ac:dyDescent="0.2">
      <c r="B70" s="119">
        <v>9</v>
      </c>
      <c r="C70" s="1049"/>
      <c r="D70" s="1049"/>
      <c r="E70" s="1049"/>
      <c r="F70" s="1049"/>
      <c r="G70" s="1049"/>
      <c r="H70" s="1050"/>
      <c r="I70" s="475"/>
      <c r="J70" s="463"/>
      <c r="K70" s="410">
        <f t="shared" si="3"/>
        <v>0</v>
      </c>
      <c r="L70" s="437">
        <f t="shared" si="2"/>
        <v>0</v>
      </c>
      <c r="M70" s="464"/>
      <c r="N70" s="121"/>
      <c r="O70" s="121"/>
      <c r="P70" s="464"/>
      <c r="Q70" s="121"/>
      <c r="R70" s="121"/>
    </row>
    <row r="71" spans="2:18" x14ac:dyDescent="0.2">
      <c r="B71" s="119">
        <v>10</v>
      </c>
      <c r="C71" s="1049"/>
      <c r="D71" s="1049"/>
      <c r="E71" s="1049"/>
      <c r="F71" s="1049"/>
      <c r="G71" s="1049"/>
      <c r="H71" s="1050"/>
      <c r="I71" s="475"/>
      <c r="J71" s="463"/>
      <c r="K71" s="410">
        <f t="shared" si="3"/>
        <v>0</v>
      </c>
      <c r="L71" s="437">
        <f t="shared" si="2"/>
        <v>0</v>
      </c>
      <c r="M71" s="464"/>
      <c r="N71" s="121"/>
      <c r="O71" s="121"/>
      <c r="P71" s="464"/>
      <c r="Q71" s="121"/>
      <c r="R71" s="121"/>
    </row>
    <row r="72" spans="2:18" x14ac:dyDescent="0.2">
      <c r="B72" s="119">
        <v>11</v>
      </c>
      <c r="C72" s="1049"/>
      <c r="D72" s="1049"/>
      <c r="E72" s="1049"/>
      <c r="F72" s="1049"/>
      <c r="G72" s="1049"/>
      <c r="H72" s="1050"/>
      <c r="I72" s="475"/>
      <c r="J72" s="463"/>
      <c r="K72" s="410">
        <f t="shared" si="3"/>
        <v>0</v>
      </c>
      <c r="L72" s="437">
        <f t="shared" si="2"/>
        <v>0</v>
      </c>
      <c r="M72" s="464"/>
      <c r="N72" s="121"/>
      <c r="O72" s="121"/>
      <c r="P72" s="464"/>
      <c r="Q72" s="121"/>
      <c r="R72" s="121"/>
    </row>
    <row r="73" spans="2:18" x14ac:dyDescent="0.2">
      <c r="B73" s="119">
        <v>12</v>
      </c>
      <c r="C73" s="1049"/>
      <c r="D73" s="1049"/>
      <c r="E73" s="1049"/>
      <c r="F73" s="1049"/>
      <c r="G73" s="1049"/>
      <c r="H73" s="1050"/>
      <c r="I73" s="475"/>
      <c r="J73" s="463"/>
      <c r="K73" s="410">
        <f t="shared" si="3"/>
        <v>0</v>
      </c>
      <c r="L73" s="437">
        <f t="shared" si="2"/>
        <v>0</v>
      </c>
      <c r="M73" s="464"/>
      <c r="N73" s="121"/>
      <c r="O73" s="121"/>
      <c r="P73" s="464"/>
      <c r="Q73" s="121"/>
      <c r="R73" s="121"/>
    </row>
    <row r="74" spans="2:18" x14ac:dyDescent="0.2">
      <c r="B74" s="119">
        <v>13</v>
      </c>
      <c r="C74" s="1049"/>
      <c r="D74" s="1049"/>
      <c r="E74" s="1049"/>
      <c r="F74" s="1049"/>
      <c r="G74" s="1049"/>
      <c r="H74" s="1050"/>
      <c r="I74" s="475"/>
      <c r="J74" s="463"/>
      <c r="K74" s="410">
        <f t="shared" si="3"/>
        <v>0</v>
      </c>
      <c r="L74" s="437">
        <f t="shared" si="2"/>
        <v>0</v>
      </c>
      <c r="M74" s="464"/>
      <c r="N74" s="121"/>
      <c r="O74" s="121"/>
      <c r="P74" s="464"/>
      <c r="Q74" s="121"/>
      <c r="R74" s="121"/>
    </row>
    <row r="75" spans="2:18" x14ac:dyDescent="0.2">
      <c r="B75" s="119">
        <v>14</v>
      </c>
      <c r="C75" s="1049"/>
      <c r="D75" s="1049"/>
      <c r="E75" s="1049"/>
      <c r="F75" s="1049"/>
      <c r="G75" s="1049"/>
      <c r="H75" s="1050"/>
      <c r="I75" s="475"/>
      <c r="J75" s="463"/>
      <c r="K75" s="410">
        <f t="shared" si="3"/>
        <v>0</v>
      </c>
      <c r="L75" s="437">
        <f t="shared" si="2"/>
        <v>0</v>
      </c>
      <c r="M75" s="464"/>
      <c r="N75" s="121"/>
      <c r="O75" s="121"/>
      <c r="P75" s="464"/>
      <c r="Q75" s="121"/>
      <c r="R75" s="121"/>
    </row>
    <row r="76" spans="2:18" x14ac:dyDescent="0.2">
      <c r="B76" s="119">
        <v>15</v>
      </c>
      <c r="C76" s="1049"/>
      <c r="D76" s="1049"/>
      <c r="E76" s="1049"/>
      <c r="F76" s="1049"/>
      <c r="G76" s="1049"/>
      <c r="H76" s="1050"/>
      <c r="I76" s="475"/>
      <c r="J76" s="463"/>
      <c r="K76" s="410">
        <f t="shared" si="3"/>
        <v>0</v>
      </c>
      <c r="L76" s="437">
        <f t="shared" si="2"/>
        <v>0</v>
      </c>
      <c r="M76" s="464"/>
      <c r="N76" s="121"/>
      <c r="O76" s="121"/>
      <c r="P76" s="464"/>
      <c r="Q76" s="121"/>
      <c r="R76" s="121"/>
    </row>
    <row r="77" spans="2:18" x14ac:dyDescent="0.2">
      <c r="B77" s="119">
        <v>16</v>
      </c>
      <c r="C77" s="1049"/>
      <c r="D77" s="1049"/>
      <c r="E77" s="1049"/>
      <c r="F77" s="1049"/>
      <c r="G77" s="1049"/>
      <c r="H77" s="1050"/>
      <c r="I77" s="475"/>
      <c r="J77" s="463"/>
      <c r="K77" s="410">
        <f t="shared" si="3"/>
        <v>0</v>
      </c>
      <c r="L77" s="437">
        <f t="shared" si="2"/>
        <v>0</v>
      </c>
      <c r="M77" s="464"/>
      <c r="N77" s="121"/>
      <c r="O77" s="121"/>
      <c r="P77" s="464"/>
      <c r="Q77" s="121"/>
      <c r="R77" s="121"/>
    </row>
    <row r="78" spans="2:18" x14ac:dyDescent="0.2">
      <c r="B78" s="119">
        <v>17</v>
      </c>
      <c r="C78" s="1049"/>
      <c r="D78" s="1049"/>
      <c r="E78" s="1049"/>
      <c r="F78" s="1049"/>
      <c r="G78" s="1049"/>
      <c r="H78" s="1050"/>
      <c r="I78" s="475"/>
      <c r="J78" s="463"/>
      <c r="K78" s="410">
        <f t="shared" si="3"/>
        <v>0</v>
      </c>
      <c r="L78" s="437">
        <f t="shared" si="2"/>
        <v>0</v>
      </c>
      <c r="M78" s="464"/>
      <c r="N78" s="121"/>
      <c r="O78" s="121"/>
      <c r="P78" s="464"/>
      <c r="Q78" s="121"/>
      <c r="R78" s="121"/>
    </row>
    <row r="79" spans="2:18" x14ac:dyDescent="0.2">
      <c r="B79" s="119">
        <v>18</v>
      </c>
      <c r="C79" s="1049"/>
      <c r="D79" s="1049"/>
      <c r="E79" s="1049"/>
      <c r="F79" s="1049"/>
      <c r="G79" s="1049"/>
      <c r="H79" s="1050"/>
      <c r="I79" s="475"/>
      <c r="J79" s="463"/>
      <c r="K79" s="410">
        <f t="shared" si="3"/>
        <v>0</v>
      </c>
      <c r="L79" s="437">
        <f t="shared" si="2"/>
        <v>0</v>
      </c>
      <c r="M79" s="464"/>
      <c r="N79" s="121"/>
      <c r="O79" s="121"/>
      <c r="P79" s="464"/>
      <c r="Q79" s="121"/>
      <c r="R79" s="121"/>
    </row>
    <row r="80" spans="2:18" x14ac:dyDescent="0.2">
      <c r="B80" s="119">
        <v>19</v>
      </c>
      <c r="C80" s="1049"/>
      <c r="D80" s="1049"/>
      <c r="E80" s="1049"/>
      <c r="F80" s="1049"/>
      <c r="G80" s="1049"/>
      <c r="H80" s="1050"/>
      <c r="I80" s="475"/>
      <c r="J80" s="463"/>
      <c r="K80" s="410">
        <f t="shared" si="3"/>
        <v>0</v>
      </c>
      <c r="L80" s="437">
        <f t="shared" si="2"/>
        <v>0</v>
      </c>
      <c r="M80" s="464"/>
      <c r="N80" s="121"/>
      <c r="O80" s="121"/>
      <c r="P80" s="464"/>
      <c r="Q80" s="121"/>
      <c r="R80" s="121"/>
    </row>
    <row r="81" spans="2:18" x14ac:dyDescent="0.2">
      <c r="B81" s="119">
        <v>20</v>
      </c>
      <c r="C81" s="1049"/>
      <c r="D81" s="1049"/>
      <c r="E81" s="1049"/>
      <c r="F81" s="1049"/>
      <c r="G81" s="1049"/>
      <c r="H81" s="1050"/>
      <c r="I81" s="475"/>
      <c r="J81" s="463"/>
      <c r="K81" s="410">
        <f t="shared" si="3"/>
        <v>0</v>
      </c>
      <c r="L81" s="437">
        <f t="shared" si="2"/>
        <v>0</v>
      </c>
      <c r="M81" s="464"/>
      <c r="N81" s="121"/>
      <c r="O81" s="121"/>
      <c r="P81" s="464"/>
      <c r="Q81" s="121"/>
      <c r="R81" s="121"/>
    </row>
    <row r="82" spans="2:18" x14ac:dyDescent="0.2">
      <c r="B82" s="119">
        <v>21</v>
      </c>
      <c r="C82" s="1049"/>
      <c r="D82" s="1049"/>
      <c r="E82" s="1049"/>
      <c r="F82" s="1049"/>
      <c r="G82" s="1049"/>
      <c r="H82" s="1050"/>
      <c r="I82" s="475"/>
      <c r="J82" s="463"/>
      <c r="K82" s="410">
        <f t="shared" si="3"/>
        <v>0</v>
      </c>
      <c r="L82" s="437">
        <f t="shared" si="2"/>
        <v>0</v>
      </c>
      <c r="M82" s="464"/>
      <c r="N82" s="121"/>
      <c r="O82" s="121"/>
      <c r="P82" s="464"/>
      <c r="Q82" s="121"/>
      <c r="R82" s="121"/>
    </row>
    <row r="83" spans="2:18" x14ac:dyDescent="0.2">
      <c r="B83" s="119">
        <v>22</v>
      </c>
      <c r="C83" s="1049"/>
      <c r="D83" s="1049"/>
      <c r="E83" s="1049"/>
      <c r="F83" s="1049"/>
      <c r="G83" s="1049"/>
      <c r="H83" s="1050"/>
      <c r="I83" s="475"/>
      <c r="J83" s="463"/>
      <c r="K83" s="410">
        <f t="shared" si="3"/>
        <v>0</v>
      </c>
      <c r="L83" s="437">
        <f t="shared" si="2"/>
        <v>0</v>
      </c>
      <c r="M83" s="464"/>
      <c r="N83" s="121"/>
      <c r="O83" s="121"/>
      <c r="P83" s="464"/>
      <c r="Q83" s="121"/>
      <c r="R83" s="121"/>
    </row>
    <row r="84" spans="2:18" x14ac:dyDescent="0.2">
      <c r="B84" s="119">
        <v>23</v>
      </c>
      <c r="C84" s="1049"/>
      <c r="D84" s="1049"/>
      <c r="E84" s="1049"/>
      <c r="F84" s="1049"/>
      <c r="G84" s="1049"/>
      <c r="H84" s="1050"/>
      <c r="I84" s="475"/>
      <c r="J84" s="463"/>
      <c r="K84" s="410">
        <f t="shared" si="3"/>
        <v>0</v>
      </c>
      <c r="L84" s="437">
        <f t="shared" si="2"/>
        <v>0</v>
      </c>
      <c r="M84" s="464"/>
      <c r="N84" s="121"/>
      <c r="O84" s="121"/>
      <c r="P84" s="464"/>
      <c r="Q84" s="121"/>
      <c r="R84" s="121"/>
    </row>
    <row r="85" spans="2:18" x14ac:dyDescent="0.2">
      <c r="B85" s="119">
        <v>24</v>
      </c>
      <c r="C85" s="1049"/>
      <c r="D85" s="1049"/>
      <c r="E85" s="1049"/>
      <c r="F85" s="1049"/>
      <c r="G85" s="1049"/>
      <c r="H85" s="1050"/>
      <c r="I85" s="475"/>
      <c r="J85" s="463"/>
      <c r="K85" s="410">
        <f t="shared" si="3"/>
        <v>0</v>
      </c>
      <c r="L85" s="437">
        <f t="shared" si="2"/>
        <v>0</v>
      </c>
      <c r="M85" s="464"/>
      <c r="N85" s="121"/>
      <c r="O85" s="121"/>
      <c r="P85" s="464"/>
      <c r="Q85" s="121"/>
      <c r="R85" s="121"/>
    </row>
    <row r="86" spans="2:18" x14ac:dyDescent="0.2">
      <c r="B86" s="119">
        <v>25</v>
      </c>
      <c r="C86" s="1049"/>
      <c r="D86" s="1049"/>
      <c r="E86" s="1049"/>
      <c r="F86" s="1049"/>
      <c r="G86" s="1049"/>
      <c r="H86" s="1050"/>
      <c r="I86" s="475"/>
      <c r="J86" s="463"/>
      <c r="K86" s="410">
        <f t="shared" si="3"/>
        <v>0</v>
      </c>
      <c r="L86" s="437">
        <f t="shared" si="2"/>
        <v>0</v>
      </c>
      <c r="M86" s="464"/>
      <c r="N86" s="121"/>
      <c r="O86" s="121"/>
      <c r="P86" s="464"/>
      <c r="Q86" s="121"/>
      <c r="R86" s="121"/>
    </row>
    <row r="87" spans="2:18" x14ac:dyDescent="0.2">
      <c r="B87" s="119">
        <v>26</v>
      </c>
      <c r="C87" s="1049"/>
      <c r="D87" s="1049"/>
      <c r="E87" s="1049"/>
      <c r="F87" s="1049"/>
      <c r="G87" s="1049"/>
      <c r="H87" s="1050"/>
      <c r="I87" s="475"/>
      <c r="J87" s="463"/>
      <c r="K87" s="410">
        <f t="shared" si="3"/>
        <v>0</v>
      </c>
      <c r="L87" s="437">
        <f t="shared" si="2"/>
        <v>0</v>
      </c>
      <c r="M87" s="464"/>
      <c r="N87" s="121"/>
      <c r="O87" s="121"/>
      <c r="P87" s="464"/>
      <c r="Q87" s="121"/>
      <c r="R87" s="121"/>
    </row>
    <row r="88" spans="2:18" x14ac:dyDescent="0.2">
      <c r="B88" s="119">
        <v>27</v>
      </c>
      <c r="C88" s="1049"/>
      <c r="D88" s="1049"/>
      <c r="E88" s="1049"/>
      <c r="F88" s="1049"/>
      <c r="G88" s="1049"/>
      <c r="H88" s="1050"/>
      <c r="I88" s="475"/>
      <c r="J88" s="463"/>
      <c r="K88" s="410">
        <f t="shared" si="3"/>
        <v>0</v>
      </c>
      <c r="L88" s="437">
        <f t="shared" si="2"/>
        <v>0</v>
      </c>
      <c r="M88" s="464"/>
      <c r="N88" s="121"/>
      <c r="O88" s="121"/>
      <c r="P88" s="464"/>
      <c r="Q88" s="121"/>
      <c r="R88" s="121"/>
    </row>
    <row r="89" spans="2:18" x14ac:dyDescent="0.2">
      <c r="B89" s="119">
        <v>28</v>
      </c>
      <c r="C89" s="1049"/>
      <c r="D89" s="1049"/>
      <c r="E89" s="1049"/>
      <c r="F89" s="1049"/>
      <c r="G89" s="1049"/>
      <c r="H89" s="1050"/>
      <c r="I89" s="475"/>
      <c r="J89" s="463"/>
      <c r="K89" s="410">
        <f t="shared" si="3"/>
        <v>0</v>
      </c>
      <c r="L89" s="437">
        <f t="shared" si="2"/>
        <v>0</v>
      </c>
      <c r="M89" s="464"/>
      <c r="N89" s="121"/>
      <c r="O89" s="121"/>
      <c r="P89" s="464"/>
      <c r="Q89" s="121"/>
      <c r="R89" s="121"/>
    </row>
    <row r="90" spans="2:18" x14ac:dyDescent="0.2">
      <c r="B90" s="119">
        <v>29</v>
      </c>
      <c r="C90" s="1049"/>
      <c r="D90" s="1049"/>
      <c r="E90" s="1049"/>
      <c r="F90" s="1049"/>
      <c r="G90" s="1049"/>
      <c r="H90" s="1050"/>
      <c r="I90" s="475"/>
      <c r="J90" s="463"/>
      <c r="K90" s="410">
        <f t="shared" si="3"/>
        <v>0</v>
      </c>
      <c r="L90" s="437">
        <f t="shared" si="2"/>
        <v>0</v>
      </c>
      <c r="M90" s="464"/>
      <c r="N90" s="121"/>
      <c r="O90" s="121"/>
      <c r="P90" s="464"/>
      <c r="Q90" s="121"/>
      <c r="R90" s="121"/>
    </row>
    <row r="91" spans="2:18" x14ac:dyDescent="0.2">
      <c r="B91" s="119">
        <v>30</v>
      </c>
      <c r="C91" s="1049"/>
      <c r="D91" s="1049"/>
      <c r="E91" s="1049"/>
      <c r="F91" s="1049"/>
      <c r="G91" s="1049"/>
      <c r="H91" s="1050"/>
      <c r="I91" s="475"/>
      <c r="J91" s="463"/>
      <c r="K91" s="410">
        <f t="shared" si="3"/>
        <v>0</v>
      </c>
      <c r="L91" s="437">
        <f t="shared" si="2"/>
        <v>0</v>
      </c>
      <c r="M91" s="464"/>
      <c r="N91" s="121"/>
      <c r="O91" s="121"/>
      <c r="P91" s="464"/>
      <c r="Q91" s="121"/>
      <c r="R91" s="121"/>
    </row>
    <row r="92" spans="2:18" x14ac:dyDescent="0.2">
      <c r="B92" s="119">
        <v>31</v>
      </c>
      <c r="C92" s="1049"/>
      <c r="D92" s="1049"/>
      <c r="E92" s="1049"/>
      <c r="F92" s="1049"/>
      <c r="G92" s="1049"/>
      <c r="H92" s="1050"/>
      <c r="I92" s="475"/>
      <c r="J92" s="463"/>
      <c r="K92" s="410">
        <f t="shared" si="3"/>
        <v>0</v>
      </c>
      <c r="L92" s="437">
        <f t="shared" si="2"/>
        <v>0</v>
      </c>
      <c r="M92" s="464"/>
      <c r="N92" s="121"/>
      <c r="O92" s="121"/>
      <c r="P92" s="464"/>
      <c r="Q92" s="121"/>
      <c r="R92" s="121"/>
    </row>
    <row r="93" spans="2:18" x14ac:dyDescent="0.2">
      <c r="B93" s="119">
        <v>32</v>
      </c>
      <c r="C93" s="1049"/>
      <c r="D93" s="1049"/>
      <c r="E93" s="1049"/>
      <c r="F93" s="1049"/>
      <c r="G93" s="1049"/>
      <c r="H93" s="1050"/>
      <c r="I93" s="475"/>
      <c r="J93" s="463"/>
      <c r="K93" s="410">
        <f t="shared" si="3"/>
        <v>0</v>
      </c>
      <c r="L93" s="437">
        <f t="shared" si="2"/>
        <v>0</v>
      </c>
      <c r="M93" s="464"/>
      <c r="N93" s="121"/>
      <c r="O93" s="121"/>
      <c r="P93" s="464"/>
      <c r="Q93" s="121"/>
      <c r="R93" s="121"/>
    </row>
    <row r="94" spans="2:18" x14ac:dyDescent="0.2">
      <c r="B94" s="119">
        <v>33</v>
      </c>
      <c r="C94" s="1049"/>
      <c r="D94" s="1049"/>
      <c r="E94" s="1049"/>
      <c r="F94" s="1049"/>
      <c r="G94" s="1049"/>
      <c r="H94" s="1050"/>
      <c r="I94" s="475"/>
      <c r="J94" s="463"/>
      <c r="K94" s="410">
        <f t="shared" si="3"/>
        <v>0</v>
      </c>
      <c r="L94" s="437">
        <f t="shared" si="2"/>
        <v>0</v>
      </c>
      <c r="M94" s="464"/>
      <c r="N94" s="121"/>
      <c r="O94" s="121"/>
      <c r="P94" s="464"/>
      <c r="Q94" s="121"/>
      <c r="R94" s="121"/>
    </row>
    <row r="95" spans="2:18" x14ac:dyDescent="0.2">
      <c r="B95" s="119">
        <v>34</v>
      </c>
      <c r="C95" s="1049"/>
      <c r="D95" s="1049"/>
      <c r="E95" s="1049"/>
      <c r="F95" s="1049"/>
      <c r="G95" s="1049"/>
      <c r="H95" s="1050"/>
      <c r="I95" s="475"/>
      <c r="J95" s="463"/>
      <c r="K95" s="410">
        <f t="shared" si="3"/>
        <v>0</v>
      </c>
      <c r="L95" s="437">
        <f t="shared" si="2"/>
        <v>0</v>
      </c>
      <c r="M95" s="464"/>
      <c r="N95" s="121"/>
      <c r="O95" s="121"/>
      <c r="P95" s="464"/>
      <c r="Q95" s="121"/>
      <c r="R95" s="121"/>
    </row>
    <row r="96" spans="2:18" x14ac:dyDescent="0.2">
      <c r="B96" s="119">
        <v>35</v>
      </c>
      <c r="C96" s="1049"/>
      <c r="D96" s="1049"/>
      <c r="E96" s="1049"/>
      <c r="F96" s="1049"/>
      <c r="G96" s="1049"/>
      <c r="H96" s="1050"/>
      <c r="I96" s="475"/>
      <c r="J96" s="463"/>
      <c r="K96" s="410">
        <f t="shared" si="3"/>
        <v>0</v>
      </c>
      <c r="L96" s="437">
        <f t="shared" si="2"/>
        <v>0</v>
      </c>
      <c r="M96" s="464"/>
      <c r="N96" s="121"/>
      <c r="O96" s="121"/>
      <c r="P96" s="464"/>
      <c r="Q96" s="121"/>
      <c r="R96" s="121"/>
    </row>
    <row r="97" spans="2:18" x14ac:dyDescent="0.2">
      <c r="B97" s="119">
        <v>36</v>
      </c>
      <c r="C97" s="1049"/>
      <c r="D97" s="1049"/>
      <c r="E97" s="1049"/>
      <c r="F97" s="1049"/>
      <c r="G97" s="1049"/>
      <c r="H97" s="1050"/>
      <c r="I97" s="475"/>
      <c r="J97" s="463"/>
      <c r="K97" s="410">
        <f t="shared" si="3"/>
        <v>0</v>
      </c>
      <c r="L97" s="437">
        <f t="shared" si="2"/>
        <v>0</v>
      </c>
      <c r="M97" s="464"/>
      <c r="N97" s="121"/>
      <c r="O97" s="121"/>
      <c r="P97" s="464"/>
      <c r="Q97" s="121"/>
      <c r="R97" s="121"/>
    </row>
    <row r="98" spans="2:18" x14ac:dyDescent="0.2">
      <c r="B98" s="119">
        <v>37</v>
      </c>
      <c r="C98" s="1049"/>
      <c r="D98" s="1049"/>
      <c r="E98" s="1049"/>
      <c r="F98" s="1049"/>
      <c r="G98" s="1049"/>
      <c r="H98" s="1050"/>
      <c r="I98" s="475"/>
      <c r="J98" s="463"/>
      <c r="K98" s="410">
        <f t="shared" si="3"/>
        <v>0</v>
      </c>
      <c r="L98" s="437">
        <f t="shared" si="2"/>
        <v>0</v>
      </c>
      <c r="M98" s="464"/>
      <c r="N98" s="121"/>
      <c r="O98" s="121"/>
      <c r="P98" s="464"/>
      <c r="Q98" s="121"/>
      <c r="R98" s="121"/>
    </row>
    <row r="99" spans="2:18" x14ac:dyDescent="0.2">
      <c r="B99" s="119">
        <v>38</v>
      </c>
      <c r="C99" s="1049"/>
      <c r="D99" s="1049"/>
      <c r="E99" s="1049"/>
      <c r="F99" s="1049"/>
      <c r="G99" s="1049"/>
      <c r="H99" s="1050"/>
      <c r="I99" s="475"/>
      <c r="J99" s="463"/>
      <c r="K99" s="410">
        <f t="shared" si="3"/>
        <v>0</v>
      </c>
      <c r="L99" s="437">
        <f t="shared" si="2"/>
        <v>0</v>
      </c>
      <c r="M99" s="464"/>
      <c r="N99" s="121"/>
      <c r="O99" s="121"/>
      <c r="P99" s="464"/>
      <c r="Q99" s="121"/>
      <c r="R99" s="121"/>
    </row>
    <row r="100" spans="2:18" x14ac:dyDescent="0.2">
      <c r="B100" s="119">
        <v>39</v>
      </c>
      <c r="C100" s="1049"/>
      <c r="D100" s="1049"/>
      <c r="E100" s="1049"/>
      <c r="F100" s="1049"/>
      <c r="G100" s="1049"/>
      <c r="H100" s="1050"/>
      <c r="I100" s="475"/>
      <c r="J100" s="463"/>
      <c r="K100" s="410">
        <f t="shared" si="3"/>
        <v>0</v>
      </c>
      <c r="L100" s="437">
        <f t="shared" si="2"/>
        <v>0</v>
      </c>
      <c r="M100" s="464"/>
      <c r="N100" s="121"/>
      <c r="O100" s="121"/>
      <c r="P100" s="464"/>
      <c r="Q100" s="121"/>
      <c r="R100" s="121"/>
    </row>
    <row r="101" spans="2:18" x14ac:dyDescent="0.2">
      <c r="B101" s="119">
        <v>40</v>
      </c>
      <c r="C101" s="1049"/>
      <c r="D101" s="1049"/>
      <c r="E101" s="1049"/>
      <c r="F101" s="1049"/>
      <c r="G101" s="1049"/>
      <c r="H101" s="1050"/>
      <c r="I101" s="475"/>
      <c r="J101" s="463"/>
      <c r="K101" s="410">
        <f t="shared" si="3"/>
        <v>0</v>
      </c>
      <c r="L101" s="437">
        <f t="shared" si="2"/>
        <v>0</v>
      </c>
      <c r="M101" s="464"/>
      <c r="N101" s="121"/>
      <c r="O101" s="121"/>
      <c r="P101" s="464"/>
      <c r="Q101" s="121"/>
      <c r="R101" s="121"/>
    </row>
    <row r="102" spans="2:18" x14ac:dyDescent="0.2">
      <c r="B102" s="119">
        <v>41</v>
      </c>
      <c r="C102" s="1049"/>
      <c r="D102" s="1049"/>
      <c r="E102" s="1049"/>
      <c r="F102" s="1049"/>
      <c r="G102" s="1049"/>
      <c r="H102" s="1050"/>
      <c r="I102" s="475"/>
      <c r="J102" s="463"/>
      <c r="K102" s="410">
        <f t="shared" si="3"/>
        <v>0</v>
      </c>
      <c r="L102" s="437">
        <f t="shared" si="2"/>
        <v>0</v>
      </c>
      <c r="M102" s="464"/>
      <c r="N102" s="121"/>
      <c r="O102" s="121"/>
      <c r="P102" s="464"/>
      <c r="Q102" s="121"/>
      <c r="R102" s="121"/>
    </row>
    <row r="103" spans="2:18" x14ac:dyDescent="0.2">
      <c r="B103" s="119">
        <v>42</v>
      </c>
      <c r="C103" s="1049"/>
      <c r="D103" s="1049"/>
      <c r="E103" s="1049"/>
      <c r="F103" s="1049"/>
      <c r="G103" s="1049"/>
      <c r="H103" s="1050"/>
      <c r="I103" s="475"/>
      <c r="J103" s="463"/>
      <c r="K103" s="410">
        <f t="shared" si="3"/>
        <v>0</v>
      </c>
      <c r="L103" s="437">
        <f t="shared" si="2"/>
        <v>0</v>
      </c>
      <c r="M103" s="464"/>
      <c r="N103" s="121"/>
      <c r="O103" s="121"/>
      <c r="P103" s="464"/>
      <c r="Q103" s="121"/>
      <c r="R103" s="121"/>
    </row>
    <row r="104" spans="2:18" x14ac:dyDescent="0.2">
      <c r="B104" s="119">
        <v>43</v>
      </c>
      <c r="C104" s="1049"/>
      <c r="D104" s="1049"/>
      <c r="E104" s="1049"/>
      <c r="F104" s="1049"/>
      <c r="G104" s="1049"/>
      <c r="H104" s="1050"/>
      <c r="I104" s="475"/>
      <c r="J104" s="463"/>
      <c r="K104" s="410">
        <f t="shared" si="3"/>
        <v>0</v>
      </c>
      <c r="L104" s="437">
        <f t="shared" si="2"/>
        <v>0</v>
      </c>
      <c r="M104" s="464"/>
      <c r="N104" s="121"/>
      <c r="O104" s="121"/>
      <c r="P104" s="464"/>
      <c r="Q104" s="121"/>
      <c r="R104" s="121"/>
    </row>
    <row r="105" spans="2:18" x14ac:dyDescent="0.2">
      <c r="B105" s="119">
        <v>44</v>
      </c>
      <c r="C105" s="1049"/>
      <c r="D105" s="1049"/>
      <c r="E105" s="1049"/>
      <c r="F105" s="1049"/>
      <c r="G105" s="1049"/>
      <c r="H105" s="1050"/>
      <c r="I105" s="475"/>
      <c r="J105" s="463"/>
      <c r="K105" s="410">
        <f t="shared" si="3"/>
        <v>0</v>
      </c>
      <c r="L105" s="437">
        <f t="shared" si="2"/>
        <v>0</v>
      </c>
      <c r="M105" s="464"/>
      <c r="N105" s="121"/>
      <c r="O105" s="121"/>
      <c r="P105" s="464"/>
      <c r="Q105" s="121"/>
      <c r="R105" s="121"/>
    </row>
    <row r="106" spans="2:18" x14ac:dyDescent="0.2">
      <c r="B106" s="119">
        <v>45</v>
      </c>
      <c r="C106" s="1049"/>
      <c r="D106" s="1049"/>
      <c r="E106" s="1049"/>
      <c r="F106" s="1049"/>
      <c r="G106" s="1049"/>
      <c r="H106" s="1050"/>
      <c r="I106" s="475"/>
      <c r="J106" s="463"/>
      <c r="K106" s="410">
        <f t="shared" si="3"/>
        <v>0</v>
      </c>
      <c r="L106" s="437">
        <f t="shared" si="2"/>
        <v>0</v>
      </c>
      <c r="M106" s="464"/>
      <c r="N106" s="121"/>
      <c r="O106" s="121"/>
      <c r="P106" s="464"/>
      <c r="Q106" s="121"/>
      <c r="R106" s="121"/>
    </row>
    <row r="107" spans="2:18" x14ac:dyDescent="0.2">
      <c r="B107" s="119">
        <v>46</v>
      </c>
      <c r="C107" s="1049"/>
      <c r="D107" s="1049"/>
      <c r="E107" s="1049"/>
      <c r="F107" s="1049"/>
      <c r="G107" s="1049"/>
      <c r="H107" s="1050"/>
      <c r="I107" s="475"/>
      <c r="J107" s="463"/>
      <c r="K107" s="410">
        <f t="shared" si="3"/>
        <v>0</v>
      </c>
      <c r="L107" s="437">
        <f t="shared" si="2"/>
        <v>0</v>
      </c>
      <c r="M107" s="464"/>
      <c r="N107" s="121"/>
      <c r="O107" s="121"/>
      <c r="P107" s="464"/>
      <c r="Q107" s="121"/>
      <c r="R107" s="121"/>
    </row>
    <row r="108" spans="2:18" x14ac:dyDescent="0.2">
      <c r="B108" s="119">
        <v>47</v>
      </c>
      <c r="C108" s="1049"/>
      <c r="D108" s="1049"/>
      <c r="E108" s="1049"/>
      <c r="F108" s="1049"/>
      <c r="G108" s="1049"/>
      <c r="H108" s="1050"/>
      <c r="I108" s="475"/>
      <c r="J108" s="463"/>
      <c r="K108" s="410">
        <f t="shared" si="3"/>
        <v>0</v>
      </c>
      <c r="L108" s="437">
        <f t="shared" si="2"/>
        <v>0</v>
      </c>
      <c r="M108" s="635"/>
      <c r="N108" s="121"/>
      <c r="O108" s="121"/>
      <c r="P108" s="464"/>
      <c r="Q108" s="121"/>
      <c r="R108" s="121"/>
    </row>
    <row r="109" spans="2:18" x14ac:dyDescent="0.2">
      <c r="B109" s="119">
        <v>48</v>
      </c>
      <c r="C109" s="1049"/>
      <c r="D109" s="1049"/>
      <c r="E109" s="1049"/>
      <c r="F109" s="1049"/>
      <c r="G109" s="1049"/>
      <c r="H109" s="1050"/>
      <c r="I109" s="475"/>
      <c r="J109" s="463"/>
      <c r="K109" s="410">
        <f t="shared" si="3"/>
        <v>0</v>
      </c>
      <c r="L109" s="437">
        <f t="shared" si="2"/>
        <v>0</v>
      </c>
      <c r="M109" s="464"/>
      <c r="N109" s="121"/>
      <c r="O109" s="121"/>
      <c r="P109" s="464"/>
      <c r="Q109" s="121"/>
      <c r="R109" s="121"/>
    </row>
    <row r="110" spans="2:18" x14ac:dyDescent="0.2">
      <c r="B110" s="119">
        <v>49</v>
      </c>
      <c r="C110" s="1049"/>
      <c r="D110" s="1049"/>
      <c r="E110" s="1049"/>
      <c r="F110" s="1049"/>
      <c r="G110" s="1049"/>
      <c r="H110" s="1050"/>
      <c r="I110" s="475"/>
      <c r="J110" s="463"/>
      <c r="K110" s="410">
        <f t="shared" si="3"/>
        <v>0</v>
      </c>
      <c r="L110" s="437">
        <f t="shared" si="2"/>
        <v>0</v>
      </c>
      <c r="M110" s="464"/>
      <c r="N110" s="121"/>
      <c r="O110" s="121"/>
      <c r="P110" s="464"/>
      <c r="Q110" s="121"/>
      <c r="R110" s="121"/>
    </row>
    <row r="111" spans="2:18" x14ac:dyDescent="0.2">
      <c r="B111" s="119">
        <v>50</v>
      </c>
      <c r="C111" s="1049"/>
      <c r="D111" s="1049"/>
      <c r="E111" s="1049"/>
      <c r="F111" s="1049"/>
      <c r="G111" s="1049"/>
      <c r="H111" s="1050"/>
      <c r="I111" s="475"/>
      <c r="J111" s="463"/>
      <c r="K111" s="410">
        <f t="shared" si="3"/>
        <v>0</v>
      </c>
      <c r="L111" s="437">
        <f t="shared" si="2"/>
        <v>0</v>
      </c>
      <c r="M111" s="464"/>
      <c r="N111" s="121"/>
      <c r="O111" s="121"/>
      <c r="P111" s="464"/>
      <c r="Q111" s="121"/>
      <c r="R111" s="121"/>
    </row>
    <row r="112" spans="2:18" x14ac:dyDescent="0.2">
      <c r="B112" s="1062" t="s">
        <v>673</v>
      </c>
      <c r="C112" s="1063"/>
      <c r="D112" s="1063"/>
      <c r="E112" s="1063"/>
      <c r="F112" s="1063"/>
      <c r="G112" s="1063"/>
      <c r="H112" s="1063"/>
      <c r="I112" s="1063"/>
      <c r="J112" s="1063"/>
      <c r="K112" s="1063"/>
      <c r="L112" s="1063"/>
      <c r="M112" s="453"/>
      <c r="N112" s="453"/>
      <c r="O112" s="454"/>
      <c r="P112" s="453"/>
      <c r="Q112" s="453"/>
      <c r="R112" s="454"/>
    </row>
    <row r="113" spans="2:18" x14ac:dyDescent="0.2">
      <c r="B113" s="1080" t="s">
        <v>227</v>
      </c>
      <c r="C113" s="1080"/>
      <c r="D113" s="1080"/>
      <c r="E113" s="1080"/>
      <c r="F113" s="1080"/>
      <c r="G113" s="1080"/>
      <c r="H113" s="1080"/>
      <c r="I113" s="1080"/>
      <c r="J113" s="1080"/>
      <c r="K113" s="1080"/>
      <c r="L113" s="1080"/>
      <c r="M113" s="471" t="s">
        <v>899</v>
      </c>
      <c r="N113" s="471" t="s">
        <v>908</v>
      </c>
      <c r="O113" s="471" t="s">
        <v>909</v>
      </c>
      <c r="P113" s="471" t="s">
        <v>924</v>
      </c>
      <c r="Q113" s="471" t="s">
        <v>925</v>
      </c>
      <c r="R113" s="471" t="s">
        <v>926</v>
      </c>
    </row>
    <row r="114" spans="2:18" x14ac:dyDescent="0.2">
      <c r="B114" s="1051" t="s">
        <v>228</v>
      </c>
      <c r="C114" s="1052"/>
      <c r="D114" s="1052"/>
      <c r="E114" s="1052"/>
      <c r="F114" s="1052"/>
      <c r="G114" s="1052"/>
      <c r="H114" s="1053"/>
      <c r="I114" s="116" t="s">
        <v>229</v>
      </c>
      <c r="J114" s="117" t="s">
        <v>230</v>
      </c>
      <c r="K114" s="117" t="s">
        <v>231</v>
      </c>
      <c r="L114" s="117" t="s">
        <v>898</v>
      </c>
      <c r="M114" s="299" t="s">
        <v>232</v>
      </c>
      <c r="N114" s="299" t="s">
        <v>232</v>
      </c>
      <c r="O114" s="299" t="s">
        <v>232</v>
      </c>
      <c r="P114" s="299" t="s">
        <v>232</v>
      </c>
      <c r="Q114" s="299" t="s">
        <v>232</v>
      </c>
      <c r="R114" s="299" t="s">
        <v>232</v>
      </c>
    </row>
    <row r="115" spans="2:18" x14ac:dyDescent="0.2">
      <c r="B115" s="119">
        <v>1</v>
      </c>
      <c r="C115" s="1082"/>
      <c r="D115" s="1049"/>
      <c r="E115" s="1049"/>
      <c r="F115" s="1049"/>
      <c r="G115" s="1049"/>
      <c r="H115" s="1050"/>
      <c r="I115" s="475"/>
      <c r="J115" s="463"/>
      <c r="K115" s="410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437">
        <f t="shared" ref="L115:L134" si="5">IFERROR(IF(INDEX(M115:R115,1,MATCH(SMALL($M$446:$R$446,1),$M$446:$R$446,0))&gt;0,INDEX(M115:R115,1,MATCH(SMALL($M$446:$R$446,1),$M$446:$R$446,0)),IF(INDEX(M115:R115,1,MATCH(SMALL($M$446:$R$446,2),$M$446:$R$446,0))&gt;0,INDEX(M115:R115,1,MATCH(SMALL($M$446:$R$446,2),$M$446:$R$446,0)),IF(INDEX(M115:R115,1,MATCH(SMALL($M$446:$R$446,3),$M$446:$R$446,0))&gt;0,INDEX(M115:R115,1,MATCH(SMALL($M$446:$R$446,3),$M$446:$R$446,0)),IF(INDEX(M115:R115,1,MATCH(SMALL($M$446:$R$446,4),$M$446:$R$446,0))&gt;0,INDEX(M115:R115,1,MATCH(SMALL($M$446:$R$446,4),$M$446:$R$446,0)),IF(INDEX(M115:R115,1,MATCH(SMALL($M$446:$R$446,5),$M$446:$R$446,0))&gt;0,INDEX(M115:R115,1,MATCH(SMALL($M$446:$R$446,5),$M$446:$R$446,0)),INDEX(M115:R115,1,MATCH(SMALL($M$446:$R$446,6),$M$446:$R$446,0))))))),0)</f>
        <v>0</v>
      </c>
      <c r="M115" s="464"/>
      <c r="N115" s="121"/>
      <c r="O115" s="121"/>
      <c r="P115" s="464"/>
      <c r="Q115" s="121"/>
      <c r="R115" s="121"/>
    </row>
    <row r="116" spans="2:18" x14ac:dyDescent="0.2">
      <c r="B116" s="119">
        <v>2</v>
      </c>
      <c r="C116" s="1049"/>
      <c r="D116" s="1049"/>
      <c r="E116" s="1049"/>
      <c r="F116" s="1049"/>
      <c r="G116" s="1049"/>
      <c r="H116" s="1050"/>
      <c r="I116" s="475"/>
      <c r="J116" s="463"/>
      <c r="K116" s="410">
        <f t="shared" si="4"/>
        <v>0</v>
      </c>
      <c r="L116" s="437">
        <f t="shared" si="5"/>
        <v>0</v>
      </c>
      <c r="M116" s="635"/>
      <c r="N116" s="121"/>
      <c r="O116" s="601"/>
      <c r="P116" s="464"/>
      <c r="Q116" s="121"/>
      <c r="R116" s="121"/>
    </row>
    <row r="117" spans="2:18" x14ac:dyDescent="0.2">
      <c r="B117" s="119">
        <v>3</v>
      </c>
      <c r="C117" s="1049"/>
      <c r="D117" s="1049"/>
      <c r="E117" s="1049"/>
      <c r="F117" s="1049"/>
      <c r="G117" s="1049"/>
      <c r="H117" s="1050"/>
      <c r="I117" s="475"/>
      <c r="J117" s="463"/>
      <c r="K117" s="410">
        <f t="shared" si="4"/>
        <v>0</v>
      </c>
      <c r="L117" s="437">
        <f t="shared" si="5"/>
        <v>0</v>
      </c>
      <c r="M117" s="464"/>
      <c r="N117" s="121"/>
      <c r="O117" s="121"/>
      <c r="P117" s="464"/>
      <c r="Q117" s="121"/>
      <c r="R117" s="121"/>
    </row>
    <row r="118" spans="2:18" x14ac:dyDescent="0.2">
      <c r="B118" s="119">
        <v>4</v>
      </c>
      <c r="C118" s="1049"/>
      <c r="D118" s="1049"/>
      <c r="E118" s="1049"/>
      <c r="F118" s="1049"/>
      <c r="G118" s="1049"/>
      <c r="H118" s="1050"/>
      <c r="I118" s="475"/>
      <c r="J118" s="463"/>
      <c r="K118" s="410">
        <f t="shared" si="4"/>
        <v>0</v>
      </c>
      <c r="L118" s="437">
        <f t="shared" si="5"/>
        <v>0</v>
      </c>
      <c r="M118" s="464"/>
      <c r="N118" s="121"/>
      <c r="O118" s="121"/>
      <c r="P118" s="464"/>
      <c r="Q118" s="121"/>
      <c r="R118" s="121"/>
    </row>
    <row r="119" spans="2:18" x14ac:dyDescent="0.2">
      <c r="B119" s="119">
        <v>5</v>
      </c>
      <c r="C119" s="1049"/>
      <c r="D119" s="1049"/>
      <c r="E119" s="1049"/>
      <c r="F119" s="1049"/>
      <c r="G119" s="1049"/>
      <c r="H119" s="1050"/>
      <c r="I119" s="475"/>
      <c r="J119" s="463"/>
      <c r="K119" s="410">
        <f t="shared" si="4"/>
        <v>0</v>
      </c>
      <c r="L119" s="437">
        <f t="shared" si="5"/>
        <v>0</v>
      </c>
      <c r="M119" s="464"/>
      <c r="N119" s="121"/>
      <c r="O119" s="121"/>
      <c r="P119" s="464"/>
      <c r="Q119" s="121"/>
      <c r="R119" s="121"/>
    </row>
    <row r="120" spans="2:18" x14ac:dyDescent="0.2">
      <c r="B120" s="119">
        <v>6</v>
      </c>
      <c r="C120" s="1049"/>
      <c r="D120" s="1049"/>
      <c r="E120" s="1049"/>
      <c r="F120" s="1049"/>
      <c r="G120" s="1049"/>
      <c r="H120" s="1050"/>
      <c r="I120" s="475"/>
      <c r="J120" s="463"/>
      <c r="K120" s="410">
        <f t="shared" si="4"/>
        <v>0</v>
      </c>
      <c r="L120" s="437">
        <f t="shared" si="5"/>
        <v>0</v>
      </c>
      <c r="M120" s="464"/>
      <c r="N120" s="121"/>
      <c r="O120" s="121"/>
      <c r="P120" s="464"/>
      <c r="Q120" s="121"/>
      <c r="R120" s="121"/>
    </row>
    <row r="121" spans="2:18" x14ac:dyDescent="0.2">
      <c r="B121" s="119">
        <v>7</v>
      </c>
      <c r="C121" s="1049"/>
      <c r="D121" s="1049"/>
      <c r="E121" s="1049"/>
      <c r="F121" s="1049"/>
      <c r="G121" s="1049"/>
      <c r="H121" s="1050"/>
      <c r="I121" s="475"/>
      <c r="J121" s="463"/>
      <c r="K121" s="410">
        <f t="shared" si="4"/>
        <v>0</v>
      </c>
      <c r="L121" s="437">
        <f t="shared" si="5"/>
        <v>0</v>
      </c>
      <c r="M121" s="464"/>
      <c r="N121" s="121"/>
      <c r="O121" s="121"/>
      <c r="P121" s="464"/>
      <c r="Q121" s="121"/>
      <c r="R121" s="121"/>
    </row>
    <row r="122" spans="2:18" x14ac:dyDescent="0.2">
      <c r="B122" s="119">
        <v>8</v>
      </c>
      <c r="C122" s="1049"/>
      <c r="D122" s="1049"/>
      <c r="E122" s="1049"/>
      <c r="F122" s="1049"/>
      <c r="G122" s="1049"/>
      <c r="H122" s="1050"/>
      <c r="I122" s="475"/>
      <c r="J122" s="463"/>
      <c r="K122" s="410">
        <f t="shared" si="4"/>
        <v>0</v>
      </c>
      <c r="L122" s="437">
        <f t="shared" si="5"/>
        <v>0</v>
      </c>
      <c r="M122" s="464"/>
      <c r="N122" s="121"/>
      <c r="O122" s="121"/>
      <c r="P122" s="464"/>
      <c r="Q122" s="121"/>
      <c r="R122" s="121"/>
    </row>
    <row r="123" spans="2:18" x14ac:dyDescent="0.2">
      <c r="B123" s="119">
        <v>9</v>
      </c>
      <c r="C123" s="1049"/>
      <c r="D123" s="1049"/>
      <c r="E123" s="1049"/>
      <c r="F123" s="1049"/>
      <c r="G123" s="1049"/>
      <c r="H123" s="1050"/>
      <c r="I123" s="475"/>
      <c r="J123" s="463"/>
      <c r="K123" s="410">
        <f t="shared" si="4"/>
        <v>0</v>
      </c>
      <c r="L123" s="437">
        <f t="shared" si="5"/>
        <v>0</v>
      </c>
      <c r="M123" s="464"/>
      <c r="N123" s="121"/>
      <c r="O123" s="121"/>
      <c r="P123" s="464"/>
      <c r="Q123" s="121"/>
      <c r="R123" s="121"/>
    </row>
    <row r="124" spans="2:18" x14ac:dyDescent="0.2">
      <c r="B124" s="119">
        <v>10</v>
      </c>
      <c r="C124" s="1049"/>
      <c r="D124" s="1049"/>
      <c r="E124" s="1049"/>
      <c r="F124" s="1049"/>
      <c r="G124" s="1049"/>
      <c r="H124" s="1050"/>
      <c r="I124" s="475"/>
      <c r="J124" s="463"/>
      <c r="K124" s="410">
        <f t="shared" si="4"/>
        <v>0</v>
      </c>
      <c r="L124" s="437">
        <f t="shared" si="5"/>
        <v>0</v>
      </c>
      <c r="M124" s="464"/>
      <c r="N124" s="121"/>
      <c r="O124" s="121"/>
      <c r="P124" s="464"/>
      <c r="Q124" s="121"/>
      <c r="R124" s="121"/>
    </row>
    <row r="125" spans="2:18" x14ac:dyDescent="0.2">
      <c r="B125" s="119">
        <v>11</v>
      </c>
      <c r="C125" s="1049"/>
      <c r="D125" s="1049"/>
      <c r="E125" s="1049"/>
      <c r="F125" s="1049"/>
      <c r="G125" s="1049"/>
      <c r="H125" s="1050"/>
      <c r="I125" s="475"/>
      <c r="J125" s="463"/>
      <c r="K125" s="410">
        <f t="shared" si="4"/>
        <v>0</v>
      </c>
      <c r="L125" s="437">
        <f t="shared" si="5"/>
        <v>0</v>
      </c>
      <c r="M125" s="464"/>
      <c r="N125" s="121"/>
      <c r="O125" s="121"/>
      <c r="P125" s="464"/>
      <c r="Q125" s="121"/>
      <c r="R125" s="121"/>
    </row>
    <row r="126" spans="2:18" x14ac:dyDescent="0.2">
      <c r="B126" s="119">
        <v>12</v>
      </c>
      <c r="C126" s="1049"/>
      <c r="D126" s="1049"/>
      <c r="E126" s="1049"/>
      <c r="F126" s="1049"/>
      <c r="G126" s="1049"/>
      <c r="H126" s="1050"/>
      <c r="I126" s="475"/>
      <c r="J126" s="463"/>
      <c r="K126" s="410">
        <f t="shared" si="4"/>
        <v>0</v>
      </c>
      <c r="L126" s="437">
        <f t="shared" si="5"/>
        <v>0</v>
      </c>
      <c r="M126" s="464"/>
      <c r="N126" s="121"/>
      <c r="O126" s="121"/>
      <c r="P126" s="464"/>
      <c r="Q126" s="121"/>
      <c r="R126" s="121"/>
    </row>
    <row r="127" spans="2:18" x14ac:dyDescent="0.2">
      <c r="B127" s="119">
        <v>13</v>
      </c>
      <c r="C127" s="1049"/>
      <c r="D127" s="1049"/>
      <c r="E127" s="1049"/>
      <c r="F127" s="1049"/>
      <c r="G127" s="1049"/>
      <c r="H127" s="1050"/>
      <c r="I127" s="475"/>
      <c r="J127" s="463"/>
      <c r="K127" s="410">
        <f t="shared" si="4"/>
        <v>0</v>
      </c>
      <c r="L127" s="437">
        <f t="shared" si="5"/>
        <v>0</v>
      </c>
      <c r="M127" s="464"/>
      <c r="N127" s="121"/>
      <c r="O127" s="121"/>
      <c r="P127" s="464"/>
      <c r="Q127" s="121"/>
      <c r="R127" s="121"/>
    </row>
    <row r="128" spans="2:18" x14ac:dyDescent="0.2">
      <c r="B128" s="119">
        <v>14</v>
      </c>
      <c r="C128" s="1049"/>
      <c r="D128" s="1049"/>
      <c r="E128" s="1049"/>
      <c r="F128" s="1049"/>
      <c r="G128" s="1049"/>
      <c r="H128" s="1050"/>
      <c r="I128" s="475"/>
      <c r="J128" s="463"/>
      <c r="K128" s="410">
        <f t="shared" si="4"/>
        <v>0</v>
      </c>
      <c r="L128" s="437">
        <f t="shared" si="5"/>
        <v>0</v>
      </c>
      <c r="M128" s="464"/>
      <c r="N128" s="121"/>
      <c r="O128" s="121"/>
      <c r="P128" s="464"/>
      <c r="Q128" s="121"/>
      <c r="R128" s="121"/>
    </row>
    <row r="129" spans="2:18" x14ac:dyDescent="0.2">
      <c r="B129" s="119">
        <v>15</v>
      </c>
      <c r="C129" s="1049"/>
      <c r="D129" s="1049"/>
      <c r="E129" s="1049"/>
      <c r="F129" s="1049"/>
      <c r="G129" s="1049"/>
      <c r="H129" s="1050"/>
      <c r="I129" s="475"/>
      <c r="J129" s="463"/>
      <c r="K129" s="410">
        <f t="shared" si="4"/>
        <v>0</v>
      </c>
      <c r="L129" s="437">
        <f t="shared" si="5"/>
        <v>0</v>
      </c>
      <c r="M129" s="464"/>
      <c r="N129" s="121"/>
      <c r="O129" s="121"/>
      <c r="P129" s="464"/>
      <c r="Q129" s="121"/>
      <c r="R129" s="121"/>
    </row>
    <row r="130" spans="2:18" x14ac:dyDescent="0.2">
      <c r="B130" s="119">
        <v>16</v>
      </c>
      <c r="C130" s="1049"/>
      <c r="D130" s="1049"/>
      <c r="E130" s="1049"/>
      <c r="F130" s="1049"/>
      <c r="G130" s="1049"/>
      <c r="H130" s="1050"/>
      <c r="I130" s="475"/>
      <c r="J130" s="463"/>
      <c r="K130" s="410">
        <f t="shared" si="4"/>
        <v>0</v>
      </c>
      <c r="L130" s="437">
        <f t="shared" si="5"/>
        <v>0</v>
      </c>
      <c r="M130" s="464"/>
      <c r="N130" s="121"/>
      <c r="O130" s="121"/>
      <c r="P130" s="464"/>
      <c r="Q130" s="121"/>
      <c r="R130" s="121"/>
    </row>
    <row r="131" spans="2:18" x14ac:dyDescent="0.2">
      <c r="B131" s="119">
        <v>17</v>
      </c>
      <c r="C131" s="1049"/>
      <c r="D131" s="1049"/>
      <c r="E131" s="1049"/>
      <c r="F131" s="1049"/>
      <c r="G131" s="1049"/>
      <c r="H131" s="1050"/>
      <c r="I131" s="475"/>
      <c r="J131" s="463"/>
      <c r="K131" s="410">
        <f t="shared" si="4"/>
        <v>0</v>
      </c>
      <c r="L131" s="437">
        <f t="shared" si="5"/>
        <v>0</v>
      </c>
      <c r="M131" s="464"/>
      <c r="N131" s="121"/>
      <c r="O131" s="121"/>
      <c r="P131" s="464"/>
      <c r="Q131" s="121"/>
      <c r="R131" s="121"/>
    </row>
    <row r="132" spans="2:18" x14ac:dyDescent="0.2">
      <c r="B132" s="119">
        <v>18</v>
      </c>
      <c r="C132" s="1049"/>
      <c r="D132" s="1049"/>
      <c r="E132" s="1049"/>
      <c r="F132" s="1049"/>
      <c r="G132" s="1049"/>
      <c r="H132" s="1050"/>
      <c r="I132" s="475"/>
      <c r="J132" s="463"/>
      <c r="K132" s="410">
        <f t="shared" si="4"/>
        <v>0</v>
      </c>
      <c r="L132" s="437">
        <f t="shared" si="5"/>
        <v>0</v>
      </c>
      <c r="M132" s="464"/>
      <c r="N132" s="121"/>
      <c r="O132" s="121"/>
      <c r="P132" s="464"/>
      <c r="Q132" s="121"/>
      <c r="R132" s="121"/>
    </row>
    <row r="133" spans="2:18" x14ac:dyDescent="0.2">
      <c r="B133" s="119">
        <v>19</v>
      </c>
      <c r="C133" s="1049"/>
      <c r="D133" s="1049"/>
      <c r="E133" s="1049"/>
      <c r="F133" s="1049"/>
      <c r="G133" s="1049"/>
      <c r="H133" s="1050"/>
      <c r="I133" s="475"/>
      <c r="J133" s="463"/>
      <c r="K133" s="410">
        <f t="shared" si="4"/>
        <v>0</v>
      </c>
      <c r="L133" s="437">
        <f t="shared" si="5"/>
        <v>0</v>
      </c>
      <c r="M133" s="464"/>
      <c r="N133" s="121"/>
      <c r="O133" s="121"/>
      <c r="P133" s="464"/>
      <c r="Q133" s="121"/>
      <c r="R133" s="121"/>
    </row>
    <row r="134" spans="2:18" x14ac:dyDescent="0.2">
      <c r="B134" s="119">
        <v>20</v>
      </c>
      <c r="C134" s="1049"/>
      <c r="D134" s="1049"/>
      <c r="E134" s="1049"/>
      <c r="F134" s="1049"/>
      <c r="G134" s="1049"/>
      <c r="H134" s="1050"/>
      <c r="I134" s="475"/>
      <c r="J134" s="463"/>
      <c r="K134" s="410">
        <f t="shared" si="4"/>
        <v>0</v>
      </c>
      <c r="L134" s="437">
        <f t="shared" si="5"/>
        <v>0</v>
      </c>
      <c r="M134" s="464"/>
      <c r="N134" s="121"/>
      <c r="O134" s="121"/>
      <c r="P134" s="464"/>
      <c r="Q134" s="121"/>
      <c r="R134" s="121"/>
    </row>
    <row r="135" spans="2:18" x14ac:dyDescent="0.2">
      <c r="B135" s="1080" t="s">
        <v>236</v>
      </c>
      <c r="C135" s="1080"/>
      <c r="D135" s="1080"/>
      <c r="E135" s="1080"/>
      <c r="F135" s="1080"/>
      <c r="G135" s="1080"/>
      <c r="H135" s="1080"/>
      <c r="I135" s="1080"/>
      <c r="J135" s="1080"/>
      <c r="K135" s="1080"/>
      <c r="L135" s="1080"/>
      <c r="M135" s="471" t="s">
        <v>899</v>
      </c>
      <c r="N135" s="471" t="s">
        <v>908</v>
      </c>
      <c r="O135" s="471" t="s">
        <v>909</v>
      </c>
      <c r="P135" s="471" t="s">
        <v>924</v>
      </c>
      <c r="Q135" s="471" t="s">
        <v>925</v>
      </c>
      <c r="R135" s="471" t="s">
        <v>926</v>
      </c>
    </row>
    <row r="136" spans="2:18" x14ac:dyDescent="0.2">
      <c r="B136" s="1051" t="s">
        <v>228</v>
      </c>
      <c r="C136" s="1052"/>
      <c r="D136" s="1052"/>
      <c r="E136" s="1052"/>
      <c r="F136" s="1052"/>
      <c r="G136" s="1052"/>
      <c r="H136" s="1053"/>
      <c r="I136" s="116" t="s">
        <v>229</v>
      </c>
      <c r="J136" s="117" t="s">
        <v>230</v>
      </c>
      <c r="K136" s="117" t="s">
        <v>231</v>
      </c>
      <c r="L136" s="117" t="s">
        <v>898</v>
      </c>
      <c r="M136" s="299" t="s">
        <v>232</v>
      </c>
      <c r="N136" s="299" t="s">
        <v>232</v>
      </c>
      <c r="O136" s="299" t="s">
        <v>232</v>
      </c>
      <c r="P136" s="299" t="s">
        <v>232</v>
      </c>
      <c r="Q136" s="299" t="s">
        <v>232</v>
      </c>
      <c r="R136" s="299" t="s">
        <v>232</v>
      </c>
    </row>
    <row r="137" spans="2:18" x14ac:dyDescent="0.2">
      <c r="B137" s="119">
        <v>1</v>
      </c>
      <c r="C137" s="1049"/>
      <c r="D137" s="1049"/>
      <c r="E137" s="1049"/>
      <c r="F137" s="1049"/>
      <c r="G137" s="1049"/>
      <c r="H137" s="1050"/>
      <c r="I137" s="475"/>
      <c r="J137" s="463"/>
      <c r="K137" s="410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437">
        <f t="shared" ref="L137:L156" si="7">IFERROR(IF(INDEX(M137:R137,1,MATCH(SMALL($M$446:$R$446,1),$M$446:$R$446,0))&gt;0,INDEX(M137:R137,1,MATCH(SMALL($M$446:$R$446,1),$M$446:$R$446,0)),IF(INDEX(M137:R137,1,MATCH(SMALL($M$446:$R$446,2),$M$446:$R$446,0))&gt;0,INDEX(M137:R137,1,MATCH(SMALL($M$446:$R$446,2),$M$446:$R$446,0)),IF(INDEX(M137:R137,1,MATCH(SMALL($M$446:$R$446,3),$M$446:$R$446,0))&gt;0,INDEX(M137:R137,1,MATCH(SMALL($M$446:$R$446,3),$M$446:$R$446,0)),IF(INDEX(M137:R137,1,MATCH(SMALL($M$446:$R$446,4),$M$446:$R$446,0))&gt;0,INDEX(M137:R137,1,MATCH(SMALL($M$446:$R$446,4),$M$446:$R$446,0)),IF(INDEX(M137:R137,1,MATCH(SMALL($M$446:$R$446,5),$M$446:$R$446,0))&gt;0,INDEX(M137:R137,1,MATCH(SMALL($M$446:$R$446,5),$M$446:$R$446,0)),INDEX(M137:R137,1,MATCH(SMALL($M$446:$R$446,6),$M$446:$R$446,0))))))),0)</f>
        <v>0</v>
      </c>
      <c r="M137" s="464"/>
      <c r="N137" s="121"/>
      <c r="O137" s="121"/>
      <c r="P137" s="464"/>
      <c r="Q137" s="121"/>
      <c r="R137" s="121"/>
    </row>
    <row r="138" spans="2:18" x14ac:dyDescent="0.2">
      <c r="B138" s="119">
        <v>2</v>
      </c>
      <c r="C138" s="1049"/>
      <c r="D138" s="1049"/>
      <c r="E138" s="1049"/>
      <c r="F138" s="1049"/>
      <c r="G138" s="1049"/>
      <c r="H138" s="1050"/>
      <c r="I138" s="475"/>
      <c r="J138" s="463"/>
      <c r="K138" s="410">
        <f t="shared" si="6"/>
        <v>0</v>
      </c>
      <c r="L138" s="437">
        <f t="shared" si="7"/>
        <v>0</v>
      </c>
      <c r="M138" s="464"/>
      <c r="N138" s="121"/>
      <c r="O138" s="121"/>
      <c r="P138" s="464"/>
      <c r="Q138" s="121"/>
      <c r="R138" s="121"/>
    </row>
    <row r="139" spans="2:18" x14ac:dyDescent="0.2">
      <c r="B139" s="119">
        <v>3</v>
      </c>
      <c r="C139" s="1049"/>
      <c r="D139" s="1049"/>
      <c r="E139" s="1049"/>
      <c r="F139" s="1049"/>
      <c r="G139" s="1049"/>
      <c r="H139" s="1050"/>
      <c r="I139" s="475"/>
      <c r="J139" s="463"/>
      <c r="K139" s="410">
        <f t="shared" si="6"/>
        <v>0</v>
      </c>
      <c r="L139" s="437">
        <f t="shared" si="7"/>
        <v>0</v>
      </c>
      <c r="M139" s="464"/>
      <c r="N139" s="121"/>
      <c r="O139" s="121"/>
      <c r="P139" s="464"/>
      <c r="Q139" s="121"/>
      <c r="R139" s="121"/>
    </row>
    <row r="140" spans="2:18" x14ac:dyDescent="0.2">
      <c r="B140" s="119">
        <v>4</v>
      </c>
      <c r="C140" s="1049"/>
      <c r="D140" s="1049"/>
      <c r="E140" s="1049"/>
      <c r="F140" s="1049"/>
      <c r="G140" s="1049"/>
      <c r="H140" s="1050"/>
      <c r="I140" s="475"/>
      <c r="J140" s="463"/>
      <c r="K140" s="410">
        <f t="shared" si="6"/>
        <v>0</v>
      </c>
      <c r="L140" s="437">
        <f t="shared" si="7"/>
        <v>0</v>
      </c>
      <c r="M140" s="464"/>
      <c r="N140" s="121"/>
      <c r="O140" s="121"/>
      <c r="P140" s="464"/>
      <c r="Q140" s="121"/>
      <c r="R140" s="121"/>
    </row>
    <row r="141" spans="2:18" x14ac:dyDescent="0.2">
      <c r="B141" s="119">
        <v>5</v>
      </c>
      <c r="C141" s="1049"/>
      <c r="D141" s="1049"/>
      <c r="E141" s="1049"/>
      <c r="F141" s="1049"/>
      <c r="G141" s="1049"/>
      <c r="H141" s="1050"/>
      <c r="I141" s="475"/>
      <c r="J141" s="463"/>
      <c r="K141" s="410">
        <f t="shared" si="6"/>
        <v>0</v>
      </c>
      <c r="L141" s="437">
        <f t="shared" si="7"/>
        <v>0</v>
      </c>
      <c r="M141" s="464"/>
      <c r="N141" s="121"/>
      <c r="O141" s="121"/>
      <c r="P141" s="464"/>
      <c r="Q141" s="121"/>
      <c r="R141" s="121"/>
    </row>
    <row r="142" spans="2:18" x14ac:dyDescent="0.2">
      <c r="B142" s="119">
        <v>6</v>
      </c>
      <c r="C142" s="1049"/>
      <c r="D142" s="1049"/>
      <c r="E142" s="1049"/>
      <c r="F142" s="1049"/>
      <c r="G142" s="1049"/>
      <c r="H142" s="1050"/>
      <c r="I142" s="475"/>
      <c r="J142" s="463"/>
      <c r="K142" s="410">
        <f t="shared" si="6"/>
        <v>0</v>
      </c>
      <c r="L142" s="437">
        <f t="shared" si="7"/>
        <v>0</v>
      </c>
      <c r="M142" s="464"/>
      <c r="N142" s="121"/>
      <c r="O142" s="121"/>
      <c r="P142" s="464"/>
      <c r="Q142" s="121"/>
      <c r="R142" s="121"/>
    </row>
    <row r="143" spans="2:18" x14ac:dyDescent="0.2">
      <c r="B143" s="119">
        <v>7</v>
      </c>
      <c r="C143" s="1049"/>
      <c r="D143" s="1049"/>
      <c r="E143" s="1049"/>
      <c r="F143" s="1049"/>
      <c r="G143" s="1049"/>
      <c r="H143" s="1050"/>
      <c r="I143" s="475"/>
      <c r="J143" s="463"/>
      <c r="K143" s="410">
        <f t="shared" si="6"/>
        <v>0</v>
      </c>
      <c r="L143" s="437">
        <f t="shared" si="7"/>
        <v>0</v>
      </c>
      <c r="M143" s="464"/>
      <c r="N143" s="121"/>
      <c r="O143" s="121"/>
      <c r="P143" s="464"/>
      <c r="Q143" s="121"/>
      <c r="R143" s="121"/>
    </row>
    <row r="144" spans="2:18" x14ac:dyDescent="0.2">
      <c r="B144" s="119">
        <v>8</v>
      </c>
      <c r="C144" s="1049"/>
      <c r="D144" s="1049"/>
      <c r="E144" s="1049"/>
      <c r="F144" s="1049"/>
      <c r="G144" s="1049"/>
      <c r="H144" s="1050"/>
      <c r="I144" s="475"/>
      <c r="J144" s="463"/>
      <c r="K144" s="410">
        <f t="shared" si="6"/>
        <v>0</v>
      </c>
      <c r="L144" s="437">
        <f t="shared" si="7"/>
        <v>0</v>
      </c>
      <c r="M144" s="464"/>
      <c r="N144" s="121"/>
      <c r="O144" s="121"/>
      <c r="P144" s="464"/>
      <c r="Q144" s="121"/>
      <c r="R144" s="121"/>
    </row>
    <row r="145" spans="2:18" x14ac:dyDescent="0.2">
      <c r="B145" s="119">
        <v>9</v>
      </c>
      <c r="C145" s="1049"/>
      <c r="D145" s="1049"/>
      <c r="E145" s="1049"/>
      <c r="F145" s="1049"/>
      <c r="G145" s="1049"/>
      <c r="H145" s="1050"/>
      <c r="I145" s="475"/>
      <c r="J145" s="463"/>
      <c r="K145" s="410">
        <f t="shared" si="6"/>
        <v>0</v>
      </c>
      <c r="L145" s="437">
        <f t="shared" si="7"/>
        <v>0</v>
      </c>
      <c r="M145" s="464"/>
      <c r="N145" s="121"/>
      <c r="O145" s="121"/>
      <c r="P145" s="464"/>
      <c r="Q145" s="121"/>
      <c r="R145" s="121"/>
    </row>
    <row r="146" spans="2:18" x14ac:dyDescent="0.2">
      <c r="B146" s="119">
        <v>10</v>
      </c>
      <c r="C146" s="1049"/>
      <c r="D146" s="1049"/>
      <c r="E146" s="1049"/>
      <c r="F146" s="1049"/>
      <c r="G146" s="1049"/>
      <c r="H146" s="1050"/>
      <c r="I146" s="475"/>
      <c r="J146" s="463"/>
      <c r="K146" s="410">
        <f t="shared" si="6"/>
        <v>0</v>
      </c>
      <c r="L146" s="437">
        <f t="shared" si="7"/>
        <v>0</v>
      </c>
      <c r="M146" s="464"/>
      <c r="N146" s="121"/>
      <c r="O146" s="121"/>
      <c r="P146" s="464"/>
      <c r="Q146" s="121"/>
      <c r="R146" s="121"/>
    </row>
    <row r="147" spans="2:18" x14ac:dyDescent="0.2">
      <c r="B147" s="119">
        <v>11</v>
      </c>
      <c r="C147" s="1049"/>
      <c r="D147" s="1049"/>
      <c r="E147" s="1049"/>
      <c r="F147" s="1049"/>
      <c r="G147" s="1049"/>
      <c r="H147" s="1050"/>
      <c r="I147" s="475"/>
      <c r="J147" s="463"/>
      <c r="K147" s="410">
        <f t="shared" si="6"/>
        <v>0</v>
      </c>
      <c r="L147" s="437">
        <f t="shared" si="7"/>
        <v>0</v>
      </c>
      <c r="M147" s="464"/>
      <c r="N147" s="121"/>
      <c r="O147" s="121"/>
      <c r="P147" s="464"/>
      <c r="Q147" s="121"/>
      <c r="R147" s="121"/>
    </row>
    <row r="148" spans="2:18" x14ac:dyDescent="0.2">
      <c r="B148" s="119">
        <v>12</v>
      </c>
      <c r="C148" s="1049"/>
      <c r="D148" s="1049"/>
      <c r="E148" s="1049"/>
      <c r="F148" s="1049"/>
      <c r="G148" s="1049"/>
      <c r="H148" s="1050"/>
      <c r="I148" s="475"/>
      <c r="J148" s="463"/>
      <c r="K148" s="410">
        <f t="shared" si="6"/>
        <v>0</v>
      </c>
      <c r="L148" s="437">
        <f t="shared" si="7"/>
        <v>0</v>
      </c>
      <c r="M148" s="464"/>
      <c r="N148" s="121"/>
      <c r="O148" s="121"/>
      <c r="P148" s="464"/>
      <c r="Q148" s="121"/>
      <c r="R148" s="121"/>
    </row>
    <row r="149" spans="2:18" x14ac:dyDescent="0.2">
      <c r="B149" s="119">
        <v>13</v>
      </c>
      <c r="C149" s="1049"/>
      <c r="D149" s="1049"/>
      <c r="E149" s="1049"/>
      <c r="F149" s="1049"/>
      <c r="G149" s="1049"/>
      <c r="H149" s="1050"/>
      <c r="I149" s="475"/>
      <c r="J149" s="463"/>
      <c r="K149" s="410">
        <f t="shared" si="6"/>
        <v>0</v>
      </c>
      <c r="L149" s="437">
        <f t="shared" si="7"/>
        <v>0</v>
      </c>
      <c r="M149" s="464"/>
      <c r="N149" s="121"/>
      <c r="O149" s="121"/>
      <c r="P149" s="464"/>
      <c r="Q149" s="121"/>
      <c r="R149" s="121"/>
    </row>
    <row r="150" spans="2:18" x14ac:dyDescent="0.2">
      <c r="B150" s="119">
        <v>14</v>
      </c>
      <c r="C150" s="1049"/>
      <c r="D150" s="1049"/>
      <c r="E150" s="1049"/>
      <c r="F150" s="1049"/>
      <c r="G150" s="1049"/>
      <c r="H150" s="1050"/>
      <c r="I150" s="475"/>
      <c r="J150" s="463"/>
      <c r="K150" s="410">
        <f t="shared" si="6"/>
        <v>0</v>
      </c>
      <c r="L150" s="437">
        <f t="shared" si="7"/>
        <v>0</v>
      </c>
      <c r="M150" s="464"/>
      <c r="N150" s="121"/>
      <c r="O150" s="121"/>
      <c r="P150" s="464"/>
      <c r="Q150" s="121"/>
      <c r="R150" s="121"/>
    </row>
    <row r="151" spans="2:18" x14ac:dyDescent="0.2">
      <c r="B151" s="119">
        <v>15</v>
      </c>
      <c r="C151" s="1049"/>
      <c r="D151" s="1049"/>
      <c r="E151" s="1049"/>
      <c r="F151" s="1049"/>
      <c r="G151" s="1049"/>
      <c r="H151" s="1050"/>
      <c r="I151" s="475"/>
      <c r="J151" s="463"/>
      <c r="K151" s="410">
        <f t="shared" si="6"/>
        <v>0</v>
      </c>
      <c r="L151" s="437">
        <f t="shared" si="7"/>
        <v>0</v>
      </c>
      <c r="M151" s="464"/>
      <c r="N151" s="121"/>
      <c r="O151" s="121"/>
      <c r="P151" s="464"/>
      <c r="Q151" s="121"/>
      <c r="R151" s="121"/>
    </row>
    <row r="152" spans="2:18" x14ac:dyDescent="0.2">
      <c r="B152" s="119">
        <v>16</v>
      </c>
      <c r="C152" s="1049"/>
      <c r="D152" s="1049"/>
      <c r="E152" s="1049"/>
      <c r="F152" s="1049"/>
      <c r="G152" s="1049"/>
      <c r="H152" s="1050"/>
      <c r="I152" s="475"/>
      <c r="J152" s="463"/>
      <c r="K152" s="410">
        <f t="shared" si="6"/>
        <v>0</v>
      </c>
      <c r="L152" s="437">
        <f t="shared" si="7"/>
        <v>0</v>
      </c>
      <c r="M152" s="464"/>
      <c r="N152" s="121"/>
      <c r="O152" s="121"/>
      <c r="P152" s="464"/>
      <c r="Q152" s="121"/>
      <c r="R152" s="121"/>
    </row>
    <row r="153" spans="2:18" x14ac:dyDescent="0.2">
      <c r="B153" s="119">
        <v>17</v>
      </c>
      <c r="C153" s="1049"/>
      <c r="D153" s="1049"/>
      <c r="E153" s="1049"/>
      <c r="F153" s="1049"/>
      <c r="G153" s="1049"/>
      <c r="H153" s="1050"/>
      <c r="I153" s="475"/>
      <c r="J153" s="463"/>
      <c r="K153" s="410">
        <f t="shared" si="6"/>
        <v>0</v>
      </c>
      <c r="L153" s="437">
        <f t="shared" si="7"/>
        <v>0</v>
      </c>
      <c r="M153" s="464"/>
      <c r="N153" s="121"/>
      <c r="O153" s="121"/>
      <c r="P153" s="464"/>
      <c r="Q153" s="121"/>
      <c r="R153" s="121"/>
    </row>
    <row r="154" spans="2:18" x14ac:dyDescent="0.2">
      <c r="B154" s="119">
        <v>18</v>
      </c>
      <c r="C154" s="1049"/>
      <c r="D154" s="1049"/>
      <c r="E154" s="1049"/>
      <c r="F154" s="1049"/>
      <c r="G154" s="1049"/>
      <c r="H154" s="1050"/>
      <c r="I154" s="475"/>
      <c r="J154" s="463"/>
      <c r="K154" s="410">
        <f t="shared" si="6"/>
        <v>0</v>
      </c>
      <c r="L154" s="437">
        <f t="shared" si="7"/>
        <v>0</v>
      </c>
      <c r="M154" s="464"/>
      <c r="N154" s="121"/>
      <c r="O154" s="121"/>
      <c r="P154" s="464"/>
      <c r="Q154" s="121"/>
      <c r="R154" s="121"/>
    </row>
    <row r="155" spans="2:18" x14ac:dyDescent="0.2">
      <c r="B155" s="119">
        <v>19</v>
      </c>
      <c r="C155" s="1049"/>
      <c r="D155" s="1049"/>
      <c r="E155" s="1049"/>
      <c r="F155" s="1049"/>
      <c r="G155" s="1049"/>
      <c r="H155" s="1050"/>
      <c r="I155" s="475"/>
      <c r="J155" s="463"/>
      <c r="K155" s="410">
        <f t="shared" si="6"/>
        <v>0</v>
      </c>
      <c r="L155" s="437">
        <f t="shared" si="7"/>
        <v>0</v>
      </c>
      <c r="M155" s="464"/>
      <c r="N155" s="121"/>
      <c r="O155" s="121"/>
      <c r="P155" s="464"/>
      <c r="Q155" s="121"/>
      <c r="R155" s="121"/>
    </row>
    <row r="156" spans="2:18" x14ac:dyDescent="0.2">
      <c r="B156" s="119">
        <v>20</v>
      </c>
      <c r="C156" s="1049"/>
      <c r="D156" s="1049"/>
      <c r="E156" s="1049"/>
      <c r="F156" s="1049"/>
      <c r="G156" s="1049"/>
      <c r="H156" s="1050"/>
      <c r="I156" s="475"/>
      <c r="J156" s="463"/>
      <c r="K156" s="410">
        <f t="shared" si="6"/>
        <v>0</v>
      </c>
      <c r="L156" s="437">
        <f t="shared" si="7"/>
        <v>0</v>
      </c>
      <c r="M156" s="464"/>
      <c r="N156" s="121"/>
      <c r="O156" s="121"/>
      <c r="P156" s="464"/>
      <c r="Q156" s="121"/>
      <c r="R156" s="121"/>
    </row>
    <row r="157" spans="2:18" x14ac:dyDescent="0.2">
      <c r="B157" s="1079" t="s">
        <v>674</v>
      </c>
      <c r="C157" s="1079"/>
      <c r="D157" s="1079"/>
      <c r="E157" s="1079"/>
      <c r="F157" s="1079"/>
      <c r="G157" s="1079"/>
      <c r="H157" s="1079"/>
      <c r="I157" s="1079"/>
      <c r="J157" s="1079"/>
      <c r="K157" s="1079"/>
      <c r="L157" s="1079"/>
      <c r="M157" s="453"/>
      <c r="N157" s="453"/>
      <c r="O157" s="454"/>
      <c r="P157" s="453"/>
      <c r="Q157" s="453"/>
      <c r="R157" s="454"/>
    </row>
    <row r="158" spans="2:18" x14ac:dyDescent="0.2">
      <c r="B158" s="1080" t="s">
        <v>227</v>
      </c>
      <c r="C158" s="1080"/>
      <c r="D158" s="1080"/>
      <c r="E158" s="1080"/>
      <c r="F158" s="1080"/>
      <c r="G158" s="1080"/>
      <c r="H158" s="1080"/>
      <c r="I158" s="1080"/>
      <c r="J158" s="1080"/>
      <c r="K158" s="1080"/>
      <c r="L158" s="1080"/>
      <c r="M158" s="471" t="s">
        <v>899</v>
      </c>
      <c r="N158" s="471" t="s">
        <v>908</v>
      </c>
      <c r="O158" s="471" t="s">
        <v>909</v>
      </c>
      <c r="P158" s="471" t="s">
        <v>924</v>
      </c>
      <c r="Q158" s="471" t="s">
        <v>925</v>
      </c>
      <c r="R158" s="471" t="s">
        <v>926</v>
      </c>
    </row>
    <row r="159" spans="2:18" x14ac:dyDescent="0.2">
      <c r="B159" s="1051" t="s">
        <v>228</v>
      </c>
      <c r="C159" s="1052"/>
      <c r="D159" s="1052"/>
      <c r="E159" s="1052"/>
      <c r="F159" s="1052"/>
      <c r="G159" s="1052"/>
      <c r="H159" s="1053"/>
      <c r="I159" s="116" t="s">
        <v>229</v>
      </c>
      <c r="J159" s="117" t="s">
        <v>230</v>
      </c>
      <c r="K159" s="117" t="s">
        <v>231</v>
      </c>
      <c r="L159" s="117" t="s">
        <v>898</v>
      </c>
      <c r="M159" s="299" t="s">
        <v>232</v>
      </c>
      <c r="N159" s="299" t="s">
        <v>232</v>
      </c>
      <c r="O159" s="299" t="s">
        <v>232</v>
      </c>
      <c r="P159" s="299" t="s">
        <v>232</v>
      </c>
      <c r="Q159" s="299" t="s">
        <v>232</v>
      </c>
      <c r="R159" s="299" t="s">
        <v>232</v>
      </c>
    </row>
    <row r="160" spans="2:18" x14ac:dyDescent="0.2">
      <c r="B160" s="119">
        <v>1</v>
      </c>
      <c r="C160" s="1065"/>
      <c r="D160" s="1049"/>
      <c r="E160" s="1049"/>
      <c r="F160" s="1049"/>
      <c r="G160" s="1049"/>
      <c r="H160" s="1050"/>
      <c r="I160" s="475"/>
      <c r="J160" s="463"/>
      <c r="K160" s="410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437">
        <f t="shared" ref="L160:L209" si="9">IFERROR(IF(INDEX(M160:R160,1,MATCH(SMALL($M$446:$R$446,1),$M$446:$R$446,0))&gt;0,INDEX(M160:R160,1,MATCH(SMALL($M$446:$R$446,1),$M$446:$R$446,0)),IF(INDEX(M160:R160,1,MATCH(SMALL($M$446:$R$446,2),$M$446:$R$446,0))&gt;0,INDEX(M160:R160,1,MATCH(SMALL($M$446:$R$446,2),$M$446:$R$446,0)),IF(INDEX(M160:R160,1,MATCH(SMALL($M$446:$R$446,3),$M$446:$R$446,0))&gt;0,INDEX(M160:R160,1,MATCH(SMALL($M$446:$R$446,3),$M$446:$R$446,0)),IF(INDEX(M160:R160,1,MATCH(SMALL($M$446:$R$446,4),$M$446:$R$446,0))&gt;0,INDEX(M160:R160,1,MATCH(SMALL($M$446:$R$446,4),$M$446:$R$446,0)),IF(INDEX(M160:R160,1,MATCH(SMALL($M$446:$R$446,5),$M$446:$R$446,0))&gt;0,INDEX(M160:R160,1,MATCH(SMALL($M$446:$R$446,5),$M$446:$R$446,0)),INDEX(M160:R160,1,MATCH(SMALL($M$446:$R$446,6),$M$446:$R$446,0))))))),0)</f>
        <v>0</v>
      </c>
      <c r="M160" s="464"/>
      <c r="N160" s="121"/>
      <c r="O160" s="121"/>
      <c r="P160" s="464"/>
      <c r="Q160" s="121"/>
      <c r="R160" s="121"/>
    </row>
    <row r="161" spans="2:18" x14ac:dyDescent="0.2">
      <c r="B161" s="119">
        <v>2</v>
      </c>
      <c r="C161" s="1065"/>
      <c r="D161" s="1049"/>
      <c r="E161" s="1049"/>
      <c r="F161" s="1049"/>
      <c r="G161" s="1049"/>
      <c r="H161" s="1050"/>
      <c r="I161" s="475"/>
      <c r="J161" s="463"/>
      <c r="K161" s="410">
        <f t="shared" si="8"/>
        <v>0</v>
      </c>
      <c r="L161" s="437">
        <f t="shared" si="9"/>
        <v>0</v>
      </c>
      <c r="M161" s="464"/>
      <c r="N161" s="121"/>
      <c r="O161" s="121"/>
      <c r="P161" s="464"/>
      <c r="Q161" s="121"/>
      <c r="R161" s="121"/>
    </row>
    <row r="162" spans="2:18" x14ac:dyDescent="0.2">
      <c r="B162" s="119">
        <v>3</v>
      </c>
      <c r="C162" s="1065"/>
      <c r="D162" s="1049"/>
      <c r="E162" s="1049"/>
      <c r="F162" s="1049"/>
      <c r="G162" s="1049"/>
      <c r="H162" s="1050"/>
      <c r="I162" s="475"/>
      <c r="J162" s="463"/>
      <c r="K162" s="410">
        <f t="shared" si="8"/>
        <v>0</v>
      </c>
      <c r="L162" s="437">
        <f t="shared" si="9"/>
        <v>0</v>
      </c>
      <c r="M162" s="464"/>
      <c r="N162" s="121"/>
      <c r="O162" s="121"/>
      <c r="P162" s="464"/>
      <c r="Q162" s="121"/>
      <c r="R162" s="121"/>
    </row>
    <row r="163" spans="2:18" x14ac:dyDescent="0.2">
      <c r="B163" s="119">
        <v>4</v>
      </c>
      <c r="C163" s="1065"/>
      <c r="D163" s="1049"/>
      <c r="E163" s="1049"/>
      <c r="F163" s="1049"/>
      <c r="G163" s="1049"/>
      <c r="H163" s="1050"/>
      <c r="I163" s="475"/>
      <c r="J163" s="463"/>
      <c r="K163" s="410">
        <f t="shared" si="8"/>
        <v>0</v>
      </c>
      <c r="L163" s="437">
        <f t="shared" si="9"/>
        <v>0</v>
      </c>
      <c r="M163" s="464"/>
      <c r="N163" s="121"/>
      <c r="O163" s="121"/>
      <c r="P163" s="464"/>
      <c r="Q163" s="121"/>
      <c r="R163" s="121"/>
    </row>
    <row r="164" spans="2:18" x14ac:dyDescent="0.2">
      <c r="B164" s="119">
        <v>5</v>
      </c>
      <c r="C164" s="1065"/>
      <c r="D164" s="1049"/>
      <c r="E164" s="1049"/>
      <c r="F164" s="1049"/>
      <c r="G164" s="1049"/>
      <c r="H164" s="1050"/>
      <c r="I164" s="475"/>
      <c r="J164" s="463"/>
      <c r="K164" s="410">
        <f t="shared" si="8"/>
        <v>0</v>
      </c>
      <c r="L164" s="437">
        <f t="shared" si="9"/>
        <v>0</v>
      </c>
      <c r="M164" s="464"/>
      <c r="N164" s="121"/>
      <c r="O164" s="121"/>
      <c r="P164" s="464"/>
      <c r="Q164" s="121"/>
      <c r="R164" s="121"/>
    </row>
    <row r="165" spans="2:18" x14ac:dyDescent="0.2">
      <c r="B165" s="119">
        <v>6</v>
      </c>
      <c r="C165" s="1065"/>
      <c r="D165" s="1049"/>
      <c r="E165" s="1049"/>
      <c r="F165" s="1049"/>
      <c r="G165" s="1049"/>
      <c r="H165" s="1050"/>
      <c r="I165" s="475"/>
      <c r="J165" s="463"/>
      <c r="K165" s="410">
        <f t="shared" si="8"/>
        <v>0</v>
      </c>
      <c r="L165" s="437">
        <f t="shared" si="9"/>
        <v>0</v>
      </c>
      <c r="M165" s="464"/>
      <c r="N165" s="121"/>
      <c r="O165" s="121"/>
      <c r="P165" s="464"/>
      <c r="Q165" s="121"/>
      <c r="R165" s="121"/>
    </row>
    <row r="166" spans="2:18" x14ac:dyDescent="0.2">
      <c r="B166" s="119">
        <v>7</v>
      </c>
      <c r="C166" s="1065"/>
      <c r="D166" s="1049"/>
      <c r="E166" s="1049"/>
      <c r="F166" s="1049"/>
      <c r="G166" s="1049"/>
      <c r="H166" s="1050"/>
      <c r="I166" s="475"/>
      <c r="J166" s="463"/>
      <c r="K166" s="410">
        <f t="shared" si="8"/>
        <v>0</v>
      </c>
      <c r="L166" s="437">
        <f t="shared" si="9"/>
        <v>0</v>
      </c>
      <c r="M166" s="464"/>
      <c r="N166" s="121"/>
      <c r="O166" s="121"/>
      <c r="P166" s="464"/>
      <c r="Q166" s="121"/>
      <c r="R166" s="121"/>
    </row>
    <row r="167" spans="2:18" x14ac:dyDescent="0.2">
      <c r="B167" s="119">
        <v>8</v>
      </c>
      <c r="C167" s="1065"/>
      <c r="D167" s="1049"/>
      <c r="E167" s="1049"/>
      <c r="F167" s="1049"/>
      <c r="G167" s="1049"/>
      <c r="H167" s="1050"/>
      <c r="I167" s="475"/>
      <c r="J167" s="463"/>
      <c r="K167" s="410">
        <f t="shared" si="8"/>
        <v>0</v>
      </c>
      <c r="L167" s="437">
        <f t="shared" si="9"/>
        <v>0</v>
      </c>
      <c r="M167" s="464"/>
      <c r="N167" s="121"/>
      <c r="O167" s="121"/>
      <c r="P167" s="464"/>
      <c r="Q167" s="121"/>
      <c r="R167" s="121"/>
    </row>
    <row r="168" spans="2:18" x14ac:dyDescent="0.2">
      <c r="B168" s="119">
        <v>9</v>
      </c>
      <c r="C168" s="1065"/>
      <c r="D168" s="1049"/>
      <c r="E168" s="1049"/>
      <c r="F168" s="1049"/>
      <c r="G168" s="1049"/>
      <c r="H168" s="1050"/>
      <c r="I168" s="475"/>
      <c r="J168" s="463"/>
      <c r="K168" s="410">
        <f t="shared" si="8"/>
        <v>0</v>
      </c>
      <c r="L168" s="437">
        <f t="shared" si="9"/>
        <v>0</v>
      </c>
      <c r="M168" s="464"/>
      <c r="N168" s="121"/>
      <c r="O168" s="121"/>
      <c r="P168" s="464"/>
      <c r="Q168" s="121"/>
      <c r="R168" s="121"/>
    </row>
    <row r="169" spans="2:18" x14ac:dyDescent="0.2">
      <c r="B169" s="119">
        <v>10</v>
      </c>
      <c r="C169" s="1065"/>
      <c r="D169" s="1049"/>
      <c r="E169" s="1049"/>
      <c r="F169" s="1049"/>
      <c r="G169" s="1049"/>
      <c r="H169" s="1050"/>
      <c r="I169" s="475"/>
      <c r="J169" s="463"/>
      <c r="K169" s="410">
        <f t="shared" si="8"/>
        <v>0</v>
      </c>
      <c r="L169" s="437">
        <f t="shared" si="9"/>
        <v>0</v>
      </c>
      <c r="M169" s="464"/>
      <c r="N169" s="121"/>
      <c r="O169" s="121"/>
      <c r="P169" s="464"/>
      <c r="Q169" s="121"/>
      <c r="R169" s="121"/>
    </row>
    <row r="170" spans="2:18" x14ac:dyDescent="0.2">
      <c r="B170" s="119">
        <v>11</v>
      </c>
      <c r="C170" s="1065"/>
      <c r="D170" s="1049"/>
      <c r="E170" s="1049"/>
      <c r="F170" s="1049"/>
      <c r="G170" s="1049"/>
      <c r="H170" s="1050"/>
      <c r="I170" s="475"/>
      <c r="J170" s="463"/>
      <c r="K170" s="410">
        <f t="shared" si="8"/>
        <v>0</v>
      </c>
      <c r="L170" s="437">
        <f t="shared" si="9"/>
        <v>0</v>
      </c>
      <c r="M170" s="464"/>
      <c r="N170" s="121"/>
      <c r="O170" s="121"/>
      <c r="P170" s="464"/>
      <c r="Q170" s="121"/>
      <c r="R170" s="121"/>
    </row>
    <row r="171" spans="2:18" x14ac:dyDescent="0.2">
      <c r="B171" s="119">
        <v>12</v>
      </c>
      <c r="C171" s="1065"/>
      <c r="D171" s="1049"/>
      <c r="E171" s="1049"/>
      <c r="F171" s="1049"/>
      <c r="G171" s="1049"/>
      <c r="H171" s="1050"/>
      <c r="I171" s="475"/>
      <c r="J171" s="463"/>
      <c r="K171" s="410">
        <f t="shared" si="8"/>
        <v>0</v>
      </c>
      <c r="L171" s="437">
        <f t="shared" si="9"/>
        <v>0</v>
      </c>
      <c r="M171" s="464"/>
      <c r="N171" s="121"/>
      <c r="O171" s="121"/>
      <c r="P171" s="464"/>
      <c r="Q171" s="121"/>
      <c r="R171" s="121"/>
    </row>
    <row r="172" spans="2:18" x14ac:dyDescent="0.2">
      <c r="B172" s="119">
        <v>13</v>
      </c>
      <c r="C172" s="1065"/>
      <c r="D172" s="1049"/>
      <c r="E172" s="1049"/>
      <c r="F172" s="1049"/>
      <c r="G172" s="1049"/>
      <c r="H172" s="1050"/>
      <c r="I172" s="475"/>
      <c r="J172" s="463"/>
      <c r="K172" s="410">
        <f t="shared" si="8"/>
        <v>0</v>
      </c>
      <c r="L172" s="437">
        <f t="shared" si="9"/>
        <v>0</v>
      </c>
      <c r="M172" s="464"/>
      <c r="N172" s="121"/>
      <c r="O172" s="121"/>
      <c r="P172" s="464"/>
      <c r="Q172" s="121"/>
      <c r="R172" s="121"/>
    </row>
    <row r="173" spans="2:18" x14ac:dyDescent="0.2">
      <c r="B173" s="119">
        <v>14</v>
      </c>
      <c r="C173" s="1065"/>
      <c r="D173" s="1049"/>
      <c r="E173" s="1049"/>
      <c r="F173" s="1049"/>
      <c r="G173" s="1049"/>
      <c r="H173" s="1050"/>
      <c r="I173" s="475"/>
      <c r="J173" s="463"/>
      <c r="K173" s="410">
        <f t="shared" si="8"/>
        <v>0</v>
      </c>
      <c r="L173" s="437">
        <f t="shared" si="9"/>
        <v>0</v>
      </c>
      <c r="M173" s="464"/>
      <c r="N173" s="121"/>
      <c r="O173" s="121"/>
      <c r="P173" s="464"/>
      <c r="Q173" s="121"/>
      <c r="R173" s="121"/>
    </row>
    <row r="174" spans="2:18" x14ac:dyDescent="0.2">
      <c r="B174" s="119">
        <v>15</v>
      </c>
      <c r="C174" s="1065"/>
      <c r="D174" s="1049"/>
      <c r="E174" s="1049"/>
      <c r="F174" s="1049"/>
      <c r="G174" s="1049"/>
      <c r="H174" s="1050"/>
      <c r="I174" s="475"/>
      <c r="J174" s="463"/>
      <c r="K174" s="410">
        <f t="shared" si="8"/>
        <v>0</v>
      </c>
      <c r="L174" s="437">
        <f t="shared" si="9"/>
        <v>0</v>
      </c>
      <c r="M174" s="464"/>
      <c r="N174" s="121"/>
      <c r="O174" s="121"/>
      <c r="P174" s="464"/>
      <c r="Q174" s="121"/>
      <c r="R174" s="121"/>
    </row>
    <row r="175" spans="2:18" x14ac:dyDescent="0.2">
      <c r="B175" s="119">
        <v>16</v>
      </c>
      <c r="C175" s="1065"/>
      <c r="D175" s="1049"/>
      <c r="E175" s="1049"/>
      <c r="F175" s="1049"/>
      <c r="G175" s="1049"/>
      <c r="H175" s="1050"/>
      <c r="I175" s="475"/>
      <c r="J175" s="463"/>
      <c r="K175" s="410">
        <f t="shared" si="8"/>
        <v>0</v>
      </c>
      <c r="L175" s="437">
        <f t="shared" si="9"/>
        <v>0</v>
      </c>
      <c r="M175" s="464"/>
      <c r="N175" s="121"/>
      <c r="O175" s="121"/>
      <c r="P175" s="464"/>
      <c r="Q175" s="121"/>
      <c r="R175" s="121"/>
    </row>
    <row r="176" spans="2:18" x14ac:dyDescent="0.2">
      <c r="B176" s="119">
        <v>17</v>
      </c>
      <c r="C176" s="1065"/>
      <c r="D176" s="1049"/>
      <c r="E176" s="1049"/>
      <c r="F176" s="1049"/>
      <c r="G176" s="1049"/>
      <c r="H176" s="1050"/>
      <c r="I176" s="475"/>
      <c r="J176" s="463"/>
      <c r="K176" s="410">
        <f t="shared" si="8"/>
        <v>0</v>
      </c>
      <c r="L176" s="437">
        <f t="shared" si="9"/>
        <v>0</v>
      </c>
      <c r="M176" s="464"/>
      <c r="N176" s="121"/>
      <c r="O176" s="121"/>
      <c r="P176" s="464"/>
      <c r="Q176" s="121"/>
      <c r="R176" s="121"/>
    </row>
    <row r="177" spans="2:18" x14ac:dyDescent="0.2">
      <c r="B177" s="119">
        <v>18</v>
      </c>
      <c r="C177" s="1049"/>
      <c r="D177" s="1049"/>
      <c r="E177" s="1049"/>
      <c r="F177" s="1049"/>
      <c r="G177" s="1049"/>
      <c r="H177" s="1050"/>
      <c r="I177" s="475"/>
      <c r="J177" s="463"/>
      <c r="K177" s="410">
        <f t="shared" si="8"/>
        <v>0</v>
      </c>
      <c r="L177" s="437">
        <f t="shared" si="9"/>
        <v>0</v>
      </c>
      <c r="M177" s="464"/>
      <c r="N177" s="121"/>
      <c r="O177" s="121"/>
      <c r="P177" s="464"/>
      <c r="Q177" s="121"/>
      <c r="R177" s="121"/>
    </row>
    <row r="178" spans="2:18" x14ac:dyDescent="0.2">
      <c r="B178" s="119">
        <v>19</v>
      </c>
      <c r="C178" s="1049"/>
      <c r="D178" s="1049"/>
      <c r="E178" s="1049"/>
      <c r="F178" s="1049"/>
      <c r="G178" s="1049"/>
      <c r="H178" s="1050"/>
      <c r="I178" s="475"/>
      <c r="J178" s="463"/>
      <c r="K178" s="410">
        <f t="shared" si="8"/>
        <v>0</v>
      </c>
      <c r="L178" s="437">
        <f t="shared" si="9"/>
        <v>0</v>
      </c>
      <c r="M178" s="464"/>
      <c r="N178" s="121"/>
      <c r="O178" s="121"/>
      <c r="P178" s="464"/>
      <c r="Q178" s="121"/>
      <c r="R178" s="121"/>
    </row>
    <row r="179" spans="2:18" x14ac:dyDescent="0.2">
      <c r="B179" s="119">
        <v>20</v>
      </c>
      <c r="C179" s="1049"/>
      <c r="D179" s="1049"/>
      <c r="E179" s="1049"/>
      <c r="F179" s="1049"/>
      <c r="G179" s="1049"/>
      <c r="H179" s="1050"/>
      <c r="I179" s="475"/>
      <c r="J179" s="463"/>
      <c r="K179" s="410">
        <f t="shared" si="8"/>
        <v>0</v>
      </c>
      <c r="L179" s="437">
        <f t="shared" si="9"/>
        <v>0</v>
      </c>
      <c r="M179" s="464"/>
      <c r="N179" s="121"/>
      <c r="O179" s="121"/>
      <c r="P179" s="464"/>
      <c r="Q179" s="121"/>
      <c r="R179" s="121"/>
    </row>
    <row r="180" spans="2:18" x14ac:dyDescent="0.2">
      <c r="B180" s="119">
        <v>21</v>
      </c>
      <c r="C180" s="1049"/>
      <c r="D180" s="1049"/>
      <c r="E180" s="1049"/>
      <c r="F180" s="1049"/>
      <c r="G180" s="1049"/>
      <c r="H180" s="1050"/>
      <c r="I180" s="475"/>
      <c r="J180" s="463"/>
      <c r="K180" s="410">
        <f t="shared" si="8"/>
        <v>0</v>
      </c>
      <c r="L180" s="437">
        <f t="shared" si="9"/>
        <v>0</v>
      </c>
      <c r="M180" s="464"/>
      <c r="N180" s="121"/>
      <c r="O180" s="121"/>
      <c r="P180" s="464"/>
      <c r="Q180" s="121"/>
      <c r="R180" s="121"/>
    </row>
    <row r="181" spans="2:18" x14ac:dyDescent="0.2">
      <c r="B181" s="119">
        <v>22</v>
      </c>
      <c r="C181" s="1049"/>
      <c r="D181" s="1049"/>
      <c r="E181" s="1049"/>
      <c r="F181" s="1049"/>
      <c r="G181" s="1049"/>
      <c r="H181" s="1050"/>
      <c r="I181" s="475"/>
      <c r="J181" s="463"/>
      <c r="K181" s="410">
        <f t="shared" si="8"/>
        <v>0</v>
      </c>
      <c r="L181" s="437">
        <f t="shared" si="9"/>
        <v>0</v>
      </c>
      <c r="M181" s="464"/>
      <c r="N181" s="121"/>
      <c r="O181" s="121"/>
      <c r="P181" s="464"/>
      <c r="Q181" s="121"/>
      <c r="R181" s="121"/>
    </row>
    <row r="182" spans="2:18" x14ac:dyDescent="0.2">
      <c r="B182" s="119">
        <v>23</v>
      </c>
      <c r="C182" s="1049"/>
      <c r="D182" s="1049"/>
      <c r="E182" s="1049"/>
      <c r="F182" s="1049"/>
      <c r="G182" s="1049"/>
      <c r="H182" s="1050"/>
      <c r="I182" s="475"/>
      <c r="J182" s="463"/>
      <c r="K182" s="410">
        <f t="shared" si="8"/>
        <v>0</v>
      </c>
      <c r="L182" s="437">
        <f t="shared" si="9"/>
        <v>0</v>
      </c>
      <c r="M182" s="464"/>
      <c r="N182" s="121"/>
      <c r="O182" s="121"/>
      <c r="P182" s="464"/>
      <c r="Q182" s="121"/>
      <c r="R182" s="121"/>
    </row>
    <row r="183" spans="2:18" x14ac:dyDescent="0.2">
      <c r="B183" s="119">
        <v>24</v>
      </c>
      <c r="C183" s="1049"/>
      <c r="D183" s="1049"/>
      <c r="E183" s="1049"/>
      <c r="F183" s="1049"/>
      <c r="G183" s="1049"/>
      <c r="H183" s="1050"/>
      <c r="I183" s="475"/>
      <c r="J183" s="463"/>
      <c r="K183" s="410">
        <f t="shared" si="8"/>
        <v>0</v>
      </c>
      <c r="L183" s="437">
        <f t="shared" si="9"/>
        <v>0</v>
      </c>
      <c r="M183" s="464"/>
      <c r="N183" s="121"/>
      <c r="O183" s="121"/>
      <c r="P183" s="464"/>
      <c r="Q183" s="121"/>
      <c r="R183" s="121"/>
    </row>
    <row r="184" spans="2:18" x14ac:dyDescent="0.2">
      <c r="B184" s="119">
        <v>25</v>
      </c>
      <c r="C184" s="1049"/>
      <c r="D184" s="1049"/>
      <c r="E184" s="1049"/>
      <c r="F184" s="1049"/>
      <c r="G184" s="1049"/>
      <c r="H184" s="1050"/>
      <c r="I184" s="475"/>
      <c r="J184" s="463"/>
      <c r="K184" s="410">
        <f t="shared" si="8"/>
        <v>0</v>
      </c>
      <c r="L184" s="437">
        <f t="shared" si="9"/>
        <v>0</v>
      </c>
      <c r="M184" s="464"/>
      <c r="N184" s="121"/>
      <c r="O184" s="121"/>
      <c r="P184" s="464"/>
      <c r="Q184" s="121"/>
      <c r="R184" s="121"/>
    </row>
    <row r="185" spans="2:18" x14ac:dyDescent="0.2">
      <c r="B185" s="119">
        <v>26</v>
      </c>
      <c r="C185" s="1049"/>
      <c r="D185" s="1049"/>
      <c r="E185" s="1049"/>
      <c r="F185" s="1049"/>
      <c r="G185" s="1049"/>
      <c r="H185" s="1050"/>
      <c r="I185" s="475"/>
      <c r="J185" s="463"/>
      <c r="K185" s="410">
        <f t="shared" si="8"/>
        <v>0</v>
      </c>
      <c r="L185" s="437">
        <f t="shared" si="9"/>
        <v>0</v>
      </c>
      <c r="M185" s="464"/>
      <c r="N185" s="121"/>
      <c r="O185" s="121"/>
      <c r="P185" s="464"/>
      <c r="Q185" s="121"/>
      <c r="R185" s="121"/>
    </row>
    <row r="186" spans="2:18" x14ac:dyDescent="0.2">
      <c r="B186" s="119">
        <v>27</v>
      </c>
      <c r="C186" s="1049"/>
      <c r="D186" s="1049"/>
      <c r="E186" s="1049"/>
      <c r="F186" s="1049"/>
      <c r="G186" s="1049"/>
      <c r="H186" s="1050"/>
      <c r="I186" s="475"/>
      <c r="J186" s="463"/>
      <c r="K186" s="410">
        <f t="shared" si="8"/>
        <v>0</v>
      </c>
      <c r="L186" s="437">
        <f t="shared" si="9"/>
        <v>0</v>
      </c>
      <c r="M186" s="464"/>
      <c r="N186" s="121"/>
      <c r="O186" s="121"/>
      <c r="P186" s="464"/>
      <c r="Q186" s="121"/>
      <c r="R186" s="121"/>
    </row>
    <row r="187" spans="2:18" x14ac:dyDescent="0.2">
      <c r="B187" s="119">
        <v>28</v>
      </c>
      <c r="C187" s="1049"/>
      <c r="D187" s="1049"/>
      <c r="E187" s="1049"/>
      <c r="F187" s="1049"/>
      <c r="G187" s="1049"/>
      <c r="H187" s="1050"/>
      <c r="I187" s="475"/>
      <c r="J187" s="463"/>
      <c r="K187" s="410">
        <f t="shared" si="8"/>
        <v>0</v>
      </c>
      <c r="L187" s="437">
        <f t="shared" si="9"/>
        <v>0</v>
      </c>
      <c r="M187" s="464"/>
      <c r="N187" s="121"/>
      <c r="O187" s="121"/>
      <c r="P187" s="464"/>
      <c r="Q187" s="121"/>
      <c r="R187" s="121"/>
    </row>
    <row r="188" spans="2:18" x14ac:dyDescent="0.2">
      <c r="B188" s="119">
        <v>29</v>
      </c>
      <c r="C188" s="1049"/>
      <c r="D188" s="1049"/>
      <c r="E188" s="1049"/>
      <c r="F188" s="1049"/>
      <c r="G188" s="1049"/>
      <c r="H188" s="1050"/>
      <c r="I188" s="475"/>
      <c r="J188" s="463"/>
      <c r="K188" s="410">
        <f t="shared" si="8"/>
        <v>0</v>
      </c>
      <c r="L188" s="437">
        <f t="shared" si="9"/>
        <v>0</v>
      </c>
      <c r="M188" s="464"/>
      <c r="N188" s="121"/>
      <c r="O188" s="121"/>
      <c r="P188" s="464"/>
      <c r="Q188" s="121"/>
      <c r="R188" s="121"/>
    </row>
    <row r="189" spans="2:18" x14ac:dyDescent="0.2">
      <c r="B189" s="119">
        <v>30</v>
      </c>
      <c r="C189" s="1049"/>
      <c r="D189" s="1049"/>
      <c r="E189" s="1049"/>
      <c r="F189" s="1049"/>
      <c r="G189" s="1049"/>
      <c r="H189" s="1050"/>
      <c r="I189" s="475"/>
      <c r="J189" s="463"/>
      <c r="K189" s="410">
        <f t="shared" si="8"/>
        <v>0</v>
      </c>
      <c r="L189" s="437">
        <f t="shared" si="9"/>
        <v>0</v>
      </c>
      <c r="M189" s="464"/>
      <c r="N189" s="121"/>
      <c r="O189" s="121"/>
      <c r="P189" s="464"/>
      <c r="Q189" s="121"/>
      <c r="R189" s="121"/>
    </row>
    <row r="190" spans="2:18" x14ac:dyDescent="0.2">
      <c r="B190" s="119">
        <v>31</v>
      </c>
      <c r="C190" s="1049"/>
      <c r="D190" s="1049"/>
      <c r="E190" s="1049"/>
      <c r="F190" s="1049"/>
      <c r="G190" s="1049"/>
      <c r="H190" s="1050"/>
      <c r="I190" s="475"/>
      <c r="J190" s="463"/>
      <c r="K190" s="410">
        <f t="shared" si="8"/>
        <v>0</v>
      </c>
      <c r="L190" s="437">
        <f t="shared" si="9"/>
        <v>0</v>
      </c>
      <c r="M190" s="464"/>
      <c r="N190" s="121"/>
      <c r="O190" s="121"/>
      <c r="P190" s="464"/>
      <c r="Q190" s="121"/>
      <c r="R190" s="121"/>
    </row>
    <row r="191" spans="2:18" x14ac:dyDescent="0.2">
      <c r="B191" s="119">
        <v>32</v>
      </c>
      <c r="C191" s="1049"/>
      <c r="D191" s="1049"/>
      <c r="E191" s="1049"/>
      <c r="F191" s="1049"/>
      <c r="G191" s="1049"/>
      <c r="H191" s="1050"/>
      <c r="I191" s="475"/>
      <c r="J191" s="463"/>
      <c r="K191" s="410">
        <f t="shared" si="8"/>
        <v>0</v>
      </c>
      <c r="L191" s="437">
        <f t="shared" si="9"/>
        <v>0</v>
      </c>
      <c r="M191" s="464"/>
      <c r="N191" s="121"/>
      <c r="O191" s="121"/>
      <c r="P191" s="464"/>
      <c r="Q191" s="121"/>
      <c r="R191" s="121"/>
    </row>
    <row r="192" spans="2:18" x14ac:dyDescent="0.2">
      <c r="B192" s="119">
        <v>33</v>
      </c>
      <c r="C192" s="1049"/>
      <c r="D192" s="1049"/>
      <c r="E192" s="1049"/>
      <c r="F192" s="1049"/>
      <c r="G192" s="1049"/>
      <c r="H192" s="1050"/>
      <c r="I192" s="475"/>
      <c r="J192" s="463"/>
      <c r="K192" s="410">
        <f t="shared" si="8"/>
        <v>0</v>
      </c>
      <c r="L192" s="437">
        <f t="shared" si="9"/>
        <v>0</v>
      </c>
      <c r="M192" s="464"/>
      <c r="N192" s="121"/>
      <c r="O192" s="121"/>
      <c r="P192" s="464"/>
      <c r="Q192" s="121"/>
      <c r="R192" s="121"/>
    </row>
    <row r="193" spans="2:18" x14ac:dyDescent="0.2">
      <c r="B193" s="119">
        <v>34</v>
      </c>
      <c r="C193" s="1049"/>
      <c r="D193" s="1049"/>
      <c r="E193" s="1049"/>
      <c r="F193" s="1049"/>
      <c r="G193" s="1049"/>
      <c r="H193" s="1050"/>
      <c r="I193" s="475"/>
      <c r="J193" s="463"/>
      <c r="K193" s="410">
        <f t="shared" si="8"/>
        <v>0</v>
      </c>
      <c r="L193" s="437">
        <f t="shared" si="9"/>
        <v>0</v>
      </c>
      <c r="M193" s="464"/>
      <c r="N193" s="121"/>
      <c r="O193" s="121"/>
      <c r="P193" s="464"/>
      <c r="Q193" s="121"/>
      <c r="R193" s="121"/>
    </row>
    <row r="194" spans="2:18" x14ac:dyDescent="0.2">
      <c r="B194" s="119">
        <v>35</v>
      </c>
      <c r="C194" s="1049"/>
      <c r="D194" s="1049"/>
      <c r="E194" s="1049"/>
      <c r="F194" s="1049"/>
      <c r="G194" s="1049"/>
      <c r="H194" s="1050"/>
      <c r="I194" s="475"/>
      <c r="J194" s="463"/>
      <c r="K194" s="410">
        <f t="shared" si="8"/>
        <v>0</v>
      </c>
      <c r="L194" s="437">
        <f t="shared" si="9"/>
        <v>0</v>
      </c>
      <c r="M194" s="464"/>
      <c r="N194" s="121"/>
      <c r="O194" s="121"/>
      <c r="P194" s="464"/>
      <c r="Q194" s="121"/>
      <c r="R194" s="121"/>
    </row>
    <row r="195" spans="2:18" x14ac:dyDescent="0.2">
      <c r="B195" s="119">
        <v>36</v>
      </c>
      <c r="C195" s="1049"/>
      <c r="D195" s="1049"/>
      <c r="E195" s="1049"/>
      <c r="F195" s="1049"/>
      <c r="G195" s="1049"/>
      <c r="H195" s="1050"/>
      <c r="I195" s="475"/>
      <c r="J195" s="463"/>
      <c r="K195" s="410">
        <f t="shared" si="8"/>
        <v>0</v>
      </c>
      <c r="L195" s="437">
        <f t="shared" si="9"/>
        <v>0</v>
      </c>
      <c r="M195" s="464"/>
      <c r="N195" s="121"/>
      <c r="O195" s="121"/>
      <c r="P195" s="464"/>
      <c r="Q195" s="121"/>
      <c r="R195" s="121"/>
    </row>
    <row r="196" spans="2:18" x14ac:dyDescent="0.2">
      <c r="B196" s="119">
        <v>37</v>
      </c>
      <c r="C196" s="1049"/>
      <c r="D196" s="1049"/>
      <c r="E196" s="1049"/>
      <c r="F196" s="1049"/>
      <c r="G196" s="1049"/>
      <c r="H196" s="1050"/>
      <c r="I196" s="475"/>
      <c r="J196" s="463"/>
      <c r="K196" s="410">
        <f t="shared" si="8"/>
        <v>0</v>
      </c>
      <c r="L196" s="437">
        <f t="shared" si="9"/>
        <v>0</v>
      </c>
      <c r="M196" s="464"/>
      <c r="N196" s="121"/>
      <c r="O196" s="121"/>
      <c r="P196" s="464"/>
      <c r="Q196" s="121"/>
      <c r="R196" s="121"/>
    </row>
    <row r="197" spans="2:18" x14ac:dyDescent="0.2">
      <c r="B197" s="119">
        <v>38</v>
      </c>
      <c r="C197" s="1049"/>
      <c r="D197" s="1049"/>
      <c r="E197" s="1049"/>
      <c r="F197" s="1049"/>
      <c r="G197" s="1049"/>
      <c r="H197" s="1050"/>
      <c r="I197" s="475"/>
      <c r="J197" s="463"/>
      <c r="K197" s="410">
        <f t="shared" si="8"/>
        <v>0</v>
      </c>
      <c r="L197" s="437">
        <f t="shared" si="9"/>
        <v>0</v>
      </c>
      <c r="M197" s="464"/>
      <c r="N197" s="121"/>
      <c r="O197" s="121"/>
      <c r="P197" s="464"/>
      <c r="Q197" s="121"/>
      <c r="R197" s="121"/>
    </row>
    <row r="198" spans="2:18" x14ac:dyDescent="0.2">
      <c r="B198" s="119">
        <v>39</v>
      </c>
      <c r="C198" s="1049"/>
      <c r="D198" s="1049"/>
      <c r="E198" s="1049"/>
      <c r="F198" s="1049"/>
      <c r="G198" s="1049"/>
      <c r="H198" s="1050"/>
      <c r="I198" s="475"/>
      <c r="J198" s="463"/>
      <c r="K198" s="410">
        <f t="shared" si="8"/>
        <v>0</v>
      </c>
      <c r="L198" s="437">
        <f t="shared" si="9"/>
        <v>0</v>
      </c>
      <c r="M198" s="464"/>
      <c r="N198" s="121"/>
      <c r="O198" s="121"/>
      <c r="P198" s="464"/>
      <c r="Q198" s="121"/>
      <c r="R198" s="121"/>
    </row>
    <row r="199" spans="2:18" x14ac:dyDescent="0.2">
      <c r="B199" s="119">
        <v>40</v>
      </c>
      <c r="C199" s="1049"/>
      <c r="D199" s="1049"/>
      <c r="E199" s="1049"/>
      <c r="F199" s="1049"/>
      <c r="G199" s="1049"/>
      <c r="H199" s="1050"/>
      <c r="I199" s="475"/>
      <c r="J199" s="463"/>
      <c r="K199" s="410">
        <f t="shared" si="8"/>
        <v>0</v>
      </c>
      <c r="L199" s="437">
        <f t="shared" si="9"/>
        <v>0</v>
      </c>
      <c r="M199" s="464"/>
      <c r="N199" s="121"/>
      <c r="O199" s="121"/>
      <c r="P199" s="464"/>
      <c r="Q199" s="121"/>
      <c r="R199" s="121"/>
    </row>
    <row r="200" spans="2:18" x14ac:dyDescent="0.2">
      <c r="B200" s="119">
        <v>41</v>
      </c>
      <c r="C200" s="1049"/>
      <c r="D200" s="1049"/>
      <c r="E200" s="1049"/>
      <c r="F200" s="1049"/>
      <c r="G200" s="1049"/>
      <c r="H200" s="1050"/>
      <c r="I200" s="475"/>
      <c r="J200" s="463"/>
      <c r="K200" s="410">
        <f t="shared" si="8"/>
        <v>0</v>
      </c>
      <c r="L200" s="437">
        <f t="shared" si="9"/>
        <v>0</v>
      </c>
      <c r="M200" s="464"/>
      <c r="N200" s="121"/>
      <c r="O200" s="121"/>
      <c r="P200" s="464"/>
      <c r="Q200" s="121"/>
      <c r="R200" s="121"/>
    </row>
    <row r="201" spans="2:18" x14ac:dyDescent="0.2">
      <c r="B201" s="119">
        <v>42</v>
      </c>
      <c r="C201" s="1049"/>
      <c r="D201" s="1049"/>
      <c r="E201" s="1049"/>
      <c r="F201" s="1049"/>
      <c r="G201" s="1049"/>
      <c r="H201" s="1050"/>
      <c r="I201" s="475"/>
      <c r="J201" s="463"/>
      <c r="K201" s="410">
        <f t="shared" si="8"/>
        <v>0</v>
      </c>
      <c r="L201" s="437">
        <f t="shared" si="9"/>
        <v>0</v>
      </c>
      <c r="M201" s="464"/>
      <c r="N201" s="121"/>
      <c r="O201" s="121"/>
      <c r="P201" s="464"/>
      <c r="Q201" s="121"/>
      <c r="R201" s="121"/>
    </row>
    <row r="202" spans="2:18" x14ac:dyDescent="0.2">
      <c r="B202" s="119">
        <v>43</v>
      </c>
      <c r="C202" s="1049"/>
      <c r="D202" s="1049"/>
      <c r="E202" s="1049"/>
      <c r="F202" s="1049"/>
      <c r="G202" s="1049"/>
      <c r="H202" s="1050"/>
      <c r="I202" s="475"/>
      <c r="J202" s="463"/>
      <c r="K202" s="410">
        <f t="shared" si="8"/>
        <v>0</v>
      </c>
      <c r="L202" s="437">
        <f t="shared" si="9"/>
        <v>0</v>
      </c>
      <c r="M202" s="464"/>
      <c r="N202" s="121"/>
      <c r="O202" s="121"/>
      <c r="P202" s="464"/>
      <c r="Q202" s="121"/>
      <c r="R202" s="121"/>
    </row>
    <row r="203" spans="2:18" x14ac:dyDescent="0.2">
      <c r="B203" s="119">
        <v>44</v>
      </c>
      <c r="C203" s="1049"/>
      <c r="D203" s="1049"/>
      <c r="E203" s="1049"/>
      <c r="F203" s="1049"/>
      <c r="G203" s="1049"/>
      <c r="H203" s="1050"/>
      <c r="I203" s="475"/>
      <c r="J203" s="463"/>
      <c r="K203" s="410">
        <f t="shared" si="8"/>
        <v>0</v>
      </c>
      <c r="L203" s="437">
        <f t="shared" si="9"/>
        <v>0</v>
      </c>
      <c r="M203" s="464"/>
      <c r="N203" s="121"/>
      <c r="O203" s="121"/>
      <c r="P203" s="464"/>
      <c r="Q203" s="121"/>
      <c r="R203" s="121"/>
    </row>
    <row r="204" spans="2:18" x14ac:dyDescent="0.2">
      <c r="B204" s="119">
        <v>45</v>
      </c>
      <c r="C204" s="1049"/>
      <c r="D204" s="1049"/>
      <c r="E204" s="1049"/>
      <c r="F204" s="1049"/>
      <c r="G204" s="1049"/>
      <c r="H204" s="1050"/>
      <c r="I204" s="475"/>
      <c r="J204" s="463"/>
      <c r="K204" s="410">
        <f t="shared" si="8"/>
        <v>0</v>
      </c>
      <c r="L204" s="437">
        <f t="shared" si="9"/>
        <v>0</v>
      </c>
      <c r="M204" s="464"/>
      <c r="N204" s="121"/>
      <c r="O204" s="121"/>
      <c r="P204" s="464"/>
      <c r="Q204" s="121"/>
      <c r="R204" s="121"/>
    </row>
    <row r="205" spans="2:18" x14ac:dyDescent="0.2">
      <c r="B205" s="119">
        <v>46</v>
      </c>
      <c r="C205" s="1049"/>
      <c r="D205" s="1049"/>
      <c r="E205" s="1049"/>
      <c r="F205" s="1049"/>
      <c r="G205" s="1049"/>
      <c r="H205" s="1050"/>
      <c r="I205" s="475"/>
      <c r="J205" s="463"/>
      <c r="K205" s="410">
        <f t="shared" si="8"/>
        <v>0</v>
      </c>
      <c r="L205" s="437">
        <f t="shared" si="9"/>
        <v>0</v>
      </c>
      <c r="M205" s="464"/>
      <c r="N205" s="121"/>
      <c r="O205" s="121"/>
      <c r="P205" s="464"/>
      <c r="Q205" s="121"/>
      <c r="R205" s="121"/>
    </row>
    <row r="206" spans="2:18" x14ac:dyDescent="0.2">
      <c r="B206" s="119">
        <v>47</v>
      </c>
      <c r="C206" s="1049"/>
      <c r="D206" s="1049"/>
      <c r="E206" s="1049"/>
      <c r="F206" s="1049"/>
      <c r="G206" s="1049"/>
      <c r="H206" s="1050"/>
      <c r="I206" s="475"/>
      <c r="J206" s="463"/>
      <c r="K206" s="410">
        <f t="shared" si="8"/>
        <v>0</v>
      </c>
      <c r="L206" s="437">
        <f t="shared" si="9"/>
        <v>0</v>
      </c>
      <c r="M206" s="464"/>
      <c r="N206" s="121"/>
      <c r="O206" s="121"/>
      <c r="P206" s="464"/>
      <c r="Q206" s="121"/>
      <c r="R206" s="121"/>
    </row>
    <row r="207" spans="2:18" x14ac:dyDescent="0.2">
      <c r="B207" s="119">
        <v>48</v>
      </c>
      <c r="C207" s="1049"/>
      <c r="D207" s="1049"/>
      <c r="E207" s="1049"/>
      <c r="F207" s="1049"/>
      <c r="G207" s="1049"/>
      <c r="H207" s="1050"/>
      <c r="I207" s="475"/>
      <c r="J207" s="463"/>
      <c r="K207" s="410">
        <f t="shared" si="8"/>
        <v>0</v>
      </c>
      <c r="L207" s="437">
        <f t="shared" si="9"/>
        <v>0</v>
      </c>
      <c r="M207" s="464"/>
      <c r="N207" s="121"/>
      <c r="O207" s="121"/>
      <c r="P207" s="464"/>
      <c r="Q207" s="121"/>
      <c r="R207" s="121"/>
    </row>
    <row r="208" spans="2:18" x14ac:dyDescent="0.2">
      <c r="B208" s="119">
        <v>49</v>
      </c>
      <c r="C208" s="1049"/>
      <c r="D208" s="1049"/>
      <c r="E208" s="1049"/>
      <c r="F208" s="1049"/>
      <c r="G208" s="1049"/>
      <c r="H208" s="1050"/>
      <c r="I208" s="475"/>
      <c r="J208" s="463"/>
      <c r="K208" s="410">
        <f t="shared" si="8"/>
        <v>0</v>
      </c>
      <c r="L208" s="437">
        <f t="shared" si="9"/>
        <v>0</v>
      </c>
      <c r="M208" s="464"/>
      <c r="N208" s="121"/>
      <c r="O208" s="121"/>
      <c r="P208" s="464"/>
      <c r="Q208" s="121"/>
      <c r="R208" s="121"/>
    </row>
    <row r="209" spans="2:18" x14ac:dyDescent="0.2">
      <c r="B209" s="119">
        <v>50</v>
      </c>
      <c r="C209" s="1049"/>
      <c r="D209" s="1049"/>
      <c r="E209" s="1049"/>
      <c r="F209" s="1049"/>
      <c r="G209" s="1049"/>
      <c r="H209" s="1050"/>
      <c r="I209" s="475"/>
      <c r="J209" s="463"/>
      <c r="K209" s="410">
        <f t="shared" si="8"/>
        <v>0</v>
      </c>
      <c r="L209" s="437">
        <f t="shared" si="9"/>
        <v>0</v>
      </c>
      <c r="M209" s="464"/>
      <c r="N209" s="121"/>
      <c r="O209" s="121"/>
      <c r="P209" s="464"/>
      <c r="Q209" s="121"/>
      <c r="R209" s="121"/>
    </row>
    <row r="210" spans="2:18" x14ac:dyDescent="0.2">
      <c r="B210" s="1080" t="s">
        <v>236</v>
      </c>
      <c r="C210" s="1080"/>
      <c r="D210" s="1080"/>
      <c r="E210" s="1080"/>
      <c r="F210" s="1080"/>
      <c r="G210" s="1080"/>
      <c r="H210" s="1080"/>
      <c r="I210" s="1080"/>
      <c r="J210" s="1080"/>
      <c r="K210" s="1080"/>
      <c r="L210" s="1080"/>
      <c r="M210" s="471" t="s">
        <v>899</v>
      </c>
      <c r="N210" s="471" t="s">
        <v>908</v>
      </c>
      <c r="O210" s="471" t="s">
        <v>909</v>
      </c>
      <c r="P210" s="471" t="s">
        <v>924</v>
      </c>
      <c r="Q210" s="471" t="s">
        <v>925</v>
      </c>
      <c r="R210" s="471" t="s">
        <v>926</v>
      </c>
    </row>
    <row r="211" spans="2:18" x14ac:dyDescent="0.2">
      <c r="B211" s="1051" t="s">
        <v>228</v>
      </c>
      <c r="C211" s="1052"/>
      <c r="D211" s="1052"/>
      <c r="E211" s="1052"/>
      <c r="F211" s="1052"/>
      <c r="G211" s="1052"/>
      <c r="H211" s="1053"/>
      <c r="I211" s="116" t="s">
        <v>229</v>
      </c>
      <c r="J211" s="117" t="s">
        <v>230</v>
      </c>
      <c r="K211" s="117" t="s">
        <v>231</v>
      </c>
      <c r="L211" s="117" t="s">
        <v>898</v>
      </c>
      <c r="M211" s="299" t="s">
        <v>232</v>
      </c>
      <c r="N211" s="299" t="s">
        <v>232</v>
      </c>
      <c r="O211" s="299" t="s">
        <v>232</v>
      </c>
      <c r="P211" s="299" t="s">
        <v>232</v>
      </c>
      <c r="Q211" s="299" t="s">
        <v>232</v>
      </c>
      <c r="R211" s="299" t="s">
        <v>232</v>
      </c>
    </row>
    <row r="212" spans="2:18" x14ac:dyDescent="0.2">
      <c r="B212" s="119">
        <v>1</v>
      </c>
      <c r="C212" s="1065"/>
      <c r="D212" s="1049"/>
      <c r="E212" s="1049"/>
      <c r="F212" s="1049"/>
      <c r="G212" s="1049"/>
      <c r="H212" s="1050"/>
      <c r="I212" s="475"/>
      <c r="J212" s="463"/>
      <c r="K212" s="410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437">
        <f t="shared" ref="L212" si="11">IFERROR(IF(INDEX(M212:R212,1,MATCH(SMALL($M$446:$R$446,1),$M$446:$R$446,0))&gt;0,INDEX(M212:R212,1,MATCH(SMALL($M$446:$R$446,1),$M$446:$R$446,0)),IF(INDEX(M212:R212,1,MATCH(SMALL($M$446:$R$446,2),$M$446:$R$446,0))&gt;0,INDEX(M212:R212,1,MATCH(SMALL($M$446:$R$446,2),$M$446:$R$446,0)),IF(INDEX(M212:R212,1,MATCH(SMALL($M$446:$R$446,3),$M$446:$R$446,0))&gt;0,INDEX(M212:R212,1,MATCH(SMALL($M$446:$R$446,3),$M$446:$R$446,0)),IF(INDEX(M212:R212,1,MATCH(SMALL($M$446:$R$446,4),$M$446:$R$446,0))&gt;0,INDEX(M212:R212,1,MATCH(SMALL($M$446:$R$446,4),$M$446:$R$446,0)),IF(INDEX(M212:R212,1,MATCH(SMALL($M$446:$R$446,5),$M$446:$R$446,0))&gt;0,INDEX(M212:R212,1,MATCH(SMALL($M$446:$R$446,5),$M$446:$R$446,0)),INDEX(M212:R212,1,MATCH(SMALL($M$446:$R$446,6),$M$446:$R$446,0))))))),0)</f>
        <v>0</v>
      </c>
      <c r="M212" s="464"/>
      <c r="N212" s="121"/>
      <c r="O212" s="121"/>
      <c r="P212" s="464"/>
      <c r="Q212" s="121"/>
      <c r="R212" s="121"/>
    </row>
    <row r="213" spans="2:18" x14ac:dyDescent="0.2">
      <c r="B213" s="119">
        <v>2</v>
      </c>
      <c r="C213" s="1065"/>
      <c r="D213" s="1049"/>
      <c r="E213" s="1049"/>
      <c r="F213" s="1049"/>
      <c r="G213" s="1049"/>
      <c r="H213" s="1050"/>
      <c r="I213" s="475"/>
      <c r="J213" s="463"/>
      <c r="K213" s="410">
        <f t="shared" si="10"/>
        <v>0</v>
      </c>
      <c r="L213" s="437">
        <f t="shared" ref="L213:L261" si="12">IFERROR(IF(INDEX(M213:R213,1,MATCH(SMALL($M$446:$R$446,1),$M$446:$R$446,0))&gt;0,INDEX(M213:R213,1,MATCH(SMALL($M$446:$R$446,1),$M$446:$R$446,0)),IF(INDEX(M213:R213,1,MATCH(SMALL($M$446:$R$446,2),$M$446:$R$446,0))&gt;0,INDEX(M213:R213,1,MATCH(SMALL($M$446:$R$446,2),$M$446:$R$446,0)),IF(INDEX(M213:R213,1,MATCH(SMALL($M$446:$R$446,3),$M$446:$R$446,0))&gt;0,INDEX(M213:R213,1,MATCH(SMALL($M$446:$R$446,3),$M$446:$R$446,0)),IF(INDEX(M213:R213,1,MATCH(SMALL($M$446:$R$446,4),$M$446:$R$446,0))&gt;0,INDEX(M213:R213,1,MATCH(SMALL($M$446:$R$446,4),$M$446:$R$446,0)),IF(INDEX(M213:R213,1,MATCH(SMALL($M$446:$R$446,5),$M$446:$R$446,0))&gt;0,INDEX(M213:R213,1,MATCH(SMALL($M$446:$R$446,5),$M$446:$R$446,0)),INDEX(M213:R213,1,MATCH(SMALL($M$446:$R$446,6),$M$446:$R$446,0))))))),0)</f>
        <v>0</v>
      </c>
      <c r="M213" s="464"/>
      <c r="N213" s="121"/>
      <c r="O213" s="121"/>
      <c r="P213" s="464"/>
      <c r="Q213" s="121"/>
      <c r="R213" s="121"/>
    </row>
    <row r="214" spans="2:18" x14ac:dyDescent="0.2">
      <c r="B214" s="119">
        <v>3</v>
      </c>
      <c r="C214" s="1065"/>
      <c r="D214" s="1049"/>
      <c r="E214" s="1049"/>
      <c r="F214" s="1049"/>
      <c r="G214" s="1049"/>
      <c r="H214" s="1050"/>
      <c r="I214" s="475"/>
      <c r="J214" s="463"/>
      <c r="K214" s="410">
        <f t="shared" si="10"/>
        <v>0</v>
      </c>
      <c r="L214" s="437">
        <f t="shared" si="12"/>
        <v>0</v>
      </c>
      <c r="M214" s="464"/>
      <c r="N214" s="121"/>
      <c r="O214" s="121"/>
      <c r="P214" s="464"/>
      <c r="Q214" s="121"/>
      <c r="R214" s="121"/>
    </row>
    <row r="215" spans="2:18" x14ac:dyDescent="0.2">
      <c r="B215" s="119">
        <v>4</v>
      </c>
      <c r="C215" s="1065"/>
      <c r="D215" s="1049"/>
      <c r="E215" s="1049"/>
      <c r="F215" s="1049"/>
      <c r="G215" s="1049"/>
      <c r="H215" s="1050"/>
      <c r="I215" s="475"/>
      <c r="J215" s="463"/>
      <c r="K215" s="410">
        <f t="shared" si="10"/>
        <v>0</v>
      </c>
      <c r="L215" s="437">
        <f t="shared" si="12"/>
        <v>0</v>
      </c>
      <c r="M215" s="464"/>
      <c r="N215" s="121"/>
      <c r="O215" s="121"/>
      <c r="P215" s="464"/>
      <c r="Q215" s="121"/>
      <c r="R215" s="121"/>
    </row>
    <row r="216" spans="2:18" x14ac:dyDescent="0.2">
      <c r="B216" s="119">
        <v>5</v>
      </c>
      <c r="C216" s="1065"/>
      <c r="D216" s="1049"/>
      <c r="E216" s="1049"/>
      <c r="F216" s="1049"/>
      <c r="G216" s="1049"/>
      <c r="H216" s="1050"/>
      <c r="I216" s="475"/>
      <c r="J216" s="463"/>
      <c r="K216" s="410">
        <f t="shared" si="10"/>
        <v>0</v>
      </c>
      <c r="L216" s="437">
        <f t="shared" si="12"/>
        <v>0</v>
      </c>
      <c r="M216" s="464"/>
      <c r="N216" s="121"/>
      <c r="O216" s="121"/>
      <c r="P216" s="464"/>
      <c r="Q216" s="121"/>
      <c r="R216" s="121"/>
    </row>
    <row r="217" spans="2:18" x14ac:dyDescent="0.2">
      <c r="B217" s="119">
        <v>6</v>
      </c>
      <c r="C217" s="1065"/>
      <c r="D217" s="1049"/>
      <c r="E217" s="1049"/>
      <c r="F217" s="1049"/>
      <c r="G217" s="1049"/>
      <c r="H217" s="1050"/>
      <c r="I217" s="475"/>
      <c r="J217" s="463"/>
      <c r="K217" s="410">
        <f t="shared" si="10"/>
        <v>0</v>
      </c>
      <c r="L217" s="437">
        <f t="shared" si="12"/>
        <v>0</v>
      </c>
      <c r="M217" s="464"/>
      <c r="N217" s="121"/>
      <c r="O217" s="121"/>
      <c r="P217" s="464"/>
      <c r="Q217" s="121"/>
      <c r="R217" s="121"/>
    </row>
    <row r="218" spans="2:18" x14ac:dyDescent="0.2">
      <c r="B218" s="119">
        <v>7</v>
      </c>
      <c r="C218" s="1065"/>
      <c r="D218" s="1049"/>
      <c r="E218" s="1049"/>
      <c r="F218" s="1049"/>
      <c r="G218" s="1049"/>
      <c r="H218" s="1050"/>
      <c r="I218" s="475"/>
      <c r="J218" s="463"/>
      <c r="K218" s="410">
        <f t="shared" si="10"/>
        <v>0</v>
      </c>
      <c r="L218" s="437">
        <f t="shared" si="12"/>
        <v>0</v>
      </c>
      <c r="M218" s="464"/>
      <c r="N218" s="121"/>
      <c r="O218" s="121"/>
      <c r="P218" s="464"/>
      <c r="Q218" s="121"/>
      <c r="R218" s="121"/>
    </row>
    <row r="219" spans="2:18" x14ac:dyDescent="0.2">
      <c r="B219" s="119">
        <v>8</v>
      </c>
      <c r="C219" s="1065"/>
      <c r="D219" s="1049"/>
      <c r="E219" s="1049"/>
      <c r="F219" s="1049"/>
      <c r="G219" s="1049"/>
      <c r="H219" s="1050"/>
      <c r="I219" s="475"/>
      <c r="J219" s="463"/>
      <c r="K219" s="410">
        <f t="shared" si="10"/>
        <v>0</v>
      </c>
      <c r="L219" s="437">
        <f t="shared" si="12"/>
        <v>0</v>
      </c>
      <c r="M219" s="464"/>
      <c r="N219" s="121"/>
      <c r="O219" s="121"/>
      <c r="P219" s="464"/>
      <c r="Q219" s="121"/>
      <c r="R219" s="121"/>
    </row>
    <row r="220" spans="2:18" x14ac:dyDescent="0.2">
      <c r="B220" s="119">
        <v>9</v>
      </c>
      <c r="C220" s="1065"/>
      <c r="D220" s="1049"/>
      <c r="E220" s="1049"/>
      <c r="F220" s="1049"/>
      <c r="G220" s="1049"/>
      <c r="H220" s="1050"/>
      <c r="I220" s="475"/>
      <c r="J220" s="463"/>
      <c r="K220" s="410">
        <f t="shared" si="10"/>
        <v>0</v>
      </c>
      <c r="L220" s="437">
        <f t="shared" si="12"/>
        <v>0</v>
      </c>
      <c r="M220" s="464"/>
      <c r="N220" s="121"/>
      <c r="O220" s="121"/>
      <c r="P220" s="464"/>
      <c r="Q220" s="121"/>
      <c r="R220" s="121"/>
    </row>
    <row r="221" spans="2:18" x14ac:dyDescent="0.2">
      <c r="B221" s="119">
        <v>10</v>
      </c>
      <c r="C221" s="1065"/>
      <c r="D221" s="1049"/>
      <c r="E221" s="1049"/>
      <c r="F221" s="1049"/>
      <c r="G221" s="1049"/>
      <c r="H221" s="1050"/>
      <c r="I221" s="475"/>
      <c r="J221" s="463"/>
      <c r="K221" s="410">
        <f t="shared" si="10"/>
        <v>0</v>
      </c>
      <c r="L221" s="437">
        <f t="shared" si="12"/>
        <v>0</v>
      </c>
      <c r="M221" s="464"/>
      <c r="N221" s="121"/>
      <c r="O221" s="121"/>
      <c r="P221" s="464"/>
      <c r="Q221" s="121"/>
      <c r="R221" s="121"/>
    </row>
    <row r="222" spans="2:18" x14ac:dyDescent="0.2">
      <c r="B222" s="119">
        <v>11</v>
      </c>
      <c r="C222" s="1065"/>
      <c r="D222" s="1049"/>
      <c r="E222" s="1049"/>
      <c r="F222" s="1049"/>
      <c r="G222" s="1049"/>
      <c r="H222" s="1050"/>
      <c r="I222" s="475"/>
      <c r="J222" s="463"/>
      <c r="K222" s="410">
        <f t="shared" si="10"/>
        <v>0</v>
      </c>
      <c r="L222" s="437">
        <f t="shared" si="12"/>
        <v>0</v>
      </c>
      <c r="M222" s="464"/>
      <c r="N222" s="121"/>
      <c r="O222" s="121"/>
      <c r="P222" s="464"/>
      <c r="Q222" s="121"/>
      <c r="R222" s="121"/>
    </row>
    <row r="223" spans="2:18" x14ac:dyDescent="0.2">
      <c r="B223" s="119">
        <v>12</v>
      </c>
      <c r="C223" s="1065"/>
      <c r="D223" s="1049"/>
      <c r="E223" s="1049"/>
      <c r="F223" s="1049"/>
      <c r="G223" s="1049"/>
      <c r="H223" s="1050"/>
      <c r="I223" s="475"/>
      <c r="J223" s="463"/>
      <c r="K223" s="410">
        <f t="shared" si="10"/>
        <v>0</v>
      </c>
      <c r="L223" s="437">
        <f t="shared" si="12"/>
        <v>0</v>
      </c>
      <c r="M223" s="464"/>
      <c r="N223" s="121"/>
      <c r="O223" s="121"/>
      <c r="P223" s="464"/>
      <c r="Q223" s="121"/>
      <c r="R223" s="121"/>
    </row>
    <row r="224" spans="2:18" x14ac:dyDescent="0.2">
      <c r="B224" s="119">
        <v>13</v>
      </c>
      <c r="C224" s="1065"/>
      <c r="D224" s="1049"/>
      <c r="E224" s="1049"/>
      <c r="F224" s="1049"/>
      <c r="G224" s="1049"/>
      <c r="H224" s="1050"/>
      <c r="I224" s="475"/>
      <c r="J224" s="463"/>
      <c r="K224" s="410">
        <f t="shared" si="10"/>
        <v>0</v>
      </c>
      <c r="L224" s="437">
        <f t="shared" si="12"/>
        <v>0</v>
      </c>
      <c r="M224" s="464"/>
      <c r="N224" s="121"/>
      <c r="O224" s="121"/>
      <c r="P224" s="464"/>
      <c r="Q224" s="121"/>
      <c r="R224" s="121"/>
    </row>
    <row r="225" spans="2:18" x14ac:dyDescent="0.2">
      <c r="B225" s="119">
        <v>14</v>
      </c>
      <c r="C225" s="1065"/>
      <c r="D225" s="1049"/>
      <c r="E225" s="1049"/>
      <c r="F225" s="1049"/>
      <c r="G225" s="1049"/>
      <c r="H225" s="1050"/>
      <c r="I225" s="475"/>
      <c r="J225" s="463"/>
      <c r="K225" s="410">
        <f t="shared" si="10"/>
        <v>0</v>
      </c>
      <c r="L225" s="437">
        <f t="shared" si="12"/>
        <v>0</v>
      </c>
      <c r="M225" s="464"/>
      <c r="N225" s="121"/>
      <c r="O225" s="121"/>
      <c r="P225" s="464"/>
      <c r="Q225" s="121"/>
      <c r="R225" s="121"/>
    </row>
    <row r="226" spans="2:18" x14ac:dyDescent="0.2">
      <c r="B226" s="119">
        <v>15</v>
      </c>
      <c r="C226" s="1065"/>
      <c r="D226" s="1049"/>
      <c r="E226" s="1049"/>
      <c r="F226" s="1049"/>
      <c r="G226" s="1049"/>
      <c r="H226" s="1050"/>
      <c r="I226" s="475"/>
      <c r="J226" s="463"/>
      <c r="K226" s="410">
        <f t="shared" si="10"/>
        <v>0</v>
      </c>
      <c r="L226" s="437">
        <f t="shared" si="12"/>
        <v>0</v>
      </c>
      <c r="M226" s="464"/>
      <c r="N226" s="121"/>
      <c r="O226" s="121"/>
      <c r="P226" s="464"/>
      <c r="Q226" s="121"/>
      <c r="R226" s="121"/>
    </row>
    <row r="227" spans="2:18" x14ac:dyDescent="0.2">
      <c r="B227" s="119">
        <v>16</v>
      </c>
      <c r="C227" s="1065"/>
      <c r="D227" s="1049"/>
      <c r="E227" s="1049"/>
      <c r="F227" s="1049"/>
      <c r="G227" s="1049"/>
      <c r="H227" s="1050"/>
      <c r="I227" s="475"/>
      <c r="J227" s="463"/>
      <c r="K227" s="410">
        <f t="shared" si="10"/>
        <v>0</v>
      </c>
      <c r="L227" s="437">
        <f t="shared" si="12"/>
        <v>0</v>
      </c>
      <c r="M227" s="464"/>
      <c r="N227" s="121"/>
      <c r="O227" s="121"/>
      <c r="P227" s="464"/>
      <c r="Q227" s="121"/>
      <c r="R227" s="121"/>
    </row>
    <row r="228" spans="2:18" x14ac:dyDescent="0.2">
      <c r="B228" s="119">
        <v>17</v>
      </c>
      <c r="C228" s="1065"/>
      <c r="D228" s="1049"/>
      <c r="E228" s="1049"/>
      <c r="F228" s="1049"/>
      <c r="G228" s="1049"/>
      <c r="H228" s="1050"/>
      <c r="I228" s="475"/>
      <c r="J228" s="463"/>
      <c r="K228" s="410">
        <f t="shared" si="10"/>
        <v>0</v>
      </c>
      <c r="L228" s="437">
        <f t="shared" si="12"/>
        <v>0</v>
      </c>
      <c r="M228" s="464"/>
      <c r="N228" s="121"/>
      <c r="O228" s="121"/>
      <c r="P228" s="464"/>
      <c r="Q228" s="121"/>
      <c r="R228" s="121"/>
    </row>
    <row r="229" spans="2:18" x14ac:dyDescent="0.2">
      <c r="B229" s="119">
        <v>18</v>
      </c>
      <c r="C229" s="1065"/>
      <c r="D229" s="1049"/>
      <c r="E229" s="1049"/>
      <c r="F229" s="1049"/>
      <c r="G229" s="1049"/>
      <c r="H229" s="1050"/>
      <c r="I229" s="475"/>
      <c r="J229" s="463"/>
      <c r="K229" s="410">
        <f t="shared" si="10"/>
        <v>0</v>
      </c>
      <c r="L229" s="437">
        <f t="shared" si="12"/>
        <v>0</v>
      </c>
      <c r="M229" s="464"/>
      <c r="N229" s="121"/>
      <c r="O229" s="121"/>
      <c r="P229" s="464"/>
      <c r="Q229" s="121"/>
      <c r="R229" s="121"/>
    </row>
    <row r="230" spans="2:18" x14ac:dyDescent="0.2">
      <c r="B230" s="119">
        <v>19</v>
      </c>
      <c r="C230" s="1065"/>
      <c r="D230" s="1049"/>
      <c r="E230" s="1049"/>
      <c r="F230" s="1049"/>
      <c r="G230" s="1049"/>
      <c r="H230" s="1050"/>
      <c r="I230" s="475"/>
      <c r="J230" s="463"/>
      <c r="K230" s="410">
        <f t="shared" si="10"/>
        <v>0</v>
      </c>
      <c r="L230" s="437">
        <f t="shared" si="12"/>
        <v>0</v>
      </c>
      <c r="M230" s="464"/>
      <c r="N230" s="121"/>
      <c r="O230" s="121"/>
      <c r="P230" s="464"/>
      <c r="Q230" s="121"/>
      <c r="R230" s="121"/>
    </row>
    <row r="231" spans="2:18" x14ac:dyDescent="0.2">
      <c r="B231" s="119">
        <v>20</v>
      </c>
      <c r="C231" s="1065"/>
      <c r="D231" s="1049"/>
      <c r="E231" s="1049"/>
      <c r="F231" s="1049"/>
      <c r="G231" s="1049"/>
      <c r="H231" s="1050"/>
      <c r="I231" s="475"/>
      <c r="J231" s="463"/>
      <c r="K231" s="410">
        <f t="shared" si="10"/>
        <v>0</v>
      </c>
      <c r="L231" s="437">
        <f t="shared" si="12"/>
        <v>0</v>
      </c>
      <c r="M231" s="464"/>
      <c r="N231" s="121"/>
      <c r="O231" s="121"/>
      <c r="P231" s="464"/>
      <c r="Q231" s="121"/>
      <c r="R231" s="121"/>
    </row>
    <row r="232" spans="2:18" x14ac:dyDescent="0.2">
      <c r="B232" s="119">
        <v>21</v>
      </c>
      <c r="C232" s="1065"/>
      <c r="D232" s="1049"/>
      <c r="E232" s="1049"/>
      <c r="F232" s="1049"/>
      <c r="G232" s="1049"/>
      <c r="H232" s="1050"/>
      <c r="I232" s="475"/>
      <c r="J232" s="463"/>
      <c r="K232" s="410">
        <f t="shared" si="10"/>
        <v>0</v>
      </c>
      <c r="L232" s="437">
        <f t="shared" si="12"/>
        <v>0</v>
      </c>
      <c r="M232" s="464"/>
      <c r="N232" s="121"/>
      <c r="O232" s="121"/>
      <c r="P232" s="464"/>
      <c r="Q232" s="121"/>
      <c r="R232" s="121"/>
    </row>
    <row r="233" spans="2:18" x14ac:dyDescent="0.2">
      <c r="B233" s="119">
        <v>22</v>
      </c>
      <c r="C233" s="1065"/>
      <c r="D233" s="1049"/>
      <c r="E233" s="1049"/>
      <c r="F233" s="1049"/>
      <c r="G233" s="1049"/>
      <c r="H233" s="1050"/>
      <c r="I233" s="475"/>
      <c r="J233" s="463"/>
      <c r="K233" s="410">
        <f t="shared" si="10"/>
        <v>0</v>
      </c>
      <c r="L233" s="437">
        <f t="shared" si="12"/>
        <v>0</v>
      </c>
      <c r="M233" s="464"/>
      <c r="N233" s="121"/>
      <c r="O233" s="121"/>
      <c r="P233" s="464"/>
      <c r="Q233" s="121"/>
      <c r="R233" s="121"/>
    </row>
    <row r="234" spans="2:18" x14ac:dyDescent="0.2">
      <c r="B234" s="119">
        <v>23</v>
      </c>
      <c r="C234" s="1065"/>
      <c r="D234" s="1049"/>
      <c r="E234" s="1049"/>
      <c r="F234" s="1049"/>
      <c r="G234" s="1049"/>
      <c r="H234" s="1050"/>
      <c r="I234" s="475"/>
      <c r="J234" s="463"/>
      <c r="K234" s="410">
        <f t="shared" si="10"/>
        <v>0</v>
      </c>
      <c r="L234" s="437">
        <f t="shared" si="12"/>
        <v>0</v>
      </c>
      <c r="M234" s="464"/>
      <c r="N234" s="121"/>
      <c r="O234" s="121"/>
      <c r="P234" s="464"/>
      <c r="Q234" s="121"/>
      <c r="R234" s="121"/>
    </row>
    <row r="235" spans="2:18" x14ac:dyDescent="0.2">
      <c r="B235" s="119">
        <v>24</v>
      </c>
      <c r="C235" s="1065"/>
      <c r="D235" s="1049"/>
      <c r="E235" s="1049"/>
      <c r="F235" s="1049"/>
      <c r="G235" s="1049"/>
      <c r="H235" s="1050"/>
      <c r="I235" s="475"/>
      <c r="J235" s="463"/>
      <c r="K235" s="410">
        <f t="shared" si="10"/>
        <v>0</v>
      </c>
      <c r="L235" s="437">
        <f t="shared" si="12"/>
        <v>0</v>
      </c>
      <c r="M235" s="464"/>
      <c r="N235" s="121"/>
      <c r="O235" s="121"/>
      <c r="P235" s="464"/>
      <c r="Q235" s="121"/>
      <c r="R235" s="121"/>
    </row>
    <row r="236" spans="2:18" x14ac:dyDescent="0.2">
      <c r="B236" s="119">
        <v>25</v>
      </c>
      <c r="C236" s="1065"/>
      <c r="D236" s="1049"/>
      <c r="E236" s="1049"/>
      <c r="F236" s="1049"/>
      <c r="G236" s="1049"/>
      <c r="H236" s="1050"/>
      <c r="I236" s="475"/>
      <c r="J236" s="463"/>
      <c r="K236" s="410">
        <f t="shared" si="10"/>
        <v>0</v>
      </c>
      <c r="L236" s="437">
        <f t="shared" si="12"/>
        <v>0</v>
      </c>
      <c r="M236" s="464"/>
      <c r="N236" s="121"/>
      <c r="O236" s="121"/>
      <c r="P236" s="464"/>
      <c r="Q236" s="121"/>
      <c r="R236" s="121"/>
    </row>
    <row r="237" spans="2:18" x14ac:dyDescent="0.2">
      <c r="B237" s="119">
        <v>26</v>
      </c>
      <c r="C237" s="1065"/>
      <c r="D237" s="1049"/>
      <c r="E237" s="1049"/>
      <c r="F237" s="1049"/>
      <c r="G237" s="1049"/>
      <c r="H237" s="1050"/>
      <c r="I237" s="475"/>
      <c r="J237" s="463"/>
      <c r="K237" s="410">
        <f t="shared" si="10"/>
        <v>0</v>
      </c>
      <c r="L237" s="437">
        <f t="shared" si="12"/>
        <v>0</v>
      </c>
      <c r="M237" s="464"/>
      <c r="N237" s="121"/>
      <c r="O237" s="121"/>
      <c r="P237" s="464"/>
      <c r="Q237" s="121"/>
      <c r="R237" s="121"/>
    </row>
    <row r="238" spans="2:18" x14ac:dyDescent="0.2">
      <c r="B238" s="119">
        <v>27</v>
      </c>
      <c r="C238" s="1065"/>
      <c r="D238" s="1049"/>
      <c r="E238" s="1049"/>
      <c r="F238" s="1049"/>
      <c r="G238" s="1049"/>
      <c r="H238" s="1050"/>
      <c r="I238" s="475"/>
      <c r="J238" s="463"/>
      <c r="K238" s="410">
        <f t="shared" si="10"/>
        <v>0</v>
      </c>
      <c r="L238" s="437">
        <f t="shared" si="12"/>
        <v>0</v>
      </c>
      <c r="M238" s="464"/>
      <c r="N238" s="121"/>
      <c r="O238" s="121"/>
      <c r="P238" s="464"/>
      <c r="Q238" s="121"/>
      <c r="R238" s="121"/>
    </row>
    <row r="239" spans="2:18" x14ac:dyDescent="0.2">
      <c r="B239" s="119">
        <v>28</v>
      </c>
      <c r="C239" s="1065"/>
      <c r="D239" s="1049"/>
      <c r="E239" s="1049"/>
      <c r="F239" s="1049"/>
      <c r="G239" s="1049"/>
      <c r="H239" s="1050"/>
      <c r="I239" s="475"/>
      <c r="J239" s="463"/>
      <c r="K239" s="410">
        <f t="shared" si="10"/>
        <v>0</v>
      </c>
      <c r="L239" s="437">
        <f t="shared" si="12"/>
        <v>0</v>
      </c>
      <c r="M239" s="464"/>
      <c r="N239" s="121"/>
      <c r="O239" s="121"/>
      <c r="P239" s="464"/>
      <c r="Q239" s="121"/>
      <c r="R239" s="121"/>
    </row>
    <row r="240" spans="2:18" x14ac:dyDescent="0.2">
      <c r="B240" s="119">
        <v>29</v>
      </c>
      <c r="C240" s="1065"/>
      <c r="D240" s="1049"/>
      <c r="E240" s="1049"/>
      <c r="F240" s="1049"/>
      <c r="G240" s="1049"/>
      <c r="H240" s="1050"/>
      <c r="I240" s="475"/>
      <c r="J240" s="463"/>
      <c r="K240" s="410">
        <f t="shared" si="10"/>
        <v>0</v>
      </c>
      <c r="L240" s="437">
        <f t="shared" si="12"/>
        <v>0</v>
      </c>
      <c r="M240" s="464"/>
      <c r="N240" s="121"/>
      <c r="O240" s="121"/>
      <c r="P240" s="464"/>
      <c r="Q240" s="121"/>
      <c r="R240" s="121"/>
    </row>
    <row r="241" spans="2:18" x14ac:dyDescent="0.2">
      <c r="B241" s="119">
        <v>30</v>
      </c>
      <c r="C241" s="1065"/>
      <c r="D241" s="1049"/>
      <c r="E241" s="1049"/>
      <c r="F241" s="1049"/>
      <c r="G241" s="1049"/>
      <c r="H241" s="1050"/>
      <c r="I241" s="475"/>
      <c r="J241" s="463"/>
      <c r="K241" s="410">
        <f t="shared" si="10"/>
        <v>0</v>
      </c>
      <c r="L241" s="437">
        <f t="shared" si="12"/>
        <v>0</v>
      </c>
      <c r="M241" s="464"/>
      <c r="N241" s="121"/>
      <c r="O241" s="121"/>
      <c r="P241" s="464"/>
      <c r="Q241" s="121"/>
      <c r="R241" s="121"/>
    </row>
    <row r="242" spans="2:18" x14ac:dyDescent="0.2">
      <c r="B242" s="119">
        <v>31</v>
      </c>
      <c r="C242" s="1065"/>
      <c r="D242" s="1049"/>
      <c r="E242" s="1049"/>
      <c r="F242" s="1049"/>
      <c r="G242" s="1049"/>
      <c r="H242" s="1050"/>
      <c r="I242" s="475"/>
      <c r="J242" s="463"/>
      <c r="K242" s="410">
        <f t="shared" si="10"/>
        <v>0</v>
      </c>
      <c r="L242" s="437">
        <f t="shared" si="12"/>
        <v>0</v>
      </c>
      <c r="M242" s="464"/>
      <c r="N242" s="121"/>
      <c r="O242" s="121"/>
      <c r="P242" s="464"/>
      <c r="Q242" s="121"/>
      <c r="R242" s="121"/>
    </row>
    <row r="243" spans="2:18" x14ac:dyDescent="0.2">
      <c r="B243" s="119">
        <v>32</v>
      </c>
      <c r="C243" s="1065"/>
      <c r="D243" s="1049"/>
      <c r="E243" s="1049"/>
      <c r="F243" s="1049"/>
      <c r="G243" s="1049"/>
      <c r="H243" s="1050"/>
      <c r="I243" s="475"/>
      <c r="J243" s="463"/>
      <c r="K243" s="410">
        <f t="shared" si="10"/>
        <v>0</v>
      </c>
      <c r="L243" s="437">
        <f t="shared" si="12"/>
        <v>0</v>
      </c>
      <c r="M243" s="464"/>
      <c r="N243" s="121"/>
      <c r="O243" s="121"/>
      <c r="P243" s="464"/>
      <c r="Q243" s="121"/>
      <c r="R243" s="121"/>
    </row>
    <row r="244" spans="2:18" x14ac:dyDescent="0.2">
      <c r="B244" s="119">
        <v>33</v>
      </c>
      <c r="C244" s="1065"/>
      <c r="D244" s="1049"/>
      <c r="E244" s="1049"/>
      <c r="F244" s="1049"/>
      <c r="G244" s="1049"/>
      <c r="H244" s="1050"/>
      <c r="I244" s="475"/>
      <c r="J244" s="463"/>
      <c r="K244" s="410">
        <f t="shared" si="10"/>
        <v>0</v>
      </c>
      <c r="L244" s="437">
        <f t="shared" si="12"/>
        <v>0</v>
      </c>
      <c r="M244" s="464"/>
      <c r="N244" s="121"/>
      <c r="O244" s="121"/>
      <c r="P244" s="464"/>
      <c r="Q244" s="121"/>
      <c r="R244" s="121"/>
    </row>
    <row r="245" spans="2:18" x14ac:dyDescent="0.2">
      <c r="B245" s="119">
        <v>34</v>
      </c>
      <c r="C245" s="1065"/>
      <c r="D245" s="1049"/>
      <c r="E245" s="1049"/>
      <c r="F245" s="1049"/>
      <c r="G245" s="1049"/>
      <c r="H245" s="1050"/>
      <c r="I245" s="475"/>
      <c r="J245" s="463"/>
      <c r="K245" s="410">
        <f t="shared" si="10"/>
        <v>0</v>
      </c>
      <c r="L245" s="437">
        <f t="shared" si="12"/>
        <v>0</v>
      </c>
      <c r="M245" s="464"/>
      <c r="N245" s="121"/>
      <c r="O245" s="121"/>
      <c r="P245" s="464"/>
      <c r="Q245" s="121"/>
      <c r="R245" s="121"/>
    </row>
    <row r="246" spans="2:18" x14ac:dyDescent="0.2">
      <c r="B246" s="119">
        <v>35</v>
      </c>
      <c r="C246" s="1065"/>
      <c r="D246" s="1049"/>
      <c r="E246" s="1049"/>
      <c r="F246" s="1049"/>
      <c r="G246" s="1049"/>
      <c r="H246" s="1050"/>
      <c r="I246" s="475"/>
      <c r="J246" s="463"/>
      <c r="K246" s="410">
        <f t="shared" si="10"/>
        <v>0</v>
      </c>
      <c r="L246" s="437">
        <f t="shared" si="12"/>
        <v>0</v>
      </c>
      <c r="M246" s="464"/>
      <c r="N246" s="121"/>
      <c r="O246" s="121"/>
      <c r="P246" s="464"/>
      <c r="Q246" s="121"/>
      <c r="R246" s="121"/>
    </row>
    <row r="247" spans="2:18" x14ac:dyDescent="0.2">
      <c r="B247" s="119">
        <v>36</v>
      </c>
      <c r="C247" s="1065"/>
      <c r="D247" s="1049"/>
      <c r="E247" s="1049"/>
      <c r="F247" s="1049"/>
      <c r="G247" s="1049"/>
      <c r="H247" s="1050"/>
      <c r="I247" s="475"/>
      <c r="J247" s="463"/>
      <c r="K247" s="410">
        <f t="shared" si="10"/>
        <v>0</v>
      </c>
      <c r="L247" s="437">
        <f t="shared" si="12"/>
        <v>0</v>
      </c>
      <c r="M247" s="464"/>
      <c r="N247" s="121"/>
      <c r="O247" s="121"/>
      <c r="P247" s="464"/>
      <c r="Q247" s="121"/>
      <c r="R247" s="121"/>
    </row>
    <row r="248" spans="2:18" x14ac:dyDescent="0.2">
      <c r="B248" s="119">
        <v>37</v>
      </c>
      <c r="C248" s="1065"/>
      <c r="D248" s="1049"/>
      <c r="E248" s="1049"/>
      <c r="F248" s="1049"/>
      <c r="G248" s="1049"/>
      <c r="H248" s="1050"/>
      <c r="I248" s="475"/>
      <c r="J248" s="463"/>
      <c r="K248" s="410">
        <f t="shared" si="10"/>
        <v>0</v>
      </c>
      <c r="L248" s="437">
        <f t="shared" si="12"/>
        <v>0</v>
      </c>
      <c r="M248" s="464"/>
      <c r="N248" s="121"/>
      <c r="O248" s="121"/>
      <c r="P248" s="464"/>
      <c r="Q248" s="121"/>
      <c r="R248" s="121"/>
    </row>
    <row r="249" spans="2:18" x14ac:dyDescent="0.2">
      <c r="B249" s="119">
        <v>38</v>
      </c>
      <c r="C249" s="1065"/>
      <c r="D249" s="1049"/>
      <c r="E249" s="1049"/>
      <c r="F249" s="1049"/>
      <c r="G249" s="1049"/>
      <c r="H249" s="1050"/>
      <c r="I249" s="475"/>
      <c r="J249" s="463"/>
      <c r="K249" s="410">
        <f t="shared" si="10"/>
        <v>0</v>
      </c>
      <c r="L249" s="437">
        <f t="shared" si="12"/>
        <v>0</v>
      </c>
      <c r="M249" s="464"/>
      <c r="N249" s="121"/>
      <c r="O249" s="121"/>
      <c r="P249" s="464"/>
      <c r="Q249" s="121"/>
      <c r="R249" s="121"/>
    </row>
    <row r="250" spans="2:18" x14ac:dyDescent="0.2">
      <c r="B250" s="119">
        <v>39</v>
      </c>
      <c r="C250" s="1065"/>
      <c r="D250" s="1049"/>
      <c r="E250" s="1049"/>
      <c r="F250" s="1049"/>
      <c r="G250" s="1049"/>
      <c r="H250" s="1050"/>
      <c r="I250" s="475"/>
      <c r="J250" s="463"/>
      <c r="K250" s="410">
        <f t="shared" si="10"/>
        <v>0</v>
      </c>
      <c r="L250" s="437">
        <f t="shared" si="12"/>
        <v>0</v>
      </c>
      <c r="M250" s="464"/>
      <c r="N250" s="121"/>
      <c r="O250" s="121"/>
      <c r="P250" s="464"/>
      <c r="Q250" s="121"/>
      <c r="R250" s="121"/>
    </row>
    <row r="251" spans="2:18" x14ac:dyDescent="0.2">
      <c r="B251" s="119">
        <v>40</v>
      </c>
      <c r="C251" s="1065"/>
      <c r="D251" s="1049"/>
      <c r="E251" s="1049"/>
      <c r="F251" s="1049"/>
      <c r="G251" s="1049"/>
      <c r="H251" s="1050"/>
      <c r="I251" s="475"/>
      <c r="J251" s="463"/>
      <c r="K251" s="410">
        <f t="shared" si="10"/>
        <v>0</v>
      </c>
      <c r="L251" s="437">
        <f t="shared" si="12"/>
        <v>0</v>
      </c>
      <c r="M251" s="464"/>
      <c r="N251" s="121"/>
      <c r="O251" s="121"/>
      <c r="P251" s="464"/>
      <c r="Q251" s="121"/>
      <c r="R251" s="121"/>
    </row>
    <row r="252" spans="2:18" x14ac:dyDescent="0.2">
      <c r="B252" s="119">
        <v>41</v>
      </c>
      <c r="C252" s="1065"/>
      <c r="D252" s="1049"/>
      <c r="E252" s="1049"/>
      <c r="F252" s="1049"/>
      <c r="G252" s="1049"/>
      <c r="H252" s="1050"/>
      <c r="I252" s="475"/>
      <c r="J252" s="463"/>
      <c r="K252" s="410">
        <f t="shared" si="10"/>
        <v>0</v>
      </c>
      <c r="L252" s="437">
        <f t="shared" si="12"/>
        <v>0</v>
      </c>
      <c r="M252" s="464"/>
      <c r="N252" s="121"/>
      <c r="O252" s="121"/>
      <c r="P252" s="464"/>
      <c r="Q252" s="121"/>
      <c r="R252" s="121"/>
    </row>
    <row r="253" spans="2:18" x14ac:dyDescent="0.2">
      <c r="B253" s="119">
        <v>42</v>
      </c>
      <c r="C253" s="1065"/>
      <c r="D253" s="1049"/>
      <c r="E253" s="1049"/>
      <c r="F253" s="1049"/>
      <c r="G253" s="1049"/>
      <c r="H253" s="1050"/>
      <c r="I253" s="475"/>
      <c r="J253" s="463"/>
      <c r="K253" s="410">
        <f t="shared" si="10"/>
        <v>0</v>
      </c>
      <c r="L253" s="437">
        <f t="shared" si="12"/>
        <v>0</v>
      </c>
      <c r="M253" s="464"/>
      <c r="N253" s="121"/>
      <c r="O253" s="121"/>
      <c r="P253" s="464"/>
      <c r="Q253" s="121"/>
      <c r="R253" s="121"/>
    </row>
    <row r="254" spans="2:18" x14ac:dyDescent="0.2">
      <c r="B254" s="119">
        <v>43</v>
      </c>
      <c r="C254" s="1065"/>
      <c r="D254" s="1049"/>
      <c r="E254" s="1049"/>
      <c r="F254" s="1049"/>
      <c r="G254" s="1049"/>
      <c r="H254" s="1050"/>
      <c r="I254" s="475"/>
      <c r="J254" s="463"/>
      <c r="K254" s="410">
        <f t="shared" si="10"/>
        <v>0</v>
      </c>
      <c r="L254" s="437">
        <f t="shared" si="12"/>
        <v>0</v>
      </c>
      <c r="M254" s="464"/>
      <c r="N254" s="121"/>
      <c r="O254" s="121"/>
      <c r="P254" s="464"/>
      <c r="Q254" s="121"/>
      <c r="R254" s="121"/>
    </row>
    <row r="255" spans="2:18" x14ac:dyDescent="0.2">
      <c r="B255" s="119">
        <v>44</v>
      </c>
      <c r="C255" s="1065"/>
      <c r="D255" s="1049"/>
      <c r="E255" s="1049"/>
      <c r="F255" s="1049"/>
      <c r="G255" s="1049"/>
      <c r="H255" s="1050"/>
      <c r="I255" s="475"/>
      <c r="J255" s="463"/>
      <c r="K255" s="410">
        <f t="shared" si="10"/>
        <v>0</v>
      </c>
      <c r="L255" s="437">
        <f t="shared" si="12"/>
        <v>0</v>
      </c>
      <c r="M255" s="464"/>
      <c r="N255" s="121"/>
      <c r="O255" s="121"/>
      <c r="P255" s="464"/>
      <c r="Q255" s="121"/>
      <c r="R255" s="121"/>
    </row>
    <row r="256" spans="2:18" x14ac:dyDescent="0.2">
      <c r="B256" s="119">
        <v>45</v>
      </c>
      <c r="C256" s="1065"/>
      <c r="D256" s="1049"/>
      <c r="E256" s="1049"/>
      <c r="F256" s="1049"/>
      <c r="G256" s="1049"/>
      <c r="H256" s="1050"/>
      <c r="I256" s="475"/>
      <c r="J256" s="463"/>
      <c r="K256" s="410">
        <f t="shared" si="10"/>
        <v>0</v>
      </c>
      <c r="L256" s="437">
        <f t="shared" si="12"/>
        <v>0</v>
      </c>
      <c r="M256" s="464"/>
      <c r="N256" s="121"/>
      <c r="O256" s="121"/>
      <c r="P256" s="464"/>
      <c r="Q256" s="121"/>
      <c r="R256" s="121"/>
    </row>
    <row r="257" spans="2:18" x14ac:dyDescent="0.2">
      <c r="B257" s="119">
        <v>46</v>
      </c>
      <c r="C257" s="1049"/>
      <c r="D257" s="1049"/>
      <c r="E257" s="1049"/>
      <c r="F257" s="1049"/>
      <c r="G257" s="1049"/>
      <c r="H257" s="1050"/>
      <c r="I257" s="475"/>
      <c r="J257" s="463"/>
      <c r="K257" s="410">
        <f t="shared" si="10"/>
        <v>0</v>
      </c>
      <c r="L257" s="437">
        <f t="shared" si="12"/>
        <v>0</v>
      </c>
      <c r="M257" s="464"/>
      <c r="N257" s="121"/>
      <c r="O257" s="121"/>
      <c r="P257" s="464"/>
      <c r="Q257" s="121"/>
      <c r="R257" s="121"/>
    </row>
    <row r="258" spans="2:18" x14ac:dyDescent="0.2">
      <c r="B258" s="119">
        <v>47</v>
      </c>
      <c r="C258" s="1049"/>
      <c r="D258" s="1049"/>
      <c r="E258" s="1049"/>
      <c r="F258" s="1049"/>
      <c r="G258" s="1049"/>
      <c r="H258" s="1050"/>
      <c r="I258" s="475"/>
      <c r="J258" s="463"/>
      <c r="K258" s="410">
        <f t="shared" si="10"/>
        <v>0</v>
      </c>
      <c r="L258" s="437">
        <f t="shared" si="12"/>
        <v>0</v>
      </c>
      <c r="M258" s="464"/>
      <c r="N258" s="121"/>
      <c r="O258" s="121"/>
      <c r="P258" s="464"/>
      <c r="Q258" s="121"/>
      <c r="R258" s="121"/>
    </row>
    <row r="259" spans="2:18" x14ac:dyDescent="0.2">
      <c r="B259" s="119">
        <v>48</v>
      </c>
      <c r="C259" s="1049"/>
      <c r="D259" s="1049"/>
      <c r="E259" s="1049"/>
      <c r="F259" s="1049"/>
      <c r="G259" s="1049"/>
      <c r="H259" s="1050"/>
      <c r="I259" s="475"/>
      <c r="J259" s="463"/>
      <c r="K259" s="410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437">
        <f t="shared" si="12"/>
        <v>0</v>
      </c>
      <c r="M259" s="464"/>
      <c r="N259" s="121"/>
      <c r="O259" s="121"/>
      <c r="P259" s="464"/>
      <c r="Q259" s="121"/>
      <c r="R259" s="121"/>
    </row>
    <row r="260" spans="2:18" x14ac:dyDescent="0.2">
      <c r="B260" s="119">
        <v>49</v>
      </c>
      <c r="C260" s="1049"/>
      <c r="D260" s="1049"/>
      <c r="E260" s="1049"/>
      <c r="F260" s="1049"/>
      <c r="G260" s="1049"/>
      <c r="H260" s="1050"/>
      <c r="I260" s="475"/>
      <c r="J260" s="463"/>
      <c r="K260" s="410">
        <f t="shared" si="10"/>
        <v>0</v>
      </c>
      <c r="L260" s="437">
        <f t="shared" si="12"/>
        <v>0</v>
      </c>
      <c r="M260" s="464"/>
      <c r="N260" s="121"/>
      <c r="O260" s="121"/>
      <c r="P260" s="464"/>
      <c r="Q260" s="121"/>
      <c r="R260" s="121"/>
    </row>
    <row r="261" spans="2:18" x14ac:dyDescent="0.2">
      <c r="B261" s="119">
        <v>50</v>
      </c>
      <c r="C261" s="1049"/>
      <c r="D261" s="1049"/>
      <c r="E261" s="1049"/>
      <c r="F261" s="1049"/>
      <c r="G261" s="1049"/>
      <c r="H261" s="1050"/>
      <c r="I261" s="475"/>
      <c r="J261" s="463"/>
      <c r="K261" s="410">
        <f t="shared" si="10"/>
        <v>0</v>
      </c>
      <c r="L261" s="437">
        <f t="shared" si="12"/>
        <v>0</v>
      </c>
      <c r="M261" s="464"/>
      <c r="N261" s="121"/>
      <c r="O261" s="121"/>
      <c r="P261" s="464"/>
      <c r="Q261" s="121"/>
      <c r="R261" s="121"/>
    </row>
    <row r="262" spans="2:18" x14ac:dyDescent="0.2">
      <c r="B262" s="1079" t="s">
        <v>675</v>
      </c>
      <c r="C262" s="1079"/>
      <c r="D262" s="1079"/>
      <c r="E262" s="1079"/>
      <c r="F262" s="1079"/>
      <c r="G262" s="1079"/>
      <c r="H262" s="1079"/>
      <c r="I262" s="1079"/>
      <c r="J262" s="1079"/>
      <c r="K262" s="1079"/>
      <c r="L262" s="1079"/>
      <c r="M262" s="453"/>
      <c r="N262" s="453"/>
      <c r="O262" s="454"/>
      <c r="P262" s="453"/>
      <c r="Q262" s="453"/>
      <c r="R262" s="454"/>
    </row>
    <row r="263" spans="2:18" x14ac:dyDescent="0.2">
      <c r="B263" s="1080" t="s">
        <v>227</v>
      </c>
      <c r="C263" s="1080"/>
      <c r="D263" s="1080"/>
      <c r="E263" s="1080"/>
      <c r="F263" s="1080"/>
      <c r="G263" s="1080"/>
      <c r="H263" s="1080"/>
      <c r="I263" s="1080"/>
      <c r="J263" s="1080"/>
      <c r="K263" s="1080"/>
      <c r="L263" s="1080"/>
      <c r="M263" s="471" t="s">
        <v>899</v>
      </c>
      <c r="N263" s="471" t="s">
        <v>908</v>
      </c>
      <c r="O263" s="471" t="s">
        <v>909</v>
      </c>
      <c r="P263" s="471" t="s">
        <v>924</v>
      </c>
      <c r="Q263" s="471" t="s">
        <v>925</v>
      </c>
      <c r="R263" s="471" t="s">
        <v>926</v>
      </c>
    </row>
    <row r="264" spans="2:18" x14ac:dyDescent="0.2">
      <c r="B264" s="1051" t="s">
        <v>228</v>
      </c>
      <c r="C264" s="1052"/>
      <c r="D264" s="1052"/>
      <c r="E264" s="1052"/>
      <c r="F264" s="1052"/>
      <c r="G264" s="1052"/>
      <c r="H264" s="1053"/>
      <c r="I264" s="116" t="s">
        <v>229</v>
      </c>
      <c r="J264" s="117" t="s">
        <v>230</v>
      </c>
      <c r="K264" s="117" t="s">
        <v>231</v>
      </c>
      <c r="L264" s="117" t="s">
        <v>898</v>
      </c>
      <c r="M264" s="299" t="s">
        <v>232</v>
      </c>
      <c r="N264" s="299" t="s">
        <v>232</v>
      </c>
      <c r="O264" s="299" t="s">
        <v>232</v>
      </c>
      <c r="P264" s="299" t="s">
        <v>232</v>
      </c>
      <c r="Q264" s="299" t="s">
        <v>232</v>
      </c>
      <c r="R264" s="299" t="s">
        <v>232</v>
      </c>
    </row>
    <row r="265" spans="2:18" x14ac:dyDescent="0.2">
      <c r="B265" s="119">
        <v>1</v>
      </c>
      <c r="C265" s="1049"/>
      <c r="D265" s="1049"/>
      <c r="E265" s="1049"/>
      <c r="F265" s="1049"/>
      <c r="G265" s="1049"/>
      <c r="H265" s="1050"/>
      <c r="I265" s="475"/>
      <c r="J265" s="463"/>
      <c r="K265" s="410">
        <f t="shared" ref="K265:K284" si="13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437">
        <f t="shared" ref="L265:L284" si="14">IFERROR(IF(INDEX(M265:R265,1,MATCH(SMALL($M$446:$R$446,1),$M$446:$R$446,0))&gt;0,INDEX(M265:R265,1,MATCH(SMALL($M$446:$R$446,1),$M$446:$R$446,0)),IF(INDEX(M265:R265,1,MATCH(SMALL($M$446:$R$446,2),$M$446:$R$446,0))&gt;0,INDEX(M265:R265,1,MATCH(SMALL($M$446:$R$446,2),$M$446:$R$446,0)),IF(INDEX(M265:R265,1,MATCH(SMALL($M$446:$R$446,3),$M$446:$R$446,0))&gt;0,INDEX(M265:R265,1,MATCH(SMALL($M$446:$R$446,3),$M$446:$R$446,0)),IF(INDEX(M265:R265,1,MATCH(SMALL($M$446:$R$446,4),$M$446:$R$446,0))&gt;0,INDEX(M265:R265,1,MATCH(SMALL($M$446:$R$446,4),$M$446:$R$446,0)),IF(INDEX(M265:R265,1,MATCH(SMALL($M$446:$R$446,5),$M$446:$R$446,0))&gt;0,INDEX(M265:R265,1,MATCH(SMALL($M$446:$R$446,5),$M$446:$R$446,0)),INDEX(M265:R265,1,MATCH(SMALL($M$446:$R$446,6),$M$446:$R$446,0))))))),0)</f>
        <v>0</v>
      </c>
      <c r="M265" s="464"/>
      <c r="N265" s="121"/>
      <c r="O265" s="121"/>
      <c r="P265" s="464"/>
      <c r="Q265" s="121"/>
      <c r="R265" s="121"/>
    </row>
    <row r="266" spans="2:18" x14ac:dyDescent="0.2">
      <c r="B266" s="119">
        <v>2</v>
      </c>
      <c r="C266" s="1049"/>
      <c r="D266" s="1049"/>
      <c r="E266" s="1049"/>
      <c r="F266" s="1049"/>
      <c r="G266" s="1049"/>
      <c r="H266" s="1050"/>
      <c r="I266" s="475"/>
      <c r="J266" s="307"/>
      <c r="K266" s="410">
        <f t="shared" si="13"/>
        <v>0</v>
      </c>
      <c r="L266" s="437">
        <f t="shared" si="14"/>
        <v>0</v>
      </c>
      <c r="M266" s="464"/>
      <c r="N266" s="121"/>
      <c r="O266" s="121"/>
      <c r="P266" s="464"/>
      <c r="Q266" s="121"/>
      <c r="R266" s="121"/>
    </row>
    <row r="267" spans="2:18" x14ac:dyDescent="0.2">
      <c r="B267" s="119">
        <v>3</v>
      </c>
      <c r="C267" s="1049"/>
      <c r="D267" s="1049"/>
      <c r="E267" s="1049"/>
      <c r="F267" s="1049"/>
      <c r="G267" s="1049"/>
      <c r="H267" s="1050"/>
      <c r="I267" s="475"/>
      <c r="J267" s="307"/>
      <c r="K267" s="410">
        <f t="shared" si="13"/>
        <v>0</v>
      </c>
      <c r="L267" s="437">
        <f t="shared" si="14"/>
        <v>0</v>
      </c>
      <c r="M267" s="464"/>
      <c r="N267" s="121"/>
      <c r="O267" s="121"/>
      <c r="P267" s="464"/>
      <c r="Q267" s="121"/>
      <c r="R267" s="121"/>
    </row>
    <row r="268" spans="2:18" x14ac:dyDescent="0.2">
      <c r="B268" s="119">
        <v>4</v>
      </c>
      <c r="C268" s="1049"/>
      <c r="D268" s="1049"/>
      <c r="E268" s="1049"/>
      <c r="F268" s="1049"/>
      <c r="G268" s="1049"/>
      <c r="H268" s="1050"/>
      <c r="I268" s="475"/>
      <c r="J268" s="307"/>
      <c r="K268" s="410">
        <f t="shared" si="13"/>
        <v>0</v>
      </c>
      <c r="L268" s="437">
        <f t="shared" si="14"/>
        <v>0</v>
      </c>
      <c r="M268" s="464"/>
      <c r="N268" s="121"/>
      <c r="O268" s="121"/>
      <c r="P268" s="464"/>
      <c r="Q268" s="121"/>
      <c r="R268" s="121"/>
    </row>
    <row r="269" spans="2:18" x14ac:dyDescent="0.2">
      <c r="B269" s="119">
        <v>5</v>
      </c>
      <c r="C269" s="1049"/>
      <c r="D269" s="1049"/>
      <c r="E269" s="1049"/>
      <c r="F269" s="1049"/>
      <c r="G269" s="1049"/>
      <c r="H269" s="1050"/>
      <c r="I269" s="475"/>
      <c r="J269" s="307"/>
      <c r="K269" s="410">
        <f t="shared" si="13"/>
        <v>0</v>
      </c>
      <c r="L269" s="437">
        <f t="shared" si="14"/>
        <v>0</v>
      </c>
      <c r="M269" s="464"/>
      <c r="N269" s="121"/>
      <c r="O269" s="121"/>
      <c r="P269" s="464"/>
      <c r="Q269" s="121"/>
      <c r="R269" s="121"/>
    </row>
    <row r="270" spans="2:18" x14ac:dyDescent="0.2">
      <c r="B270" s="119">
        <v>6</v>
      </c>
      <c r="C270" s="1049"/>
      <c r="D270" s="1049"/>
      <c r="E270" s="1049"/>
      <c r="F270" s="1049"/>
      <c r="G270" s="1049"/>
      <c r="H270" s="1050"/>
      <c r="I270" s="475"/>
      <c r="J270" s="307"/>
      <c r="K270" s="410">
        <f t="shared" si="13"/>
        <v>0</v>
      </c>
      <c r="L270" s="437">
        <f t="shared" si="14"/>
        <v>0</v>
      </c>
      <c r="M270" s="464"/>
      <c r="N270" s="121"/>
      <c r="O270" s="121"/>
      <c r="P270" s="464"/>
      <c r="Q270" s="121"/>
      <c r="R270" s="121"/>
    </row>
    <row r="271" spans="2:18" x14ac:dyDescent="0.2">
      <c r="B271" s="119">
        <v>7</v>
      </c>
      <c r="C271" s="1049"/>
      <c r="D271" s="1049"/>
      <c r="E271" s="1049"/>
      <c r="F271" s="1049"/>
      <c r="G271" s="1049"/>
      <c r="H271" s="1050"/>
      <c r="I271" s="475"/>
      <c r="J271" s="307"/>
      <c r="K271" s="410">
        <f t="shared" si="13"/>
        <v>0</v>
      </c>
      <c r="L271" s="437">
        <f t="shared" si="14"/>
        <v>0</v>
      </c>
      <c r="M271" s="464"/>
      <c r="N271" s="121"/>
      <c r="O271" s="121"/>
      <c r="P271" s="464"/>
      <c r="Q271" s="121"/>
      <c r="R271" s="121"/>
    </row>
    <row r="272" spans="2:18" x14ac:dyDescent="0.2">
      <c r="B272" s="119">
        <v>8</v>
      </c>
      <c r="C272" s="1049"/>
      <c r="D272" s="1049"/>
      <c r="E272" s="1049"/>
      <c r="F272" s="1049"/>
      <c r="G272" s="1049"/>
      <c r="H272" s="1050"/>
      <c r="I272" s="475"/>
      <c r="J272" s="307"/>
      <c r="K272" s="410">
        <f t="shared" si="13"/>
        <v>0</v>
      </c>
      <c r="L272" s="437">
        <f t="shared" si="14"/>
        <v>0</v>
      </c>
      <c r="M272" s="464"/>
      <c r="N272" s="121"/>
      <c r="O272" s="121"/>
      <c r="P272" s="464"/>
      <c r="Q272" s="121"/>
      <c r="R272" s="121"/>
    </row>
    <row r="273" spans="2:18" x14ac:dyDescent="0.2">
      <c r="B273" s="119">
        <v>9</v>
      </c>
      <c r="C273" s="1049"/>
      <c r="D273" s="1049"/>
      <c r="E273" s="1049"/>
      <c r="F273" s="1049"/>
      <c r="G273" s="1049"/>
      <c r="H273" s="1050"/>
      <c r="I273" s="475"/>
      <c r="J273" s="307"/>
      <c r="K273" s="410">
        <f t="shared" si="13"/>
        <v>0</v>
      </c>
      <c r="L273" s="437">
        <f t="shared" si="14"/>
        <v>0</v>
      </c>
      <c r="M273" s="464"/>
      <c r="N273" s="121"/>
      <c r="O273" s="121"/>
      <c r="P273" s="464"/>
      <c r="Q273" s="121"/>
      <c r="R273" s="121"/>
    </row>
    <row r="274" spans="2:18" x14ac:dyDescent="0.2">
      <c r="B274" s="119">
        <v>10</v>
      </c>
      <c r="C274" s="1049"/>
      <c r="D274" s="1049"/>
      <c r="E274" s="1049"/>
      <c r="F274" s="1049"/>
      <c r="G274" s="1049"/>
      <c r="H274" s="1050"/>
      <c r="I274" s="475"/>
      <c r="J274" s="307"/>
      <c r="K274" s="410">
        <f t="shared" si="13"/>
        <v>0</v>
      </c>
      <c r="L274" s="437">
        <f t="shared" si="14"/>
        <v>0</v>
      </c>
      <c r="M274" s="464"/>
      <c r="N274" s="121"/>
      <c r="O274" s="121"/>
      <c r="P274" s="464"/>
      <c r="Q274" s="121"/>
      <c r="R274" s="121"/>
    </row>
    <row r="275" spans="2:18" x14ac:dyDescent="0.2">
      <c r="B275" s="119">
        <v>11</v>
      </c>
      <c r="C275" s="1049"/>
      <c r="D275" s="1049"/>
      <c r="E275" s="1049"/>
      <c r="F275" s="1049"/>
      <c r="G275" s="1049"/>
      <c r="H275" s="1050"/>
      <c r="I275" s="475"/>
      <c r="J275" s="307"/>
      <c r="K275" s="410">
        <f t="shared" si="13"/>
        <v>0</v>
      </c>
      <c r="L275" s="437">
        <f t="shared" si="14"/>
        <v>0</v>
      </c>
      <c r="M275" s="464"/>
      <c r="N275" s="121"/>
      <c r="O275" s="121"/>
      <c r="P275" s="464"/>
      <c r="Q275" s="121"/>
      <c r="R275" s="121"/>
    </row>
    <row r="276" spans="2:18" x14ac:dyDescent="0.2">
      <c r="B276" s="119">
        <v>12</v>
      </c>
      <c r="C276" s="1049"/>
      <c r="D276" s="1049"/>
      <c r="E276" s="1049"/>
      <c r="F276" s="1049"/>
      <c r="G276" s="1049"/>
      <c r="H276" s="1050"/>
      <c r="I276" s="475"/>
      <c r="J276" s="463"/>
      <c r="K276" s="410">
        <f t="shared" si="13"/>
        <v>0</v>
      </c>
      <c r="L276" s="437">
        <f t="shared" si="14"/>
        <v>0</v>
      </c>
      <c r="M276" s="464"/>
      <c r="N276" s="121"/>
      <c r="O276" s="121"/>
      <c r="P276" s="464"/>
      <c r="Q276" s="121"/>
      <c r="R276" s="121"/>
    </row>
    <row r="277" spans="2:18" x14ac:dyDescent="0.2">
      <c r="B277" s="119">
        <v>13</v>
      </c>
      <c r="C277" s="1049"/>
      <c r="D277" s="1049"/>
      <c r="E277" s="1049"/>
      <c r="F277" s="1049"/>
      <c r="G277" s="1049"/>
      <c r="H277" s="1050"/>
      <c r="I277" s="475"/>
      <c r="J277" s="463"/>
      <c r="K277" s="410">
        <f t="shared" si="13"/>
        <v>0</v>
      </c>
      <c r="L277" s="437">
        <f t="shared" si="14"/>
        <v>0</v>
      </c>
      <c r="M277" s="464"/>
      <c r="N277" s="121"/>
      <c r="O277" s="121"/>
      <c r="P277" s="464"/>
      <c r="Q277" s="121"/>
      <c r="R277" s="121"/>
    </row>
    <row r="278" spans="2:18" x14ac:dyDescent="0.2">
      <c r="B278" s="119">
        <v>14</v>
      </c>
      <c r="C278" s="1049"/>
      <c r="D278" s="1049"/>
      <c r="E278" s="1049"/>
      <c r="F278" s="1049"/>
      <c r="G278" s="1049"/>
      <c r="H278" s="1050"/>
      <c r="I278" s="475"/>
      <c r="J278" s="463"/>
      <c r="K278" s="410">
        <f t="shared" si="13"/>
        <v>0</v>
      </c>
      <c r="L278" s="437">
        <f t="shared" si="14"/>
        <v>0</v>
      </c>
      <c r="M278" s="464"/>
      <c r="N278" s="121"/>
      <c r="O278" s="121"/>
      <c r="P278" s="464"/>
      <c r="Q278" s="121"/>
      <c r="R278" s="121"/>
    </row>
    <row r="279" spans="2:18" x14ac:dyDescent="0.2">
      <c r="B279" s="119">
        <v>15</v>
      </c>
      <c r="C279" s="1049"/>
      <c r="D279" s="1049"/>
      <c r="E279" s="1049"/>
      <c r="F279" s="1049"/>
      <c r="G279" s="1049"/>
      <c r="H279" s="1050"/>
      <c r="I279" s="475"/>
      <c r="J279" s="463"/>
      <c r="K279" s="410">
        <f t="shared" si="13"/>
        <v>0</v>
      </c>
      <c r="L279" s="437">
        <f t="shared" si="14"/>
        <v>0</v>
      </c>
      <c r="M279" s="464"/>
      <c r="N279" s="121"/>
      <c r="O279" s="121"/>
      <c r="P279" s="464"/>
      <c r="Q279" s="121"/>
      <c r="R279" s="121"/>
    </row>
    <row r="280" spans="2:18" x14ac:dyDescent="0.2">
      <c r="B280" s="119">
        <v>16</v>
      </c>
      <c r="C280" s="1049"/>
      <c r="D280" s="1049"/>
      <c r="E280" s="1049"/>
      <c r="F280" s="1049"/>
      <c r="G280" s="1049"/>
      <c r="H280" s="1050"/>
      <c r="I280" s="475"/>
      <c r="J280" s="463"/>
      <c r="K280" s="410">
        <f t="shared" si="13"/>
        <v>0</v>
      </c>
      <c r="L280" s="437">
        <f t="shared" si="14"/>
        <v>0</v>
      </c>
      <c r="M280" s="464"/>
      <c r="N280" s="121"/>
      <c r="O280" s="121"/>
      <c r="P280" s="464"/>
      <c r="Q280" s="121"/>
      <c r="R280" s="121"/>
    </row>
    <row r="281" spans="2:18" x14ac:dyDescent="0.2">
      <c r="B281" s="119">
        <v>17</v>
      </c>
      <c r="C281" s="1049"/>
      <c r="D281" s="1049"/>
      <c r="E281" s="1049"/>
      <c r="F281" s="1049"/>
      <c r="G281" s="1049"/>
      <c r="H281" s="1050"/>
      <c r="I281" s="475"/>
      <c r="J281" s="463"/>
      <c r="K281" s="410">
        <f t="shared" si="13"/>
        <v>0</v>
      </c>
      <c r="L281" s="437">
        <f t="shared" si="14"/>
        <v>0</v>
      </c>
      <c r="M281" s="464"/>
      <c r="N281" s="121"/>
      <c r="O281" s="121"/>
      <c r="P281" s="464"/>
      <c r="Q281" s="121"/>
      <c r="R281" s="121"/>
    </row>
    <row r="282" spans="2:18" x14ac:dyDescent="0.2">
      <c r="B282" s="119">
        <v>18</v>
      </c>
      <c r="C282" s="1049"/>
      <c r="D282" s="1049"/>
      <c r="E282" s="1049"/>
      <c r="F282" s="1049"/>
      <c r="G282" s="1049"/>
      <c r="H282" s="1050"/>
      <c r="I282" s="475"/>
      <c r="J282" s="463"/>
      <c r="K282" s="410">
        <f t="shared" si="13"/>
        <v>0</v>
      </c>
      <c r="L282" s="437">
        <f t="shared" si="14"/>
        <v>0</v>
      </c>
      <c r="M282" s="464"/>
      <c r="N282" s="121"/>
      <c r="O282" s="121"/>
      <c r="P282" s="464"/>
      <c r="Q282" s="121"/>
      <c r="R282" s="121"/>
    </row>
    <row r="283" spans="2:18" x14ac:dyDescent="0.2">
      <c r="B283" s="119">
        <v>19</v>
      </c>
      <c r="C283" s="1049"/>
      <c r="D283" s="1049"/>
      <c r="E283" s="1049"/>
      <c r="F283" s="1049"/>
      <c r="G283" s="1049"/>
      <c r="H283" s="1050"/>
      <c r="I283" s="475"/>
      <c r="J283" s="463"/>
      <c r="K283" s="410">
        <f t="shared" si="13"/>
        <v>0</v>
      </c>
      <c r="L283" s="437">
        <f t="shared" si="14"/>
        <v>0</v>
      </c>
      <c r="M283" s="464"/>
      <c r="N283" s="121"/>
      <c r="O283" s="121"/>
      <c r="P283" s="464"/>
      <c r="Q283" s="121"/>
      <c r="R283" s="121"/>
    </row>
    <row r="284" spans="2:18" x14ac:dyDescent="0.2">
      <c r="B284" s="119">
        <v>20</v>
      </c>
      <c r="C284" s="1049"/>
      <c r="D284" s="1049"/>
      <c r="E284" s="1049"/>
      <c r="F284" s="1049"/>
      <c r="G284" s="1049"/>
      <c r="H284" s="1050"/>
      <c r="I284" s="475"/>
      <c r="J284" s="463"/>
      <c r="K284" s="410">
        <f t="shared" si="13"/>
        <v>0</v>
      </c>
      <c r="L284" s="437">
        <f t="shared" si="14"/>
        <v>0</v>
      </c>
      <c r="M284" s="464"/>
      <c r="N284" s="121"/>
      <c r="O284" s="121"/>
      <c r="P284" s="464"/>
      <c r="Q284" s="121"/>
      <c r="R284" s="121"/>
    </row>
    <row r="285" spans="2:18" x14ac:dyDescent="0.2">
      <c r="B285" s="1080" t="s">
        <v>236</v>
      </c>
      <c r="C285" s="1080"/>
      <c r="D285" s="1080"/>
      <c r="E285" s="1080"/>
      <c r="F285" s="1080"/>
      <c r="G285" s="1080"/>
      <c r="H285" s="1080"/>
      <c r="I285" s="1080"/>
      <c r="J285" s="1080"/>
      <c r="K285" s="1080"/>
      <c r="L285" s="1080"/>
      <c r="M285" s="471" t="s">
        <v>899</v>
      </c>
      <c r="N285" s="471" t="s">
        <v>908</v>
      </c>
      <c r="O285" s="471" t="s">
        <v>909</v>
      </c>
      <c r="P285" s="471" t="s">
        <v>924</v>
      </c>
      <c r="Q285" s="471" t="s">
        <v>925</v>
      </c>
      <c r="R285" s="471" t="s">
        <v>926</v>
      </c>
    </row>
    <row r="286" spans="2:18" x14ac:dyDescent="0.2">
      <c r="B286" s="1051" t="s">
        <v>228</v>
      </c>
      <c r="C286" s="1052"/>
      <c r="D286" s="1052"/>
      <c r="E286" s="1052"/>
      <c r="F286" s="1052"/>
      <c r="G286" s="1052"/>
      <c r="H286" s="1053"/>
      <c r="I286" s="116" t="s">
        <v>229</v>
      </c>
      <c r="J286" s="117" t="s">
        <v>230</v>
      </c>
      <c r="K286" s="117" t="s">
        <v>231</v>
      </c>
      <c r="L286" s="117" t="s">
        <v>898</v>
      </c>
      <c r="M286" s="299" t="s">
        <v>232</v>
      </c>
      <c r="N286" s="299" t="s">
        <v>232</v>
      </c>
      <c r="O286" s="299" t="s">
        <v>232</v>
      </c>
      <c r="P286" s="299" t="s">
        <v>232</v>
      </c>
      <c r="Q286" s="299" t="s">
        <v>232</v>
      </c>
      <c r="R286" s="299" t="s">
        <v>232</v>
      </c>
    </row>
    <row r="287" spans="2:18" x14ac:dyDescent="0.2">
      <c r="B287" s="119">
        <v>1</v>
      </c>
      <c r="C287" s="1065"/>
      <c r="D287" s="1049"/>
      <c r="E287" s="1049"/>
      <c r="F287" s="1049"/>
      <c r="G287" s="1049"/>
      <c r="H287" s="1050"/>
      <c r="I287" s="475"/>
      <c r="J287" s="463"/>
      <c r="K287" s="410">
        <f t="shared" ref="K287:K306" si="15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437">
        <f t="shared" ref="L287:L306" si="16">IFERROR(IF(INDEX(M287:R287,1,MATCH(SMALL($M$446:$R$446,1),$M$446:$R$446,0))&gt;0,INDEX(M287:R287,1,MATCH(SMALL($M$446:$R$446,1),$M$446:$R$446,0)),IF(INDEX(M287:R287,1,MATCH(SMALL($M$446:$R$446,2),$M$446:$R$446,0))&gt;0,INDEX(M287:R287,1,MATCH(SMALL($M$446:$R$446,2),$M$446:$R$446,0)),IF(INDEX(M287:R287,1,MATCH(SMALL($M$446:$R$446,3),$M$446:$R$446,0))&gt;0,INDEX(M287:R287,1,MATCH(SMALL($M$446:$R$446,3),$M$446:$R$446,0)),IF(INDEX(M287:R287,1,MATCH(SMALL($M$446:$R$446,4),$M$446:$R$446,0))&gt;0,INDEX(M287:R287,1,MATCH(SMALL($M$446:$R$446,4),$M$446:$R$446,0)),IF(INDEX(M287:R287,1,MATCH(SMALL($M$446:$R$446,5),$M$446:$R$446,0))&gt;0,INDEX(M287:R287,1,MATCH(SMALL($M$446:$R$446,5),$M$446:$R$446,0)),INDEX(M287:R287,1,MATCH(SMALL($M$446:$R$446,6),$M$446:$R$446,0))))))),0)</f>
        <v>0</v>
      </c>
      <c r="M287" s="464"/>
      <c r="N287" s="121"/>
      <c r="O287" s="121"/>
      <c r="P287" s="464"/>
      <c r="Q287" s="121"/>
      <c r="R287" s="121"/>
    </row>
    <row r="288" spans="2:18" x14ac:dyDescent="0.2">
      <c r="B288" s="119">
        <v>2</v>
      </c>
      <c r="C288" s="1065"/>
      <c r="D288" s="1049"/>
      <c r="E288" s="1049"/>
      <c r="F288" s="1049"/>
      <c r="G288" s="1049"/>
      <c r="H288" s="1050"/>
      <c r="I288" s="475"/>
      <c r="J288" s="307"/>
      <c r="K288" s="410">
        <f t="shared" si="15"/>
        <v>0</v>
      </c>
      <c r="L288" s="437">
        <f t="shared" si="16"/>
        <v>0</v>
      </c>
      <c r="M288" s="464"/>
      <c r="N288" s="121"/>
      <c r="O288" s="121"/>
      <c r="P288" s="464"/>
      <c r="Q288" s="121"/>
      <c r="R288" s="121"/>
    </row>
    <row r="289" spans="2:18" x14ac:dyDescent="0.2">
      <c r="B289" s="119">
        <v>3</v>
      </c>
      <c r="C289" s="1065"/>
      <c r="D289" s="1049"/>
      <c r="E289" s="1049"/>
      <c r="F289" s="1049"/>
      <c r="G289" s="1049"/>
      <c r="H289" s="1050"/>
      <c r="I289" s="475"/>
      <c r="J289" s="307"/>
      <c r="K289" s="410">
        <f t="shared" si="15"/>
        <v>0</v>
      </c>
      <c r="L289" s="437">
        <f t="shared" si="16"/>
        <v>0</v>
      </c>
      <c r="M289" s="464"/>
      <c r="N289" s="121"/>
      <c r="O289" s="121"/>
      <c r="P289" s="464"/>
      <c r="Q289" s="121"/>
      <c r="R289" s="121"/>
    </row>
    <row r="290" spans="2:18" x14ac:dyDescent="0.2">
      <c r="B290" s="119">
        <v>4</v>
      </c>
      <c r="C290" s="1065"/>
      <c r="D290" s="1049"/>
      <c r="E290" s="1049"/>
      <c r="F290" s="1049"/>
      <c r="G290" s="1049"/>
      <c r="H290" s="1050"/>
      <c r="I290" s="475"/>
      <c r="J290" s="307"/>
      <c r="K290" s="410">
        <f t="shared" si="15"/>
        <v>0</v>
      </c>
      <c r="L290" s="437">
        <f t="shared" si="16"/>
        <v>0</v>
      </c>
      <c r="M290" s="464"/>
      <c r="N290" s="121"/>
      <c r="O290" s="121"/>
      <c r="P290" s="464"/>
      <c r="Q290" s="121"/>
      <c r="R290" s="121"/>
    </row>
    <row r="291" spans="2:18" x14ac:dyDescent="0.2">
      <c r="B291" s="119">
        <v>5</v>
      </c>
      <c r="C291" s="1065"/>
      <c r="D291" s="1049"/>
      <c r="E291" s="1049"/>
      <c r="F291" s="1049"/>
      <c r="G291" s="1049"/>
      <c r="H291" s="1050"/>
      <c r="I291" s="475"/>
      <c r="J291" s="307"/>
      <c r="K291" s="410">
        <f t="shared" si="15"/>
        <v>0</v>
      </c>
      <c r="L291" s="437">
        <f t="shared" si="16"/>
        <v>0</v>
      </c>
      <c r="M291" s="464"/>
      <c r="N291" s="121"/>
      <c r="O291" s="121"/>
      <c r="P291" s="464"/>
      <c r="Q291" s="121"/>
      <c r="R291" s="121"/>
    </row>
    <row r="292" spans="2:18" x14ac:dyDescent="0.2">
      <c r="B292" s="119">
        <v>6</v>
      </c>
      <c r="C292" s="1065"/>
      <c r="D292" s="1049"/>
      <c r="E292" s="1049"/>
      <c r="F292" s="1049"/>
      <c r="G292" s="1049"/>
      <c r="H292" s="1050"/>
      <c r="I292" s="475"/>
      <c r="J292" s="307"/>
      <c r="K292" s="410">
        <f t="shared" si="15"/>
        <v>0</v>
      </c>
      <c r="L292" s="437">
        <f t="shared" si="16"/>
        <v>0</v>
      </c>
      <c r="M292" s="464"/>
      <c r="N292" s="121"/>
      <c r="O292" s="121"/>
      <c r="P292" s="464"/>
      <c r="Q292" s="121"/>
      <c r="R292" s="121"/>
    </row>
    <row r="293" spans="2:18" x14ac:dyDescent="0.2">
      <c r="B293" s="119">
        <v>7</v>
      </c>
      <c r="C293" s="1065"/>
      <c r="D293" s="1049"/>
      <c r="E293" s="1049"/>
      <c r="F293" s="1049"/>
      <c r="G293" s="1049"/>
      <c r="H293" s="1050"/>
      <c r="I293" s="475"/>
      <c r="J293" s="307"/>
      <c r="K293" s="410">
        <f t="shared" si="15"/>
        <v>0</v>
      </c>
      <c r="L293" s="437">
        <f t="shared" si="16"/>
        <v>0</v>
      </c>
      <c r="M293" s="464"/>
      <c r="N293" s="121"/>
      <c r="O293" s="121"/>
      <c r="P293" s="464"/>
      <c r="Q293" s="121"/>
      <c r="R293" s="121"/>
    </row>
    <row r="294" spans="2:18" x14ac:dyDescent="0.2">
      <c r="B294" s="119">
        <v>8</v>
      </c>
      <c r="C294" s="1065"/>
      <c r="D294" s="1049"/>
      <c r="E294" s="1049"/>
      <c r="F294" s="1049"/>
      <c r="G294" s="1049"/>
      <c r="H294" s="1050"/>
      <c r="I294" s="475"/>
      <c r="J294" s="307"/>
      <c r="K294" s="410">
        <f t="shared" si="15"/>
        <v>0</v>
      </c>
      <c r="L294" s="437">
        <f t="shared" si="16"/>
        <v>0</v>
      </c>
      <c r="M294" s="464"/>
      <c r="N294" s="121"/>
      <c r="O294" s="121"/>
      <c r="P294" s="464"/>
      <c r="Q294" s="121"/>
      <c r="R294" s="121"/>
    </row>
    <row r="295" spans="2:18" x14ac:dyDescent="0.2">
      <c r="B295" s="119">
        <v>9</v>
      </c>
      <c r="C295" s="1065"/>
      <c r="D295" s="1049"/>
      <c r="E295" s="1049"/>
      <c r="F295" s="1049"/>
      <c r="G295" s="1049"/>
      <c r="H295" s="1050"/>
      <c r="I295" s="475"/>
      <c r="J295" s="307"/>
      <c r="K295" s="410">
        <f t="shared" si="15"/>
        <v>0</v>
      </c>
      <c r="L295" s="437">
        <f t="shared" si="16"/>
        <v>0</v>
      </c>
      <c r="M295" s="464"/>
      <c r="N295" s="121"/>
      <c r="O295" s="121"/>
      <c r="P295" s="464"/>
      <c r="Q295" s="121"/>
      <c r="R295" s="121"/>
    </row>
    <row r="296" spans="2:18" x14ac:dyDescent="0.2">
      <c r="B296" s="119">
        <v>10</v>
      </c>
      <c r="C296" s="1065"/>
      <c r="D296" s="1049"/>
      <c r="E296" s="1049"/>
      <c r="F296" s="1049"/>
      <c r="G296" s="1049"/>
      <c r="H296" s="1050"/>
      <c r="I296" s="475"/>
      <c r="J296" s="307"/>
      <c r="K296" s="410">
        <f t="shared" si="15"/>
        <v>0</v>
      </c>
      <c r="L296" s="437">
        <f t="shared" si="16"/>
        <v>0</v>
      </c>
      <c r="M296" s="464"/>
      <c r="N296" s="121"/>
      <c r="O296" s="121"/>
      <c r="P296" s="464"/>
      <c r="Q296" s="121"/>
      <c r="R296" s="121"/>
    </row>
    <row r="297" spans="2:18" x14ac:dyDescent="0.2">
      <c r="B297" s="119">
        <v>11</v>
      </c>
      <c r="C297" s="1065"/>
      <c r="D297" s="1049"/>
      <c r="E297" s="1049"/>
      <c r="F297" s="1049"/>
      <c r="G297" s="1049"/>
      <c r="H297" s="1050"/>
      <c r="I297" s="475"/>
      <c r="J297" s="307"/>
      <c r="K297" s="410">
        <f t="shared" si="15"/>
        <v>0</v>
      </c>
      <c r="L297" s="437">
        <f t="shared" si="16"/>
        <v>0</v>
      </c>
      <c r="M297" s="464"/>
      <c r="N297" s="121"/>
      <c r="O297" s="121"/>
      <c r="P297" s="464"/>
      <c r="Q297" s="121"/>
      <c r="R297" s="121"/>
    </row>
    <row r="298" spans="2:18" x14ac:dyDescent="0.2">
      <c r="B298" s="119">
        <v>12</v>
      </c>
      <c r="C298" s="1065"/>
      <c r="D298" s="1049"/>
      <c r="E298" s="1049"/>
      <c r="F298" s="1049"/>
      <c r="G298" s="1049"/>
      <c r="H298" s="1050"/>
      <c r="I298" s="475"/>
      <c r="J298" s="463"/>
      <c r="K298" s="410">
        <f t="shared" si="15"/>
        <v>0</v>
      </c>
      <c r="L298" s="437">
        <f t="shared" si="16"/>
        <v>0</v>
      </c>
      <c r="M298" s="464"/>
      <c r="N298" s="121"/>
      <c r="O298" s="121"/>
      <c r="P298" s="464"/>
      <c r="Q298" s="121"/>
      <c r="R298" s="121"/>
    </row>
    <row r="299" spans="2:18" x14ac:dyDescent="0.2">
      <c r="B299" s="119">
        <v>13</v>
      </c>
      <c r="C299" s="1065"/>
      <c r="D299" s="1049"/>
      <c r="E299" s="1049"/>
      <c r="F299" s="1049"/>
      <c r="G299" s="1049"/>
      <c r="H299" s="1050"/>
      <c r="I299" s="475"/>
      <c r="J299" s="463"/>
      <c r="K299" s="410">
        <f t="shared" si="15"/>
        <v>0</v>
      </c>
      <c r="L299" s="437">
        <f t="shared" si="16"/>
        <v>0</v>
      </c>
      <c r="M299" s="464"/>
      <c r="N299" s="121"/>
      <c r="O299" s="121"/>
      <c r="P299" s="464"/>
      <c r="Q299" s="121"/>
      <c r="R299" s="121"/>
    </row>
    <row r="300" spans="2:18" x14ac:dyDescent="0.2">
      <c r="B300" s="119">
        <v>14</v>
      </c>
      <c r="C300" s="1065"/>
      <c r="D300" s="1049"/>
      <c r="E300" s="1049"/>
      <c r="F300" s="1049"/>
      <c r="G300" s="1049"/>
      <c r="H300" s="1050"/>
      <c r="I300" s="475"/>
      <c r="J300" s="463"/>
      <c r="K300" s="410">
        <f t="shared" si="15"/>
        <v>0</v>
      </c>
      <c r="L300" s="437">
        <f t="shared" si="16"/>
        <v>0</v>
      </c>
      <c r="M300" s="464"/>
      <c r="N300" s="121"/>
      <c r="O300" s="121"/>
      <c r="P300" s="464"/>
      <c r="Q300" s="121"/>
      <c r="R300" s="121"/>
    </row>
    <row r="301" spans="2:18" x14ac:dyDescent="0.2">
      <c r="B301" s="119">
        <v>15</v>
      </c>
      <c r="C301" s="1065"/>
      <c r="D301" s="1049"/>
      <c r="E301" s="1049"/>
      <c r="F301" s="1049"/>
      <c r="G301" s="1049"/>
      <c r="H301" s="1050"/>
      <c r="I301" s="475"/>
      <c r="J301" s="463"/>
      <c r="K301" s="410">
        <f t="shared" si="15"/>
        <v>0</v>
      </c>
      <c r="L301" s="437">
        <f t="shared" si="16"/>
        <v>0</v>
      </c>
      <c r="M301" s="464"/>
      <c r="N301" s="121"/>
      <c r="O301" s="121"/>
      <c r="P301" s="464"/>
      <c r="Q301" s="121"/>
      <c r="R301" s="121"/>
    </row>
    <row r="302" spans="2:18" x14ac:dyDescent="0.2">
      <c r="B302" s="119">
        <v>16</v>
      </c>
      <c r="C302" s="1065"/>
      <c r="D302" s="1049"/>
      <c r="E302" s="1049"/>
      <c r="F302" s="1049"/>
      <c r="G302" s="1049"/>
      <c r="H302" s="1050"/>
      <c r="I302" s="475"/>
      <c r="J302" s="463"/>
      <c r="K302" s="410">
        <f t="shared" si="15"/>
        <v>0</v>
      </c>
      <c r="L302" s="437">
        <f t="shared" si="16"/>
        <v>0</v>
      </c>
      <c r="M302" s="464"/>
      <c r="N302" s="121"/>
      <c r="O302" s="121"/>
      <c r="P302" s="464"/>
      <c r="Q302" s="121"/>
      <c r="R302" s="121"/>
    </row>
    <row r="303" spans="2:18" x14ac:dyDescent="0.2">
      <c r="B303" s="119">
        <v>17</v>
      </c>
      <c r="C303" s="1065"/>
      <c r="D303" s="1049"/>
      <c r="E303" s="1049"/>
      <c r="F303" s="1049"/>
      <c r="G303" s="1049"/>
      <c r="H303" s="1050"/>
      <c r="I303" s="475"/>
      <c r="J303" s="463"/>
      <c r="K303" s="410">
        <f t="shared" si="15"/>
        <v>0</v>
      </c>
      <c r="L303" s="437">
        <f t="shared" si="16"/>
        <v>0</v>
      </c>
      <c r="M303" s="464"/>
      <c r="N303" s="121"/>
      <c r="O303" s="121"/>
      <c r="P303" s="464"/>
      <c r="Q303" s="121"/>
      <c r="R303" s="121"/>
    </row>
    <row r="304" spans="2:18" x14ac:dyDescent="0.2">
      <c r="B304" s="119">
        <v>18</v>
      </c>
      <c r="C304" s="1065"/>
      <c r="D304" s="1049"/>
      <c r="E304" s="1049"/>
      <c r="F304" s="1049"/>
      <c r="G304" s="1049"/>
      <c r="H304" s="1050"/>
      <c r="I304" s="475"/>
      <c r="J304" s="463"/>
      <c r="K304" s="410">
        <f t="shared" si="15"/>
        <v>0</v>
      </c>
      <c r="L304" s="437">
        <f t="shared" si="16"/>
        <v>0</v>
      </c>
      <c r="M304" s="464"/>
      <c r="N304" s="121"/>
      <c r="O304" s="121"/>
      <c r="P304" s="464"/>
      <c r="Q304" s="121"/>
      <c r="R304" s="121"/>
    </row>
    <row r="305" spans="2:18" x14ac:dyDescent="0.2">
      <c r="B305" s="119">
        <v>19</v>
      </c>
      <c r="C305" s="1065"/>
      <c r="D305" s="1049"/>
      <c r="E305" s="1049"/>
      <c r="F305" s="1049"/>
      <c r="G305" s="1049"/>
      <c r="H305" s="1050"/>
      <c r="I305" s="475"/>
      <c r="J305" s="463"/>
      <c r="K305" s="410">
        <f t="shared" si="15"/>
        <v>0</v>
      </c>
      <c r="L305" s="437">
        <f t="shared" si="16"/>
        <v>0</v>
      </c>
      <c r="M305" s="464"/>
      <c r="N305" s="121"/>
      <c r="O305" s="121"/>
      <c r="P305" s="464"/>
      <c r="Q305" s="121"/>
      <c r="R305" s="121"/>
    </row>
    <row r="306" spans="2:18" x14ac:dyDescent="0.2">
      <c r="B306" s="119">
        <v>20</v>
      </c>
      <c r="C306" s="1049"/>
      <c r="D306" s="1049"/>
      <c r="E306" s="1049"/>
      <c r="F306" s="1049"/>
      <c r="G306" s="1049"/>
      <c r="H306" s="1050"/>
      <c r="I306" s="475"/>
      <c r="J306" s="463"/>
      <c r="K306" s="410">
        <f t="shared" si="15"/>
        <v>0</v>
      </c>
      <c r="L306" s="437">
        <f t="shared" si="16"/>
        <v>0</v>
      </c>
      <c r="M306" s="464"/>
      <c r="N306" s="121"/>
      <c r="O306" s="121"/>
      <c r="P306" s="464"/>
      <c r="Q306" s="121"/>
      <c r="R306" s="121"/>
    </row>
    <row r="307" spans="2:18" x14ac:dyDescent="0.2">
      <c r="B307" s="1079" t="s">
        <v>676</v>
      </c>
      <c r="C307" s="1079"/>
      <c r="D307" s="1079"/>
      <c r="E307" s="1079"/>
      <c r="F307" s="1079"/>
      <c r="G307" s="1079"/>
      <c r="H307" s="1079"/>
      <c r="I307" s="1079"/>
      <c r="J307" s="1079"/>
      <c r="K307" s="1079"/>
      <c r="L307" s="1079"/>
      <c r="M307" s="453"/>
      <c r="N307" s="453"/>
      <c r="O307" s="454"/>
      <c r="P307" s="453"/>
      <c r="Q307" s="453"/>
      <c r="R307" s="454"/>
    </row>
    <row r="308" spans="2:18" x14ac:dyDescent="0.2">
      <c r="B308" s="1080" t="s">
        <v>227</v>
      </c>
      <c r="C308" s="1080"/>
      <c r="D308" s="1080"/>
      <c r="E308" s="1080"/>
      <c r="F308" s="1080"/>
      <c r="G308" s="1080"/>
      <c r="H308" s="1080"/>
      <c r="I308" s="1080"/>
      <c r="J308" s="1080"/>
      <c r="K308" s="1080"/>
      <c r="L308" s="1080"/>
      <c r="M308" s="471" t="s">
        <v>899</v>
      </c>
      <c r="N308" s="471" t="s">
        <v>908</v>
      </c>
      <c r="O308" s="471" t="s">
        <v>909</v>
      </c>
      <c r="P308" s="471" t="s">
        <v>924</v>
      </c>
      <c r="Q308" s="471" t="s">
        <v>925</v>
      </c>
      <c r="R308" s="471" t="s">
        <v>926</v>
      </c>
    </row>
    <row r="309" spans="2:18" x14ac:dyDescent="0.2">
      <c r="B309" s="1051" t="s">
        <v>228</v>
      </c>
      <c r="C309" s="1052"/>
      <c r="D309" s="1052"/>
      <c r="E309" s="1052"/>
      <c r="F309" s="1052"/>
      <c r="G309" s="1052"/>
      <c r="H309" s="1053"/>
      <c r="I309" s="116" t="s">
        <v>229</v>
      </c>
      <c r="J309" s="117" t="s">
        <v>230</v>
      </c>
      <c r="K309" s="117" t="s">
        <v>231</v>
      </c>
      <c r="L309" s="117" t="s">
        <v>898</v>
      </c>
      <c r="M309" s="299" t="s">
        <v>232</v>
      </c>
      <c r="N309" s="299" t="s">
        <v>232</v>
      </c>
      <c r="O309" s="299" t="s">
        <v>232</v>
      </c>
      <c r="P309" s="299" t="s">
        <v>232</v>
      </c>
      <c r="Q309" s="299" t="s">
        <v>232</v>
      </c>
      <c r="R309" s="299" t="s">
        <v>232</v>
      </c>
    </row>
    <row r="310" spans="2:18" x14ac:dyDescent="0.2">
      <c r="B310" s="119">
        <v>1</v>
      </c>
      <c r="C310" s="1065"/>
      <c r="D310" s="1049"/>
      <c r="E310" s="1049"/>
      <c r="F310" s="1049"/>
      <c r="G310" s="1049"/>
      <c r="H310" s="1050"/>
      <c r="I310" s="475"/>
      <c r="J310" s="463"/>
      <c r="K310" s="410">
        <f t="shared" ref="K310:K319" si="17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437">
        <f t="shared" ref="L310:L319" si="18">IFERROR(IF(INDEX(M310:R310,1,MATCH(SMALL($M$446:$R$446,1),$M$446:$R$446,0))&gt;0,INDEX(M310:R310,1,MATCH(SMALL($M$446:$R$446,1),$M$446:$R$446,0)),IF(INDEX(M310:R310,1,MATCH(SMALL($M$446:$R$446,2),$M$446:$R$446,0))&gt;0,INDEX(M310:R310,1,MATCH(SMALL($M$446:$R$446,2),$M$446:$R$446,0)),IF(INDEX(M310:R310,1,MATCH(SMALL($M$446:$R$446,3),$M$446:$R$446,0))&gt;0,INDEX(M310:R310,1,MATCH(SMALL($M$446:$R$446,3),$M$446:$R$446,0)),IF(INDEX(M310:R310,1,MATCH(SMALL($M$446:$R$446,4),$M$446:$R$446,0))&gt;0,INDEX(M310:R310,1,MATCH(SMALL($M$446:$R$446,4),$M$446:$R$446,0)),IF(INDEX(M310:R310,1,MATCH(SMALL($M$446:$R$446,5),$M$446:$R$446,0))&gt;0,INDEX(M310:R310,1,MATCH(SMALL($M$446:$R$446,5),$M$446:$R$446,0)),INDEX(M310:R310,1,MATCH(SMALL($M$446:$R$446,6),$M$446:$R$446,0))))))),0)</f>
        <v>0</v>
      </c>
      <c r="M310" s="464"/>
      <c r="N310" s="121"/>
      <c r="O310" s="121"/>
      <c r="P310" s="464"/>
      <c r="Q310" s="121"/>
      <c r="R310" s="121"/>
    </row>
    <row r="311" spans="2:18" x14ac:dyDescent="0.2">
      <c r="B311" s="119">
        <v>2</v>
      </c>
      <c r="C311" s="1065"/>
      <c r="D311" s="1049"/>
      <c r="E311" s="1049"/>
      <c r="F311" s="1049"/>
      <c r="G311" s="1049"/>
      <c r="H311" s="1050"/>
      <c r="I311" s="475"/>
      <c r="J311" s="463"/>
      <c r="K311" s="410">
        <f t="shared" si="17"/>
        <v>0</v>
      </c>
      <c r="L311" s="437">
        <f t="shared" si="18"/>
        <v>0</v>
      </c>
      <c r="M311" s="464"/>
      <c r="N311" s="121"/>
      <c r="O311" s="121"/>
      <c r="P311" s="464"/>
      <c r="Q311" s="121"/>
      <c r="R311" s="121"/>
    </row>
    <row r="312" spans="2:18" x14ac:dyDescent="0.2">
      <c r="B312" s="119">
        <v>3</v>
      </c>
      <c r="C312" s="1065"/>
      <c r="D312" s="1049"/>
      <c r="E312" s="1049"/>
      <c r="F312" s="1049"/>
      <c r="G312" s="1049"/>
      <c r="H312" s="1050"/>
      <c r="I312" s="475"/>
      <c r="J312" s="463"/>
      <c r="K312" s="410">
        <f t="shared" si="17"/>
        <v>0</v>
      </c>
      <c r="L312" s="437">
        <f t="shared" si="18"/>
        <v>0</v>
      </c>
      <c r="M312" s="464"/>
      <c r="N312" s="121"/>
      <c r="O312" s="121"/>
      <c r="P312" s="464"/>
      <c r="Q312" s="121"/>
      <c r="R312" s="121"/>
    </row>
    <row r="313" spans="2:18" x14ac:dyDescent="0.2">
      <c r="B313" s="119">
        <v>4</v>
      </c>
      <c r="C313" s="1065"/>
      <c r="D313" s="1049"/>
      <c r="E313" s="1049"/>
      <c r="F313" s="1049"/>
      <c r="G313" s="1049"/>
      <c r="H313" s="1050"/>
      <c r="I313" s="475"/>
      <c r="J313" s="463"/>
      <c r="K313" s="410">
        <f t="shared" si="17"/>
        <v>0</v>
      </c>
      <c r="L313" s="437">
        <f t="shared" si="18"/>
        <v>0</v>
      </c>
      <c r="M313" s="464"/>
      <c r="N313" s="121"/>
      <c r="O313" s="121"/>
      <c r="P313" s="464"/>
      <c r="Q313" s="121"/>
      <c r="R313" s="121"/>
    </row>
    <row r="314" spans="2:18" x14ac:dyDescent="0.2">
      <c r="B314" s="119">
        <v>5</v>
      </c>
      <c r="C314" s="1065"/>
      <c r="D314" s="1049"/>
      <c r="E314" s="1049"/>
      <c r="F314" s="1049"/>
      <c r="G314" s="1049"/>
      <c r="H314" s="1050"/>
      <c r="I314" s="475"/>
      <c r="J314" s="463"/>
      <c r="K314" s="410">
        <f t="shared" si="17"/>
        <v>0</v>
      </c>
      <c r="L314" s="437">
        <f t="shared" si="18"/>
        <v>0</v>
      </c>
      <c r="M314" s="464"/>
      <c r="N314" s="121"/>
      <c r="O314" s="121"/>
      <c r="P314" s="464"/>
      <c r="Q314" s="121"/>
      <c r="R314" s="121"/>
    </row>
    <row r="315" spans="2:18" x14ac:dyDescent="0.2">
      <c r="B315" s="119">
        <v>6</v>
      </c>
      <c r="C315" s="1065"/>
      <c r="D315" s="1049"/>
      <c r="E315" s="1049"/>
      <c r="F315" s="1049"/>
      <c r="G315" s="1049"/>
      <c r="H315" s="1050"/>
      <c r="I315" s="475"/>
      <c r="J315" s="463"/>
      <c r="K315" s="410">
        <f t="shared" si="17"/>
        <v>0</v>
      </c>
      <c r="L315" s="437">
        <f t="shared" si="18"/>
        <v>0</v>
      </c>
      <c r="M315" s="464"/>
      <c r="N315" s="121"/>
      <c r="O315" s="121"/>
      <c r="P315" s="464"/>
      <c r="Q315" s="121"/>
      <c r="R315" s="121"/>
    </row>
    <row r="316" spans="2:18" x14ac:dyDescent="0.2">
      <c r="B316" s="119">
        <v>7</v>
      </c>
      <c r="C316" s="1065"/>
      <c r="D316" s="1049"/>
      <c r="E316" s="1049"/>
      <c r="F316" s="1049"/>
      <c r="G316" s="1049"/>
      <c r="H316" s="1050"/>
      <c r="I316" s="475"/>
      <c r="J316" s="463"/>
      <c r="K316" s="410">
        <f t="shared" si="17"/>
        <v>0</v>
      </c>
      <c r="L316" s="437">
        <f t="shared" si="18"/>
        <v>0</v>
      </c>
      <c r="M316" s="464"/>
      <c r="N316" s="121"/>
      <c r="O316" s="121"/>
      <c r="P316" s="464"/>
      <c r="Q316" s="121"/>
      <c r="R316" s="121"/>
    </row>
    <row r="317" spans="2:18" x14ac:dyDescent="0.2">
      <c r="B317" s="119">
        <v>8</v>
      </c>
      <c r="C317" s="1065"/>
      <c r="D317" s="1049"/>
      <c r="E317" s="1049"/>
      <c r="F317" s="1049"/>
      <c r="G317" s="1049"/>
      <c r="H317" s="1050"/>
      <c r="I317" s="475"/>
      <c r="J317" s="463"/>
      <c r="K317" s="410">
        <f t="shared" si="17"/>
        <v>0</v>
      </c>
      <c r="L317" s="437">
        <f t="shared" si="18"/>
        <v>0</v>
      </c>
      <c r="M317" s="464"/>
      <c r="N317" s="121"/>
      <c r="O317" s="121"/>
      <c r="P317" s="464"/>
      <c r="Q317" s="121"/>
      <c r="R317" s="121"/>
    </row>
    <row r="318" spans="2:18" x14ac:dyDescent="0.2">
      <c r="B318" s="119">
        <v>9</v>
      </c>
      <c r="C318" s="1065"/>
      <c r="D318" s="1049"/>
      <c r="E318" s="1049"/>
      <c r="F318" s="1049"/>
      <c r="G318" s="1049"/>
      <c r="H318" s="1050"/>
      <c r="I318" s="475"/>
      <c r="J318" s="463"/>
      <c r="K318" s="410">
        <f t="shared" si="17"/>
        <v>0</v>
      </c>
      <c r="L318" s="437">
        <f t="shared" si="18"/>
        <v>0</v>
      </c>
      <c r="M318" s="464"/>
      <c r="N318" s="121"/>
      <c r="O318" s="121"/>
      <c r="P318" s="464"/>
      <c r="Q318" s="121"/>
      <c r="R318" s="121"/>
    </row>
    <row r="319" spans="2:18" x14ac:dyDescent="0.2">
      <c r="B319" s="119">
        <v>10</v>
      </c>
      <c r="C319" s="1065"/>
      <c r="D319" s="1049"/>
      <c r="E319" s="1049"/>
      <c r="F319" s="1049"/>
      <c r="G319" s="1049"/>
      <c r="H319" s="1050"/>
      <c r="I319" s="475"/>
      <c r="J319" s="463"/>
      <c r="K319" s="410">
        <f t="shared" si="17"/>
        <v>0</v>
      </c>
      <c r="L319" s="437">
        <f t="shared" si="18"/>
        <v>0</v>
      </c>
      <c r="M319" s="464"/>
      <c r="N319" s="121"/>
      <c r="O319" s="121"/>
      <c r="P319" s="464"/>
      <c r="Q319" s="121"/>
      <c r="R319" s="121"/>
    </row>
    <row r="320" spans="2:18" x14ac:dyDescent="0.2">
      <c r="B320" s="1080" t="s">
        <v>236</v>
      </c>
      <c r="C320" s="1080"/>
      <c r="D320" s="1080"/>
      <c r="E320" s="1080"/>
      <c r="F320" s="1080"/>
      <c r="G320" s="1080"/>
      <c r="H320" s="1080"/>
      <c r="I320" s="1080"/>
      <c r="J320" s="1080"/>
      <c r="K320" s="1080"/>
      <c r="L320" s="1080"/>
      <c r="M320" s="471" t="s">
        <v>899</v>
      </c>
      <c r="N320" s="471" t="s">
        <v>908</v>
      </c>
      <c r="O320" s="471" t="s">
        <v>909</v>
      </c>
      <c r="P320" s="471" t="s">
        <v>924</v>
      </c>
      <c r="Q320" s="471" t="s">
        <v>925</v>
      </c>
      <c r="R320" s="471" t="s">
        <v>926</v>
      </c>
    </row>
    <row r="321" spans="2:18" x14ac:dyDescent="0.2">
      <c r="B321" s="1051" t="s">
        <v>228</v>
      </c>
      <c r="C321" s="1052"/>
      <c r="D321" s="1052"/>
      <c r="E321" s="1052"/>
      <c r="F321" s="1052"/>
      <c r="G321" s="1052"/>
      <c r="H321" s="1053"/>
      <c r="I321" s="116" t="s">
        <v>229</v>
      </c>
      <c r="J321" s="117" t="s">
        <v>230</v>
      </c>
      <c r="K321" s="117" t="s">
        <v>231</v>
      </c>
      <c r="L321" s="117" t="s">
        <v>898</v>
      </c>
      <c r="M321" s="299" t="s">
        <v>232</v>
      </c>
      <c r="N321" s="299" t="s">
        <v>232</v>
      </c>
      <c r="O321" s="299" t="s">
        <v>232</v>
      </c>
      <c r="P321" s="299" t="s">
        <v>232</v>
      </c>
      <c r="Q321" s="299" t="s">
        <v>232</v>
      </c>
      <c r="R321" s="299" t="s">
        <v>232</v>
      </c>
    </row>
    <row r="322" spans="2:18" x14ac:dyDescent="0.2">
      <c r="B322" s="119">
        <v>1</v>
      </c>
      <c r="C322" s="1065"/>
      <c r="D322" s="1049"/>
      <c r="E322" s="1049"/>
      <c r="F322" s="1049"/>
      <c r="G322" s="1049"/>
      <c r="H322" s="1050"/>
      <c r="I322" s="475"/>
      <c r="J322" s="463"/>
      <c r="K322" s="410">
        <f t="shared" ref="K322:K331" si="19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437">
        <f t="shared" ref="L322:L331" si="20">IFERROR(IF(INDEX(M322:R322,1,MATCH(SMALL($M$446:$R$446,1),$M$446:$R$446,0))&gt;0,INDEX(M322:R322,1,MATCH(SMALL($M$446:$R$446,1),$M$446:$R$446,0)),IF(INDEX(M322:R322,1,MATCH(SMALL($M$446:$R$446,2),$M$446:$R$446,0))&gt;0,INDEX(M322:R322,1,MATCH(SMALL($M$446:$R$446,2),$M$446:$R$446,0)),IF(INDEX(M322:R322,1,MATCH(SMALL($M$446:$R$446,3),$M$446:$R$446,0))&gt;0,INDEX(M322:R322,1,MATCH(SMALL($M$446:$R$446,3),$M$446:$R$446,0)),IF(INDEX(M322:R322,1,MATCH(SMALL($M$446:$R$446,4),$M$446:$R$446,0))&gt;0,INDEX(M322:R322,1,MATCH(SMALL($M$446:$R$446,4),$M$446:$R$446,0)),IF(INDEX(M322:R322,1,MATCH(SMALL($M$446:$R$446,5),$M$446:$R$446,0))&gt;0,INDEX(M322:R322,1,MATCH(SMALL($M$446:$R$446,5),$M$446:$R$446,0)),INDEX(M322:R322,1,MATCH(SMALL($M$446:$R$446,6),$M$446:$R$446,0))))))),0)</f>
        <v>0</v>
      </c>
      <c r="M322" s="464"/>
      <c r="N322" s="121"/>
      <c r="O322" s="121"/>
      <c r="P322" s="464"/>
      <c r="Q322" s="121"/>
      <c r="R322" s="121"/>
    </row>
    <row r="323" spans="2:18" x14ac:dyDescent="0.2">
      <c r="B323" s="119">
        <v>2</v>
      </c>
      <c r="C323" s="1065"/>
      <c r="D323" s="1049"/>
      <c r="E323" s="1049"/>
      <c r="F323" s="1049"/>
      <c r="G323" s="1049"/>
      <c r="H323" s="1050"/>
      <c r="I323" s="475"/>
      <c r="J323" s="463"/>
      <c r="K323" s="410">
        <f t="shared" si="19"/>
        <v>0</v>
      </c>
      <c r="L323" s="437">
        <f t="shared" si="20"/>
        <v>0</v>
      </c>
      <c r="M323" s="464"/>
      <c r="N323" s="121"/>
      <c r="O323" s="121"/>
      <c r="P323" s="464"/>
      <c r="Q323" s="121"/>
      <c r="R323" s="121"/>
    </row>
    <row r="324" spans="2:18" x14ac:dyDescent="0.2">
      <c r="B324" s="119">
        <v>3</v>
      </c>
      <c r="C324" s="1065"/>
      <c r="D324" s="1049"/>
      <c r="E324" s="1049"/>
      <c r="F324" s="1049"/>
      <c r="G324" s="1049"/>
      <c r="H324" s="1050"/>
      <c r="I324" s="475"/>
      <c r="J324" s="463"/>
      <c r="K324" s="410">
        <f t="shared" si="19"/>
        <v>0</v>
      </c>
      <c r="L324" s="437">
        <f t="shared" si="20"/>
        <v>0</v>
      </c>
      <c r="M324" s="464"/>
      <c r="N324" s="121"/>
      <c r="O324" s="121"/>
      <c r="P324" s="464"/>
      <c r="Q324" s="121"/>
      <c r="R324" s="121"/>
    </row>
    <row r="325" spans="2:18" x14ac:dyDescent="0.2">
      <c r="B325" s="119">
        <v>4</v>
      </c>
      <c r="C325" s="1065"/>
      <c r="D325" s="1049"/>
      <c r="E325" s="1049"/>
      <c r="F325" s="1049"/>
      <c r="G325" s="1049"/>
      <c r="H325" s="1050"/>
      <c r="I325" s="475"/>
      <c r="J325" s="463"/>
      <c r="K325" s="410">
        <f t="shared" si="19"/>
        <v>0</v>
      </c>
      <c r="L325" s="437">
        <f t="shared" si="20"/>
        <v>0</v>
      </c>
      <c r="M325" s="464"/>
      <c r="N325" s="121"/>
      <c r="O325" s="121"/>
      <c r="P325" s="464"/>
      <c r="Q325" s="121"/>
      <c r="R325" s="121"/>
    </row>
    <row r="326" spans="2:18" x14ac:dyDescent="0.2">
      <c r="B326" s="119">
        <v>5</v>
      </c>
      <c r="C326" s="1065"/>
      <c r="D326" s="1049"/>
      <c r="E326" s="1049"/>
      <c r="F326" s="1049"/>
      <c r="G326" s="1049"/>
      <c r="H326" s="1050"/>
      <c r="I326" s="475"/>
      <c r="J326" s="463"/>
      <c r="K326" s="410">
        <f t="shared" si="19"/>
        <v>0</v>
      </c>
      <c r="L326" s="437">
        <f t="shared" si="20"/>
        <v>0</v>
      </c>
      <c r="M326" s="464"/>
      <c r="N326" s="121"/>
      <c r="O326" s="121"/>
      <c r="P326" s="464"/>
      <c r="Q326" s="121"/>
      <c r="R326" s="121"/>
    </row>
    <row r="327" spans="2:18" x14ac:dyDescent="0.2">
      <c r="B327" s="119">
        <v>6</v>
      </c>
      <c r="C327" s="1065"/>
      <c r="D327" s="1049"/>
      <c r="E327" s="1049"/>
      <c r="F327" s="1049"/>
      <c r="G327" s="1049"/>
      <c r="H327" s="1050"/>
      <c r="I327" s="475"/>
      <c r="J327" s="463"/>
      <c r="K327" s="410">
        <f t="shared" si="19"/>
        <v>0</v>
      </c>
      <c r="L327" s="437">
        <f t="shared" si="20"/>
        <v>0</v>
      </c>
      <c r="M327" s="464"/>
      <c r="N327" s="121"/>
      <c r="O327" s="121"/>
      <c r="P327" s="464"/>
      <c r="Q327" s="121"/>
      <c r="R327" s="121"/>
    </row>
    <row r="328" spans="2:18" x14ac:dyDescent="0.2">
      <c r="B328" s="119">
        <v>7</v>
      </c>
      <c r="C328" s="1065"/>
      <c r="D328" s="1049"/>
      <c r="E328" s="1049"/>
      <c r="F328" s="1049"/>
      <c r="G328" s="1049"/>
      <c r="H328" s="1050"/>
      <c r="I328" s="475"/>
      <c r="J328" s="463"/>
      <c r="K328" s="410">
        <f t="shared" si="19"/>
        <v>0</v>
      </c>
      <c r="L328" s="437">
        <f t="shared" si="20"/>
        <v>0</v>
      </c>
      <c r="M328" s="464"/>
      <c r="N328" s="121"/>
      <c r="O328" s="121"/>
      <c r="P328" s="464"/>
      <c r="Q328" s="121"/>
      <c r="R328" s="121"/>
    </row>
    <row r="329" spans="2:18" x14ac:dyDescent="0.2">
      <c r="B329" s="119">
        <v>8</v>
      </c>
      <c r="C329" s="1065"/>
      <c r="D329" s="1049"/>
      <c r="E329" s="1049"/>
      <c r="F329" s="1049"/>
      <c r="G329" s="1049"/>
      <c r="H329" s="1050"/>
      <c r="I329" s="475"/>
      <c r="J329" s="463"/>
      <c r="K329" s="410">
        <f t="shared" si="19"/>
        <v>0</v>
      </c>
      <c r="L329" s="437">
        <f t="shared" si="20"/>
        <v>0</v>
      </c>
      <c r="M329" s="464"/>
      <c r="N329" s="121"/>
      <c r="O329" s="121"/>
      <c r="P329" s="464"/>
      <c r="Q329" s="121"/>
      <c r="R329" s="121"/>
    </row>
    <row r="330" spans="2:18" x14ac:dyDescent="0.2">
      <c r="B330" s="119">
        <v>9</v>
      </c>
      <c r="C330" s="1065"/>
      <c r="D330" s="1049"/>
      <c r="E330" s="1049"/>
      <c r="F330" s="1049"/>
      <c r="G330" s="1049"/>
      <c r="H330" s="1050"/>
      <c r="I330" s="475"/>
      <c r="J330" s="463"/>
      <c r="K330" s="410">
        <f t="shared" si="19"/>
        <v>0</v>
      </c>
      <c r="L330" s="437">
        <f t="shared" si="20"/>
        <v>0</v>
      </c>
      <c r="M330" s="464"/>
      <c r="N330" s="121"/>
      <c r="O330" s="121"/>
      <c r="P330" s="464"/>
      <c r="Q330" s="121"/>
      <c r="R330" s="121"/>
    </row>
    <row r="331" spans="2:18" x14ac:dyDescent="0.2">
      <c r="B331" s="119">
        <v>10</v>
      </c>
      <c r="C331" s="1065"/>
      <c r="D331" s="1049"/>
      <c r="E331" s="1049"/>
      <c r="F331" s="1049"/>
      <c r="G331" s="1049"/>
      <c r="H331" s="1050"/>
      <c r="I331" s="475"/>
      <c r="J331" s="463"/>
      <c r="K331" s="410">
        <f t="shared" si="19"/>
        <v>0</v>
      </c>
      <c r="L331" s="437">
        <f t="shared" si="20"/>
        <v>0</v>
      </c>
      <c r="M331" s="464"/>
      <c r="N331" s="121"/>
      <c r="O331" s="121"/>
      <c r="P331" s="464"/>
      <c r="Q331" s="121"/>
      <c r="R331" s="121"/>
    </row>
    <row r="332" spans="2:18" x14ac:dyDescent="0.2">
      <c r="B332" s="1079" t="s">
        <v>680</v>
      </c>
      <c r="C332" s="1079"/>
      <c r="D332" s="1079"/>
      <c r="E332" s="1079"/>
      <c r="F332" s="1079"/>
      <c r="G332" s="1079"/>
      <c r="H332" s="1079"/>
      <c r="I332" s="1079"/>
      <c r="J332" s="1079"/>
      <c r="K332" s="1079"/>
      <c r="L332" s="1079"/>
      <c r="M332" s="453"/>
      <c r="N332" s="453"/>
      <c r="O332" s="454"/>
      <c r="P332" s="453"/>
      <c r="Q332" s="453"/>
      <c r="R332" s="454"/>
    </row>
    <row r="333" spans="2:18" x14ac:dyDescent="0.2">
      <c r="B333" s="1080" t="s">
        <v>227</v>
      </c>
      <c r="C333" s="1080"/>
      <c r="D333" s="1080"/>
      <c r="E333" s="1080"/>
      <c r="F333" s="1080"/>
      <c r="G333" s="1080"/>
      <c r="H333" s="1080"/>
      <c r="I333" s="1080"/>
      <c r="J333" s="1080"/>
      <c r="K333" s="1080"/>
      <c r="L333" s="1080"/>
      <c r="M333" s="471" t="s">
        <v>899</v>
      </c>
      <c r="N333" s="471" t="s">
        <v>908</v>
      </c>
      <c r="O333" s="471" t="s">
        <v>909</v>
      </c>
      <c r="P333" s="471" t="s">
        <v>924</v>
      </c>
      <c r="Q333" s="471" t="s">
        <v>925</v>
      </c>
      <c r="R333" s="471" t="s">
        <v>926</v>
      </c>
    </row>
    <row r="334" spans="2:18" x14ac:dyDescent="0.2">
      <c r="B334" s="1083" t="s">
        <v>228</v>
      </c>
      <c r="C334" s="1084"/>
      <c r="D334" s="1084"/>
      <c r="E334" s="1084"/>
      <c r="F334" s="1084"/>
      <c r="G334" s="1084"/>
      <c r="H334" s="1085"/>
      <c r="I334" s="684" t="s">
        <v>229</v>
      </c>
      <c r="J334" s="685" t="s">
        <v>230</v>
      </c>
      <c r="K334" s="117" t="s">
        <v>231</v>
      </c>
      <c r="L334" s="117" t="s">
        <v>898</v>
      </c>
      <c r="M334" s="299" t="s">
        <v>232</v>
      </c>
      <c r="N334" s="299" t="s">
        <v>232</v>
      </c>
      <c r="O334" s="299" t="s">
        <v>232</v>
      </c>
      <c r="P334" s="299" t="s">
        <v>232</v>
      </c>
      <c r="Q334" s="299" t="s">
        <v>232</v>
      </c>
      <c r="R334" s="299" t="s">
        <v>232</v>
      </c>
    </row>
    <row r="335" spans="2:18" x14ac:dyDescent="0.2">
      <c r="B335" s="686">
        <v>1</v>
      </c>
      <c r="C335" s="1049"/>
      <c r="D335" s="1049"/>
      <c r="E335" s="1049"/>
      <c r="F335" s="1049"/>
      <c r="G335" s="1049"/>
      <c r="H335" s="1050"/>
      <c r="I335" s="475"/>
      <c r="J335" s="463"/>
      <c r="K335" s="410">
        <f t="shared" ref="K335:K354" si="21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437">
        <f t="shared" ref="L335:L354" si="22">IFERROR(IF(INDEX(M335:R335,1,MATCH(SMALL($M$446:$R$446,1),$M$446:$R$446,0))&gt;0,INDEX(M335:R335,1,MATCH(SMALL($M$446:$R$446,1),$M$446:$R$446,0)),IF(INDEX(M335:R335,1,MATCH(SMALL($M$446:$R$446,2),$M$446:$R$446,0))&gt;0,INDEX(M335:R335,1,MATCH(SMALL($M$446:$R$446,2),$M$446:$R$446,0)),IF(INDEX(M335:R335,1,MATCH(SMALL($M$446:$R$446,3),$M$446:$R$446,0))&gt;0,INDEX(M335:R335,1,MATCH(SMALL($M$446:$R$446,3),$M$446:$R$446,0)),IF(INDEX(M335:R335,1,MATCH(SMALL($M$446:$R$446,4),$M$446:$R$446,0))&gt;0,INDEX(M335:R335,1,MATCH(SMALL($M$446:$R$446,4),$M$446:$R$446,0)),IF(INDEX(M335:R335,1,MATCH(SMALL($M$446:$R$446,5),$M$446:$R$446,0))&gt;0,INDEX(M335:R335,1,MATCH(SMALL($M$446:$R$446,5),$M$446:$R$446,0)),INDEX(M335:R335,1,MATCH(SMALL($M$446:$R$446,6),$M$446:$R$446,0))))))),0)</f>
        <v>0</v>
      </c>
      <c r="M335" s="464"/>
      <c r="N335" s="121"/>
      <c r="O335" s="121"/>
      <c r="P335" s="464"/>
      <c r="Q335" s="121"/>
      <c r="R335" s="121"/>
    </row>
    <row r="336" spans="2:18" x14ac:dyDescent="0.2">
      <c r="B336" s="686">
        <v>2</v>
      </c>
      <c r="C336" s="1049"/>
      <c r="D336" s="1049"/>
      <c r="E336" s="1049"/>
      <c r="F336" s="1049"/>
      <c r="G336" s="1049"/>
      <c r="H336" s="1050"/>
      <c r="I336" s="475"/>
      <c r="J336" s="463"/>
      <c r="K336" s="410">
        <f t="shared" si="21"/>
        <v>0</v>
      </c>
      <c r="L336" s="437">
        <f t="shared" si="22"/>
        <v>0</v>
      </c>
      <c r="M336" s="464"/>
      <c r="N336" s="121"/>
      <c r="O336" s="121"/>
      <c r="P336" s="464"/>
      <c r="Q336" s="121"/>
      <c r="R336" s="121"/>
    </row>
    <row r="337" spans="2:18" x14ac:dyDescent="0.2">
      <c r="B337" s="686">
        <v>3</v>
      </c>
      <c r="C337" s="1049"/>
      <c r="D337" s="1049"/>
      <c r="E337" s="1049"/>
      <c r="F337" s="1049"/>
      <c r="G337" s="1049"/>
      <c r="H337" s="1050"/>
      <c r="I337" s="475"/>
      <c r="J337" s="463"/>
      <c r="K337" s="410">
        <f t="shared" si="21"/>
        <v>0</v>
      </c>
      <c r="L337" s="437">
        <f t="shared" si="22"/>
        <v>0</v>
      </c>
      <c r="M337" s="464"/>
      <c r="N337" s="121"/>
      <c r="O337" s="121"/>
      <c r="P337" s="464"/>
      <c r="Q337" s="121"/>
      <c r="R337" s="121"/>
    </row>
    <row r="338" spans="2:18" x14ac:dyDescent="0.2">
      <c r="B338" s="686">
        <v>4</v>
      </c>
      <c r="C338" s="1049"/>
      <c r="D338" s="1049"/>
      <c r="E338" s="1049"/>
      <c r="F338" s="1049"/>
      <c r="G338" s="1049"/>
      <c r="H338" s="1050"/>
      <c r="I338" s="475"/>
      <c r="J338" s="463"/>
      <c r="K338" s="410">
        <f t="shared" si="21"/>
        <v>0</v>
      </c>
      <c r="L338" s="437">
        <f t="shared" si="22"/>
        <v>0</v>
      </c>
      <c r="M338" s="464"/>
      <c r="N338" s="121"/>
      <c r="O338" s="121"/>
      <c r="P338" s="464"/>
      <c r="Q338" s="121"/>
      <c r="R338" s="121"/>
    </row>
    <row r="339" spans="2:18" x14ac:dyDescent="0.2">
      <c r="B339" s="686">
        <v>5</v>
      </c>
      <c r="C339" s="1049"/>
      <c r="D339" s="1049"/>
      <c r="E339" s="1049"/>
      <c r="F339" s="1049"/>
      <c r="G339" s="1049"/>
      <c r="H339" s="1050"/>
      <c r="I339" s="475"/>
      <c r="J339" s="463"/>
      <c r="K339" s="410">
        <f t="shared" si="21"/>
        <v>0</v>
      </c>
      <c r="L339" s="437">
        <f t="shared" si="22"/>
        <v>0</v>
      </c>
      <c r="M339" s="464"/>
      <c r="N339" s="121"/>
      <c r="O339" s="121"/>
      <c r="P339" s="464"/>
      <c r="Q339" s="121"/>
      <c r="R339" s="121"/>
    </row>
    <row r="340" spans="2:18" x14ac:dyDescent="0.2">
      <c r="B340" s="686">
        <v>6</v>
      </c>
      <c r="C340" s="1049"/>
      <c r="D340" s="1049"/>
      <c r="E340" s="1049"/>
      <c r="F340" s="1049"/>
      <c r="G340" s="1049"/>
      <c r="H340" s="1050"/>
      <c r="I340" s="475"/>
      <c r="J340" s="463"/>
      <c r="K340" s="410">
        <f t="shared" si="21"/>
        <v>0</v>
      </c>
      <c r="L340" s="437">
        <f t="shared" si="22"/>
        <v>0</v>
      </c>
      <c r="M340" s="464"/>
      <c r="N340" s="121"/>
      <c r="O340" s="121"/>
      <c r="P340" s="464"/>
      <c r="Q340" s="121"/>
      <c r="R340" s="121"/>
    </row>
    <row r="341" spans="2:18" x14ac:dyDescent="0.2">
      <c r="B341" s="686">
        <v>7</v>
      </c>
      <c r="C341" s="1049"/>
      <c r="D341" s="1049"/>
      <c r="E341" s="1049"/>
      <c r="F341" s="1049"/>
      <c r="G341" s="1049"/>
      <c r="H341" s="1050"/>
      <c r="I341" s="475"/>
      <c r="J341" s="463"/>
      <c r="K341" s="410">
        <f t="shared" si="21"/>
        <v>0</v>
      </c>
      <c r="L341" s="437">
        <f t="shared" si="22"/>
        <v>0</v>
      </c>
      <c r="M341" s="464"/>
      <c r="N341" s="121"/>
      <c r="O341" s="121"/>
      <c r="P341" s="464"/>
      <c r="Q341" s="121"/>
      <c r="R341" s="121"/>
    </row>
    <row r="342" spans="2:18" x14ac:dyDescent="0.2">
      <c r="B342" s="686">
        <v>8</v>
      </c>
      <c r="C342" s="1049"/>
      <c r="D342" s="1049"/>
      <c r="E342" s="1049"/>
      <c r="F342" s="1049"/>
      <c r="G342" s="1049"/>
      <c r="H342" s="1050"/>
      <c r="I342" s="475"/>
      <c r="J342" s="463"/>
      <c r="K342" s="410">
        <f t="shared" si="21"/>
        <v>0</v>
      </c>
      <c r="L342" s="437">
        <f t="shared" si="22"/>
        <v>0</v>
      </c>
      <c r="M342" s="464"/>
      <c r="N342" s="121"/>
      <c r="O342" s="121"/>
      <c r="P342" s="464"/>
      <c r="Q342" s="121"/>
      <c r="R342" s="121"/>
    </row>
    <row r="343" spans="2:18" x14ac:dyDescent="0.2">
      <c r="B343" s="686">
        <v>9</v>
      </c>
      <c r="C343" s="1049"/>
      <c r="D343" s="1049"/>
      <c r="E343" s="1049"/>
      <c r="F343" s="1049"/>
      <c r="G343" s="1049"/>
      <c r="H343" s="1050"/>
      <c r="I343" s="475"/>
      <c r="J343" s="463"/>
      <c r="K343" s="410">
        <f t="shared" si="21"/>
        <v>0</v>
      </c>
      <c r="L343" s="437">
        <f t="shared" si="22"/>
        <v>0</v>
      </c>
      <c r="M343" s="464"/>
      <c r="N343" s="121"/>
      <c r="O343" s="121"/>
      <c r="P343" s="464"/>
      <c r="Q343" s="121"/>
      <c r="R343" s="121"/>
    </row>
    <row r="344" spans="2:18" x14ac:dyDescent="0.2">
      <c r="B344" s="686">
        <v>10</v>
      </c>
      <c r="C344" s="1049"/>
      <c r="D344" s="1049"/>
      <c r="E344" s="1049"/>
      <c r="F344" s="1049"/>
      <c r="G344" s="1049"/>
      <c r="H344" s="1050"/>
      <c r="I344" s="475"/>
      <c r="J344" s="463"/>
      <c r="K344" s="410">
        <f t="shared" si="21"/>
        <v>0</v>
      </c>
      <c r="L344" s="437">
        <f t="shared" si="22"/>
        <v>0</v>
      </c>
      <c r="M344" s="464"/>
      <c r="N344" s="121"/>
      <c r="O344" s="121"/>
      <c r="P344" s="464"/>
      <c r="Q344" s="121"/>
      <c r="R344" s="121"/>
    </row>
    <row r="345" spans="2:18" x14ac:dyDescent="0.2">
      <c r="B345" s="686">
        <v>11</v>
      </c>
      <c r="C345" s="1049"/>
      <c r="D345" s="1049"/>
      <c r="E345" s="1049"/>
      <c r="F345" s="1049"/>
      <c r="G345" s="1049"/>
      <c r="H345" s="1050"/>
      <c r="I345" s="475"/>
      <c r="J345" s="463"/>
      <c r="K345" s="410">
        <f t="shared" si="21"/>
        <v>0</v>
      </c>
      <c r="L345" s="437">
        <f t="shared" si="22"/>
        <v>0</v>
      </c>
      <c r="M345" s="464"/>
      <c r="N345" s="121"/>
      <c r="O345" s="121"/>
      <c r="P345" s="464"/>
      <c r="Q345" s="121"/>
      <c r="R345" s="121"/>
    </row>
    <row r="346" spans="2:18" x14ac:dyDescent="0.2">
      <c r="B346" s="686">
        <v>12</v>
      </c>
      <c r="C346" s="1049"/>
      <c r="D346" s="1049"/>
      <c r="E346" s="1049"/>
      <c r="F346" s="1049"/>
      <c r="G346" s="1049"/>
      <c r="H346" s="1050"/>
      <c r="I346" s="475"/>
      <c r="J346" s="463"/>
      <c r="K346" s="410">
        <f t="shared" si="21"/>
        <v>0</v>
      </c>
      <c r="L346" s="437">
        <f t="shared" si="22"/>
        <v>0</v>
      </c>
      <c r="M346" s="464"/>
      <c r="N346" s="121"/>
      <c r="O346" s="121"/>
      <c r="P346" s="464"/>
      <c r="Q346" s="121"/>
      <c r="R346" s="121"/>
    </row>
    <row r="347" spans="2:18" x14ac:dyDescent="0.2">
      <c r="B347" s="686">
        <v>13</v>
      </c>
      <c r="C347" s="1049"/>
      <c r="D347" s="1049"/>
      <c r="E347" s="1049"/>
      <c r="F347" s="1049"/>
      <c r="G347" s="1049"/>
      <c r="H347" s="1050"/>
      <c r="I347" s="475"/>
      <c r="J347" s="463"/>
      <c r="K347" s="410">
        <f t="shared" si="21"/>
        <v>0</v>
      </c>
      <c r="L347" s="437">
        <f t="shared" si="22"/>
        <v>0</v>
      </c>
      <c r="M347" s="464"/>
      <c r="N347" s="121"/>
      <c r="O347" s="121"/>
      <c r="P347" s="464"/>
      <c r="Q347" s="121"/>
      <c r="R347" s="121"/>
    </row>
    <row r="348" spans="2:18" x14ac:dyDescent="0.2">
      <c r="B348" s="686">
        <v>14</v>
      </c>
      <c r="C348" s="1049"/>
      <c r="D348" s="1049"/>
      <c r="E348" s="1049"/>
      <c r="F348" s="1049"/>
      <c r="G348" s="1049"/>
      <c r="H348" s="1050"/>
      <c r="I348" s="475"/>
      <c r="J348" s="463"/>
      <c r="K348" s="410">
        <f t="shared" si="21"/>
        <v>0</v>
      </c>
      <c r="L348" s="437">
        <f t="shared" si="22"/>
        <v>0</v>
      </c>
      <c r="M348" s="464"/>
      <c r="N348" s="121"/>
      <c r="O348" s="121"/>
      <c r="P348" s="464"/>
      <c r="Q348" s="121"/>
      <c r="R348" s="121"/>
    </row>
    <row r="349" spans="2:18" x14ac:dyDescent="0.2">
      <c r="B349" s="686">
        <v>15</v>
      </c>
      <c r="C349" s="1049"/>
      <c r="D349" s="1049"/>
      <c r="E349" s="1049"/>
      <c r="F349" s="1049"/>
      <c r="G349" s="1049"/>
      <c r="H349" s="1050"/>
      <c r="I349" s="475"/>
      <c r="J349" s="463"/>
      <c r="K349" s="410">
        <f t="shared" si="21"/>
        <v>0</v>
      </c>
      <c r="L349" s="437">
        <f t="shared" si="22"/>
        <v>0</v>
      </c>
      <c r="M349" s="464"/>
      <c r="N349" s="121"/>
      <c r="O349" s="121"/>
      <c r="P349" s="464"/>
      <c r="Q349" s="121"/>
      <c r="R349" s="121"/>
    </row>
    <row r="350" spans="2:18" x14ac:dyDescent="0.2">
      <c r="B350" s="686">
        <v>16</v>
      </c>
      <c r="C350" s="1049"/>
      <c r="D350" s="1049"/>
      <c r="E350" s="1049"/>
      <c r="F350" s="1049"/>
      <c r="G350" s="1049"/>
      <c r="H350" s="1050"/>
      <c r="I350" s="475"/>
      <c r="J350" s="463"/>
      <c r="K350" s="410">
        <f t="shared" si="21"/>
        <v>0</v>
      </c>
      <c r="L350" s="437">
        <f t="shared" si="22"/>
        <v>0</v>
      </c>
      <c r="M350" s="464"/>
      <c r="N350" s="121"/>
      <c r="O350" s="121"/>
      <c r="P350" s="464"/>
      <c r="Q350" s="121"/>
      <c r="R350" s="121"/>
    </row>
    <row r="351" spans="2:18" x14ac:dyDescent="0.2">
      <c r="B351" s="686">
        <v>17</v>
      </c>
      <c r="C351" s="1049"/>
      <c r="D351" s="1049"/>
      <c r="E351" s="1049"/>
      <c r="F351" s="1049"/>
      <c r="G351" s="1049"/>
      <c r="H351" s="1050"/>
      <c r="I351" s="475"/>
      <c r="J351" s="463"/>
      <c r="K351" s="410">
        <f t="shared" si="21"/>
        <v>0</v>
      </c>
      <c r="L351" s="437">
        <f t="shared" si="22"/>
        <v>0</v>
      </c>
      <c r="M351" s="464"/>
      <c r="N351" s="121"/>
      <c r="O351" s="121"/>
      <c r="P351" s="464"/>
      <c r="Q351" s="121"/>
      <c r="R351" s="121"/>
    </row>
    <row r="352" spans="2:18" x14ac:dyDescent="0.2">
      <c r="B352" s="686">
        <v>18</v>
      </c>
      <c r="C352" s="1049"/>
      <c r="D352" s="1049"/>
      <c r="E352" s="1049"/>
      <c r="F352" s="1049"/>
      <c r="G352" s="1049"/>
      <c r="H352" s="1050"/>
      <c r="I352" s="475"/>
      <c r="J352" s="463"/>
      <c r="K352" s="410">
        <f t="shared" si="21"/>
        <v>0</v>
      </c>
      <c r="L352" s="437">
        <f t="shared" si="22"/>
        <v>0</v>
      </c>
      <c r="M352" s="464"/>
      <c r="N352" s="121"/>
      <c r="O352" s="121"/>
      <c r="P352" s="464"/>
      <c r="Q352" s="121"/>
      <c r="R352" s="121"/>
    </row>
    <row r="353" spans="2:18" x14ac:dyDescent="0.2">
      <c r="B353" s="686">
        <v>19</v>
      </c>
      <c r="C353" s="1049"/>
      <c r="D353" s="1049"/>
      <c r="E353" s="1049"/>
      <c r="F353" s="1049"/>
      <c r="G353" s="1049"/>
      <c r="H353" s="1050"/>
      <c r="I353" s="475"/>
      <c r="J353" s="463"/>
      <c r="K353" s="410">
        <f t="shared" si="21"/>
        <v>0</v>
      </c>
      <c r="L353" s="437">
        <f t="shared" si="22"/>
        <v>0</v>
      </c>
      <c r="M353" s="464"/>
      <c r="N353" s="121"/>
      <c r="O353" s="121"/>
      <c r="P353" s="464"/>
      <c r="Q353" s="121"/>
      <c r="R353" s="121"/>
    </row>
    <row r="354" spans="2:18" x14ac:dyDescent="0.2">
      <c r="B354" s="686">
        <v>20</v>
      </c>
      <c r="C354" s="1049"/>
      <c r="D354" s="1049"/>
      <c r="E354" s="1049"/>
      <c r="F354" s="1049"/>
      <c r="G354" s="1049"/>
      <c r="H354" s="1050"/>
      <c r="I354" s="475"/>
      <c r="J354" s="463"/>
      <c r="K354" s="410">
        <f t="shared" si="21"/>
        <v>0</v>
      </c>
      <c r="L354" s="437">
        <f t="shared" si="22"/>
        <v>0</v>
      </c>
      <c r="M354" s="464"/>
      <c r="N354" s="121"/>
      <c r="O354" s="121"/>
      <c r="P354" s="464"/>
      <c r="Q354" s="121"/>
      <c r="R354" s="121"/>
    </row>
    <row r="355" spans="2:18" x14ac:dyDescent="0.2">
      <c r="B355" s="1080" t="s">
        <v>236</v>
      </c>
      <c r="C355" s="1080"/>
      <c r="D355" s="1080"/>
      <c r="E355" s="1080"/>
      <c r="F355" s="1080"/>
      <c r="G355" s="1080"/>
      <c r="H355" s="1080"/>
      <c r="I355" s="1080"/>
      <c r="J355" s="1080"/>
      <c r="K355" s="1080"/>
      <c r="L355" s="1080"/>
      <c r="M355" s="471" t="s">
        <v>899</v>
      </c>
      <c r="N355" s="471" t="s">
        <v>908</v>
      </c>
      <c r="O355" s="471" t="s">
        <v>909</v>
      </c>
      <c r="P355" s="471" t="s">
        <v>924</v>
      </c>
      <c r="Q355" s="471" t="s">
        <v>925</v>
      </c>
      <c r="R355" s="471" t="s">
        <v>926</v>
      </c>
    </row>
    <row r="356" spans="2:18" x14ac:dyDescent="0.2">
      <c r="B356" s="1051" t="s">
        <v>228</v>
      </c>
      <c r="C356" s="1052"/>
      <c r="D356" s="1052"/>
      <c r="E356" s="1052"/>
      <c r="F356" s="1052"/>
      <c r="G356" s="1052"/>
      <c r="H356" s="1053"/>
      <c r="I356" s="116" t="s">
        <v>229</v>
      </c>
      <c r="J356" s="117" t="s">
        <v>230</v>
      </c>
      <c r="K356" s="117" t="s">
        <v>231</v>
      </c>
      <c r="L356" s="117" t="s">
        <v>898</v>
      </c>
      <c r="M356" s="299" t="s">
        <v>232</v>
      </c>
      <c r="N356" s="299" t="s">
        <v>232</v>
      </c>
      <c r="O356" s="299" t="s">
        <v>232</v>
      </c>
      <c r="P356" s="299" t="s">
        <v>232</v>
      </c>
      <c r="Q356" s="299" t="s">
        <v>232</v>
      </c>
      <c r="R356" s="299" t="s">
        <v>232</v>
      </c>
    </row>
    <row r="357" spans="2:18" x14ac:dyDescent="0.2">
      <c r="B357" s="119">
        <v>1</v>
      </c>
      <c r="C357" s="1049"/>
      <c r="D357" s="1049"/>
      <c r="E357" s="1049"/>
      <c r="F357" s="1049"/>
      <c r="G357" s="1049"/>
      <c r="H357" s="1050"/>
      <c r="I357" s="475"/>
      <c r="J357" s="463"/>
      <c r="K357" s="410">
        <f t="shared" ref="K357:K376" si="23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437">
        <f t="shared" ref="L357:L376" si="24">IFERROR(IF(INDEX(M357:R357,1,MATCH(SMALL($M$446:$R$446,1),$M$446:$R$446,0))&gt;0,INDEX(M357:R357,1,MATCH(SMALL($M$446:$R$446,1),$M$446:$R$446,0)),IF(INDEX(M357:R357,1,MATCH(SMALL($M$446:$R$446,2),$M$446:$R$446,0))&gt;0,INDEX(M357:R357,1,MATCH(SMALL($M$446:$R$446,2),$M$446:$R$446,0)),IF(INDEX(M357:R357,1,MATCH(SMALL($M$446:$R$446,3),$M$446:$R$446,0))&gt;0,INDEX(M357:R357,1,MATCH(SMALL($M$446:$R$446,3),$M$446:$R$446,0)),IF(INDEX(M357:R357,1,MATCH(SMALL($M$446:$R$446,4),$M$446:$R$446,0))&gt;0,INDEX(M357:R357,1,MATCH(SMALL($M$446:$R$446,4),$M$446:$R$446,0)),IF(INDEX(M357:R357,1,MATCH(SMALL($M$446:$R$446,5),$M$446:$R$446,0))&gt;0,INDEX(M357:R357,1,MATCH(SMALL($M$446:$R$446,5),$M$446:$R$446,0)),INDEX(M357:R357,1,MATCH(SMALL($M$446:$R$446,6),$M$446:$R$446,0))))))),0)</f>
        <v>0</v>
      </c>
      <c r="M357" s="464"/>
      <c r="N357" s="121"/>
      <c r="O357" s="121"/>
      <c r="P357" s="464"/>
      <c r="Q357" s="121"/>
      <c r="R357" s="121"/>
    </row>
    <row r="358" spans="2:18" x14ac:dyDescent="0.2">
      <c r="B358" s="119">
        <v>2</v>
      </c>
      <c r="C358" s="1049"/>
      <c r="D358" s="1049"/>
      <c r="E358" s="1049"/>
      <c r="F358" s="1049"/>
      <c r="G358" s="1049"/>
      <c r="H358" s="1050"/>
      <c r="I358" s="475"/>
      <c r="J358" s="463"/>
      <c r="K358" s="410">
        <f t="shared" si="23"/>
        <v>0</v>
      </c>
      <c r="L358" s="437">
        <f t="shared" si="24"/>
        <v>0</v>
      </c>
      <c r="M358" s="464"/>
      <c r="N358" s="121"/>
      <c r="O358" s="121"/>
      <c r="P358" s="464"/>
      <c r="Q358" s="121"/>
      <c r="R358" s="121"/>
    </row>
    <row r="359" spans="2:18" x14ac:dyDescent="0.2">
      <c r="B359" s="119">
        <v>3</v>
      </c>
      <c r="C359" s="1049"/>
      <c r="D359" s="1049"/>
      <c r="E359" s="1049"/>
      <c r="F359" s="1049"/>
      <c r="G359" s="1049"/>
      <c r="H359" s="1050"/>
      <c r="I359" s="475"/>
      <c r="J359" s="463"/>
      <c r="K359" s="410">
        <f t="shared" si="23"/>
        <v>0</v>
      </c>
      <c r="L359" s="437">
        <f t="shared" si="24"/>
        <v>0</v>
      </c>
      <c r="M359" s="464"/>
      <c r="N359" s="121"/>
      <c r="O359" s="121"/>
      <c r="P359" s="464"/>
      <c r="Q359" s="121"/>
      <c r="R359" s="121"/>
    </row>
    <row r="360" spans="2:18" x14ac:dyDescent="0.2">
      <c r="B360" s="119">
        <v>4</v>
      </c>
      <c r="C360" s="1049"/>
      <c r="D360" s="1049"/>
      <c r="E360" s="1049"/>
      <c r="F360" s="1049"/>
      <c r="G360" s="1049"/>
      <c r="H360" s="1050"/>
      <c r="I360" s="475"/>
      <c r="J360" s="463"/>
      <c r="K360" s="410">
        <f t="shared" si="23"/>
        <v>0</v>
      </c>
      <c r="L360" s="437">
        <f t="shared" si="24"/>
        <v>0</v>
      </c>
      <c r="M360" s="464"/>
      <c r="N360" s="121"/>
      <c r="O360" s="121"/>
      <c r="P360" s="464"/>
      <c r="Q360" s="121"/>
      <c r="R360" s="121"/>
    </row>
    <row r="361" spans="2:18" x14ac:dyDescent="0.2">
      <c r="B361" s="119">
        <v>5</v>
      </c>
      <c r="C361" s="1049"/>
      <c r="D361" s="1049"/>
      <c r="E361" s="1049"/>
      <c r="F361" s="1049"/>
      <c r="G361" s="1049"/>
      <c r="H361" s="1050"/>
      <c r="I361" s="475"/>
      <c r="J361" s="463"/>
      <c r="K361" s="410">
        <f t="shared" si="23"/>
        <v>0</v>
      </c>
      <c r="L361" s="437">
        <f t="shared" si="24"/>
        <v>0</v>
      </c>
      <c r="M361" s="464"/>
      <c r="N361" s="121"/>
      <c r="O361" s="121"/>
      <c r="P361" s="464"/>
      <c r="Q361" s="121"/>
      <c r="R361" s="121"/>
    </row>
    <row r="362" spans="2:18" x14ac:dyDescent="0.2">
      <c r="B362" s="119">
        <v>6</v>
      </c>
      <c r="C362" s="1049"/>
      <c r="D362" s="1049"/>
      <c r="E362" s="1049"/>
      <c r="F362" s="1049"/>
      <c r="G362" s="1049"/>
      <c r="H362" s="1050"/>
      <c r="I362" s="475"/>
      <c r="J362" s="463"/>
      <c r="K362" s="410">
        <f t="shared" si="23"/>
        <v>0</v>
      </c>
      <c r="L362" s="437">
        <f t="shared" si="24"/>
        <v>0</v>
      </c>
      <c r="M362" s="464"/>
      <c r="N362" s="121"/>
      <c r="O362" s="121"/>
      <c r="P362" s="464"/>
      <c r="Q362" s="121"/>
      <c r="R362" s="121"/>
    </row>
    <row r="363" spans="2:18" x14ac:dyDescent="0.2">
      <c r="B363" s="119">
        <v>7</v>
      </c>
      <c r="C363" s="1049"/>
      <c r="D363" s="1049"/>
      <c r="E363" s="1049"/>
      <c r="F363" s="1049"/>
      <c r="G363" s="1049"/>
      <c r="H363" s="1050"/>
      <c r="I363" s="475"/>
      <c r="J363" s="463"/>
      <c r="K363" s="410">
        <f t="shared" si="23"/>
        <v>0</v>
      </c>
      <c r="L363" s="437">
        <f t="shared" si="24"/>
        <v>0</v>
      </c>
      <c r="M363" s="464"/>
      <c r="N363" s="121"/>
      <c r="O363" s="121"/>
      <c r="P363" s="464"/>
      <c r="Q363" s="121"/>
      <c r="R363" s="121"/>
    </row>
    <row r="364" spans="2:18" x14ac:dyDescent="0.2">
      <c r="B364" s="119">
        <v>8</v>
      </c>
      <c r="C364" s="1049"/>
      <c r="D364" s="1049"/>
      <c r="E364" s="1049"/>
      <c r="F364" s="1049"/>
      <c r="G364" s="1049"/>
      <c r="H364" s="1050"/>
      <c r="I364" s="475"/>
      <c r="J364" s="463"/>
      <c r="K364" s="410">
        <f t="shared" si="23"/>
        <v>0</v>
      </c>
      <c r="L364" s="437">
        <f t="shared" si="24"/>
        <v>0</v>
      </c>
      <c r="M364" s="464"/>
      <c r="N364" s="121"/>
      <c r="O364" s="121"/>
      <c r="P364" s="464"/>
      <c r="Q364" s="121"/>
      <c r="R364" s="121"/>
    </row>
    <row r="365" spans="2:18" x14ac:dyDescent="0.2">
      <c r="B365" s="119">
        <v>9</v>
      </c>
      <c r="C365" s="1049"/>
      <c r="D365" s="1049"/>
      <c r="E365" s="1049"/>
      <c r="F365" s="1049"/>
      <c r="G365" s="1049"/>
      <c r="H365" s="1050"/>
      <c r="I365" s="475"/>
      <c r="J365" s="463"/>
      <c r="K365" s="410">
        <f t="shared" si="23"/>
        <v>0</v>
      </c>
      <c r="L365" s="437">
        <f t="shared" si="24"/>
        <v>0</v>
      </c>
      <c r="M365" s="464"/>
      <c r="N365" s="121"/>
      <c r="O365" s="121"/>
      <c r="P365" s="464"/>
      <c r="Q365" s="121"/>
      <c r="R365" s="121"/>
    </row>
    <row r="366" spans="2:18" x14ac:dyDescent="0.2">
      <c r="B366" s="119">
        <v>10</v>
      </c>
      <c r="C366" s="1049"/>
      <c r="D366" s="1049"/>
      <c r="E366" s="1049"/>
      <c r="F366" s="1049"/>
      <c r="G366" s="1049"/>
      <c r="H366" s="1050"/>
      <c r="I366" s="475"/>
      <c r="J366" s="463"/>
      <c r="K366" s="410">
        <f t="shared" si="23"/>
        <v>0</v>
      </c>
      <c r="L366" s="437">
        <f t="shared" si="24"/>
        <v>0</v>
      </c>
      <c r="M366" s="464"/>
      <c r="N366" s="121"/>
      <c r="O366" s="121"/>
      <c r="P366" s="464"/>
      <c r="Q366" s="121"/>
      <c r="R366" s="121"/>
    </row>
    <row r="367" spans="2:18" x14ac:dyDescent="0.2">
      <c r="B367" s="119">
        <v>11</v>
      </c>
      <c r="C367" s="1049"/>
      <c r="D367" s="1049"/>
      <c r="E367" s="1049"/>
      <c r="F367" s="1049"/>
      <c r="G367" s="1049"/>
      <c r="H367" s="1050"/>
      <c r="I367" s="475"/>
      <c r="J367" s="463"/>
      <c r="K367" s="410">
        <f t="shared" si="23"/>
        <v>0</v>
      </c>
      <c r="L367" s="437">
        <f t="shared" si="24"/>
        <v>0</v>
      </c>
      <c r="M367" s="464"/>
      <c r="N367" s="121"/>
      <c r="O367" s="121"/>
      <c r="P367" s="464"/>
      <c r="Q367" s="121"/>
      <c r="R367" s="121"/>
    </row>
    <row r="368" spans="2:18" x14ac:dyDescent="0.2">
      <c r="B368" s="119">
        <v>12</v>
      </c>
      <c r="C368" s="1049"/>
      <c r="D368" s="1049"/>
      <c r="E368" s="1049"/>
      <c r="F368" s="1049"/>
      <c r="G368" s="1049"/>
      <c r="H368" s="1050"/>
      <c r="I368" s="475"/>
      <c r="J368" s="463"/>
      <c r="K368" s="410">
        <f t="shared" si="23"/>
        <v>0</v>
      </c>
      <c r="L368" s="437">
        <f t="shared" si="24"/>
        <v>0</v>
      </c>
      <c r="M368" s="464"/>
      <c r="N368" s="121"/>
      <c r="O368" s="121"/>
      <c r="P368" s="464"/>
      <c r="Q368" s="121"/>
      <c r="R368" s="121"/>
    </row>
    <row r="369" spans="2:18" x14ac:dyDescent="0.2">
      <c r="B369" s="119">
        <v>13</v>
      </c>
      <c r="C369" s="1049"/>
      <c r="D369" s="1049"/>
      <c r="E369" s="1049"/>
      <c r="F369" s="1049"/>
      <c r="G369" s="1049"/>
      <c r="H369" s="1050"/>
      <c r="I369" s="475"/>
      <c r="J369" s="463"/>
      <c r="K369" s="410">
        <f t="shared" si="23"/>
        <v>0</v>
      </c>
      <c r="L369" s="437">
        <f t="shared" si="24"/>
        <v>0</v>
      </c>
      <c r="M369" s="464"/>
      <c r="N369" s="121"/>
      <c r="O369" s="121"/>
      <c r="P369" s="464"/>
      <c r="Q369" s="121"/>
      <c r="R369" s="121"/>
    </row>
    <row r="370" spans="2:18" x14ac:dyDescent="0.2">
      <c r="B370" s="119">
        <v>14</v>
      </c>
      <c r="C370" s="1049"/>
      <c r="D370" s="1049"/>
      <c r="E370" s="1049"/>
      <c r="F370" s="1049"/>
      <c r="G370" s="1049"/>
      <c r="H370" s="1050"/>
      <c r="I370" s="475"/>
      <c r="J370" s="463"/>
      <c r="K370" s="410">
        <f t="shared" si="23"/>
        <v>0</v>
      </c>
      <c r="L370" s="437">
        <f t="shared" si="24"/>
        <v>0</v>
      </c>
      <c r="M370" s="464"/>
      <c r="N370" s="121"/>
      <c r="O370" s="121"/>
      <c r="P370" s="464"/>
      <c r="Q370" s="121"/>
      <c r="R370" s="121"/>
    </row>
    <row r="371" spans="2:18" x14ac:dyDescent="0.2">
      <c r="B371" s="119">
        <v>15</v>
      </c>
      <c r="C371" s="1049"/>
      <c r="D371" s="1049"/>
      <c r="E371" s="1049"/>
      <c r="F371" s="1049"/>
      <c r="G371" s="1049"/>
      <c r="H371" s="1050"/>
      <c r="I371" s="475"/>
      <c r="J371" s="463"/>
      <c r="K371" s="410">
        <f t="shared" si="23"/>
        <v>0</v>
      </c>
      <c r="L371" s="437">
        <f t="shared" si="24"/>
        <v>0</v>
      </c>
      <c r="M371" s="464"/>
      <c r="N371" s="121"/>
      <c r="O371" s="121"/>
      <c r="P371" s="464"/>
      <c r="Q371" s="121"/>
      <c r="R371" s="121"/>
    </row>
    <row r="372" spans="2:18" x14ac:dyDescent="0.2">
      <c r="B372" s="119">
        <v>16</v>
      </c>
      <c r="C372" s="1049"/>
      <c r="D372" s="1049"/>
      <c r="E372" s="1049"/>
      <c r="F372" s="1049"/>
      <c r="G372" s="1049"/>
      <c r="H372" s="1050"/>
      <c r="I372" s="475"/>
      <c r="J372" s="463"/>
      <c r="K372" s="410">
        <f t="shared" si="23"/>
        <v>0</v>
      </c>
      <c r="L372" s="437">
        <f t="shared" si="24"/>
        <v>0</v>
      </c>
      <c r="M372" s="464"/>
      <c r="N372" s="121"/>
      <c r="O372" s="121"/>
      <c r="P372" s="464"/>
      <c r="Q372" s="121"/>
      <c r="R372" s="121"/>
    </row>
    <row r="373" spans="2:18" x14ac:dyDescent="0.2">
      <c r="B373" s="119">
        <v>17</v>
      </c>
      <c r="C373" s="1049"/>
      <c r="D373" s="1049"/>
      <c r="E373" s="1049"/>
      <c r="F373" s="1049"/>
      <c r="G373" s="1049"/>
      <c r="H373" s="1050"/>
      <c r="I373" s="475"/>
      <c r="J373" s="463"/>
      <c r="K373" s="410">
        <f t="shared" si="23"/>
        <v>0</v>
      </c>
      <c r="L373" s="437">
        <f t="shared" si="24"/>
        <v>0</v>
      </c>
      <c r="M373" s="464"/>
      <c r="N373" s="121"/>
      <c r="O373" s="121"/>
      <c r="P373" s="464"/>
      <c r="Q373" s="121"/>
      <c r="R373" s="121"/>
    </row>
    <row r="374" spans="2:18" x14ac:dyDescent="0.2">
      <c r="B374" s="119">
        <v>18</v>
      </c>
      <c r="C374" s="1049"/>
      <c r="D374" s="1049"/>
      <c r="E374" s="1049"/>
      <c r="F374" s="1049"/>
      <c r="G374" s="1049"/>
      <c r="H374" s="1050"/>
      <c r="I374" s="475"/>
      <c r="J374" s="463"/>
      <c r="K374" s="410">
        <f t="shared" si="23"/>
        <v>0</v>
      </c>
      <c r="L374" s="437">
        <f t="shared" si="24"/>
        <v>0</v>
      </c>
      <c r="M374" s="464"/>
      <c r="N374" s="121"/>
      <c r="O374" s="121"/>
      <c r="P374" s="464"/>
      <c r="Q374" s="121"/>
      <c r="R374" s="121"/>
    </row>
    <row r="375" spans="2:18" x14ac:dyDescent="0.2">
      <c r="B375" s="119">
        <v>19</v>
      </c>
      <c r="C375" s="1049"/>
      <c r="D375" s="1049"/>
      <c r="E375" s="1049"/>
      <c r="F375" s="1049"/>
      <c r="G375" s="1049"/>
      <c r="H375" s="1050"/>
      <c r="I375" s="475"/>
      <c r="J375" s="463"/>
      <c r="K375" s="410">
        <f t="shared" si="23"/>
        <v>0</v>
      </c>
      <c r="L375" s="437">
        <f t="shared" si="24"/>
        <v>0</v>
      </c>
      <c r="M375" s="464"/>
      <c r="N375" s="121"/>
      <c r="O375" s="121"/>
      <c r="P375" s="464"/>
      <c r="Q375" s="121"/>
      <c r="R375" s="121"/>
    </row>
    <row r="376" spans="2:18" x14ac:dyDescent="0.2">
      <c r="B376" s="119">
        <v>20</v>
      </c>
      <c r="C376" s="1049"/>
      <c r="D376" s="1049"/>
      <c r="E376" s="1049"/>
      <c r="F376" s="1049"/>
      <c r="G376" s="1049"/>
      <c r="H376" s="1050"/>
      <c r="I376" s="475"/>
      <c r="J376" s="463"/>
      <c r="K376" s="410">
        <f t="shared" si="23"/>
        <v>0</v>
      </c>
      <c r="L376" s="437">
        <f t="shared" si="24"/>
        <v>0</v>
      </c>
      <c r="M376" s="464"/>
      <c r="N376" s="121"/>
      <c r="O376" s="121"/>
      <c r="P376" s="464"/>
      <c r="Q376" s="121"/>
      <c r="R376" s="121"/>
    </row>
    <row r="377" spans="2:18" x14ac:dyDescent="0.2">
      <c r="B377" s="1079" t="s">
        <v>681</v>
      </c>
      <c r="C377" s="1079"/>
      <c r="D377" s="1079"/>
      <c r="E377" s="1079"/>
      <c r="F377" s="1079"/>
      <c r="G377" s="1079"/>
      <c r="H377" s="1079"/>
      <c r="I377" s="1079"/>
      <c r="J377" s="1079"/>
      <c r="K377" s="1079"/>
      <c r="L377" s="1079"/>
      <c r="M377" s="453"/>
      <c r="N377" s="453"/>
      <c r="O377" s="454"/>
      <c r="P377" s="453"/>
      <c r="Q377" s="453"/>
      <c r="R377" s="454"/>
    </row>
    <row r="378" spans="2:18" x14ac:dyDescent="0.2">
      <c r="B378" s="1080" t="s">
        <v>227</v>
      </c>
      <c r="C378" s="1080"/>
      <c r="D378" s="1080"/>
      <c r="E378" s="1080"/>
      <c r="F378" s="1080"/>
      <c r="G378" s="1080"/>
      <c r="H378" s="1080"/>
      <c r="I378" s="1080"/>
      <c r="J378" s="1080"/>
      <c r="K378" s="1080"/>
      <c r="L378" s="1080"/>
      <c r="M378" s="477" t="s">
        <v>899</v>
      </c>
      <c r="N378" s="471" t="s">
        <v>908</v>
      </c>
      <c r="O378" s="471" t="s">
        <v>909</v>
      </c>
      <c r="P378" s="477" t="s">
        <v>924</v>
      </c>
      <c r="Q378" s="471" t="s">
        <v>925</v>
      </c>
      <c r="R378" s="471" t="s">
        <v>926</v>
      </c>
    </row>
    <row r="379" spans="2:18" x14ac:dyDescent="0.2">
      <c r="B379" s="1051" t="s">
        <v>228</v>
      </c>
      <c r="C379" s="1052"/>
      <c r="D379" s="1052"/>
      <c r="E379" s="1052"/>
      <c r="F379" s="1052"/>
      <c r="G379" s="1052"/>
      <c r="H379" s="1053"/>
      <c r="I379" s="116" t="s">
        <v>229</v>
      </c>
      <c r="J379" s="117" t="s">
        <v>230</v>
      </c>
      <c r="K379" s="117" t="s">
        <v>231</v>
      </c>
      <c r="L379" s="117" t="s">
        <v>898</v>
      </c>
      <c r="M379" s="299" t="s">
        <v>232</v>
      </c>
      <c r="N379" s="299" t="s">
        <v>232</v>
      </c>
      <c r="O379" s="299" t="s">
        <v>232</v>
      </c>
      <c r="P379" s="299" t="s">
        <v>232</v>
      </c>
      <c r="Q379" s="299" t="s">
        <v>232</v>
      </c>
      <c r="R379" s="299" t="s">
        <v>232</v>
      </c>
    </row>
    <row r="380" spans="2:18" x14ac:dyDescent="0.2">
      <c r="B380" s="119">
        <v>1</v>
      </c>
      <c r="C380" s="1049"/>
      <c r="D380" s="1049"/>
      <c r="E380" s="1049"/>
      <c r="F380" s="1049"/>
      <c r="G380" s="1049"/>
      <c r="H380" s="1050"/>
      <c r="I380" s="475"/>
      <c r="J380" s="463"/>
      <c r="K380" s="410">
        <f t="shared" ref="K380:K399" si="25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437">
        <f t="shared" ref="L380:L399" si="26">IFERROR(IF(INDEX(M380:R380,1,MATCH(SMALL($M$446:$R$446,1),$M$446:$R$446,0))&gt;0,INDEX(M380:R380,1,MATCH(SMALL($M$446:$R$446,1),$M$446:$R$446,0)),IF(INDEX(M380:R380,1,MATCH(SMALL($M$446:$R$446,2),$M$446:$R$446,0))&gt;0,INDEX(M380:R380,1,MATCH(SMALL($M$446:$R$446,2),$M$446:$R$446,0)),IF(INDEX(M380:R380,1,MATCH(SMALL($M$446:$R$446,3),$M$446:$R$446,0))&gt;0,INDEX(M380:R380,1,MATCH(SMALL($M$446:$R$446,3),$M$446:$R$446,0)),IF(INDEX(M380:R380,1,MATCH(SMALL($M$446:$R$446,4),$M$446:$R$446,0))&gt;0,INDEX(M380:R380,1,MATCH(SMALL($M$446:$R$446,4),$M$446:$R$446,0)),IF(INDEX(M380:R380,1,MATCH(SMALL($M$446:$R$446,5),$M$446:$R$446,0))&gt;0,INDEX(M380:R380,1,MATCH(SMALL($M$446:$R$446,5),$M$446:$R$446,0)),INDEX(M380:R380,1,MATCH(SMALL($M$446:$R$446,6),$M$446:$R$446,0))))))),0)</f>
        <v>0</v>
      </c>
      <c r="M380" s="464"/>
      <c r="N380" s="121"/>
      <c r="O380" s="121"/>
      <c r="P380" s="464"/>
      <c r="Q380" s="121"/>
      <c r="R380" s="121"/>
    </row>
    <row r="381" spans="2:18" x14ac:dyDescent="0.2">
      <c r="B381" s="119">
        <v>2</v>
      </c>
      <c r="C381" s="1049"/>
      <c r="D381" s="1049"/>
      <c r="E381" s="1049"/>
      <c r="F381" s="1049"/>
      <c r="G381" s="1049"/>
      <c r="H381" s="1050"/>
      <c r="I381" s="475"/>
      <c r="J381" s="463"/>
      <c r="K381" s="410">
        <f t="shared" si="25"/>
        <v>0</v>
      </c>
      <c r="L381" s="437">
        <f t="shared" si="26"/>
        <v>0</v>
      </c>
      <c r="M381" s="464"/>
      <c r="N381" s="121"/>
      <c r="O381" s="121"/>
      <c r="P381" s="464"/>
      <c r="Q381" s="121"/>
      <c r="R381" s="121"/>
    </row>
    <row r="382" spans="2:18" x14ac:dyDescent="0.2">
      <c r="B382" s="119">
        <v>3</v>
      </c>
      <c r="C382" s="1049"/>
      <c r="D382" s="1049"/>
      <c r="E382" s="1049"/>
      <c r="F382" s="1049"/>
      <c r="G382" s="1049"/>
      <c r="H382" s="1050"/>
      <c r="I382" s="475"/>
      <c r="J382" s="463"/>
      <c r="K382" s="410">
        <f t="shared" si="25"/>
        <v>0</v>
      </c>
      <c r="L382" s="437">
        <f t="shared" si="26"/>
        <v>0</v>
      </c>
      <c r="M382" s="464"/>
      <c r="N382" s="121"/>
      <c r="O382" s="121"/>
      <c r="P382" s="464"/>
      <c r="Q382" s="121"/>
      <c r="R382" s="121"/>
    </row>
    <row r="383" spans="2:18" x14ac:dyDescent="0.2">
      <c r="B383" s="119">
        <v>4</v>
      </c>
      <c r="C383" s="1049"/>
      <c r="D383" s="1049"/>
      <c r="E383" s="1049"/>
      <c r="F383" s="1049"/>
      <c r="G383" s="1049"/>
      <c r="H383" s="1050"/>
      <c r="I383" s="475"/>
      <c r="J383" s="463"/>
      <c r="K383" s="410">
        <f t="shared" si="25"/>
        <v>0</v>
      </c>
      <c r="L383" s="437">
        <f t="shared" si="26"/>
        <v>0</v>
      </c>
      <c r="M383" s="464"/>
      <c r="N383" s="121"/>
      <c r="O383" s="121"/>
      <c r="P383" s="464"/>
      <c r="Q383" s="121"/>
      <c r="R383" s="121"/>
    </row>
    <row r="384" spans="2:18" x14ac:dyDescent="0.2">
      <c r="B384" s="119">
        <v>5</v>
      </c>
      <c r="C384" s="1049"/>
      <c r="D384" s="1049"/>
      <c r="E384" s="1049"/>
      <c r="F384" s="1049"/>
      <c r="G384" s="1049"/>
      <c r="H384" s="1050"/>
      <c r="I384" s="475"/>
      <c r="J384" s="463"/>
      <c r="K384" s="410">
        <f t="shared" si="25"/>
        <v>0</v>
      </c>
      <c r="L384" s="437">
        <f t="shared" si="26"/>
        <v>0</v>
      </c>
      <c r="M384" s="464"/>
      <c r="N384" s="121"/>
      <c r="O384" s="121"/>
      <c r="P384" s="464"/>
      <c r="Q384" s="121"/>
      <c r="R384" s="121"/>
    </row>
    <row r="385" spans="2:18" x14ac:dyDescent="0.2">
      <c r="B385" s="119">
        <v>6</v>
      </c>
      <c r="C385" s="1049"/>
      <c r="D385" s="1049"/>
      <c r="E385" s="1049"/>
      <c r="F385" s="1049"/>
      <c r="G385" s="1049"/>
      <c r="H385" s="1050"/>
      <c r="I385" s="475"/>
      <c r="J385" s="463"/>
      <c r="K385" s="410">
        <f t="shared" si="25"/>
        <v>0</v>
      </c>
      <c r="L385" s="437">
        <f t="shared" si="26"/>
        <v>0</v>
      </c>
      <c r="M385" s="464"/>
      <c r="N385" s="121"/>
      <c r="O385" s="121"/>
      <c r="P385" s="464"/>
      <c r="Q385" s="121"/>
      <c r="R385" s="121"/>
    </row>
    <row r="386" spans="2:18" x14ac:dyDescent="0.2">
      <c r="B386" s="119">
        <v>7</v>
      </c>
      <c r="C386" s="1049"/>
      <c r="D386" s="1049"/>
      <c r="E386" s="1049"/>
      <c r="F386" s="1049"/>
      <c r="G386" s="1049"/>
      <c r="H386" s="1050"/>
      <c r="I386" s="475"/>
      <c r="J386" s="463"/>
      <c r="K386" s="410">
        <f t="shared" si="25"/>
        <v>0</v>
      </c>
      <c r="L386" s="437">
        <f t="shared" si="26"/>
        <v>0</v>
      </c>
      <c r="M386" s="464"/>
      <c r="N386" s="121"/>
      <c r="O386" s="121"/>
      <c r="P386" s="464"/>
      <c r="Q386" s="121"/>
      <c r="R386" s="121"/>
    </row>
    <row r="387" spans="2:18" x14ac:dyDescent="0.2">
      <c r="B387" s="119">
        <v>8</v>
      </c>
      <c r="C387" s="1049"/>
      <c r="D387" s="1049"/>
      <c r="E387" s="1049"/>
      <c r="F387" s="1049"/>
      <c r="G387" s="1049"/>
      <c r="H387" s="1050"/>
      <c r="I387" s="475"/>
      <c r="J387" s="463"/>
      <c r="K387" s="410">
        <f t="shared" si="25"/>
        <v>0</v>
      </c>
      <c r="L387" s="437">
        <f t="shared" si="26"/>
        <v>0</v>
      </c>
      <c r="M387" s="464"/>
      <c r="N387" s="121"/>
      <c r="O387" s="121"/>
      <c r="P387" s="464"/>
      <c r="Q387" s="121"/>
      <c r="R387" s="121"/>
    </row>
    <row r="388" spans="2:18" x14ac:dyDescent="0.2">
      <c r="B388" s="119">
        <v>9</v>
      </c>
      <c r="C388" s="1049"/>
      <c r="D388" s="1049"/>
      <c r="E388" s="1049"/>
      <c r="F388" s="1049"/>
      <c r="G388" s="1049"/>
      <c r="H388" s="1050"/>
      <c r="I388" s="475"/>
      <c r="J388" s="463"/>
      <c r="K388" s="410">
        <f t="shared" si="25"/>
        <v>0</v>
      </c>
      <c r="L388" s="437">
        <f t="shared" si="26"/>
        <v>0</v>
      </c>
      <c r="M388" s="464"/>
      <c r="N388" s="121"/>
      <c r="O388" s="121"/>
      <c r="P388" s="464"/>
      <c r="Q388" s="121"/>
      <c r="R388" s="121"/>
    </row>
    <row r="389" spans="2:18" x14ac:dyDescent="0.2">
      <c r="B389" s="119">
        <v>10</v>
      </c>
      <c r="C389" s="1049"/>
      <c r="D389" s="1049"/>
      <c r="E389" s="1049"/>
      <c r="F389" s="1049"/>
      <c r="G389" s="1049"/>
      <c r="H389" s="1050"/>
      <c r="I389" s="475"/>
      <c r="J389" s="463"/>
      <c r="K389" s="410">
        <f t="shared" si="25"/>
        <v>0</v>
      </c>
      <c r="L389" s="437">
        <f t="shared" si="26"/>
        <v>0</v>
      </c>
      <c r="M389" s="464"/>
      <c r="N389" s="121"/>
      <c r="O389" s="121"/>
      <c r="P389" s="464"/>
      <c r="Q389" s="121"/>
      <c r="R389" s="121"/>
    </row>
    <row r="390" spans="2:18" x14ac:dyDescent="0.2">
      <c r="B390" s="119">
        <v>11</v>
      </c>
      <c r="C390" s="1049"/>
      <c r="D390" s="1049"/>
      <c r="E390" s="1049"/>
      <c r="F390" s="1049"/>
      <c r="G390" s="1049"/>
      <c r="H390" s="1050"/>
      <c r="I390" s="475"/>
      <c r="J390" s="463"/>
      <c r="K390" s="410">
        <f t="shared" si="25"/>
        <v>0</v>
      </c>
      <c r="L390" s="437">
        <f t="shared" si="26"/>
        <v>0</v>
      </c>
      <c r="M390" s="464"/>
      <c r="N390" s="121"/>
      <c r="O390" s="121"/>
      <c r="P390" s="464"/>
      <c r="Q390" s="121"/>
      <c r="R390" s="121"/>
    </row>
    <row r="391" spans="2:18" x14ac:dyDescent="0.2">
      <c r="B391" s="119">
        <v>12</v>
      </c>
      <c r="C391" s="1049"/>
      <c r="D391" s="1049"/>
      <c r="E391" s="1049"/>
      <c r="F391" s="1049"/>
      <c r="G391" s="1049"/>
      <c r="H391" s="1050"/>
      <c r="I391" s="475"/>
      <c r="J391" s="463"/>
      <c r="K391" s="410">
        <f t="shared" si="25"/>
        <v>0</v>
      </c>
      <c r="L391" s="437">
        <f t="shared" si="26"/>
        <v>0</v>
      </c>
      <c r="M391" s="464"/>
      <c r="N391" s="121"/>
      <c r="O391" s="121"/>
      <c r="P391" s="464"/>
      <c r="Q391" s="121"/>
      <c r="R391" s="121"/>
    </row>
    <row r="392" spans="2:18" x14ac:dyDescent="0.2">
      <c r="B392" s="119">
        <v>13</v>
      </c>
      <c r="C392" s="1049"/>
      <c r="D392" s="1049"/>
      <c r="E392" s="1049"/>
      <c r="F392" s="1049"/>
      <c r="G392" s="1049"/>
      <c r="H392" s="1050"/>
      <c r="I392" s="475"/>
      <c r="J392" s="463"/>
      <c r="K392" s="410">
        <f t="shared" si="25"/>
        <v>0</v>
      </c>
      <c r="L392" s="437">
        <f t="shared" si="26"/>
        <v>0</v>
      </c>
      <c r="M392" s="464"/>
      <c r="N392" s="121"/>
      <c r="O392" s="121"/>
      <c r="P392" s="464"/>
      <c r="Q392" s="121"/>
      <c r="R392" s="121"/>
    </row>
    <row r="393" spans="2:18" x14ac:dyDescent="0.2">
      <c r="B393" s="119">
        <v>14</v>
      </c>
      <c r="C393" s="1049"/>
      <c r="D393" s="1049"/>
      <c r="E393" s="1049"/>
      <c r="F393" s="1049"/>
      <c r="G393" s="1049"/>
      <c r="H393" s="1050"/>
      <c r="I393" s="475"/>
      <c r="J393" s="463"/>
      <c r="K393" s="410">
        <f t="shared" si="25"/>
        <v>0</v>
      </c>
      <c r="L393" s="437">
        <f t="shared" si="26"/>
        <v>0</v>
      </c>
      <c r="M393" s="464"/>
      <c r="N393" s="121"/>
      <c r="O393" s="121"/>
      <c r="P393" s="464"/>
      <c r="Q393" s="121"/>
      <c r="R393" s="121"/>
    </row>
    <row r="394" spans="2:18" x14ac:dyDescent="0.2">
      <c r="B394" s="119">
        <v>15</v>
      </c>
      <c r="C394" s="1049"/>
      <c r="D394" s="1049"/>
      <c r="E394" s="1049"/>
      <c r="F394" s="1049"/>
      <c r="G394" s="1049"/>
      <c r="H394" s="1050"/>
      <c r="I394" s="475"/>
      <c r="J394" s="463"/>
      <c r="K394" s="410">
        <f t="shared" si="25"/>
        <v>0</v>
      </c>
      <c r="L394" s="437">
        <f t="shared" si="26"/>
        <v>0</v>
      </c>
      <c r="M394" s="464"/>
      <c r="N394" s="121"/>
      <c r="O394" s="121"/>
      <c r="P394" s="464"/>
      <c r="Q394" s="121"/>
      <c r="R394" s="121"/>
    </row>
    <row r="395" spans="2:18" x14ac:dyDescent="0.2">
      <c r="B395" s="119">
        <v>16</v>
      </c>
      <c r="C395" s="1049"/>
      <c r="D395" s="1049"/>
      <c r="E395" s="1049"/>
      <c r="F395" s="1049"/>
      <c r="G395" s="1049"/>
      <c r="H395" s="1050"/>
      <c r="I395" s="475"/>
      <c r="J395" s="463"/>
      <c r="K395" s="410">
        <f t="shared" si="25"/>
        <v>0</v>
      </c>
      <c r="L395" s="437">
        <f t="shared" si="26"/>
        <v>0</v>
      </c>
      <c r="M395" s="464"/>
      <c r="N395" s="121"/>
      <c r="O395" s="121"/>
      <c r="P395" s="464"/>
      <c r="Q395" s="121"/>
      <c r="R395" s="121"/>
    </row>
    <row r="396" spans="2:18" x14ac:dyDescent="0.2">
      <c r="B396" s="119">
        <v>17</v>
      </c>
      <c r="C396" s="1049"/>
      <c r="D396" s="1049"/>
      <c r="E396" s="1049"/>
      <c r="F396" s="1049"/>
      <c r="G396" s="1049"/>
      <c r="H396" s="1050"/>
      <c r="I396" s="475"/>
      <c r="J396" s="463"/>
      <c r="K396" s="410">
        <f t="shared" si="25"/>
        <v>0</v>
      </c>
      <c r="L396" s="437">
        <f t="shared" si="26"/>
        <v>0</v>
      </c>
      <c r="M396" s="464"/>
      <c r="N396" s="121"/>
      <c r="O396" s="121"/>
      <c r="P396" s="464"/>
      <c r="Q396" s="121"/>
      <c r="R396" s="121"/>
    </row>
    <row r="397" spans="2:18" x14ac:dyDescent="0.2">
      <c r="B397" s="119">
        <v>18</v>
      </c>
      <c r="C397" s="1049"/>
      <c r="D397" s="1049"/>
      <c r="E397" s="1049"/>
      <c r="F397" s="1049"/>
      <c r="G397" s="1049"/>
      <c r="H397" s="1050"/>
      <c r="I397" s="475"/>
      <c r="J397" s="463"/>
      <c r="K397" s="410">
        <f t="shared" si="25"/>
        <v>0</v>
      </c>
      <c r="L397" s="437">
        <f t="shared" si="26"/>
        <v>0</v>
      </c>
      <c r="M397" s="464"/>
      <c r="N397" s="121"/>
      <c r="O397" s="121"/>
      <c r="P397" s="464"/>
      <c r="Q397" s="121"/>
      <c r="R397" s="121"/>
    </row>
    <row r="398" spans="2:18" x14ac:dyDescent="0.2">
      <c r="B398" s="119">
        <v>19</v>
      </c>
      <c r="C398" s="1049"/>
      <c r="D398" s="1049"/>
      <c r="E398" s="1049"/>
      <c r="F398" s="1049"/>
      <c r="G398" s="1049"/>
      <c r="H398" s="1050"/>
      <c r="I398" s="475"/>
      <c r="J398" s="463"/>
      <c r="K398" s="410">
        <f t="shared" si="25"/>
        <v>0</v>
      </c>
      <c r="L398" s="437">
        <f t="shared" si="26"/>
        <v>0</v>
      </c>
      <c r="M398" s="464"/>
      <c r="N398" s="121"/>
      <c r="O398" s="121"/>
      <c r="P398" s="464"/>
      <c r="Q398" s="121"/>
      <c r="R398" s="121"/>
    </row>
    <row r="399" spans="2:18" x14ac:dyDescent="0.2">
      <c r="B399" s="119">
        <v>20</v>
      </c>
      <c r="C399" s="1049"/>
      <c r="D399" s="1049"/>
      <c r="E399" s="1049"/>
      <c r="F399" s="1049"/>
      <c r="G399" s="1049"/>
      <c r="H399" s="1050"/>
      <c r="I399" s="475"/>
      <c r="J399" s="463"/>
      <c r="K399" s="410">
        <f t="shared" si="25"/>
        <v>0</v>
      </c>
      <c r="L399" s="437">
        <f t="shared" si="26"/>
        <v>0</v>
      </c>
      <c r="M399" s="464"/>
      <c r="N399" s="121"/>
      <c r="O399" s="121"/>
      <c r="P399" s="464"/>
      <c r="Q399" s="121"/>
      <c r="R399" s="121"/>
    </row>
    <row r="400" spans="2:18" x14ac:dyDescent="0.2">
      <c r="B400" s="1080" t="s">
        <v>236</v>
      </c>
      <c r="C400" s="1080"/>
      <c r="D400" s="1080"/>
      <c r="E400" s="1080"/>
      <c r="F400" s="1080"/>
      <c r="G400" s="1080"/>
      <c r="H400" s="1080"/>
      <c r="I400" s="1080"/>
      <c r="J400" s="1080"/>
      <c r="K400" s="1080"/>
      <c r="L400" s="1080"/>
      <c r="M400" s="480" t="s">
        <v>899</v>
      </c>
      <c r="N400" s="480" t="s">
        <v>908</v>
      </c>
      <c r="O400" s="480" t="s">
        <v>909</v>
      </c>
      <c r="P400" s="480" t="s">
        <v>924</v>
      </c>
      <c r="Q400" s="480" t="s">
        <v>925</v>
      </c>
      <c r="R400" s="480" t="s">
        <v>926</v>
      </c>
    </row>
    <row r="401" spans="2:18" x14ac:dyDescent="0.2">
      <c r="B401" s="1051" t="s">
        <v>228</v>
      </c>
      <c r="C401" s="1052"/>
      <c r="D401" s="1052"/>
      <c r="E401" s="1052"/>
      <c r="F401" s="1052"/>
      <c r="G401" s="1052"/>
      <c r="H401" s="1053"/>
      <c r="I401" s="116" t="s">
        <v>229</v>
      </c>
      <c r="J401" s="117" t="s">
        <v>230</v>
      </c>
      <c r="K401" s="117" t="s">
        <v>231</v>
      </c>
      <c r="L401" s="117" t="s">
        <v>898</v>
      </c>
      <c r="M401" s="459" t="s">
        <v>232</v>
      </c>
      <c r="N401" s="459" t="s">
        <v>232</v>
      </c>
      <c r="O401" s="459" t="s">
        <v>232</v>
      </c>
      <c r="P401" s="459" t="s">
        <v>232</v>
      </c>
      <c r="Q401" s="459" t="s">
        <v>232</v>
      </c>
      <c r="R401" s="459" t="s">
        <v>232</v>
      </c>
    </row>
    <row r="402" spans="2:18" x14ac:dyDescent="0.2">
      <c r="B402" s="119">
        <v>1</v>
      </c>
      <c r="C402" s="1082"/>
      <c r="D402" s="1049"/>
      <c r="E402" s="1049"/>
      <c r="F402" s="1049"/>
      <c r="G402" s="1049"/>
      <c r="H402" s="1050"/>
      <c r="I402" s="475"/>
      <c r="J402" s="463"/>
      <c r="K402" s="410">
        <f t="shared" ref="K402:K421" si="27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437">
        <f t="shared" ref="L402:L421" si="28">IFERROR(IF(INDEX(M402:R402,1,MATCH(SMALL($M$446:$R$446,1),$M$446:$R$446,0))&gt;0,INDEX(M402:R402,1,MATCH(SMALL($M$446:$R$446,1),$M$446:$R$446,0)),IF(INDEX(M402:R402,1,MATCH(SMALL($M$446:$R$446,2),$M$446:$R$446,0))&gt;0,INDEX(M402:R402,1,MATCH(SMALL($M$446:$R$446,2),$M$446:$R$446,0)),IF(INDEX(M402:R402,1,MATCH(SMALL($M$446:$R$446,3),$M$446:$R$446,0))&gt;0,INDEX(M402:R402,1,MATCH(SMALL($M$446:$R$446,3),$M$446:$R$446,0)),IF(INDEX(M402:R402,1,MATCH(SMALL($M$446:$R$446,4),$M$446:$R$446,0))&gt;0,INDEX(M402:R402,1,MATCH(SMALL($M$446:$R$446,4),$M$446:$R$446,0)),IF(INDEX(M402:R402,1,MATCH(SMALL($M$446:$R$446,5),$M$446:$R$446,0))&gt;0,INDEX(M402:R402,1,MATCH(SMALL($M$446:$R$446,5),$M$446:$R$446,0)),INDEX(M402:R402,1,MATCH(SMALL($M$446:$R$446,6),$M$446:$R$446,0))))))),0)</f>
        <v>0</v>
      </c>
      <c r="M402" s="464"/>
      <c r="N402" s="121"/>
      <c r="O402" s="121"/>
      <c r="P402" s="464"/>
      <c r="Q402" s="121"/>
      <c r="R402" s="121"/>
    </row>
    <row r="403" spans="2:18" x14ac:dyDescent="0.2">
      <c r="B403" s="119">
        <v>2</v>
      </c>
      <c r="C403" s="1049"/>
      <c r="D403" s="1049"/>
      <c r="E403" s="1049"/>
      <c r="F403" s="1049"/>
      <c r="G403" s="1049"/>
      <c r="H403" s="1050"/>
      <c r="I403" s="475"/>
      <c r="J403" s="463"/>
      <c r="K403" s="410">
        <f t="shared" si="27"/>
        <v>0</v>
      </c>
      <c r="L403" s="437">
        <f t="shared" si="28"/>
        <v>0</v>
      </c>
      <c r="M403" s="464"/>
      <c r="N403" s="121"/>
      <c r="O403" s="121"/>
      <c r="P403" s="464"/>
      <c r="Q403" s="121"/>
      <c r="R403" s="121"/>
    </row>
    <row r="404" spans="2:18" x14ac:dyDescent="0.2">
      <c r="B404" s="119">
        <v>3</v>
      </c>
      <c r="C404" s="1049"/>
      <c r="D404" s="1049"/>
      <c r="E404" s="1049"/>
      <c r="F404" s="1049"/>
      <c r="G404" s="1049"/>
      <c r="H404" s="1050"/>
      <c r="I404" s="475"/>
      <c r="J404" s="463"/>
      <c r="K404" s="410">
        <f t="shared" si="27"/>
        <v>0</v>
      </c>
      <c r="L404" s="437">
        <f t="shared" si="28"/>
        <v>0</v>
      </c>
      <c r="M404" s="464"/>
      <c r="N404" s="121"/>
      <c r="O404" s="121"/>
      <c r="P404" s="464"/>
      <c r="Q404" s="121"/>
      <c r="R404" s="121"/>
    </row>
    <row r="405" spans="2:18" x14ac:dyDescent="0.2">
      <c r="B405" s="119">
        <v>4</v>
      </c>
      <c r="C405" s="1049"/>
      <c r="D405" s="1049"/>
      <c r="E405" s="1049"/>
      <c r="F405" s="1049"/>
      <c r="G405" s="1049"/>
      <c r="H405" s="1050"/>
      <c r="I405" s="475"/>
      <c r="J405" s="463"/>
      <c r="K405" s="410">
        <f t="shared" si="27"/>
        <v>0</v>
      </c>
      <c r="L405" s="437">
        <f t="shared" si="28"/>
        <v>0</v>
      </c>
      <c r="M405" s="464"/>
      <c r="N405" s="121"/>
      <c r="O405" s="121"/>
      <c r="P405" s="464"/>
      <c r="Q405" s="121"/>
      <c r="R405" s="121"/>
    </row>
    <row r="406" spans="2:18" x14ac:dyDescent="0.2">
      <c r="B406" s="119">
        <v>5</v>
      </c>
      <c r="C406" s="1049"/>
      <c r="D406" s="1049"/>
      <c r="E406" s="1049"/>
      <c r="F406" s="1049"/>
      <c r="G406" s="1049"/>
      <c r="H406" s="1050"/>
      <c r="I406" s="475"/>
      <c r="J406" s="463"/>
      <c r="K406" s="410">
        <f t="shared" si="27"/>
        <v>0</v>
      </c>
      <c r="L406" s="437">
        <f t="shared" si="28"/>
        <v>0</v>
      </c>
      <c r="M406" s="464"/>
      <c r="N406" s="121"/>
      <c r="O406" s="121"/>
      <c r="P406" s="464"/>
      <c r="Q406" s="121"/>
      <c r="R406" s="121"/>
    </row>
    <row r="407" spans="2:18" x14ac:dyDescent="0.2">
      <c r="B407" s="119">
        <v>6</v>
      </c>
      <c r="C407" s="1049"/>
      <c r="D407" s="1049"/>
      <c r="E407" s="1049"/>
      <c r="F407" s="1049"/>
      <c r="G407" s="1049"/>
      <c r="H407" s="1050"/>
      <c r="I407" s="475"/>
      <c r="J407" s="463"/>
      <c r="K407" s="410">
        <f t="shared" si="27"/>
        <v>0</v>
      </c>
      <c r="L407" s="437">
        <f t="shared" si="28"/>
        <v>0</v>
      </c>
      <c r="M407" s="464"/>
      <c r="N407" s="121"/>
      <c r="O407" s="121"/>
      <c r="P407" s="464"/>
      <c r="Q407" s="121"/>
      <c r="R407" s="121"/>
    </row>
    <row r="408" spans="2:18" x14ac:dyDescent="0.2">
      <c r="B408" s="119">
        <v>7</v>
      </c>
      <c r="C408" s="1049"/>
      <c r="D408" s="1049"/>
      <c r="E408" s="1049"/>
      <c r="F408" s="1049"/>
      <c r="G408" s="1049"/>
      <c r="H408" s="1050"/>
      <c r="I408" s="475"/>
      <c r="J408" s="463"/>
      <c r="K408" s="410">
        <f t="shared" si="27"/>
        <v>0</v>
      </c>
      <c r="L408" s="437">
        <f t="shared" si="28"/>
        <v>0</v>
      </c>
      <c r="M408" s="464"/>
      <c r="N408" s="121"/>
      <c r="O408" s="121"/>
      <c r="P408" s="464"/>
      <c r="Q408" s="121"/>
      <c r="R408" s="121"/>
    </row>
    <row r="409" spans="2:18" x14ac:dyDescent="0.2">
      <c r="B409" s="119">
        <v>8</v>
      </c>
      <c r="C409" s="1049"/>
      <c r="D409" s="1049"/>
      <c r="E409" s="1049"/>
      <c r="F409" s="1049"/>
      <c r="G409" s="1049"/>
      <c r="H409" s="1050"/>
      <c r="I409" s="475"/>
      <c r="J409" s="463"/>
      <c r="K409" s="410">
        <f t="shared" si="27"/>
        <v>0</v>
      </c>
      <c r="L409" s="437">
        <f t="shared" si="28"/>
        <v>0</v>
      </c>
      <c r="M409" s="464"/>
      <c r="N409" s="121"/>
      <c r="O409" s="121"/>
      <c r="P409" s="464"/>
      <c r="Q409" s="121"/>
      <c r="R409" s="121"/>
    </row>
    <row r="410" spans="2:18" x14ac:dyDescent="0.2">
      <c r="B410" s="119">
        <v>9</v>
      </c>
      <c r="C410" s="1049"/>
      <c r="D410" s="1049"/>
      <c r="E410" s="1049"/>
      <c r="F410" s="1049"/>
      <c r="G410" s="1049"/>
      <c r="H410" s="1050"/>
      <c r="I410" s="475"/>
      <c r="J410" s="463"/>
      <c r="K410" s="410">
        <f t="shared" si="27"/>
        <v>0</v>
      </c>
      <c r="L410" s="437">
        <f t="shared" si="28"/>
        <v>0</v>
      </c>
      <c r="M410" s="464"/>
      <c r="N410" s="121"/>
      <c r="O410" s="121"/>
      <c r="P410" s="464"/>
      <c r="Q410" s="121"/>
      <c r="R410" s="121"/>
    </row>
    <row r="411" spans="2:18" x14ac:dyDescent="0.2">
      <c r="B411" s="119">
        <v>10</v>
      </c>
      <c r="C411" s="1049"/>
      <c r="D411" s="1049"/>
      <c r="E411" s="1049"/>
      <c r="F411" s="1049"/>
      <c r="G411" s="1049"/>
      <c r="H411" s="1050"/>
      <c r="I411" s="475"/>
      <c r="J411" s="463"/>
      <c r="K411" s="410">
        <f t="shared" si="27"/>
        <v>0</v>
      </c>
      <c r="L411" s="437">
        <f t="shared" si="28"/>
        <v>0</v>
      </c>
      <c r="M411" s="464"/>
      <c r="N411" s="121"/>
      <c r="O411" s="121"/>
      <c r="P411" s="464"/>
      <c r="Q411" s="121"/>
      <c r="R411" s="121"/>
    </row>
    <row r="412" spans="2:18" x14ac:dyDescent="0.2">
      <c r="B412" s="119">
        <v>11</v>
      </c>
      <c r="C412" s="1049"/>
      <c r="D412" s="1049"/>
      <c r="E412" s="1049"/>
      <c r="F412" s="1049"/>
      <c r="G412" s="1049"/>
      <c r="H412" s="1050"/>
      <c r="I412" s="475"/>
      <c r="J412" s="463"/>
      <c r="K412" s="410">
        <f t="shared" si="27"/>
        <v>0</v>
      </c>
      <c r="L412" s="437">
        <f t="shared" si="28"/>
        <v>0</v>
      </c>
      <c r="M412" s="464"/>
      <c r="N412" s="121"/>
      <c r="O412" s="121"/>
      <c r="P412" s="464"/>
      <c r="Q412" s="121"/>
      <c r="R412" s="121"/>
    </row>
    <row r="413" spans="2:18" x14ac:dyDescent="0.2">
      <c r="B413" s="119">
        <v>12</v>
      </c>
      <c r="C413" s="1049"/>
      <c r="D413" s="1049"/>
      <c r="E413" s="1049"/>
      <c r="F413" s="1049"/>
      <c r="G413" s="1049"/>
      <c r="H413" s="1050"/>
      <c r="I413" s="475"/>
      <c r="J413" s="463"/>
      <c r="K413" s="410">
        <f t="shared" si="27"/>
        <v>0</v>
      </c>
      <c r="L413" s="437">
        <f t="shared" si="28"/>
        <v>0</v>
      </c>
      <c r="M413" s="464"/>
      <c r="N413" s="121"/>
      <c r="O413" s="121"/>
      <c r="P413" s="464"/>
      <c r="Q413" s="121"/>
      <c r="R413" s="121"/>
    </row>
    <row r="414" spans="2:18" x14ac:dyDescent="0.2">
      <c r="B414" s="119">
        <v>13</v>
      </c>
      <c r="C414" s="1049"/>
      <c r="D414" s="1049"/>
      <c r="E414" s="1049"/>
      <c r="F414" s="1049"/>
      <c r="G414" s="1049"/>
      <c r="H414" s="1050"/>
      <c r="I414" s="475"/>
      <c r="J414" s="463"/>
      <c r="K414" s="410">
        <f t="shared" si="27"/>
        <v>0</v>
      </c>
      <c r="L414" s="437">
        <f t="shared" si="28"/>
        <v>0</v>
      </c>
      <c r="M414" s="464"/>
      <c r="N414" s="121"/>
      <c r="O414" s="121"/>
      <c r="P414" s="464"/>
      <c r="Q414" s="121"/>
      <c r="R414" s="121"/>
    </row>
    <row r="415" spans="2:18" x14ac:dyDescent="0.2">
      <c r="B415" s="119">
        <v>14</v>
      </c>
      <c r="C415" s="1049"/>
      <c r="D415" s="1049"/>
      <c r="E415" s="1049"/>
      <c r="F415" s="1049"/>
      <c r="G415" s="1049"/>
      <c r="H415" s="1050"/>
      <c r="I415" s="475"/>
      <c r="J415" s="463"/>
      <c r="K415" s="410">
        <f t="shared" si="27"/>
        <v>0</v>
      </c>
      <c r="L415" s="437">
        <f t="shared" si="28"/>
        <v>0</v>
      </c>
      <c r="M415" s="464"/>
      <c r="N415" s="121"/>
      <c r="O415" s="121"/>
      <c r="P415" s="464"/>
      <c r="Q415" s="121"/>
      <c r="R415" s="121"/>
    </row>
    <row r="416" spans="2:18" x14ac:dyDescent="0.2">
      <c r="B416" s="119">
        <v>15</v>
      </c>
      <c r="C416" s="1049"/>
      <c r="D416" s="1049"/>
      <c r="E416" s="1049"/>
      <c r="F416" s="1049"/>
      <c r="G416" s="1049"/>
      <c r="H416" s="1050"/>
      <c r="I416" s="475"/>
      <c r="J416" s="463"/>
      <c r="K416" s="410">
        <f t="shared" si="27"/>
        <v>0</v>
      </c>
      <c r="L416" s="437">
        <f t="shared" si="28"/>
        <v>0</v>
      </c>
      <c r="M416" s="464"/>
      <c r="N416" s="121"/>
      <c r="O416" s="121"/>
      <c r="P416" s="464"/>
      <c r="Q416" s="121"/>
      <c r="R416" s="121"/>
    </row>
    <row r="417" spans="2:18" x14ac:dyDescent="0.2">
      <c r="B417" s="119">
        <v>16</v>
      </c>
      <c r="C417" s="1049"/>
      <c r="D417" s="1049"/>
      <c r="E417" s="1049"/>
      <c r="F417" s="1049"/>
      <c r="G417" s="1049"/>
      <c r="H417" s="1050"/>
      <c r="I417" s="475"/>
      <c r="J417" s="463"/>
      <c r="K417" s="410">
        <f t="shared" si="27"/>
        <v>0</v>
      </c>
      <c r="L417" s="437">
        <f t="shared" si="28"/>
        <v>0</v>
      </c>
      <c r="M417" s="464"/>
      <c r="N417" s="121"/>
      <c r="O417" s="121"/>
      <c r="P417" s="464"/>
      <c r="Q417" s="121"/>
      <c r="R417" s="121"/>
    </row>
    <row r="418" spans="2:18" x14ac:dyDescent="0.2">
      <c r="B418" s="119">
        <v>17</v>
      </c>
      <c r="C418" s="1049"/>
      <c r="D418" s="1049"/>
      <c r="E418" s="1049"/>
      <c r="F418" s="1049"/>
      <c r="G418" s="1049"/>
      <c r="H418" s="1050"/>
      <c r="I418" s="475"/>
      <c r="J418" s="463"/>
      <c r="K418" s="410">
        <f t="shared" si="27"/>
        <v>0</v>
      </c>
      <c r="L418" s="437">
        <f t="shared" si="28"/>
        <v>0</v>
      </c>
      <c r="M418" s="464"/>
      <c r="N418" s="121"/>
      <c r="O418" s="121"/>
      <c r="P418" s="464"/>
      <c r="Q418" s="121"/>
      <c r="R418" s="121"/>
    </row>
    <row r="419" spans="2:18" x14ac:dyDescent="0.2">
      <c r="B419" s="119">
        <v>18</v>
      </c>
      <c r="C419" s="1049"/>
      <c r="D419" s="1049"/>
      <c r="E419" s="1049"/>
      <c r="F419" s="1049"/>
      <c r="G419" s="1049"/>
      <c r="H419" s="1050"/>
      <c r="I419" s="475"/>
      <c r="J419" s="463"/>
      <c r="K419" s="410">
        <f t="shared" si="27"/>
        <v>0</v>
      </c>
      <c r="L419" s="437">
        <f t="shared" si="28"/>
        <v>0</v>
      </c>
      <c r="M419" s="464"/>
      <c r="N419" s="121"/>
      <c r="O419" s="121"/>
      <c r="P419" s="464"/>
      <c r="Q419" s="121"/>
      <c r="R419" s="121"/>
    </row>
    <row r="420" spans="2:18" x14ac:dyDescent="0.2">
      <c r="B420" s="119">
        <v>19</v>
      </c>
      <c r="C420" s="1049"/>
      <c r="D420" s="1049"/>
      <c r="E420" s="1049"/>
      <c r="F420" s="1049"/>
      <c r="G420" s="1049"/>
      <c r="H420" s="1050"/>
      <c r="I420" s="475"/>
      <c r="J420" s="463"/>
      <c r="K420" s="410">
        <f t="shared" si="27"/>
        <v>0</v>
      </c>
      <c r="L420" s="437">
        <f t="shared" si="28"/>
        <v>0</v>
      </c>
      <c r="M420" s="464"/>
      <c r="N420" s="121"/>
      <c r="O420" s="121"/>
      <c r="P420" s="464"/>
      <c r="Q420" s="121"/>
      <c r="R420" s="121"/>
    </row>
    <row r="421" spans="2:18" x14ac:dyDescent="0.2">
      <c r="B421" s="119">
        <v>20</v>
      </c>
      <c r="C421" s="1049"/>
      <c r="D421" s="1049"/>
      <c r="E421" s="1049"/>
      <c r="F421" s="1049"/>
      <c r="G421" s="1049"/>
      <c r="H421" s="1050"/>
      <c r="I421" s="475"/>
      <c r="J421" s="463"/>
      <c r="K421" s="410">
        <f t="shared" si="27"/>
        <v>0</v>
      </c>
      <c r="L421" s="437">
        <f t="shared" si="28"/>
        <v>0</v>
      </c>
      <c r="M421" s="464"/>
      <c r="N421" s="121"/>
      <c r="O421" s="121"/>
      <c r="P421" s="464"/>
      <c r="Q421" s="121"/>
      <c r="R421" s="121"/>
    </row>
    <row r="422" spans="2:18" x14ac:dyDescent="0.2">
      <c r="B422" s="1079" t="s">
        <v>972</v>
      </c>
      <c r="C422" s="1079"/>
      <c r="D422" s="1079"/>
      <c r="E422" s="1079"/>
      <c r="F422" s="1079"/>
      <c r="G422" s="1079"/>
      <c r="H422" s="1079"/>
      <c r="I422" s="1079"/>
      <c r="J422" s="1079"/>
      <c r="K422" s="1079"/>
      <c r="L422" s="1079"/>
      <c r="M422" s="453"/>
      <c r="N422" s="453"/>
      <c r="O422" s="454"/>
      <c r="P422" s="453"/>
      <c r="Q422" s="453"/>
      <c r="R422" s="454"/>
    </row>
    <row r="423" spans="2:18" x14ac:dyDescent="0.2">
      <c r="B423" s="1080" t="s">
        <v>236</v>
      </c>
      <c r="C423" s="1080"/>
      <c r="D423" s="1080"/>
      <c r="E423" s="1080"/>
      <c r="F423" s="1080"/>
      <c r="G423" s="1080"/>
      <c r="H423" s="1080"/>
      <c r="I423" s="1080"/>
      <c r="J423" s="1080"/>
      <c r="K423" s="1080"/>
      <c r="L423" s="1080"/>
      <c r="M423" s="477" t="s">
        <v>899</v>
      </c>
      <c r="N423" s="471" t="s">
        <v>908</v>
      </c>
      <c r="O423" s="471" t="s">
        <v>909</v>
      </c>
      <c r="P423" s="477" t="s">
        <v>924</v>
      </c>
      <c r="Q423" s="471" t="s">
        <v>925</v>
      </c>
      <c r="R423" s="471" t="s">
        <v>926</v>
      </c>
    </row>
    <row r="424" spans="2:18" x14ac:dyDescent="0.2">
      <c r="B424" s="1051" t="s">
        <v>228</v>
      </c>
      <c r="C424" s="1052"/>
      <c r="D424" s="1052"/>
      <c r="E424" s="1052"/>
      <c r="F424" s="1052"/>
      <c r="G424" s="1052"/>
      <c r="H424" s="1053"/>
      <c r="I424" s="116" t="s">
        <v>229</v>
      </c>
      <c r="J424" s="117" t="s">
        <v>230</v>
      </c>
      <c r="K424" s="117" t="s">
        <v>231</v>
      </c>
      <c r="L424" s="117" t="s">
        <v>898</v>
      </c>
      <c r="M424" s="299" t="s">
        <v>232</v>
      </c>
      <c r="N424" s="299" t="s">
        <v>232</v>
      </c>
      <c r="O424" s="299" t="s">
        <v>232</v>
      </c>
      <c r="P424" s="299" t="s">
        <v>232</v>
      </c>
      <c r="Q424" s="299" t="s">
        <v>232</v>
      </c>
      <c r="R424" s="299" t="s">
        <v>232</v>
      </c>
    </row>
    <row r="425" spans="2:18" x14ac:dyDescent="0.2">
      <c r="B425" s="119">
        <v>1</v>
      </c>
      <c r="C425" s="1088"/>
      <c r="D425" s="1049"/>
      <c r="E425" s="1049"/>
      <c r="F425" s="1049"/>
      <c r="G425" s="1049"/>
      <c r="H425" s="1050"/>
      <c r="I425" s="475"/>
      <c r="J425" s="463"/>
      <c r="K425" s="410">
        <f t="shared" ref="K425:K444" si="29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437">
        <f t="shared" ref="L425:L443" si="30">IFERROR(IF(INDEX(M425:R425,1,MATCH(SMALL($M$446:$R$446,1),$M$446:$R$446,0))&gt;0,INDEX(M425:R425,1,MATCH(SMALL($M$446:$R$446,1),$M$446:$R$446,0)),IF(INDEX(M425:R425,1,MATCH(SMALL($M$446:$R$446,2),$M$446:$R$446,0))&gt;0,INDEX(M425:R425,1,MATCH(SMALL($M$446:$R$446,2),$M$446:$R$446,0)),IF(INDEX(M425:R425,1,MATCH(SMALL($M$446:$R$446,3),$M$446:$R$446,0))&gt;0,INDEX(M425:R425,1,MATCH(SMALL($M$446:$R$446,3),$M$446:$R$446,0)),IF(INDEX(M425:R425,1,MATCH(SMALL($M$446:$R$446,4),$M$446:$R$446,0))&gt;0,INDEX(M425:R425,1,MATCH(SMALL($M$446:$R$446,4),$M$446:$R$446,0)),IF(INDEX(M425:R425,1,MATCH(SMALL($M$446:$R$446,5),$M$446:$R$446,0))&gt;0,INDEX(M425:R425,1,MATCH(SMALL($M$446:$R$446,5),$M$446:$R$446,0)),INDEX(M425:R425,1,MATCH(SMALL($M$446:$R$446,6),$M$446:$R$446,0))))))),0)</f>
        <v>0</v>
      </c>
      <c r="M425" s="464"/>
      <c r="N425" s="121"/>
      <c r="O425" s="121"/>
      <c r="P425" s="464"/>
      <c r="Q425" s="121"/>
      <c r="R425" s="121"/>
    </row>
    <row r="426" spans="2:18" x14ac:dyDescent="0.2">
      <c r="B426" s="119">
        <v>2</v>
      </c>
      <c r="C426" s="1049"/>
      <c r="D426" s="1049"/>
      <c r="E426" s="1049"/>
      <c r="F426" s="1049"/>
      <c r="G426" s="1049"/>
      <c r="H426" s="1050"/>
      <c r="I426" s="475"/>
      <c r="J426" s="463"/>
      <c r="K426" s="410">
        <f t="shared" si="29"/>
        <v>0</v>
      </c>
      <c r="L426" s="437">
        <f t="shared" si="30"/>
        <v>0</v>
      </c>
      <c r="M426" s="464"/>
      <c r="N426" s="121"/>
      <c r="O426" s="121"/>
      <c r="P426" s="464"/>
      <c r="Q426" s="121"/>
      <c r="R426" s="121"/>
    </row>
    <row r="427" spans="2:18" x14ac:dyDescent="0.2">
      <c r="B427" s="119">
        <v>3</v>
      </c>
      <c r="C427" s="1049"/>
      <c r="D427" s="1049"/>
      <c r="E427" s="1049"/>
      <c r="F427" s="1049"/>
      <c r="G427" s="1049"/>
      <c r="H427" s="1050"/>
      <c r="I427" s="475"/>
      <c r="J427" s="463"/>
      <c r="K427" s="410">
        <f t="shared" si="29"/>
        <v>0</v>
      </c>
      <c r="L427" s="437">
        <f t="shared" si="30"/>
        <v>0</v>
      </c>
      <c r="M427" s="464"/>
      <c r="N427" s="121"/>
      <c r="O427" s="121"/>
      <c r="P427" s="464"/>
      <c r="Q427" s="121"/>
      <c r="R427" s="121"/>
    </row>
    <row r="428" spans="2:18" x14ac:dyDescent="0.2">
      <c r="B428" s="119">
        <v>4</v>
      </c>
      <c r="C428" s="1049"/>
      <c r="D428" s="1049"/>
      <c r="E428" s="1049"/>
      <c r="F428" s="1049"/>
      <c r="G428" s="1049"/>
      <c r="H428" s="1050"/>
      <c r="I428" s="475"/>
      <c r="J428" s="463"/>
      <c r="K428" s="410">
        <f t="shared" si="29"/>
        <v>0</v>
      </c>
      <c r="L428" s="437">
        <f t="shared" si="30"/>
        <v>0</v>
      </c>
      <c r="M428" s="464"/>
      <c r="N428" s="121"/>
      <c r="O428" s="121"/>
      <c r="P428" s="464"/>
      <c r="Q428" s="121"/>
      <c r="R428" s="121"/>
    </row>
    <row r="429" spans="2:18" x14ac:dyDescent="0.2">
      <c r="B429" s="119">
        <v>5</v>
      </c>
      <c r="C429" s="1049"/>
      <c r="D429" s="1049"/>
      <c r="E429" s="1049"/>
      <c r="F429" s="1049"/>
      <c r="G429" s="1049"/>
      <c r="H429" s="1050"/>
      <c r="I429" s="475"/>
      <c r="J429" s="463"/>
      <c r="K429" s="410">
        <f t="shared" si="29"/>
        <v>0</v>
      </c>
      <c r="L429" s="437">
        <f t="shared" si="30"/>
        <v>0</v>
      </c>
      <c r="M429" s="464"/>
      <c r="N429" s="121"/>
      <c r="O429" s="121"/>
      <c r="P429" s="464"/>
      <c r="Q429" s="121"/>
      <c r="R429" s="121"/>
    </row>
    <row r="430" spans="2:18" x14ac:dyDescent="0.2">
      <c r="B430" s="119">
        <v>6</v>
      </c>
      <c r="C430" s="1049"/>
      <c r="D430" s="1049"/>
      <c r="E430" s="1049"/>
      <c r="F430" s="1049"/>
      <c r="G430" s="1049"/>
      <c r="H430" s="1050"/>
      <c r="I430" s="475"/>
      <c r="J430" s="463"/>
      <c r="K430" s="410">
        <f t="shared" si="29"/>
        <v>0</v>
      </c>
      <c r="L430" s="437">
        <f t="shared" si="30"/>
        <v>0</v>
      </c>
      <c r="M430" s="464"/>
      <c r="N430" s="121"/>
      <c r="O430" s="121"/>
      <c r="P430" s="464"/>
      <c r="Q430" s="121"/>
      <c r="R430" s="121"/>
    </row>
    <row r="431" spans="2:18" x14ac:dyDescent="0.2">
      <c r="B431" s="119">
        <v>7</v>
      </c>
      <c r="C431" s="1049"/>
      <c r="D431" s="1049"/>
      <c r="E431" s="1049"/>
      <c r="F431" s="1049"/>
      <c r="G431" s="1049"/>
      <c r="H431" s="1050"/>
      <c r="I431" s="475"/>
      <c r="J431" s="463"/>
      <c r="K431" s="410">
        <f t="shared" si="29"/>
        <v>0</v>
      </c>
      <c r="L431" s="437">
        <f t="shared" si="30"/>
        <v>0</v>
      </c>
      <c r="M431" s="464"/>
      <c r="N431" s="121"/>
      <c r="O431" s="121"/>
      <c r="P431" s="464"/>
      <c r="Q431" s="121"/>
      <c r="R431" s="121"/>
    </row>
    <row r="432" spans="2:18" x14ac:dyDescent="0.2">
      <c r="B432" s="119">
        <v>8</v>
      </c>
      <c r="C432" s="1049"/>
      <c r="D432" s="1049"/>
      <c r="E432" s="1049"/>
      <c r="F432" s="1049"/>
      <c r="G432" s="1049"/>
      <c r="H432" s="1050"/>
      <c r="I432" s="475"/>
      <c r="J432" s="463"/>
      <c r="K432" s="410">
        <f t="shared" si="29"/>
        <v>0</v>
      </c>
      <c r="L432" s="437">
        <f t="shared" si="30"/>
        <v>0</v>
      </c>
      <c r="M432" s="464"/>
      <c r="N432" s="121"/>
      <c r="O432" s="121"/>
      <c r="P432" s="464"/>
      <c r="Q432" s="121"/>
      <c r="R432" s="121"/>
    </row>
    <row r="433" spans="2:18" x14ac:dyDescent="0.2">
      <c r="B433" s="119">
        <v>9</v>
      </c>
      <c r="C433" s="1049"/>
      <c r="D433" s="1049"/>
      <c r="E433" s="1049"/>
      <c r="F433" s="1049"/>
      <c r="G433" s="1049"/>
      <c r="H433" s="1050"/>
      <c r="I433" s="475"/>
      <c r="J433" s="463"/>
      <c r="K433" s="410">
        <f t="shared" si="29"/>
        <v>0</v>
      </c>
      <c r="L433" s="437">
        <f t="shared" si="30"/>
        <v>0</v>
      </c>
      <c r="M433" s="464"/>
      <c r="N433" s="121"/>
      <c r="O433" s="121"/>
      <c r="P433" s="464"/>
      <c r="Q433" s="121"/>
      <c r="R433" s="121"/>
    </row>
    <row r="434" spans="2:18" x14ac:dyDescent="0.2">
      <c r="B434" s="119">
        <v>10</v>
      </c>
      <c r="C434" s="1049"/>
      <c r="D434" s="1049"/>
      <c r="E434" s="1049"/>
      <c r="F434" s="1049"/>
      <c r="G434" s="1049"/>
      <c r="H434" s="1050"/>
      <c r="I434" s="475"/>
      <c r="J434" s="463"/>
      <c r="K434" s="410">
        <f t="shared" si="29"/>
        <v>0</v>
      </c>
      <c r="L434" s="437">
        <f t="shared" si="30"/>
        <v>0</v>
      </c>
      <c r="M434" s="464"/>
      <c r="N434" s="121"/>
      <c r="O434" s="121"/>
      <c r="P434" s="464"/>
      <c r="Q434" s="121"/>
      <c r="R434" s="121"/>
    </row>
    <row r="435" spans="2:18" x14ac:dyDescent="0.2">
      <c r="B435" s="119">
        <v>11</v>
      </c>
      <c r="C435" s="1049"/>
      <c r="D435" s="1049"/>
      <c r="E435" s="1049"/>
      <c r="F435" s="1049"/>
      <c r="G435" s="1049"/>
      <c r="H435" s="1050"/>
      <c r="I435" s="475"/>
      <c r="J435" s="463"/>
      <c r="K435" s="410">
        <f t="shared" si="29"/>
        <v>0</v>
      </c>
      <c r="L435" s="437">
        <f t="shared" si="30"/>
        <v>0</v>
      </c>
      <c r="M435" s="464"/>
      <c r="N435" s="121"/>
      <c r="O435" s="121"/>
      <c r="P435" s="464"/>
      <c r="Q435" s="121"/>
      <c r="R435" s="121"/>
    </row>
    <row r="436" spans="2:18" x14ac:dyDescent="0.2">
      <c r="B436" s="119">
        <v>12</v>
      </c>
      <c r="C436" s="1049"/>
      <c r="D436" s="1049"/>
      <c r="E436" s="1049"/>
      <c r="F436" s="1049"/>
      <c r="G436" s="1049"/>
      <c r="H436" s="1050"/>
      <c r="I436" s="475"/>
      <c r="J436" s="463"/>
      <c r="K436" s="410">
        <f t="shared" si="29"/>
        <v>0</v>
      </c>
      <c r="L436" s="437">
        <f t="shared" si="30"/>
        <v>0</v>
      </c>
      <c r="M436" s="464"/>
      <c r="N436" s="121"/>
      <c r="O436" s="121"/>
      <c r="P436" s="464"/>
      <c r="Q436" s="121"/>
      <c r="R436" s="121"/>
    </row>
    <row r="437" spans="2:18" x14ac:dyDescent="0.2">
      <c r="B437" s="119">
        <v>13</v>
      </c>
      <c r="C437" s="1049"/>
      <c r="D437" s="1049"/>
      <c r="E437" s="1049"/>
      <c r="F437" s="1049"/>
      <c r="G437" s="1049"/>
      <c r="H437" s="1050"/>
      <c r="I437" s="475"/>
      <c r="J437" s="463"/>
      <c r="K437" s="410">
        <f t="shared" si="29"/>
        <v>0</v>
      </c>
      <c r="L437" s="437">
        <f t="shared" si="30"/>
        <v>0</v>
      </c>
      <c r="M437" s="464"/>
      <c r="N437" s="121"/>
      <c r="O437" s="121"/>
      <c r="P437" s="464"/>
      <c r="Q437" s="121"/>
      <c r="R437" s="121"/>
    </row>
    <row r="438" spans="2:18" x14ac:dyDescent="0.2">
      <c r="B438" s="119">
        <v>14</v>
      </c>
      <c r="C438" s="1049"/>
      <c r="D438" s="1049"/>
      <c r="E438" s="1049"/>
      <c r="F438" s="1049"/>
      <c r="G438" s="1049"/>
      <c r="H438" s="1050"/>
      <c r="I438" s="475"/>
      <c r="J438" s="463"/>
      <c r="K438" s="410">
        <f t="shared" si="29"/>
        <v>0</v>
      </c>
      <c r="L438" s="437">
        <f t="shared" si="30"/>
        <v>0</v>
      </c>
      <c r="M438" s="464"/>
      <c r="N438" s="121"/>
      <c r="O438" s="121"/>
      <c r="P438" s="464"/>
      <c r="Q438" s="121"/>
      <c r="R438" s="121"/>
    </row>
    <row r="439" spans="2:18" x14ac:dyDescent="0.2">
      <c r="B439" s="119">
        <v>15</v>
      </c>
      <c r="C439" s="1049"/>
      <c r="D439" s="1049"/>
      <c r="E439" s="1049"/>
      <c r="F439" s="1049"/>
      <c r="G439" s="1049"/>
      <c r="H439" s="1050"/>
      <c r="I439" s="475"/>
      <c r="J439" s="463"/>
      <c r="K439" s="410">
        <f t="shared" si="29"/>
        <v>0</v>
      </c>
      <c r="L439" s="437">
        <f t="shared" si="30"/>
        <v>0</v>
      </c>
      <c r="M439" s="464"/>
      <c r="N439" s="121"/>
      <c r="O439" s="121"/>
      <c r="P439" s="464"/>
      <c r="Q439" s="121"/>
      <c r="R439" s="121"/>
    </row>
    <row r="440" spans="2:18" x14ac:dyDescent="0.2">
      <c r="B440" s="119">
        <v>16</v>
      </c>
      <c r="C440" s="1049"/>
      <c r="D440" s="1049"/>
      <c r="E440" s="1049"/>
      <c r="F440" s="1049"/>
      <c r="G440" s="1049"/>
      <c r="H440" s="1050"/>
      <c r="I440" s="475"/>
      <c r="J440" s="463"/>
      <c r="K440" s="410">
        <f t="shared" si="29"/>
        <v>0</v>
      </c>
      <c r="L440" s="437">
        <f t="shared" si="30"/>
        <v>0</v>
      </c>
      <c r="M440" s="464"/>
      <c r="N440" s="121"/>
      <c r="O440" s="121"/>
      <c r="P440" s="464"/>
      <c r="Q440" s="121"/>
      <c r="R440" s="121"/>
    </row>
    <row r="441" spans="2:18" x14ac:dyDescent="0.2">
      <c r="B441" s="119">
        <v>17</v>
      </c>
      <c r="C441" s="1049"/>
      <c r="D441" s="1049"/>
      <c r="E441" s="1049"/>
      <c r="F441" s="1049"/>
      <c r="G441" s="1049"/>
      <c r="H441" s="1050"/>
      <c r="I441" s="475"/>
      <c r="J441" s="463"/>
      <c r="K441" s="410">
        <f t="shared" si="29"/>
        <v>0</v>
      </c>
      <c r="L441" s="437">
        <f t="shared" si="30"/>
        <v>0</v>
      </c>
      <c r="M441" s="464"/>
      <c r="N441" s="121"/>
      <c r="O441" s="121"/>
      <c r="P441" s="464"/>
      <c r="Q441" s="121"/>
      <c r="R441" s="121"/>
    </row>
    <row r="442" spans="2:18" x14ac:dyDescent="0.2">
      <c r="B442" s="119">
        <v>18</v>
      </c>
      <c r="C442" s="1049"/>
      <c r="D442" s="1049"/>
      <c r="E442" s="1049"/>
      <c r="F442" s="1049"/>
      <c r="G442" s="1049"/>
      <c r="H442" s="1050"/>
      <c r="I442" s="475"/>
      <c r="J442" s="463"/>
      <c r="K442" s="410">
        <f t="shared" si="29"/>
        <v>0</v>
      </c>
      <c r="L442" s="437">
        <f t="shared" si="30"/>
        <v>0</v>
      </c>
      <c r="M442" s="464"/>
      <c r="N442" s="121"/>
      <c r="O442" s="121"/>
      <c r="P442" s="464"/>
      <c r="Q442" s="121"/>
      <c r="R442" s="121"/>
    </row>
    <row r="443" spans="2:18" x14ac:dyDescent="0.2">
      <c r="B443" s="119">
        <v>19</v>
      </c>
      <c r="C443" s="1049"/>
      <c r="D443" s="1049"/>
      <c r="E443" s="1049"/>
      <c r="F443" s="1049"/>
      <c r="G443" s="1049"/>
      <c r="H443" s="1050"/>
      <c r="I443" s="475"/>
      <c r="J443" s="463"/>
      <c r="K443" s="410">
        <f t="shared" si="29"/>
        <v>0</v>
      </c>
      <c r="L443" s="437">
        <f t="shared" si="30"/>
        <v>0</v>
      </c>
      <c r="M443" s="464"/>
      <c r="N443" s="121"/>
      <c r="O443" s="121"/>
      <c r="P443" s="464"/>
      <c r="Q443" s="121"/>
      <c r="R443" s="121"/>
    </row>
    <row r="444" spans="2:18" x14ac:dyDescent="0.2">
      <c r="B444" s="119">
        <v>20</v>
      </c>
      <c r="C444" s="1049"/>
      <c r="D444" s="1049"/>
      <c r="E444" s="1049"/>
      <c r="F444" s="1049"/>
      <c r="G444" s="1049"/>
      <c r="H444" s="1050"/>
      <c r="I444" s="475"/>
      <c r="J444" s="463"/>
      <c r="K444" s="410">
        <f t="shared" si="29"/>
        <v>0</v>
      </c>
      <c r="L444" s="437">
        <f>IFERROR(IF(INDEX(M444:R444,1,MATCH(SMALL($M$446:$R$446,1),$M$446:$R$446,0))&gt;0,INDEX(M444:R444,1,MATCH(SMALL($M$446:$R$446,1),$M$446:$R$446,0)),IF(INDEX(M444:R444,1,MATCH(SMALL($M$446:$R$446,2),$M$446:$R$446,0))&gt;0,INDEX(M444:R444,1,MATCH(SMALL($M$446:$R$446,2),$M$446:$R$446,0)),IF(INDEX(M444:R444,1,MATCH(SMALL($M$446:$R$446,3),$M$446:$R$446,0))&gt;0,INDEX(M444:R444,1,MATCH(SMALL($M$446:$R$446,3),$M$446:$R$446,0)),IF(INDEX(M444:R444,1,MATCH(SMALL($M$446:$R$446,4),$M$446:$R$446,0))&gt;0,INDEX(M444:R444,1,MATCH(SMALL($M$446:$R$446,4),$M$446:$R$446,0)),IF(INDEX(M444:R444,1,MATCH(SMALL($M$446:$R$446,5),$M$446:$R$446,0))&gt;0,INDEX(M444:R444,1,MATCH(SMALL($M$446:$R$446,5),$M$446:$R$446,0)),INDEX(M444:R444,1,MATCH(SMALL($M$446:$R$446,6),$M$446:$R$446,0))))))),0)</f>
        <v>0</v>
      </c>
      <c r="M444" s="464"/>
      <c r="N444" s="121"/>
      <c r="O444" s="121"/>
      <c r="P444" s="464"/>
      <c r="Q444" s="121"/>
      <c r="R444" s="121"/>
    </row>
    <row r="445" spans="2:18" x14ac:dyDescent="0.2">
      <c r="B445" s="1091" t="s">
        <v>910</v>
      </c>
      <c r="C445" s="1000"/>
      <c r="D445" s="1000"/>
      <c r="E445" s="1000"/>
      <c r="F445" s="1000"/>
      <c r="G445" s="1000"/>
      <c r="H445" s="1000"/>
      <c r="I445" s="1000"/>
      <c r="J445" s="1000"/>
      <c r="K445" s="1000"/>
      <c r="L445" s="1092"/>
      <c r="M445" s="321" t="s">
        <v>899</v>
      </c>
      <c r="N445" s="321" t="s">
        <v>908</v>
      </c>
      <c r="O445" s="321" t="s">
        <v>909</v>
      </c>
      <c r="P445" s="321" t="s">
        <v>924</v>
      </c>
      <c r="Q445" s="321" t="s">
        <v>925</v>
      </c>
      <c r="R445" s="321" t="s">
        <v>926</v>
      </c>
    </row>
    <row r="446" spans="2:18" ht="15" customHeight="1" x14ac:dyDescent="0.2">
      <c r="B446" s="1001" t="s">
        <v>1329</v>
      </c>
      <c r="C446" s="1002"/>
      <c r="D446" s="1002"/>
      <c r="E446" s="1002"/>
      <c r="F446" s="1002"/>
      <c r="G446" s="1002"/>
      <c r="H446" s="1002"/>
      <c r="I446" s="1002"/>
      <c r="J446" s="1002"/>
      <c r="K446" s="1002"/>
      <c r="L446" s="1003"/>
      <c r="M446" s="726" t="str">
        <f>IF(SUMPRODUCT(($K$10:$K$59)*(M10:M59))+SUMPRODUCT(($K$62:$K$111)*(M62:M111))+SUMPRODUCT(($K$115:$K$134)*(M115:M134))+SUMPRODUCT(($K$137:$K$156)*(M137:M156))+SUMPRODUCT(($K$160:$K$209)*(M160:M209))+SUMPRODUCT(($K$212:$K$261)*(M212:M261))+SUMPRODUCT(($K$265:$K$284)*(M265:M284))+SUMPRODUCT(($K$287:$K$306)*(M287:M306))+SUMPRODUCT(($K$310:$K$319)*(M310:M319))+SUMPRODUCT(($K$322:$K$331)*(M322:M331))+SUMPRODUCT(($K$335:$K$354)*(M335:M354))+SUMPRODUCT(($K$357:$K$376)*(M357:M376))+SUMPRODUCT(($K$380:$K$399)*(M380:M399))+SUMPRODUCT(($K$402:$K$421)*(M402:M421))+SUMPRODUCT(($K$425:$K$444)*(M425:M444))=0,"-",SUMPRODUCT(($K$10:$K$59)*(M10:M59))+SUMPRODUCT(($K$62:$K$111)*(M62:M111))+SUMPRODUCT(($K$115:$K$134)*(M115:M134))+SUMPRODUCT(($K$137:$K$156)*(M137:M156))+SUMPRODUCT(($K$160:$K$209)*(M160:M209))+SUMPRODUCT(($K$212:$K$261)*(M212:M261))+SUMPRODUCT(($K$265:$K$284)*(M265:M284))+SUMPRODUCT(($K$287:$K$306)*(M287:M306))+SUMPRODUCT(($K$310:$K$319)*(M310:M319))+SUMPRODUCT(($K$322:$K$331)*(M322:M331))+SUMPRODUCT(($K$335:$K$354)*(M335:M354))+SUMPRODUCT(($K$357:$K$376)*(M357:M376))+SUMPRODUCT(($K$380:$K$399)*(M380:M399))+SUMPRODUCT(($K$402:$K$421)*(M402:M421))+SUMPRODUCT(($K$425:$K$444)*(M425:M444)))</f>
        <v>-</v>
      </c>
      <c r="N446" s="726" t="str">
        <f t="shared" ref="N446:R446" si="31">IF(SUMPRODUCT(($K$10:$K$59)*(N10:N59))+SUMPRODUCT(($K$62:$K$111)*(N62:N111))+SUMPRODUCT(($K$115:$K$134)*(N115:N134))+SUMPRODUCT(($K$137:$K$156)*(N137:N156))+SUMPRODUCT(($K$160:$K$209)*(N160:N209))+SUMPRODUCT(($K$212:$K$261)*(N212:N261))+SUMPRODUCT(($K$265:$K$284)*(N265:N284))+SUMPRODUCT(($K$287:$K$306)*(N287:N306))+SUMPRODUCT(($K$310:$K$319)*(N310:N319))+SUMPRODUCT(($K$322:$K$331)*(N322:N331))+SUMPRODUCT(($K$335:$K$354)*(N335:N354))+SUMPRODUCT(($K$357:$K$376)*(N357:N376))+SUMPRODUCT(($K$380:$K$399)*(N380:N399))+SUMPRODUCT(($K$402:$K$421)*(N402:N421))+SUMPRODUCT(($K$425:$K$444)*(N425:N444))=0,"-",SUMPRODUCT(($K$10:$K$59)*(N10:N59))+SUMPRODUCT(($K$62:$K$111)*(N62:N111))+SUMPRODUCT(($K$115:$K$134)*(N115:N134))+SUMPRODUCT(($K$137:$K$156)*(N137:N156))+SUMPRODUCT(($K$160:$K$209)*(N160:N209))+SUMPRODUCT(($K$212:$K$261)*(N212:N261))+SUMPRODUCT(($K$265:$K$284)*(N265:N284))+SUMPRODUCT(($K$287:$K$306)*(N287:N306))+SUMPRODUCT(($K$310:$K$319)*(N310:N319))+SUMPRODUCT(($K$322:$K$331)*(N322:N331))+SUMPRODUCT(($K$335:$K$354)*(N335:N354))+SUMPRODUCT(($K$357:$K$376)*(N357:N376))+SUMPRODUCT(($K$380:$K$399)*(N380:N399))+SUMPRODUCT(($K$402:$K$421)*(N402:N421))+SUMPRODUCT(($K$425:$K$444)*(N425:N444)))</f>
        <v>-</v>
      </c>
      <c r="O446" s="726" t="str">
        <f t="shared" si="31"/>
        <v>-</v>
      </c>
      <c r="P446" s="726" t="str">
        <f t="shared" si="31"/>
        <v>-</v>
      </c>
      <c r="Q446" s="726" t="str">
        <f t="shared" si="31"/>
        <v>-</v>
      </c>
      <c r="R446" s="726" t="str">
        <f t="shared" si="31"/>
        <v>-</v>
      </c>
    </row>
    <row r="447" spans="2:18" ht="15" customHeight="1" x14ac:dyDescent="0.2">
      <c r="B447" s="1001" t="s">
        <v>900</v>
      </c>
      <c r="C447" s="1002"/>
      <c r="D447" s="1002"/>
      <c r="E447" s="1002"/>
      <c r="F447" s="1002"/>
      <c r="G447" s="1002"/>
      <c r="H447" s="1002"/>
      <c r="I447" s="1002"/>
      <c r="J447" s="1002"/>
      <c r="K447" s="1002"/>
      <c r="L447" s="1003"/>
      <c r="M447" s="465"/>
      <c r="N447" s="466"/>
      <c r="O447" s="732"/>
      <c r="P447" s="466"/>
      <c r="Q447" s="466"/>
      <c r="R447" s="466"/>
    </row>
    <row r="448" spans="2:18" ht="15" customHeight="1" x14ac:dyDescent="0.2">
      <c r="B448" s="1001" t="s">
        <v>901</v>
      </c>
      <c r="C448" s="1002"/>
      <c r="D448" s="1002"/>
      <c r="E448" s="1002"/>
      <c r="F448" s="1002"/>
      <c r="G448" s="1002"/>
      <c r="H448" s="1002"/>
      <c r="I448" s="1002"/>
      <c r="J448" s="1002"/>
      <c r="K448" s="1002"/>
      <c r="L448" s="1003"/>
      <c r="M448" s="466"/>
      <c r="N448" s="466"/>
      <c r="O448" s="734"/>
      <c r="P448" s="466"/>
      <c r="Q448" s="466"/>
      <c r="R448" s="466"/>
    </row>
    <row r="449" spans="2:18" ht="15" customHeight="1" x14ac:dyDescent="0.2">
      <c r="B449" s="1001" t="s">
        <v>902</v>
      </c>
      <c r="C449" s="1002"/>
      <c r="D449" s="1002"/>
      <c r="E449" s="1002"/>
      <c r="F449" s="1002"/>
      <c r="G449" s="1002"/>
      <c r="H449" s="1002"/>
      <c r="I449" s="1002"/>
      <c r="J449" s="1002"/>
      <c r="K449" s="1002"/>
      <c r="L449" s="1003"/>
      <c r="M449" s="467"/>
      <c r="N449" s="467"/>
      <c r="O449" s="467"/>
      <c r="P449" s="467"/>
      <c r="Q449" s="467"/>
      <c r="R449" s="467"/>
    </row>
    <row r="450" spans="2:18" ht="15" customHeight="1" x14ac:dyDescent="0.2">
      <c r="B450" s="1001" t="s">
        <v>903</v>
      </c>
      <c r="C450" s="1002"/>
      <c r="D450" s="1002"/>
      <c r="E450" s="1002"/>
      <c r="F450" s="1002"/>
      <c r="G450" s="1002"/>
      <c r="H450" s="1002"/>
      <c r="I450" s="1002"/>
      <c r="J450" s="1002"/>
      <c r="K450" s="1002"/>
      <c r="L450" s="1003"/>
      <c r="M450" s="467"/>
      <c r="N450" s="467"/>
      <c r="O450" s="467"/>
      <c r="P450" s="467"/>
      <c r="Q450" s="467"/>
      <c r="R450" s="467"/>
    </row>
    <row r="451" spans="2:18" ht="15" customHeight="1" x14ac:dyDescent="0.2">
      <c r="B451" s="1001" t="s">
        <v>904</v>
      </c>
      <c r="C451" s="1002"/>
      <c r="D451" s="1002"/>
      <c r="E451" s="1002"/>
      <c r="F451" s="1002"/>
      <c r="G451" s="1002"/>
      <c r="H451" s="1002"/>
      <c r="I451" s="1002"/>
      <c r="J451" s="1002"/>
      <c r="K451" s="1002"/>
      <c r="L451" s="1003"/>
      <c r="M451" s="465"/>
      <c r="N451" s="642"/>
      <c r="O451" s="732"/>
      <c r="P451" s="465"/>
      <c r="Q451" s="465"/>
      <c r="R451" s="465"/>
    </row>
    <row r="452" spans="2:18" ht="15" customHeight="1" x14ac:dyDescent="0.2">
      <c r="B452" s="1001" t="s">
        <v>905</v>
      </c>
      <c r="C452" s="1002"/>
      <c r="D452" s="1002"/>
      <c r="E452" s="1002"/>
      <c r="F452" s="1002"/>
      <c r="G452" s="1002"/>
      <c r="H452" s="1002"/>
      <c r="I452" s="1002"/>
      <c r="J452" s="1002"/>
      <c r="K452" s="1002"/>
      <c r="L452" s="1003"/>
      <c r="M452" s="468"/>
      <c r="N452" s="468"/>
      <c r="O452" s="468"/>
      <c r="P452" s="468"/>
      <c r="Q452" s="468"/>
      <c r="R452" s="468"/>
    </row>
    <row r="453" spans="2:18" ht="15" customHeight="1" x14ac:dyDescent="0.2">
      <c r="B453" s="1001" t="s">
        <v>906</v>
      </c>
      <c r="C453" s="1002"/>
      <c r="D453" s="1002"/>
      <c r="E453" s="1002"/>
      <c r="F453" s="1002"/>
      <c r="G453" s="1002"/>
      <c r="H453" s="1002"/>
      <c r="I453" s="1002"/>
      <c r="J453" s="1002"/>
      <c r="K453" s="1002"/>
      <c r="L453" s="1003"/>
      <c r="M453" s="736"/>
      <c r="N453" s="736"/>
      <c r="O453" s="736"/>
      <c r="P453" s="469"/>
      <c r="Q453" s="469"/>
      <c r="R453" s="469"/>
    </row>
    <row r="454" spans="2:18" ht="15" customHeight="1" x14ac:dyDescent="0.2">
      <c r="B454" s="1089" t="s">
        <v>907</v>
      </c>
      <c r="C454" s="1089"/>
      <c r="D454" s="1089"/>
      <c r="E454" s="1089"/>
      <c r="F454" s="1089"/>
      <c r="G454" s="1089"/>
      <c r="H454" s="1089"/>
      <c r="I454" s="1089"/>
      <c r="J454" s="1089"/>
      <c r="K454" s="1089"/>
      <c r="L454" s="1089"/>
      <c r="M454" s="1090" t="s">
        <v>1331</v>
      </c>
      <c r="N454" s="1090"/>
      <c r="O454" s="1090"/>
      <c r="P454" s="1090" t="s">
        <v>1331</v>
      </c>
      <c r="Q454" s="1090"/>
      <c r="R454" s="1090"/>
    </row>
  </sheetData>
  <sheetProtection algorithmName="SHA-512" hashValue="AtX0z8e8SXe6NldARbXXruXw4rsXypSeQtel4VTTG3mHBFFq3jIm2mSI7ljZFD9SE31jEd0vFIlFVHe0fK/t0Q==" saltValue="jgYqaPAnE7G8G/krlEV2JQ==" spinCount="100000" sheet="1" objects="1" scenarios="1"/>
  <mergeCells count="452">
    <mergeCell ref="C436:H436"/>
    <mergeCell ref="C437:H437"/>
    <mergeCell ref="C438:H438"/>
    <mergeCell ref="C439:H439"/>
    <mergeCell ref="C428:H428"/>
    <mergeCell ref="C429:H429"/>
    <mergeCell ref="C430:H430"/>
    <mergeCell ref="C431:H431"/>
    <mergeCell ref="C432:H432"/>
    <mergeCell ref="C433:H433"/>
    <mergeCell ref="B453:L453"/>
    <mergeCell ref="B454:L454"/>
    <mergeCell ref="P454:R454"/>
    <mergeCell ref="M454:O454"/>
    <mergeCell ref="B445:L445"/>
    <mergeCell ref="B446:L446"/>
    <mergeCell ref="B448:L448"/>
    <mergeCell ref="B449:L449"/>
    <mergeCell ref="B450:L450"/>
    <mergeCell ref="B451:L451"/>
    <mergeCell ref="B452:L452"/>
    <mergeCell ref="B447:L447"/>
    <mergeCell ref="C444:H444"/>
    <mergeCell ref="C440:H440"/>
    <mergeCell ref="C441:H441"/>
    <mergeCell ref="C442:H442"/>
    <mergeCell ref="C443:H443"/>
    <mergeCell ref="C434:H434"/>
    <mergeCell ref="C435:H435"/>
    <mergeCell ref="M3:R5"/>
    <mergeCell ref="B422:L422"/>
    <mergeCell ref="B423:L423"/>
    <mergeCell ref="B424:H424"/>
    <mergeCell ref="C425:H425"/>
    <mergeCell ref="C426:H426"/>
    <mergeCell ref="C427:H427"/>
    <mergeCell ref="C416:H416"/>
    <mergeCell ref="C417:H417"/>
    <mergeCell ref="B401:H401"/>
    <mergeCell ref="C402:H402"/>
    <mergeCell ref="C403:H403"/>
    <mergeCell ref="C404:H404"/>
    <mergeCell ref="C405:H405"/>
    <mergeCell ref="C418:H418"/>
    <mergeCell ref="C412:H412"/>
    <mergeCell ref="C413:H413"/>
    <mergeCell ref="C420:H420"/>
    <mergeCell ref="C421:H421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14:H414"/>
    <mergeCell ref="C415:H415"/>
    <mergeCell ref="C406:H406"/>
    <mergeCell ref="C407:H407"/>
    <mergeCell ref="C408:H408"/>
    <mergeCell ref="C409:H409"/>
    <mergeCell ref="C410:H410"/>
    <mergeCell ref="C411:H411"/>
    <mergeCell ref="C419:H419"/>
    <mergeCell ref="B379:H379"/>
    <mergeCell ref="C380:H380"/>
    <mergeCell ref="C381:H381"/>
    <mergeCell ref="C382:H382"/>
    <mergeCell ref="C395:H395"/>
    <mergeCell ref="C396:H396"/>
    <mergeCell ref="C383:H383"/>
    <mergeCell ref="C384:H384"/>
    <mergeCell ref="C385:H385"/>
    <mergeCell ref="C386:H386"/>
    <mergeCell ref="C387:H387"/>
    <mergeCell ref="C388:H388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B356:H356"/>
    <mergeCell ref="C357:H357"/>
    <mergeCell ref="C358:H358"/>
    <mergeCell ref="C359:H359"/>
    <mergeCell ref="C360:H360"/>
    <mergeCell ref="C373:H373"/>
    <mergeCell ref="C372:H372"/>
    <mergeCell ref="C361:H361"/>
    <mergeCell ref="C362:H362"/>
    <mergeCell ref="C363:H363"/>
    <mergeCell ref="C364:H364"/>
    <mergeCell ref="C365:H365"/>
    <mergeCell ref="C366:H366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B334:H334"/>
    <mergeCell ref="C335:H335"/>
    <mergeCell ref="C336:H336"/>
    <mergeCell ref="C337:H337"/>
    <mergeCell ref="C350:H350"/>
    <mergeCell ref="C351:H351"/>
    <mergeCell ref="C338:H338"/>
    <mergeCell ref="C339:H339"/>
    <mergeCell ref="C340:H340"/>
    <mergeCell ref="C341:H341"/>
    <mergeCell ref="C342:H342"/>
    <mergeCell ref="C343:H343"/>
    <mergeCell ref="B333:L333"/>
    <mergeCell ref="C322:H322"/>
    <mergeCell ref="C323:H323"/>
    <mergeCell ref="C324:H324"/>
    <mergeCell ref="C325:H325"/>
    <mergeCell ref="C326:H326"/>
    <mergeCell ref="C327:H327"/>
    <mergeCell ref="C316:H316"/>
    <mergeCell ref="C328:H328"/>
    <mergeCell ref="C329:H329"/>
    <mergeCell ref="C330:H330"/>
    <mergeCell ref="C331:H331"/>
    <mergeCell ref="B332:L332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00:H300"/>
    <mergeCell ref="C289:H289"/>
    <mergeCell ref="C290:H290"/>
    <mergeCell ref="C291:H291"/>
    <mergeCell ref="C292:H292"/>
    <mergeCell ref="C293:H293"/>
    <mergeCell ref="C294:H294"/>
    <mergeCell ref="C283:H283"/>
    <mergeCell ref="C295:H295"/>
    <mergeCell ref="C296:H296"/>
    <mergeCell ref="C297:H297"/>
    <mergeCell ref="C298:H298"/>
    <mergeCell ref="C299:H299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66:H266"/>
    <mergeCell ref="C267:H267"/>
    <mergeCell ref="C268:H268"/>
    <mergeCell ref="C269:H269"/>
    <mergeCell ref="C270:H270"/>
    <mergeCell ref="C271:H271"/>
    <mergeCell ref="C272:H272"/>
    <mergeCell ref="C273:H273"/>
    <mergeCell ref="C274:H274"/>
    <mergeCell ref="C275:H275"/>
    <mergeCell ref="C276:H276"/>
    <mergeCell ref="C277:H277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3:H253"/>
    <mergeCell ref="C254:H254"/>
    <mergeCell ref="C255:H255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09:H209"/>
    <mergeCell ref="B211:H211"/>
    <mergeCell ref="C212:H212"/>
    <mergeCell ref="C213:H213"/>
    <mergeCell ref="B210:L210"/>
    <mergeCell ref="C226:H226"/>
    <mergeCell ref="C225:H225"/>
    <mergeCell ref="C214:H214"/>
    <mergeCell ref="C215:H215"/>
    <mergeCell ref="C216:H216"/>
    <mergeCell ref="C217:H217"/>
    <mergeCell ref="C218:H218"/>
    <mergeCell ref="C219:H219"/>
    <mergeCell ref="C206:H206"/>
    <mergeCell ref="C207:H207"/>
    <mergeCell ref="C208:H208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197:H197"/>
    <mergeCell ref="C198:H198"/>
    <mergeCell ref="C199:H199"/>
    <mergeCell ref="C200:H200"/>
    <mergeCell ref="C201:H201"/>
    <mergeCell ref="C202:H202"/>
    <mergeCell ref="C203:H203"/>
    <mergeCell ref="C204:H204"/>
    <mergeCell ref="C205:H205"/>
    <mergeCell ref="C182:H182"/>
    <mergeCell ref="C183:H183"/>
    <mergeCell ref="C184:H184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50:H150"/>
    <mergeCell ref="C139:H139"/>
    <mergeCell ref="C140:H140"/>
    <mergeCell ref="C141:H141"/>
    <mergeCell ref="C142:H142"/>
    <mergeCell ref="C143:H143"/>
    <mergeCell ref="C144:H144"/>
    <mergeCell ref="C133:H133"/>
    <mergeCell ref="C145:H145"/>
    <mergeCell ref="C146:H146"/>
    <mergeCell ref="C147:H147"/>
    <mergeCell ref="C148:H148"/>
    <mergeCell ref="C149:H149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16:H116"/>
    <mergeCell ref="C117:H117"/>
    <mergeCell ref="C118:H118"/>
    <mergeCell ref="C119:H119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3:H103"/>
    <mergeCell ref="C104:H104"/>
    <mergeCell ref="C105:H105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81:H81"/>
    <mergeCell ref="C70:H70"/>
    <mergeCell ref="C71:H71"/>
    <mergeCell ref="C72:H72"/>
    <mergeCell ref="C73:H73"/>
    <mergeCell ref="C74:H74"/>
    <mergeCell ref="C75:H75"/>
    <mergeCell ref="C58:H58"/>
    <mergeCell ref="C76:H76"/>
    <mergeCell ref="C77:H77"/>
    <mergeCell ref="C78:H78"/>
    <mergeCell ref="C79:H79"/>
    <mergeCell ref="C80:H80"/>
    <mergeCell ref="C69:H69"/>
    <mergeCell ref="C59:H59"/>
    <mergeCell ref="B61:H61"/>
    <mergeCell ref="C62:H62"/>
    <mergeCell ref="C63:H63"/>
    <mergeCell ref="B60:L60"/>
    <mergeCell ref="C64:H64"/>
    <mergeCell ref="C65:H65"/>
    <mergeCell ref="C53:H53"/>
    <mergeCell ref="C66:H66"/>
    <mergeCell ref="C67:H67"/>
    <mergeCell ref="C68:H68"/>
    <mergeCell ref="C54:H54"/>
    <mergeCell ref="C55:H55"/>
    <mergeCell ref="C56:H56"/>
    <mergeCell ref="C57:H57"/>
    <mergeCell ref="C50:H50"/>
    <mergeCell ref="C51:H51"/>
    <mergeCell ref="C49:H49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38:H38"/>
    <mergeCell ref="C39:H39"/>
    <mergeCell ref="C40:H40"/>
    <mergeCell ref="C35:H35"/>
    <mergeCell ref="C36:H36"/>
    <mergeCell ref="C37:H37"/>
    <mergeCell ref="C42:H42"/>
    <mergeCell ref="C43:H43"/>
    <mergeCell ref="C44:H44"/>
    <mergeCell ref="C28:H28"/>
    <mergeCell ref="C17:H17"/>
    <mergeCell ref="C18:H18"/>
    <mergeCell ref="C19:H19"/>
    <mergeCell ref="C20:H20"/>
    <mergeCell ref="C21:H21"/>
    <mergeCell ref="C22:H22"/>
    <mergeCell ref="C47:H47"/>
    <mergeCell ref="C48:H48"/>
    <mergeCell ref="E2:J2"/>
    <mergeCell ref="C23:H23"/>
    <mergeCell ref="C24:H24"/>
    <mergeCell ref="C25:H25"/>
    <mergeCell ref="C26:H26"/>
    <mergeCell ref="C27:H27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9" sqref="H9"/>
      <selection pane="bottomLeft" activeCell="B9" sqref="B9:H9"/>
    </sheetView>
  </sheetViews>
  <sheetFormatPr baseColWidth="10" defaultColWidth="9.1640625" defaultRowHeight="15" x14ac:dyDescent="0.2"/>
  <cols>
    <col min="1" max="2" width="3.6640625" style="362" customWidth="1"/>
    <col min="3" max="9" width="9.1640625" style="362"/>
    <col min="10" max="11" width="12.6640625" style="362" customWidth="1"/>
    <col min="12" max="12" width="13.5" style="362" bestFit="1" customWidth="1"/>
    <col min="13" max="13" width="15.6640625" style="362" customWidth="1"/>
    <col min="14" max="15" width="14.6640625" style="362" customWidth="1"/>
    <col min="16" max="16" width="15.6640625" style="362" customWidth="1"/>
    <col min="17" max="16384" width="9.1640625" style="362"/>
  </cols>
  <sheetData>
    <row r="2" spans="2:22" ht="22.5" customHeight="1" x14ac:dyDescent="0.2">
      <c r="B2" s="1057" t="s">
        <v>917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58"/>
      <c r="O2" s="1058"/>
      <c r="P2" s="1068"/>
    </row>
    <row r="3" spans="2:22" x14ac:dyDescent="0.2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5"/>
      <c r="N3" s="1069" t="s">
        <v>207</v>
      </c>
      <c r="O3" s="1070"/>
      <c r="P3" s="1071"/>
      <c r="R3" s="919" t="s">
        <v>868</v>
      </c>
      <c r="S3" s="920"/>
      <c r="T3" s="921"/>
      <c r="U3" s="81" t="s">
        <v>138</v>
      </c>
      <c r="V3" s="82" t="s">
        <v>139</v>
      </c>
    </row>
    <row r="4" spans="2:22" x14ac:dyDescent="0.2">
      <c r="B4" s="106" t="s">
        <v>224</v>
      </c>
      <c r="C4" s="107"/>
      <c r="D4" s="107"/>
      <c r="E4" s="107"/>
      <c r="F4" s="108">
        <v>0.95</v>
      </c>
      <c r="G4" s="109"/>
      <c r="H4" s="107" t="s">
        <v>225</v>
      </c>
      <c r="I4" s="107"/>
      <c r="J4" s="107"/>
      <c r="K4" s="107"/>
      <c r="L4" s="110">
        <v>1.96</v>
      </c>
      <c r="M4" s="111"/>
      <c r="N4" s="1086"/>
      <c r="O4" s="1087"/>
      <c r="P4" s="1098"/>
      <c r="R4" s="951" t="s">
        <v>873</v>
      </c>
      <c r="S4" s="951"/>
      <c r="T4" s="951"/>
      <c r="U4" s="74">
        <f>'Custo Contábil'!E29</f>
        <v>0.05</v>
      </c>
      <c r="V4" s="75">
        <f>'Custo Contábil'!F29</f>
        <v>0</v>
      </c>
    </row>
    <row r="5" spans="2:22" x14ac:dyDescent="0.2">
      <c r="B5" s="106" t="s">
        <v>226</v>
      </c>
      <c r="C5" s="107"/>
      <c r="D5" s="107"/>
      <c r="E5" s="107"/>
      <c r="F5" s="108">
        <v>0.1</v>
      </c>
      <c r="G5" s="109"/>
      <c r="H5" s="107"/>
      <c r="I5" s="107"/>
      <c r="J5" s="107"/>
      <c r="K5" s="107"/>
      <c r="L5" s="112"/>
      <c r="M5" s="111"/>
      <c r="N5" s="1072"/>
      <c r="O5" s="1073"/>
      <c r="P5" s="1074"/>
      <c r="R5" s="334"/>
      <c r="S5" s="334"/>
      <c r="T5" s="334"/>
      <c r="U5" s="334"/>
      <c r="V5" s="334"/>
    </row>
    <row r="6" spans="2:22" x14ac:dyDescent="0.2">
      <c r="B6" s="113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5"/>
      <c r="N6" s="299" t="s">
        <v>781</v>
      </c>
      <c r="O6" s="299" t="s">
        <v>233</v>
      </c>
      <c r="P6" s="300" t="s">
        <v>234</v>
      </c>
      <c r="R6" s="334"/>
      <c r="S6" s="334"/>
      <c r="T6" s="334"/>
      <c r="U6" s="334"/>
      <c r="V6" s="334"/>
    </row>
    <row r="7" spans="2:22" x14ac:dyDescent="0.2">
      <c r="B7" s="1062" t="s">
        <v>671</v>
      </c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  <c r="O7" s="1063"/>
      <c r="P7" s="1064"/>
      <c r="R7" s="334"/>
      <c r="S7" s="334"/>
      <c r="T7" s="334"/>
      <c r="U7" s="334"/>
      <c r="V7" s="334"/>
    </row>
    <row r="8" spans="2:22" x14ac:dyDescent="0.2">
      <c r="B8" s="1093" t="s">
        <v>227</v>
      </c>
      <c r="C8" s="1094"/>
      <c r="D8" s="1094"/>
      <c r="E8" s="1094"/>
      <c r="F8" s="1094"/>
      <c r="G8" s="1094"/>
      <c r="H8" s="1094"/>
      <c r="I8" s="1094"/>
      <c r="J8" s="1094"/>
      <c r="K8" s="1094"/>
      <c r="L8" s="1094"/>
      <c r="M8" s="1094"/>
      <c r="N8" s="1094"/>
      <c r="O8" s="1094"/>
      <c r="P8" s="1095"/>
      <c r="R8" s="334"/>
      <c r="S8" s="334"/>
      <c r="T8" s="334"/>
      <c r="U8" s="334"/>
      <c r="V8" s="334"/>
    </row>
    <row r="9" spans="2:22" x14ac:dyDescent="0.2">
      <c r="B9" s="1051" t="s">
        <v>228</v>
      </c>
      <c r="C9" s="1052"/>
      <c r="D9" s="1052"/>
      <c r="E9" s="1052"/>
      <c r="F9" s="1052"/>
      <c r="G9" s="1052"/>
      <c r="H9" s="1053"/>
      <c r="I9" s="116" t="s">
        <v>229</v>
      </c>
      <c r="J9" s="117" t="s">
        <v>230</v>
      </c>
      <c r="K9" s="117" t="s">
        <v>231</v>
      </c>
      <c r="L9" s="117" t="s">
        <v>232</v>
      </c>
      <c r="M9" s="117" t="s">
        <v>0</v>
      </c>
      <c r="N9" s="299" t="s">
        <v>781</v>
      </c>
      <c r="O9" s="299" t="s">
        <v>233</v>
      </c>
      <c r="P9" s="300" t="s">
        <v>234</v>
      </c>
    </row>
    <row r="10" spans="2:22" x14ac:dyDescent="0.2">
      <c r="B10" s="119">
        <v>1</v>
      </c>
      <c r="C10" s="1066" t="str">
        <f>IF(ISBLANK('M&amp;V (ORÇ)'!C10)," ",'M&amp;V (ORÇ)'!C10)</f>
        <v xml:space="preserve"> </v>
      </c>
      <c r="D10" s="1066"/>
      <c r="E10" s="1066"/>
      <c r="F10" s="1066"/>
      <c r="G10" s="1066"/>
      <c r="H10" s="1067"/>
      <c r="I10" s="472" t="str">
        <f>IF(ISBLANK('M&amp;V (ORÇ)'!I10)," ",'M&amp;V (ORÇ)'!I10)</f>
        <v xml:space="preserve"> </v>
      </c>
      <c r="J10" s="472" t="str">
        <f>IF(ISBLANK('M&amp;V (ORÇ)'!J10)," ",'M&amp;V (ORÇ)'!J10)</f>
        <v xml:space="preserve"> </v>
      </c>
      <c r="K10" s="474">
        <f>'M&amp;V (ORÇ)'!K10</f>
        <v>0</v>
      </c>
      <c r="L10" s="473">
        <f>'M&amp;V (ORÇ)'!L10</f>
        <v>0</v>
      </c>
      <c r="M10" s="120">
        <f>IF(J10="",0,K10*L10)</f>
        <v>0</v>
      </c>
      <c r="N10" s="122">
        <f t="shared" ref="N10:N41" si="0">M10-O10-P10</f>
        <v>0</v>
      </c>
      <c r="O10" s="121"/>
      <c r="P10" s="121"/>
    </row>
    <row r="11" spans="2:22" x14ac:dyDescent="0.2">
      <c r="B11" s="119">
        <v>2</v>
      </c>
      <c r="C11" s="1066" t="str">
        <f>IF(ISBLANK('M&amp;V (ORÇ)'!C11)," ",'M&amp;V (ORÇ)'!C11)</f>
        <v xml:space="preserve"> </v>
      </c>
      <c r="D11" s="1066"/>
      <c r="E11" s="1066"/>
      <c r="F11" s="1066"/>
      <c r="G11" s="1066"/>
      <c r="H11" s="1067"/>
      <c r="I11" s="472" t="str">
        <f>IF(ISBLANK('M&amp;V (ORÇ)'!I11)," ",'M&amp;V (ORÇ)'!I11)</f>
        <v xml:space="preserve"> </v>
      </c>
      <c r="J11" s="472" t="str">
        <f>IF(ISBLANK('M&amp;V (ORÇ)'!J11)," ",'M&amp;V (ORÇ)'!J11)</f>
        <v xml:space="preserve"> </v>
      </c>
      <c r="K11" s="474">
        <f>'M&amp;V (ORÇ)'!K11</f>
        <v>0</v>
      </c>
      <c r="L11" s="473">
        <f>'M&amp;V (ORÇ)'!L11</f>
        <v>0</v>
      </c>
      <c r="M11" s="120">
        <f t="shared" ref="M11:M59" si="1">IF(J11="",0,K11*L11)</f>
        <v>0</v>
      </c>
      <c r="N11" s="122">
        <f t="shared" si="0"/>
        <v>0</v>
      </c>
      <c r="O11" s="121"/>
      <c r="P11" s="121"/>
    </row>
    <row r="12" spans="2:22" x14ac:dyDescent="0.2">
      <c r="B12" s="119">
        <v>3</v>
      </c>
      <c r="C12" s="1066" t="str">
        <f>IF(ISBLANK('M&amp;V (ORÇ)'!C12)," ",'M&amp;V (ORÇ)'!C12)</f>
        <v xml:space="preserve"> </v>
      </c>
      <c r="D12" s="1066"/>
      <c r="E12" s="1066"/>
      <c r="F12" s="1066"/>
      <c r="G12" s="1066"/>
      <c r="H12" s="1067"/>
      <c r="I12" s="472" t="str">
        <f>IF(ISBLANK('M&amp;V (ORÇ)'!I12)," ",'M&amp;V (ORÇ)'!I12)</f>
        <v xml:space="preserve"> </v>
      </c>
      <c r="J12" s="472" t="str">
        <f>IF(ISBLANK('M&amp;V (ORÇ)'!J12)," ",'M&amp;V (ORÇ)'!J12)</f>
        <v xml:space="preserve"> </v>
      </c>
      <c r="K12" s="474">
        <f>'M&amp;V (ORÇ)'!K12</f>
        <v>0</v>
      </c>
      <c r="L12" s="473">
        <f>'M&amp;V (ORÇ)'!L12</f>
        <v>0</v>
      </c>
      <c r="M12" s="120">
        <f t="shared" si="1"/>
        <v>0</v>
      </c>
      <c r="N12" s="122">
        <f t="shared" si="0"/>
        <v>0</v>
      </c>
      <c r="O12" s="121"/>
      <c r="P12" s="121"/>
    </row>
    <row r="13" spans="2:22" x14ac:dyDescent="0.2">
      <c r="B13" s="119">
        <v>4</v>
      </c>
      <c r="C13" s="1066" t="str">
        <f>IF(ISBLANK('M&amp;V (ORÇ)'!C13)," ",'M&amp;V (ORÇ)'!C13)</f>
        <v xml:space="preserve"> </v>
      </c>
      <c r="D13" s="1066"/>
      <c r="E13" s="1066"/>
      <c r="F13" s="1066"/>
      <c r="G13" s="1066"/>
      <c r="H13" s="1067"/>
      <c r="I13" s="472" t="str">
        <f>IF(ISBLANK('M&amp;V (ORÇ)'!I13)," ",'M&amp;V (ORÇ)'!I13)</f>
        <v xml:space="preserve"> </v>
      </c>
      <c r="J13" s="472" t="str">
        <f>IF(ISBLANK('M&amp;V (ORÇ)'!J13)," ",'M&amp;V (ORÇ)'!J13)</f>
        <v xml:space="preserve"> </v>
      </c>
      <c r="K13" s="474">
        <f>'M&amp;V (ORÇ)'!K13</f>
        <v>0</v>
      </c>
      <c r="L13" s="473">
        <f>'M&amp;V (ORÇ)'!L13</f>
        <v>0</v>
      </c>
      <c r="M13" s="120">
        <f t="shared" si="1"/>
        <v>0</v>
      </c>
      <c r="N13" s="122">
        <f t="shared" si="0"/>
        <v>0</v>
      </c>
      <c r="O13" s="121"/>
      <c r="P13" s="121"/>
    </row>
    <row r="14" spans="2:22" x14ac:dyDescent="0.2">
      <c r="B14" s="119">
        <v>5</v>
      </c>
      <c r="C14" s="1066" t="str">
        <f>IF(ISBLANK('M&amp;V (ORÇ)'!C14)," ",'M&amp;V (ORÇ)'!C14)</f>
        <v xml:space="preserve"> </v>
      </c>
      <c r="D14" s="1066"/>
      <c r="E14" s="1066"/>
      <c r="F14" s="1066"/>
      <c r="G14" s="1066"/>
      <c r="H14" s="1067"/>
      <c r="I14" s="472" t="str">
        <f>IF(ISBLANK('M&amp;V (ORÇ)'!I14)," ",'M&amp;V (ORÇ)'!I14)</f>
        <v xml:space="preserve"> </v>
      </c>
      <c r="J14" s="472" t="str">
        <f>IF(ISBLANK('M&amp;V (ORÇ)'!J14)," ",'M&amp;V (ORÇ)'!J14)</f>
        <v xml:space="preserve"> </v>
      </c>
      <c r="K14" s="474">
        <f>'M&amp;V (ORÇ)'!K14</f>
        <v>0</v>
      </c>
      <c r="L14" s="473">
        <f>'M&amp;V (ORÇ)'!L14</f>
        <v>0</v>
      </c>
      <c r="M14" s="120">
        <f t="shared" si="1"/>
        <v>0</v>
      </c>
      <c r="N14" s="122">
        <f t="shared" si="0"/>
        <v>0</v>
      </c>
      <c r="O14" s="121"/>
      <c r="P14" s="121"/>
    </row>
    <row r="15" spans="2:22" x14ac:dyDescent="0.2">
      <c r="B15" s="119">
        <v>6</v>
      </c>
      <c r="C15" s="1066" t="str">
        <f>IF(ISBLANK('M&amp;V (ORÇ)'!C15)," ",'M&amp;V (ORÇ)'!C15)</f>
        <v xml:space="preserve"> </v>
      </c>
      <c r="D15" s="1066"/>
      <c r="E15" s="1066"/>
      <c r="F15" s="1066"/>
      <c r="G15" s="1066"/>
      <c r="H15" s="1067"/>
      <c r="I15" s="472" t="str">
        <f>IF(ISBLANK('M&amp;V (ORÇ)'!I15)," ",'M&amp;V (ORÇ)'!I15)</f>
        <v xml:space="preserve"> </v>
      </c>
      <c r="J15" s="472" t="str">
        <f>IF(ISBLANK('M&amp;V (ORÇ)'!J15)," ",'M&amp;V (ORÇ)'!J15)</f>
        <v xml:space="preserve"> </v>
      </c>
      <c r="K15" s="474">
        <f>'M&amp;V (ORÇ)'!K15</f>
        <v>0</v>
      </c>
      <c r="L15" s="473">
        <f>'M&amp;V (ORÇ)'!L15</f>
        <v>0</v>
      </c>
      <c r="M15" s="120">
        <f t="shared" si="1"/>
        <v>0</v>
      </c>
      <c r="N15" s="122">
        <f t="shared" si="0"/>
        <v>0</v>
      </c>
      <c r="O15" s="121"/>
      <c r="P15" s="121"/>
    </row>
    <row r="16" spans="2:22" x14ac:dyDescent="0.2">
      <c r="B16" s="119">
        <v>7</v>
      </c>
      <c r="C16" s="1066" t="str">
        <f>IF(ISBLANK('M&amp;V (ORÇ)'!C16)," ",'M&amp;V (ORÇ)'!C16)</f>
        <v xml:space="preserve"> </v>
      </c>
      <c r="D16" s="1066"/>
      <c r="E16" s="1066"/>
      <c r="F16" s="1066"/>
      <c r="G16" s="1066"/>
      <c r="H16" s="1067"/>
      <c r="I16" s="472" t="str">
        <f>IF(ISBLANK('M&amp;V (ORÇ)'!I16)," ",'M&amp;V (ORÇ)'!I16)</f>
        <v xml:space="preserve"> </v>
      </c>
      <c r="J16" s="472" t="str">
        <f>IF(ISBLANK('M&amp;V (ORÇ)'!J16)," ",'M&amp;V (ORÇ)'!J16)</f>
        <v xml:space="preserve"> </v>
      </c>
      <c r="K16" s="474">
        <f>'M&amp;V (ORÇ)'!K16</f>
        <v>0</v>
      </c>
      <c r="L16" s="473">
        <f>'M&amp;V (ORÇ)'!L16</f>
        <v>0</v>
      </c>
      <c r="M16" s="120">
        <f t="shared" si="1"/>
        <v>0</v>
      </c>
      <c r="N16" s="122">
        <f t="shared" si="0"/>
        <v>0</v>
      </c>
      <c r="O16" s="121"/>
      <c r="P16" s="121"/>
    </row>
    <row r="17" spans="2:16" x14ac:dyDescent="0.2">
      <c r="B17" s="119">
        <v>8</v>
      </c>
      <c r="C17" s="1066" t="str">
        <f>IF(ISBLANK('M&amp;V (ORÇ)'!C17)," ",'M&amp;V (ORÇ)'!C17)</f>
        <v xml:space="preserve"> </v>
      </c>
      <c r="D17" s="1066"/>
      <c r="E17" s="1066"/>
      <c r="F17" s="1066"/>
      <c r="G17" s="1066"/>
      <c r="H17" s="1067"/>
      <c r="I17" s="472" t="str">
        <f>IF(ISBLANK('M&amp;V (ORÇ)'!I17)," ",'M&amp;V (ORÇ)'!I17)</f>
        <v xml:space="preserve"> </v>
      </c>
      <c r="J17" s="472" t="str">
        <f>IF(ISBLANK('M&amp;V (ORÇ)'!J17)," ",'M&amp;V (ORÇ)'!J17)</f>
        <v xml:space="preserve"> </v>
      </c>
      <c r="K17" s="474">
        <f>'M&amp;V (ORÇ)'!K17</f>
        <v>0</v>
      </c>
      <c r="L17" s="473">
        <f>'M&amp;V (ORÇ)'!L17</f>
        <v>0</v>
      </c>
      <c r="M17" s="120">
        <f t="shared" si="1"/>
        <v>0</v>
      </c>
      <c r="N17" s="122">
        <f t="shared" si="0"/>
        <v>0</v>
      </c>
      <c r="O17" s="121"/>
      <c r="P17" s="121"/>
    </row>
    <row r="18" spans="2:16" x14ac:dyDescent="0.2">
      <c r="B18" s="119">
        <v>9</v>
      </c>
      <c r="C18" s="1066" t="str">
        <f>IF(ISBLANK('M&amp;V (ORÇ)'!C18)," ",'M&amp;V (ORÇ)'!C18)</f>
        <v xml:space="preserve"> </v>
      </c>
      <c r="D18" s="1066"/>
      <c r="E18" s="1066"/>
      <c r="F18" s="1066"/>
      <c r="G18" s="1066"/>
      <c r="H18" s="1067"/>
      <c r="I18" s="472" t="str">
        <f>IF(ISBLANK('M&amp;V (ORÇ)'!I18)," ",'M&amp;V (ORÇ)'!I18)</f>
        <v xml:space="preserve"> </v>
      </c>
      <c r="J18" s="472" t="str">
        <f>IF(ISBLANK('M&amp;V (ORÇ)'!J18)," ",'M&amp;V (ORÇ)'!J18)</f>
        <v xml:space="preserve"> </v>
      </c>
      <c r="K18" s="474">
        <f>'M&amp;V (ORÇ)'!K18</f>
        <v>0</v>
      </c>
      <c r="L18" s="473">
        <f>'M&amp;V (ORÇ)'!L18</f>
        <v>0</v>
      </c>
      <c r="M18" s="120">
        <f t="shared" si="1"/>
        <v>0</v>
      </c>
      <c r="N18" s="122">
        <f t="shared" si="0"/>
        <v>0</v>
      </c>
      <c r="O18" s="121"/>
      <c r="P18" s="121"/>
    </row>
    <row r="19" spans="2:16" x14ac:dyDescent="0.2">
      <c r="B19" s="119">
        <v>10</v>
      </c>
      <c r="C19" s="1066" t="str">
        <f>IF(ISBLANK('M&amp;V (ORÇ)'!C19)," ",'M&amp;V (ORÇ)'!C19)</f>
        <v xml:space="preserve"> </v>
      </c>
      <c r="D19" s="1066"/>
      <c r="E19" s="1066"/>
      <c r="F19" s="1066"/>
      <c r="G19" s="1066"/>
      <c r="H19" s="1067"/>
      <c r="I19" s="472" t="str">
        <f>IF(ISBLANK('M&amp;V (ORÇ)'!I19)," ",'M&amp;V (ORÇ)'!I19)</f>
        <v xml:space="preserve"> </v>
      </c>
      <c r="J19" s="472" t="str">
        <f>IF(ISBLANK('M&amp;V (ORÇ)'!J19)," ",'M&amp;V (ORÇ)'!J19)</f>
        <v xml:space="preserve"> </v>
      </c>
      <c r="K19" s="474">
        <f>'M&amp;V (ORÇ)'!K19</f>
        <v>0</v>
      </c>
      <c r="L19" s="473">
        <f>'M&amp;V (ORÇ)'!L19</f>
        <v>0</v>
      </c>
      <c r="M19" s="120">
        <f t="shared" si="1"/>
        <v>0</v>
      </c>
      <c r="N19" s="122">
        <f t="shared" si="0"/>
        <v>0</v>
      </c>
      <c r="O19" s="121"/>
      <c r="P19" s="121"/>
    </row>
    <row r="20" spans="2:16" x14ac:dyDescent="0.2">
      <c r="B20" s="119">
        <v>11</v>
      </c>
      <c r="C20" s="1066" t="str">
        <f>IF(ISBLANK('M&amp;V (ORÇ)'!C20)," ",'M&amp;V (ORÇ)'!C20)</f>
        <v xml:space="preserve"> </v>
      </c>
      <c r="D20" s="1066"/>
      <c r="E20" s="1066"/>
      <c r="F20" s="1066"/>
      <c r="G20" s="1066"/>
      <c r="H20" s="1067"/>
      <c r="I20" s="472" t="str">
        <f>IF(ISBLANK('M&amp;V (ORÇ)'!I20)," ",'M&amp;V (ORÇ)'!I20)</f>
        <v xml:space="preserve"> </v>
      </c>
      <c r="J20" s="472" t="str">
        <f>IF(ISBLANK('M&amp;V (ORÇ)'!J20)," ",'M&amp;V (ORÇ)'!J20)</f>
        <v xml:space="preserve"> </v>
      </c>
      <c r="K20" s="474">
        <f>'M&amp;V (ORÇ)'!K20</f>
        <v>0</v>
      </c>
      <c r="L20" s="473">
        <f>'M&amp;V (ORÇ)'!L20</f>
        <v>0</v>
      </c>
      <c r="M20" s="120">
        <f t="shared" si="1"/>
        <v>0</v>
      </c>
      <c r="N20" s="122">
        <f t="shared" si="0"/>
        <v>0</v>
      </c>
      <c r="O20" s="121"/>
      <c r="P20" s="121"/>
    </row>
    <row r="21" spans="2:16" x14ac:dyDescent="0.2">
      <c r="B21" s="119">
        <v>12</v>
      </c>
      <c r="C21" s="1066" t="str">
        <f>IF(ISBLANK('M&amp;V (ORÇ)'!C21)," ",'M&amp;V (ORÇ)'!C21)</f>
        <v xml:space="preserve"> </v>
      </c>
      <c r="D21" s="1066"/>
      <c r="E21" s="1066"/>
      <c r="F21" s="1066"/>
      <c r="G21" s="1066"/>
      <c r="H21" s="1067"/>
      <c r="I21" s="472" t="str">
        <f>IF(ISBLANK('M&amp;V (ORÇ)'!I21)," ",'M&amp;V (ORÇ)'!I21)</f>
        <v xml:space="preserve"> </v>
      </c>
      <c r="J21" s="472" t="str">
        <f>IF(ISBLANK('M&amp;V (ORÇ)'!J21)," ",'M&amp;V (ORÇ)'!J21)</f>
        <v xml:space="preserve"> </v>
      </c>
      <c r="K21" s="474">
        <f>'M&amp;V (ORÇ)'!K21</f>
        <v>0</v>
      </c>
      <c r="L21" s="473">
        <f>'M&amp;V (ORÇ)'!L21</f>
        <v>0</v>
      </c>
      <c r="M21" s="120">
        <f t="shared" si="1"/>
        <v>0</v>
      </c>
      <c r="N21" s="122">
        <f t="shared" si="0"/>
        <v>0</v>
      </c>
      <c r="O21" s="121"/>
      <c r="P21" s="121"/>
    </row>
    <row r="22" spans="2:16" x14ac:dyDescent="0.2">
      <c r="B22" s="119">
        <v>13</v>
      </c>
      <c r="C22" s="1066" t="str">
        <f>IF(ISBLANK('M&amp;V (ORÇ)'!C22)," ",'M&amp;V (ORÇ)'!C22)</f>
        <v xml:space="preserve"> </v>
      </c>
      <c r="D22" s="1066"/>
      <c r="E22" s="1066"/>
      <c r="F22" s="1066"/>
      <c r="G22" s="1066"/>
      <c r="H22" s="1067"/>
      <c r="I22" s="472" t="str">
        <f>IF(ISBLANK('M&amp;V (ORÇ)'!I22)," ",'M&amp;V (ORÇ)'!I22)</f>
        <v xml:space="preserve"> </v>
      </c>
      <c r="J22" s="472" t="str">
        <f>IF(ISBLANK('M&amp;V (ORÇ)'!J22)," ",'M&amp;V (ORÇ)'!J22)</f>
        <v xml:space="preserve"> </v>
      </c>
      <c r="K22" s="474">
        <f>'M&amp;V (ORÇ)'!K22</f>
        <v>0</v>
      </c>
      <c r="L22" s="473">
        <f>'M&amp;V (ORÇ)'!L22</f>
        <v>0</v>
      </c>
      <c r="M22" s="120">
        <f t="shared" si="1"/>
        <v>0</v>
      </c>
      <c r="N22" s="122">
        <f t="shared" si="0"/>
        <v>0</v>
      </c>
      <c r="O22" s="121"/>
      <c r="P22" s="121"/>
    </row>
    <row r="23" spans="2:16" x14ac:dyDescent="0.2">
      <c r="B23" s="119">
        <v>14</v>
      </c>
      <c r="C23" s="1066" t="str">
        <f>IF(ISBLANK('M&amp;V (ORÇ)'!C23)," ",'M&amp;V (ORÇ)'!C23)</f>
        <v xml:space="preserve"> </v>
      </c>
      <c r="D23" s="1066"/>
      <c r="E23" s="1066"/>
      <c r="F23" s="1066"/>
      <c r="G23" s="1066"/>
      <c r="H23" s="1067"/>
      <c r="I23" s="472" t="str">
        <f>IF(ISBLANK('M&amp;V (ORÇ)'!I23)," ",'M&amp;V (ORÇ)'!I23)</f>
        <v xml:space="preserve"> </v>
      </c>
      <c r="J23" s="472" t="str">
        <f>IF(ISBLANK('M&amp;V (ORÇ)'!J23)," ",'M&amp;V (ORÇ)'!J23)</f>
        <v xml:space="preserve"> </v>
      </c>
      <c r="K23" s="474">
        <f>'M&amp;V (ORÇ)'!K23</f>
        <v>0</v>
      </c>
      <c r="L23" s="473">
        <f>'M&amp;V (ORÇ)'!L23</f>
        <v>0</v>
      </c>
      <c r="M23" s="120">
        <f t="shared" si="1"/>
        <v>0</v>
      </c>
      <c r="N23" s="122">
        <f t="shared" si="0"/>
        <v>0</v>
      </c>
      <c r="O23" s="121"/>
      <c r="P23" s="121"/>
    </row>
    <row r="24" spans="2:16" x14ac:dyDescent="0.2">
      <c r="B24" s="119">
        <v>15</v>
      </c>
      <c r="C24" s="1066" t="str">
        <f>IF(ISBLANK('M&amp;V (ORÇ)'!C24)," ",'M&amp;V (ORÇ)'!C24)</f>
        <v xml:space="preserve"> </v>
      </c>
      <c r="D24" s="1066"/>
      <c r="E24" s="1066"/>
      <c r="F24" s="1066"/>
      <c r="G24" s="1066"/>
      <c r="H24" s="1067"/>
      <c r="I24" s="472" t="str">
        <f>IF(ISBLANK('M&amp;V (ORÇ)'!I24)," ",'M&amp;V (ORÇ)'!I24)</f>
        <v xml:space="preserve"> </v>
      </c>
      <c r="J24" s="472" t="str">
        <f>IF(ISBLANK('M&amp;V (ORÇ)'!J24)," ",'M&amp;V (ORÇ)'!J24)</f>
        <v xml:space="preserve"> </v>
      </c>
      <c r="K24" s="474">
        <f>'M&amp;V (ORÇ)'!K24</f>
        <v>0</v>
      </c>
      <c r="L24" s="473">
        <f>'M&amp;V (ORÇ)'!L24</f>
        <v>0</v>
      </c>
      <c r="M24" s="120">
        <f t="shared" si="1"/>
        <v>0</v>
      </c>
      <c r="N24" s="122">
        <f t="shared" si="0"/>
        <v>0</v>
      </c>
      <c r="O24" s="121"/>
      <c r="P24" s="121"/>
    </row>
    <row r="25" spans="2:16" x14ac:dyDescent="0.2">
      <c r="B25" s="119">
        <v>16</v>
      </c>
      <c r="C25" s="1066" t="str">
        <f>IF(ISBLANK('M&amp;V (ORÇ)'!C25)," ",'M&amp;V (ORÇ)'!C25)</f>
        <v xml:space="preserve"> </v>
      </c>
      <c r="D25" s="1066"/>
      <c r="E25" s="1066"/>
      <c r="F25" s="1066"/>
      <c r="G25" s="1066"/>
      <c r="H25" s="1067"/>
      <c r="I25" s="472" t="str">
        <f>IF(ISBLANK('M&amp;V (ORÇ)'!I25)," ",'M&amp;V (ORÇ)'!I25)</f>
        <v xml:space="preserve"> </v>
      </c>
      <c r="J25" s="472" t="str">
        <f>IF(ISBLANK('M&amp;V (ORÇ)'!J25)," ",'M&amp;V (ORÇ)'!J25)</f>
        <v xml:space="preserve"> </v>
      </c>
      <c r="K25" s="474">
        <f>'M&amp;V (ORÇ)'!K25</f>
        <v>0</v>
      </c>
      <c r="L25" s="473">
        <f>'M&amp;V (ORÇ)'!L25</f>
        <v>0</v>
      </c>
      <c r="M25" s="120">
        <f t="shared" si="1"/>
        <v>0</v>
      </c>
      <c r="N25" s="122">
        <f t="shared" si="0"/>
        <v>0</v>
      </c>
      <c r="O25" s="121"/>
      <c r="P25" s="121"/>
    </row>
    <row r="26" spans="2:16" x14ac:dyDescent="0.2">
      <c r="B26" s="119">
        <v>17</v>
      </c>
      <c r="C26" s="1066" t="str">
        <f>IF(ISBLANK('M&amp;V (ORÇ)'!C26)," ",'M&amp;V (ORÇ)'!C26)</f>
        <v xml:space="preserve"> </v>
      </c>
      <c r="D26" s="1066"/>
      <c r="E26" s="1066"/>
      <c r="F26" s="1066"/>
      <c r="G26" s="1066"/>
      <c r="H26" s="1067"/>
      <c r="I26" s="472" t="str">
        <f>IF(ISBLANK('M&amp;V (ORÇ)'!I26)," ",'M&amp;V (ORÇ)'!I26)</f>
        <v xml:space="preserve"> </v>
      </c>
      <c r="J26" s="472" t="str">
        <f>IF(ISBLANK('M&amp;V (ORÇ)'!J26)," ",'M&amp;V (ORÇ)'!J26)</f>
        <v xml:space="preserve"> </v>
      </c>
      <c r="K26" s="474">
        <f>'M&amp;V (ORÇ)'!K26</f>
        <v>0</v>
      </c>
      <c r="L26" s="473">
        <f>'M&amp;V (ORÇ)'!L26</f>
        <v>0</v>
      </c>
      <c r="M26" s="120">
        <f t="shared" si="1"/>
        <v>0</v>
      </c>
      <c r="N26" s="122">
        <f t="shared" si="0"/>
        <v>0</v>
      </c>
      <c r="O26" s="121"/>
      <c r="P26" s="121"/>
    </row>
    <row r="27" spans="2:16" x14ac:dyDescent="0.2">
      <c r="B27" s="119">
        <v>18</v>
      </c>
      <c r="C27" s="1066" t="str">
        <f>IF(ISBLANK('M&amp;V (ORÇ)'!C27)," ",'M&amp;V (ORÇ)'!C27)</f>
        <v xml:space="preserve"> </v>
      </c>
      <c r="D27" s="1066"/>
      <c r="E27" s="1066"/>
      <c r="F27" s="1066"/>
      <c r="G27" s="1066"/>
      <c r="H27" s="1067"/>
      <c r="I27" s="472" t="str">
        <f>IF(ISBLANK('M&amp;V (ORÇ)'!I27)," ",'M&amp;V (ORÇ)'!I27)</f>
        <v xml:space="preserve"> </v>
      </c>
      <c r="J27" s="472" t="str">
        <f>IF(ISBLANK('M&amp;V (ORÇ)'!J27)," ",'M&amp;V (ORÇ)'!J27)</f>
        <v xml:space="preserve"> </v>
      </c>
      <c r="K27" s="474">
        <f>'M&amp;V (ORÇ)'!K27</f>
        <v>0</v>
      </c>
      <c r="L27" s="473">
        <f>'M&amp;V (ORÇ)'!L27</f>
        <v>0</v>
      </c>
      <c r="M27" s="120">
        <f t="shared" si="1"/>
        <v>0</v>
      </c>
      <c r="N27" s="122">
        <f t="shared" si="0"/>
        <v>0</v>
      </c>
      <c r="O27" s="121"/>
      <c r="P27" s="121"/>
    </row>
    <row r="28" spans="2:16" x14ac:dyDescent="0.2">
      <c r="B28" s="119">
        <v>19</v>
      </c>
      <c r="C28" s="1066" t="str">
        <f>IF(ISBLANK('M&amp;V (ORÇ)'!C28)," ",'M&amp;V (ORÇ)'!C28)</f>
        <v xml:space="preserve"> </v>
      </c>
      <c r="D28" s="1066"/>
      <c r="E28" s="1066"/>
      <c r="F28" s="1066"/>
      <c r="G28" s="1066"/>
      <c r="H28" s="1067"/>
      <c r="I28" s="472" t="str">
        <f>IF(ISBLANK('M&amp;V (ORÇ)'!I28)," ",'M&amp;V (ORÇ)'!I28)</f>
        <v xml:space="preserve"> </v>
      </c>
      <c r="J28" s="472" t="str">
        <f>IF(ISBLANK('M&amp;V (ORÇ)'!J28)," ",'M&amp;V (ORÇ)'!J28)</f>
        <v xml:space="preserve"> </v>
      </c>
      <c r="K28" s="474">
        <f>'M&amp;V (ORÇ)'!K28</f>
        <v>0</v>
      </c>
      <c r="L28" s="473">
        <f>'M&amp;V (ORÇ)'!L28</f>
        <v>0</v>
      </c>
      <c r="M28" s="120">
        <f t="shared" si="1"/>
        <v>0</v>
      </c>
      <c r="N28" s="122">
        <f t="shared" si="0"/>
        <v>0</v>
      </c>
      <c r="O28" s="121"/>
      <c r="P28" s="121"/>
    </row>
    <row r="29" spans="2:16" x14ac:dyDescent="0.2">
      <c r="B29" s="119">
        <v>20</v>
      </c>
      <c r="C29" s="1066" t="str">
        <f>IF(ISBLANK('M&amp;V (ORÇ)'!C29)," ",'M&amp;V (ORÇ)'!C29)</f>
        <v xml:space="preserve"> </v>
      </c>
      <c r="D29" s="1066"/>
      <c r="E29" s="1066"/>
      <c r="F29" s="1066"/>
      <c r="G29" s="1066"/>
      <c r="H29" s="1067"/>
      <c r="I29" s="472" t="str">
        <f>IF(ISBLANK('M&amp;V (ORÇ)'!I29)," ",'M&amp;V (ORÇ)'!I29)</f>
        <v xml:space="preserve"> </v>
      </c>
      <c r="J29" s="472" t="str">
        <f>IF(ISBLANK('M&amp;V (ORÇ)'!J29)," ",'M&amp;V (ORÇ)'!J29)</f>
        <v xml:space="preserve"> </v>
      </c>
      <c r="K29" s="474">
        <f>'M&amp;V (ORÇ)'!K29</f>
        <v>0</v>
      </c>
      <c r="L29" s="473">
        <f>'M&amp;V (ORÇ)'!L29</f>
        <v>0</v>
      </c>
      <c r="M29" s="120">
        <f t="shared" si="1"/>
        <v>0</v>
      </c>
      <c r="N29" s="122">
        <f t="shared" si="0"/>
        <v>0</v>
      </c>
      <c r="O29" s="121"/>
      <c r="P29" s="121"/>
    </row>
    <row r="30" spans="2:16" x14ac:dyDescent="0.2">
      <c r="B30" s="119">
        <v>21</v>
      </c>
      <c r="C30" s="1066" t="str">
        <f>IF(ISBLANK('M&amp;V (ORÇ)'!C30)," ",'M&amp;V (ORÇ)'!C30)</f>
        <v xml:space="preserve"> </v>
      </c>
      <c r="D30" s="1066"/>
      <c r="E30" s="1066"/>
      <c r="F30" s="1066"/>
      <c r="G30" s="1066"/>
      <c r="H30" s="1067"/>
      <c r="I30" s="472" t="str">
        <f>IF(ISBLANK('M&amp;V (ORÇ)'!I30)," ",'M&amp;V (ORÇ)'!I30)</f>
        <v xml:space="preserve"> </v>
      </c>
      <c r="J30" s="472" t="str">
        <f>IF(ISBLANK('M&amp;V (ORÇ)'!J30)," ",'M&amp;V (ORÇ)'!J30)</f>
        <v xml:space="preserve"> </v>
      </c>
      <c r="K30" s="474">
        <f>'M&amp;V (ORÇ)'!K30</f>
        <v>0</v>
      </c>
      <c r="L30" s="473">
        <f>'M&amp;V (ORÇ)'!L30</f>
        <v>0</v>
      </c>
      <c r="M30" s="120">
        <f t="shared" si="1"/>
        <v>0</v>
      </c>
      <c r="N30" s="122">
        <f t="shared" si="0"/>
        <v>0</v>
      </c>
      <c r="O30" s="121"/>
      <c r="P30" s="121"/>
    </row>
    <row r="31" spans="2:16" x14ac:dyDescent="0.2">
      <c r="B31" s="119">
        <v>22</v>
      </c>
      <c r="C31" s="1066" t="str">
        <f>IF(ISBLANK('M&amp;V (ORÇ)'!C31)," ",'M&amp;V (ORÇ)'!C31)</f>
        <v xml:space="preserve"> </v>
      </c>
      <c r="D31" s="1066"/>
      <c r="E31" s="1066"/>
      <c r="F31" s="1066"/>
      <c r="G31" s="1066"/>
      <c r="H31" s="1067"/>
      <c r="I31" s="472" t="str">
        <f>IF(ISBLANK('M&amp;V (ORÇ)'!I31)," ",'M&amp;V (ORÇ)'!I31)</f>
        <v xml:space="preserve"> </v>
      </c>
      <c r="J31" s="472" t="str">
        <f>IF(ISBLANK('M&amp;V (ORÇ)'!J31)," ",'M&amp;V (ORÇ)'!J31)</f>
        <v xml:space="preserve"> </v>
      </c>
      <c r="K31" s="474">
        <f>'M&amp;V (ORÇ)'!K31</f>
        <v>0</v>
      </c>
      <c r="L31" s="473">
        <f>'M&amp;V (ORÇ)'!L31</f>
        <v>0</v>
      </c>
      <c r="M31" s="120">
        <f t="shared" si="1"/>
        <v>0</v>
      </c>
      <c r="N31" s="122">
        <f t="shared" si="0"/>
        <v>0</v>
      </c>
      <c r="O31" s="121"/>
      <c r="P31" s="121"/>
    </row>
    <row r="32" spans="2:16" x14ac:dyDescent="0.2">
      <c r="B32" s="119">
        <v>23</v>
      </c>
      <c r="C32" s="1066" t="str">
        <f>IF(ISBLANK('M&amp;V (ORÇ)'!C32)," ",'M&amp;V (ORÇ)'!C32)</f>
        <v xml:space="preserve"> </v>
      </c>
      <c r="D32" s="1066"/>
      <c r="E32" s="1066"/>
      <c r="F32" s="1066"/>
      <c r="G32" s="1066"/>
      <c r="H32" s="1067"/>
      <c r="I32" s="472" t="str">
        <f>IF(ISBLANK('M&amp;V (ORÇ)'!I32)," ",'M&amp;V (ORÇ)'!I32)</f>
        <v xml:space="preserve"> </v>
      </c>
      <c r="J32" s="472" t="str">
        <f>IF(ISBLANK('M&amp;V (ORÇ)'!J32)," ",'M&amp;V (ORÇ)'!J32)</f>
        <v xml:space="preserve"> </v>
      </c>
      <c r="K32" s="474">
        <f>'M&amp;V (ORÇ)'!K32</f>
        <v>0</v>
      </c>
      <c r="L32" s="473">
        <f>'M&amp;V (ORÇ)'!L32</f>
        <v>0</v>
      </c>
      <c r="M32" s="120">
        <f t="shared" si="1"/>
        <v>0</v>
      </c>
      <c r="N32" s="122">
        <f t="shared" si="0"/>
        <v>0</v>
      </c>
      <c r="O32" s="121"/>
      <c r="P32" s="121"/>
    </row>
    <row r="33" spans="2:16" x14ac:dyDescent="0.2">
      <c r="B33" s="119">
        <v>24</v>
      </c>
      <c r="C33" s="1066" t="str">
        <f>IF(ISBLANK('M&amp;V (ORÇ)'!C33)," ",'M&amp;V (ORÇ)'!C33)</f>
        <v xml:space="preserve"> </v>
      </c>
      <c r="D33" s="1066"/>
      <c r="E33" s="1066"/>
      <c r="F33" s="1066"/>
      <c r="G33" s="1066"/>
      <c r="H33" s="1067"/>
      <c r="I33" s="472" t="str">
        <f>IF(ISBLANK('M&amp;V (ORÇ)'!I33)," ",'M&amp;V (ORÇ)'!I33)</f>
        <v xml:space="preserve"> </v>
      </c>
      <c r="J33" s="472" t="str">
        <f>IF(ISBLANK('M&amp;V (ORÇ)'!J33)," ",'M&amp;V (ORÇ)'!J33)</f>
        <v xml:space="preserve"> </v>
      </c>
      <c r="K33" s="474">
        <f>'M&amp;V (ORÇ)'!K33</f>
        <v>0</v>
      </c>
      <c r="L33" s="473">
        <f>'M&amp;V (ORÇ)'!L33</f>
        <v>0</v>
      </c>
      <c r="M33" s="120">
        <f t="shared" si="1"/>
        <v>0</v>
      </c>
      <c r="N33" s="122">
        <f t="shared" si="0"/>
        <v>0</v>
      </c>
      <c r="O33" s="121"/>
      <c r="P33" s="121"/>
    </row>
    <row r="34" spans="2:16" x14ac:dyDescent="0.2">
      <c r="B34" s="119">
        <v>25</v>
      </c>
      <c r="C34" s="1066" t="str">
        <f>IF(ISBLANK('M&amp;V (ORÇ)'!C34)," ",'M&amp;V (ORÇ)'!C34)</f>
        <v xml:space="preserve"> </v>
      </c>
      <c r="D34" s="1066"/>
      <c r="E34" s="1066"/>
      <c r="F34" s="1066"/>
      <c r="G34" s="1066"/>
      <c r="H34" s="1067"/>
      <c r="I34" s="472" t="str">
        <f>IF(ISBLANK('M&amp;V (ORÇ)'!I34)," ",'M&amp;V (ORÇ)'!I34)</f>
        <v xml:space="preserve"> </v>
      </c>
      <c r="J34" s="472" t="str">
        <f>IF(ISBLANK('M&amp;V (ORÇ)'!J34)," ",'M&amp;V (ORÇ)'!J34)</f>
        <v xml:space="preserve"> </v>
      </c>
      <c r="K34" s="474">
        <f>'M&amp;V (ORÇ)'!K34</f>
        <v>0</v>
      </c>
      <c r="L34" s="473">
        <f>'M&amp;V (ORÇ)'!L34</f>
        <v>0</v>
      </c>
      <c r="M34" s="120">
        <f t="shared" si="1"/>
        <v>0</v>
      </c>
      <c r="N34" s="122">
        <f t="shared" si="0"/>
        <v>0</v>
      </c>
      <c r="O34" s="121"/>
      <c r="P34" s="121"/>
    </row>
    <row r="35" spans="2:16" x14ac:dyDescent="0.2">
      <c r="B35" s="119">
        <v>26</v>
      </c>
      <c r="C35" s="1066" t="str">
        <f>IF(ISBLANK('M&amp;V (ORÇ)'!C35)," ",'M&amp;V (ORÇ)'!C35)</f>
        <v xml:space="preserve"> </v>
      </c>
      <c r="D35" s="1066"/>
      <c r="E35" s="1066"/>
      <c r="F35" s="1066"/>
      <c r="G35" s="1066"/>
      <c r="H35" s="1067"/>
      <c r="I35" s="472" t="str">
        <f>IF(ISBLANK('M&amp;V (ORÇ)'!I35)," ",'M&amp;V (ORÇ)'!I35)</f>
        <v xml:space="preserve"> </v>
      </c>
      <c r="J35" s="472" t="str">
        <f>IF(ISBLANK('M&amp;V (ORÇ)'!J35)," ",'M&amp;V (ORÇ)'!J35)</f>
        <v xml:space="preserve"> </v>
      </c>
      <c r="K35" s="474">
        <f>'M&amp;V (ORÇ)'!K35</f>
        <v>0</v>
      </c>
      <c r="L35" s="473">
        <f>'M&amp;V (ORÇ)'!L35</f>
        <v>0</v>
      </c>
      <c r="M35" s="120">
        <f t="shared" si="1"/>
        <v>0</v>
      </c>
      <c r="N35" s="122">
        <f t="shared" si="0"/>
        <v>0</v>
      </c>
      <c r="O35" s="121"/>
      <c r="P35" s="121"/>
    </row>
    <row r="36" spans="2:16" x14ac:dyDescent="0.2">
      <c r="B36" s="119">
        <v>27</v>
      </c>
      <c r="C36" s="1066" t="str">
        <f>IF(ISBLANK('M&amp;V (ORÇ)'!C36)," ",'M&amp;V (ORÇ)'!C36)</f>
        <v xml:space="preserve"> </v>
      </c>
      <c r="D36" s="1066"/>
      <c r="E36" s="1066"/>
      <c r="F36" s="1066"/>
      <c r="G36" s="1066"/>
      <c r="H36" s="1067"/>
      <c r="I36" s="472" t="str">
        <f>IF(ISBLANK('M&amp;V (ORÇ)'!I36)," ",'M&amp;V (ORÇ)'!I36)</f>
        <v xml:space="preserve"> </v>
      </c>
      <c r="J36" s="472" t="str">
        <f>IF(ISBLANK('M&amp;V (ORÇ)'!J36)," ",'M&amp;V (ORÇ)'!J36)</f>
        <v xml:space="preserve"> </v>
      </c>
      <c r="K36" s="474">
        <f>'M&amp;V (ORÇ)'!K36</f>
        <v>0</v>
      </c>
      <c r="L36" s="473">
        <f>'M&amp;V (ORÇ)'!L36</f>
        <v>0</v>
      </c>
      <c r="M36" s="120">
        <f t="shared" si="1"/>
        <v>0</v>
      </c>
      <c r="N36" s="122">
        <f t="shared" si="0"/>
        <v>0</v>
      </c>
      <c r="O36" s="121"/>
      <c r="P36" s="121"/>
    </row>
    <row r="37" spans="2:16" x14ac:dyDescent="0.2">
      <c r="B37" s="119">
        <v>28</v>
      </c>
      <c r="C37" s="1066" t="str">
        <f>IF(ISBLANK('M&amp;V (ORÇ)'!C37)," ",'M&amp;V (ORÇ)'!C37)</f>
        <v xml:space="preserve"> </v>
      </c>
      <c r="D37" s="1066"/>
      <c r="E37" s="1066"/>
      <c r="F37" s="1066"/>
      <c r="G37" s="1066"/>
      <c r="H37" s="1067"/>
      <c r="I37" s="472" t="str">
        <f>IF(ISBLANK('M&amp;V (ORÇ)'!I37)," ",'M&amp;V (ORÇ)'!I37)</f>
        <v xml:space="preserve"> </v>
      </c>
      <c r="J37" s="472" t="str">
        <f>IF(ISBLANK('M&amp;V (ORÇ)'!J37)," ",'M&amp;V (ORÇ)'!J37)</f>
        <v xml:space="preserve"> </v>
      </c>
      <c r="K37" s="474">
        <f>'M&amp;V (ORÇ)'!K37</f>
        <v>0</v>
      </c>
      <c r="L37" s="473">
        <f>'M&amp;V (ORÇ)'!L37</f>
        <v>0</v>
      </c>
      <c r="M37" s="120">
        <f t="shared" si="1"/>
        <v>0</v>
      </c>
      <c r="N37" s="122">
        <f t="shared" si="0"/>
        <v>0</v>
      </c>
      <c r="O37" s="121"/>
      <c r="P37" s="121"/>
    </row>
    <row r="38" spans="2:16" x14ac:dyDescent="0.2">
      <c r="B38" s="119">
        <v>29</v>
      </c>
      <c r="C38" s="1066" t="str">
        <f>IF(ISBLANK('M&amp;V (ORÇ)'!C38)," ",'M&amp;V (ORÇ)'!C38)</f>
        <v xml:space="preserve"> </v>
      </c>
      <c r="D38" s="1066"/>
      <c r="E38" s="1066"/>
      <c r="F38" s="1066"/>
      <c r="G38" s="1066"/>
      <c r="H38" s="1067"/>
      <c r="I38" s="472" t="str">
        <f>IF(ISBLANK('M&amp;V (ORÇ)'!I38)," ",'M&amp;V (ORÇ)'!I38)</f>
        <v xml:space="preserve"> </v>
      </c>
      <c r="J38" s="472" t="str">
        <f>IF(ISBLANK('M&amp;V (ORÇ)'!J38)," ",'M&amp;V (ORÇ)'!J38)</f>
        <v xml:space="preserve"> </v>
      </c>
      <c r="K38" s="474">
        <f>'M&amp;V (ORÇ)'!K38</f>
        <v>0</v>
      </c>
      <c r="L38" s="473">
        <f>'M&amp;V (ORÇ)'!L38</f>
        <v>0</v>
      </c>
      <c r="M38" s="120">
        <f t="shared" si="1"/>
        <v>0</v>
      </c>
      <c r="N38" s="122">
        <f t="shared" si="0"/>
        <v>0</v>
      </c>
      <c r="O38" s="121"/>
      <c r="P38" s="121"/>
    </row>
    <row r="39" spans="2:16" x14ac:dyDescent="0.2">
      <c r="B39" s="119">
        <v>30</v>
      </c>
      <c r="C39" s="1066" t="str">
        <f>IF(ISBLANK('M&amp;V (ORÇ)'!C39)," ",'M&amp;V (ORÇ)'!C39)</f>
        <v xml:space="preserve"> </v>
      </c>
      <c r="D39" s="1066"/>
      <c r="E39" s="1066"/>
      <c r="F39" s="1066"/>
      <c r="G39" s="1066"/>
      <c r="H39" s="1067"/>
      <c r="I39" s="472" t="str">
        <f>IF(ISBLANK('M&amp;V (ORÇ)'!I39)," ",'M&amp;V (ORÇ)'!I39)</f>
        <v xml:space="preserve"> </v>
      </c>
      <c r="J39" s="472" t="str">
        <f>IF(ISBLANK('M&amp;V (ORÇ)'!J39)," ",'M&amp;V (ORÇ)'!J39)</f>
        <v xml:space="preserve"> </v>
      </c>
      <c r="K39" s="474">
        <f>'M&amp;V (ORÇ)'!K39</f>
        <v>0</v>
      </c>
      <c r="L39" s="473">
        <f>'M&amp;V (ORÇ)'!L39</f>
        <v>0</v>
      </c>
      <c r="M39" s="120">
        <f t="shared" si="1"/>
        <v>0</v>
      </c>
      <c r="N39" s="122">
        <f t="shared" si="0"/>
        <v>0</v>
      </c>
      <c r="O39" s="121"/>
      <c r="P39" s="121"/>
    </row>
    <row r="40" spans="2:16" x14ac:dyDescent="0.2">
      <c r="B40" s="119">
        <v>31</v>
      </c>
      <c r="C40" s="1066" t="str">
        <f>IF(ISBLANK('M&amp;V (ORÇ)'!C40)," ",'M&amp;V (ORÇ)'!C40)</f>
        <v xml:space="preserve"> </v>
      </c>
      <c r="D40" s="1066"/>
      <c r="E40" s="1066"/>
      <c r="F40" s="1066"/>
      <c r="G40" s="1066"/>
      <c r="H40" s="1067"/>
      <c r="I40" s="472" t="str">
        <f>IF(ISBLANK('M&amp;V (ORÇ)'!I40)," ",'M&amp;V (ORÇ)'!I40)</f>
        <v xml:space="preserve"> </v>
      </c>
      <c r="J40" s="472" t="str">
        <f>IF(ISBLANK('M&amp;V (ORÇ)'!J40)," ",'M&amp;V (ORÇ)'!J40)</f>
        <v xml:space="preserve"> </v>
      </c>
      <c r="K40" s="474">
        <f>'M&amp;V (ORÇ)'!K40</f>
        <v>0</v>
      </c>
      <c r="L40" s="473">
        <f>'M&amp;V (ORÇ)'!L40</f>
        <v>0</v>
      </c>
      <c r="M40" s="120">
        <f t="shared" si="1"/>
        <v>0</v>
      </c>
      <c r="N40" s="122">
        <f t="shared" si="0"/>
        <v>0</v>
      </c>
      <c r="O40" s="121"/>
      <c r="P40" s="121"/>
    </row>
    <row r="41" spans="2:16" x14ac:dyDescent="0.2">
      <c r="B41" s="119">
        <v>32</v>
      </c>
      <c r="C41" s="1066" t="str">
        <f>IF(ISBLANK('M&amp;V (ORÇ)'!C41)," ",'M&amp;V (ORÇ)'!C41)</f>
        <v xml:space="preserve"> </v>
      </c>
      <c r="D41" s="1066"/>
      <c r="E41" s="1066"/>
      <c r="F41" s="1066"/>
      <c r="G41" s="1066"/>
      <c r="H41" s="1067"/>
      <c r="I41" s="472" t="str">
        <f>IF(ISBLANK('M&amp;V (ORÇ)'!I41)," ",'M&amp;V (ORÇ)'!I41)</f>
        <v xml:space="preserve"> </v>
      </c>
      <c r="J41" s="472" t="str">
        <f>IF(ISBLANK('M&amp;V (ORÇ)'!J41)," ",'M&amp;V (ORÇ)'!J41)</f>
        <v xml:space="preserve"> </v>
      </c>
      <c r="K41" s="474">
        <f>'M&amp;V (ORÇ)'!K41</f>
        <v>0</v>
      </c>
      <c r="L41" s="473">
        <f>'M&amp;V (ORÇ)'!L41</f>
        <v>0</v>
      </c>
      <c r="M41" s="120">
        <f t="shared" si="1"/>
        <v>0</v>
      </c>
      <c r="N41" s="122">
        <f t="shared" si="0"/>
        <v>0</v>
      </c>
      <c r="O41" s="121"/>
      <c r="P41" s="121"/>
    </row>
    <row r="42" spans="2:16" x14ac:dyDescent="0.2">
      <c r="B42" s="119">
        <v>33</v>
      </c>
      <c r="C42" s="1066" t="str">
        <f>IF(ISBLANK('M&amp;V (ORÇ)'!C42)," ",'M&amp;V (ORÇ)'!C42)</f>
        <v xml:space="preserve"> </v>
      </c>
      <c r="D42" s="1066"/>
      <c r="E42" s="1066"/>
      <c r="F42" s="1066"/>
      <c r="G42" s="1066"/>
      <c r="H42" s="1067"/>
      <c r="I42" s="472" t="str">
        <f>IF(ISBLANK('M&amp;V (ORÇ)'!I42)," ",'M&amp;V (ORÇ)'!I42)</f>
        <v xml:space="preserve"> </v>
      </c>
      <c r="J42" s="472" t="str">
        <f>IF(ISBLANK('M&amp;V (ORÇ)'!J42)," ",'M&amp;V (ORÇ)'!J42)</f>
        <v xml:space="preserve"> </v>
      </c>
      <c r="K42" s="474">
        <f>'M&amp;V (ORÇ)'!K42</f>
        <v>0</v>
      </c>
      <c r="L42" s="473">
        <f>'M&amp;V (ORÇ)'!L42</f>
        <v>0</v>
      </c>
      <c r="M42" s="120">
        <f t="shared" si="1"/>
        <v>0</v>
      </c>
      <c r="N42" s="122">
        <f t="shared" ref="N42:N59" si="2">M42-O42-P42</f>
        <v>0</v>
      </c>
      <c r="O42" s="121"/>
      <c r="P42" s="121"/>
    </row>
    <row r="43" spans="2:16" x14ac:dyDescent="0.2">
      <c r="B43" s="119">
        <v>34</v>
      </c>
      <c r="C43" s="1066" t="str">
        <f>IF(ISBLANK('M&amp;V (ORÇ)'!C43)," ",'M&amp;V (ORÇ)'!C43)</f>
        <v xml:space="preserve"> </v>
      </c>
      <c r="D43" s="1066"/>
      <c r="E43" s="1066"/>
      <c r="F43" s="1066"/>
      <c r="G43" s="1066"/>
      <c r="H43" s="1067"/>
      <c r="I43" s="472" t="str">
        <f>IF(ISBLANK('M&amp;V (ORÇ)'!I43)," ",'M&amp;V (ORÇ)'!I43)</f>
        <v xml:space="preserve"> </v>
      </c>
      <c r="J43" s="472" t="str">
        <f>IF(ISBLANK('M&amp;V (ORÇ)'!J43)," ",'M&amp;V (ORÇ)'!J43)</f>
        <v xml:space="preserve"> </v>
      </c>
      <c r="K43" s="474">
        <f>'M&amp;V (ORÇ)'!K43</f>
        <v>0</v>
      </c>
      <c r="L43" s="473">
        <f>'M&amp;V (ORÇ)'!L43</f>
        <v>0</v>
      </c>
      <c r="M43" s="120">
        <f t="shared" si="1"/>
        <v>0</v>
      </c>
      <c r="N43" s="122">
        <f t="shared" si="2"/>
        <v>0</v>
      </c>
      <c r="O43" s="121"/>
      <c r="P43" s="121"/>
    </row>
    <row r="44" spans="2:16" x14ac:dyDescent="0.2">
      <c r="B44" s="119">
        <v>35</v>
      </c>
      <c r="C44" s="1066" t="str">
        <f>IF(ISBLANK('M&amp;V (ORÇ)'!C44)," ",'M&amp;V (ORÇ)'!C44)</f>
        <v xml:space="preserve"> </v>
      </c>
      <c r="D44" s="1066"/>
      <c r="E44" s="1066"/>
      <c r="F44" s="1066"/>
      <c r="G44" s="1066"/>
      <c r="H44" s="1067"/>
      <c r="I44" s="472" t="str">
        <f>IF(ISBLANK('M&amp;V (ORÇ)'!I44)," ",'M&amp;V (ORÇ)'!I44)</f>
        <v xml:space="preserve"> </v>
      </c>
      <c r="J44" s="472" t="str">
        <f>IF(ISBLANK('M&amp;V (ORÇ)'!J44)," ",'M&amp;V (ORÇ)'!J44)</f>
        <v xml:space="preserve"> </v>
      </c>
      <c r="K44" s="474">
        <f>'M&amp;V (ORÇ)'!K44</f>
        <v>0</v>
      </c>
      <c r="L44" s="473">
        <f>'M&amp;V (ORÇ)'!L44</f>
        <v>0</v>
      </c>
      <c r="M44" s="120">
        <f t="shared" si="1"/>
        <v>0</v>
      </c>
      <c r="N44" s="122">
        <f t="shared" si="2"/>
        <v>0</v>
      </c>
      <c r="O44" s="121"/>
      <c r="P44" s="121"/>
    </row>
    <row r="45" spans="2:16" x14ac:dyDescent="0.2">
      <c r="B45" s="119">
        <v>36</v>
      </c>
      <c r="C45" s="1066" t="str">
        <f>IF(ISBLANK('M&amp;V (ORÇ)'!C45)," ",'M&amp;V (ORÇ)'!C45)</f>
        <v xml:space="preserve"> </v>
      </c>
      <c r="D45" s="1066"/>
      <c r="E45" s="1066"/>
      <c r="F45" s="1066"/>
      <c r="G45" s="1066"/>
      <c r="H45" s="1067"/>
      <c r="I45" s="472" t="str">
        <f>IF(ISBLANK('M&amp;V (ORÇ)'!I45)," ",'M&amp;V (ORÇ)'!I45)</f>
        <v xml:space="preserve"> </v>
      </c>
      <c r="J45" s="472" t="str">
        <f>IF(ISBLANK('M&amp;V (ORÇ)'!J45)," ",'M&amp;V (ORÇ)'!J45)</f>
        <v xml:space="preserve"> </v>
      </c>
      <c r="K45" s="474">
        <f>'M&amp;V (ORÇ)'!K45</f>
        <v>0</v>
      </c>
      <c r="L45" s="473">
        <f>'M&amp;V (ORÇ)'!L45</f>
        <v>0</v>
      </c>
      <c r="M45" s="120">
        <f t="shared" si="1"/>
        <v>0</v>
      </c>
      <c r="N45" s="122">
        <f t="shared" si="2"/>
        <v>0</v>
      </c>
      <c r="O45" s="121"/>
      <c r="P45" s="121"/>
    </row>
    <row r="46" spans="2:16" x14ac:dyDescent="0.2">
      <c r="B46" s="119">
        <v>37</v>
      </c>
      <c r="C46" s="1066" t="str">
        <f>IF(ISBLANK('M&amp;V (ORÇ)'!C46)," ",'M&amp;V (ORÇ)'!C46)</f>
        <v xml:space="preserve"> </v>
      </c>
      <c r="D46" s="1066"/>
      <c r="E46" s="1066"/>
      <c r="F46" s="1066"/>
      <c r="G46" s="1066"/>
      <c r="H46" s="1067"/>
      <c r="I46" s="472" t="str">
        <f>IF(ISBLANK('M&amp;V (ORÇ)'!I46)," ",'M&amp;V (ORÇ)'!I46)</f>
        <v xml:space="preserve"> </v>
      </c>
      <c r="J46" s="472" t="str">
        <f>IF(ISBLANK('M&amp;V (ORÇ)'!J46)," ",'M&amp;V (ORÇ)'!J46)</f>
        <v xml:space="preserve"> </v>
      </c>
      <c r="K46" s="474">
        <f>'M&amp;V (ORÇ)'!K46</f>
        <v>0</v>
      </c>
      <c r="L46" s="473">
        <f>'M&amp;V (ORÇ)'!L46</f>
        <v>0</v>
      </c>
      <c r="M46" s="120">
        <f t="shared" si="1"/>
        <v>0</v>
      </c>
      <c r="N46" s="122">
        <f t="shared" si="2"/>
        <v>0</v>
      </c>
      <c r="O46" s="121"/>
      <c r="P46" s="121"/>
    </row>
    <row r="47" spans="2:16" x14ac:dyDescent="0.2">
      <c r="B47" s="119">
        <v>38</v>
      </c>
      <c r="C47" s="1066" t="str">
        <f>IF(ISBLANK('M&amp;V (ORÇ)'!C47)," ",'M&amp;V (ORÇ)'!C47)</f>
        <v xml:space="preserve"> </v>
      </c>
      <c r="D47" s="1066"/>
      <c r="E47" s="1066"/>
      <c r="F47" s="1066"/>
      <c r="G47" s="1066"/>
      <c r="H47" s="1067"/>
      <c r="I47" s="472" t="str">
        <f>IF(ISBLANK('M&amp;V (ORÇ)'!I47)," ",'M&amp;V (ORÇ)'!I47)</f>
        <v xml:space="preserve"> </v>
      </c>
      <c r="J47" s="472" t="str">
        <f>IF(ISBLANK('M&amp;V (ORÇ)'!J47)," ",'M&amp;V (ORÇ)'!J47)</f>
        <v xml:space="preserve"> </v>
      </c>
      <c r="K47" s="474">
        <f>'M&amp;V (ORÇ)'!K47</f>
        <v>0</v>
      </c>
      <c r="L47" s="473">
        <f>'M&amp;V (ORÇ)'!L47</f>
        <v>0</v>
      </c>
      <c r="M47" s="120">
        <f t="shared" si="1"/>
        <v>0</v>
      </c>
      <c r="N47" s="122">
        <f t="shared" si="2"/>
        <v>0</v>
      </c>
      <c r="O47" s="121"/>
      <c r="P47" s="121"/>
    </row>
    <row r="48" spans="2:16" x14ac:dyDescent="0.2">
      <c r="B48" s="119">
        <v>39</v>
      </c>
      <c r="C48" s="1066" t="str">
        <f>IF(ISBLANK('M&amp;V (ORÇ)'!C48)," ",'M&amp;V (ORÇ)'!C48)</f>
        <v xml:space="preserve"> </v>
      </c>
      <c r="D48" s="1066"/>
      <c r="E48" s="1066"/>
      <c r="F48" s="1066"/>
      <c r="G48" s="1066"/>
      <c r="H48" s="1067"/>
      <c r="I48" s="472" t="str">
        <f>IF(ISBLANK('M&amp;V (ORÇ)'!I48)," ",'M&amp;V (ORÇ)'!I48)</f>
        <v xml:space="preserve"> </v>
      </c>
      <c r="J48" s="472" t="str">
        <f>IF(ISBLANK('M&amp;V (ORÇ)'!J48)," ",'M&amp;V (ORÇ)'!J48)</f>
        <v xml:space="preserve"> </v>
      </c>
      <c r="K48" s="474">
        <f>'M&amp;V (ORÇ)'!K48</f>
        <v>0</v>
      </c>
      <c r="L48" s="473">
        <f>'M&amp;V (ORÇ)'!L48</f>
        <v>0</v>
      </c>
      <c r="M48" s="120">
        <f t="shared" si="1"/>
        <v>0</v>
      </c>
      <c r="N48" s="122">
        <f t="shared" si="2"/>
        <v>0</v>
      </c>
      <c r="O48" s="121"/>
      <c r="P48" s="121"/>
    </row>
    <row r="49" spans="2:16" x14ac:dyDescent="0.2">
      <c r="B49" s="119">
        <v>40</v>
      </c>
      <c r="C49" s="1066" t="str">
        <f>IF(ISBLANK('M&amp;V (ORÇ)'!C49)," ",'M&amp;V (ORÇ)'!C49)</f>
        <v xml:space="preserve"> </v>
      </c>
      <c r="D49" s="1066"/>
      <c r="E49" s="1066"/>
      <c r="F49" s="1066"/>
      <c r="G49" s="1066"/>
      <c r="H49" s="1067"/>
      <c r="I49" s="472" t="str">
        <f>IF(ISBLANK('M&amp;V (ORÇ)'!I49)," ",'M&amp;V (ORÇ)'!I49)</f>
        <v xml:space="preserve"> </v>
      </c>
      <c r="J49" s="472" t="str">
        <f>IF(ISBLANK('M&amp;V (ORÇ)'!J49)," ",'M&amp;V (ORÇ)'!J49)</f>
        <v xml:space="preserve"> </v>
      </c>
      <c r="K49" s="474">
        <f>'M&amp;V (ORÇ)'!K49</f>
        <v>0</v>
      </c>
      <c r="L49" s="473">
        <f>'M&amp;V (ORÇ)'!L49</f>
        <v>0</v>
      </c>
      <c r="M49" s="120">
        <f t="shared" si="1"/>
        <v>0</v>
      </c>
      <c r="N49" s="122">
        <f t="shared" si="2"/>
        <v>0</v>
      </c>
      <c r="O49" s="121"/>
      <c r="P49" s="121"/>
    </row>
    <row r="50" spans="2:16" x14ac:dyDescent="0.2">
      <c r="B50" s="119">
        <v>41</v>
      </c>
      <c r="C50" s="1066" t="str">
        <f>IF(ISBLANK('M&amp;V (ORÇ)'!C50)," ",'M&amp;V (ORÇ)'!C50)</f>
        <v xml:space="preserve"> </v>
      </c>
      <c r="D50" s="1066"/>
      <c r="E50" s="1066"/>
      <c r="F50" s="1066"/>
      <c r="G50" s="1066"/>
      <c r="H50" s="1067"/>
      <c r="I50" s="472" t="str">
        <f>IF(ISBLANK('M&amp;V (ORÇ)'!I50)," ",'M&amp;V (ORÇ)'!I50)</f>
        <v xml:space="preserve"> </v>
      </c>
      <c r="J50" s="472" t="str">
        <f>IF(ISBLANK('M&amp;V (ORÇ)'!J50)," ",'M&amp;V (ORÇ)'!J50)</f>
        <v xml:space="preserve"> </v>
      </c>
      <c r="K50" s="474">
        <f>'M&amp;V (ORÇ)'!K50</f>
        <v>0</v>
      </c>
      <c r="L50" s="473">
        <f>'M&amp;V (ORÇ)'!L50</f>
        <v>0</v>
      </c>
      <c r="M50" s="120">
        <f t="shared" si="1"/>
        <v>0</v>
      </c>
      <c r="N50" s="122">
        <f t="shared" si="2"/>
        <v>0</v>
      </c>
      <c r="O50" s="121"/>
      <c r="P50" s="121"/>
    </row>
    <row r="51" spans="2:16" x14ac:dyDescent="0.2">
      <c r="B51" s="119">
        <v>42</v>
      </c>
      <c r="C51" s="1066" t="str">
        <f>IF(ISBLANK('M&amp;V (ORÇ)'!C51)," ",'M&amp;V (ORÇ)'!C51)</f>
        <v xml:space="preserve"> </v>
      </c>
      <c r="D51" s="1066"/>
      <c r="E51" s="1066"/>
      <c r="F51" s="1066"/>
      <c r="G51" s="1066"/>
      <c r="H51" s="1067"/>
      <c r="I51" s="472" t="str">
        <f>IF(ISBLANK('M&amp;V (ORÇ)'!I51)," ",'M&amp;V (ORÇ)'!I51)</f>
        <v xml:space="preserve"> </v>
      </c>
      <c r="J51" s="472" t="str">
        <f>IF(ISBLANK('M&amp;V (ORÇ)'!J51)," ",'M&amp;V (ORÇ)'!J51)</f>
        <v xml:space="preserve"> </v>
      </c>
      <c r="K51" s="474">
        <f>'M&amp;V (ORÇ)'!K51</f>
        <v>0</v>
      </c>
      <c r="L51" s="473">
        <f>'M&amp;V (ORÇ)'!L51</f>
        <v>0</v>
      </c>
      <c r="M51" s="120">
        <f t="shared" si="1"/>
        <v>0</v>
      </c>
      <c r="N51" s="122">
        <f t="shared" si="2"/>
        <v>0</v>
      </c>
      <c r="O51" s="121"/>
      <c r="P51" s="121"/>
    </row>
    <row r="52" spans="2:16" x14ac:dyDescent="0.2">
      <c r="B52" s="119">
        <v>43</v>
      </c>
      <c r="C52" s="1066" t="str">
        <f>IF(ISBLANK('M&amp;V (ORÇ)'!C52)," ",'M&amp;V (ORÇ)'!C52)</f>
        <v xml:space="preserve"> </v>
      </c>
      <c r="D52" s="1066"/>
      <c r="E52" s="1066"/>
      <c r="F52" s="1066"/>
      <c r="G52" s="1066"/>
      <c r="H52" s="1067"/>
      <c r="I52" s="472" t="str">
        <f>IF(ISBLANK('M&amp;V (ORÇ)'!I52)," ",'M&amp;V (ORÇ)'!I52)</f>
        <v xml:space="preserve"> </v>
      </c>
      <c r="J52" s="472" t="str">
        <f>IF(ISBLANK('M&amp;V (ORÇ)'!J52)," ",'M&amp;V (ORÇ)'!J52)</f>
        <v xml:space="preserve"> </v>
      </c>
      <c r="K52" s="474">
        <f>'M&amp;V (ORÇ)'!K52</f>
        <v>0</v>
      </c>
      <c r="L52" s="473">
        <f>'M&amp;V (ORÇ)'!L52</f>
        <v>0</v>
      </c>
      <c r="M52" s="120">
        <f t="shared" si="1"/>
        <v>0</v>
      </c>
      <c r="N52" s="122">
        <f t="shared" si="2"/>
        <v>0</v>
      </c>
      <c r="O52" s="121"/>
      <c r="P52" s="121"/>
    </row>
    <row r="53" spans="2:16" x14ac:dyDescent="0.2">
      <c r="B53" s="119">
        <v>44</v>
      </c>
      <c r="C53" s="1066" t="str">
        <f>IF(ISBLANK('M&amp;V (ORÇ)'!C53)," ",'M&amp;V (ORÇ)'!C53)</f>
        <v xml:space="preserve"> </v>
      </c>
      <c r="D53" s="1066"/>
      <c r="E53" s="1066"/>
      <c r="F53" s="1066"/>
      <c r="G53" s="1066"/>
      <c r="H53" s="1067"/>
      <c r="I53" s="472" t="str">
        <f>IF(ISBLANK('M&amp;V (ORÇ)'!I53)," ",'M&amp;V (ORÇ)'!I53)</f>
        <v xml:space="preserve"> </v>
      </c>
      <c r="J53" s="472" t="str">
        <f>IF(ISBLANK('M&amp;V (ORÇ)'!J53)," ",'M&amp;V (ORÇ)'!J53)</f>
        <v xml:space="preserve"> </v>
      </c>
      <c r="K53" s="474">
        <f>'M&amp;V (ORÇ)'!K53</f>
        <v>0</v>
      </c>
      <c r="L53" s="473">
        <f>'M&amp;V (ORÇ)'!L53</f>
        <v>0</v>
      </c>
      <c r="M53" s="120">
        <f t="shared" si="1"/>
        <v>0</v>
      </c>
      <c r="N53" s="122">
        <f t="shared" si="2"/>
        <v>0</v>
      </c>
      <c r="O53" s="121"/>
      <c r="P53" s="121"/>
    </row>
    <row r="54" spans="2:16" x14ac:dyDescent="0.2">
      <c r="B54" s="119">
        <v>45</v>
      </c>
      <c r="C54" s="1066" t="str">
        <f>IF(ISBLANK('M&amp;V (ORÇ)'!C54)," ",'M&amp;V (ORÇ)'!C54)</f>
        <v xml:space="preserve"> </v>
      </c>
      <c r="D54" s="1066"/>
      <c r="E54" s="1066"/>
      <c r="F54" s="1066"/>
      <c r="G54" s="1066"/>
      <c r="H54" s="1067"/>
      <c r="I54" s="472" t="str">
        <f>IF(ISBLANK('M&amp;V (ORÇ)'!I54)," ",'M&amp;V (ORÇ)'!I54)</f>
        <v xml:space="preserve"> </v>
      </c>
      <c r="J54" s="472" t="str">
        <f>IF(ISBLANK('M&amp;V (ORÇ)'!J54)," ",'M&amp;V (ORÇ)'!J54)</f>
        <v xml:space="preserve"> </v>
      </c>
      <c r="K54" s="474">
        <f>'M&amp;V (ORÇ)'!K54</f>
        <v>0</v>
      </c>
      <c r="L54" s="473">
        <f>'M&amp;V (ORÇ)'!L54</f>
        <v>0</v>
      </c>
      <c r="M54" s="120">
        <f t="shared" si="1"/>
        <v>0</v>
      </c>
      <c r="N54" s="122">
        <f t="shared" si="2"/>
        <v>0</v>
      </c>
      <c r="O54" s="121"/>
      <c r="P54" s="121"/>
    </row>
    <row r="55" spans="2:16" x14ac:dyDescent="0.2">
      <c r="B55" s="119">
        <v>46</v>
      </c>
      <c r="C55" s="1066" t="str">
        <f>IF(ISBLANK('M&amp;V (ORÇ)'!C55)," ",'M&amp;V (ORÇ)'!C55)</f>
        <v xml:space="preserve"> </v>
      </c>
      <c r="D55" s="1066"/>
      <c r="E55" s="1066"/>
      <c r="F55" s="1066"/>
      <c r="G55" s="1066"/>
      <c r="H55" s="1067"/>
      <c r="I55" s="472" t="str">
        <f>IF(ISBLANK('M&amp;V (ORÇ)'!I55)," ",'M&amp;V (ORÇ)'!I55)</f>
        <v xml:space="preserve"> </v>
      </c>
      <c r="J55" s="472" t="str">
        <f>IF(ISBLANK('M&amp;V (ORÇ)'!J55)," ",'M&amp;V (ORÇ)'!J55)</f>
        <v xml:space="preserve"> </v>
      </c>
      <c r="K55" s="474">
        <f>'M&amp;V (ORÇ)'!K55</f>
        <v>0</v>
      </c>
      <c r="L55" s="473">
        <f>'M&amp;V (ORÇ)'!L55</f>
        <v>0</v>
      </c>
      <c r="M55" s="120">
        <f t="shared" si="1"/>
        <v>0</v>
      </c>
      <c r="N55" s="122">
        <f t="shared" si="2"/>
        <v>0</v>
      </c>
      <c r="O55" s="121"/>
      <c r="P55" s="121"/>
    </row>
    <row r="56" spans="2:16" x14ac:dyDescent="0.2">
      <c r="B56" s="119">
        <v>47</v>
      </c>
      <c r="C56" s="1066" t="str">
        <f>IF(ISBLANK('M&amp;V (ORÇ)'!C56)," ",'M&amp;V (ORÇ)'!C56)</f>
        <v xml:space="preserve"> </v>
      </c>
      <c r="D56" s="1066"/>
      <c r="E56" s="1066"/>
      <c r="F56" s="1066"/>
      <c r="G56" s="1066"/>
      <c r="H56" s="1067"/>
      <c r="I56" s="472" t="str">
        <f>IF(ISBLANK('M&amp;V (ORÇ)'!I56)," ",'M&amp;V (ORÇ)'!I56)</f>
        <v xml:space="preserve"> </v>
      </c>
      <c r="J56" s="472" t="str">
        <f>IF(ISBLANK('M&amp;V (ORÇ)'!J56)," ",'M&amp;V (ORÇ)'!J56)</f>
        <v xml:space="preserve"> </v>
      </c>
      <c r="K56" s="474">
        <f>'M&amp;V (ORÇ)'!K56</f>
        <v>0</v>
      </c>
      <c r="L56" s="473">
        <f>'M&amp;V (ORÇ)'!L56</f>
        <v>0</v>
      </c>
      <c r="M56" s="120">
        <f t="shared" si="1"/>
        <v>0</v>
      </c>
      <c r="N56" s="122">
        <f t="shared" si="2"/>
        <v>0</v>
      </c>
      <c r="O56" s="121"/>
      <c r="P56" s="121"/>
    </row>
    <row r="57" spans="2:16" x14ac:dyDescent="0.2">
      <c r="B57" s="119">
        <v>48</v>
      </c>
      <c r="C57" s="1066" t="str">
        <f>IF(ISBLANK('M&amp;V (ORÇ)'!C57)," ",'M&amp;V (ORÇ)'!C57)</f>
        <v xml:space="preserve"> </v>
      </c>
      <c r="D57" s="1066"/>
      <c r="E57" s="1066"/>
      <c r="F57" s="1066"/>
      <c r="G57" s="1066"/>
      <c r="H57" s="1067"/>
      <c r="I57" s="472" t="str">
        <f>IF(ISBLANK('M&amp;V (ORÇ)'!I57)," ",'M&amp;V (ORÇ)'!I57)</f>
        <v xml:space="preserve"> </v>
      </c>
      <c r="J57" s="472" t="str">
        <f>IF(ISBLANK('M&amp;V (ORÇ)'!J57)," ",'M&amp;V (ORÇ)'!J57)</f>
        <v xml:space="preserve"> </v>
      </c>
      <c r="K57" s="474">
        <f>'M&amp;V (ORÇ)'!K57</f>
        <v>0</v>
      </c>
      <c r="L57" s="473">
        <f>'M&amp;V (ORÇ)'!L57</f>
        <v>0</v>
      </c>
      <c r="M57" s="120">
        <f t="shared" si="1"/>
        <v>0</v>
      </c>
      <c r="N57" s="122">
        <f t="shared" si="2"/>
        <v>0</v>
      </c>
      <c r="O57" s="121"/>
      <c r="P57" s="121"/>
    </row>
    <row r="58" spans="2:16" x14ac:dyDescent="0.2">
      <c r="B58" s="119">
        <v>49</v>
      </c>
      <c r="C58" s="1066" t="str">
        <f>IF(ISBLANK('M&amp;V (ORÇ)'!C58)," ",'M&amp;V (ORÇ)'!C58)</f>
        <v xml:space="preserve"> </v>
      </c>
      <c r="D58" s="1066"/>
      <c r="E58" s="1066"/>
      <c r="F58" s="1066"/>
      <c r="G58" s="1066"/>
      <c r="H58" s="1067"/>
      <c r="I58" s="472" t="str">
        <f>IF(ISBLANK('M&amp;V (ORÇ)'!I58)," ",'M&amp;V (ORÇ)'!I58)</f>
        <v xml:space="preserve"> </v>
      </c>
      <c r="J58" s="472" t="str">
        <f>IF(ISBLANK('M&amp;V (ORÇ)'!J58)," ",'M&amp;V (ORÇ)'!J58)</f>
        <v xml:space="preserve"> </v>
      </c>
      <c r="K58" s="474">
        <f>'M&amp;V (ORÇ)'!K58</f>
        <v>0</v>
      </c>
      <c r="L58" s="473">
        <f>'M&amp;V (ORÇ)'!L58</f>
        <v>0</v>
      </c>
      <c r="M58" s="120">
        <f t="shared" si="1"/>
        <v>0</v>
      </c>
      <c r="N58" s="122">
        <f t="shared" si="2"/>
        <v>0</v>
      </c>
      <c r="O58" s="121"/>
      <c r="P58" s="121"/>
    </row>
    <row r="59" spans="2:16" x14ac:dyDescent="0.2">
      <c r="B59" s="119">
        <v>50</v>
      </c>
      <c r="C59" s="1066" t="str">
        <f>IF(ISBLANK('M&amp;V (ORÇ)'!C59)," ",'M&amp;V (ORÇ)'!C59)</f>
        <v xml:space="preserve"> </v>
      </c>
      <c r="D59" s="1066"/>
      <c r="E59" s="1066"/>
      <c r="F59" s="1066"/>
      <c r="G59" s="1066"/>
      <c r="H59" s="1067"/>
      <c r="I59" s="472" t="str">
        <f>IF(ISBLANK('M&amp;V (ORÇ)'!I59)," ",'M&amp;V (ORÇ)'!I59)</f>
        <v xml:space="preserve"> </v>
      </c>
      <c r="J59" s="472" t="str">
        <f>IF(ISBLANK('M&amp;V (ORÇ)'!J59)," ",'M&amp;V (ORÇ)'!J59)</f>
        <v xml:space="preserve"> </v>
      </c>
      <c r="K59" s="474">
        <f>'M&amp;V (ORÇ)'!K59</f>
        <v>0</v>
      </c>
      <c r="L59" s="473">
        <f>'M&amp;V (ORÇ)'!L59</f>
        <v>0</v>
      </c>
      <c r="M59" s="120">
        <f t="shared" si="1"/>
        <v>0</v>
      </c>
      <c r="N59" s="122">
        <f t="shared" si="2"/>
        <v>0</v>
      </c>
      <c r="O59" s="121"/>
      <c r="P59" s="121"/>
    </row>
    <row r="60" spans="2:16" x14ac:dyDescent="0.2">
      <c r="B60" s="123"/>
      <c r="C60" s="1075" t="s">
        <v>235</v>
      </c>
      <c r="D60" s="1075"/>
      <c r="E60" s="1075"/>
      <c r="F60" s="1075"/>
      <c r="G60" s="1075"/>
      <c r="H60" s="1075"/>
      <c r="I60" s="1075"/>
      <c r="J60" s="1075"/>
      <c r="K60" s="1075"/>
      <c r="L60" s="1076"/>
      <c r="M60" s="124">
        <f>SUM(M10:M59)</f>
        <v>0</v>
      </c>
      <c r="N60" s="125">
        <f>SUM(N10:N59)</f>
        <v>0</v>
      </c>
      <c r="O60" s="125">
        <f>SUM(O10:O59)</f>
        <v>0</v>
      </c>
      <c r="P60" s="125">
        <f>SUM(P10:P59)</f>
        <v>0</v>
      </c>
    </row>
    <row r="61" spans="2:16" x14ac:dyDescent="0.2">
      <c r="B61" s="1093" t="s">
        <v>236</v>
      </c>
      <c r="C61" s="1094"/>
      <c r="D61" s="1094"/>
      <c r="E61" s="1094"/>
      <c r="F61" s="1094"/>
      <c r="G61" s="1094"/>
      <c r="H61" s="1094"/>
      <c r="I61" s="1094"/>
      <c r="J61" s="1094"/>
      <c r="K61" s="1094"/>
      <c r="L61" s="1094"/>
      <c r="M61" s="1094"/>
      <c r="N61" s="1094"/>
      <c r="O61" s="1094" t="str">
        <f>B61</f>
        <v>PERÍODO PÓS-RETROFIT</v>
      </c>
      <c r="P61" s="1095"/>
    </row>
    <row r="62" spans="2:16" x14ac:dyDescent="0.2">
      <c r="B62" s="1051" t="s">
        <v>228</v>
      </c>
      <c r="C62" s="1052"/>
      <c r="D62" s="1052"/>
      <c r="E62" s="1052"/>
      <c r="F62" s="1052"/>
      <c r="G62" s="1052"/>
      <c r="H62" s="1053"/>
      <c r="I62" s="116" t="s">
        <v>229</v>
      </c>
      <c r="J62" s="117" t="s">
        <v>230</v>
      </c>
      <c r="K62" s="117" t="s">
        <v>231</v>
      </c>
      <c r="L62" s="117" t="s">
        <v>232</v>
      </c>
      <c r="M62" s="117" t="s">
        <v>0</v>
      </c>
      <c r="N62" s="299" t="s">
        <v>781</v>
      </c>
      <c r="O62" s="299" t="s">
        <v>233</v>
      </c>
      <c r="P62" s="300" t="s">
        <v>234</v>
      </c>
    </row>
    <row r="63" spans="2:16" x14ac:dyDescent="0.2">
      <c r="B63" s="119">
        <v>1</v>
      </c>
      <c r="C63" s="1066" t="str">
        <f>IF(ISBLANK('M&amp;V (ORÇ)'!C62)," ",'M&amp;V (ORÇ)'!C62)</f>
        <v xml:space="preserve"> </v>
      </c>
      <c r="D63" s="1066"/>
      <c r="E63" s="1066"/>
      <c r="F63" s="1066"/>
      <c r="G63" s="1066"/>
      <c r="H63" s="1067"/>
      <c r="I63" s="472" t="str">
        <f>IF(ISBLANK('M&amp;V (ORÇ)'!I62)," ",'M&amp;V (ORÇ)'!I62)</f>
        <v xml:space="preserve"> </v>
      </c>
      <c r="J63" s="472" t="str">
        <f>IF(ISBLANK('M&amp;V (ORÇ)'!J62)," ",'M&amp;V (ORÇ)'!J62)</f>
        <v xml:space="preserve"> </v>
      </c>
      <c r="K63" s="474">
        <f>'M&amp;V (ORÇ)'!K62</f>
        <v>0</v>
      </c>
      <c r="L63" s="473">
        <f>'M&amp;V (ORÇ)'!L62</f>
        <v>0</v>
      </c>
      <c r="M63" s="120">
        <f t="shared" ref="M63:M112" si="3">IF(J63="",0,K63*L63)</f>
        <v>0</v>
      </c>
      <c r="N63" s="122">
        <f t="shared" ref="N63:N94" si="4">M63-O63-P63</f>
        <v>0</v>
      </c>
      <c r="O63" s="121"/>
      <c r="P63" s="121"/>
    </row>
    <row r="64" spans="2:16" x14ac:dyDescent="0.2">
      <c r="B64" s="119">
        <v>2</v>
      </c>
      <c r="C64" s="1066" t="str">
        <f>IF(ISBLANK('M&amp;V (ORÇ)'!C63)," ",'M&amp;V (ORÇ)'!C63)</f>
        <v xml:space="preserve"> </v>
      </c>
      <c r="D64" s="1066"/>
      <c r="E64" s="1066"/>
      <c r="F64" s="1066"/>
      <c r="G64" s="1066"/>
      <c r="H64" s="1067"/>
      <c r="I64" s="472" t="str">
        <f>IF(ISBLANK('M&amp;V (ORÇ)'!I63)," ",'M&amp;V (ORÇ)'!I63)</f>
        <v xml:space="preserve"> </v>
      </c>
      <c r="J64" s="472" t="str">
        <f>IF(ISBLANK('M&amp;V (ORÇ)'!J63)," ",'M&amp;V (ORÇ)'!J63)</f>
        <v xml:space="preserve"> </v>
      </c>
      <c r="K64" s="474">
        <f>'M&amp;V (ORÇ)'!K63</f>
        <v>0</v>
      </c>
      <c r="L64" s="473">
        <f>'M&amp;V (ORÇ)'!L63</f>
        <v>0</v>
      </c>
      <c r="M64" s="120">
        <f t="shared" si="3"/>
        <v>0</v>
      </c>
      <c r="N64" s="122">
        <f t="shared" si="4"/>
        <v>0</v>
      </c>
      <c r="O64" s="121"/>
      <c r="P64" s="121"/>
    </row>
    <row r="65" spans="2:16" x14ac:dyDescent="0.2">
      <c r="B65" s="119">
        <v>3</v>
      </c>
      <c r="C65" s="1066" t="str">
        <f>IF(ISBLANK('M&amp;V (ORÇ)'!C64)," ",'M&amp;V (ORÇ)'!C64)</f>
        <v xml:space="preserve"> </v>
      </c>
      <c r="D65" s="1066"/>
      <c r="E65" s="1066"/>
      <c r="F65" s="1066"/>
      <c r="G65" s="1066"/>
      <c r="H65" s="1067"/>
      <c r="I65" s="472" t="str">
        <f>IF(ISBLANK('M&amp;V (ORÇ)'!I64)," ",'M&amp;V (ORÇ)'!I64)</f>
        <v xml:space="preserve"> </v>
      </c>
      <c r="J65" s="472" t="str">
        <f>IF(ISBLANK('M&amp;V (ORÇ)'!J64)," ",'M&amp;V (ORÇ)'!J64)</f>
        <v xml:space="preserve"> </v>
      </c>
      <c r="K65" s="474">
        <f>'M&amp;V (ORÇ)'!K64</f>
        <v>0</v>
      </c>
      <c r="L65" s="473">
        <f>'M&amp;V (ORÇ)'!L64</f>
        <v>0</v>
      </c>
      <c r="M65" s="120">
        <f t="shared" si="3"/>
        <v>0</v>
      </c>
      <c r="N65" s="122">
        <f t="shared" si="4"/>
        <v>0</v>
      </c>
      <c r="O65" s="121"/>
      <c r="P65" s="121"/>
    </row>
    <row r="66" spans="2:16" x14ac:dyDescent="0.2">
      <c r="B66" s="119">
        <v>4</v>
      </c>
      <c r="C66" s="1066" t="str">
        <f>IF(ISBLANK('M&amp;V (ORÇ)'!C65)," ",'M&amp;V (ORÇ)'!C65)</f>
        <v xml:space="preserve"> </v>
      </c>
      <c r="D66" s="1066"/>
      <c r="E66" s="1066"/>
      <c r="F66" s="1066"/>
      <c r="G66" s="1066"/>
      <c r="H66" s="1067"/>
      <c r="I66" s="472" t="str">
        <f>IF(ISBLANK('M&amp;V (ORÇ)'!I65)," ",'M&amp;V (ORÇ)'!I65)</f>
        <v xml:space="preserve"> </v>
      </c>
      <c r="J66" s="472" t="str">
        <f>IF(ISBLANK('M&amp;V (ORÇ)'!J65)," ",'M&amp;V (ORÇ)'!J65)</f>
        <v xml:space="preserve"> </v>
      </c>
      <c r="K66" s="474">
        <f>'M&amp;V (ORÇ)'!K65</f>
        <v>0</v>
      </c>
      <c r="L66" s="473">
        <f>'M&amp;V (ORÇ)'!L65</f>
        <v>0</v>
      </c>
      <c r="M66" s="120">
        <f t="shared" si="3"/>
        <v>0</v>
      </c>
      <c r="N66" s="122">
        <f t="shared" si="4"/>
        <v>0</v>
      </c>
      <c r="O66" s="121"/>
      <c r="P66" s="121"/>
    </row>
    <row r="67" spans="2:16" x14ac:dyDescent="0.2">
      <c r="B67" s="119">
        <v>5</v>
      </c>
      <c r="C67" s="1066" t="str">
        <f>IF(ISBLANK('M&amp;V (ORÇ)'!C66)," ",'M&amp;V (ORÇ)'!C66)</f>
        <v xml:space="preserve"> </v>
      </c>
      <c r="D67" s="1066"/>
      <c r="E67" s="1066"/>
      <c r="F67" s="1066"/>
      <c r="G67" s="1066"/>
      <c r="H67" s="1067"/>
      <c r="I67" s="472" t="str">
        <f>IF(ISBLANK('M&amp;V (ORÇ)'!I66)," ",'M&amp;V (ORÇ)'!I66)</f>
        <v xml:space="preserve"> </v>
      </c>
      <c r="J67" s="472" t="str">
        <f>IF(ISBLANK('M&amp;V (ORÇ)'!J66)," ",'M&amp;V (ORÇ)'!J66)</f>
        <v xml:space="preserve"> </v>
      </c>
      <c r="K67" s="474">
        <f>'M&amp;V (ORÇ)'!K66</f>
        <v>0</v>
      </c>
      <c r="L67" s="473">
        <f>'M&amp;V (ORÇ)'!L66</f>
        <v>0</v>
      </c>
      <c r="M67" s="120">
        <f t="shared" si="3"/>
        <v>0</v>
      </c>
      <c r="N67" s="122">
        <f t="shared" si="4"/>
        <v>0</v>
      </c>
      <c r="O67" s="121"/>
      <c r="P67" s="121"/>
    </row>
    <row r="68" spans="2:16" x14ac:dyDescent="0.2">
      <c r="B68" s="119">
        <v>6</v>
      </c>
      <c r="C68" s="1066" t="str">
        <f>IF(ISBLANK('M&amp;V (ORÇ)'!C67)," ",'M&amp;V (ORÇ)'!C67)</f>
        <v xml:space="preserve"> </v>
      </c>
      <c r="D68" s="1066"/>
      <c r="E68" s="1066"/>
      <c r="F68" s="1066"/>
      <c r="G68" s="1066"/>
      <c r="H68" s="1067"/>
      <c r="I68" s="472" t="str">
        <f>IF(ISBLANK('M&amp;V (ORÇ)'!I67)," ",'M&amp;V (ORÇ)'!I67)</f>
        <v xml:space="preserve"> </v>
      </c>
      <c r="J68" s="472" t="str">
        <f>IF(ISBLANK('M&amp;V (ORÇ)'!J67)," ",'M&amp;V (ORÇ)'!J67)</f>
        <v xml:space="preserve"> </v>
      </c>
      <c r="K68" s="474">
        <f>'M&amp;V (ORÇ)'!K67</f>
        <v>0</v>
      </c>
      <c r="L68" s="473">
        <f>'M&amp;V (ORÇ)'!L67</f>
        <v>0</v>
      </c>
      <c r="M68" s="120">
        <f t="shared" si="3"/>
        <v>0</v>
      </c>
      <c r="N68" s="122">
        <f t="shared" si="4"/>
        <v>0</v>
      </c>
      <c r="O68" s="121"/>
      <c r="P68" s="121"/>
    </row>
    <row r="69" spans="2:16" x14ac:dyDescent="0.2">
      <c r="B69" s="119">
        <v>7</v>
      </c>
      <c r="C69" s="1066" t="str">
        <f>IF(ISBLANK('M&amp;V (ORÇ)'!C68)," ",'M&amp;V (ORÇ)'!C68)</f>
        <v xml:space="preserve"> </v>
      </c>
      <c r="D69" s="1066"/>
      <c r="E69" s="1066"/>
      <c r="F69" s="1066"/>
      <c r="G69" s="1066"/>
      <c r="H69" s="1067"/>
      <c r="I69" s="472" t="str">
        <f>IF(ISBLANK('M&amp;V (ORÇ)'!I68)," ",'M&amp;V (ORÇ)'!I68)</f>
        <v xml:space="preserve"> </v>
      </c>
      <c r="J69" s="472" t="str">
        <f>IF(ISBLANK('M&amp;V (ORÇ)'!J68)," ",'M&amp;V (ORÇ)'!J68)</f>
        <v xml:space="preserve"> </v>
      </c>
      <c r="K69" s="474">
        <f>'M&amp;V (ORÇ)'!K68</f>
        <v>0</v>
      </c>
      <c r="L69" s="473">
        <f>'M&amp;V (ORÇ)'!L68</f>
        <v>0</v>
      </c>
      <c r="M69" s="120">
        <f t="shared" si="3"/>
        <v>0</v>
      </c>
      <c r="N69" s="122">
        <f t="shared" si="4"/>
        <v>0</v>
      </c>
      <c r="O69" s="121"/>
      <c r="P69" s="121"/>
    </row>
    <row r="70" spans="2:16" x14ac:dyDescent="0.2">
      <c r="B70" s="119">
        <v>8</v>
      </c>
      <c r="C70" s="1066" t="str">
        <f>IF(ISBLANK('M&amp;V (ORÇ)'!C69)," ",'M&amp;V (ORÇ)'!C69)</f>
        <v xml:space="preserve"> </v>
      </c>
      <c r="D70" s="1066"/>
      <c r="E70" s="1066"/>
      <c r="F70" s="1066"/>
      <c r="G70" s="1066"/>
      <c r="H70" s="1067"/>
      <c r="I70" s="472" t="str">
        <f>IF(ISBLANK('M&amp;V (ORÇ)'!I69)," ",'M&amp;V (ORÇ)'!I69)</f>
        <v xml:space="preserve"> </v>
      </c>
      <c r="J70" s="472" t="str">
        <f>IF(ISBLANK('M&amp;V (ORÇ)'!J69)," ",'M&amp;V (ORÇ)'!J69)</f>
        <v xml:space="preserve"> </v>
      </c>
      <c r="K70" s="474">
        <f>'M&amp;V (ORÇ)'!K69</f>
        <v>0</v>
      </c>
      <c r="L70" s="473">
        <f>'M&amp;V (ORÇ)'!L69</f>
        <v>0</v>
      </c>
      <c r="M70" s="120">
        <f t="shared" si="3"/>
        <v>0</v>
      </c>
      <c r="N70" s="122">
        <f t="shared" si="4"/>
        <v>0</v>
      </c>
      <c r="O70" s="121"/>
      <c r="P70" s="121"/>
    </row>
    <row r="71" spans="2:16" x14ac:dyDescent="0.2">
      <c r="B71" s="119">
        <v>9</v>
      </c>
      <c r="C71" s="1066" t="str">
        <f>IF(ISBLANK('M&amp;V (ORÇ)'!C70)," ",'M&amp;V (ORÇ)'!C70)</f>
        <v xml:space="preserve"> </v>
      </c>
      <c r="D71" s="1066"/>
      <c r="E71" s="1066"/>
      <c r="F71" s="1066"/>
      <c r="G71" s="1066"/>
      <c r="H71" s="1067"/>
      <c r="I71" s="472" t="str">
        <f>IF(ISBLANK('M&amp;V (ORÇ)'!I70)," ",'M&amp;V (ORÇ)'!I70)</f>
        <v xml:space="preserve"> </v>
      </c>
      <c r="J71" s="472" t="str">
        <f>IF(ISBLANK('M&amp;V (ORÇ)'!J70)," ",'M&amp;V (ORÇ)'!J70)</f>
        <v xml:space="preserve"> </v>
      </c>
      <c r="K71" s="474">
        <f>'M&amp;V (ORÇ)'!K70</f>
        <v>0</v>
      </c>
      <c r="L71" s="473">
        <f>'M&amp;V (ORÇ)'!L70</f>
        <v>0</v>
      </c>
      <c r="M71" s="120">
        <f t="shared" si="3"/>
        <v>0</v>
      </c>
      <c r="N71" s="122">
        <f t="shared" si="4"/>
        <v>0</v>
      </c>
      <c r="O71" s="121"/>
      <c r="P71" s="121"/>
    </row>
    <row r="72" spans="2:16" x14ac:dyDescent="0.2">
      <c r="B72" s="119">
        <v>10</v>
      </c>
      <c r="C72" s="1066" t="str">
        <f>IF(ISBLANK('M&amp;V (ORÇ)'!C71)," ",'M&amp;V (ORÇ)'!C71)</f>
        <v xml:space="preserve"> </v>
      </c>
      <c r="D72" s="1066"/>
      <c r="E72" s="1066"/>
      <c r="F72" s="1066"/>
      <c r="G72" s="1066"/>
      <c r="H72" s="1067"/>
      <c r="I72" s="472" t="str">
        <f>IF(ISBLANK('M&amp;V (ORÇ)'!I71)," ",'M&amp;V (ORÇ)'!I71)</f>
        <v xml:space="preserve"> </v>
      </c>
      <c r="J72" s="472" t="str">
        <f>IF(ISBLANK('M&amp;V (ORÇ)'!J71)," ",'M&amp;V (ORÇ)'!J71)</f>
        <v xml:space="preserve"> </v>
      </c>
      <c r="K72" s="474">
        <f>'M&amp;V (ORÇ)'!K71</f>
        <v>0</v>
      </c>
      <c r="L72" s="473">
        <f>'M&amp;V (ORÇ)'!L71</f>
        <v>0</v>
      </c>
      <c r="M72" s="120">
        <f t="shared" si="3"/>
        <v>0</v>
      </c>
      <c r="N72" s="122">
        <f t="shared" si="4"/>
        <v>0</v>
      </c>
      <c r="O72" s="121"/>
      <c r="P72" s="121"/>
    </row>
    <row r="73" spans="2:16" x14ac:dyDescent="0.2">
      <c r="B73" s="119">
        <v>11</v>
      </c>
      <c r="C73" s="1066" t="str">
        <f>IF(ISBLANK('M&amp;V (ORÇ)'!C72)," ",'M&amp;V (ORÇ)'!C72)</f>
        <v xml:space="preserve"> </v>
      </c>
      <c r="D73" s="1066"/>
      <c r="E73" s="1066"/>
      <c r="F73" s="1066"/>
      <c r="G73" s="1066"/>
      <c r="H73" s="1067"/>
      <c r="I73" s="472" t="str">
        <f>IF(ISBLANK('M&amp;V (ORÇ)'!I72)," ",'M&amp;V (ORÇ)'!I72)</f>
        <v xml:space="preserve"> </v>
      </c>
      <c r="J73" s="472" t="str">
        <f>IF(ISBLANK('M&amp;V (ORÇ)'!J72)," ",'M&amp;V (ORÇ)'!J72)</f>
        <v xml:space="preserve"> </v>
      </c>
      <c r="K73" s="474">
        <f>'M&amp;V (ORÇ)'!K72</f>
        <v>0</v>
      </c>
      <c r="L73" s="473">
        <f>'M&amp;V (ORÇ)'!L72</f>
        <v>0</v>
      </c>
      <c r="M73" s="120">
        <f t="shared" si="3"/>
        <v>0</v>
      </c>
      <c r="N73" s="122">
        <f t="shared" si="4"/>
        <v>0</v>
      </c>
      <c r="O73" s="121"/>
      <c r="P73" s="121"/>
    </row>
    <row r="74" spans="2:16" x14ac:dyDescent="0.2">
      <c r="B74" s="119">
        <v>12</v>
      </c>
      <c r="C74" s="1066" t="str">
        <f>IF(ISBLANK('M&amp;V (ORÇ)'!C73)," ",'M&amp;V (ORÇ)'!C73)</f>
        <v xml:space="preserve"> </v>
      </c>
      <c r="D74" s="1066"/>
      <c r="E74" s="1066"/>
      <c r="F74" s="1066"/>
      <c r="G74" s="1066"/>
      <c r="H74" s="1067"/>
      <c r="I74" s="472" t="str">
        <f>IF(ISBLANK('M&amp;V (ORÇ)'!I73)," ",'M&amp;V (ORÇ)'!I73)</f>
        <v xml:space="preserve"> </v>
      </c>
      <c r="J74" s="472" t="str">
        <f>IF(ISBLANK('M&amp;V (ORÇ)'!J73)," ",'M&amp;V (ORÇ)'!J73)</f>
        <v xml:space="preserve"> </v>
      </c>
      <c r="K74" s="474">
        <f>'M&amp;V (ORÇ)'!K73</f>
        <v>0</v>
      </c>
      <c r="L74" s="473">
        <f>'M&amp;V (ORÇ)'!L73</f>
        <v>0</v>
      </c>
      <c r="M74" s="120">
        <f t="shared" si="3"/>
        <v>0</v>
      </c>
      <c r="N74" s="122">
        <f t="shared" si="4"/>
        <v>0</v>
      </c>
      <c r="O74" s="121"/>
      <c r="P74" s="121"/>
    </row>
    <row r="75" spans="2:16" x14ac:dyDescent="0.2">
      <c r="B75" s="119">
        <v>13</v>
      </c>
      <c r="C75" s="1066" t="str">
        <f>IF(ISBLANK('M&amp;V (ORÇ)'!C74)," ",'M&amp;V (ORÇ)'!C74)</f>
        <v xml:space="preserve"> </v>
      </c>
      <c r="D75" s="1066"/>
      <c r="E75" s="1066"/>
      <c r="F75" s="1066"/>
      <c r="G75" s="1066"/>
      <c r="H75" s="1067"/>
      <c r="I75" s="472" t="str">
        <f>IF(ISBLANK('M&amp;V (ORÇ)'!I74)," ",'M&amp;V (ORÇ)'!I74)</f>
        <v xml:space="preserve"> </v>
      </c>
      <c r="J75" s="472" t="str">
        <f>IF(ISBLANK('M&amp;V (ORÇ)'!J74)," ",'M&amp;V (ORÇ)'!J74)</f>
        <v xml:space="preserve"> </v>
      </c>
      <c r="K75" s="474">
        <f>'M&amp;V (ORÇ)'!K74</f>
        <v>0</v>
      </c>
      <c r="L75" s="473">
        <f>'M&amp;V (ORÇ)'!L74</f>
        <v>0</v>
      </c>
      <c r="M75" s="120">
        <f t="shared" si="3"/>
        <v>0</v>
      </c>
      <c r="N75" s="122">
        <f t="shared" si="4"/>
        <v>0</v>
      </c>
      <c r="O75" s="121"/>
      <c r="P75" s="121"/>
    </row>
    <row r="76" spans="2:16" x14ac:dyDescent="0.2">
      <c r="B76" s="119">
        <v>14</v>
      </c>
      <c r="C76" s="1066" t="str">
        <f>IF(ISBLANK('M&amp;V (ORÇ)'!C75)," ",'M&amp;V (ORÇ)'!C75)</f>
        <v xml:space="preserve"> </v>
      </c>
      <c r="D76" s="1066"/>
      <c r="E76" s="1066"/>
      <c r="F76" s="1066"/>
      <c r="G76" s="1066"/>
      <c r="H76" s="1067"/>
      <c r="I76" s="472" t="str">
        <f>IF(ISBLANK('M&amp;V (ORÇ)'!I75)," ",'M&amp;V (ORÇ)'!I75)</f>
        <v xml:space="preserve"> </v>
      </c>
      <c r="J76" s="472" t="str">
        <f>IF(ISBLANK('M&amp;V (ORÇ)'!J75)," ",'M&amp;V (ORÇ)'!J75)</f>
        <v xml:space="preserve"> </v>
      </c>
      <c r="K76" s="474">
        <f>'M&amp;V (ORÇ)'!K75</f>
        <v>0</v>
      </c>
      <c r="L76" s="473">
        <f>'M&amp;V (ORÇ)'!L75</f>
        <v>0</v>
      </c>
      <c r="M76" s="120">
        <f t="shared" si="3"/>
        <v>0</v>
      </c>
      <c r="N76" s="122">
        <f t="shared" si="4"/>
        <v>0</v>
      </c>
      <c r="O76" s="121"/>
      <c r="P76" s="121"/>
    </row>
    <row r="77" spans="2:16" x14ac:dyDescent="0.2">
      <c r="B77" s="119">
        <v>15</v>
      </c>
      <c r="C77" s="1066" t="str">
        <f>IF(ISBLANK('M&amp;V (ORÇ)'!C76)," ",'M&amp;V (ORÇ)'!C76)</f>
        <v xml:space="preserve"> </v>
      </c>
      <c r="D77" s="1066"/>
      <c r="E77" s="1066"/>
      <c r="F77" s="1066"/>
      <c r="G77" s="1066"/>
      <c r="H77" s="1067"/>
      <c r="I77" s="472" t="str">
        <f>IF(ISBLANK('M&amp;V (ORÇ)'!I76)," ",'M&amp;V (ORÇ)'!I76)</f>
        <v xml:space="preserve"> </v>
      </c>
      <c r="J77" s="472" t="str">
        <f>IF(ISBLANK('M&amp;V (ORÇ)'!J76)," ",'M&amp;V (ORÇ)'!J76)</f>
        <v xml:space="preserve"> </v>
      </c>
      <c r="K77" s="474">
        <f>'M&amp;V (ORÇ)'!K76</f>
        <v>0</v>
      </c>
      <c r="L77" s="473">
        <f>'M&amp;V (ORÇ)'!L76</f>
        <v>0</v>
      </c>
      <c r="M77" s="120">
        <f t="shared" si="3"/>
        <v>0</v>
      </c>
      <c r="N77" s="122">
        <f t="shared" si="4"/>
        <v>0</v>
      </c>
      <c r="O77" s="121"/>
      <c r="P77" s="121"/>
    </row>
    <row r="78" spans="2:16" x14ac:dyDescent="0.2">
      <c r="B78" s="119">
        <v>16</v>
      </c>
      <c r="C78" s="1066" t="str">
        <f>IF(ISBLANK('M&amp;V (ORÇ)'!C77)," ",'M&amp;V (ORÇ)'!C77)</f>
        <v xml:space="preserve"> </v>
      </c>
      <c r="D78" s="1066"/>
      <c r="E78" s="1066"/>
      <c r="F78" s="1066"/>
      <c r="G78" s="1066"/>
      <c r="H78" s="1067"/>
      <c r="I78" s="472" t="str">
        <f>IF(ISBLANK('M&amp;V (ORÇ)'!I77)," ",'M&amp;V (ORÇ)'!I77)</f>
        <v xml:space="preserve"> </v>
      </c>
      <c r="J78" s="472" t="str">
        <f>IF(ISBLANK('M&amp;V (ORÇ)'!J77)," ",'M&amp;V (ORÇ)'!J77)</f>
        <v xml:space="preserve"> </v>
      </c>
      <c r="K78" s="474">
        <f>'M&amp;V (ORÇ)'!K77</f>
        <v>0</v>
      </c>
      <c r="L78" s="473">
        <f>'M&amp;V (ORÇ)'!L77</f>
        <v>0</v>
      </c>
      <c r="M78" s="120">
        <f t="shared" si="3"/>
        <v>0</v>
      </c>
      <c r="N78" s="122">
        <f t="shared" si="4"/>
        <v>0</v>
      </c>
      <c r="O78" s="121"/>
      <c r="P78" s="121"/>
    </row>
    <row r="79" spans="2:16" x14ac:dyDescent="0.2">
      <c r="B79" s="119">
        <v>17</v>
      </c>
      <c r="C79" s="1066" t="str">
        <f>IF(ISBLANK('M&amp;V (ORÇ)'!C78)," ",'M&amp;V (ORÇ)'!C78)</f>
        <v xml:space="preserve"> </v>
      </c>
      <c r="D79" s="1066"/>
      <c r="E79" s="1066"/>
      <c r="F79" s="1066"/>
      <c r="G79" s="1066"/>
      <c r="H79" s="1067"/>
      <c r="I79" s="472" t="str">
        <f>IF(ISBLANK('M&amp;V (ORÇ)'!I78)," ",'M&amp;V (ORÇ)'!I78)</f>
        <v xml:space="preserve"> </v>
      </c>
      <c r="J79" s="472" t="str">
        <f>IF(ISBLANK('M&amp;V (ORÇ)'!J78)," ",'M&amp;V (ORÇ)'!J78)</f>
        <v xml:space="preserve"> </v>
      </c>
      <c r="K79" s="474">
        <f>'M&amp;V (ORÇ)'!K78</f>
        <v>0</v>
      </c>
      <c r="L79" s="473">
        <f>'M&amp;V (ORÇ)'!L78</f>
        <v>0</v>
      </c>
      <c r="M79" s="120">
        <f t="shared" si="3"/>
        <v>0</v>
      </c>
      <c r="N79" s="122">
        <f t="shared" si="4"/>
        <v>0</v>
      </c>
      <c r="O79" s="121"/>
      <c r="P79" s="121"/>
    </row>
    <row r="80" spans="2:16" x14ac:dyDescent="0.2">
      <c r="B80" s="119">
        <v>18</v>
      </c>
      <c r="C80" s="1066" t="str">
        <f>IF(ISBLANK('M&amp;V (ORÇ)'!C79)," ",'M&amp;V (ORÇ)'!C79)</f>
        <v xml:space="preserve"> </v>
      </c>
      <c r="D80" s="1066"/>
      <c r="E80" s="1066"/>
      <c r="F80" s="1066"/>
      <c r="G80" s="1066"/>
      <c r="H80" s="1067"/>
      <c r="I80" s="472" t="str">
        <f>IF(ISBLANK('M&amp;V (ORÇ)'!I79)," ",'M&amp;V (ORÇ)'!I79)</f>
        <v xml:space="preserve"> </v>
      </c>
      <c r="J80" s="472" t="str">
        <f>IF(ISBLANK('M&amp;V (ORÇ)'!J79)," ",'M&amp;V (ORÇ)'!J79)</f>
        <v xml:space="preserve"> </v>
      </c>
      <c r="K80" s="474">
        <f>'M&amp;V (ORÇ)'!K79</f>
        <v>0</v>
      </c>
      <c r="L80" s="473">
        <f>'M&amp;V (ORÇ)'!L79</f>
        <v>0</v>
      </c>
      <c r="M80" s="120">
        <f t="shared" si="3"/>
        <v>0</v>
      </c>
      <c r="N80" s="122">
        <f t="shared" si="4"/>
        <v>0</v>
      </c>
      <c r="O80" s="121"/>
      <c r="P80" s="121"/>
    </row>
    <row r="81" spans="2:16" x14ac:dyDescent="0.2">
      <c r="B81" s="119">
        <v>19</v>
      </c>
      <c r="C81" s="1066" t="str">
        <f>IF(ISBLANK('M&amp;V (ORÇ)'!C80)," ",'M&amp;V (ORÇ)'!C80)</f>
        <v xml:space="preserve"> </v>
      </c>
      <c r="D81" s="1066"/>
      <c r="E81" s="1066"/>
      <c r="F81" s="1066"/>
      <c r="G81" s="1066"/>
      <c r="H81" s="1067"/>
      <c r="I81" s="472" t="str">
        <f>IF(ISBLANK('M&amp;V (ORÇ)'!I80)," ",'M&amp;V (ORÇ)'!I80)</f>
        <v xml:space="preserve"> </v>
      </c>
      <c r="J81" s="472" t="str">
        <f>IF(ISBLANK('M&amp;V (ORÇ)'!J80)," ",'M&amp;V (ORÇ)'!J80)</f>
        <v xml:space="preserve"> </v>
      </c>
      <c r="K81" s="474">
        <f>'M&amp;V (ORÇ)'!K80</f>
        <v>0</v>
      </c>
      <c r="L81" s="473">
        <f>'M&amp;V (ORÇ)'!L80</f>
        <v>0</v>
      </c>
      <c r="M81" s="120">
        <f t="shared" si="3"/>
        <v>0</v>
      </c>
      <c r="N81" s="122">
        <f t="shared" si="4"/>
        <v>0</v>
      </c>
      <c r="O81" s="121"/>
      <c r="P81" s="121"/>
    </row>
    <row r="82" spans="2:16" x14ac:dyDescent="0.2">
      <c r="B82" s="119">
        <v>20</v>
      </c>
      <c r="C82" s="1066" t="str">
        <f>IF(ISBLANK('M&amp;V (ORÇ)'!C81)," ",'M&amp;V (ORÇ)'!C81)</f>
        <v xml:space="preserve"> </v>
      </c>
      <c r="D82" s="1066"/>
      <c r="E82" s="1066"/>
      <c r="F82" s="1066"/>
      <c r="G82" s="1066"/>
      <c r="H82" s="1067"/>
      <c r="I82" s="472" t="str">
        <f>IF(ISBLANK('M&amp;V (ORÇ)'!I81)," ",'M&amp;V (ORÇ)'!I81)</f>
        <v xml:space="preserve"> </v>
      </c>
      <c r="J82" s="472" t="str">
        <f>IF(ISBLANK('M&amp;V (ORÇ)'!J81)," ",'M&amp;V (ORÇ)'!J81)</f>
        <v xml:space="preserve"> </v>
      </c>
      <c r="K82" s="474">
        <f>'M&amp;V (ORÇ)'!K81</f>
        <v>0</v>
      </c>
      <c r="L82" s="473">
        <f>'M&amp;V (ORÇ)'!L81</f>
        <v>0</v>
      </c>
      <c r="M82" s="120">
        <f t="shared" si="3"/>
        <v>0</v>
      </c>
      <c r="N82" s="122">
        <f t="shared" si="4"/>
        <v>0</v>
      </c>
      <c r="O82" s="121"/>
      <c r="P82" s="121"/>
    </row>
    <row r="83" spans="2:16" x14ac:dyDescent="0.2">
      <c r="B83" s="119">
        <v>21</v>
      </c>
      <c r="C83" s="1066" t="str">
        <f>IF(ISBLANK('M&amp;V (ORÇ)'!C82)," ",'M&amp;V (ORÇ)'!C82)</f>
        <v xml:space="preserve"> </v>
      </c>
      <c r="D83" s="1066"/>
      <c r="E83" s="1066"/>
      <c r="F83" s="1066"/>
      <c r="G83" s="1066"/>
      <c r="H83" s="1067"/>
      <c r="I83" s="472" t="str">
        <f>IF(ISBLANK('M&amp;V (ORÇ)'!I82)," ",'M&amp;V (ORÇ)'!I82)</f>
        <v xml:space="preserve"> </v>
      </c>
      <c r="J83" s="472" t="str">
        <f>IF(ISBLANK('M&amp;V (ORÇ)'!J82)," ",'M&amp;V (ORÇ)'!J82)</f>
        <v xml:space="preserve"> </v>
      </c>
      <c r="K83" s="474">
        <f>'M&amp;V (ORÇ)'!K82</f>
        <v>0</v>
      </c>
      <c r="L83" s="473">
        <f>'M&amp;V (ORÇ)'!L82</f>
        <v>0</v>
      </c>
      <c r="M83" s="120">
        <f t="shared" si="3"/>
        <v>0</v>
      </c>
      <c r="N83" s="122">
        <f t="shared" si="4"/>
        <v>0</v>
      </c>
      <c r="O83" s="121"/>
      <c r="P83" s="121"/>
    </row>
    <row r="84" spans="2:16" x14ac:dyDescent="0.2">
      <c r="B84" s="119">
        <v>22</v>
      </c>
      <c r="C84" s="1066" t="str">
        <f>IF(ISBLANK('M&amp;V (ORÇ)'!C83)," ",'M&amp;V (ORÇ)'!C83)</f>
        <v xml:space="preserve"> </v>
      </c>
      <c r="D84" s="1066"/>
      <c r="E84" s="1066"/>
      <c r="F84" s="1066"/>
      <c r="G84" s="1066"/>
      <c r="H84" s="1067"/>
      <c r="I84" s="472" t="str">
        <f>IF(ISBLANK('M&amp;V (ORÇ)'!I83)," ",'M&amp;V (ORÇ)'!I83)</f>
        <v xml:space="preserve"> </v>
      </c>
      <c r="J84" s="472" t="str">
        <f>IF(ISBLANK('M&amp;V (ORÇ)'!J83)," ",'M&amp;V (ORÇ)'!J83)</f>
        <v xml:space="preserve"> </v>
      </c>
      <c r="K84" s="474">
        <f>'M&amp;V (ORÇ)'!K83</f>
        <v>0</v>
      </c>
      <c r="L84" s="473">
        <f>'M&amp;V (ORÇ)'!L83</f>
        <v>0</v>
      </c>
      <c r="M84" s="120">
        <f t="shared" si="3"/>
        <v>0</v>
      </c>
      <c r="N84" s="122">
        <f t="shared" si="4"/>
        <v>0</v>
      </c>
      <c r="O84" s="121"/>
      <c r="P84" s="121"/>
    </row>
    <row r="85" spans="2:16" x14ac:dyDescent="0.2">
      <c r="B85" s="119">
        <v>23</v>
      </c>
      <c r="C85" s="1066" t="str">
        <f>IF(ISBLANK('M&amp;V (ORÇ)'!C84)," ",'M&amp;V (ORÇ)'!C84)</f>
        <v xml:space="preserve"> </v>
      </c>
      <c r="D85" s="1066"/>
      <c r="E85" s="1066"/>
      <c r="F85" s="1066"/>
      <c r="G85" s="1066"/>
      <c r="H85" s="1067"/>
      <c r="I85" s="472" t="str">
        <f>IF(ISBLANK('M&amp;V (ORÇ)'!I84)," ",'M&amp;V (ORÇ)'!I84)</f>
        <v xml:space="preserve"> </v>
      </c>
      <c r="J85" s="472" t="str">
        <f>IF(ISBLANK('M&amp;V (ORÇ)'!J84)," ",'M&amp;V (ORÇ)'!J84)</f>
        <v xml:space="preserve"> </v>
      </c>
      <c r="K85" s="474">
        <f>'M&amp;V (ORÇ)'!K84</f>
        <v>0</v>
      </c>
      <c r="L85" s="473">
        <f>'M&amp;V (ORÇ)'!L84</f>
        <v>0</v>
      </c>
      <c r="M85" s="120">
        <f t="shared" si="3"/>
        <v>0</v>
      </c>
      <c r="N85" s="122">
        <f t="shared" si="4"/>
        <v>0</v>
      </c>
      <c r="O85" s="121"/>
      <c r="P85" s="121"/>
    </row>
    <row r="86" spans="2:16" x14ac:dyDescent="0.2">
      <c r="B86" s="119">
        <v>24</v>
      </c>
      <c r="C86" s="1066" t="str">
        <f>IF(ISBLANK('M&amp;V (ORÇ)'!C85)," ",'M&amp;V (ORÇ)'!C85)</f>
        <v xml:space="preserve"> </v>
      </c>
      <c r="D86" s="1066"/>
      <c r="E86" s="1066"/>
      <c r="F86" s="1066"/>
      <c r="G86" s="1066"/>
      <c r="H86" s="1067"/>
      <c r="I86" s="472" t="str">
        <f>IF(ISBLANK('M&amp;V (ORÇ)'!I85)," ",'M&amp;V (ORÇ)'!I85)</f>
        <v xml:space="preserve"> </v>
      </c>
      <c r="J86" s="472" t="str">
        <f>IF(ISBLANK('M&amp;V (ORÇ)'!J85)," ",'M&amp;V (ORÇ)'!J85)</f>
        <v xml:space="preserve"> </v>
      </c>
      <c r="K86" s="474">
        <f>'M&amp;V (ORÇ)'!K85</f>
        <v>0</v>
      </c>
      <c r="L86" s="473">
        <f>'M&amp;V (ORÇ)'!L85</f>
        <v>0</v>
      </c>
      <c r="M86" s="120">
        <f t="shared" si="3"/>
        <v>0</v>
      </c>
      <c r="N86" s="122">
        <f t="shared" si="4"/>
        <v>0</v>
      </c>
      <c r="O86" s="121"/>
      <c r="P86" s="121"/>
    </row>
    <row r="87" spans="2:16" x14ac:dyDescent="0.2">
      <c r="B87" s="119">
        <v>25</v>
      </c>
      <c r="C87" s="1066" t="str">
        <f>IF(ISBLANK('M&amp;V (ORÇ)'!C86)," ",'M&amp;V (ORÇ)'!C86)</f>
        <v xml:space="preserve"> </v>
      </c>
      <c r="D87" s="1066"/>
      <c r="E87" s="1066"/>
      <c r="F87" s="1066"/>
      <c r="G87" s="1066"/>
      <c r="H87" s="1067"/>
      <c r="I87" s="472" t="str">
        <f>IF(ISBLANK('M&amp;V (ORÇ)'!I86)," ",'M&amp;V (ORÇ)'!I86)</f>
        <v xml:space="preserve"> </v>
      </c>
      <c r="J87" s="472" t="str">
        <f>IF(ISBLANK('M&amp;V (ORÇ)'!J86)," ",'M&amp;V (ORÇ)'!J86)</f>
        <v xml:space="preserve"> </v>
      </c>
      <c r="K87" s="474">
        <f>'M&amp;V (ORÇ)'!K86</f>
        <v>0</v>
      </c>
      <c r="L87" s="473">
        <f>'M&amp;V (ORÇ)'!L86</f>
        <v>0</v>
      </c>
      <c r="M87" s="120">
        <f t="shared" si="3"/>
        <v>0</v>
      </c>
      <c r="N87" s="122">
        <f t="shared" si="4"/>
        <v>0</v>
      </c>
      <c r="O87" s="121"/>
      <c r="P87" s="121"/>
    </row>
    <row r="88" spans="2:16" x14ac:dyDescent="0.2">
      <c r="B88" s="119">
        <v>26</v>
      </c>
      <c r="C88" s="1066" t="str">
        <f>IF(ISBLANK('M&amp;V (ORÇ)'!C87)," ",'M&amp;V (ORÇ)'!C87)</f>
        <v xml:space="preserve"> </v>
      </c>
      <c r="D88" s="1066"/>
      <c r="E88" s="1066"/>
      <c r="F88" s="1066"/>
      <c r="G88" s="1066"/>
      <c r="H88" s="1067"/>
      <c r="I88" s="472" t="str">
        <f>IF(ISBLANK('M&amp;V (ORÇ)'!I87)," ",'M&amp;V (ORÇ)'!I87)</f>
        <v xml:space="preserve"> </v>
      </c>
      <c r="J88" s="472" t="str">
        <f>IF(ISBLANK('M&amp;V (ORÇ)'!J87)," ",'M&amp;V (ORÇ)'!J87)</f>
        <v xml:space="preserve"> </v>
      </c>
      <c r="K88" s="474">
        <f>'M&amp;V (ORÇ)'!K87</f>
        <v>0</v>
      </c>
      <c r="L88" s="473">
        <f>'M&amp;V (ORÇ)'!L87</f>
        <v>0</v>
      </c>
      <c r="M88" s="120">
        <f t="shared" si="3"/>
        <v>0</v>
      </c>
      <c r="N88" s="122">
        <f t="shared" si="4"/>
        <v>0</v>
      </c>
      <c r="O88" s="121"/>
      <c r="P88" s="121"/>
    </row>
    <row r="89" spans="2:16" x14ac:dyDescent="0.2">
      <c r="B89" s="119">
        <v>27</v>
      </c>
      <c r="C89" s="1066" t="str">
        <f>IF(ISBLANK('M&amp;V (ORÇ)'!C88)," ",'M&amp;V (ORÇ)'!C88)</f>
        <v xml:space="preserve"> </v>
      </c>
      <c r="D89" s="1066"/>
      <c r="E89" s="1066"/>
      <c r="F89" s="1066"/>
      <c r="G89" s="1066"/>
      <c r="H89" s="1067"/>
      <c r="I89" s="472" t="str">
        <f>IF(ISBLANK('M&amp;V (ORÇ)'!I88)," ",'M&amp;V (ORÇ)'!I88)</f>
        <v xml:space="preserve"> </v>
      </c>
      <c r="J89" s="472" t="str">
        <f>IF(ISBLANK('M&amp;V (ORÇ)'!J88)," ",'M&amp;V (ORÇ)'!J88)</f>
        <v xml:space="preserve"> </v>
      </c>
      <c r="K89" s="474">
        <f>'M&amp;V (ORÇ)'!K88</f>
        <v>0</v>
      </c>
      <c r="L89" s="473">
        <f>'M&amp;V (ORÇ)'!L88</f>
        <v>0</v>
      </c>
      <c r="M89" s="120">
        <f t="shared" si="3"/>
        <v>0</v>
      </c>
      <c r="N89" s="122">
        <f t="shared" si="4"/>
        <v>0</v>
      </c>
      <c r="O89" s="121"/>
      <c r="P89" s="121"/>
    </row>
    <row r="90" spans="2:16" x14ac:dyDescent="0.2">
      <c r="B90" s="119">
        <v>28</v>
      </c>
      <c r="C90" s="1066" t="str">
        <f>IF(ISBLANK('M&amp;V (ORÇ)'!C89)," ",'M&amp;V (ORÇ)'!C89)</f>
        <v xml:space="preserve"> </v>
      </c>
      <c r="D90" s="1066"/>
      <c r="E90" s="1066"/>
      <c r="F90" s="1066"/>
      <c r="G90" s="1066"/>
      <c r="H90" s="1067"/>
      <c r="I90" s="472" t="str">
        <f>IF(ISBLANK('M&amp;V (ORÇ)'!I89)," ",'M&amp;V (ORÇ)'!I89)</f>
        <v xml:space="preserve"> </v>
      </c>
      <c r="J90" s="472" t="str">
        <f>IF(ISBLANK('M&amp;V (ORÇ)'!J89)," ",'M&amp;V (ORÇ)'!J89)</f>
        <v xml:space="preserve"> </v>
      </c>
      <c r="K90" s="474">
        <f>'M&amp;V (ORÇ)'!K89</f>
        <v>0</v>
      </c>
      <c r="L90" s="473">
        <f>'M&amp;V (ORÇ)'!L89</f>
        <v>0</v>
      </c>
      <c r="M90" s="120">
        <f t="shared" si="3"/>
        <v>0</v>
      </c>
      <c r="N90" s="122">
        <f t="shared" si="4"/>
        <v>0</v>
      </c>
      <c r="O90" s="121"/>
      <c r="P90" s="121"/>
    </row>
    <row r="91" spans="2:16" x14ac:dyDescent="0.2">
      <c r="B91" s="119">
        <v>29</v>
      </c>
      <c r="C91" s="1066" t="str">
        <f>IF(ISBLANK('M&amp;V (ORÇ)'!C90)," ",'M&amp;V (ORÇ)'!C90)</f>
        <v xml:space="preserve"> </v>
      </c>
      <c r="D91" s="1066"/>
      <c r="E91" s="1066"/>
      <c r="F91" s="1066"/>
      <c r="G91" s="1066"/>
      <c r="H91" s="1067"/>
      <c r="I91" s="472" t="str">
        <f>IF(ISBLANK('M&amp;V (ORÇ)'!I90)," ",'M&amp;V (ORÇ)'!I90)</f>
        <v xml:space="preserve"> </v>
      </c>
      <c r="J91" s="472" t="str">
        <f>IF(ISBLANK('M&amp;V (ORÇ)'!J90)," ",'M&amp;V (ORÇ)'!J90)</f>
        <v xml:space="preserve"> </v>
      </c>
      <c r="K91" s="474">
        <f>'M&amp;V (ORÇ)'!K90</f>
        <v>0</v>
      </c>
      <c r="L91" s="473">
        <f>'M&amp;V (ORÇ)'!L90</f>
        <v>0</v>
      </c>
      <c r="M91" s="120">
        <f t="shared" si="3"/>
        <v>0</v>
      </c>
      <c r="N91" s="122">
        <f t="shared" si="4"/>
        <v>0</v>
      </c>
      <c r="O91" s="121"/>
      <c r="P91" s="121"/>
    </row>
    <row r="92" spans="2:16" x14ac:dyDescent="0.2">
      <c r="B92" s="119">
        <v>30</v>
      </c>
      <c r="C92" s="1066" t="str">
        <f>IF(ISBLANK('M&amp;V (ORÇ)'!C91)," ",'M&amp;V (ORÇ)'!C91)</f>
        <v xml:space="preserve"> </v>
      </c>
      <c r="D92" s="1066"/>
      <c r="E92" s="1066"/>
      <c r="F92" s="1066"/>
      <c r="G92" s="1066"/>
      <c r="H92" s="1067"/>
      <c r="I92" s="472" t="str">
        <f>IF(ISBLANK('M&amp;V (ORÇ)'!I91)," ",'M&amp;V (ORÇ)'!I91)</f>
        <v xml:space="preserve"> </v>
      </c>
      <c r="J92" s="472" t="str">
        <f>IF(ISBLANK('M&amp;V (ORÇ)'!J91)," ",'M&amp;V (ORÇ)'!J91)</f>
        <v xml:space="preserve"> </v>
      </c>
      <c r="K92" s="474">
        <f>'M&amp;V (ORÇ)'!K91</f>
        <v>0</v>
      </c>
      <c r="L92" s="473">
        <f>'M&amp;V (ORÇ)'!L91</f>
        <v>0</v>
      </c>
      <c r="M92" s="120">
        <f t="shared" si="3"/>
        <v>0</v>
      </c>
      <c r="N92" s="122">
        <f t="shared" si="4"/>
        <v>0</v>
      </c>
      <c r="O92" s="121"/>
      <c r="P92" s="121"/>
    </row>
    <row r="93" spans="2:16" x14ac:dyDescent="0.2">
      <c r="B93" s="119">
        <v>31</v>
      </c>
      <c r="C93" s="1066" t="str">
        <f>IF(ISBLANK('M&amp;V (ORÇ)'!C92)," ",'M&amp;V (ORÇ)'!C92)</f>
        <v xml:space="preserve"> </v>
      </c>
      <c r="D93" s="1066"/>
      <c r="E93" s="1066"/>
      <c r="F93" s="1066"/>
      <c r="G93" s="1066"/>
      <c r="H93" s="1067"/>
      <c r="I93" s="472" t="str">
        <f>IF(ISBLANK('M&amp;V (ORÇ)'!I92)," ",'M&amp;V (ORÇ)'!I92)</f>
        <v xml:space="preserve"> </v>
      </c>
      <c r="J93" s="472" t="str">
        <f>IF(ISBLANK('M&amp;V (ORÇ)'!J92)," ",'M&amp;V (ORÇ)'!J92)</f>
        <v xml:space="preserve"> </v>
      </c>
      <c r="K93" s="474">
        <f>'M&amp;V (ORÇ)'!K92</f>
        <v>0</v>
      </c>
      <c r="L93" s="473">
        <f>'M&amp;V (ORÇ)'!L92</f>
        <v>0</v>
      </c>
      <c r="M93" s="120">
        <f t="shared" si="3"/>
        <v>0</v>
      </c>
      <c r="N93" s="122">
        <f t="shared" si="4"/>
        <v>0</v>
      </c>
      <c r="O93" s="121"/>
      <c r="P93" s="121"/>
    </row>
    <row r="94" spans="2:16" x14ac:dyDescent="0.2">
      <c r="B94" s="119">
        <v>32</v>
      </c>
      <c r="C94" s="1066" t="str">
        <f>IF(ISBLANK('M&amp;V (ORÇ)'!C93)," ",'M&amp;V (ORÇ)'!C93)</f>
        <v xml:space="preserve"> </v>
      </c>
      <c r="D94" s="1066"/>
      <c r="E94" s="1066"/>
      <c r="F94" s="1066"/>
      <c r="G94" s="1066"/>
      <c r="H94" s="1067"/>
      <c r="I94" s="472" t="str">
        <f>IF(ISBLANK('M&amp;V (ORÇ)'!I93)," ",'M&amp;V (ORÇ)'!I93)</f>
        <v xml:space="preserve"> </v>
      </c>
      <c r="J94" s="472" t="str">
        <f>IF(ISBLANK('M&amp;V (ORÇ)'!J93)," ",'M&amp;V (ORÇ)'!J93)</f>
        <v xml:space="preserve"> </v>
      </c>
      <c r="K94" s="474">
        <f>'M&amp;V (ORÇ)'!K93</f>
        <v>0</v>
      </c>
      <c r="L94" s="473">
        <f>'M&amp;V (ORÇ)'!L93</f>
        <v>0</v>
      </c>
      <c r="M94" s="120">
        <f t="shared" si="3"/>
        <v>0</v>
      </c>
      <c r="N94" s="122">
        <f t="shared" si="4"/>
        <v>0</v>
      </c>
      <c r="O94" s="121"/>
      <c r="P94" s="121"/>
    </row>
    <row r="95" spans="2:16" x14ac:dyDescent="0.2">
      <c r="B95" s="119">
        <v>33</v>
      </c>
      <c r="C95" s="1066" t="str">
        <f>IF(ISBLANK('M&amp;V (ORÇ)'!C94)," ",'M&amp;V (ORÇ)'!C94)</f>
        <v xml:space="preserve"> </v>
      </c>
      <c r="D95" s="1066"/>
      <c r="E95" s="1066"/>
      <c r="F95" s="1066"/>
      <c r="G95" s="1066"/>
      <c r="H95" s="1067"/>
      <c r="I95" s="472" t="str">
        <f>IF(ISBLANK('M&amp;V (ORÇ)'!I94)," ",'M&amp;V (ORÇ)'!I94)</f>
        <v xml:space="preserve"> </v>
      </c>
      <c r="J95" s="472" t="str">
        <f>IF(ISBLANK('M&amp;V (ORÇ)'!J94)," ",'M&amp;V (ORÇ)'!J94)</f>
        <v xml:space="preserve"> </v>
      </c>
      <c r="K95" s="474">
        <f>'M&amp;V (ORÇ)'!K94</f>
        <v>0</v>
      </c>
      <c r="L95" s="473">
        <f>'M&amp;V (ORÇ)'!L94</f>
        <v>0</v>
      </c>
      <c r="M95" s="120">
        <f t="shared" si="3"/>
        <v>0</v>
      </c>
      <c r="N95" s="122">
        <f t="shared" ref="N95:N112" si="5">M95-O95-P95</f>
        <v>0</v>
      </c>
      <c r="O95" s="121"/>
      <c r="P95" s="121"/>
    </row>
    <row r="96" spans="2:16" x14ac:dyDescent="0.2">
      <c r="B96" s="119">
        <v>34</v>
      </c>
      <c r="C96" s="1066" t="str">
        <f>IF(ISBLANK('M&amp;V (ORÇ)'!C95)," ",'M&amp;V (ORÇ)'!C95)</f>
        <v xml:space="preserve"> </v>
      </c>
      <c r="D96" s="1066"/>
      <c r="E96" s="1066"/>
      <c r="F96" s="1066"/>
      <c r="G96" s="1066"/>
      <c r="H96" s="1067"/>
      <c r="I96" s="472" t="str">
        <f>IF(ISBLANK('M&amp;V (ORÇ)'!I95)," ",'M&amp;V (ORÇ)'!I95)</f>
        <v xml:space="preserve"> </v>
      </c>
      <c r="J96" s="472" t="str">
        <f>IF(ISBLANK('M&amp;V (ORÇ)'!J95)," ",'M&amp;V (ORÇ)'!J95)</f>
        <v xml:space="preserve"> </v>
      </c>
      <c r="K96" s="474">
        <f>'M&amp;V (ORÇ)'!K95</f>
        <v>0</v>
      </c>
      <c r="L96" s="473">
        <f>'M&amp;V (ORÇ)'!L95</f>
        <v>0</v>
      </c>
      <c r="M96" s="120">
        <f t="shared" si="3"/>
        <v>0</v>
      </c>
      <c r="N96" s="122">
        <f t="shared" si="5"/>
        <v>0</v>
      </c>
      <c r="O96" s="121"/>
      <c r="P96" s="121"/>
    </row>
    <row r="97" spans="2:16" x14ac:dyDescent="0.2">
      <c r="B97" s="119">
        <v>35</v>
      </c>
      <c r="C97" s="1066" t="str">
        <f>IF(ISBLANK('M&amp;V (ORÇ)'!C96)," ",'M&amp;V (ORÇ)'!C96)</f>
        <v xml:space="preserve"> </v>
      </c>
      <c r="D97" s="1066"/>
      <c r="E97" s="1066"/>
      <c r="F97" s="1066"/>
      <c r="G97" s="1066"/>
      <c r="H97" s="1067"/>
      <c r="I97" s="472" t="str">
        <f>IF(ISBLANK('M&amp;V (ORÇ)'!I96)," ",'M&amp;V (ORÇ)'!I96)</f>
        <v xml:space="preserve"> </v>
      </c>
      <c r="J97" s="472" t="str">
        <f>IF(ISBLANK('M&amp;V (ORÇ)'!J96)," ",'M&amp;V (ORÇ)'!J96)</f>
        <v xml:space="preserve"> </v>
      </c>
      <c r="K97" s="474">
        <f>'M&amp;V (ORÇ)'!K96</f>
        <v>0</v>
      </c>
      <c r="L97" s="473">
        <f>'M&amp;V (ORÇ)'!L96</f>
        <v>0</v>
      </c>
      <c r="M97" s="120">
        <f t="shared" si="3"/>
        <v>0</v>
      </c>
      <c r="N97" s="122">
        <f t="shared" si="5"/>
        <v>0</v>
      </c>
      <c r="O97" s="121"/>
      <c r="P97" s="121"/>
    </row>
    <row r="98" spans="2:16" x14ac:dyDescent="0.2">
      <c r="B98" s="119">
        <v>36</v>
      </c>
      <c r="C98" s="1066" t="str">
        <f>IF(ISBLANK('M&amp;V (ORÇ)'!C97)," ",'M&amp;V (ORÇ)'!C97)</f>
        <v xml:space="preserve"> </v>
      </c>
      <c r="D98" s="1066"/>
      <c r="E98" s="1066"/>
      <c r="F98" s="1066"/>
      <c r="G98" s="1066"/>
      <c r="H98" s="1067"/>
      <c r="I98" s="472" t="str">
        <f>IF(ISBLANK('M&amp;V (ORÇ)'!I97)," ",'M&amp;V (ORÇ)'!I97)</f>
        <v xml:space="preserve"> </v>
      </c>
      <c r="J98" s="472" t="str">
        <f>IF(ISBLANK('M&amp;V (ORÇ)'!J97)," ",'M&amp;V (ORÇ)'!J97)</f>
        <v xml:space="preserve"> </v>
      </c>
      <c r="K98" s="474">
        <f>'M&amp;V (ORÇ)'!K97</f>
        <v>0</v>
      </c>
      <c r="L98" s="473">
        <f>'M&amp;V (ORÇ)'!L97</f>
        <v>0</v>
      </c>
      <c r="M98" s="120">
        <f t="shared" si="3"/>
        <v>0</v>
      </c>
      <c r="N98" s="122">
        <f t="shared" si="5"/>
        <v>0</v>
      </c>
      <c r="O98" s="121"/>
      <c r="P98" s="121"/>
    </row>
    <row r="99" spans="2:16" x14ac:dyDescent="0.2">
      <c r="B99" s="119">
        <v>37</v>
      </c>
      <c r="C99" s="1066" t="str">
        <f>IF(ISBLANK('M&amp;V (ORÇ)'!C98)," ",'M&amp;V (ORÇ)'!C98)</f>
        <v xml:space="preserve"> </v>
      </c>
      <c r="D99" s="1066"/>
      <c r="E99" s="1066"/>
      <c r="F99" s="1066"/>
      <c r="G99" s="1066"/>
      <c r="H99" s="1067"/>
      <c r="I99" s="472" t="str">
        <f>IF(ISBLANK('M&amp;V (ORÇ)'!I98)," ",'M&amp;V (ORÇ)'!I98)</f>
        <v xml:space="preserve"> </v>
      </c>
      <c r="J99" s="472" t="str">
        <f>IF(ISBLANK('M&amp;V (ORÇ)'!J98)," ",'M&amp;V (ORÇ)'!J98)</f>
        <v xml:space="preserve"> </v>
      </c>
      <c r="K99" s="474">
        <f>'M&amp;V (ORÇ)'!K98</f>
        <v>0</v>
      </c>
      <c r="L99" s="473">
        <f>'M&amp;V (ORÇ)'!L98</f>
        <v>0</v>
      </c>
      <c r="M99" s="120">
        <f t="shared" si="3"/>
        <v>0</v>
      </c>
      <c r="N99" s="122">
        <f t="shared" si="5"/>
        <v>0</v>
      </c>
      <c r="O99" s="121"/>
      <c r="P99" s="121"/>
    </row>
    <row r="100" spans="2:16" x14ac:dyDescent="0.2">
      <c r="B100" s="119">
        <v>38</v>
      </c>
      <c r="C100" s="1066" t="str">
        <f>IF(ISBLANK('M&amp;V (ORÇ)'!C99)," ",'M&amp;V (ORÇ)'!C99)</f>
        <v xml:space="preserve"> </v>
      </c>
      <c r="D100" s="1066"/>
      <c r="E100" s="1066"/>
      <c r="F100" s="1066"/>
      <c r="G100" s="1066"/>
      <c r="H100" s="1067"/>
      <c r="I100" s="472" t="str">
        <f>IF(ISBLANK('M&amp;V (ORÇ)'!I99)," ",'M&amp;V (ORÇ)'!I99)</f>
        <v xml:space="preserve"> </v>
      </c>
      <c r="J100" s="472" t="str">
        <f>IF(ISBLANK('M&amp;V (ORÇ)'!J99)," ",'M&amp;V (ORÇ)'!J99)</f>
        <v xml:space="preserve"> </v>
      </c>
      <c r="K100" s="474">
        <f>'M&amp;V (ORÇ)'!K99</f>
        <v>0</v>
      </c>
      <c r="L100" s="473">
        <f>'M&amp;V (ORÇ)'!L99</f>
        <v>0</v>
      </c>
      <c r="M100" s="120">
        <f t="shared" si="3"/>
        <v>0</v>
      </c>
      <c r="N100" s="122">
        <f t="shared" si="5"/>
        <v>0</v>
      </c>
      <c r="O100" s="121"/>
      <c r="P100" s="121"/>
    </row>
    <row r="101" spans="2:16" x14ac:dyDescent="0.2">
      <c r="B101" s="119">
        <v>39</v>
      </c>
      <c r="C101" s="1066" t="str">
        <f>IF(ISBLANK('M&amp;V (ORÇ)'!C100)," ",'M&amp;V (ORÇ)'!C100)</f>
        <v xml:space="preserve"> </v>
      </c>
      <c r="D101" s="1066"/>
      <c r="E101" s="1066"/>
      <c r="F101" s="1066"/>
      <c r="G101" s="1066"/>
      <c r="H101" s="1067"/>
      <c r="I101" s="472" t="str">
        <f>IF(ISBLANK('M&amp;V (ORÇ)'!I100)," ",'M&amp;V (ORÇ)'!I100)</f>
        <v xml:space="preserve"> </v>
      </c>
      <c r="J101" s="472" t="str">
        <f>IF(ISBLANK('M&amp;V (ORÇ)'!J100)," ",'M&amp;V (ORÇ)'!J100)</f>
        <v xml:space="preserve"> </v>
      </c>
      <c r="K101" s="474">
        <f>'M&amp;V (ORÇ)'!K100</f>
        <v>0</v>
      </c>
      <c r="L101" s="473">
        <f>'M&amp;V (ORÇ)'!L100</f>
        <v>0</v>
      </c>
      <c r="M101" s="120">
        <f t="shared" si="3"/>
        <v>0</v>
      </c>
      <c r="N101" s="122">
        <f t="shared" si="5"/>
        <v>0</v>
      </c>
      <c r="O101" s="121"/>
      <c r="P101" s="121"/>
    </row>
    <row r="102" spans="2:16" x14ac:dyDescent="0.2">
      <c r="B102" s="119">
        <v>40</v>
      </c>
      <c r="C102" s="1066" t="str">
        <f>IF(ISBLANK('M&amp;V (ORÇ)'!C101)," ",'M&amp;V (ORÇ)'!C101)</f>
        <v xml:space="preserve"> </v>
      </c>
      <c r="D102" s="1066"/>
      <c r="E102" s="1066"/>
      <c r="F102" s="1066"/>
      <c r="G102" s="1066"/>
      <c r="H102" s="1067"/>
      <c r="I102" s="472" t="str">
        <f>IF(ISBLANK('M&amp;V (ORÇ)'!I101)," ",'M&amp;V (ORÇ)'!I101)</f>
        <v xml:space="preserve"> </v>
      </c>
      <c r="J102" s="472" t="str">
        <f>IF(ISBLANK('M&amp;V (ORÇ)'!J101)," ",'M&amp;V (ORÇ)'!J101)</f>
        <v xml:space="preserve"> </v>
      </c>
      <c r="K102" s="474">
        <f>'M&amp;V (ORÇ)'!K101</f>
        <v>0</v>
      </c>
      <c r="L102" s="473">
        <f>'M&amp;V (ORÇ)'!L101</f>
        <v>0</v>
      </c>
      <c r="M102" s="120">
        <f t="shared" si="3"/>
        <v>0</v>
      </c>
      <c r="N102" s="122">
        <f t="shared" si="5"/>
        <v>0</v>
      </c>
      <c r="O102" s="121"/>
      <c r="P102" s="121"/>
    </row>
    <row r="103" spans="2:16" x14ac:dyDescent="0.2">
      <c r="B103" s="119">
        <v>41</v>
      </c>
      <c r="C103" s="1066" t="str">
        <f>IF(ISBLANK('M&amp;V (ORÇ)'!C102)," ",'M&amp;V (ORÇ)'!C102)</f>
        <v xml:space="preserve"> </v>
      </c>
      <c r="D103" s="1066"/>
      <c r="E103" s="1066"/>
      <c r="F103" s="1066"/>
      <c r="G103" s="1066"/>
      <c r="H103" s="1067"/>
      <c r="I103" s="472" t="str">
        <f>IF(ISBLANK('M&amp;V (ORÇ)'!I102)," ",'M&amp;V (ORÇ)'!I102)</f>
        <v xml:space="preserve"> </v>
      </c>
      <c r="J103" s="472" t="str">
        <f>IF(ISBLANK('M&amp;V (ORÇ)'!J102)," ",'M&amp;V (ORÇ)'!J102)</f>
        <v xml:space="preserve"> </v>
      </c>
      <c r="K103" s="474">
        <f>'M&amp;V (ORÇ)'!K102</f>
        <v>0</v>
      </c>
      <c r="L103" s="473">
        <f>'M&amp;V (ORÇ)'!L102</f>
        <v>0</v>
      </c>
      <c r="M103" s="120">
        <f t="shared" si="3"/>
        <v>0</v>
      </c>
      <c r="N103" s="122">
        <f t="shared" si="5"/>
        <v>0</v>
      </c>
      <c r="O103" s="121"/>
      <c r="P103" s="121"/>
    </row>
    <row r="104" spans="2:16" x14ac:dyDescent="0.2">
      <c r="B104" s="119">
        <v>42</v>
      </c>
      <c r="C104" s="1066" t="str">
        <f>IF(ISBLANK('M&amp;V (ORÇ)'!C103)," ",'M&amp;V (ORÇ)'!C103)</f>
        <v xml:space="preserve"> </v>
      </c>
      <c r="D104" s="1066"/>
      <c r="E104" s="1066"/>
      <c r="F104" s="1066"/>
      <c r="G104" s="1066"/>
      <c r="H104" s="1067"/>
      <c r="I104" s="472" t="str">
        <f>IF(ISBLANK('M&amp;V (ORÇ)'!I103)," ",'M&amp;V (ORÇ)'!I103)</f>
        <v xml:space="preserve"> </v>
      </c>
      <c r="J104" s="472" t="str">
        <f>IF(ISBLANK('M&amp;V (ORÇ)'!J103)," ",'M&amp;V (ORÇ)'!J103)</f>
        <v xml:space="preserve"> </v>
      </c>
      <c r="K104" s="474">
        <f>'M&amp;V (ORÇ)'!K103</f>
        <v>0</v>
      </c>
      <c r="L104" s="473">
        <f>'M&amp;V (ORÇ)'!L103</f>
        <v>0</v>
      </c>
      <c r="M104" s="120">
        <f t="shared" si="3"/>
        <v>0</v>
      </c>
      <c r="N104" s="122">
        <f t="shared" si="5"/>
        <v>0</v>
      </c>
      <c r="O104" s="121"/>
      <c r="P104" s="121"/>
    </row>
    <row r="105" spans="2:16" x14ac:dyDescent="0.2">
      <c r="B105" s="119">
        <v>43</v>
      </c>
      <c r="C105" s="1066" t="str">
        <f>IF(ISBLANK('M&amp;V (ORÇ)'!C104)," ",'M&amp;V (ORÇ)'!C104)</f>
        <v xml:space="preserve"> </v>
      </c>
      <c r="D105" s="1066"/>
      <c r="E105" s="1066"/>
      <c r="F105" s="1066"/>
      <c r="G105" s="1066"/>
      <c r="H105" s="1067"/>
      <c r="I105" s="472" t="str">
        <f>IF(ISBLANK('M&amp;V (ORÇ)'!I104)," ",'M&amp;V (ORÇ)'!I104)</f>
        <v xml:space="preserve"> </v>
      </c>
      <c r="J105" s="472" t="str">
        <f>IF(ISBLANK('M&amp;V (ORÇ)'!J104)," ",'M&amp;V (ORÇ)'!J104)</f>
        <v xml:space="preserve"> </v>
      </c>
      <c r="K105" s="474">
        <f>'M&amp;V (ORÇ)'!K104</f>
        <v>0</v>
      </c>
      <c r="L105" s="473">
        <f>'M&amp;V (ORÇ)'!L104</f>
        <v>0</v>
      </c>
      <c r="M105" s="120">
        <f t="shared" si="3"/>
        <v>0</v>
      </c>
      <c r="N105" s="122">
        <f t="shared" si="5"/>
        <v>0</v>
      </c>
      <c r="O105" s="121"/>
      <c r="P105" s="121"/>
    </row>
    <row r="106" spans="2:16" x14ac:dyDescent="0.2">
      <c r="B106" s="119">
        <v>44</v>
      </c>
      <c r="C106" s="1066" t="str">
        <f>IF(ISBLANK('M&amp;V (ORÇ)'!C105)," ",'M&amp;V (ORÇ)'!C105)</f>
        <v xml:space="preserve"> </v>
      </c>
      <c r="D106" s="1066"/>
      <c r="E106" s="1066"/>
      <c r="F106" s="1066"/>
      <c r="G106" s="1066"/>
      <c r="H106" s="1067"/>
      <c r="I106" s="472" t="str">
        <f>IF(ISBLANK('M&amp;V (ORÇ)'!I105)," ",'M&amp;V (ORÇ)'!I105)</f>
        <v xml:space="preserve"> </v>
      </c>
      <c r="J106" s="472" t="str">
        <f>IF(ISBLANK('M&amp;V (ORÇ)'!J105)," ",'M&amp;V (ORÇ)'!J105)</f>
        <v xml:space="preserve"> </v>
      </c>
      <c r="K106" s="474">
        <f>'M&amp;V (ORÇ)'!K105</f>
        <v>0</v>
      </c>
      <c r="L106" s="473">
        <f>'M&amp;V (ORÇ)'!L105</f>
        <v>0</v>
      </c>
      <c r="M106" s="120">
        <f t="shared" si="3"/>
        <v>0</v>
      </c>
      <c r="N106" s="122">
        <f t="shared" si="5"/>
        <v>0</v>
      </c>
      <c r="O106" s="121"/>
      <c r="P106" s="121"/>
    </row>
    <row r="107" spans="2:16" x14ac:dyDescent="0.2">
      <c r="B107" s="119">
        <v>45</v>
      </c>
      <c r="C107" s="1066" t="str">
        <f>IF(ISBLANK('M&amp;V (ORÇ)'!C106)," ",'M&amp;V (ORÇ)'!C106)</f>
        <v xml:space="preserve"> </v>
      </c>
      <c r="D107" s="1066"/>
      <c r="E107" s="1066"/>
      <c r="F107" s="1066"/>
      <c r="G107" s="1066"/>
      <c r="H107" s="1067"/>
      <c r="I107" s="472" t="str">
        <f>IF(ISBLANK('M&amp;V (ORÇ)'!I106)," ",'M&amp;V (ORÇ)'!I106)</f>
        <v xml:space="preserve"> </v>
      </c>
      <c r="J107" s="472" t="str">
        <f>IF(ISBLANK('M&amp;V (ORÇ)'!J106)," ",'M&amp;V (ORÇ)'!J106)</f>
        <v xml:space="preserve"> </v>
      </c>
      <c r="K107" s="474">
        <f>'M&amp;V (ORÇ)'!K106</f>
        <v>0</v>
      </c>
      <c r="L107" s="473">
        <f>'M&amp;V (ORÇ)'!L106</f>
        <v>0</v>
      </c>
      <c r="M107" s="120">
        <f t="shared" si="3"/>
        <v>0</v>
      </c>
      <c r="N107" s="122">
        <f t="shared" si="5"/>
        <v>0</v>
      </c>
      <c r="O107" s="121"/>
      <c r="P107" s="121"/>
    </row>
    <row r="108" spans="2:16" x14ac:dyDescent="0.2">
      <c r="B108" s="119">
        <v>46</v>
      </c>
      <c r="C108" s="1066" t="str">
        <f>IF(ISBLANK('M&amp;V (ORÇ)'!C107)," ",'M&amp;V (ORÇ)'!C107)</f>
        <v xml:space="preserve"> </v>
      </c>
      <c r="D108" s="1066"/>
      <c r="E108" s="1066"/>
      <c r="F108" s="1066"/>
      <c r="G108" s="1066"/>
      <c r="H108" s="1067"/>
      <c r="I108" s="472" t="str">
        <f>IF(ISBLANK('M&amp;V (ORÇ)'!I107)," ",'M&amp;V (ORÇ)'!I107)</f>
        <v xml:space="preserve"> </v>
      </c>
      <c r="J108" s="472" t="str">
        <f>IF(ISBLANK('M&amp;V (ORÇ)'!J107)," ",'M&amp;V (ORÇ)'!J107)</f>
        <v xml:space="preserve"> </v>
      </c>
      <c r="K108" s="474">
        <f>'M&amp;V (ORÇ)'!K107</f>
        <v>0</v>
      </c>
      <c r="L108" s="473">
        <f>'M&amp;V (ORÇ)'!L107</f>
        <v>0</v>
      </c>
      <c r="M108" s="120">
        <f t="shared" si="3"/>
        <v>0</v>
      </c>
      <c r="N108" s="122">
        <f t="shared" si="5"/>
        <v>0</v>
      </c>
      <c r="O108" s="121"/>
      <c r="P108" s="121"/>
    </row>
    <row r="109" spans="2:16" x14ac:dyDescent="0.2">
      <c r="B109" s="119">
        <v>47</v>
      </c>
      <c r="C109" s="1066" t="str">
        <f>IF(ISBLANK('M&amp;V (ORÇ)'!C108)," ",'M&amp;V (ORÇ)'!C108)</f>
        <v xml:space="preserve"> </v>
      </c>
      <c r="D109" s="1066"/>
      <c r="E109" s="1066"/>
      <c r="F109" s="1066"/>
      <c r="G109" s="1066"/>
      <c r="H109" s="1067"/>
      <c r="I109" s="472" t="str">
        <f>IF(ISBLANK('M&amp;V (ORÇ)'!I108)," ",'M&amp;V (ORÇ)'!I108)</f>
        <v xml:space="preserve"> </v>
      </c>
      <c r="J109" s="472" t="str">
        <f>IF(ISBLANK('M&amp;V (ORÇ)'!J108)," ",'M&amp;V (ORÇ)'!J108)</f>
        <v xml:space="preserve"> </v>
      </c>
      <c r="K109" s="474">
        <f>'M&amp;V (ORÇ)'!K108</f>
        <v>0</v>
      </c>
      <c r="L109" s="473">
        <f>'M&amp;V (ORÇ)'!L108</f>
        <v>0</v>
      </c>
      <c r="M109" s="120">
        <f t="shared" si="3"/>
        <v>0</v>
      </c>
      <c r="N109" s="122">
        <f t="shared" si="5"/>
        <v>0</v>
      </c>
      <c r="O109" s="121"/>
      <c r="P109" s="121"/>
    </row>
    <row r="110" spans="2:16" x14ac:dyDescent="0.2">
      <c r="B110" s="119">
        <v>48</v>
      </c>
      <c r="C110" s="1066" t="str">
        <f>IF(ISBLANK('M&amp;V (ORÇ)'!C109)," ",'M&amp;V (ORÇ)'!C109)</f>
        <v xml:space="preserve"> </v>
      </c>
      <c r="D110" s="1066"/>
      <c r="E110" s="1066"/>
      <c r="F110" s="1066"/>
      <c r="G110" s="1066"/>
      <c r="H110" s="1067"/>
      <c r="I110" s="472" t="str">
        <f>IF(ISBLANK('M&amp;V (ORÇ)'!I109)," ",'M&amp;V (ORÇ)'!I109)</f>
        <v xml:space="preserve"> </v>
      </c>
      <c r="J110" s="472" t="str">
        <f>IF(ISBLANK('M&amp;V (ORÇ)'!J109)," ",'M&amp;V (ORÇ)'!J109)</f>
        <v xml:space="preserve"> </v>
      </c>
      <c r="K110" s="474">
        <f>'M&amp;V (ORÇ)'!K109</f>
        <v>0</v>
      </c>
      <c r="L110" s="473">
        <f>'M&amp;V (ORÇ)'!L109</f>
        <v>0</v>
      </c>
      <c r="M110" s="120">
        <f t="shared" si="3"/>
        <v>0</v>
      </c>
      <c r="N110" s="122">
        <f t="shared" si="5"/>
        <v>0</v>
      </c>
      <c r="O110" s="121"/>
      <c r="P110" s="121"/>
    </row>
    <row r="111" spans="2:16" x14ac:dyDescent="0.2">
      <c r="B111" s="119">
        <v>49</v>
      </c>
      <c r="C111" s="1066" t="str">
        <f>IF(ISBLANK('M&amp;V (ORÇ)'!C110)," ",'M&amp;V (ORÇ)'!C110)</f>
        <v xml:space="preserve"> </v>
      </c>
      <c r="D111" s="1066"/>
      <c r="E111" s="1066"/>
      <c r="F111" s="1066"/>
      <c r="G111" s="1066"/>
      <c r="H111" s="1067"/>
      <c r="I111" s="472" t="str">
        <f>IF(ISBLANK('M&amp;V (ORÇ)'!I110)," ",'M&amp;V (ORÇ)'!I110)</f>
        <v xml:space="preserve"> </v>
      </c>
      <c r="J111" s="472" t="str">
        <f>IF(ISBLANK('M&amp;V (ORÇ)'!J110)," ",'M&amp;V (ORÇ)'!J110)</f>
        <v xml:space="preserve"> </v>
      </c>
      <c r="K111" s="474">
        <f>'M&amp;V (ORÇ)'!K110</f>
        <v>0</v>
      </c>
      <c r="L111" s="473">
        <f>'M&amp;V (ORÇ)'!L110</f>
        <v>0</v>
      </c>
      <c r="M111" s="120">
        <f t="shared" si="3"/>
        <v>0</v>
      </c>
      <c r="N111" s="122">
        <f t="shared" si="5"/>
        <v>0</v>
      </c>
      <c r="O111" s="121"/>
      <c r="P111" s="121"/>
    </row>
    <row r="112" spans="2:16" x14ac:dyDescent="0.2">
      <c r="B112" s="119">
        <v>50</v>
      </c>
      <c r="C112" s="1066" t="str">
        <f>IF(ISBLANK('M&amp;V (ORÇ)'!C111)," ",'M&amp;V (ORÇ)'!C111)</f>
        <v xml:space="preserve"> </v>
      </c>
      <c r="D112" s="1066"/>
      <c r="E112" s="1066"/>
      <c r="F112" s="1066"/>
      <c r="G112" s="1066"/>
      <c r="H112" s="1067"/>
      <c r="I112" s="472" t="str">
        <f>IF(ISBLANK('M&amp;V (ORÇ)'!I111)," ",'M&amp;V (ORÇ)'!I111)</f>
        <v xml:space="preserve"> </v>
      </c>
      <c r="J112" s="472" t="str">
        <f>IF(ISBLANK('M&amp;V (ORÇ)'!J111)," ",'M&amp;V (ORÇ)'!J111)</f>
        <v xml:space="preserve"> </v>
      </c>
      <c r="K112" s="474">
        <f>'M&amp;V (ORÇ)'!K111</f>
        <v>0</v>
      </c>
      <c r="L112" s="473">
        <f>'M&amp;V (ORÇ)'!L111</f>
        <v>0</v>
      </c>
      <c r="M112" s="120">
        <f t="shared" si="3"/>
        <v>0</v>
      </c>
      <c r="N112" s="122">
        <f t="shared" si="5"/>
        <v>0</v>
      </c>
      <c r="O112" s="121"/>
      <c r="P112" s="121"/>
    </row>
    <row r="113" spans="2:16" x14ac:dyDescent="0.2">
      <c r="B113" s="123"/>
      <c r="C113" s="1075" t="s">
        <v>237</v>
      </c>
      <c r="D113" s="1075"/>
      <c r="E113" s="1075"/>
      <c r="F113" s="1075"/>
      <c r="G113" s="1075"/>
      <c r="H113" s="1075"/>
      <c r="I113" s="1075"/>
      <c r="J113" s="1075"/>
      <c r="K113" s="1075"/>
      <c r="L113" s="1076"/>
      <c r="M113" s="124">
        <f>SUM(M63:M112)</f>
        <v>0</v>
      </c>
      <c r="N113" s="124">
        <f>SUM(N63:N112)</f>
        <v>0</v>
      </c>
      <c r="O113" s="124">
        <f>SUM(O63:O112)</f>
        <v>0</v>
      </c>
      <c r="P113" s="124">
        <f>SUM(P63:P112)</f>
        <v>0</v>
      </c>
    </row>
    <row r="114" spans="2:16" x14ac:dyDescent="0.2">
      <c r="B114" s="126"/>
      <c r="C114" s="1096" t="s">
        <v>238</v>
      </c>
      <c r="D114" s="1096"/>
      <c r="E114" s="1096"/>
      <c r="F114" s="1096"/>
      <c r="G114" s="1096"/>
      <c r="H114" s="1096"/>
      <c r="I114" s="1096"/>
      <c r="J114" s="1096"/>
      <c r="K114" s="1096"/>
      <c r="L114" s="1097"/>
      <c r="M114" s="127">
        <f>SUM(M60,M113)</f>
        <v>0</v>
      </c>
      <c r="N114" s="128">
        <f>SUM(N60,N113)</f>
        <v>0</v>
      </c>
      <c r="O114" s="128">
        <f>SUM(O60,O113)</f>
        <v>0</v>
      </c>
      <c r="P114" s="128">
        <f>SUM(P60,P113)</f>
        <v>0</v>
      </c>
    </row>
    <row r="115" spans="2:16" x14ac:dyDescent="0.2">
      <c r="B115" s="1062" t="s">
        <v>673</v>
      </c>
      <c r="C115" s="1063"/>
      <c r="D115" s="1063"/>
      <c r="E115" s="1063"/>
      <c r="F115" s="1063"/>
      <c r="G115" s="1063"/>
      <c r="H115" s="1063"/>
      <c r="I115" s="1063"/>
      <c r="J115" s="1063"/>
      <c r="K115" s="1063"/>
      <c r="L115" s="1063"/>
      <c r="M115" s="1063"/>
      <c r="N115" s="1063"/>
      <c r="O115" s="1063"/>
      <c r="P115" s="1064"/>
    </row>
    <row r="116" spans="2:16" x14ac:dyDescent="0.2">
      <c r="B116" s="1093" t="s">
        <v>227</v>
      </c>
      <c r="C116" s="1094"/>
      <c r="D116" s="1094"/>
      <c r="E116" s="1094"/>
      <c r="F116" s="1094"/>
      <c r="G116" s="1094"/>
      <c r="H116" s="1094"/>
      <c r="I116" s="1094"/>
      <c r="J116" s="1094"/>
      <c r="K116" s="1094"/>
      <c r="L116" s="1094"/>
      <c r="M116" s="1094"/>
      <c r="N116" s="1094"/>
      <c r="O116" s="1094" t="str">
        <f>B116</f>
        <v>PERÍODO DE REFERÊNCIA</v>
      </c>
      <c r="P116" s="1095"/>
    </row>
    <row r="117" spans="2:16" x14ac:dyDescent="0.2">
      <c r="B117" s="1051" t="s">
        <v>228</v>
      </c>
      <c r="C117" s="1052"/>
      <c r="D117" s="1052"/>
      <c r="E117" s="1052"/>
      <c r="F117" s="1052"/>
      <c r="G117" s="1052"/>
      <c r="H117" s="1053"/>
      <c r="I117" s="116" t="s">
        <v>229</v>
      </c>
      <c r="J117" s="117" t="s">
        <v>230</v>
      </c>
      <c r="K117" s="117" t="s">
        <v>231</v>
      </c>
      <c r="L117" s="117" t="s">
        <v>232</v>
      </c>
      <c r="M117" s="117" t="s">
        <v>0</v>
      </c>
      <c r="N117" s="299" t="s">
        <v>781</v>
      </c>
      <c r="O117" s="299" t="s">
        <v>233</v>
      </c>
      <c r="P117" s="300" t="s">
        <v>234</v>
      </c>
    </row>
    <row r="118" spans="2:16" x14ac:dyDescent="0.2">
      <c r="B118" s="119">
        <v>1</v>
      </c>
      <c r="C118" s="1066" t="str">
        <f>IF(ISBLANK('M&amp;V (ORÇ)'!C115)," ",'M&amp;V (ORÇ)'!C115)</f>
        <v xml:space="preserve"> </v>
      </c>
      <c r="D118" s="1066"/>
      <c r="E118" s="1066"/>
      <c r="F118" s="1066"/>
      <c r="G118" s="1066"/>
      <c r="H118" s="1067"/>
      <c r="I118" s="472" t="str">
        <f>IF(ISBLANK('M&amp;V (ORÇ)'!I115)," ",'M&amp;V (ORÇ)'!I115)</f>
        <v xml:space="preserve"> </v>
      </c>
      <c r="J118" s="472" t="str">
        <f>IF(ISBLANK('M&amp;V (ORÇ)'!J115)," ",'M&amp;V (ORÇ)'!J115)</f>
        <v xml:space="preserve"> </v>
      </c>
      <c r="K118" s="474">
        <f>'M&amp;V (ORÇ)'!K115</f>
        <v>0</v>
      </c>
      <c r="L118" s="473">
        <f>'M&amp;V (ORÇ)'!L115</f>
        <v>0</v>
      </c>
      <c r="M118" s="120">
        <f t="shared" ref="M118:M137" si="6">IF(J118="",0,K118*L118)</f>
        <v>0</v>
      </c>
      <c r="N118" s="122">
        <f t="shared" ref="N118:N137" si="7">M118-O118-P118</f>
        <v>0</v>
      </c>
      <c r="O118" s="121"/>
      <c r="P118" s="121"/>
    </row>
    <row r="119" spans="2:16" x14ac:dyDescent="0.2">
      <c r="B119" s="119">
        <v>2</v>
      </c>
      <c r="C119" s="1066" t="str">
        <f>IF(ISBLANK('M&amp;V (ORÇ)'!C116)," ",'M&amp;V (ORÇ)'!C116)</f>
        <v xml:space="preserve"> </v>
      </c>
      <c r="D119" s="1066"/>
      <c r="E119" s="1066"/>
      <c r="F119" s="1066"/>
      <c r="G119" s="1066"/>
      <c r="H119" s="1067"/>
      <c r="I119" s="472" t="str">
        <f>IF(ISBLANK('M&amp;V (ORÇ)'!I116)," ",'M&amp;V (ORÇ)'!I116)</f>
        <v xml:space="preserve"> </v>
      </c>
      <c r="J119" s="472" t="str">
        <f>IF(ISBLANK('M&amp;V (ORÇ)'!J116)," ",'M&amp;V (ORÇ)'!J116)</f>
        <v xml:space="preserve"> </v>
      </c>
      <c r="K119" s="474">
        <f>'M&amp;V (ORÇ)'!K116</f>
        <v>0</v>
      </c>
      <c r="L119" s="473">
        <f>'M&amp;V (ORÇ)'!L116</f>
        <v>0</v>
      </c>
      <c r="M119" s="120">
        <f t="shared" si="6"/>
        <v>0</v>
      </c>
      <c r="N119" s="122">
        <f t="shared" si="7"/>
        <v>0</v>
      </c>
      <c r="O119" s="121"/>
      <c r="P119" s="121"/>
    </row>
    <row r="120" spans="2:16" x14ac:dyDescent="0.2">
      <c r="B120" s="119">
        <v>3</v>
      </c>
      <c r="C120" s="1066" t="str">
        <f>IF(ISBLANK('M&amp;V (ORÇ)'!C117)," ",'M&amp;V (ORÇ)'!C117)</f>
        <v xml:space="preserve"> </v>
      </c>
      <c r="D120" s="1066"/>
      <c r="E120" s="1066"/>
      <c r="F120" s="1066"/>
      <c r="G120" s="1066"/>
      <c r="H120" s="1067"/>
      <c r="I120" s="472" t="str">
        <f>IF(ISBLANK('M&amp;V (ORÇ)'!I117)," ",'M&amp;V (ORÇ)'!I117)</f>
        <v xml:space="preserve"> </v>
      </c>
      <c r="J120" s="472" t="str">
        <f>IF(ISBLANK('M&amp;V (ORÇ)'!J117)," ",'M&amp;V (ORÇ)'!J117)</f>
        <v xml:space="preserve"> </v>
      </c>
      <c r="K120" s="474">
        <f>'M&amp;V (ORÇ)'!K117</f>
        <v>0</v>
      </c>
      <c r="L120" s="473">
        <f>'M&amp;V (ORÇ)'!L117</f>
        <v>0</v>
      </c>
      <c r="M120" s="120">
        <f t="shared" si="6"/>
        <v>0</v>
      </c>
      <c r="N120" s="122">
        <f t="shared" si="7"/>
        <v>0</v>
      </c>
      <c r="O120" s="121"/>
      <c r="P120" s="121"/>
    </row>
    <row r="121" spans="2:16" x14ac:dyDescent="0.2">
      <c r="B121" s="119">
        <v>4</v>
      </c>
      <c r="C121" s="1066" t="str">
        <f>IF(ISBLANK('M&amp;V (ORÇ)'!C118)," ",'M&amp;V (ORÇ)'!C118)</f>
        <v xml:space="preserve"> </v>
      </c>
      <c r="D121" s="1066"/>
      <c r="E121" s="1066"/>
      <c r="F121" s="1066"/>
      <c r="G121" s="1066"/>
      <c r="H121" s="1067"/>
      <c r="I121" s="472" t="str">
        <f>IF(ISBLANK('M&amp;V (ORÇ)'!I118)," ",'M&amp;V (ORÇ)'!I118)</f>
        <v xml:space="preserve"> </v>
      </c>
      <c r="J121" s="472" t="str">
        <f>IF(ISBLANK('M&amp;V (ORÇ)'!J118)," ",'M&amp;V (ORÇ)'!J118)</f>
        <v xml:space="preserve"> </v>
      </c>
      <c r="K121" s="474">
        <f>'M&amp;V (ORÇ)'!K118</f>
        <v>0</v>
      </c>
      <c r="L121" s="473">
        <f>'M&amp;V (ORÇ)'!L118</f>
        <v>0</v>
      </c>
      <c r="M121" s="120">
        <f t="shared" si="6"/>
        <v>0</v>
      </c>
      <c r="N121" s="122">
        <f t="shared" si="7"/>
        <v>0</v>
      </c>
      <c r="O121" s="121"/>
      <c r="P121" s="121"/>
    </row>
    <row r="122" spans="2:16" x14ac:dyDescent="0.2">
      <c r="B122" s="119">
        <v>5</v>
      </c>
      <c r="C122" s="1066" t="str">
        <f>IF(ISBLANK('M&amp;V (ORÇ)'!C119)," ",'M&amp;V (ORÇ)'!C119)</f>
        <v xml:space="preserve"> </v>
      </c>
      <c r="D122" s="1066"/>
      <c r="E122" s="1066"/>
      <c r="F122" s="1066"/>
      <c r="G122" s="1066"/>
      <c r="H122" s="1067"/>
      <c r="I122" s="472" t="str">
        <f>IF(ISBLANK('M&amp;V (ORÇ)'!I119)," ",'M&amp;V (ORÇ)'!I119)</f>
        <v xml:space="preserve"> </v>
      </c>
      <c r="J122" s="472" t="str">
        <f>IF(ISBLANK('M&amp;V (ORÇ)'!J119)," ",'M&amp;V (ORÇ)'!J119)</f>
        <v xml:space="preserve"> </v>
      </c>
      <c r="K122" s="474">
        <f>'M&amp;V (ORÇ)'!K119</f>
        <v>0</v>
      </c>
      <c r="L122" s="473">
        <f>'M&amp;V (ORÇ)'!L119</f>
        <v>0</v>
      </c>
      <c r="M122" s="120">
        <f t="shared" si="6"/>
        <v>0</v>
      </c>
      <c r="N122" s="122">
        <f t="shared" si="7"/>
        <v>0</v>
      </c>
      <c r="O122" s="121"/>
      <c r="P122" s="121"/>
    </row>
    <row r="123" spans="2:16" x14ac:dyDescent="0.2">
      <c r="B123" s="119">
        <v>6</v>
      </c>
      <c r="C123" s="1066" t="str">
        <f>IF(ISBLANK('M&amp;V (ORÇ)'!C120)," ",'M&amp;V (ORÇ)'!C120)</f>
        <v xml:space="preserve"> </v>
      </c>
      <c r="D123" s="1066"/>
      <c r="E123" s="1066"/>
      <c r="F123" s="1066"/>
      <c r="G123" s="1066"/>
      <c r="H123" s="1067"/>
      <c r="I123" s="472" t="str">
        <f>IF(ISBLANK('M&amp;V (ORÇ)'!I120)," ",'M&amp;V (ORÇ)'!I120)</f>
        <v xml:space="preserve"> </v>
      </c>
      <c r="J123" s="472" t="str">
        <f>IF(ISBLANK('M&amp;V (ORÇ)'!J120)," ",'M&amp;V (ORÇ)'!J120)</f>
        <v xml:space="preserve"> </v>
      </c>
      <c r="K123" s="474">
        <f>'M&amp;V (ORÇ)'!K120</f>
        <v>0</v>
      </c>
      <c r="L123" s="473">
        <f>'M&amp;V (ORÇ)'!L120</f>
        <v>0</v>
      </c>
      <c r="M123" s="120">
        <f t="shared" si="6"/>
        <v>0</v>
      </c>
      <c r="N123" s="122">
        <f t="shared" si="7"/>
        <v>0</v>
      </c>
      <c r="O123" s="121"/>
      <c r="P123" s="121"/>
    </row>
    <row r="124" spans="2:16" x14ac:dyDescent="0.2">
      <c r="B124" s="119">
        <v>7</v>
      </c>
      <c r="C124" s="1066" t="str">
        <f>IF(ISBLANK('M&amp;V (ORÇ)'!C121)," ",'M&amp;V (ORÇ)'!C121)</f>
        <v xml:space="preserve"> </v>
      </c>
      <c r="D124" s="1066"/>
      <c r="E124" s="1066"/>
      <c r="F124" s="1066"/>
      <c r="G124" s="1066"/>
      <c r="H124" s="1067"/>
      <c r="I124" s="472" t="str">
        <f>IF(ISBLANK('M&amp;V (ORÇ)'!I121)," ",'M&amp;V (ORÇ)'!I121)</f>
        <v xml:space="preserve"> </v>
      </c>
      <c r="J124" s="472" t="str">
        <f>IF(ISBLANK('M&amp;V (ORÇ)'!J121)," ",'M&amp;V (ORÇ)'!J121)</f>
        <v xml:space="preserve"> </v>
      </c>
      <c r="K124" s="474">
        <f>'M&amp;V (ORÇ)'!K121</f>
        <v>0</v>
      </c>
      <c r="L124" s="473">
        <f>'M&amp;V (ORÇ)'!L121</f>
        <v>0</v>
      </c>
      <c r="M124" s="120">
        <f t="shared" si="6"/>
        <v>0</v>
      </c>
      <c r="N124" s="122">
        <f t="shared" si="7"/>
        <v>0</v>
      </c>
      <c r="O124" s="121"/>
      <c r="P124" s="121"/>
    </row>
    <row r="125" spans="2:16" x14ac:dyDescent="0.2">
      <c r="B125" s="119">
        <v>8</v>
      </c>
      <c r="C125" s="1066" t="str">
        <f>IF(ISBLANK('M&amp;V (ORÇ)'!C122)," ",'M&amp;V (ORÇ)'!C122)</f>
        <v xml:space="preserve"> </v>
      </c>
      <c r="D125" s="1066"/>
      <c r="E125" s="1066"/>
      <c r="F125" s="1066"/>
      <c r="G125" s="1066"/>
      <c r="H125" s="1067"/>
      <c r="I125" s="472" t="str">
        <f>IF(ISBLANK('M&amp;V (ORÇ)'!I122)," ",'M&amp;V (ORÇ)'!I122)</f>
        <v xml:space="preserve"> </v>
      </c>
      <c r="J125" s="472" t="str">
        <f>IF(ISBLANK('M&amp;V (ORÇ)'!J122)," ",'M&amp;V (ORÇ)'!J122)</f>
        <v xml:space="preserve"> </v>
      </c>
      <c r="K125" s="474">
        <f>'M&amp;V (ORÇ)'!K122</f>
        <v>0</v>
      </c>
      <c r="L125" s="473">
        <f>'M&amp;V (ORÇ)'!L122</f>
        <v>0</v>
      </c>
      <c r="M125" s="120">
        <f t="shared" si="6"/>
        <v>0</v>
      </c>
      <c r="N125" s="122">
        <f t="shared" si="7"/>
        <v>0</v>
      </c>
      <c r="O125" s="121"/>
      <c r="P125" s="121"/>
    </row>
    <row r="126" spans="2:16" x14ac:dyDescent="0.2">
      <c r="B126" s="119">
        <v>9</v>
      </c>
      <c r="C126" s="1066" t="str">
        <f>IF(ISBLANK('M&amp;V (ORÇ)'!C123)," ",'M&amp;V (ORÇ)'!C123)</f>
        <v xml:space="preserve"> </v>
      </c>
      <c r="D126" s="1066"/>
      <c r="E126" s="1066"/>
      <c r="F126" s="1066"/>
      <c r="G126" s="1066"/>
      <c r="H126" s="1067"/>
      <c r="I126" s="472" t="str">
        <f>IF(ISBLANK('M&amp;V (ORÇ)'!I123)," ",'M&amp;V (ORÇ)'!I123)</f>
        <v xml:space="preserve"> </v>
      </c>
      <c r="J126" s="472" t="str">
        <f>IF(ISBLANK('M&amp;V (ORÇ)'!J123)," ",'M&amp;V (ORÇ)'!J123)</f>
        <v xml:space="preserve"> </v>
      </c>
      <c r="K126" s="474">
        <f>'M&amp;V (ORÇ)'!K123</f>
        <v>0</v>
      </c>
      <c r="L126" s="473">
        <f>'M&amp;V (ORÇ)'!L123</f>
        <v>0</v>
      </c>
      <c r="M126" s="120">
        <f t="shared" si="6"/>
        <v>0</v>
      </c>
      <c r="N126" s="122">
        <f t="shared" si="7"/>
        <v>0</v>
      </c>
      <c r="O126" s="121"/>
      <c r="P126" s="121"/>
    </row>
    <row r="127" spans="2:16" x14ac:dyDescent="0.2">
      <c r="B127" s="119">
        <v>10</v>
      </c>
      <c r="C127" s="1066" t="str">
        <f>IF(ISBLANK('M&amp;V (ORÇ)'!C124)," ",'M&amp;V (ORÇ)'!C124)</f>
        <v xml:space="preserve"> </v>
      </c>
      <c r="D127" s="1066"/>
      <c r="E127" s="1066"/>
      <c r="F127" s="1066"/>
      <c r="G127" s="1066"/>
      <c r="H127" s="1067"/>
      <c r="I127" s="472" t="str">
        <f>IF(ISBLANK('M&amp;V (ORÇ)'!I124)," ",'M&amp;V (ORÇ)'!I124)</f>
        <v xml:space="preserve"> </v>
      </c>
      <c r="J127" s="472" t="str">
        <f>IF(ISBLANK('M&amp;V (ORÇ)'!J124)," ",'M&amp;V (ORÇ)'!J124)</f>
        <v xml:space="preserve"> </v>
      </c>
      <c r="K127" s="474">
        <f>'M&amp;V (ORÇ)'!K124</f>
        <v>0</v>
      </c>
      <c r="L127" s="473">
        <f>'M&amp;V (ORÇ)'!L124</f>
        <v>0</v>
      </c>
      <c r="M127" s="120">
        <f t="shared" si="6"/>
        <v>0</v>
      </c>
      <c r="N127" s="122">
        <f t="shared" si="7"/>
        <v>0</v>
      </c>
      <c r="O127" s="121"/>
      <c r="P127" s="121"/>
    </row>
    <row r="128" spans="2:16" x14ac:dyDescent="0.2">
      <c r="B128" s="119">
        <v>11</v>
      </c>
      <c r="C128" s="1066" t="str">
        <f>IF(ISBLANK('M&amp;V (ORÇ)'!C125)," ",'M&amp;V (ORÇ)'!C125)</f>
        <v xml:space="preserve"> </v>
      </c>
      <c r="D128" s="1066"/>
      <c r="E128" s="1066"/>
      <c r="F128" s="1066"/>
      <c r="G128" s="1066"/>
      <c r="H128" s="1067"/>
      <c r="I128" s="472" t="str">
        <f>IF(ISBLANK('M&amp;V (ORÇ)'!I125)," ",'M&amp;V (ORÇ)'!I125)</f>
        <v xml:space="preserve"> </v>
      </c>
      <c r="J128" s="472" t="str">
        <f>IF(ISBLANK('M&amp;V (ORÇ)'!J125)," ",'M&amp;V (ORÇ)'!J125)</f>
        <v xml:space="preserve"> </v>
      </c>
      <c r="K128" s="474">
        <f>'M&amp;V (ORÇ)'!K125</f>
        <v>0</v>
      </c>
      <c r="L128" s="473">
        <f>'M&amp;V (ORÇ)'!L125</f>
        <v>0</v>
      </c>
      <c r="M128" s="120">
        <f t="shared" si="6"/>
        <v>0</v>
      </c>
      <c r="N128" s="122">
        <f t="shared" si="7"/>
        <v>0</v>
      </c>
      <c r="O128" s="121"/>
      <c r="P128" s="121"/>
    </row>
    <row r="129" spans="2:16" x14ac:dyDescent="0.2">
      <c r="B129" s="119">
        <v>12</v>
      </c>
      <c r="C129" s="1066" t="str">
        <f>IF(ISBLANK('M&amp;V (ORÇ)'!C126)," ",'M&amp;V (ORÇ)'!C126)</f>
        <v xml:space="preserve"> </v>
      </c>
      <c r="D129" s="1066"/>
      <c r="E129" s="1066"/>
      <c r="F129" s="1066"/>
      <c r="G129" s="1066"/>
      <c r="H129" s="1067"/>
      <c r="I129" s="472" t="str">
        <f>IF(ISBLANK('M&amp;V (ORÇ)'!I126)," ",'M&amp;V (ORÇ)'!I126)</f>
        <v xml:space="preserve"> </v>
      </c>
      <c r="J129" s="472" t="str">
        <f>IF(ISBLANK('M&amp;V (ORÇ)'!J126)," ",'M&amp;V (ORÇ)'!J126)</f>
        <v xml:space="preserve"> </v>
      </c>
      <c r="K129" s="474">
        <f>'M&amp;V (ORÇ)'!K126</f>
        <v>0</v>
      </c>
      <c r="L129" s="473">
        <f>'M&amp;V (ORÇ)'!L126</f>
        <v>0</v>
      </c>
      <c r="M129" s="120">
        <f t="shared" si="6"/>
        <v>0</v>
      </c>
      <c r="N129" s="122">
        <f t="shared" si="7"/>
        <v>0</v>
      </c>
      <c r="O129" s="121"/>
      <c r="P129" s="121"/>
    </row>
    <row r="130" spans="2:16" x14ac:dyDescent="0.2">
      <c r="B130" s="119">
        <v>13</v>
      </c>
      <c r="C130" s="1066" t="str">
        <f>IF(ISBLANK('M&amp;V (ORÇ)'!C127)," ",'M&amp;V (ORÇ)'!C127)</f>
        <v xml:space="preserve"> </v>
      </c>
      <c r="D130" s="1066"/>
      <c r="E130" s="1066"/>
      <c r="F130" s="1066"/>
      <c r="G130" s="1066"/>
      <c r="H130" s="1067"/>
      <c r="I130" s="472" t="str">
        <f>IF(ISBLANK('M&amp;V (ORÇ)'!I127)," ",'M&amp;V (ORÇ)'!I127)</f>
        <v xml:space="preserve"> </v>
      </c>
      <c r="J130" s="472" t="str">
        <f>IF(ISBLANK('M&amp;V (ORÇ)'!J127)," ",'M&amp;V (ORÇ)'!J127)</f>
        <v xml:space="preserve"> </v>
      </c>
      <c r="K130" s="474">
        <f>'M&amp;V (ORÇ)'!K127</f>
        <v>0</v>
      </c>
      <c r="L130" s="473">
        <f>'M&amp;V (ORÇ)'!L127</f>
        <v>0</v>
      </c>
      <c r="M130" s="120">
        <f t="shared" si="6"/>
        <v>0</v>
      </c>
      <c r="N130" s="122">
        <f t="shared" si="7"/>
        <v>0</v>
      </c>
      <c r="O130" s="121"/>
      <c r="P130" s="121"/>
    </row>
    <row r="131" spans="2:16" x14ac:dyDescent="0.2">
      <c r="B131" s="119">
        <v>14</v>
      </c>
      <c r="C131" s="1066" t="str">
        <f>IF(ISBLANK('M&amp;V (ORÇ)'!C128)," ",'M&amp;V (ORÇ)'!C128)</f>
        <v xml:space="preserve"> </v>
      </c>
      <c r="D131" s="1066"/>
      <c r="E131" s="1066"/>
      <c r="F131" s="1066"/>
      <c r="G131" s="1066"/>
      <c r="H131" s="1067"/>
      <c r="I131" s="472" t="str">
        <f>IF(ISBLANK('M&amp;V (ORÇ)'!I128)," ",'M&amp;V (ORÇ)'!I128)</f>
        <v xml:space="preserve"> </v>
      </c>
      <c r="J131" s="472" t="str">
        <f>IF(ISBLANK('M&amp;V (ORÇ)'!J128)," ",'M&amp;V (ORÇ)'!J128)</f>
        <v xml:space="preserve"> </v>
      </c>
      <c r="K131" s="474">
        <f>'M&amp;V (ORÇ)'!K128</f>
        <v>0</v>
      </c>
      <c r="L131" s="473">
        <f>'M&amp;V (ORÇ)'!L128</f>
        <v>0</v>
      </c>
      <c r="M131" s="120">
        <f t="shared" si="6"/>
        <v>0</v>
      </c>
      <c r="N131" s="122">
        <f t="shared" si="7"/>
        <v>0</v>
      </c>
      <c r="O131" s="121"/>
      <c r="P131" s="121"/>
    </row>
    <row r="132" spans="2:16" x14ac:dyDescent="0.2">
      <c r="B132" s="119">
        <v>15</v>
      </c>
      <c r="C132" s="1066" t="str">
        <f>IF(ISBLANK('M&amp;V (ORÇ)'!C129)," ",'M&amp;V (ORÇ)'!C129)</f>
        <v xml:space="preserve"> </v>
      </c>
      <c r="D132" s="1066"/>
      <c r="E132" s="1066"/>
      <c r="F132" s="1066"/>
      <c r="G132" s="1066"/>
      <c r="H132" s="1067"/>
      <c r="I132" s="472" t="str">
        <f>IF(ISBLANK('M&amp;V (ORÇ)'!I129)," ",'M&amp;V (ORÇ)'!I129)</f>
        <v xml:space="preserve"> </v>
      </c>
      <c r="J132" s="472" t="str">
        <f>IF(ISBLANK('M&amp;V (ORÇ)'!J129)," ",'M&amp;V (ORÇ)'!J129)</f>
        <v xml:space="preserve"> </v>
      </c>
      <c r="K132" s="474">
        <f>'M&amp;V (ORÇ)'!K129</f>
        <v>0</v>
      </c>
      <c r="L132" s="473">
        <f>'M&amp;V (ORÇ)'!L129</f>
        <v>0</v>
      </c>
      <c r="M132" s="120">
        <f t="shared" si="6"/>
        <v>0</v>
      </c>
      <c r="N132" s="122">
        <f t="shared" si="7"/>
        <v>0</v>
      </c>
      <c r="O132" s="121"/>
      <c r="P132" s="121"/>
    </row>
    <row r="133" spans="2:16" x14ac:dyDescent="0.2">
      <c r="B133" s="119">
        <v>16</v>
      </c>
      <c r="C133" s="1066" t="str">
        <f>IF(ISBLANK('M&amp;V (ORÇ)'!C130)," ",'M&amp;V (ORÇ)'!C130)</f>
        <v xml:space="preserve"> </v>
      </c>
      <c r="D133" s="1066"/>
      <c r="E133" s="1066"/>
      <c r="F133" s="1066"/>
      <c r="G133" s="1066"/>
      <c r="H133" s="1067"/>
      <c r="I133" s="472" t="str">
        <f>IF(ISBLANK('M&amp;V (ORÇ)'!I130)," ",'M&amp;V (ORÇ)'!I130)</f>
        <v xml:space="preserve"> </v>
      </c>
      <c r="J133" s="472" t="str">
        <f>IF(ISBLANK('M&amp;V (ORÇ)'!J130)," ",'M&amp;V (ORÇ)'!J130)</f>
        <v xml:space="preserve"> </v>
      </c>
      <c r="K133" s="474">
        <f>'M&amp;V (ORÇ)'!K130</f>
        <v>0</v>
      </c>
      <c r="L133" s="473">
        <f>'M&amp;V (ORÇ)'!L130</f>
        <v>0</v>
      </c>
      <c r="M133" s="120">
        <f t="shared" si="6"/>
        <v>0</v>
      </c>
      <c r="N133" s="122">
        <f t="shared" si="7"/>
        <v>0</v>
      </c>
      <c r="O133" s="121"/>
      <c r="P133" s="121"/>
    </row>
    <row r="134" spans="2:16" x14ac:dyDescent="0.2">
      <c r="B134" s="119">
        <v>17</v>
      </c>
      <c r="C134" s="1066" t="str">
        <f>IF(ISBLANK('M&amp;V (ORÇ)'!C131)," ",'M&amp;V (ORÇ)'!C131)</f>
        <v xml:space="preserve"> </v>
      </c>
      <c r="D134" s="1066"/>
      <c r="E134" s="1066"/>
      <c r="F134" s="1066"/>
      <c r="G134" s="1066"/>
      <c r="H134" s="1067"/>
      <c r="I134" s="472" t="str">
        <f>IF(ISBLANK('M&amp;V (ORÇ)'!I131)," ",'M&amp;V (ORÇ)'!I131)</f>
        <v xml:space="preserve"> </v>
      </c>
      <c r="J134" s="472" t="str">
        <f>IF(ISBLANK('M&amp;V (ORÇ)'!J131)," ",'M&amp;V (ORÇ)'!J131)</f>
        <v xml:space="preserve"> </v>
      </c>
      <c r="K134" s="474">
        <f>'M&amp;V (ORÇ)'!K131</f>
        <v>0</v>
      </c>
      <c r="L134" s="473">
        <f>'M&amp;V (ORÇ)'!L131</f>
        <v>0</v>
      </c>
      <c r="M134" s="120">
        <f t="shared" si="6"/>
        <v>0</v>
      </c>
      <c r="N134" s="122">
        <f t="shared" si="7"/>
        <v>0</v>
      </c>
      <c r="O134" s="121"/>
      <c r="P134" s="121"/>
    </row>
    <row r="135" spans="2:16" x14ac:dyDescent="0.2">
      <c r="B135" s="119">
        <v>18</v>
      </c>
      <c r="C135" s="1066" t="str">
        <f>IF(ISBLANK('M&amp;V (ORÇ)'!C132)," ",'M&amp;V (ORÇ)'!C132)</f>
        <v xml:space="preserve"> </v>
      </c>
      <c r="D135" s="1066"/>
      <c r="E135" s="1066"/>
      <c r="F135" s="1066"/>
      <c r="G135" s="1066"/>
      <c r="H135" s="1067"/>
      <c r="I135" s="472" t="str">
        <f>IF(ISBLANK('M&amp;V (ORÇ)'!I132)," ",'M&amp;V (ORÇ)'!I132)</f>
        <v xml:space="preserve"> </v>
      </c>
      <c r="J135" s="472" t="str">
        <f>IF(ISBLANK('M&amp;V (ORÇ)'!J132)," ",'M&amp;V (ORÇ)'!J132)</f>
        <v xml:space="preserve"> </v>
      </c>
      <c r="K135" s="474">
        <f>'M&amp;V (ORÇ)'!K132</f>
        <v>0</v>
      </c>
      <c r="L135" s="473">
        <f>'M&amp;V (ORÇ)'!L132</f>
        <v>0</v>
      </c>
      <c r="M135" s="120">
        <f t="shared" si="6"/>
        <v>0</v>
      </c>
      <c r="N135" s="122">
        <f t="shared" si="7"/>
        <v>0</v>
      </c>
      <c r="O135" s="121"/>
      <c r="P135" s="121"/>
    </row>
    <row r="136" spans="2:16" x14ac:dyDescent="0.2">
      <c r="B136" s="119">
        <v>19</v>
      </c>
      <c r="C136" s="1066" t="str">
        <f>IF(ISBLANK('M&amp;V (ORÇ)'!C133)," ",'M&amp;V (ORÇ)'!C133)</f>
        <v xml:space="preserve"> </v>
      </c>
      <c r="D136" s="1066"/>
      <c r="E136" s="1066"/>
      <c r="F136" s="1066"/>
      <c r="G136" s="1066"/>
      <c r="H136" s="1067"/>
      <c r="I136" s="472" t="str">
        <f>IF(ISBLANK('M&amp;V (ORÇ)'!I133)," ",'M&amp;V (ORÇ)'!I133)</f>
        <v xml:space="preserve"> </v>
      </c>
      <c r="J136" s="472" t="str">
        <f>IF(ISBLANK('M&amp;V (ORÇ)'!J133)," ",'M&amp;V (ORÇ)'!J133)</f>
        <v xml:space="preserve"> </v>
      </c>
      <c r="K136" s="474">
        <f>'M&amp;V (ORÇ)'!K133</f>
        <v>0</v>
      </c>
      <c r="L136" s="473">
        <f>'M&amp;V (ORÇ)'!L133</f>
        <v>0</v>
      </c>
      <c r="M136" s="120">
        <f t="shared" si="6"/>
        <v>0</v>
      </c>
      <c r="N136" s="122">
        <f t="shared" si="7"/>
        <v>0</v>
      </c>
      <c r="O136" s="121"/>
      <c r="P136" s="121"/>
    </row>
    <row r="137" spans="2:16" x14ac:dyDescent="0.2">
      <c r="B137" s="119">
        <v>20</v>
      </c>
      <c r="C137" s="1066" t="str">
        <f>IF(ISBLANK('M&amp;V (ORÇ)'!C134)," ",'M&amp;V (ORÇ)'!C134)</f>
        <v xml:space="preserve"> </v>
      </c>
      <c r="D137" s="1066"/>
      <c r="E137" s="1066"/>
      <c r="F137" s="1066"/>
      <c r="G137" s="1066"/>
      <c r="H137" s="1067"/>
      <c r="I137" s="472" t="str">
        <f>IF(ISBLANK('M&amp;V (ORÇ)'!I134)," ",'M&amp;V (ORÇ)'!I134)</f>
        <v xml:space="preserve"> </v>
      </c>
      <c r="J137" s="472" t="str">
        <f>IF(ISBLANK('M&amp;V (ORÇ)'!J134)," ",'M&amp;V (ORÇ)'!J134)</f>
        <v xml:space="preserve"> </v>
      </c>
      <c r="K137" s="474">
        <f>'M&amp;V (ORÇ)'!K134</f>
        <v>0</v>
      </c>
      <c r="L137" s="473">
        <f>'M&amp;V (ORÇ)'!L134</f>
        <v>0</v>
      </c>
      <c r="M137" s="120">
        <f t="shared" si="6"/>
        <v>0</v>
      </c>
      <c r="N137" s="122">
        <f t="shared" si="7"/>
        <v>0</v>
      </c>
      <c r="O137" s="121"/>
      <c r="P137" s="121"/>
    </row>
    <row r="138" spans="2:16" x14ac:dyDescent="0.2">
      <c r="B138" s="123"/>
      <c r="C138" s="1075" t="s">
        <v>239</v>
      </c>
      <c r="D138" s="1075"/>
      <c r="E138" s="1075"/>
      <c r="F138" s="1075"/>
      <c r="G138" s="1075"/>
      <c r="H138" s="1075"/>
      <c r="I138" s="1075"/>
      <c r="J138" s="1075"/>
      <c r="K138" s="1075"/>
      <c r="L138" s="1076"/>
      <c r="M138" s="124">
        <f>SUM(M118:M137)</f>
        <v>0</v>
      </c>
      <c r="N138" s="124">
        <f>SUM(N118:N137)</f>
        <v>0</v>
      </c>
      <c r="O138" s="124">
        <f>SUM(O118:O137)</f>
        <v>0</v>
      </c>
      <c r="P138" s="124">
        <f>SUM(P118:P137)</f>
        <v>0</v>
      </c>
    </row>
    <row r="139" spans="2:16" x14ac:dyDescent="0.2">
      <c r="B139" s="1093" t="s">
        <v>236</v>
      </c>
      <c r="C139" s="1094"/>
      <c r="D139" s="1094"/>
      <c r="E139" s="1094"/>
      <c r="F139" s="1094"/>
      <c r="G139" s="1094"/>
      <c r="H139" s="1094"/>
      <c r="I139" s="1094"/>
      <c r="J139" s="1094"/>
      <c r="K139" s="1094"/>
      <c r="L139" s="1094"/>
      <c r="M139" s="1094"/>
      <c r="N139" s="1094"/>
      <c r="O139" s="1094" t="str">
        <f>B139</f>
        <v>PERÍODO PÓS-RETROFIT</v>
      </c>
      <c r="P139" s="1095"/>
    </row>
    <row r="140" spans="2:16" x14ac:dyDescent="0.2">
      <c r="B140" s="1051" t="s">
        <v>228</v>
      </c>
      <c r="C140" s="1052"/>
      <c r="D140" s="1052"/>
      <c r="E140" s="1052"/>
      <c r="F140" s="1052"/>
      <c r="G140" s="1052"/>
      <c r="H140" s="1053"/>
      <c r="I140" s="116" t="s">
        <v>229</v>
      </c>
      <c r="J140" s="117" t="s">
        <v>230</v>
      </c>
      <c r="K140" s="117" t="s">
        <v>231</v>
      </c>
      <c r="L140" s="117" t="s">
        <v>232</v>
      </c>
      <c r="M140" s="117" t="s">
        <v>0</v>
      </c>
      <c r="N140" s="299" t="s">
        <v>781</v>
      </c>
      <c r="O140" s="299" t="s">
        <v>233</v>
      </c>
      <c r="P140" s="300" t="s">
        <v>234</v>
      </c>
    </row>
    <row r="141" spans="2:16" x14ac:dyDescent="0.2">
      <c r="B141" s="119">
        <v>1</v>
      </c>
      <c r="C141" s="1066" t="str">
        <f>IF(ISBLANK('M&amp;V (ORÇ)'!C137)," ",'M&amp;V (ORÇ)'!C137)</f>
        <v xml:space="preserve"> </v>
      </c>
      <c r="D141" s="1066"/>
      <c r="E141" s="1066"/>
      <c r="F141" s="1066"/>
      <c r="G141" s="1066"/>
      <c r="H141" s="1067"/>
      <c r="I141" s="472" t="str">
        <f>IF(ISBLANK('M&amp;V (ORÇ)'!I137)," ",'M&amp;V (ORÇ)'!I137)</f>
        <v xml:space="preserve"> </v>
      </c>
      <c r="J141" s="472" t="str">
        <f>IF(ISBLANK('M&amp;V (ORÇ)'!J137)," ",'M&amp;V (ORÇ)'!J137)</f>
        <v xml:space="preserve"> </v>
      </c>
      <c r="K141" s="474">
        <f>'M&amp;V (ORÇ)'!K137</f>
        <v>0</v>
      </c>
      <c r="L141" s="473">
        <f>'M&amp;V (ORÇ)'!L137</f>
        <v>0</v>
      </c>
      <c r="M141" s="120">
        <f t="shared" ref="M141:M160" si="8">IF(J141="",0,K141*L141)</f>
        <v>0</v>
      </c>
      <c r="N141" s="122">
        <f t="shared" ref="N141:N160" si="9">M141-O141-P141</f>
        <v>0</v>
      </c>
      <c r="O141" s="121"/>
      <c r="P141" s="121"/>
    </row>
    <row r="142" spans="2:16" x14ac:dyDescent="0.2">
      <c r="B142" s="119">
        <v>2</v>
      </c>
      <c r="C142" s="1066" t="str">
        <f>IF(ISBLANK('M&amp;V (ORÇ)'!C138)," ",'M&amp;V (ORÇ)'!C138)</f>
        <v xml:space="preserve"> </v>
      </c>
      <c r="D142" s="1066"/>
      <c r="E142" s="1066"/>
      <c r="F142" s="1066"/>
      <c r="G142" s="1066"/>
      <c r="H142" s="1067"/>
      <c r="I142" s="472" t="str">
        <f>IF(ISBLANK('M&amp;V (ORÇ)'!I138)," ",'M&amp;V (ORÇ)'!I138)</f>
        <v xml:space="preserve"> </v>
      </c>
      <c r="J142" s="472" t="str">
        <f>IF(ISBLANK('M&amp;V (ORÇ)'!J138)," ",'M&amp;V (ORÇ)'!J138)</f>
        <v xml:space="preserve"> </v>
      </c>
      <c r="K142" s="474">
        <f>'M&amp;V (ORÇ)'!K138</f>
        <v>0</v>
      </c>
      <c r="L142" s="473">
        <f>'M&amp;V (ORÇ)'!L138</f>
        <v>0</v>
      </c>
      <c r="M142" s="120">
        <f t="shared" si="8"/>
        <v>0</v>
      </c>
      <c r="N142" s="122">
        <f t="shared" si="9"/>
        <v>0</v>
      </c>
      <c r="O142" s="121"/>
      <c r="P142" s="121"/>
    </row>
    <row r="143" spans="2:16" x14ac:dyDescent="0.2">
      <c r="B143" s="119">
        <v>3</v>
      </c>
      <c r="C143" s="1066" t="str">
        <f>IF(ISBLANK('M&amp;V (ORÇ)'!C139)," ",'M&amp;V (ORÇ)'!C139)</f>
        <v xml:space="preserve"> </v>
      </c>
      <c r="D143" s="1066"/>
      <c r="E143" s="1066"/>
      <c r="F143" s="1066"/>
      <c r="G143" s="1066"/>
      <c r="H143" s="1067"/>
      <c r="I143" s="472" t="str">
        <f>IF(ISBLANK('M&amp;V (ORÇ)'!I139)," ",'M&amp;V (ORÇ)'!I139)</f>
        <v xml:space="preserve"> </v>
      </c>
      <c r="J143" s="472" t="str">
        <f>IF(ISBLANK('M&amp;V (ORÇ)'!J139)," ",'M&amp;V (ORÇ)'!J139)</f>
        <v xml:space="preserve"> </v>
      </c>
      <c r="K143" s="474">
        <f>'M&amp;V (ORÇ)'!K139</f>
        <v>0</v>
      </c>
      <c r="L143" s="473">
        <f>'M&amp;V (ORÇ)'!L139</f>
        <v>0</v>
      </c>
      <c r="M143" s="120">
        <f t="shared" si="8"/>
        <v>0</v>
      </c>
      <c r="N143" s="122">
        <f t="shared" si="9"/>
        <v>0</v>
      </c>
      <c r="O143" s="121"/>
      <c r="P143" s="121"/>
    </row>
    <row r="144" spans="2:16" x14ac:dyDescent="0.2">
      <c r="B144" s="119">
        <v>4</v>
      </c>
      <c r="C144" s="1066" t="str">
        <f>IF(ISBLANK('M&amp;V (ORÇ)'!C140)," ",'M&amp;V (ORÇ)'!C140)</f>
        <v xml:space="preserve"> </v>
      </c>
      <c r="D144" s="1066"/>
      <c r="E144" s="1066"/>
      <c r="F144" s="1066"/>
      <c r="G144" s="1066"/>
      <c r="H144" s="1067"/>
      <c r="I144" s="472" t="str">
        <f>IF(ISBLANK('M&amp;V (ORÇ)'!I140)," ",'M&amp;V (ORÇ)'!I140)</f>
        <v xml:space="preserve"> </v>
      </c>
      <c r="J144" s="472" t="str">
        <f>IF(ISBLANK('M&amp;V (ORÇ)'!J140)," ",'M&amp;V (ORÇ)'!J140)</f>
        <v xml:space="preserve"> </v>
      </c>
      <c r="K144" s="474">
        <f>'M&amp;V (ORÇ)'!K140</f>
        <v>0</v>
      </c>
      <c r="L144" s="473">
        <f>'M&amp;V (ORÇ)'!L140</f>
        <v>0</v>
      </c>
      <c r="M144" s="120">
        <f t="shared" si="8"/>
        <v>0</v>
      </c>
      <c r="N144" s="122">
        <f t="shared" si="9"/>
        <v>0</v>
      </c>
      <c r="O144" s="121"/>
      <c r="P144" s="121"/>
    </row>
    <row r="145" spans="2:16" x14ac:dyDescent="0.2">
      <c r="B145" s="119">
        <v>5</v>
      </c>
      <c r="C145" s="1066" t="str">
        <f>IF(ISBLANK('M&amp;V (ORÇ)'!C141)," ",'M&amp;V (ORÇ)'!C141)</f>
        <v xml:space="preserve"> </v>
      </c>
      <c r="D145" s="1066"/>
      <c r="E145" s="1066"/>
      <c r="F145" s="1066"/>
      <c r="G145" s="1066"/>
      <c r="H145" s="1067"/>
      <c r="I145" s="472" t="str">
        <f>IF(ISBLANK('M&amp;V (ORÇ)'!I141)," ",'M&amp;V (ORÇ)'!I141)</f>
        <v xml:space="preserve"> </v>
      </c>
      <c r="J145" s="472" t="str">
        <f>IF(ISBLANK('M&amp;V (ORÇ)'!J141)," ",'M&amp;V (ORÇ)'!J141)</f>
        <v xml:space="preserve"> </v>
      </c>
      <c r="K145" s="474">
        <f>'M&amp;V (ORÇ)'!K141</f>
        <v>0</v>
      </c>
      <c r="L145" s="473">
        <f>'M&amp;V (ORÇ)'!L141</f>
        <v>0</v>
      </c>
      <c r="M145" s="120">
        <f t="shared" si="8"/>
        <v>0</v>
      </c>
      <c r="N145" s="122">
        <f t="shared" si="9"/>
        <v>0</v>
      </c>
      <c r="O145" s="121"/>
      <c r="P145" s="121"/>
    </row>
    <row r="146" spans="2:16" x14ac:dyDescent="0.2">
      <c r="B146" s="119">
        <v>6</v>
      </c>
      <c r="C146" s="1066" t="str">
        <f>IF(ISBLANK('M&amp;V (ORÇ)'!C142)," ",'M&amp;V (ORÇ)'!C142)</f>
        <v xml:space="preserve"> </v>
      </c>
      <c r="D146" s="1066"/>
      <c r="E146" s="1066"/>
      <c r="F146" s="1066"/>
      <c r="G146" s="1066"/>
      <c r="H146" s="1067"/>
      <c r="I146" s="472" t="str">
        <f>IF(ISBLANK('M&amp;V (ORÇ)'!I142)," ",'M&amp;V (ORÇ)'!I142)</f>
        <v xml:space="preserve"> </v>
      </c>
      <c r="J146" s="472" t="str">
        <f>IF(ISBLANK('M&amp;V (ORÇ)'!J142)," ",'M&amp;V (ORÇ)'!J142)</f>
        <v xml:space="preserve"> </v>
      </c>
      <c r="K146" s="474">
        <f>'M&amp;V (ORÇ)'!K142</f>
        <v>0</v>
      </c>
      <c r="L146" s="473">
        <f>'M&amp;V (ORÇ)'!L142</f>
        <v>0</v>
      </c>
      <c r="M146" s="120">
        <f t="shared" si="8"/>
        <v>0</v>
      </c>
      <c r="N146" s="122">
        <f t="shared" si="9"/>
        <v>0</v>
      </c>
      <c r="O146" s="121"/>
      <c r="P146" s="121"/>
    </row>
    <row r="147" spans="2:16" x14ac:dyDescent="0.2">
      <c r="B147" s="119">
        <v>7</v>
      </c>
      <c r="C147" s="1066" t="str">
        <f>IF(ISBLANK('M&amp;V (ORÇ)'!C143)," ",'M&amp;V (ORÇ)'!C143)</f>
        <v xml:space="preserve"> </v>
      </c>
      <c r="D147" s="1066"/>
      <c r="E147" s="1066"/>
      <c r="F147" s="1066"/>
      <c r="G147" s="1066"/>
      <c r="H147" s="1067"/>
      <c r="I147" s="472" t="str">
        <f>IF(ISBLANK('M&amp;V (ORÇ)'!I143)," ",'M&amp;V (ORÇ)'!I143)</f>
        <v xml:space="preserve"> </v>
      </c>
      <c r="J147" s="472" t="str">
        <f>IF(ISBLANK('M&amp;V (ORÇ)'!J143)," ",'M&amp;V (ORÇ)'!J143)</f>
        <v xml:space="preserve"> </v>
      </c>
      <c r="K147" s="474">
        <f>'M&amp;V (ORÇ)'!K143</f>
        <v>0</v>
      </c>
      <c r="L147" s="473">
        <f>'M&amp;V (ORÇ)'!L143</f>
        <v>0</v>
      </c>
      <c r="M147" s="120">
        <f t="shared" si="8"/>
        <v>0</v>
      </c>
      <c r="N147" s="122">
        <f t="shared" si="9"/>
        <v>0</v>
      </c>
      <c r="O147" s="121"/>
      <c r="P147" s="121"/>
    </row>
    <row r="148" spans="2:16" x14ac:dyDescent="0.2">
      <c r="B148" s="119">
        <v>8</v>
      </c>
      <c r="C148" s="1066" t="str">
        <f>IF(ISBLANK('M&amp;V (ORÇ)'!C144)," ",'M&amp;V (ORÇ)'!C144)</f>
        <v xml:space="preserve"> </v>
      </c>
      <c r="D148" s="1066"/>
      <c r="E148" s="1066"/>
      <c r="F148" s="1066"/>
      <c r="G148" s="1066"/>
      <c r="H148" s="1067"/>
      <c r="I148" s="472" t="str">
        <f>IF(ISBLANK('M&amp;V (ORÇ)'!I144)," ",'M&amp;V (ORÇ)'!I144)</f>
        <v xml:space="preserve"> </v>
      </c>
      <c r="J148" s="472" t="str">
        <f>IF(ISBLANK('M&amp;V (ORÇ)'!J144)," ",'M&amp;V (ORÇ)'!J144)</f>
        <v xml:space="preserve"> </v>
      </c>
      <c r="K148" s="474">
        <f>'M&amp;V (ORÇ)'!K144</f>
        <v>0</v>
      </c>
      <c r="L148" s="473">
        <f>'M&amp;V (ORÇ)'!L144</f>
        <v>0</v>
      </c>
      <c r="M148" s="120">
        <f t="shared" si="8"/>
        <v>0</v>
      </c>
      <c r="N148" s="122">
        <f t="shared" si="9"/>
        <v>0</v>
      </c>
      <c r="O148" s="121"/>
      <c r="P148" s="121"/>
    </row>
    <row r="149" spans="2:16" x14ac:dyDescent="0.2">
      <c r="B149" s="119">
        <v>9</v>
      </c>
      <c r="C149" s="1066" t="str">
        <f>IF(ISBLANK('M&amp;V (ORÇ)'!C145)," ",'M&amp;V (ORÇ)'!C145)</f>
        <v xml:space="preserve"> </v>
      </c>
      <c r="D149" s="1066"/>
      <c r="E149" s="1066"/>
      <c r="F149" s="1066"/>
      <c r="G149" s="1066"/>
      <c r="H149" s="1067"/>
      <c r="I149" s="472" t="str">
        <f>IF(ISBLANK('M&amp;V (ORÇ)'!I145)," ",'M&amp;V (ORÇ)'!I145)</f>
        <v xml:space="preserve"> </v>
      </c>
      <c r="J149" s="472" t="str">
        <f>IF(ISBLANK('M&amp;V (ORÇ)'!J145)," ",'M&amp;V (ORÇ)'!J145)</f>
        <v xml:space="preserve"> </v>
      </c>
      <c r="K149" s="474">
        <f>'M&amp;V (ORÇ)'!K145</f>
        <v>0</v>
      </c>
      <c r="L149" s="473">
        <f>'M&amp;V (ORÇ)'!L145</f>
        <v>0</v>
      </c>
      <c r="M149" s="120">
        <f t="shared" si="8"/>
        <v>0</v>
      </c>
      <c r="N149" s="122">
        <f t="shared" si="9"/>
        <v>0</v>
      </c>
      <c r="O149" s="121"/>
      <c r="P149" s="121"/>
    </row>
    <row r="150" spans="2:16" x14ac:dyDescent="0.2">
      <c r="B150" s="119">
        <v>10</v>
      </c>
      <c r="C150" s="1066" t="str">
        <f>IF(ISBLANK('M&amp;V (ORÇ)'!C146)," ",'M&amp;V (ORÇ)'!C146)</f>
        <v xml:space="preserve"> </v>
      </c>
      <c r="D150" s="1066"/>
      <c r="E150" s="1066"/>
      <c r="F150" s="1066"/>
      <c r="G150" s="1066"/>
      <c r="H150" s="1067"/>
      <c r="I150" s="472" t="str">
        <f>IF(ISBLANK('M&amp;V (ORÇ)'!I146)," ",'M&amp;V (ORÇ)'!I146)</f>
        <v xml:space="preserve"> </v>
      </c>
      <c r="J150" s="472" t="str">
        <f>IF(ISBLANK('M&amp;V (ORÇ)'!J146)," ",'M&amp;V (ORÇ)'!J146)</f>
        <v xml:space="preserve"> </v>
      </c>
      <c r="K150" s="474">
        <f>'M&amp;V (ORÇ)'!K146</f>
        <v>0</v>
      </c>
      <c r="L150" s="473">
        <f>'M&amp;V (ORÇ)'!L146</f>
        <v>0</v>
      </c>
      <c r="M150" s="120">
        <f t="shared" si="8"/>
        <v>0</v>
      </c>
      <c r="N150" s="122">
        <f t="shared" si="9"/>
        <v>0</v>
      </c>
      <c r="O150" s="121"/>
      <c r="P150" s="121"/>
    </row>
    <row r="151" spans="2:16" x14ac:dyDescent="0.2">
      <c r="B151" s="119">
        <v>11</v>
      </c>
      <c r="C151" s="1066" t="str">
        <f>IF(ISBLANK('M&amp;V (ORÇ)'!C147)," ",'M&amp;V (ORÇ)'!C147)</f>
        <v xml:space="preserve"> </v>
      </c>
      <c r="D151" s="1066"/>
      <c r="E151" s="1066"/>
      <c r="F151" s="1066"/>
      <c r="G151" s="1066"/>
      <c r="H151" s="1067"/>
      <c r="I151" s="472" t="str">
        <f>IF(ISBLANK('M&amp;V (ORÇ)'!I147)," ",'M&amp;V (ORÇ)'!I147)</f>
        <v xml:space="preserve"> </v>
      </c>
      <c r="J151" s="472" t="str">
        <f>IF(ISBLANK('M&amp;V (ORÇ)'!J147)," ",'M&amp;V (ORÇ)'!J147)</f>
        <v xml:space="preserve"> </v>
      </c>
      <c r="K151" s="474">
        <f>'M&amp;V (ORÇ)'!K147</f>
        <v>0</v>
      </c>
      <c r="L151" s="473">
        <f>'M&amp;V (ORÇ)'!L147</f>
        <v>0</v>
      </c>
      <c r="M151" s="120">
        <f t="shared" si="8"/>
        <v>0</v>
      </c>
      <c r="N151" s="122">
        <f t="shared" si="9"/>
        <v>0</v>
      </c>
      <c r="O151" s="121"/>
      <c r="P151" s="121"/>
    </row>
    <row r="152" spans="2:16" x14ac:dyDescent="0.2">
      <c r="B152" s="119">
        <v>12</v>
      </c>
      <c r="C152" s="1066" t="str">
        <f>IF(ISBLANK('M&amp;V (ORÇ)'!C148)," ",'M&amp;V (ORÇ)'!C148)</f>
        <v xml:space="preserve"> </v>
      </c>
      <c r="D152" s="1066"/>
      <c r="E152" s="1066"/>
      <c r="F152" s="1066"/>
      <c r="G152" s="1066"/>
      <c r="H152" s="1067"/>
      <c r="I152" s="472" t="str">
        <f>IF(ISBLANK('M&amp;V (ORÇ)'!I148)," ",'M&amp;V (ORÇ)'!I148)</f>
        <v xml:space="preserve"> </v>
      </c>
      <c r="J152" s="472" t="str">
        <f>IF(ISBLANK('M&amp;V (ORÇ)'!J148)," ",'M&amp;V (ORÇ)'!J148)</f>
        <v xml:space="preserve"> </v>
      </c>
      <c r="K152" s="474">
        <f>'M&amp;V (ORÇ)'!K148</f>
        <v>0</v>
      </c>
      <c r="L152" s="473">
        <f>'M&amp;V (ORÇ)'!L148</f>
        <v>0</v>
      </c>
      <c r="M152" s="120">
        <f t="shared" si="8"/>
        <v>0</v>
      </c>
      <c r="N152" s="122">
        <f t="shared" si="9"/>
        <v>0</v>
      </c>
      <c r="O152" s="121"/>
      <c r="P152" s="121"/>
    </row>
    <row r="153" spans="2:16" x14ac:dyDescent="0.2">
      <c r="B153" s="119">
        <v>13</v>
      </c>
      <c r="C153" s="1066" t="str">
        <f>IF(ISBLANK('M&amp;V (ORÇ)'!C149)," ",'M&amp;V (ORÇ)'!C149)</f>
        <v xml:space="preserve"> </v>
      </c>
      <c r="D153" s="1066"/>
      <c r="E153" s="1066"/>
      <c r="F153" s="1066"/>
      <c r="G153" s="1066"/>
      <c r="H153" s="1067"/>
      <c r="I153" s="472" t="str">
        <f>IF(ISBLANK('M&amp;V (ORÇ)'!I149)," ",'M&amp;V (ORÇ)'!I149)</f>
        <v xml:space="preserve"> </v>
      </c>
      <c r="J153" s="472" t="str">
        <f>IF(ISBLANK('M&amp;V (ORÇ)'!J149)," ",'M&amp;V (ORÇ)'!J149)</f>
        <v xml:space="preserve"> </v>
      </c>
      <c r="K153" s="474">
        <f>'M&amp;V (ORÇ)'!K149</f>
        <v>0</v>
      </c>
      <c r="L153" s="473">
        <f>'M&amp;V (ORÇ)'!L149</f>
        <v>0</v>
      </c>
      <c r="M153" s="120">
        <f t="shared" si="8"/>
        <v>0</v>
      </c>
      <c r="N153" s="122">
        <f t="shared" si="9"/>
        <v>0</v>
      </c>
      <c r="O153" s="121"/>
      <c r="P153" s="121"/>
    </row>
    <row r="154" spans="2:16" x14ac:dyDescent="0.2">
      <c r="B154" s="119">
        <v>14</v>
      </c>
      <c r="C154" s="1066" t="str">
        <f>IF(ISBLANK('M&amp;V (ORÇ)'!C150)," ",'M&amp;V (ORÇ)'!C150)</f>
        <v xml:space="preserve"> </v>
      </c>
      <c r="D154" s="1066"/>
      <c r="E154" s="1066"/>
      <c r="F154" s="1066"/>
      <c r="G154" s="1066"/>
      <c r="H154" s="1067"/>
      <c r="I154" s="472" t="str">
        <f>IF(ISBLANK('M&amp;V (ORÇ)'!I150)," ",'M&amp;V (ORÇ)'!I150)</f>
        <v xml:space="preserve"> </v>
      </c>
      <c r="J154" s="472" t="str">
        <f>IF(ISBLANK('M&amp;V (ORÇ)'!J150)," ",'M&amp;V (ORÇ)'!J150)</f>
        <v xml:space="preserve"> </v>
      </c>
      <c r="K154" s="474">
        <f>'M&amp;V (ORÇ)'!K150</f>
        <v>0</v>
      </c>
      <c r="L154" s="473">
        <f>'M&amp;V (ORÇ)'!L150</f>
        <v>0</v>
      </c>
      <c r="M154" s="120">
        <f t="shared" si="8"/>
        <v>0</v>
      </c>
      <c r="N154" s="122">
        <f t="shared" si="9"/>
        <v>0</v>
      </c>
      <c r="O154" s="121"/>
      <c r="P154" s="121"/>
    </row>
    <row r="155" spans="2:16" x14ac:dyDescent="0.2">
      <c r="B155" s="119">
        <v>15</v>
      </c>
      <c r="C155" s="1066" t="str">
        <f>IF(ISBLANK('M&amp;V (ORÇ)'!C151)," ",'M&amp;V (ORÇ)'!C151)</f>
        <v xml:space="preserve"> </v>
      </c>
      <c r="D155" s="1066"/>
      <c r="E155" s="1066"/>
      <c r="F155" s="1066"/>
      <c r="G155" s="1066"/>
      <c r="H155" s="1067"/>
      <c r="I155" s="472" t="str">
        <f>IF(ISBLANK('M&amp;V (ORÇ)'!I151)," ",'M&amp;V (ORÇ)'!I151)</f>
        <v xml:space="preserve"> </v>
      </c>
      <c r="J155" s="472" t="str">
        <f>IF(ISBLANK('M&amp;V (ORÇ)'!J151)," ",'M&amp;V (ORÇ)'!J151)</f>
        <v xml:space="preserve"> </v>
      </c>
      <c r="K155" s="474">
        <f>'M&amp;V (ORÇ)'!K151</f>
        <v>0</v>
      </c>
      <c r="L155" s="473">
        <f>'M&amp;V (ORÇ)'!L151</f>
        <v>0</v>
      </c>
      <c r="M155" s="120">
        <f t="shared" si="8"/>
        <v>0</v>
      </c>
      <c r="N155" s="122">
        <f t="shared" si="9"/>
        <v>0</v>
      </c>
      <c r="O155" s="121"/>
      <c r="P155" s="121"/>
    </row>
    <row r="156" spans="2:16" x14ac:dyDescent="0.2">
      <c r="B156" s="119">
        <v>16</v>
      </c>
      <c r="C156" s="1066" t="str">
        <f>IF(ISBLANK('M&amp;V (ORÇ)'!C152)," ",'M&amp;V (ORÇ)'!C152)</f>
        <v xml:space="preserve"> </v>
      </c>
      <c r="D156" s="1066"/>
      <c r="E156" s="1066"/>
      <c r="F156" s="1066"/>
      <c r="G156" s="1066"/>
      <c r="H156" s="1067"/>
      <c r="I156" s="472" t="str">
        <f>IF(ISBLANK('M&amp;V (ORÇ)'!I152)," ",'M&amp;V (ORÇ)'!I152)</f>
        <v xml:space="preserve"> </v>
      </c>
      <c r="J156" s="472" t="str">
        <f>IF(ISBLANK('M&amp;V (ORÇ)'!J152)," ",'M&amp;V (ORÇ)'!J152)</f>
        <v xml:space="preserve"> </v>
      </c>
      <c r="K156" s="474">
        <f>'M&amp;V (ORÇ)'!K152</f>
        <v>0</v>
      </c>
      <c r="L156" s="473">
        <f>'M&amp;V (ORÇ)'!L152</f>
        <v>0</v>
      </c>
      <c r="M156" s="120">
        <f t="shared" si="8"/>
        <v>0</v>
      </c>
      <c r="N156" s="122">
        <f t="shared" si="9"/>
        <v>0</v>
      </c>
      <c r="O156" s="121"/>
      <c r="P156" s="121"/>
    </row>
    <row r="157" spans="2:16" x14ac:dyDescent="0.2">
      <c r="B157" s="119">
        <v>17</v>
      </c>
      <c r="C157" s="1066" t="str">
        <f>IF(ISBLANK('M&amp;V (ORÇ)'!C153)," ",'M&amp;V (ORÇ)'!C153)</f>
        <v xml:space="preserve"> </v>
      </c>
      <c r="D157" s="1066"/>
      <c r="E157" s="1066"/>
      <c r="F157" s="1066"/>
      <c r="G157" s="1066"/>
      <c r="H157" s="1067"/>
      <c r="I157" s="472" t="str">
        <f>IF(ISBLANK('M&amp;V (ORÇ)'!I153)," ",'M&amp;V (ORÇ)'!I153)</f>
        <v xml:space="preserve"> </v>
      </c>
      <c r="J157" s="472" t="str">
        <f>IF(ISBLANK('M&amp;V (ORÇ)'!J153)," ",'M&amp;V (ORÇ)'!J153)</f>
        <v xml:space="preserve"> </v>
      </c>
      <c r="K157" s="474">
        <f>'M&amp;V (ORÇ)'!K153</f>
        <v>0</v>
      </c>
      <c r="L157" s="473">
        <f>'M&amp;V (ORÇ)'!L153</f>
        <v>0</v>
      </c>
      <c r="M157" s="120">
        <f t="shared" si="8"/>
        <v>0</v>
      </c>
      <c r="N157" s="122">
        <f t="shared" si="9"/>
        <v>0</v>
      </c>
      <c r="O157" s="121"/>
      <c r="P157" s="121"/>
    </row>
    <row r="158" spans="2:16" x14ac:dyDescent="0.2">
      <c r="B158" s="119">
        <v>18</v>
      </c>
      <c r="C158" s="1066" t="str">
        <f>IF(ISBLANK('M&amp;V (ORÇ)'!C154)," ",'M&amp;V (ORÇ)'!C154)</f>
        <v xml:space="preserve"> </v>
      </c>
      <c r="D158" s="1066"/>
      <c r="E158" s="1066"/>
      <c r="F158" s="1066"/>
      <c r="G158" s="1066"/>
      <c r="H158" s="1067"/>
      <c r="I158" s="472" t="str">
        <f>IF(ISBLANK('M&amp;V (ORÇ)'!I154)," ",'M&amp;V (ORÇ)'!I154)</f>
        <v xml:space="preserve"> </v>
      </c>
      <c r="J158" s="472" t="str">
        <f>IF(ISBLANK('M&amp;V (ORÇ)'!J154)," ",'M&amp;V (ORÇ)'!J154)</f>
        <v xml:space="preserve"> </v>
      </c>
      <c r="K158" s="474">
        <f>'M&amp;V (ORÇ)'!K154</f>
        <v>0</v>
      </c>
      <c r="L158" s="473">
        <f>'M&amp;V (ORÇ)'!L154</f>
        <v>0</v>
      </c>
      <c r="M158" s="120">
        <f t="shared" si="8"/>
        <v>0</v>
      </c>
      <c r="N158" s="122">
        <f t="shared" si="9"/>
        <v>0</v>
      </c>
      <c r="O158" s="121"/>
      <c r="P158" s="121"/>
    </row>
    <row r="159" spans="2:16" x14ac:dyDescent="0.2">
      <c r="B159" s="119">
        <v>19</v>
      </c>
      <c r="C159" s="1066" t="str">
        <f>IF(ISBLANK('M&amp;V (ORÇ)'!C155)," ",'M&amp;V (ORÇ)'!C155)</f>
        <v xml:space="preserve"> </v>
      </c>
      <c r="D159" s="1066"/>
      <c r="E159" s="1066"/>
      <c r="F159" s="1066"/>
      <c r="G159" s="1066"/>
      <c r="H159" s="1067"/>
      <c r="I159" s="472" t="str">
        <f>IF(ISBLANK('M&amp;V (ORÇ)'!I155)," ",'M&amp;V (ORÇ)'!I155)</f>
        <v xml:space="preserve"> </v>
      </c>
      <c r="J159" s="472" t="str">
        <f>IF(ISBLANK('M&amp;V (ORÇ)'!J155)," ",'M&amp;V (ORÇ)'!J155)</f>
        <v xml:space="preserve"> </v>
      </c>
      <c r="K159" s="474">
        <f>'M&amp;V (ORÇ)'!K155</f>
        <v>0</v>
      </c>
      <c r="L159" s="473">
        <f>'M&amp;V (ORÇ)'!L155</f>
        <v>0</v>
      </c>
      <c r="M159" s="120">
        <f t="shared" si="8"/>
        <v>0</v>
      </c>
      <c r="N159" s="122">
        <f t="shared" si="9"/>
        <v>0</v>
      </c>
      <c r="O159" s="121"/>
      <c r="P159" s="121"/>
    </row>
    <row r="160" spans="2:16" x14ac:dyDescent="0.2">
      <c r="B160" s="119">
        <v>20</v>
      </c>
      <c r="C160" s="1066" t="str">
        <f>IF(ISBLANK('M&amp;V (ORÇ)'!C156)," ",'M&amp;V (ORÇ)'!C156)</f>
        <v xml:space="preserve"> </v>
      </c>
      <c r="D160" s="1066"/>
      <c r="E160" s="1066"/>
      <c r="F160" s="1066"/>
      <c r="G160" s="1066"/>
      <c r="H160" s="1067"/>
      <c r="I160" s="472" t="str">
        <f>IF(ISBLANK('M&amp;V (ORÇ)'!I156)," ",'M&amp;V (ORÇ)'!I156)</f>
        <v xml:space="preserve"> </v>
      </c>
      <c r="J160" s="472" t="str">
        <f>IF(ISBLANK('M&amp;V (ORÇ)'!J156)," ",'M&amp;V (ORÇ)'!J156)</f>
        <v xml:space="preserve"> </v>
      </c>
      <c r="K160" s="474">
        <f>'M&amp;V (ORÇ)'!K156</f>
        <v>0</v>
      </c>
      <c r="L160" s="473">
        <f>'M&amp;V (ORÇ)'!L156</f>
        <v>0</v>
      </c>
      <c r="M160" s="120">
        <f t="shared" si="8"/>
        <v>0</v>
      </c>
      <c r="N160" s="122">
        <f t="shared" si="9"/>
        <v>0</v>
      </c>
      <c r="O160" s="121"/>
      <c r="P160" s="121"/>
    </row>
    <row r="161" spans="2:16" x14ac:dyDescent="0.2">
      <c r="B161" s="123"/>
      <c r="C161" s="1075" t="s">
        <v>240</v>
      </c>
      <c r="D161" s="1075"/>
      <c r="E161" s="1075"/>
      <c r="F161" s="1075"/>
      <c r="G161" s="1075"/>
      <c r="H161" s="1075"/>
      <c r="I161" s="1075"/>
      <c r="J161" s="1075"/>
      <c r="K161" s="1075"/>
      <c r="L161" s="1076"/>
      <c r="M161" s="124">
        <f>SUM(M141:M160)</f>
        <v>0</v>
      </c>
      <c r="N161" s="124">
        <f>SUM(N141:N160)</f>
        <v>0</v>
      </c>
      <c r="O161" s="124">
        <f>SUM(O141:O160)</f>
        <v>0</v>
      </c>
      <c r="P161" s="124">
        <f>SUM(P141:P160)</f>
        <v>0</v>
      </c>
    </row>
    <row r="162" spans="2:16" x14ac:dyDescent="0.2">
      <c r="B162" s="126"/>
      <c r="C162" s="1096" t="s">
        <v>241</v>
      </c>
      <c r="D162" s="1096"/>
      <c r="E162" s="1096"/>
      <c r="F162" s="1096"/>
      <c r="G162" s="1096"/>
      <c r="H162" s="1096"/>
      <c r="I162" s="1096"/>
      <c r="J162" s="1096"/>
      <c r="K162" s="1096"/>
      <c r="L162" s="1097"/>
      <c r="M162" s="127">
        <f>SUM(M138,M161)</f>
        <v>0</v>
      </c>
      <c r="N162" s="128">
        <f>SUM(N138,N161)</f>
        <v>0</v>
      </c>
      <c r="O162" s="128">
        <f>SUM(O138,O161)</f>
        <v>0</v>
      </c>
      <c r="P162" s="128">
        <f>SUM(P138,P161)</f>
        <v>0</v>
      </c>
    </row>
    <row r="163" spans="2:16" x14ac:dyDescent="0.2">
      <c r="B163" s="1062" t="s">
        <v>674</v>
      </c>
      <c r="C163" s="1063"/>
      <c r="D163" s="1063"/>
      <c r="E163" s="1063"/>
      <c r="F163" s="1063"/>
      <c r="G163" s="1063"/>
      <c r="H163" s="1063"/>
      <c r="I163" s="1063"/>
      <c r="J163" s="1063"/>
      <c r="K163" s="1063"/>
      <c r="L163" s="1063"/>
      <c r="M163" s="1063"/>
      <c r="N163" s="1063"/>
      <c r="O163" s="1063"/>
      <c r="P163" s="1064"/>
    </row>
    <row r="164" spans="2:16" x14ac:dyDescent="0.2">
      <c r="B164" s="1093" t="s">
        <v>227</v>
      </c>
      <c r="C164" s="1094"/>
      <c r="D164" s="1094"/>
      <c r="E164" s="1094"/>
      <c r="F164" s="1094"/>
      <c r="G164" s="1094"/>
      <c r="H164" s="1094"/>
      <c r="I164" s="1094"/>
      <c r="J164" s="1094"/>
      <c r="K164" s="1094"/>
      <c r="L164" s="1094"/>
      <c r="M164" s="1094"/>
      <c r="N164" s="1094"/>
      <c r="O164" s="1094" t="str">
        <f>B164</f>
        <v>PERÍODO DE REFERÊNCIA</v>
      </c>
      <c r="P164" s="1095"/>
    </row>
    <row r="165" spans="2:16" x14ac:dyDescent="0.2">
      <c r="B165" s="1051" t="s">
        <v>228</v>
      </c>
      <c r="C165" s="1052"/>
      <c r="D165" s="1052"/>
      <c r="E165" s="1052"/>
      <c r="F165" s="1052"/>
      <c r="G165" s="1052"/>
      <c r="H165" s="1053"/>
      <c r="I165" s="116" t="s">
        <v>229</v>
      </c>
      <c r="J165" s="117" t="s">
        <v>230</v>
      </c>
      <c r="K165" s="117" t="s">
        <v>231</v>
      </c>
      <c r="L165" s="117" t="s">
        <v>232</v>
      </c>
      <c r="M165" s="117" t="s">
        <v>0</v>
      </c>
      <c r="N165" s="299" t="s">
        <v>781</v>
      </c>
      <c r="O165" s="299" t="s">
        <v>233</v>
      </c>
      <c r="P165" s="300" t="s">
        <v>234</v>
      </c>
    </row>
    <row r="166" spans="2:16" x14ac:dyDescent="0.2">
      <c r="B166" s="119">
        <v>1</v>
      </c>
      <c r="C166" s="1066" t="str">
        <f>IF(ISBLANK('M&amp;V (ORÇ)'!C160)," ",'M&amp;V (ORÇ)'!C160)</f>
        <v xml:space="preserve"> </v>
      </c>
      <c r="D166" s="1066"/>
      <c r="E166" s="1066"/>
      <c r="F166" s="1066"/>
      <c r="G166" s="1066"/>
      <c r="H166" s="1067"/>
      <c r="I166" s="472" t="str">
        <f>IF(ISBLANK('M&amp;V (ORÇ)'!I160)," ",'M&amp;V (ORÇ)'!I160)</f>
        <v xml:space="preserve"> </v>
      </c>
      <c r="J166" s="472" t="str">
        <f>IF(ISBLANK('M&amp;V (ORÇ)'!J160)," ",'M&amp;V (ORÇ)'!J160)</f>
        <v xml:space="preserve"> </v>
      </c>
      <c r="K166" s="474">
        <f>'M&amp;V (ORÇ)'!K160</f>
        <v>0</v>
      </c>
      <c r="L166" s="473">
        <f>'M&amp;V (ORÇ)'!L160</f>
        <v>0</v>
      </c>
      <c r="M166" s="120">
        <f t="shared" ref="M166:M215" si="10">IF(J166="",0,K166*L166)</f>
        <v>0</v>
      </c>
      <c r="N166" s="122">
        <f t="shared" ref="N166:N197" si="11">M166-O166-P166</f>
        <v>0</v>
      </c>
      <c r="O166" s="121"/>
      <c r="P166" s="121"/>
    </row>
    <row r="167" spans="2:16" x14ac:dyDescent="0.2">
      <c r="B167" s="119">
        <v>2</v>
      </c>
      <c r="C167" s="1066" t="str">
        <f>IF(ISBLANK('M&amp;V (ORÇ)'!C161)," ",'M&amp;V (ORÇ)'!C161)</f>
        <v xml:space="preserve"> </v>
      </c>
      <c r="D167" s="1066"/>
      <c r="E167" s="1066"/>
      <c r="F167" s="1066"/>
      <c r="G167" s="1066"/>
      <c r="H167" s="1067"/>
      <c r="I167" s="472" t="str">
        <f>IF(ISBLANK('M&amp;V (ORÇ)'!I161)," ",'M&amp;V (ORÇ)'!I161)</f>
        <v xml:space="preserve"> </v>
      </c>
      <c r="J167" s="472" t="str">
        <f>IF(ISBLANK('M&amp;V (ORÇ)'!J161)," ",'M&amp;V (ORÇ)'!J161)</f>
        <v xml:space="preserve"> </v>
      </c>
      <c r="K167" s="474">
        <f>'M&amp;V (ORÇ)'!K161</f>
        <v>0</v>
      </c>
      <c r="L167" s="473">
        <f>'M&amp;V (ORÇ)'!L161</f>
        <v>0</v>
      </c>
      <c r="M167" s="120">
        <f t="shared" si="10"/>
        <v>0</v>
      </c>
      <c r="N167" s="122">
        <f t="shared" si="11"/>
        <v>0</v>
      </c>
      <c r="O167" s="121"/>
      <c r="P167" s="121"/>
    </row>
    <row r="168" spans="2:16" x14ac:dyDescent="0.2">
      <c r="B168" s="119">
        <v>3</v>
      </c>
      <c r="C168" s="1066" t="str">
        <f>IF(ISBLANK('M&amp;V (ORÇ)'!C162)," ",'M&amp;V (ORÇ)'!C162)</f>
        <v xml:space="preserve"> </v>
      </c>
      <c r="D168" s="1066"/>
      <c r="E168" s="1066"/>
      <c r="F168" s="1066"/>
      <c r="G168" s="1066"/>
      <c r="H168" s="1067"/>
      <c r="I168" s="472" t="str">
        <f>IF(ISBLANK('M&amp;V (ORÇ)'!I162)," ",'M&amp;V (ORÇ)'!I162)</f>
        <v xml:space="preserve"> </v>
      </c>
      <c r="J168" s="472" t="str">
        <f>IF(ISBLANK('M&amp;V (ORÇ)'!J162)," ",'M&amp;V (ORÇ)'!J162)</f>
        <v xml:space="preserve"> </v>
      </c>
      <c r="K168" s="474">
        <f>'M&amp;V (ORÇ)'!K162</f>
        <v>0</v>
      </c>
      <c r="L168" s="473">
        <f>'M&amp;V (ORÇ)'!L162</f>
        <v>0</v>
      </c>
      <c r="M168" s="120">
        <f t="shared" si="10"/>
        <v>0</v>
      </c>
      <c r="N168" s="122">
        <f t="shared" si="11"/>
        <v>0</v>
      </c>
      <c r="O168" s="121"/>
      <c r="P168" s="121"/>
    </row>
    <row r="169" spans="2:16" x14ac:dyDescent="0.2">
      <c r="B169" s="119">
        <v>4</v>
      </c>
      <c r="C169" s="1066" t="str">
        <f>IF(ISBLANK('M&amp;V (ORÇ)'!C163)," ",'M&amp;V (ORÇ)'!C163)</f>
        <v xml:space="preserve"> </v>
      </c>
      <c r="D169" s="1066"/>
      <c r="E169" s="1066"/>
      <c r="F169" s="1066"/>
      <c r="G169" s="1066"/>
      <c r="H169" s="1067"/>
      <c r="I169" s="472" t="str">
        <f>IF(ISBLANK('M&amp;V (ORÇ)'!I163)," ",'M&amp;V (ORÇ)'!I163)</f>
        <v xml:space="preserve"> </v>
      </c>
      <c r="J169" s="472" t="str">
        <f>IF(ISBLANK('M&amp;V (ORÇ)'!J163)," ",'M&amp;V (ORÇ)'!J163)</f>
        <v xml:space="preserve"> </v>
      </c>
      <c r="K169" s="474">
        <f>'M&amp;V (ORÇ)'!K163</f>
        <v>0</v>
      </c>
      <c r="L169" s="473">
        <f>'M&amp;V (ORÇ)'!L163</f>
        <v>0</v>
      </c>
      <c r="M169" s="120">
        <f t="shared" si="10"/>
        <v>0</v>
      </c>
      <c r="N169" s="122">
        <f t="shared" si="11"/>
        <v>0</v>
      </c>
      <c r="O169" s="121"/>
      <c r="P169" s="121"/>
    </row>
    <row r="170" spans="2:16" x14ac:dyDescent="0.2">
      <c r="B170" s="119">
        <v>5</v>
      </c>
      <c r="C170" s="1066" t="str">
        <f>IF(ISBLANK('M&amp;V (ORÇ)'!C164)," ",'M&amp;V (ORÇ)'!C164)</f>
        <v xml:space="preserve"> </v>
      </c>
      <c r="D170" s="1066"/>
      <c r="E170" s="1066"/>
      <c r="F170" s="1066"/>
      <c r="G170" s="1066"/>
      <c r="H170" s="1067"/>
      <c r="I170" s="472" t="str">
        <f>IF(ISBLANK('M&amp;V (ORÇ)'!I164)," ",'M&amp;V (ORÇ)'!I164)</f>
        <v xml:space="preserve"> </v>
      </c>
      <c r="J170" s="472" t="str">
        <f>IF(ISBLANK('M&amp;V (ORÇ)'!J164)," ",'M&amp;V (ORÇ)'!J164)</f>
        <v xml:space="preserve"> </v>
      </c>
      <c r="K170" s="474">
        <f>'M&amp;V (ORÇ)'!K164</f>
        <v>0</v>
      </c>
      <c r="L170" s="473">
        <f>'M&amp;V (ORÇ)'!L164</f>
        <v>0</v>
      </c>
      <c r="M170" s="120">
        <f t="shared" si="10"/>
        <v>0</v>
      </c>
      <c r="N170" s="122">
        <f t="shared" si="11"/>
        <v>0</v>
      </c>
      <c r="O170" s="121"/>
      <c r="P170" s="121"/>
    </row>
    <row r="171" spans="2:16" x14ac:dyDescent="0.2">
      <c r="B171" s="119">
        <v>6</v>
      </c>
      <c r="C171" s="1066" t="str">
        <f>IF(ISBLANK('M&amp;V (ORÇ)'!C165)," ",'M&amp;V (ORÇ)'!C165)</f>
        <v xml:space="preserve"> </v>
      </c>
      <c r="D171" s="1066"/>
      <c r="E171" s="1066"/>
      <c r="F171" s="1066"/>
      <c r="G171" s="1066"/>
      <c r="H171" s="1067"/>
      <c r="I171" s="472" t="str">
        <f>IF(ISBLANK('M&amp;V (ORÇ)'!I165)," ",'M&amp;V (ORÇ)'!I165)</f>
        <v xml:space="preserve"> </v>
      </c>
      <c r="J171" s="472" t="str">
        <f>IF(ISBLANK('M&amp;V (ORÇ)'!J165)," ",'M&amp;V (ORÇ)'!J165)</f>
        <v xml:space="preserve"> </v>
      </c>
      <c r="K171" s="474">
        <f>'M&amp;V (ORÇ)'!K165</f>
        <v>0</v>
      </c>
      <c r="L171" s="473">
        <f>'M&amp;V (ORÇ)'!L165</f>
        <v>0</v>
      </c>
      <c r="M171" s="120">
        <f t="shared" si="10"/>
        <v>0</v>
      </c>
      <c r="N171" s="122">
        <f t="shared" si="11"/>
        <v>0</v>
      </c>
      <c r="O171" s="121"/>
      <c r="P171" s="121"/>
    </row>
    <row r="172" spans="2:16" x14ac:dyDescent="0.2">
      <c r="B172" s="119">
        <v>7</v>
      </c>
      <c r="C172" s="1066" t="str">
        <f>IF(ISBLANK('M&amp;V (ORÇ)'!C166)," ",'M&amp;V (ORÇ)'!C166)</f>
        <v xml:space="preserve"> </v>
      </c>
      <c r="D172" s="1066"/>
      <c r="E172" s="1066"/>
      <c r="F172" s="1066"/>
      <c r="G172" s="1066"/>
      <c r="H172" s="1067"/>
      <c r="I172" s="472" t="str">
        <f>IF(ISBLANK('M&amp;V (ORÇ)'!I166)," ",'M&amp;V (ORÇ)'!I166)</f>
        <v xml:space="preserve"> </v>
      </c>
      <c r="J172" s="472" t="str">
        <f>IF(ISBLANK('M&amp;V (ORÇ)'!J166)," ",'M&amp;V (ORÇ)'!J166)</f>
        <v xml:space="preserve"> </v>
      </c>
      <c r="K172" s="474">
        <f>'M&amp;V (ORÇ)'!K166</f>
        <v>0</v>
      </c>
      <c r="L172" s="473">
        <f>'M&amp;V (ORÇ)'!L166</f>
        <v>0</v>
      </c>
      <c r="M172" s="120">
        <f t="shared" si="10"/>
        <v>0</v>
      </c>
      <c r="N172" s="122">
        <f t="shared" si="11"/>
        <v>0</v>
      </c>
      <c r="O172" s="121"/>
      <c r="P172" s="121"/>
    </row>
    <row r="173" spans="2:16" x14ac:dyDescent="0.2">
      <c r="B173" s="119">
        <v>8</v>
      </c>
      <c r="C173" s="1066" t="str">
        <f>IF(ISBLANK('M&amp;V (ORÇ)'!C167)," ",'M&amp;V (ORÇ)'!C167)</f>
        <v xml:space="preserve"> </v>
      </c>
      <c r="D173" s="1066"/>
      <c r="E173" s="1066"/>
      <c r="F173" s="1066"/>
      <c r="G173" s="1066"/>
      <c r="H173" s="1067"/>
      <c r="I173" s="472" t="str">
        <f>IF(ISBLANK('M&amp;V (ORÇ)'!I167)," ",'M&amp;V (ORÇ)'!I167)</f>
        <v xml:space="preserve"> </v>
      </c>
      <c r="J173" s="472" t="str">
        <f>IF(ISBLANK('M&amp;V (ORÇ)'!J167)," ",'M&amp;V (ORÇ)'!J167)</f>
        <v xml:space="preserve"> </v>
      </c>
      <c r="K173" s="474">
        <f>'M&amp;V (ORÇ)'!K167</f>
        <v>0</v>
      </c>
      <c r="L173" s="473">
        <f>'M&amp;V (ORÇ)'!L167</f>
        <v>0</v>
      </c>
      <c r="M173" s="120">
        <f t="shared" si="10"/>
        <v>0</v>
      </c>
      <c r="N173" s="122">
        <f t="shared" si="11"/>
        <v>0</v>
      </c>
      <c r="O173" s="121"/>
      <c r="P173" s="121"/>
    </row>
    <row r="174" spans="2:16" x14ac:dyDescent="0.2">
      <c r="B174" s="119">
        <v>9</v>
      </c>
      <c r="C174" s="1066" t="str">
        <f>IF(ISBLANK('M&amp;V (ORÇ)'!C168)," ",'M&amp;V (ORÇ)'!C168)</f>
        <v xml:space="preserve"> </v>
      </c>
      <c r="D174" s="1066"/>
      <c r="E174" s="1066"/>
      <c r="F174" s="1066"/>
      <c r="G174" s="1066"/>
      <c r="H174" s="1067"/>
      <c r="I174" s="472" t="str">
        <f>IF(ISBLANK('M&amp;V (ORÇ)'!I168)," ",'M&amp;V (ORÇ)'!I168)</f>
        <v xml:space="preserve"> </v>
      </c>
      <c r="J174" s="472" t="str">
        <f>IF(ISBLANK('M&amp;V (ORÇ)'!J168)," ",'M&amp;V (ORÇ)'!J168)</f>
        <v xml:space="preserve"> </v>
      </c>
      <c r="K174" s="474">
        <f>'M&amp;V (ORÇ)'!K168</f>
        <v>0</v>
      </c>
      <c r="L174" s="473">
        <f>'M&amp;V (ORÇ)'!L168</f>
        <v>0</v>
      </c>
      <c r="M174" s="120">
        <f t="shared" si="10"/>
        <v>0</v>
      </c>
      <c r="N174" s="122">
        <f t="shared" si="11"/>
        <v>0</v>
      </c>
      <c r="O174" s="121"/>
      <c r="P174" s="121"/>
    </row>
    <row r="175" spans="2:16" x14ac:dyDescent="0.2">
      <c r="B175" s="119">
        <v>10</v>
      </c>
      <c r="C175" s="1066" t="str">
        <f>IF(ISBLANK('M&amp;V (ORÇ)'!C169)," ",'M&amp;V (ORÇ)'!C169)</f>
        <v xml:space="preserve"> </v>
      </c>
      <c r="D175" s="1066"/>
      <c r="E175" s="1066"/>
      <c r="F175" s="1066"/>
      <c r="G175" s="1066"/>
      <c r="H175" s="1067"/>
      <c r="I175" s="472" t="str">
        <f>IF(ISBLANK('M&amp;V (ORÇ)'!I169)," ",'M&amp;V (ORÇ)'!I169)</f>
        <v xml:space="preserve"> </v>
      </c>
      <c r="J175" s="472" t="str">
        <f>IF(ISBLANK('M&amp;V (ORÇ)'!J169)," ",'M&amp;V (ORÇ)'!J169)</f>
        <v xml:space="preserve"> </v>
      </c>
      <c r="K175" s="474">
        <f>'M&amp;V (ORÇ)'!K169</f>
        <v>0</v>
      </c>
      <c r="L175" s="473">
        <f>'M&amp;V (ORÇ)'!L169</f>
        <v>0</v>
      </c>
      <c r="M175" s="120">
        <f t="shared" si="10"/>
        <v>0</v>
      </c>
      <c r="N175" s="122">
        <f t="shared" si="11"/>
        <v>0</v>
      </c>
      <c r="O175" s="121"/>
      <c r="P175" s="121"/>
    </row>
    <row r="176" spans="2:16" x14ac:dyDescent="0.2">
      <c r="B176" s="119">
        <v>11</v>
      </c>
      <c r="C176" s="1066" t="str">
        <f>IF(ISBLANK('M&amp;V (ORÇ)'!C170)," ",'M&amp;V (ORÇ)'!C170)</f>
        <v xml:space="preserve"> </v>
      </c>
      <c r="D176" s="1066"/>
      <c r="E176" s="1066"/>
      <c r="F176" s="1066"/>
      <c r="G176" s="1066"/>
      <c r="H176" s="1067"/>
      <c r="I176" s="472" t="str">
        <f>IF(ISBLANK('M&amp;V (ORÇ)'!I170)," ",'M&amp;V (ORÇ)'!I170)</f>
        <v xml:space="preserve"> </v>
      </c>
      <c r="J176" s="472" t="str">
        <f>IF(ISBLANK('M&amp;V (ORÇ)'!J170)," ",'M&amp;V (ORÇ)'!J170)</f>
        <v xml:space="preserve"> </v>
      </c>
      <c r="K176" s="474">
        <f>'M&amp;V (ORÇ)'!K170</f>
        <v>0</v>
      </c>
      <c r="L176" s="473">
        <f>'M&amp;V (ORÇ)'!L170</f>
        <v>0</v>
      </c>
      <c r="M176" s="120">
        <f t="shared" si="10"/>
        <v>0</v>
      </c>
      <c r="N176" s="122">
        <f t="shared" si="11"/>
        <v>0</v>
      </c>
      <c r="O176" s="121"/>
      <c r="P176" s="121"/>
    </row>
    <row r="177" spans="2:16" x14ac:dyDescent="0.2">
      <c r="B177" s="119">
        <v>12</v>
      </c>
      <c r="C177" s="1066" t="str">
        <f>IF(ISBLANK('M&amp;V (ORÇ)'!C171)," ",'M&amp;V (ORÇ)'!C171)</f>
        <v xml:space="preserve"> </v>
      </c>
      <c r="D177" s="1066"/>
      <c r="E177" s="1066"/>
      <c r="F177" s="1066"/>
      <c r="G177" s="1066"/>
      <c r="H177" s="1067"/>
      <c r="I177" s="472" t="str">
        <f>IF(ISBLANK('M&amp;V (ORÇ)'!I171)," ",'M&amp;V (ORÇ)'!I171)</f>
        <v xml:space="preserve"> </v>
      </c>
      <c r="J177" s="472" t="str">
        <f>IF(ISBLANK('M&amp;V (ORÇ)'!J171)," ",'M&amp;V (ORÇ)'!J171)</f>
        <v xml:space="preserve"> </v>
      </c>
      <c r="K177" s="474">
        <f>'M&amp;V (ORÇ)'!K171</f>
        <v>0</v>
      </c>
      <c r="L177" s="473">
        <f>'M&amp;V (ORÇ)'!L171</f>
        <v>0</v>
      </c>
      <c r="M177" s="120">
        <f t="shared" si="10"/>
        <v>0</v>
      </c>
      <c r="N177" s="122">
        <f t="shared" si="11"/>
        <v>0</v>
      </c>
      <c r="O177" s="121"/>
      <c r="P177" s="121"/>
    </row>
    <row r="178" spans="2:16" x14ac:dyDescent="0.2">
      <c r="B178" s="119">
        <v>13</v>
      </c>
      <c r="C178" s="1066" t="str">
        <f>IF(ISBLANK('M&amp;V (ORÇ)'!C172)," ",'M&amp;V (ORÇ)'!C172)</f>
        <v xml:space="preserve"> </v>
      </c>
      <c r="D178" s="1066"/>
      <c r="E178" s="1066"/>
      <c r="F178" s="1066"/>
      <c r="G178" s="1066"/>
      <c r="H178" s="1067"/>
      <c r="I178" s="472" t="str">
        <f>IF(ISBLANK('M&amp;V (ORÇ)'!I172)," ",'M&amp;V (ORÇ)'!I172)</f>
        <v xml:space="preserve"> </v>
      </c>
      <c r="J178" s="472" t="str">
        <f>IF(ISBLANK('M&amp;V (ORÇ)'!J172)," ",'M&amp;V (ORÇ)'!J172)</f>
        <v xml:space="preserve"> </v>
      </c>
      <c r="K178" s="474">
        <f>'M&amp;V (ORÇ)'!K172</f>
        <v>0</v>
      </c>
      <c r="L178" s="473">
        <f>'M&amp;V (ORÇ)'!L172</f>
        <v>0</v>
      </c>
      <c r="M178" s="120">
        <f t="shared" si="10"/>
        <v>0</v>
      </c>
      <c r="N178" s="122">
        <f t="shared" si="11"/>
        <v>0</v>
      </c>
      <c r="O178" s="121"/>
      <c r="P178" s="121"/>
    </row>
    <row r="179" spans="2:16" x14ac:dyDescent="0.2">
      <c r="B179" s="119">
        <v>14</v>
      </c>
      <c r="C179" s="1066" t="str">
        <f>IF(ISBLANK('M&amp;V (ORÇ)'!C173)," ",'M&amp;V (ORÇ)'!C173)</f>
        <v xml:space="preserve"> </v>
      </c>
      <c r="D179" s="1066"/>
      <c r="E179" s="1066"/>
      <c r="F179" s="1066"/>
      <c r="G179" s="1066"/>
      <c r="H179" s="1067"/>
      <c r="I179" s="472" t="str">
        <f>IF(ISBLANK('M&amp;V (ORÇ)'!I173)," ",'M&amp;V (ORÇ)'!I173)</f>
        <v xml:space="preserve"> </v>
      </c>
      <c r="J179" s="472" t="str">
        <f>IF(ISBLANK('M&amp;V (ORÇ)'!J173)," ",'M&amp;V (ORÇ)'!J173)</f>
        <v xml:space="preserve"> </v>
      </c>
      <c r="K179" s="474">
        <f>'M&amp;V (ORÇ)'!K173</f>
        <v>0</v>
      </c>
      <c r="L179" s="473">
        <f>'M&amp;V (ORÇ)'!L173</f>
        <v>0</v>
      </c>
      <c r="M179" s="120">
        <f t="shared" si="10"/>
        <v>0</v>
      </c>
      <c r="N179" s="122">
        <f t="shared" si="11"/>
        <v>0</v>
      </c>
      <c r="O179" s="121"/>
      <c r="P179" s="121"/>
    </row>
    <row r="180" spans="2:16" x14ac:dyDescent="0.2">
      <c r="B180" s="119">
        <v>15</v>
      </c>
      <c r="C180" s="1066" t="str">
        <f>IF(ISBLANK('M&amp;V (ORÇ)'!C174)," ",'M&amp;V (ORÇ)'!C174)</f>
        <v xml:space="preserve"> </v>
      </c>
      <c r="D180" s="1066"/>
      <c r="E180" s="1066"/>
      <c r="F180" s="1066"/>
      <c r="G180" s="1066"/>
      <c r="H180" s="1067"/>
      <c r="I180" s="472" t="str">
        <f>IF(ISBLANK('M&amp;V (ORÇ)'!I174)," ",'M&amp;V (ORÇ)'!I174)</f>
        <v xml:space="preserve"> </v>
      </c>
      <c r="J180" s="472" t="str">
        <f>IF(ISBLANK('M&amp;V (ORÇ)'!J174)," ",'M&amp;V (ORÇ)'!J174)</f>
        <v xml:space="preserve"> </v>
      </c>
      <c r="K180" s="474">
        <f>'M&amp;V (ORÇ)'!K174</f>
        <v>0</v>
      </c>
      <c r="L180" s="473">
        <f>'M&amp;V (ORÇ)'!L174</f>
        <v>0</v>
      </c>
      <c r="M180" s="120">
        <f t="shared" si="10"/>
        <v>0</v>
      </c>
      <c r="N180" s="122">
        <f t="shared" si="11"/>
        <v>0</v>
      </c>
      <c r="O180" s="121"/>
      <c r="P180" s="121"/>
    </row>
    <row r="181" spans="2:16" x14ac:dyDescent="0.2">
      <c r="B181" s="119">
        <v>16</v>
      </c>
      <c r="C181" s="1066" t="str">
        <f>IF(ISBLANK('M&amp;V (ORÇ)'!C175)," ",'M&amp;V (ORÇ)'!C175)</f>
        <v xml:space="preserve"> </v>
      </c>
      <c r="D181" s="1066"/>
      <c r="E181" s="1066"/>
      <c r="F181" s="1066"/>
      <c r="G181" s="1066"/>
      <c r="H181" s="1067"/>
      <c r="I181" s="472" t="str">
        <f>IF(ISBLANK('M&amp;V (ORÇ)'!I175)," ",'M&amp;V (ORÇ)'!I175)</f>
        <v xml:space="preserve"> </v>
      </c>
      <c r="J181" s="472" t="str">
        <f>IF(ISBLANK('M&amp;V (ORÇ)'!J175)," ",'M&amp;V (ORÇ)'!J175)</f>
        <v xml:space="preserve"> </v>
      </c>
      <c r="K181" s="474">
        <f>'M&amp;V (ORÇ)'!K175</f>
        <v>0</v>
      </c>
      <c r="L181" s="473">
        <f>'M&amp;V (ORÇ)'!L175</f>
        <v>0</v>
      </c>
      <c r="M181" s="120">
        <f t="shared" si="10"/>
        <v>0</v>
      </c>
      <c r="N181" s="122">
        <f t="shared" si="11"/>
        <v>0</v>
      </c>
      <c r="O181" s="121"/>
      <c r="P181" s="121"/>
    </row>
    <row r="182" spans="2:16" x14ac:dyDescent="0.2">
      <c r="B182" s="119">
        <v>17</v>
      </c>
      <c r="C182" s="1066" t="str">
        <f>IF(ISBLANK('M&amp;V (ORÇ)'!C176)," ",'M&amp;V (ORÇ)'!C176)</f>
        <v xml:space="preserve"> </v>
      </c>
      <c r="D182" s="1066"/>
      <c r="E182" s="1066"/>
      <c r="F182" s="1066"/>
      <c r="G182" s="1066"/>
      <c r="H182" s="1067"/>
      <c r="I182" s="472" t="str">
        <f>IF(ISBLANK('M&amp;V (ORÇ)'!I176)," ",'M&amp;V (ORÇ)'!I176)</f>
        <v xml:space="preserve"> </v>
      </c>
      <c r="J182" s="472" t="str">
        <f>IF(ISBLANK('M&amp;V (ORÇ)'!J176)," ",'M&amp;V (ORÇ)'!J176)</f>
        <v xml:space="preserve"> </v>
      </c>
      <c r="K182" s="474">
        <f>'M&amp;V (ORÇ)'!K176</f>
        <v>0</v>
      </c>
      <c r="L182" s="473">
        <f>'M&amp;V (ORÇ)'!L176</f>
        <v>0</v>
      </c>
      <c r="M182" s="120">
        <f t="shared" si="10"/>
        <v>0</v>
      </c>
      <c r="N182" s="122">
        <f t="shared" si="11"/>
        <v>0</v>
      </c>
      <c r="O182" s="121"/>
      <c r="P182" s="121"/>
    </row>
    <row r="183" spans="2:16" x14ac:dyDescent="0.2">
      <c r="B183" s="119">
        <v>18</v>
      </c>
      <c r="C183" s="1066" t="str">
        <f>IF(ISBLANK('M&amp;V (ORÇ)'!C177)," ",'M&amp;V (ORÇ)'!C177)</f>
        <v xml:space="preserve"> </v>
      </c>
      <c r="D183" s="1066"/>
      <c r="E183" s="1066"/>
      <c r="F183" s="1066"/>
      <c r="G183" s="1066"/>
      <c r="H183" s="1067"/>
      <c r="I183" s="472" t="str">
        <f>IF(ISBLANK('M&amp;V (ORÇ)'!I177)," ",'M&amp;V (ORÇ)'!I177)</f>
        <v xml:space="preserve"> </v>
      </c>
      <c r="J183" s="472" t="str">
        <f>IF(ISBLANK('M&amp;V (ORÇ)'!J177)," ",'M&amp;V (ORÇ)'!J177)</f>
        <v xml:space="preserve"> </v>
      </c>
      <c r="K183" s="474">
        <f>'M&amp;V (ORÇ)'!K177</f>
        <v>0</v>
      </c>
      <c r="L183" s="473">
        <f>'M&amp;V (ORÇ)'!L177</f>
        <v>0</v>
      </c>
      <c r="M183" s="120">
        <f t="shared" si="10"/>
        <v>0</v>
      </c>
      <c r="N183" s="122">
        <f t="shared" si="11"/>
        <v>0</v>
      </c>
      <c r="O183" s="121"/>
      <c r="P183" s="121"/>
    </row>
    <row r="184" spans="2:16" x14ac:dyDescent="0.2">
      <c r="B184" s="119">
        <v>19</v>
      </c>
      <c r="C184" s="1066" t="str">
        <f>IF(ISBLANK('M&amp;V (ORÇ)'!C178)," ",'M&amp;V (ORÇ)'!C178)</f>
        <v xml:space="preserve"> </v>
      </c>
      <c r="D184" s="1066"/>
      <c r="E184" s="1066"/>
      <c r="F184" s="1066"/>
      <c r="G184" s="1066"/>
      <c r="H184" s="1067"/>
      <c r="I184" s="472" t="str">
        <f>IF(ISBLANK('M&amp;V (ORÇ)'!I178)," ",'M&amp;V (ORÇ)'!I178)</f>
        <v xml:space="preserve"> </v>
      </c>
      <c r="J184" s="472" t="str">
        <f>IF(ISBLANK('M&amp;V (ORÇ)'!J178)," ",'M&amp;V (ORÇ)'!J178)</f>
        <v xml:space="preserve"> </v>
      </c>
      <c r="K184" s="474">
        <f>'M&amp;V (ORÇ)'!K178</f>
        <v>0</v>
      </c>
      <c r="L184" s="473">
        <f>'M&amp;V (ORÇ)'!L178</f>
        <v>0</v>
      </c>
      <c r="M184" s="120">
        <f t="shared" si="10"/>
        <v>0</v>
      </c>
      <c r="N184" s="122">
        <f t="shared" si="11"/>
        <v>0</v>
      </c>
      <c r="O184" s="121"/>
      <c r="P184" s="121"/>
    </row>
    <row r="185" spans="2:16" x14ac:dyDescent="0.2">
      <c r="B185" s="119">
        <v>20</v>
      </c>
      <c r="C185" s="1066" t="str">
        <f>IF(ISBLANK('M&amp;V (ORÇ)'!C179)," ",'M&amp;V (ORÇ)'!C179)</f>
        <v xml:space="preserve"> </v>
      </c>
      <c r="D185" s="1066"/>
      <c r="E185" s="1066"/>
      <c r="F185" s="1066"/>
      <c r="G185" s="1066"/>
      <c r="H185" s="1067"/>
      <c r="I185" s="472" t="str">
        <f>IF(ISBLANK('M&amp;V (ORÇ)'!I179)," ",'M&amp;V (ORÇ)'!I179)</f>
        <v xml:space="preserve"> </v>
      </c>
      <c r="J185" s="472" t="str">
        <f>IF(ISBLANK('M&amp;V (ORÇ)'!J179)," ",'M&amp;V (ORÇ)'!J179)</f>
        <v xml:space="preserve"> </v>
      </c>
      <c r="K185" s="474">
        <f>'M&amp;V (ORÇ)'!K179</f>
        <v>0</v>
      </c>
      <c r="L185" s="473">
        <f>'M&amp;V (ORÇ)'!L179</f>
        <v>0</v>
      </c>
      <c r="M185" s="120">
        <f t="shared" si="10"/>
        <v>0</v>
      </c>
      <c r="N185" s="122">
        <f t="shared" si="11"/>
        <v>0</v>
      </c>
      <c r="O185" s="121"/>
      <c r="P185" s="121"/>
    </row>
    <row r="186" spans="2:16" x14ac:dyDescent="0.2">
      <c r="B186" s="119">
        <v>21</v>
      </c>
      <c r="C186" s="1066" t="str">
        <f>IF(ISBLANK('M&amp;V (ORÇ)'!C180)," ",'M&amp;V (ORÇ)'!C180)</f>
        <v xml:space="preserve"> </v>
      </c>
      <c r="D186" s="1066"/>
      <c r="E186" s="1066"/>
      <c r="F186" s="1066"/>
      <c r="G186" s="1066"/>
      <c r="H186" s="1067"/>
      <c r="I186" s="472" t="str">
        <f>IF(ISBLANK('M&amp;V (ORÇ)'!I180)," ",'M&amp;V (ORÇ)'!I180)</f>
        <v xml:space="preserve"> </v>
      </c>
      <c r="J186" s="472" t="str">
        <f>IF(ISBLANK('M&amp;V (ORÇ)'!J180)," ",'M&amp;V (ORÇ)'!J180)</f>
        <v xml:space="preserve"> </v>
      </c>
      <c r="K186" s="474">
        <f>'M&amp;V (ORÇ)'!K180</f>
        <v>0</v>
      </c>
      <c r="L186" s="473">
        <f>'M&amp;V (ORÇ)'!L180</f>
        <v>0</v>
      </c>
      <c r="M186" s="120">
        <f t="shared" si="10"/>
        <v>0</v>
      </c>
      <c r="N186" s="122">
        <f t="shared" si="11"/>
        <v>0</v>
      </c>
      <c r="O186" s="121"/>
      <c r="P186" s="121"/>
    </row>
    <row r="187" spans="2:16" x14ac:dyDescent="0.2">
      <c r="B187" s="119">
        <v>22</v>
      </c>
      <c r="C187" s="1066" t="str">
        <f>IF(ISBLANK('M&amp;V (ORÇ)'!C181)," ",'M&amp;V (ORÇ)'!C181)</f>
        <v xml:space="preserve"> </v>
      </c>
      <c r="D187" s="1066"/>
      <c r="E187" s="1066"/>
      <c r="F187" s="1066"/>
      <c r="G187" s="1066"/>
      <c r="H187" s="1067"/>
      <c r="I187" s="472" t="str">
        <f>IF(ISBLANK('M&amp;V (ORÇ)'!I181)," ",'M&amp;V (ORÇ)'!I181)</f>
        <v xml:space="preserve"> </v>
      </c>
      <c r="J187" s="472" t="str">
        <f>IF(ISBLANK('M&amp;V (ORÇ)'!J181)," ",'M&amp;V (ORÇ)'!J181)</f>
        <v xml:space="preserve"> </v>
      </c>
      <c r="K187" s="474">
        <f>'M&amp;V (ORÇ)'!K181</f>
        <v>0</v>
      </c>
      <c r="L187" s="473">
        <f>'M&amp;V (ORÇ)'!L181</f>
        <v>0</v>
      </c>
      <c r="M187" s="120">
        <f t="shared" si="10"/>
        <v>0</v>
      </c>
      <c r="N187" s="122">
        <f t="shared" si="11"/>
        <v>0</v>
      </c>
      <c r="O187" s="121"/>
      <c r="P187" s="121"/>
    </row>
    <row r="188" spans="2:16" x14ac:dyDescent="0.2">
      <c r="B188" s="119">
        <v>23</v>
      </c>
      <c r="C188" s="1066" t="str">
        <f>IF(ISBLANK('M&amp;V (ORÇ)'!C182)," ",'M&amp;V (ORÇ)'!C182)</f>
        <v xml:space="preserve"> </v>
      </c>
      <c r="D188" s="1066"/>
      <c r="E188" s="1066"/>
      <c r="F188" s="1066"/>
      <c r="G188" s="1066"/>
      <c r="H188" s="1067"/>
      <c r="I188" s="472" t="str">
        <f>IF(ISBLANK('M&amp;V (ORÇ)'!I182)," ",'M&amp;V (ORÇ)'!I182)</f>
        <v xml:space="preserve"> </v>
      </c>
      <c r="J188" s="472" t="str">
        <f>IF(ISBLANK('M&amp;V (ORÇ)'!J182)," ",'M&amp;V (ORÇ)'!J182)</f>
        <v xml:space="preserve"> </v>
      </c>
      <c r="K188" s="474">
        <f>'M&amp;V (ORÇ)'!K182</f>
        <v>0</v>
      </c>
      <c r="L188" s="473">
        <f>'M&amp;V (ORÇ)'!L182</f>
        <v>0</v>
      </c>
      <c r="M188" s="120">
        <f t="shared" si="10"/>
        <v>0</v>
      </c>
      <c r="N188" s="122">
        <f t="shared" si="11"/>
        <v>0</v>
      </c>
      <c r="O188" s="121"/>
      <c r="P188" s="121"/>
    </row>
    <row r="189" spans="2:16" x14ac:dyDescent="0.2">
      <c r="B189" s="119">
        <v>24</v>
      </c>
      <c r="C189" s="1066" t="str">
        <f>IF(ISBLANK('M&amp;V (ORÇ)'!C183)," ",'M&amp;V (ORÇ)'!C183)</f>
        <v xml:space="preserve"> </v>
      </c>
      <c r="D189" s="1066"/>
      <c r="E189" s="1066"/>
      <c r="F189" s="1066"/>
      <c r="G189" s="1066"/>
      <c r="H189" s="1067"/>
      <c r="I189" s="472" t="str">
        <f>IF(ISBLANK('M&amp;V (ORÇ)'!I183)," ",'M&amp;V (ORÇ)'!I183)</f>
        <v xml:space="preserve"> </v>
      </c>
      <c r="J189" s="472" t="str">
        <f>IF(ISBLANK('M&amp;V (ORÇ)'!J183)," ",'M&amp;V (ORÇ)'!J183)</f>
        <v xml:space="preserve"> </v>
      </c>
      <c r="K189" s="474">
        <f>'M&amp;V (ORÇ)'!K183</f>
        <v>0</v>
      </c>
      <c r="L189" s="473">
        <f>'M&amp;V (ORÇ)'!L183</f>
        <v>0</v>
      </c>
      <c r="M189" s="120">
        <f t="shared" si="10"/>
        <v>0</v>
      </c>
      <c r="N189" s="122">
        <f t="shared" si="11"/>
        <v>0</v>
      </c>
      <c r="O189" s="121"/>
      <c r="P189" s="121"/>
    </row>
    <row r="190" spans="2:16" x14ac:dyDescent="0.2">
      <c r="B190" s="119">
        <v>25</v>
      </c>
      <c r="C190" s="1066" t="str">
        <f>IF(ISBLANK('M&amp;V (ORÇ)'!C184)," ",'M&amp;V (ORÇ)'!C184)</f>
        <v xml:space="preserve"> </v>
      </c>
      <c r="D190" s="1066"/>
      <c r="E190" s="1066"/>
      <c r="F190" s="1066"/>
      <c r="G190" s="1066"/>
      <c r="H190" s="1067"/>
      <c r="I190" s="472" t="str">
        <f>IF(ISBLANK('M&amp;V (ORÇ)'!I184)," ",'M&amp;V (ORÇ)'!I184)</f>
        <v xml:space="preserve"> </v>
      </c>
      <c r="J190" s="472" t="str">
        <f>IF(ISBLANK('M&amp;V (ORÇ)'!J184)," ",'M&amp;V (ORÇ)'!J184)</f>
        <v xml:space="preserve"> </v>
      </c>
      <c r="K190" s="474">
        <f>'M&amp;V (ORÇ)'!K184</f>
        <v>0</v>
      </c>
      <c r="L190" s="473">
        <f>'M&amp;V (ORÇ)'!L184</f>
        <v>0</v>
      </c>
      <c r="M190" s="120">
        <f t="shared" si="10"/>
        <v>0</v>
      </c>
      <c r="N190" s="122">
        <f t="shared" si="11"/>
        <v>0</v>
      </c>
      <c r="O190" s="121"/>
      <c r="P190" s="121"/>
    </row>
    <row r="191" spans="2:16" x14ac:dyDescent="0.2">
      <c r="B191" s="119">
        <v>26</v>
      </c>
      <c r="C191" s="1066" t="str">
        <f>IF(ISBLANK('M&amp;V (ORÇ)'!C185)," ",'M&amp;V (ORÇ)'!C185)</f>
        <v xml:space="preserve"> </v>
      </c>
      <c r="D191" s="1066"/>
      <c r="E191" s="1066"/>
      <c r="F191" s="1066"/>
      <c r="G191" s="1066"/>
      <c r="H191" s="1067"/>
      <c r="I191" s="472" t="str">
        <f>IF(ISBLANK('M&amp;V (ORÇ)'!I185)," ",'M&amp;V (ORÇ)'!I185)</f>
        <v xml:space="preserve"> </v>
      </c>
      <c r="J191" s="472" t="str">
        <f>IF(ISBLANK('M&amp;V (ORÇ)'!J185)," ",'M&amp;V (ORÇ)'!J185)</f>
        <v xml:space="preserve"> </v>
      </c>
      <c r="K191" s="474">
        <f>'M&amp;V (ORÇ)'!K185</f>
        <v>0</v>
      </c>
      <c r="L191" s="473">
        <f>'M&amp;V (ORÇ)'!L185</f>
        <v>0</v>
      </c>
      <c r="M191" s="120">
        <f t="shared" si="10"/>
        <v>0</v>
      </c>
      <c r="N191" s="122">
        <f t="shared" si="11"/>
        <v>0</v>
      </c>
      <c r="O191" s="121"/>
      <c r="P191" s="121"/>
    </row>
    <row r="192" spans="2:16" x14ac:dyDescent="0.2">
      <c r="B192" s="119">
        <v>27</v>
      </c>
      <c r="C192" s="1066" t="str">
        <f>IF(ISBLANK('M&amp;V (ORÇ)'!C186)," ",'M&amp;V (ORÇ)'!C186)</f>
        <v xml:space="preserve"> </v>
      </c>
      <c r="D192" s="1066"/>
      <c r="E192" s="1066"/>
      <c r="F192" s="1066"/>
      <c r="G192" s="1066"/>
      <c r="H192" s="1067"/>
      <c r="I192" s="472" t="str">
        <f>IF(ISBLANK('M&amp;V (ORÇ)'!I186)," ",'M&amp;V (ORÇ)'!I186)</f>
        <v xml:space="preserve"> </v>
      </c>
      <c r="J192" s="472" t="str">
        <f>IF(ISBLANK('M&amp;V (ORÇ)'!J186)," ",'M&amp;V (ORÇ)'!J186)</f>
        <v xml:space="preserve"> </v>
      </c>
      <c r="K192" s="474">
        <f>'M&amp;V (ORÇ)'!K186</f>
        <v>0</v>
      </c>
      <c r="L192" s="473">
        <f>'M&amp;V (ORÇ)'!L186</f>
        <v>0</v>
      </c>
      <c r="M192" s="120">
        <f t="shared" si="10"/>
        <v>0</v>
      </c>
      <c r="N192" s="122">
        <f t="shared" si="11"/>
        <v>0</v>
      </c>
      <c r="O192" s="121"/>
      <c r="P192" s="121"/>
    </row>
    <row r="193" spans="2:16" x14ac:dyDescent="0.2">
      <c r="B193" s="119">
        <v>28</v>
      </c>
      <c r="C193" s="1066" t="str">
        <f>IF(ISBLANK('M&amp;V (ORÇ)'!C187)," ",'M&amp;V (ORÇ)'!C187)</f>
        <v xml:space="preserve"> </v>
      </c>
      <c r="D193" s="1066"/>
      <c r="E193" s="1066"/>
      <c r="F193" s="1066"/>
      <c r="G193" s="1066"/>
      <c r="H193" s="1067"/>
      <c r="I193" s="472" t="str">
        <f>IF(ISBLANK('M&amp;V (ORÇ)'!I187)," ",'M&amp;V (ORÇ)'!I187)</f>
        <v xml:space="preserve"> </v>
      </c>
      <c r="J193" s="472" t="str">
        <f>IF(ISBLANK('M&amp;V (ORÇ)'!J187)," ",'M&amp;V (ORÇ)'!J187)</f>
        <v xml:space="preserve"> </v>
      </c>
      <c r="K193" s="474">
        <f>'M&amp;V (ORÇ)'!K187</f>
        <v>0</v>
      </c>
      <c r="L193" s="473">
        <f>'M&amp;V (ORÇ)'!L187</f>
        <v>0</v>
      </c>
      <c r="M193" s="120">
        <f t="shared" si="10"/>
        <v>0</v>
      </c>
      <c r="N193" s="122">
        <f t="shared" si="11"/>
        <v>0</v>
      </c>
      <c r="O193" s="121"/>
      <c r="P193" s="121"/>
    </row>
    <row r="194" spans="2:16" x14ac:dyDescent="0.2">
      <c r="B194" s="119">
        <v>29</v>
      </c>
      <c r="C194" s="1066" t="str">
        <f>IF(ISBLANK('M&amp;V (ORÇ)'!C188)," ",'M&amp;V (ORÇ)'!C188)</f>
        <v xml:space="preserve"> </v>
      </c>
      <c r="D194" s="1066"/>
      <c r="E194" s="1066"/>
      <c r="F194" s="1066"/>
      <c r="G194" s="1066"/>
      <c r="H194" s="1067"/>
      <c r="I194" s="472" t="str">
        <f>IF(ISBLANK('M&amp;V (ORÇ)'!I188)," ",'M&amp;V (ORÇ)'!I188)</f>
        <v xml:space="preserve"> </v>
      </c>
      <c r="J194" s="472" t="str">
        <f>IF(ISBLANK('M&amp;V (ORÇ)'!J188)," ",'M&amp;V (ORÇ)'!J188)</f>
        <v xml:space="preserve"> </v>
      </c>
      <c r="K194" s="474">
        <f>'M&amp;V (ORÇ)'!K188</f>
        <v>0</v>
      </c>
      <c r="L194" s="473">
        <f>'M&amp;V (ORÇ)'!L188</f>
        <v>0</v>
      </c>
      <c r="M194" s="120">
        <f t="shared" si="10"/>
        <v>0</v>
      </c>
      <c r="N194" s="122">
        <f t="shared" si="11"/>
        <v>0</v>
      </c>
      <c r="O194" s="121"/>
      <c r="P194" s="121"/>
    </row>
    <row r="195" spans="2:16" x14ac:dyDescent="0.2">
      <c r="B195" s="119">
        <v>30</v>
      </c>
      <c r="C195" s="1066" t="str">
        <f>IF(ISBLANK('M&amp;V (ORÇ)'!C189)," ",'M&amp;V (ORÇ)'!C189)</f>
        <v xml:space="preserve"> </v>
      </c>
      <c r="D195" s="1066"/>
      <c r="E195" s="1066"/>
      <c r="F195" s="1066"/>
      <c r="G195" s="1066"/>
      <c r="H195" s="1067"/>
      <c r="I195" s="472" t="str">
        <f>IF(ISBLANK('M&amp;V (ORÇ)'!I189)," ",'M&amp;V (ORÇ)'!I189)</f>
        <v xml:space="preserve"> </v>
      </c>
      <c r="J195" s="472" t="str">
        <f>IF(ISBLANK('M&amp;V (ORÇ)'!J189)," ",'M&amp;V (ORÇ)'!J189)</f>
        <v xml:space="preserve"> </v>
      </c>
      <c r="K195" s="474">
        <f>'M&amp;V (ORÇ)'!K189</f>
        <v>0</v>
      </c>
      <c r="L195" s="473">
        <f>'M&amp;V (ORÇ)'!L189</f>
        <v>0</v>
      </c>
      <c r="M195" s="120">
        <f t="shared" si="10"/>
        <v>0</v>
      </c>
      <c r="N195" s="122">
        <f t="shared" si="11"/>
        <v>0</v>
      </c>
      <c r="O195" s="121"/>
      <c r="P195" s="121"/>
    </row>
    <row r="196" spans="2:16" x14ac:dyDescent="0.2">
      <c r="B196" s="119">
        <v>31</v>
      </c>
      <c r="C196" s="1066" t="str">
        <f>IF(ISBLANK('M&amp;V (ORÇ)'!C190)," ",'M&amp;V (ORÇ)'!C190)</f>
        <v xml:space="preserve"> </v>
      </c>
      <c r="D196" s="1066"/>
      <c r="E196" s="1066"/>
      <c r="F196" s="1066"/>
      <c r="G196" s="1066"/>
      <c r="H196" s="1067"/>
      <c r="I196" s="472" t="str">
        <f>IF(ISBLANK('M&amp;V (ORÇ)'!I190)," ",'M&amp;V (ORÇ)'!I190)</f>
        <v xml:space="preserve"> </v>
      </c>
      <c r="J196" s="472" t="str">
        <f>IF(ISBLANK('M&amp;V (ORÇ)'!J190)," ",'M&amp;V (ORÇ)'!J190)</f>
        <v xml:space="preserve"> </v>
      </c>
      <c r="K196" s="474">
        <f>'M&amp;V (ORÇ)'!K190</f>
        <v>0</v>
      </c>
      <c r="L196" s="473">
        <f>'M&amp;V (ORÇ)'!L190</f>
        <v>0</v>
      </c>
      <c r="M196" s="120">
        <f t="shared" si="10"/>
        <v>0</v>
      </c>
      <c r="N196" s="122">
        <f t="shared" si="11"/>
        <v>0</v>
      </c>
      <c r="O196" s="121"/>
      <c r="P196" s="121"/>
    </row>
    <row r="197" spans="2:16" x14ac:dyDescent="0.2">
      <c r="B197" s="119">
        <v>32</v>
      </c>
      <c r="C197" s="1066" t="str">
        <f>IF(ISBLANK('M&amp;V (ORÇ)'!C191)," ",'M&amp;V (ORÇ)'!C191)</f>
        <v xml:space="preserve"> </v>
      </c>
      <c r="D197" s="1066"/>
      <c r="E197" s="1066"/>
      <c r="F197" s="1066"/>
      <c r="G197" s="1066"/>
      <c r="H197" s="1067"/>
      <c r="I197" s="472" t="str">
        <f>IF(ISBLANK('M&amp;V (ORÇ)'!I191)," ",'M&amp;V (ORÇ)'!I191)</f>
        <v xml:space="preserve"> </v>
      </c>
      <c r="J197" s="472" t="str">
        <f>IF(ISBLANK('M&amp;V (ORÇ)'!J191)," ",'M&amp;V (ORÇ)'!J191)</f>
        <v xml:space="preserve"> </v>
      </c>
      <c r="K197" s="474">
        <f>'M&amp;V (ORÇ)'!K191</f>
        <v>0</v>
      </c>
      <c r="L197" s="473">
        <f>'M&amp;V (ORÇ)'!L191</f>
        <v>0</v>
      </c>
      <c r="M197" s="120">
        <f t="shared" si="10"/>
        <v>0</v>
      </c>
      <c r="N197" s="122">
        <f t="shared" si="11"/>
        <v>0</v>
      </c>
      <c r="O197" s="121"/>
      <c r="P197" s="121"/>
    </row>
    <row r="198" spans="2:16" x14ac:dyDescent="0.2">
      <c r="B198" s="119">
        <v>33</v>
      </c>
      <c r="C198" s="1066" t="str">
        <f>IF(ISBLANK('M&amp;V (ORÇ)'!C192)," ",'M&amp;V (ORÇ)'!C192)</f>
        <v xml:space="preserve"> </v>
      </c>
      <c r="D198" s="1066"/>
      <c r="E198" s="1066"/>
      <c r="F198" s="1066"/>
      <c r="G198" s="1066"/>
      <c r="H198" s="1067"/>
      <c r="I198" s="472" t="str">
        <f>IF(ISBLANK('M&amp;V (ORÇ)'!I192)," ",'M&amp;V (ORÇ)'!I192)</f>
        <v xml:space="preserve"> </v>
      </c>
      <c r="J198" s="472" t="str">
        <f>IF(ISBLANK('M&amp;V (ORÇ)'!J192)," ",'M&amp;V (ORÇ)'!J192)</f>
        <v xml:space="preserve"> </v>
      </c>
      <c r="K198" s="474">
        <f>'M&amp;V (ORÇ)'!K192</f>
        <v>0</v>
      </c>
      <c r="L198" s="473">
        <f>'M&amp;V (ORÇ)'!L192</f>
        <v>0</v>
      </c>
      <c r="M198" s="120">
        <f t="shared" si="10"/>
        <v>0</v>
      </c>
      <c r="N198" s="122">
        <f t="shared" ref="N198:N215" si="12">M198-O198-P198</f>
        <v>0</v>
      </c>
      <c r="O198" s="121"/>
      <c r="P198" s="121"/>
    </row>
    <row r="199" spans="2:16" x14ac:dyDescent="0.2">
      <c r="B199" s="119">
        <v>34</v>
      </c>
      <c r="C199" s="1066" t="str">
        <f>IF(ISBLANK('M&amp;V (ORÇ)'!C193)," ",'M&amp;V (ORÇ)'!C193)</f>
        <v xml:space="preserve"> </v>
      </c>
      <c r="D199" s="1066"/>
      <c r="E199" s="1066"/>
      <c r="F199" s="1066"/>
      <c r="G199" s="1066"/>
      <c r="H199" s="1067"/>
      <c r="I199" s="472" t="str">
        <f>IF(ISBLANK('M&amp;V (ORÇ)'!I193)," ",'M&amp;V (ORÇ)'!I193)</f>
        <v xml:space="preserve"> </v>
      </c>
      <c r="J199" s="472" t="str">
        <f>IF(ISBLANK('M&amp;V (ORÇ)'!J193)," ",'M&amp;V (ORÇ)'!J193)</f>
        <v xml:space="preserve"> </v>
      </c>
      <c r="K199" s="474">
        <f>'M&amp;V (ORÇ)'!K193</f>
        <v>0</v>
      </c>
      <c r="L199" s="473">
        <f>'M&amp;V (ORÇ)'!L193</f>
        <v>0</v>
      </c>
      <c r="M199" s="120">
        <f t="shared" si="10"/>
        <v>0</v>
      </c>
      <c r="N199" s="122">
        <f t="shared" si="12"/>
        <v>0</v>
      </c>
      <c r="O199" s="121"/>
      <c r="P199" s="121"/>
    </row>
    <row r="200" spans="2:16" x14ac:dyDescent="0.2">
      <c r="B200" s="119">
        <v>35</v>
      </c>
      <c r="C200" s="1066" t="str">
        <f>IF(ISBLANK('M&amp;V (ORÇ)'!C194)," ",'M&amp;V (ORÇ)'!C194)</f>
        <v xml:space="preserve"> </v>
      </c>
      <c r="D200" s="1066"/>
      <c r="E200" s="1066"/>
      <c r="F200" s="1066"/>
      <c r="G200" s="1066"/>
      <c r="H200" s="1067"/>
      <c r="I200" s="472" t="str">
        <f>IF(ISBLANK('M&amp;V (ORÇ)'!I194)," ",'M&amp;V (ORÇ)'!I194)</f>
        <v xml:space="preserve"> </v>
      </c>
      <c r="J200" s="472" t="str">
        <f>IF(ISBLANK('M&amp;V (ORÇ)'!J194)," ",'M&amp;V (ORÇ)'!J194)</f>
        <v xml:space="preserve"> </v>
      </c>
      <c r="K200" s="474">
        <f>'M&amp;V (ORÇ)'!K194</f>
        <v>0</v>
      </c>
      <c r="L200" s="473">
        <f>'M&amp;V (ORÇ)'!L194</f>
        <v>0</v>
      </c>
      <c r="M200" s="120">
        <f t="shared" si="10"/>
        <v>0</v>
      </c>
      <c r="N200" s="122">
        <f t="shared" si="12"/>
        <v>0</v>
      </c>
      <c r="O200" s="121"/>
      <c r="P200" s="121"/>
    </row>
    <row r="201" spans="2:16" x14ac:dyDescent="0.2">
      <c r="B201" s="119">
        <v>36</v>
      </c>
      <c r="C201" s="1066" t="str">
        <f>IF(ISBLANK('M&amp;V (ORÇ)'!C195)," ",'M&amp;V (ORÇ)'!C195)</f>
        <v xml:space="preserve"> </v>
      </c>
      <c r="D201" s="1066"/>
      <c r="E201" s="1066"/>
      <c r="F201" s="1066"/>
      <c r="G201" s="1066"/>
      <c r="H201" s="1067"/>
      <c r="I201" s="472" t="str">
        <f>IF(ISBLANK('M&amp;V (ORÇ)'!I195)," ",'M&amp;V (ORÇ)'!I195)</f>
        <v xml:space="preserve"> </v>
      </c>
      <c r="J201" s="472" t="str">
        <f>IF(ISBLANK('M&amp;V (ORÇ)'!J195)," ",'M&amp;V (ORÇ)'!J195)</f>
        <v xml:space="preserve"> </v>
      </c>
      <c r="K201" s="474">
        <f>'M&amp;V (ORÇ)'!K195</f>
        <v>0</v>
      </c>
      <c r="L201" s="473">
        <f>'M&amp;V (ORÇ)'!L195</f>
        <v>0</v>
      </c>
      <c r="M201" s="120">
        <f t="shared" si="10"/>
        <v>0</v>
      </c>
      <c r="N201" s="122">
        <f t="shared" si="12"/>
        <v>0</v>
      </c>
      <c r="O201" s="121"/>
      <c r="P201" s="121"/>
    </row>
    <row r="202" spans="2:16" x14ac:dyDescent="0.2">
      <c r="B202" s="119">
        <v>37</v>
      </c>
      <c r="C202" s="1066" t="str">
        <f>IF(ISBLANK('M&amp;V (ORÇ)'!C196)," ",'M&amp;V (ORÇ)'!C196)</f>
        <v xml:space="preserve"> </v>
      </c>
      <c r="D202" s="1066"/>
      <c r="E202" s="1066"/>
      <c r="F202" s="1066"/>
      <c r="G202" s="1066"/>
      <c r="H202" s="1067"/>
      <c r="I202" s="472" t="str">
        <f>IF(ISBLANK('M&amp;V (ORÇ)'!I196)," ",'M&amp;V (ORÇ)'!I196)</f>
        <v xml:space="preserve"> </v>
      </c>
      <c r="J202" s="472" t="str">
        <f>IF(ISBLANK('M&amp;V (ORÇ)'!J196)," ",'M&amp;V (ORÇ)'!J196)</f>
        <v xml:space="preserve"> </v>
      </c>
      <c r="K202" s="474">
        <f>'M&amp;V (ORÇ)'!K196</f>
        <v>0</v>
      </c>
      <c r="L202" s="473">
        <f>'M&amp;V (ORÇ)'!L196</f>
        <v>0</v>
      </c>
      <c r="M202" s="120">
        <f t="shared" si="10"/>
        <v>0</v>
      </c>
      <c r="N202" s="122">
        <f t="shared" si="12"/>
        <v>0</v>
      </c>
      <c r="O202" s="121"/>
      <c r="P202" s="121"/>
    </row>
    <row r="203" spans="2:16" x14ac:dyDescent="0.2">
      <c r="B203" s="119">
        <v>38</v>
      </c>
      <c r="C203" s="1066" t="str">
        <f>IF(ISBLANK('M&amp;V (ORÇ)'!C197)," ",'M&amp;V (ORÇ)'!C197)</f>
        <v xml:space="preserve"> </v>
      </c>
      <c r="D203" s="1066"/>
      <c r="E203" s="1066"/>
      <c r="F203" s="1066"/>
      <c r="G203" s="1066"/>
      <c r="H203" s="1067"/>
      <c r="I203" s="472" t="str">
        <f>IF(ISBLANK('M&amp;V (ORÇ)'!I197)," ",'M&amp;V (ORÇ)'!I197)</f>
        <v xml:space="preserve"> </v>
      </c>
      <c r="J203" s="472" t="str">
        <f>IF(ISBLANK('M&amp;V (ORÇ)'!J197)," ",'M&amp;V (ORÇ)'!J197)</f>
        <v xml:space="preserve"> </v>
      </c>
      <c r="K203" s="474">
        <f>'M&amp;V (ORÇ)'!K197</f>
        <v>0</v>
      </c>
      <c r="L203" s="473">
        <f>'M&amp;V (ORÇ)'!L197</f>
        <v>0</v>
      </c>
      <c r="M203" s="120">
        <f t="shared" si="10"/>
        <v>0</v>
      </c>
      <c r="N203" s="122">
        <f t="shared" si="12"/>
        <v>0</v>
      </c>
      <c r="O203" s="121"/>
      <c r="P203" s="121"/>
    </row>
    <row r="204" spans="2:16" x14ac:dyDescent="0.2">
      <c r="B204" s="119">
        <v>39</v>
      </c>
      <c r="C204" s="1066" t="str">
        <f>IF(ISBLANK('M&amp;V (ORÇ)'!C198)," ",'M&amp;V (ORÇ)'!C198)</f>
        <v xml:space="preserve"> </v>
      </c>
      <c r="D204" s="1066"/>
      <c r="E204" s="1066"/>
      <c r="F204" s="1066"/>
      <c r="G204" s="1066"/>
      <c r="H204" s="1067"/>
      <c r="I204" s="472" t="str">
        <f>IF(ISBLANK('M&amp;V (ORÇ)'!I198)," ",'M&amp;V (ORÇ)'!I198)</f>
        <v xml:space="preserve"> </v>
      </c>
      <c r="J204" s="472" t="str">
        <f>IF(ISBLANK('M&amp;V (ORÇ)'!J198)," ",'M&amp;V (ORÇ)'!J198)</f>
        <v xml:space="preserve"> </v>
      </c>
      <c r="K204" s="474">
        <f>'M&amp;V (ORÇ)'!K198</f>
        <v>0</v>
      </c>
      <c r="L204" s="473">
        <f>'M&amp;V (ORÇ)'!L198</f>
        <v>0</v>
      </c>
      <c r="M204" s="120">
        <f t="shared" si="10"/>
        <v>0</v>
      </c>
      <c r="N204" s="122">
        <f t="shared" si="12"/>
        <v>0</v>
      </c>
      <c r="O204" s="121"/>
      <c r="P204" s="121"/>
    </row>
    <row r="205" spans="2:16" x14ac:dyDescent="0.2">
      <c r="B205" s="119">
        <v>40</v>
      </c>
      <c r="C205" s="1066" t="str">
        <f>IF(ISBLANK('M&amp;V (ORÇ)'!C199)," ",'M&amp;V (ORÇ)'!C199)</f>
        <v xml:space="preserve"> </v>
      </c>
      <c r="D205" s="1066"/>
      <c r="E205" s="1066"/>
      <c r="F205" s="1066"/>
      <c r="G205" s="1066"/>
      <c r="H205" s="1067"/>
      <c r="I205" s="472" t="str">
        <f>IF(ISBLANK('M&amp;V (ORÇ)'!I199)," ",'M&amp;V (ORÇ)'!I199)</f>
        <v xml:space="preserve"> </v>
      </c>
      <c r="J205" s="472" t="str">
        <f>IF(ISBLANK('M&amp;V (ORÇ)'!J199)," ",'M&amp;V (ORÇ)'!J199)</f>
        <v xml:space="preserve"> </v>
      </c>
      <c r="K205" s="474">
        <f>'M&amp;V (ORÇ)'!K199</f>
        <v>0</v>
      </c>
      <c r="L205" s="473">
        <f>'M&amp;V (ORÇ)'!L199</f>
        <v>0</v>
      </c>
      <c r="M205" s="120">
        <f t="shared" si="10"/>
        <v>0</v>
      </c>
      <c r="N205" s="122">
        <f t="shared" si="12"/>
        <v>0</v>
      </c>
      <c r="O205" s="121"/>
      <c r="P205" s="121"/>
    </row>
    <row r="206" spans="2:16" x14ac:dyDescent="0.2">
      <c r="B206" s="119">
        <v>41</v>
      </c>
      <c r="C206" s="1066" t="str">
        <f>IF(ISBLANK('M&amp;V (ORÇ)'!C200)," ",'M&amp;V (ORÇ)'!C200)</f>
        <v xml:space="preserve"> </v>
      </c>
      <c r="D206" s="1066"/>
      <c r="E206" s="1066"/>
      <c r="F206" s="1066"/>
      <c r="G206" s="1066"/>
      <c r="H206" s="1067"/>
      <c r="I206" s="472" t="str">
        <f>IF(ISBLANK('M&amp;V (ORÇ)'!I200)," ",'M&amp;V (ORÇ)'!I200)</f>
        <v xml:space="preserve"> </v>
      </c>
      <c r="J206" s="472" t="str">
        <f>IF(ISBLANK('M&amp;V (ORÇ)'!J200)," ",'M&amp;V (ORÇ)'!J200)</f>
        <v xml:space="preserve"> </v>
      </c>
      <c r="K206" s="474">
        <f>'M&amp;V (ORÇ)'!K200</f>
        <v>0</v>
      </c>
      <c r="L206" s="473">
        <f>'M&amp;V (ORÇ)'!L200</f>
        <v>0</v>
      </c>
      <c r="M206" s="120">
        <f t="shared" si="10"/>
        <v>0</v>
      </c>
      <c r="N206" s="122">
        <f t="shared" si="12"/>
        <v>0</v>
      </c>
      <c r="O206" s="121"/>
      <c r="P206" s="121"/>
    </row>
    <row r="207" spans="2:16" x14ac:dyDescent="0.2">
      <c r="B207" s="119">
        <v>42</v>
      </c>
      <c r="C207" s="1066" t="str">
        <f>IF(ISBLANK('M&amp;V (ORÇ)'!C201)," ",'M&amp;V (ORÇ)'!C201)</f>
        <v xml:space="preserve"> </v>
      </c>
      <c r="D207" s="1066"/>
      <c r="E207" s="1066"/>
      <c r="F207" s="1066"/>
      <c r="G207" s="1066"/>
      <c r="H207" s="1067"/>
      <c r="I207" s="472" t="str">
        <f>IF(ISBLANK('M&amp;V (ORÇ)'!I201)," ",'M&amp;V (ORÇ)'!I201)</f>
        <v xml:space="preserve"> </v>
      </c>
      <c r="J207" s="472" t="str">
        <f>IF(ISBLANK('M&amp;V (ORÇ)'!J201)," ",'M&amp;V (ORÇ)'!J201)</f>
        <v xml:space="preserve"> </v>
      </c>
      <c r="K207" s="474">
        <f>'M&amp;V (ORÇ)'!K201</f>
        <v>0</v>
      </c>
      <c r="L207" s="473">
        <f>'M&amp;V (ORÇ)'!L201</f>
        <v>0</v>
      </c>
      <c r="M207" s="120">
        <f t="shared" si="10"/>
        <v>0</v>
      </c>
      <c r="N207" s="122">
        <f t="shared" si="12"/>
        <v>0</v>
      </c>
      <c r="O207" s="121"/>
      <c r="P207" s="121"/>
    </row>
    <row r="208" spans="2:16" x14ac:dyDescent="0.2">
      <c r="B208" s="119">
        <v>43</v>
      </c>
      <c r="C208" s="1066" t="str">
        <f>IF(ISBLANK('M&amp;V (ORÇ)'!C202)," ",'M&amp;V (ORÇ)'!C202)</f>
        <v xml:space="preserve"> </v>
      </c>
      <c r="D208" s="1066"/>
      <c r="E208" s="1066"/>
      <c r="F208" s="1066"/>
      <c r="G208" s="1066"/>
      <c r="H208" s="1067"/>
      <c r="I208" s="472" t="str">
        <f>IF(ISBLANK('M&amp;V (ORÇ)'!I202)," ",'M&amp;V (ORÇ)'!I202)</f>
        <v xml:space="preserve"> </v>
      </c>
      <c r="J208" s="472" t="str">
        <f>IF(ISBLANK('M&amp;V (ORÇ)'!J202)," ",'M&amp;V (ORÇ)'!J202)</f>
        <v xml:space="preserve"> </v>
      </c>
      <c r="K208" s="474">
        <f>'M&amp;V (ORÇ)'!K202</f>
        <v>0</v>
      </c>
      <c r="L208" s="473">
        <f>'M&amp;V (ORÇ)'!L202</f>
        <v>0</v>
      </c>
      <c r="M208" s="120">
        <f t="shared" si="10"/>
        <v>0</v>
      </c>
      <c r="N208" s="122">
        <f t="shared" si="12"/>
        <v>0</v>
      </c>
      <c r="O208" s="121"/>
      <c r="P208" s="121"/>
    </row>
    <row r="209" spans="2:16" x14ac:dyDescent="0.2">
      <c r="B209" s="119">
        <v>44</v>
      </c>
      <c r="C209" s="1066" t="str">
        <f>IF(ISBLANK('M&amp;V (ORÇ)'!C203)," ",'M&amp;V (ORÇ)'!C203)</f>
        <v xml:space="preserve"> </v>
      </c>
      <c r="D209" s="1066"/>
      <c r="E209" s="1066"/>
      <c r="F209" s="1066"/>
      <c r="G209" s="1066"/>
      <c r="H209" s="1067"/>
      <c r="I209" s="472" t="str">
        <f>IF(ISBLANK('M&amp;V (ORÇ)'!I203)," ",'M&amp;V (ORÇ)'!I203)</f>
        <v xml:space="preserve"> </v>
      </c>
      <c r="J209" s="472" t="str">
        <f>IF(ISBLANK('M&amp;V (ORÇ)'!J203)," ",'M&amp;V (ORÇ)'!J203)</f>
        <v xml:space="preserve"> </v>
      </c>
      <c r="K209" s="474">
        <f>'M&amp;V (ORÇ)'!K203</f>
        <v>0</v>
      </c>
      <c r="L209" s="473">
        <f>'M&amp;V (ORÇ)'!L203</f>
        <v>0</v>
      </c>
      <c r="M209" s="120">
        <f t="shared" si="10"/>
        <v>0</v>
      </c>
      <c r="N209" s="122">
        <f t="shared" si="12"/>
        <v>0</v>
      </c>
      <c r="O209" s="121"/>
      <c r="P209" s="121"/>
    </row>
    <row r="210" spans="2:16" x14ac:dyDescent="0.2">
      <c r="B210" s="119">
        <v>45</v>
      </c>
      <c r="C210" s="1066" t="str">
        <f>IF(ISBLANK('M&amp;V (ORÇ)'!C204)," ",'M&amp;V (ORÇ)'!C204)</f>
        <v xml:space="preserve"> </v>
      </c>
      <c r="D210" s="1066"/>
      <c r="E210" s="1066"/>
      <c r="F210" s="1066"/>
      <c r="G210" s="1066"/>
      <c r="H210" s="1067"/>
      <c r="I210" s="472" t="str">
        <f>IF(ISBLANK('M&amp;V (ORÇ)'!I204)," ",'M&amp;V (ORÇ)'!I204)</f>
        <v xml:space="preserve"> </v>
      </c>
      <c r="J210" s="472" t="str">
        <f>IF(ISBLANK('M&amp;V (ORÇ)'!J204)," ",'M&amp;V (ORÇ)'!J204)</f>
        <v xml:space="preserve"> </v>
      </c>
      <c r="K210" s="474">
        <f>'M&amp;V (ORÇ)'!K204</f>
        <v>0</v>
      </c>
      <c r="L210" s="473">
        <f>'M&amp;V (ORÇ)'!L204</f>
        <v>0</v>
      </c>
      <c r="M210" s="120">
        <f t="shared" si="10"/>
        <v>0</v>
      </c>
      <c r="N210" s="122">
        <f t="shared" si="12"/>
        <v>0</v>
      </c>
      <c r="O210" s="121"/>
      <c r="P210" s="121"/>
    </row>
    <row r="211" spans="2:16" x14ac:dyDescent="0.2">
      <c r="B211" s="119">
        <v>46</v>
      </c>
      <c r="C211" s="1066" t="str">
        <f>IF(ISBLANK('M&amp;V (ORÇ)'!C205)," ",'M&amp;V (ORÇ)'!C205)</f>
        <v xml:space="preserve"> </v>
      </c>
      <c r="D211" s="1066"/>
      <c r="E211" s="1066"/>
      <c r="F211" s="1066"/>
      <c r="G211" s="1066"/>
      <c r="H211" s="1067"/>
      <c r="I211" s="472" t="str">
        <f>IF(ISBLANK('M&amp;V (ORÇ)'!I205)," ",'M&amp;V (ORÇ)'!I205)</f>
        <v xml:space="preserve"> </v>
      </c>
      <c r="J211" s="472" t="str">
        <f>IF(ISBLANK('M&amp;V (ORÇ)'!J205)," ",'M&amp;V (ORÇ)'!J205)</f>
        <v xml:space="preserve"> </v>
      </c>
      <c r="K211" s="474">
        <f>'M&amp;V (ORÇ)'!K205</f>
        <v>0</v>
      </c>
      <c r="L211" s="473">
        <f>'M&amp;V (ORÇ)'!L205</f>
        <v>0</v>
      </c>
      <c r="M211" s="120">
        <f t="shared" si="10"/>
        <v>0</v>
      </c>
      <c r="N211" s="122">
        <f t="shared" si="12"/>
        <v>0</v>
      </c>
      <c r="O211" s="121"/>
      <c r="P211" s="121"/>
    </row>
    <row r="212" spans="2:16" x14ac:dyDescent="0.2">
      <c r="B212" s="119">
        <v>47</v>
      </c>
      <c r="C212" s="1066" t="str">
        <f>IF(ISBLANK('M&amp;V (ORÇ)'!C206)," ",'M&amp;V (ORÇ)'!C206)</f>
        <v xml:space="preserve"> </v>
      </c>
      <c r="D212" s="1066"/>
      <c r="E212" s="1066"/>
      <c r="F212" s="1066"/>
      <c r="G212" s="1066"/>
      <c r="H212" s="1067"/>
      <c r="I212" s="472" t="str">
        <f>IF(ISBLANK('M&amp;V (ORÇ)'!I206)," ",'M&amp;V (ORÇ)'!I206)</f>
        <v xml:space="preserve"> </v>
      </c>
      <c r="J212" s="472" t="str">
        <f>IF(ISBLANK('M&amp;V (ORÇ)'!J206)," ",'M&amp;V (ORÇ)'!J206)</f>
        <v xml:space="preserve"> </v>
      </c>
      <c r="K212" s="474">
        <f>'M&amp;V (ORÇ)'!K206</f>
        <v>0</v>
      </c>
      <c r="L212" s="473">
        <f>'M&amp;V (ORÇ)'!L206</f>
        <v>0</v>
      </c>
      <c r="M212" s="120">
        <f t="shared" si="10"/>
        <v>0</v>
      </c>
      <c r="N212" s="122">
        <f t="shared" si="12"/>
        <v>0</v>
      </c>
      <c r="O212" s="121"/>
      <c r="P212" s="121"/>
    </row>
    <row r="213" spans="2:16" x14ac:dyDescent="0.2">
      <c r="B213" s="119">
        <v>48</v>
      </c>
      <c r="C213" s="1066" t="str">
        <f>IF(ISBLANK('M&amp;V (ORÇ)'!C207)," ",'M&amp;V (ORÇ)'!C207)</f>
        <v xml:space="preserve"> </v>
      </c>
      <c r="D213" s="1066"/>
      <c r="E213" s="1066"/>
      <c r="F213" s="1066"/>
      <c r="G213" s="1066"/>
      <c r="H213" s="1067"/>
      <c r="I213" s="472" t="str">
        <f>IF(ISBLANK('M&amp;V (ORÇ)'!I207)," ",'M&amp;V (ORÇ)'!I207)</f>
        <v xml:space="preserve"> </v>
      </c>
      <c r="J213" s="472" t="str">
        <f>IF(ISBLANK('M&amp;V (ORÇ)'!J207)," ",'M&amp;V (ORÇ)'!J207)</f>
        <v xml:space="preserve"> </v>
      </c>
      <c r="K213" s="474">
        <f>'M&amp;V (ORÇ)'!K207</f>
        <v>0</v>
      </c>
      <c r="L213" s="473">
        <f>'M&amp;V (ORÇ)'!L207</f>
        <v>0</v>
      </c>
      <c r="M213" s="120">
        <f t="shared" si="10"/>
        <v>0</v>
      </c>
      <c r="N213" s="122">
        <f t="shared" si="12"/>
        <v>0</v>
      </c>
      <c r="O213" s="121"/>
      <c r="P213" s="121"/>
    </row>
    <row r="214" spans="2:16" x14ac:dyDescent="0.2">
      <c r="B214" s="119">
        <v>49</v>
      </c>
      <c r="C214" s="1066" t="str">
        <f>IF(ISBLANK('M&amp;V (ORÇ)'!C208)," ",'M&amp;V (ORÇ)'!C208)</f>
        <v xml:space="preserve"> </v>
      </c>
      <c r="D214" s="1066"/>
      <c r="E214" s="1066"/>
      <c r="F214" s="1066"/>
      <c r="G214" s="1066"/>
      <c r="H214" s="1067"/>
      <c r="I214" s="472" t="str">
        <f>IF(ISBLANK('M&amp;V (ORÇ)'!I208)," ",'M&amp;V (ORÇ)'!I208)</f>
        <v xml:space="preserve"> </v>
      </c>
      <c r="J214" s="472" t="str">
        <f>IF(ISBLANK('M&amp;V (ORÇ)'!J208)," ",'M&amp;V (ORÇ)'!J208)</f>
        <v xml:space="preserve"> </v>
      </c>
      <c r="K214" s="474">
        <f>'M&amp;V (ORÇ)'!K208</f>
        <v>0</v>
      </c>
      <c r="L214" s="473">
        <f>'M&amp;V (ORÇ)'!L208</f>
        <v>0</v>
      </c>
      <c r="M214" s="120">
        <f t="shared" si="10"/>
        <v>0</v>
      </c>
      <c r="N214" s="122">
        <f t="shared" si="12"/>
        <v>0</v>
      </c>
      <c r="O214" s="121"/>
      <c r="P214" s="121"/>
    </row>
    <row r="215" spans="2:16" x14ac:dyDescent="0.2">
      <c r="B215" s="119">
        <v>50</v>
      </c>
      <c r="C215" s="1066" t="str">
        <f>IF(ISBLANK('M&amp;V (ORÇ)'!C209)," ",'M&amp;V (ORÇ)'!C209)</f>
        <v xml:space="preserve"> </v>
      </c>
      <c r="D215" s="1066"/>
      <c r="E215" s="1066"/>
      <c r="F215" s="1066"/>
      <c r="G215" s="1066"/>
      <c r="H215" s="1067"/>
      <c r="I215" s="472" t="str">
        <f>IF(ISBLANK('M&amp;V (ORÇ)'!I209)," ",'M&amp;V (ORÇ)'!I209)</f>
        <v xml:space="preserve"> </v>
      </c>
      <c r="J215" s="472" t="str">
        <f>IF(ISBLANK('M&amp;V (ORÇ)'!J209)," ",'M&amp;V (ORÇ)'!J209)</f>
        <v xml:space="preserve"> </v>
      </c>
      <c r="K215" s="474">
        <f>'M&amp;V (ORÇ)'!K209</f>
        <v>0</v>
      </c>
      <c r="L215" s="473">
        <f>'M&amp;V (ORÇ)'!L209</f>
        <v>0</v>
      </c>
      <c r="M215" s="120">
        <f t="shared" si="10"/>
        <v>0</v>
      </c>
      <c r="N215" s="122">
        <f t="shared" si="12"/>
        <v>0</v>
      </c>
      <c r="O215" s="121"/>
      <c r="P215" s="121"/>
    </row>
    <row r="216" spans="2:16" x14ac:dyDescent="0.2">
      <c r="B216" s="123"/>
      <c r="C216" s="1075" t="s">
        <v>677</v>
      </c>
      <c r="D216" s="1075"/>
      <c r="E216" s="1075"/>
      <c r="F216" s="1075"/>
      <c r="G216" s="1075"/>
      <c r="H216" s="1075"/>
      <c r="I216" s="1075"/>
      <c r="J216" s="1075"/>
      <c r="K216" s="1075"/>
      <c r="L216" s="1076"/>
      <c r="M216" s="124">
        <f>SUM(M166:M215)</f>
        <v>0</v>
      </c>
      <c r="N216" s="124">
        <f>SUM(N166:N215)</f>
        <v>0</v>
      </c>
      <c r="O216" s="124">
        <f>SUM(O166:O215)</f>
        <v>0</v>
      </c>
      <c r="P216" s="124">
        <f>SUM(P166:P215)</f>
        <v>0</v>
      </c>
    </row>
    <row r="217" spans="2:16" x14ac:dyDescent="0.2">
      <c r="B217" s="1093" t="s">
        <v>236</v>
      </c>
      <c r="C217" s="1094"/>
      <c r="D217" s="1094"/>
      <c r="E217" s="1094"/>
      <c r="F217" s="1094"/>
      <c r="G217" s="1094"/>
      <c r="H217" s="1094"/>
      <c r="I217" s="1094"/>
      <c r="J217" s="1094"/>
      <c r="K217" s="1094"/>
      <c r="L217" s="1094"/>
      <c r="M217" s="1094"/>
      <c r="N217" s="1094"/>
      <c r="O217" s="1094" t="str">
        <f>B217</f>
        <v>PERÍODO PÓS-RETROFIT</v>
      </c>
      <c r="P217" s="1095"/>
    </row>
    <row r="218" spans="2:16" x14ac:dyDescent="0.2">
      <c r="B218" s="1051" t="s">
        <v>228</v>
      </c>
      <c r="C218" s="1052"/>
      <c r="D218" s="1052"/>
      <c r="E218" s="1052"/>
      <c r="F218" s="1052"/>
      <c r="G218" s="1052"/>
      <c r="H218" s="1053"/>
      <c r="I218" s="116" t="s">
        <v>229</v>
      </c>
      <c r="J218" s="117" t="s">
        <v>230</v>
      </c>
      <c r="K218" s="117" t="s">
        <v>231</v>
      </c>
      <c r="L218" s="117" t="s">
        <v>232</v>
      </c>
      <c r="M218" s="117" t="s">
        <v>0</v>
      </c>
      <c r="N218" s="299" t="s">
        <v>781</v>
      </c>
      <c r="O218" s="299" t="s">
        <v>233</v>
      </c>
      <c r="P218" s="300" t="s">
        <v>234</v>
      </c>
    </row>
    <row r="219" spans="2:16" x14ac:dyDescent="0.2">
      <c r="B219" s="119">
        <v>1</v>
      </c>
      <c r="C219" s="1066" t="str">
        <f>IF(ISBLANK('M&amp;V (ORÇ)'!C212)," ",'M&amp;V (ORÇ)'!C212)</f>
        <v xml:space="preserve"> </v>
      </c>
      <c r="D219" s="1066"/>
      <c r="E219" s="1066"/>
      <c r="F219" s="1066"/>
      <c r="G219" s="1066"/>
      <c r="H219" s="1067"/>
      <c r="I219" s="472" t="str">
        <f>IF(ISBLANK('M&amp;V (ORÇ)'!I212)," ",'M&amp;V (ORÇ)'!I212)</f>
        <v xml:space="preserve"> </v>
      </c>
      <c r="J219" s="472" t="str">
        <f>IF(ISBLANK('M&amp;V (ORÇ)'!J212)," ",'M&amp;V (ORÇ)'!J212)</f>
        <v xml:space="preserve"> </v>
      </c>
      <c r="K219" s="474">
        <f>'M&amp;V (ORÇ)'!K212</f>
        <v>0</v>
      </c>
      <c r="L219" s="473">
        <f>'M&amp;V (ORÇ)'!L212</f>
        <v>0</v>
      </c>
      <c r="M219" s="120">
        <f t="shared" ref="M219:M268" si="13">IF(J219="",0,K219*L219)</f>
        <v>0</v>
      </c>
      <c r="N219" s="122">
        <f t="shared" ref="N219:N250" si="14">M219-O219-P219</f>
        <v>0</v>
      </c>
      <c r="O219" s="121"/>
      <c r="P219" s="121"/>
    </row>
    <row r="220" spans="2:16" x14ac:dyDescent="0.2">
      <c r="B220" s="119">
        <v>2</v>
      </c>
      <c r="C220" s="1066" t="str">
        <f>IF(ISBLANK('M&amp;V (ORÇ)'!C213)," ",'M&amp;V (ORÇ)'!C213)</f>
        <v xml:space="preserve"> </v>
      </c>
      <c r="D220" s="1066"/>
      <c r="E220" s="1066"/>
      <c r="F220" s="1066"/>
      <c r="G220" s="1066"/>
      <c r="H220" s="1067"/>
      <c r="I220" s="472" t="str">
        <f>IF(ISBLANK('M&amp;V (ORÇ)'!I213)," ",'M&amp;V (ORÇ)'!I213)</f>
        <v xml:space="preserve"> </v>
      </c>
      <c r="J220" s="472" t="str">
        <f>IF(ISBLANK('M&amp;V (ORÇ)'!J213)," ",'M&amp;V (ORÇ)'!J213)</f>
        <v xml:space="preserve"> </v>
      </c>
      <c r="K220" s="474">
        <f>'M&amp;V (ORÇ)'!K213</f>
        <v>0</v>
      </c>
      <c r="L220" s="473">
        <f>'M&amp;V (ORÇ)'!L213</f>
        <v>0</v>
      </c>
      <c r="M220" s="120">
        <f t="shared" si="13"/>
        <v>0</v>
      </c>
      <c r="N220" s="122">
        <f t="shared" si="14"/>
        <v>0</v>
      </c>
      <c r="O220" s="121"/>
      <c r="P220" s="121"/>
    </row>
    <row r="221" spans="2:16" x14ac:dyDescent="0.2">
      <c r="B221" s="119">
        <v>3</v>
      </c>
      <c r="C221" s="1066" t="str">
        <f>IF(ISBLANK('M&amp;V (ORÇ)'!C214)," ",'M&amp;V (ORÇ)'!C214)</f>
        <v xml:space="preserve"> </v>
      </c>
      <c r="D221" s="1066"/>
      <c r="E221" s="1066"/>
      <c r="F221" s="1066"/>
      <c r="G221" s="1066"/>
      <c r="H221" s="1067"/>
      <c r="I221" s="472" t="str">
        <f>IF(ISBLANK('M&amp;V (ORÇ)'!I214)," ",'M&amp;V (ORÇ)'!I214)</f>
        <v xml:space="preserve"> </v>
      </c>
      <c r="J221" s="472" t="str">
        <f>IF(ISBLANK('M&amp;V (ORÇ)'!J214)," ",'M&amp;V (ORÇ)'!J214)</f>
        <v xml:space="preserve"> </v>
      </c>
      <c r="K221" s="474">
        <f>'M&amp;V (ORÇ)'!K214</f>
        <v>0</v>
      </c>
      <c r="L221" s="473">
        <f>'M&amp;V (ORÇ)'!L214</f>
        <v>0</v>
      </c>
      <c r="M221" s="120">
        <f t="shared" si="13"/>
        <v>0</v>
      </c>
      <c r="N221" s="122">
        <f t="shared" si="14"/>
        <v>0</v>
      </c>
      <c r="O221" s="121"/>
      <c r="P221" s="121"/>
    </row>
    <row r="222" spans="2:16" x14ac:dyDescent="0.2">
      <c r="B222" s="119">
        <v>4</v>
      </c>
      <c r="C222" s="1066" t="str">
        <f>IF(ISBLANK('M&amp;V (ORÇ)'!C215)," ",'M&amp;V (ORÇ)'!C215)</f>
        <v xml:space="preserve"> </v>
      </c>
      <c r="D222" s="1066"/>
      <c r="E222" s="1066"/>
      <c r="F222" s="1066"/>
      <c r="G222" s="1066"/>
      <c r="H222" s="1067"/>
      <c r="I222" s="472" t="str">
        <f>IF(ISBLANK('M&amp;V (ORÇ)'!I215)," ",'M&amp;V (ORÇ)'!I215)</f>
        <v xml:space="preserve"> </v>
      </c>
      <c r="J222" s="472" t="str">
        <f>IF(ISBLANK('M&amp;V (ORÇ)'!J215)," ",'M&amp;V (ORÇ)'!J215)</f>
        <v xml:space="preserve"> </v>
      </c>
      <c r="K222" s="474">
        <f>'M&amp;V (ORÇ)'!K215</f>
        <v>0</v>
      </c>
      <c r="L222" s="473">
        <f>'M&amp;V (ORÇ)'!L215</f>
        <v>0</v>
      </c>
      <c r="M222" s="120">
        <f t="shared" si="13"/>
        <v>0</v>
      </c>
      <c r="N222" s="122">
        <f t="shared" si="14"/>
        <v>0</v>
      </c>
      <c r="O222" s="121"/>
      <c r="P222" s="121"/>
    </row>
    <row r="223" spans="2:16" x14ac:dyDescent="0.2">
      <c r="B223" s="119">
        <v>5</v>
      </c>
      <c r="C223" s="1066" t="str">
        <f>IF(ISBLANK('M&amp;V (ORÇ)'!C216)," ",'M&amp;V (ORÇ)'!C216)</f>
        <v xml:space="preserve"> </v>
      </c>
      <c r="D223" s="1066"/>
      <c r="E223" s="1066"/>
      <c r="F223" s="1066"/>
      <c r="G223" s="1066"/>
      <c r="H223" s="1067"/>
      <c r="I223" s="472" t="str">
        <f>IF(ISBLANK('M&amp;V (ORÇ)'!I216)," ",'M&amp;V (ORÇ)'!I216)</f>
        <v xml:space="preserve"> </v>
      </c>
      <c r="J223" s="472" t="str">
        <f>IF(ISBLANK('M&amp;V (ORÇ)'!J216)," ",'M&amp;V (ORÇ)'!J216)</f>
        <v xml:space="preserve"> </v>
      </c>
      <c r="K223" s="474">
        <f>'M&amp;V (ORÇ)'!K216</f>
        <v>0</v>
      </c>
      <c r="L223" s="473">
        <f>'M&amp;V (ORÇ)'!L216</f>
        <v>0</v>
      </c>
      <c r="M223" s="120">
        <f t="shared" si="13"/>
        <v>0</v>
      </c>
      <c r="N223" s="122">
        <f t="shared" si="14"/>
        <v>0</v>
      </c>
      <c r="O223" s="121"/>
      <c r="P223" s="121"/>
    </row>
    <row r="224" spans="2:16" x14ac:dyDescent="0.2">
      <c r="B224" s="119">
        <v>6</v>
      </c>
      <c r="C224" s="1066" t="str">
        <f>IF(ISBLANK('M&amp;V (ORÇ)'!C217)," ",'M&amp;V (ORÇ)'!C217)</f>
        <v xml:space="preserve"> </v>
      </c>
      <c r="D224" s="1066"/>
      <c r="E224" s="1066"/>
      <c r="F224" s="1066"/>
      <c r="G224" s="1066"/>
      <c r="H224" s="1067"/>
      <c r="I224" s="472" t="str">
        <f>IF(ISBLANK('M&amp;V (ORÇ)'!I217)," ",'M&amp;V (ORÇ)'!I217)</f>
        <v xml:space="preserve"> </v>
      </c>
      <c r="J224" s="472" t="str">
        <f>IF(ISBLANK('M&amp;V (ORÇ)'!J217)," ",'M&amp;V (ORÇ)'!J217)</f>
        <v xml:space="preserve"> </v>
      </c>
      <c r="K224" s="474">
        <f>'M&amp;V (ORÇ)'!K217</f>
        <v>0</v>
      </c>
      <c r="L224" s="473">
        <f>'M&amp;V (ORÇ)'!L217</f>
        <v>0</v>
      </c>
      <c r="M224" s="120">
        <f t="shared" si="13"/>
        <v>0</v>
      </c>
      <c r="N224" s="122">
        <f t="shared" si="14"/>
        <v>0</v>
      </c>
      <c r="O224" s="121"/>
      <c r="P224" s="121"/>
    </row>
    <row r="225" spans="2:16" x14ac:dyDescent="0.2">
      <c r="B225" s="119">
        <v>7</v>
      </c>
      <c r="C225" s="1066" t="str">
        <f>IF(ISBLANK('M&amp;V (ORÇ)'!C218)," ",'M&amp;V (ORÇ)'!C218)</f>
        <v xml:space="preserve"> </v>
      </c>
      <c r="D225" s="1066"/>
      <c r="E225" s="1066"/>
      <c r="F225" s="1066"/>
      <c r="G225" s="1066"/>
      <c r="H225" s="1067"/>
      <c r="I225" s="472" t="str">
        <f>IF(ISBLANK('M&amp;V (ORÇ)'!I218)," ",'M&amp;V (ORÇ)'!I218)</f>
        <v xml:space="preserve"> </v>
      </c>
      <c r="J225" s="472" t="str">
        <f>IF(ISBLANK('M&amp;V (ORÇ)'!J218)," ",'M&amp;V (ORÇ)'!J218)</f>
        <v xml:space="preserve"> </v>
      </c>
      <c r="K225" s="474">
        <f>'M&amp;V (ORÇ)'!K218</f>
        <v>0</v>
      </c>
      <c r="L225" s="473">
        <f>'M&amp;V (ORÇ)'!L218</f>
        <v>0</v>
      </c>
      <c r="M225" s="120">
        <f t="shared" si="13"/>
        <v>0</v>
      </c>
      <c r="N225" s="122">
        <f t="shared" si="14"/>
        <v>0</v>
      </c>
      <c r="O225" s="121"/>
      <c r="P225" s="121"/>
    </row>
    <row r="226" spans="2:16" x14ac:dyDescent="0.2">
      <c r="B226" s="119">
        <v>8</v>
      </c>
      <c r="C226" s="1066" t="str">
        <f>IF(ISBLANK('M&amp;V (ORÇ)'!C219)," ",'M&amp;V (ORÇ)'!C219)</f>
        <v xml:space="preserve"> </v>
      </c>
      <c r="D226" s="1066"/>
      <c r="E226" s="1066"/>
      <c r="F226" s="1066"/>
      <c r="G226" s="1066"/>
      <c r="H226" s="1067"/>
      <c r="I226" s="472" t="str">
        <f>IF(ISBLANK('M&amp;V (ORÇ)'!I219)," ",'M&amp;V (ORÇ)'!I219)</f>
        <v xml:space="preserve"> </v>
      </c>
      <c r="J226" s="472" t="str">
        <f>IF(ISBLANK('M&amp;V (ORÇ)'!J219)," ",'M&amp;V (ORÇ)'!J219)</f>
        <v xml:space="preserve"> </v>
      </c>
      <c r="K226" s="474">
        <f>'M&amp;V (ORÇ)'!K219</f>
        <v>0</v>
      </c>
      <c r="L226" s="473">
        <f>'M&amp;V (ORÇ)'!L219</f>
        <v>0</v>
      </c>
      <c r="M226" s="120">
        <f t="shared" si="13"/>
        <v>0</v>
      </c>
      <c r="N226" s="122">
        <f t="shared" si="14"/>
        <v>0</v>
      </c>
      <c r="O226" s="121"/>
      <c r="P226" s="121"/>
    </row>
    <row r="227" spans="2:16" x14ac:dyDescent="0.2">
      <c r="B227" s="119">
        <v>9</v>
      </c>
      <c r="C227" s="1066" t="str">
        <f>IF(ISBLANK('M&amp;V (ORÇ)'!C220)," ",'M&amp;V (ORÇ)'!C220)</f>
        <v xml:space="preserve"> </v>
      </c>
      <c r="D227" s="1066"/>
      <c r="E227" s="1066"/>
      <c r="F227" s="1066"/>
      <c r="G227" s="1066"/>
      <c r="H227" s="1067"/>
      <c r="I227" s="472" t="str">
        <f>IF(ISBLANK('M&amp;V (ORÇ)'!I220)," ",'M&amp;V (ORÇ)'!I220)</f>
        <v xml:space="preserve"> </v>
      </c>
      <c r="J227" s="472" t="str">
        <f>IF(ISBLANK('M&amp;V (ORÇ)'!J220)," ",'M&amp;V (ORÇ)'!J220)</f>
        <v xml:space="preserve"> </v>
      </c>
      <c r="K227" s="474">
        <f>'M&amp;V (ORÇ)'!K220</f>
        <v>0</v>
      </c>
      <c r="L227" s="473">
        <f>'M&amp;V (ORÇ)'!L220</f>
        <v>0</v>
      </c>
      <c r="M227" s="120">
        <f t="shared" si="13"/>
        <v>0</v>
      </c>
      <c r="N227" s="122">
        <f t="shared" si="14"/>
        <v>0</v>
      </c>
      <c r="O227" s="121"/>
      <c r="P227" s="121"/>
    </row>
    <row r="228" spans="2:16" x14ac:dyDescent="0.2">
      <c r="B228" s="119">
        <v>10</v>
      </c>
      <c r="C228" s="1066" t="str">
        <f>IF(ISBLANK('M&amp;V (ORÇ)'!C221)," ",'M&amp;V (ORÇ)'!C221)</f>
        <v xml:space="preserve"> </v>
      </c>
      <c r="D228" s="1066"/>
      <c r="E228" s="1066"/>
      <c r="F228" s="1066"/>
      <c r="G228" s="1066"/>
      <c r="H228" s="1067"/>
      <c r="I228" s="472" t="str">
        <f>IF(ISBLANK('M&amp;V (ORÇ)'!I221)," ",'M&amp;V (ORÇ)'!I221)</f>
        <v xml:space="preserve"> </v>
      </c>
      <c r="J228" s="472" t="str">
        <f>IF(ISBLANK('M&amp;V (ORÇ)'!J221)," ",'M&amp;V (ORÇ)'!J221)</f>
        <v xml:space="preserve"> </v>
      </c>
      <c r="K228" s="474">
        <f>'M&amp;V (ORÇ)'!K221</f>
        <v>0</v>
      </c>
      <c r="L228" s="473">
        <f>'M&amp;V (ORÇ)'!L221</f>
        <v>0</v>
      </c>
      <c r="M228" s="120">
        <f t="shared" si="13"/>
        <v>0</v>
      </c>
      <c r="N228" s="122">
        <f t="shared" si="14"/>
        <v>0</v>
      </c>
      <c r="O228" s="121"/>
      <c r="P228" s="121"/>
    </row>
    <row r="229" spans="2:16" x14ac:dyDescent="0.2">
      <c r="B229" s="119">
        <v>11</v>
      </c>
      <c r="C229" s="1066" t="str">
        <f>IF(ISBLANK('M&amp;V (ORÇ)'!C222)," ",'M&amp;V (ORÇ)'!C222)</f>
        <v xml:space="preserve"> </v>
      </c>
      <c r="D229" s="1066"/>
      <c r="E229" s="1066"/>
      <c r="F229" s="1066"/>
      <c r="G229" s="1066"/>
      <c r="H229" s="1067"/>
      <c r="I229" s="472" t="str">
        <f>IF(ISBLANK('M&amp;V (ORÇ)'!I222)," ",'M&amp;V (ORÇ)'!I222)</f>
        <v xml:space="preserve"> </v>
      </c>
      <c r="J229" s="472" t="str">
        <f>IF(ISBLANK('M&amp;V (ORÇ)'!J222)," ",'M&amp;V (ORÇ)'!J222)</f>
        <v xml:space="preserve"> </v>
      </c>
      <c r="K229" s="474">
        <f>'M&amp;V (ORÇ)'!K222</f>
        <v>0</v>
      </c>
      <c r="L229" s="473">
        <f>'M&amp;V (ORÇ)'!L222</f>
        <v>0</v>
      </c>
      <c r="M229" s="120">
        <f t="shared" si="13"/>
        <v>0</v>
      </c>
      <c r="N229" s="122">
        <f t="shared" si="14"/>
        <v>0</v>
      </c>
      <c r="O229" s="121"/>
      <c r="P229" s="121"/>
    </row>
    <row r="230" spans="2:16" x14ac:dyDescent="0.2">
      <c r="B230" s="119">
        <v>12</v>
      </c>
      <c r="C230" s="1066" t="str">
        <f>IF(ISBLANK('M&amp;V (ORÇ)'!C223)," ",'M&amp;V (ORÇ)'!C223)</f>
        <v xml:space="preserve"> </v>
      </c>
      <c r="D230" s="1066"/>
      <c r="E230" s="1066"/>
      <c r="F230" s="1066"/>
      <c r="G230" s="1066"/>
      <c r="H230" s="1067"/>
      <c r="I230" s="472" t="str">
        <f>IF(ISBLANK('M&amp;V (ORÇ)'!I223)," ",'M&amp;V (ORÇ)'!I223)</f>
        <v xml:space="preserve"> </v>
      </c>
      <c r="J230" s="472" t="str">
        <f>IF(ISBLANK('M&amp;V (ORÇ)'!J223)," ",'M&amp;V (ORÇ)'!J223)</f>
        <v xml:space="preserve"> </v>
      </c>
      <c r="K230" s="474">
        <f>'M&amp;V (ORÇ)'!K223</f>
        <v>0</v>
      </c>
      <c r="L230" s="473">
        <f>'M&amp;V (ORÇ)'!L223</f>
        <v>0</v>
      </c>
      <c r="M230" s="120">
        <f t="shared" si="13"/>
        <v>0</v>
      </c>
      <c r="N230" s="122">
        <f t="shared" si="14"/>
        <v>0</v>
      </c>
      <c r="O230" s="121"/>
      <c r="P230" s="121"/>
    </row>
    <row r="231" spans="2:16" x14ac:dyDescent="0.2">
      <c r="B231" s="119">
        <v>13</v>
      </c>
      <c r="C231" s="1066" t="str">
        <f>IF(ISBLANK('M&amp;V (ORÇ)'!C224)," ",'M&amp;V (ORÇ)'!C224)</f>
        <v xml:space="preserve"> </v>
      </c>
      <c r="D231" s="1066"/>
      <c r="E231" s="1066"/>
      <c r="F231" s="1066"/>
      <c r="G231" s="1066"/>
      <c r="H231" s="1067"/>
      <c r="I231" s="472" t="str">
        <f>IF(ISBLANK('M&amp;V (ORÇ)'!I224)," ",'M&amp;V (ORÇ)'!I224)</f>
        <v xml:space="preserve"> </v>
      </c>
      <c r="J231" s="472" t="str">
        <f>IF(ISBLANK('M&amp;V (ORÇ)'!J224)," ",'M&amp;V (ORÇ)'!J224)</f>
        <v xml:space="preserve"> </v>
      </c>
      <c r="K231" s="474">
        <f>'M&amp;V (ORÇ)'!K224</f>
        <v>0</v>
      </c>
      <c r="L231" s="473">
        <f>'M&amp;V (ORÇ)'!L224</f>
        <v>0</v>
      </c>
      <c r="M231" s="120">
        <f t="shared" si="13"/>
        <v>0</v>
      </c>
      <c r="N231" s="122">
        <f t="shared" si="14"/>
        <v>0</v>
      </c>
      <c r="O231" s="121"/>
      <c r="P231" s="121"/>
    </row>
    <row r="232" spans="2:16" x14ac:dyDescent="0.2">
      <c r="B232" s="119">
        <v>14</v>
      </c>
      <c r="C232" s="1066" t="str">
        <f>IF(ISBLANK('M&amp;V (ORÇ)'!C225)," ",'M&amp;V (ORÇ)'!C225)</f>
        <v xml:space="preserve"> </v>
      </c>
      <c r="D232" s="1066"/>
      <c r="E232" s="1066"/>
      <c r="F232" s="1066"/>
      <c r="G232" s="1066"/>
      <c r="H232" s="1067"/>
      <c r="I232" s="472" t="str">
        <f>IF(ISBLANK('M&amp;V (ORÇ)'!I225)," ",'M&amp;V (ORÇ)'!I225)</f>
        <v xml:space="preserve"> </v>
      </c>
      <c r="J232" s="472" t="str">
        <f>IF(ISBLANK('M&amp;V (ORÇ)'!J225)," ",'M&amp;V (ORÇ)'!J225)</f>
        <v xml:space="preserve"> </v>
      </c>
      <c r="K232" s="474">
        <f>'M&amp;V (ORÇ)'!K225</f>
        <v>0</v>
      </c>
      <c r="L232" s="473">
        <f>'M&amp;V (ORÇ)'!L225</f>
        <v>0</v>
      </c>
      <c r="M232" s="120">
        <f t="shared" si="13"/>
        <v>0</v>
      </c>
      <c r="N232" s="122">
        <f t="shared" si="14"/>
        <v>0</v>
      </c>
      <c r="O232" s="121"/>
      <c r="P232" s="121"/>
    </row>
    <row r="233" spans="2:16" x14ac:dyDescent="0.2">
      <c r="B233" s="119">
        <v>15</v>
      </c>
      <c r="C233" s="1066" t="str">
        <f>IF(ISBLANK('M&amp;V (ORÇ)'!C226)," ",'M&amp;V (ORÇ)'!C226)</f>
        <v xml:space="preserve"> </v>
      </c>
      <c r="D233" s="1066"/>
      <c r="E233" s="1066"/>
      <c r="F233" s="1066"/>
      <c r="G233" s="1066"/>
      <c r="H233" s="1067"/>
      <c r="I233" s="472" t="str">
        <f>IF(ISBLANK('M&amp;V (ORÇ)'!I226)," ",'M&amp;V (ORÇ)'!I226)</f>
        <v xml:space="preserve"> </v>
      </c>
      <c r="J233" s="472" t="str">
        <f>IF(ISBLANK('M&amp;V (ORÇ)'!J226)," ",'M&amp;V (ORÇ)'!J226)</f>
        <v xml:space="preserve"> </v>
      </c>
      <c r="K233" s="474">
        <f>'M&amp;V (ORÇ)'!K226</f>
        <v>0</v>
      </c>
      <c r="L233" s="473">
        <f>'M&amp;V (ORÇ)'!L226</f>
        <v>0</v>
      </c>
      <c r="M233" s="120">
        <f t="shared" si="13"/>
        <v>0</v>
      </c>
      <c r="N233" s="122">
        <f t="shared" si="14"/>
        <v>0</v>
      </c>
      <c r="O233" s="121"/>
      <c r="P233" s="121"/>
    </row>
    <row r="234" spans="2:16" x14ac:dyDescent="0.2">
      <c r="B234" s="119">
        <v>16</v>
      </c>
      <c r="C234" s="1066" t="str">
        <f>IF(ISBLANK('M&amp;V (ORÇ)'!C227)," ",'M&amp;V (ORÇ)'!C227)</f>
        <v xml:space="preserve"> </v>
      </c>
      <c r="D234" s="1066"/>
      <c r="E234" s="1066"/>
      <c r="F234" s="1066"/>
      <c r="G234" s="1066"/>
      <c r="H234" s="1067"/>
      <c r="I234" s="472" t="str">
        <f>IF(ISBLANK('M&amp;V (ORÇ)'!I227)," ",'M&amp;V (ORÇ)'!I227)</f>
        <v xml:space="preserve"> </v>
      </c>
      <c r="J234" s="472" t="str">
        <f>IF(ISBLANK('M&amp;V (ORÇ)'!J227)," ",'M&amp;V (ORÇ)'!J227)</f>
        <v xml:space="preserve"> </v>
      </c>
      <c r="K234" s="474">
        <f>'M&amp;V (ORÇ)'!K227</f>
        <v>0</v>
      </c>
      <c r="L234" s="473">
        <f>'M&amp;V (ORÇ)'!L227</f>
        <v>0</v>
      </c>
      <c r="M234" s="120">
        <f t="shared" si="13"/>
        <v>0</v>
      </c>
      <c r="N234" s="122">
        <f t="shared" si="14"/>
        <v>0</v>
      </c>
      <c r="O234" s="121"/>
      <c r="P234" s="121"/>
    </row>
    <row r="235" spans="2:16" x14ac:dyDescent="0.2">
      <c r="B235" s="119">
        <v>17</v>
      </c>
      <c r="C235" s="1066" t="str">
        <f>IF(ISBLANK('M&amp;V (ORÇ)'!C228)," ",'M&amp;V (ORÇ)'!C228)</f>
        <v xml:space="preserve"> </v>
      </c>
      <c r="D235" s="1066"/>
      <c r="E235" s="1066"/>
      <c r="F235" s="1066"/>
      <c r="G235" s="1066"/>
      <c r="H235" s="1067"/>
      <c r="I235" s="472" t="str">
        <f>IF(ISBLANK('M&amp;V (ORÇ)'!I228)," ",'M&amp;V (ORÇ)'!I228)</f>
        <v xml:space="preserve"> </v>
      </c>
      <c r="J235" s="472" t="str">
        <f>IF(ISBLANK('M&amp;V (ORÇ)'!J228)," ",'M&amp;V (ORÇ)'!J228)</f>
        <v xml:space="preserve"> </v>
      </c>
      <c r="K235" s="474">
        <f>'M&amp;V (ORÇ)'!K228</f>
        <v>0</v>
      </c>
      <c r="L235" s="473">
        <f>'M&amp;V (ORÇ)'!L228</f>
        <v>0</v>
      </c>
      <c r="M235" s="120">
        <f t="shared" si="13"/>
        <v>0</v>
      </c>
      <c r="N235" s="122">
        <f t="shared" si="14"/>
        <v>0</v>
      </c>
      <c r="O235" s="121"/>
      <c r="P235" s="121"/>
    </row>
    <row r="236" spans="2:16" x14ac:dyDescent="0.2">
      <c r="B236" s="119">
        <v>18</v>
      </c>
      <c r="C236" s="1066" t="str">
        <f>IF(ISBLANK('M&amp;V (ORÇ)'!C229)," ",'M&amp;V (ORÇ)'!C229)</f>
        <v xml:space="preserve"> </v>
      </c>
      <c r="D236" s="1066"/>
      <c r="E236" s="1066"/>
      <c r="F236" s="1066"/>
      <c r="G236" s="1066"/>
      <c r="H236" s="1067"/>
      <c r="I236" s="472" t="str">
        <f>IF(ISBLANK('M&amp;V (ORÇ)'!I229)," ",'M&amp;V (ORÇ)'!I229)</f>
        <v xml:space="preserve"> </v>
      </c>
      <c r="J236" s="472" t="str">
        <f>IF(ISBLANK('M&amp;V (ORÇ)'!J229)," ",'M&amp;V (ORÇ)'!J229)</f>
        <v xml:space="preserve"> </v>
      </c>
      <c r="K236" s="474">
        <f>'M&amp;V (ORÇ)'!K229</f>
        <v>0</v>
      </c>
      <c r="L236" s="473">
        <f>'M&amp;V (ORÇ)'!L229</f>
        <v>0</v>
      </c>
      <c r="M236" s="120">
        <f t="shared" si="13"/>
        <v>0</v>
      </c>
      <c r="N236" s="122">
        <f t="shared" si="14"/>
        <v>0</v>
      </c>
      <c r="O236" s="121"/>
      <c r="P236" s="121"/>
    </row>
    <row r="237" spans="2:16" x14ac:dyDescent="0.2">
      <c r="B237" s="119">
        <v>19</v>
      </c>
      <c r="C237" s="1066" t="str">
        <f>IF(ISBLANK('M&amp;V (ORÇ)'!C230)," ",'M&amp;V (ORÇ)'!C230)</f>
        <v xml:space="preserve"> </v>
      </c>
      <c r="D237" s="1066"/>
      <c r="E237" s="1066"/>
      <c r="F237" s="1066"/>
      <c r="G237" s="1066"/>
      <c r="H237" s="1067"/>
      <c r="I237" s="472" t="str">
        <f>IF(ISBLANK('M&amp;V (ORÇ)'!I230)," ",'M&amp;V (ORÇ)'!I230)</f>
        <v xml:space="preserve"> </v>
      </c>
      <c r="J237" s="472" t="str">
        <f>IF(ISBLANK('M&amp;V (ORÇ)'!J230)," ",'M&amp;V (ORÇ)'!J230)</f>
        <v xml:space="preserve"> </v>
      </c>
      <c r="K237" s="474">
        <f>'M&amp;V (ORÇ)'!K230</f>
        <v>0</v>
      </c>
      <c r="L237" s="473">
        <f>'M&amp;V (ORÇ)'!L230</f>
        <v>0</v>
      </c>
      <c r="M237" s="120">
        <f t="shared" si="13"/>
        <v>0</v>
      </c>
      <c r="N237" s="122">
        <f t="shared" si="14"/>
        <v>0</v>
      </c>
      <c r="O237" s="121"/>
      <c r="P237" s="121"/>
    </row>
    <row r="238" spans="2:16" x14ac:dyDescent="0.2">
      <c r="B238" s="119">
        <v>20</v>
      </c>
      <c r="C238" s="1066" t="str">
        <f>IF(ISBLANK('M&amp;V (ORÇ)'!C231)," ",'M&amp;V (ORÇ)'!C231)</f>
        <v xml:space="preserve"> </v>
      </c>
      <c r="D238" s="1066"/>
      <c r="E238" s="1066"/>
      <c r="F238" s="1066"/>
      <c r="G238" s="1066"/>
      <c r="H238" s="1067"/>
      <c r="I238" s="472" t="str">
        <f>IF(ISBLANK('M&amp;V (ORÇ)'!I231)," ",'M&amp;V (ORÇ)'!I231)</f>
        <v xml:space="preserve"> </v>
      </c>
      <c r="J238" s="472" t="str">
        <f>IF(ISBLANK('M&amp;V (ORÇ)'!J231)," ",'M&amp;V (ORÇ)'!J231)</f>
        <v xml:space="preserve"> </v>
      </c>
      <c r="K238" s="474">
        <f>'M&amp;V (ORÇ)'!K231</f>
        <v>0</v>
      </c>
      <c r="L238" s="473">
        <f>'M&amp;V (ORÇ)'!L231</f>
        <v>0</v>
      </c>
      <c r="M238" s="120">
        <f t="shared" si="13"/>
        <v>0</v>
      </c>
      <c r="N238" s="122">
        <f t="shared" si="14"/>
        <v>0</v>
      </c>
      <c r="O238" s="121"/>
      <c r="P238" s="121"/>
    </row>
    <row r="239" spans="2:16" x14ac:dyDescent="0.2">
      <c r="B239" s="119">
        <v>21</v>
      </c>
      <c r="C239" s="1066" t="str">
        <f>IF(ISBLANK('M&amp;V (ORÇ)'!C232)," ",'M&amp;V (ORÇ)'!C232)</f>
        <v xml:space="preserve"> </v>
      </c>
      <c r="D239" s="1066"/>
      <c r="E239" s="1066"/>
      <c r="F239" s="1066"/>
      <c r="G239" s="1066"/>
      <c r="H239" s="1067"/>
      <c r="I239" s="472" t="str">
        <f>IF(ISBLANK('M&amp;V (ORÇ)'!I232)," ",'M&amp;V (ORÇ)'!I232)</f>
        <v xml:space="preserve"> </v>
      </c>
      <c r="J239" s="472" t="str">
        <f>IF(ISBLANK('M&amp;V (ORÇ)'!J232)," ",'M&amp;V (ORÇ)'!J232)</f>
        <v xml:space="preserve"> </v>
      </c>
      <c r="K239" s="474">
        <f>'M&amp;V (ORÇ)'!K232</f>
        <v>0</v>
      </c>
      <c r="L239" s="473">
        <f>'M&amp;V (ORÇ)'!L232</f>
        <v>0</v>
      </c>
      <c r="M239" s="120">
        <f t="shared" si="13"/>
        <v>0</v>
      </c>
      <c r="N239" s="122">
        <f t="shared" si="14"/>
        <v>0</v>
      </c>
      <c r="O239" s="121"/>
      <c r="P239" s="121"/>
    </row>
    <row r="240" spans="2:16" x14ac:dyDescent="0.2">
      <c r="B240" s="119">
        <v>22</v>
      </c>
      <c r="C240" s="1066" t="str">
        <f>IF(ISBLANK('M&amp;V (ORÇ)'!C233)," ",'M&amp;V (ORÇ)'!C233)</f>
        <v xml:space="preserve"> </v>
      </c>
      <c r="D240" s="1066"/>
      <c r="E240" s="1066"/>
      <c r="F240" s="1066"/>
      <c r="G240" s="1066"/>
      <c r="H240" s="1067"/>
      <c r="I240" s="472" t="str">
        <f>IF(ISBLANK('M&amp;V (ORÇ)'!I233)," ",'M&amp;V (ORÇ)'!I233)</f>
        <v xml:space="preserve"> </v>
      </c>
      <c r="J240" s="472" t="str">
        <f>IF(ISBLANK('M&amp;V (ORÇ)'!J233)," ",'M&amp;V (ORÇ)'!J233)</f>
        <v xml:space="preserve"> </v>
      </c>
      <c r="K240" s="474">
        <f>'M&amp;V (ORÇ)'!K233</f>
        <v>0</v>
      </c>
      <c r="L240" s="473">
        <f>'M&amp;V (ORÇ)'!L233</f>
        <v>0</v>
      </c>
      <c r="M240" s="120">
        <f t="shared" si="13"/>
        <v>0</v>
      </c>
      <c r="N240" s="122">
        <f t="shared" si="14"/>
        <v>0</v>
      </c>
      <c r="O240" s="121"/>
      <c r="P240" s="121"/>
    </row>
    <row r="241" spans="2:16" x14ac:dyDescent="0.2">
      <c r="B241" s="119">
        <v>23</v>
      </c>
      <c r="C241" s="1066" t="str">
        <f>IF(ISBLANK('M&amp;V (ORÇ)'!C234)," ",'M&amp;V (ORÇ)'!C234)</f>
        <v xml:space="preserve"> </v>
      </c>
      <c r="D241" s="1066"/>
      <c r="E241" s="1066"/>
      <c r="F241" s="1066"/>
      <c r="G241" s="1066"/>
      <c r="H241" s="1067"/>
      <c r="I241" s="472" t="str">
        <f>IF(ISBLANK('M&amp;V (ORÇ)'!I234)," ",'M&amp;V (ORÇ)'!I234)</f>
        <v xml:space="preserve"> </v>
      </c>
      <c r="J241" s="472" t="str">
        <f>IF(ISBLANK('M&amp;V (ORÇ)'!J234)," ",'M&amp;V (ORÇ)'!J234)</f>
        <v xml:space="preserve"> </v>
      </c>
      <c r="K241" s="474">
        <f>'M&amp;V (ORÇ)'!K234</f>
        <v>0</v>
      </c>
      <c r="L241" s="473">
        <f>'M&amp;V (ORÇ)'!L234</f>
        <v>0</v>
      </c>
      <c r="M241" s="120">
        <f t="shared" si="13"/>
        <v>0</v>
      </c>
      <c r="N241" s="122">
        <f t="shared" si="14"/>
        <v>0</v>
      </c>
      <c r="O241" s="121"/>
      <c r="P241" s="121"/>
    </row>
    <row r="242" spans="2:16" x14ac:dyDescent="0.2">
      <c r="B242" s="119">
        <v>24</v>
      </c>
      <c r="C242" s="1066" t="str">
        <f>IF(ISBLANK('M&amp;V (ORÇ)'!C235)," ",'M&amp;V (ORÇ)'!C235)</f>
        <v xml:space="preserve"> </v>
      </c>
      <c r="D242" s="1066"/>
      <c r="E242" s="1066"/>
      <c r="F242" s="1066"/>
      <c r="G242" s="1066"/>
      <c r="H242" s="1067"/>
      <c r="I242" s="472" t="str">
        <f>IF(ISBLANK('M&amp;V (ORÇ)'!I235)," ",'M&amp;V (ORÇ)'!I235)</f>
        <v xml:space="preserve"> </v>
      </c>
      <c r="J242" s="472" t="str">
        <f>IF(ISBLANK('M&amp;V (ORÇ)'!J235)," ",'M&amp;V (ORÇ)'!J235)</f>
        <v xml:space="preserve"> </v>
      </c>
      <c r="K242" s="474">
        <f>'M&amp;V (ORÇ)'!K235</f>
        <v>0</v>
      </c>
      <c r="L242" s="473">
        <f>'M&amp;V (ORÇ)'!L235</f>
        <v>0</v>
      </c>
      <c r="M242" s="120">
        <f t="shared" si="13"/>
        <v>0</v>
      </c>
      <c r="N242" s="122">
        <f t="shared" si="14"/>
        <v>0</v>
      </c>
      <c r="O242" s="121"/>
      <c r="P242" s="121"/>
    </row>
    <row r="243" spans="2:16" x14ac:dyDescent="0.2">
      <c r="B243" s="119">
        <v>25</v>
      </c>
      <c r="C243" s="1066" t="str">
        <f>IF(ISBLANK('M&amp;V (ORÇ)'!C236)," ",'M&amp;V (ORÇ)'!C236)</f>
        <v xml:space="preserve"> </v>
      </c>
      <c r="D243" s="1066"/>
      <c r="E243" s="1066"/>
      <c r="F243" s="1066"/>
      <c r="G243" s="1066"/>
      <c r="H243" s="1067"/>
      <c r="I243" s="472" t="str">
        <f>IF(ISBLANK('M&amp;V (ORÇ)'!I236)," ",'M&amp;V (ORÇ)'!I236)</f>
        <v xml:space="preserve"> </v>
      </c>
      <c r="J243" s="472" t="str">
        <f>IF(ISBLANK('M&amp;V (ORÇ)'!J236)," ",'M&amp;V (ORÇ)'!J236)</f>
        <v xml:space="preserve"> </v>
      </c>
      <c r="K243" s="474">
        <f>'M&amp;V (ORÇ)'!K236</f>
        <v>0</v>
      </c>
      <c r="L243" s="473">
        <f>'M&amp;V (ORÇ)'!L236</f>
        <v>0</v>
      </c>
      <c r="M243" s="120">
        <f t="shared" si="13"/>
        <v>0</v>
      </c>
      <c r="N243" s="122">
        <f t="shared" si="14"/>
        <v>0</v>
      </c>
      <c r="O243" s="121"/>
      <c r="P243" s="121"/>
    </row>
    <row r="244" spans="2:16" x14ac:dyDescent="0.2">
      <c r="B244" s="119">
        <v>26</v>
      </c>
      <c r="C244" s="1066" t="str">
        <f>IF(ISBLANK('M&amp;V (ORÇ)'!C237)," ",'M&amp;V (ORÇ)'!C237)</f>
        <v xml:space="preserve"> </v>
      </c>
      <c r="D244" s="1066"/>
      <c r="E244" s="1066"/>
      <c r="F244" s="1066"/>
      <c r="G244" s="1066"/>
      <c r="H244" s="1067"/>
      <c r="I244" s="472" t="str">
        <f>IF(ISBLANK('M&amp;V (ORÇ)'!I237)," ",'M&amp;V (ORÇ)'!I237)</f>
        <v xml:space="preserve"> </v>
      </c>
      <c r="J244" s="472" t="str">
        <f>IF(ISBLANK('M&amp;V (ORÇ)'!J237)," ",'M&amp;V (ORÇ)'!J237)</f>
        <v xml:space="preserve"> </v>
      </c>
      <c r="K244" s="474">
        <f>'M&amp;V (ORÇ)'!K237</f>
        <v>0</v>
      </c>
      <c r="L244" s="473">
        <f>'M&amp;V (ORÇ)'!L237</f>
        <v>0</v>
      </c>
      <c r="M244" s="120">
        <f t="shared" si="13"/>
        <v>0</v>
      </c>
      <c r="N244" s="122">
        <f t="shared" si="14"/>
        <v>0</v>
      </c>
      <c r="O244" s="121"/>
      <c r="P244" s="121"/>
    </row>
    <row r="245" spans="2:16" x14ac:dyDescent="0.2">
      <c r="B245" s="119">
        <v>27</v>
      </c>
      <c r="C245" s="1066" t="str">
        <f>IF(ISBLANK('M&amp;V (ORÇ)'!C238)," ",'M&amp;V (ORÇ)'!C238)</f>
        <v xml:space="preserve"> </v>
      </c>
      <c r="D245" s="1066"/>
      <c r="E245" s="1066"/>
      <c r="F245" s="1066"/>
      <c r="G245" s="1066"/>
      <c r="H245" s="1067"/>
      <c r="I245" s="472" t="str">
        <f>IF(ISBLANK('M&amp;V (ORÇ)'!I238)," ",'M&amp;V (ORÇ)'!I238)</f>
        <v xml:space="preserve"> </v>
      </c>
      <c r="J245" s="472" t="str">
        <f>IF(ISBLANK('M&amp;V (ORÇ)'!J238)," ",'M&amp;V (ORÇ)'!J238)</f>
        <v xml:space="preserve"> </v>
      </c>
      <c r="K245" s="474">
        <f>'M&amp;V (ORÇ)'!K238</f>
        <v>0</v>
      </c>
      <c r="L245" s="473">
        <f>'M&amp;V (ORÇ)'!L238</f>
        <v>0</v>
      </c>
      <c r="M245" s="120">
        <f t="shared" si="13"/>
        <v>0</v>
      </c>
      <c r="N245" s="122">
        <f t="shared" si="14"/>
        <v>0</v>
      </c>
      <c r="O245" s="121"/>
      <c r="P245" s="121"/>
    </row>
    <row r="246" spans="2:16" x14ac:dyDescent="0.2">
      <c r="B246" s="119">
        <v>28</v>
      </c>
      <c r="C246" s="1066" t="str">
        <f>IF(ISBLANK('M&amp;V (ORÇ)'!C239)," ",'M&amp;V (ORÇ)'!C239)</f>
        <v xml:space="preserve"> </v>
      </c>
      <c r="D246" s="1066"/>
      <c r="E246" s="1066"/>
      <c r="F246" s="1066"/>
      <c r="G246" s="1066"/>
      <c r="H246" s="1067"/>
      <c r="I246" s="472" t="str">
        <f>IF(ISBLANK('M&amp;V (ORÇ)'!I239)," ",'M&amp;V (ORÇ)'!I239)</f>
        <v xml:space="preserve"> </v>
      </c>
      <c r="J246" s="472" t="str">
        <f>IF(ISBLANK('M&amp;V (ORÇ)'!J239)," ",'M&amp;V (ORÇ)'!J239)</f>
        <v xml:space="preserve"> </v>
      </c>
      <c r="K246" s="474">
        <f>'M&amp;V (ORÇ)'!K239</f>
        <v>0</v>
      </c>
      <c r="L246" s="473">
        <f>'M&amp;V (ORÇ)'!L239</f>
        <v>0</v>
      </c>
      <c r="M246" s="120">
        <f t="shared" si="13"/>
        <v>0</v>
      </c>
      <c r="N246" s="122">
        <f t="shared" si="14"/>
        <v>0</v>
      </c>
      <c r="O246" s="121"/>
      <c r="P246" s="121"/>
    </row>
    <row r="247" spans="2:16" x14ac:dyDescent="0.2">
      <c r="B247" s="119">
        <v>29</v>
      </c>
      <c r="C247" s="1066" t="str">
        <f>IF(ISBLANK('M&amp;V (ORÇ)'!C240)," ",'M&amp;V (ORÇ)'!C240)</f>
        <v xml:space="preserve"> </v>
      </c>
      <c r="D247" s="1066"/>
      <c r="E247" s="1066"/>
      <c r="F247" s="1066"/>
      <c r="G247" s="1066"/>
      <c r="H247" s="1067"/>
      <c r="I247" s="472" t="str">
        <f>IF(ISBLANK('M&amp;V (ORÇ)'!I240)," ",'M&amp;V (ORÇ)'!I240)</f>
        <v xml:space="preserve"> </v>
      </c>
      <c r="J247" s="472" t="str">
        <f>IF(ISBLANK('M&amp;V (ORÇ)'!J240)," ",'M&amp;V (ORÇ)'!J240)</f>
        <v xml:space="preserve"> </v>
      </c>
      <c r="K247" s="474">
        <f>'M&amp;V (ORÇ)'!K240</f>
        <v>0</v>
      </c>
      <c r="L247" s="473">
        <f>'M&amp;V (ORÇ)'!L240</f>
        <v>0</v>
      </c>
      <c r="M247" s="120">
        <f t="shared" si="13"/>
        <v>0</v>
      </c>
      <c r="N247" s="122">
        <f t="shared" si="14"/>
        <v>0</v>
      </c>
      <c r="O247" s="121"/>
      <c r="P247" s="121"/>
    </row>
    <row r="248" spans="2:16" x14ac:dyDescent="0.2">
      <c r="B248" s="119">
        <v>30</v>
      </c>
      <c r="C248" s="1066" t="str">
        <f>IF(ISBLANK('M&amp;V (ORÇ)'!C241)," ",'M&amp;V (ORÇ)'!C241)</f>
        <v xml:space="preserve"> </v>
      </c>
      <c r="D248" s="1066"/>
      <c r="E248" s="1066"/>
      <c r="F248" s="1066"/>
      <c r="G248" s="1066"/>
      <c r="H248" s="1067"/>
      <c r="I248" s="472" t="str">
        <f>IF(ISBLANK('M&amp;V (ORÇ)'!I241)," ",'M&amp;V (ORÇ)'!I241)</f>
        <v xml:space="preserve"> </v>
      </c>
      <c r="J248" s="472" t="str">
        <f>IF(ISBLANK('M&amp;V (ORÇ)'!J241)," ",'M&amp;V (ORÇ)'!J241)</f>
        <v xml:space="preserve"> </v>
      </c>
      <c r="K248" s="474">
        <f>'M&amp;V (ORÇ)'!K241</f>
        <v>0</v>
      </c>
      <c r="L248" s="473">
        <f>'M&amp;V (ORÇ)'!L241</f>
        <v>0</v>
      </c>
      <c r="M248" s="120">
        <f t="shared" si="13"/>
        <v>0</v>
      </c>
      <c r="N248" s="122">
        <f t="shared" si="14"/>
        <v>0</v>
      </c>
      <c r="O248" s="121"/>
      <c r="P248" s="121"/>
    </row>
    <row r="249" spans="2:16" x14ac:dyDescent="0.2">
      <c r="B249" s="119">
        <v>31</v>
      </c>
      <c r="C249" s="1066" t="str">
        <f>IF(ISBLANK('M&amp;V (ORÇ)'!C242)," ",'M&amp;V (ORÇ)'!C242)</f>
        <v xml:space="preserve"> </v>
      </c>
      <c r="D249" s="1066"/>
      <c r="E249" s="1066"/>
      <c r="F249" s="1066"/>
      <c r="G249" s="1066"/>
      <c r="H249" s="1067"/>
      <c r="I249" s="472" t="str">
        <f>IF(ISBLANK('M&amp;V (ORÇ)'!I242)," ",'M&amp;V (ORÇ)'!I242)</f>
        <v xml:space="preserve"> </v>
      </c>
      <c r="J249" s="472" t="str">
        <f>IF(ISBLANK('M&amp;V (ORÇ)'!J242)," ",'M&amp;V (ORÇ)'!J242)</f>
        <v xml:space="preserve"> </v>
      </c>
      <c r="K249" s="474">
        <f>'M&amp;V (ORÇ)'!K242</f>
        <v>0</v>
      </c>
      <c r="L249" s="473">
        <f>'M&amp;V (ORÇ)'!L242</f>
        <v>0</v>
      </c>
      <c r="M249" s="120">
        <f t="shared" si="13"/>
        <v>0</v>
      </c>
      <c r="N249" s="122">
        <f t="shared" si="14"/>
        <v>0</v>
      </c>
      <c r="O249" s="121"/>
      <c r="P249" s="121"/>
    </row>
    <row r="250" spans="2:16" x14ac:dyDescent="0.2">
      <c r="B250" s="119">
        <v>32</v>
      </c>
      <c r="C250" s="1066" t="str">
        <f>IF(ISBLANK('M&amp;V (ORÇ)'!C243)," ",'M&amp;V (ORÇ)'!C243)</f>
        <v xml:space="preserve"> </v>
      </c>
      <c r="D250" s="1066"/>
      <c r="E250" s="1066"/>
      <c r="F250" s="1066"/>
      <c r="G250" s="1066"/>
      <c r="H250" s="1067"/>
      <c r="I250" s="472" t="str">
        <f>IF(ISBLANK('M&amp;V (ORÇ)'!I243)," ",'M&amp;V (ORÇ)'!I243)</f>
        <v xml:space="preserve"> </v>
      </c>
      <c r="J250" s="472" t="str">
        <f>IF(ISBLANK('M&amp;V (ORÇ)'!J243)," ",'M&amp;V (ORÇ)'!J243)</f>
        <v xml:space="preserve"> </v>
      </c>
      <c r="K250" s="474">
        <f>'M&amp;V (ORÇ)'!K243</f>
        <v>0</v>
      </c>
      <c r="L250" s="473">
        <f>'M&amp;V (ORÇ)'!L243</f>
        <v>0</v>
      </c>
      <c r="M250" s="120">
        <f t="shared" si="13"/>
        <v>0</v>
      </c>
      <c r="N250" s="122">
        <f t="shared" si="14"/>
        <v>0</v>
      </c>
      <c r="O250" s="121"/>
      <c r="P250" s="121"/>
    </row>
    <row r="251" spans="2:16" x14ac:dyDescent="0.2">
      <c r="B251" s="119">
        <v>33</v>
      </c>
      <c r="C251" s="1066" t="str">
        <f>IF(ISBLANK('M&amp;V (ORÇ)'!C244)," ",'M&amp;V (ORÇ)'!C244)</f>
        <v xml:space="preserve"> </v>
      </c>
      <c r="D251" s="1066"/>
      <c r="E251" s="1066"/>
      <c r="F251" s="1066"/>
      <c r="G251" s="1066"/>
      <c r="H251" s="1067"/>
      <c r="I251" s="472" t="str">
        <f>IF(ISBLANK('M&amp;V (ORÇ)'!I244)," ",'M&amp;V (ORÇ)'!I244)</f>
        <v xml:space="preserve"> </v>
      </c>
      <c r="J251" s="472" t="str">
        <f>IF(ISBLANK('M&amp;V (ORÇ)'!J244)," ",'M&amp;V (ORÇ)'!J244)</f>
        <v xml:space="preserve"> </v>
      </c>
      <c r="K251" s="474">
        <f>'M&amp;V (ORÇ)'!K244</f>
        <v>0</v>
      </c>
      <c r="L251" s="473">
        <f>'M&amp;V (ORÇ)'!L244</f>
        <v>0</v>
      </c>
      <c r="M251" s="120">
        <f t="shared" si="13"/>
        <v>0</v>
      </c>
      <c r="N251" s="122">
        <f t="shared" ref="N251:N268" si="15">M251-O251-P251</f>
        <v>0</v>
      </c>
      <c r="O251" s="121"/>
      <c r="P251" s="121"/>
    </row>
    <row r="252" spans="2:16" x14ac:dyDescent="0.2">
      <c r="B252" s="119">
        <v>34</v>
      </c>
      <c r="C252" s="1066" t="str">
        <f>IF(ISBLANK('M&amp;V (ORÇ)'!C245)," ",'M&amp;V (ORÇ)'!C245)</f>
        <v xml:space="preserve"> </v>
      </c>
      <c r="D252" s="1066"/>
      <c r="E252" s="1066"/>
      <c r="F252" s="1066"/>
      <c r="G252" s="1066"/>
      <c r="H252" s="1067"/>
      <c r="I252" s="472" t="str">
        <f>IF(ISBLANK('M&amp;V (ORÇ)'!I245)," ",'M&amp;V (ORÇ)'!I245)</f>
        <v xml:space="preserve"> </v>
      </c>
      <c r="J252" s="472" t="str">
        <f>IF(ISBLANK('M&amp;V (ORÇ)'!J245)," ",'M&amp;V (ORÇ)'!J245)</f>
        <v xml:space="preserve"> </v>
      </c>
      <c r="K252" s="474">
        <f>'M&amp;V (ORÇ)'!K245</f>
        <v>0</v>
      </c>
      <c r="L252" s="473">
        <f>'M&amp;V (ORÇ)'!L245</f>
        <v>0</v>
      </c>
      <c r="M252" s="120">
        <f t="shared" si="13"/>
        <v>0</v>
      </c>
      <c r="N252" s="122">
        <f t="shared" si="15"/>
        <v>0</v>
      </c>
      <c r="O252" s="121"/>
      <c r="P252" s="121"/>
    </row>
    <row r="253" spans="2:16" x14ac:dyDescent="0.2">
      <c r="B253" s="119">
        <v>35</v>
      </c>
      <c r="C253" s="1066" t="str">
        <f>IF(ISBLANK('M&amp;V (ORÇ)'!C246)," ",'M&amp;V (ORÇ)'!C246)</f>
        <v xml:space="preserve"> </v>
      </c>
      <c r="D253" s="1066"/>
      <c r="E253" s="1066"/>
      <c r="F253" s="1066"/>
      <c r="G253" s="1066"/>
      <c r="H253" s="1067"/>
      <c r="I253" s="472" t="str">
        <f>IF(ISBLANK('M&amp;V (ORÇ)'!I246)," ",'M&amp;V (ORÇ)'!I246)</f>
        <v xml:space="preserve"> </v>
      </c>
      <c r="J253" s="472" t="str">
        <f>IF(ISBLANK('M&amp;V (ORÇ)'!J246)," ",'M&amp;V (ORÇ)'!J246)</f>
        <v xml:space="preserve"> </v>
      </c>
      <c r="K253" s="474">
        <f>'M&amp;V (ORÇ)'!K246</f>
        <v>0</v>
      </c>
      <c r="L253" s="473">
        <f>'M&amp;V (ORÇ)'!L246</f>
        <v>0</v>
      </c>
      <c r="M253" s="120">
        <f t="shared" si="13"/>
        <v>0</v>
      </c>
      <c r="N253" s="122">
        <f t="shared" si="15"/>
        <v>0</v>
      </c>
      <c r="O253" s="121"/>
      <c r="P253" s="121"/>
    </row>
    <row r="254" spans="2:16" x14ac:dyDescent="0.2">
      <c r="B254" s="119">
        <v>36</v>
      </c>
      <c r="C254" s="1066" t="str">
        <f>IF(ISBLANK('M&amp;V (ORÇ)'!C247)," ",'M&amp;V (ORÇ)'!C247)</f>
        <v xml:space="preserve"> </v>
      </c>
      <c r="D254" s="1066"/>
      <c r="E254" s="1066"/>
      <c r="F254" s="1066"/>
      <c r="G254" s="1066"/>
      <c r="H254" s="1067"/>
      <c r="I254" s="472" t="str">
        <f>IF(ISBLANK('M&amp;V (ORÇ)'!I247)," ",'M&amp;V (ORÇ)'!I247)</f>
        <v xml:space="preserve"> </v>
      </c>
      <c r="J254" s="472" t="str">
        <f>IF(ISBLANK('M&amp;V (ORÇ)'!J247)," ",'M&amp;V (ORÇ)'!J247)</f>
        <v xml:space="preserve"> </v>
      </c>
      <c r="K254" s="474">
        <f>'M&amp;V (ORÇ)'!K247</f>
        <v>0</v>
      </c>
      <c r="L254" s="473">
        <f>'M&amp;V (ORÇ)'!L247</f>
        <v>0</v>
      </c>
      <c r="M254" s="120">
        <f t="shared" si="13"/>
        <v>0</v>
      </c>
      <c r="N254" s="122">
        <f t="shared" si="15"/>
        <v>0</v>
      </c>
      <c r="O254" s="121"/>
      <c r="P254" s="121"/>
    </row>
    <row r="255" spans="2:16" x14ac:dyDescent="0.2">
      <c r="B255" s="119">
        <v>37</v>
      </c>
      <c r="C255" s="1066" t="str">
        <f>IF(ISBLANK('M&amp;V (ORÇ)'!C248)," ",'M&amp;V (ORÇ)'!C248)</f>
        <v xml:space="preserve"> </v>
      </c>
      <c r="D255" s="1066"/>
      <c r="E255" s="1066"/>
      <c r="F255" s="1066"/>
      <c r="G255" s="1066"/>
      <c r="H255" s="1067"/>
      <c r="I255" s="472" t="str">
        <f>IF(ISBLANK('M&amp;V (ORÇ)'!I248)," ",'M&amp;V (ORÇ)'!I248)</f>
        <v xml:space="preserve"> </v>
      </c>
      <c r="J255" s="472" t="str">
        <f>IF(ISBLANK('M&amp;V (ORÇ)'!J248)," ",'M&amp;V (ORÇ)'!J248)</f>
        <v xml:space="preserve"> </v>
      </c>
      <c r="K255" s="474">
        <f>'M&amp;V (ORÇ)'!K248</f>
        <v>0</v>
      </c>
      <c r="L255" s="473">
        <f>'M&amp;V (ORÇ)'!L248</f>
        <v>0</v>
      </c>
      <c r="M255" s="120">
        <f t="shared" si="13"/>
        <v>0</v>
      </c>
      <c r="N255" s="122">
        <f t="shared" si="15"/>
        <v>0</v>
      </c>
      <c r="O255" s="121"/>
      <c r="P255" s="121"/>
    </row>
    <row r="256" spans="2:16" x14ac:dyDescent="0.2">
      <c r="B256" s="119">
        <v>38</v>
      </c>
      <c r="C256" s="1066" t="str">
        <f>IF(ISBLANK('M&amp;V (ORÇ)'!C249)," ",'M&amp;V (ORÇ)'!C249)</f>
        <v xml:space="preserve"> </v>
      </c>
      <c r="D256" s="1066"/>
      <c r="E256" s="1066"/>
      <c r="F256" s="1066"/>
      <c r="G256" s="1066"/>
      <c r="H256" s="1067"/>
      <c r="I256" s="472" t="str">
        <f>IF(ISBLANK('M&amp;V (ORÇ)'!I249)," ",'M&amp;V (ORÇ)'!I249)</f>
        <v xml:space="preserve"> </v>
      </c>
      <c r="J256" s="472" t="str">
        <f>IF(ISBLANK('M&amp;V (ORÇ)'!J249)," ",'M&amp;V (ORÇ)'!J249)</f>
        <v xml:space="preserve"> </v>
      </c>
      <c r="K256" s="474">
        <f>'M&amp;V (ORÇ)'!K249</f>
        <v>0</v>
      </c>
      <c r="L256" s="473">
        <f>'M&amp;V (ORÇ)'!L249</f>
        <v>0</v>
      </c>
      <c r="M256" s="120">
        <f t="shared" si="13"/>
        <v>0</v>
      </c>
      <c r="N256" s="122">
        <f t="shared" si="15"/>
        <v>0</v>
      </c>
      <c r="O256" s="121"/>
      <c r="P256" s="121"/>
    </row>
    <row r="257" spans="2:16" x14ac:dyDescent="0.2">
      <c r="B257" s="119">
        <v>39</v>
      </c>
      <c r="C257" s="1066" t="str">
        <f>IF(ISBLANK('M&amp;V (ORÇ)'!C250)," ",'M&amp;V (ORÇ)'!C250)</f>
        <v xml:space="preserve"> </v>
      </c>
      <c r="D257" s="1066"/>
      <c r="E257" s="1066"/>
      <c r="F257" s="1066"/>
      <c r="G257" s="1066"/>
      <c r="H257" s="1067"/>
      <c r="I257" s="472" t="str">
        <f>IF(ISBLANK('M&amp;V (ORÇ)'!I250)," ",'M&amp;V (ORÇ)'!I250)</f>
        <v xml:space="preserve"> </v>
      </c>
      <c r="J257" s="472" t="str">
        <f>IF(ISBLANK('M&amp;V (ORÇ)'!J250)," ",'M&amp;V (ORÇ)'!J250)</f>
        <v xml:space="preserve"> </v>
      </c>
      <c r="K257" s="474">
        <f>'M&amp;V (ORÇ)'!K250</f>
        <v>0</v>
      </c>
      <c r="L257" s="473">
        <f>'M&amp;V (ORÇ)'!L250</f>
        <v>0</v>
      </c>
      <c r="M257" s="120">
        <f t="shared" si="13"/>
        <v>0</v>
      </c>
      <c r="N257" s="122">
        <f t="shared" si="15"/>
        <v>0</v>
      </c>
      <c r="O257" s="121"/>
      <c r="P257" s="121"/>
    </row>
    <row r="258" spans="2:16" x14ac:dyDescent="0.2">
      <c r="B258" s="119">
        <v>40</v>
      </c>
      <c r="C258" s="1066" t="str">
        <f>IF(ISBLANK('M&amp;V (ORÇ)'!C251)," ",'M&amp;V (ORÇ)'!C251)</f>
        <v xml:space="preserve"> </v>
      </c>
      <c r="D258" s="1066"/>
      <c r="E258" s="1066"/>
      <c r="F258" s="1066"/>
      <c r="G258" s="1066"/>
      <c r="H258" s="1067"/>
      <c r="I258" s="472" t="str">
        <f>IF(ISBLANK('M&amp;V (ORÇ)'!I251)," ",'M&amp;V (ORÇ)'!I251)</f>
        <v xml:space="preserve"> </v>
      </c>
      <c r="J258" s="472" t="str">
        <f>IF(ISBLANK('M&amp;V (ORÇ)'!J251)," ",'M&amp;V (ORÇ)'!J251)</f>
        <v xml:space="preserve"> </v>
      </c>
      <c r="K258" s="474">
        <f>'M&amp;V (ORÇ)'!K251</f>
        <v>0</v>
      </c>
      <c r="L258" s="473">
        <f>'M&amp;V (ORÇ)'!L251</f>
        <v>0</v>
      </c>
      <c r="M258" s="120">
        <f t="shared" si="13"/>
        <v>0</v>
      </c>
      <c r="N258" s="122">
        <f t="shared" si="15"/>
        <v>0</v>
      </c>
      <c r="O258" s="121"/>
      <c r="P258" s="121"/>
    </row>
    <row r="259" spans="2:16" x14ac:dyDescent="0.2">
      <c r="B259" s="119">
        <v>41</v>
      </c>
      <c r="C259" s="1066" t="str">
        <f>IF(ISBLANK('M&amp;V (ORÇ)'!C252)," ",'M&amp;V (ORÇ)'!C252)</f>
        <v xml:space="preserve"> </v>
      </c>
      <c r="D259" s="1066"/>
      <c r="E259" s="1066"/>
      <c r="F259" s="1066"/>
      <c r="G259" s="1066"/>
      <c r="H259" s="1067"/>
      <c r="I259" s="472" t="str">
        <f>IF(ISBLANK('M&amp;V (ORÇ)'!I252)," ",'M&amp;V (ORÇ)'!I252)</f>
        <v xml:space="preserve"> </v>
      </c>
      <c r="J259" s="472" t="str">
        <f>IF(ISBLANK('M&amp;V (ORÇ)'!J252)," ",'M&amp;V (ORÇ)'!J252)</f>
        <v xml:space="preserve"> </v>
      </c>
      <c r="K259" s="474">
        <f>'M&amp;V (ORÇ)'!K252</f>
        <v>0</v>
      </c>
      <c r="L259" s="473">
        <f>'M&amp;V (ORÇ)'!L252</f>
        <v>0</v>
      </c>
      <c r="M259" s="120">
        <f t="shared" si="13"/>
        <v>0</v>
      </c>
      <c r="N259" s="122">
        <f t="shared" si="15"/>
        <v>0</v>
      </c>
      <c r="O259" s="121"/>
      <c r="P259" s="121"/>
    </row>
    <row r="260" spans="2:16" x14ac:dyDescent="0.2">
      <c r="B260" s="119">
        <v>42</v>
      </c>
      <c r="C260" s="1066" t="str">
        <f>IF(ISBLANK('M&amp;V (ORÇ)'!C253)," ",'M&amp;V (ORÇ)'!C253)</f>
        <v xml:space="preserve"> </v>
      </c>
      <c r="D260" s="1066"/>
      <c r="E260" s="1066"/>
      <c r="F260" s="1066"/>
      <c r="G260" s="1066"/>
      <c r="H260" s="1067"/>
      <c r="I260" s="472" t="str">
        <f>IF(ISBLANK('M&amp;V (ORÇ)'!I253)," ",'M&amp;V (ORÇ)'!I253)</f>
        <v xml:space="preserve"> </v>
      </c>
      <c r="J260" s="472" t="str">
        <f>IF(ISBLANK('M&amp;V (ORÇ)'!J253)," ",'M&amp;V (ORÇ)'!J253)</f>
        <v xml:space="preserve"> </v>
      </c>
      <c r="K260" s="474">
        <f>'M&amp;V (ORÇ)'!K253</f>
        <v>0</v>
      </c>
      <c r="L260" s="473">
        <f>'M&amp;V (ORÇ)'!L253</f>
        <v>0</v>
      </c>
      <c r="M260" s="120">
        <f t="shared" si="13"/>
        <v>0</v>
      </c>
      <c r="N260" s="122">
        <f t="shared" si="15"/>
        <v>0</v>
      </c>
      <c r="O260" s="121"/>
      <c r="P260" s="121"/>
    </row>
    <row r="261" spans="2:16" x14ac:dyDescent="0.2">
      <c r="B261" s="119">
        <v>43</v>
      </c>
      <c r="C261" s="1066" t="str">
        <f>IF(ISBLANK('M&amp;V (ORÇ)'!C254)," ",'M&amp;V (ORÇ)'!C254)</f>
        <v xml:space="preserve"> </v>
      </c>
      <c r="D261" s="1066"/>
      <c r="E261" s="1066"/>
      <c r="F261" s="1066"/>
      <c r="G261" s="1066"/>
      <c r="H261" s="1067"/>
      <c r="I261" s="472" t="str">
        <f>IF(ISBLANK('M&amp;V (ORÇ)'!I254)," ",'M&amp;V (ORÇ)'!I254)</f>
        <v xml:space="preserve"> </v>
      </c>
      <c r="J261" s="472" t="str">
        <f>IF(ISBLANK('M&amp;V (ORÇ)'!J254)," ",'M&amp;V (ORÇ)'!J254)</f>
        <v xml:space="preserve"> </v>
      </c>
      <c r="K261" s="474">
        <f>'M&amp;V (ORÇ)'!K254</f>
        <v>0</v>
      </c>
      <c r="L261" s="473">
        <f>'M&amp;V (ORÇ)'!L254</f>
        <v>0</v>
      </c>
      <c r="M261" s="120">
        <f t="shared" si="13"/>
        <v>0</v>
      </c>
      <c r="N261" s="122">
        <f t="shared" si="15"/>
        <v>0</v>
      </c>
      <c r="O261" s="121"/>
      <c r="P261" s="121"/>
    </row>
    <row r="262" spans="2:16" x14ac:dyDescent="0.2">
      <c r="B262" s="119">
        <v>44</v>
      </c>
      <c r="C262" s="1066" t="str">
        <f>IF(ISBLANK('M&amp;V (ORÇ)'!C255)," ",'M&amp;V (ORÇ)'!C255)</f>
        <v xml:space="preserve"> </v>
      </c>
      <c r="D262" s="1066"/>
      <c r="E262" s="1066"/>
      <c r="F262" s="1066"/>
      <c r="G262" s="1066"/>
      <c r="H262" s="1067"/>
      <c r="I262" s="472" t="str">
        <f>IF(ISBLANK('M&amp;V (ORÇ)'!I255)," ",'M&amp;V (ORÇ)'!I255)</f>
        <v xml:space="preserve"> </v>
      </c>
      <c r="J262" s="472" t="str">
        <f>IF(ISBLANK('M&amp;V (ORÇ)'!J255)," ",'M&amp;V (ORÇ)'!J255)</f>
        <v xml:space="preserve"> </v>
      </c>
      <c r="K262" s="474">
        <f>'M&amp;V (ORÇ)'!K255</f>
        <v>0</v>
      </c>
      <c r="L262" s="473">
        <f>'M&amp;V (ORÇ)'!L255</f>
        <v>0</v>
      </c>
      <c r="M262" s="120">
        <f t="shared" si="13"/>
        <v>0</v>
      </c>
      <c r="N262" s="122">
        <f t="shared" si="15"/>
        <v>0</v>
      </c>
      <c r="O262" s="121"/>
      <c r="P262" s="121"/>
    </row>
    <row r="263" spans="2:16" x14ac:dyDescent="0.2">
      <c r="B263" s="119">
        <v>45</v>
      </c>
      <c r="C263" s="1066" t="str">
        <f>IF(ISBLANK('M&amp;V (ORÇ)'!C256)," ",'M&amp;V (ORÇ)'!C256)</f>
        <v xml:space="preserve"> </v>
      </c>
      <c r="D263" s="1066"/>
      <c r="E263" s="1066"/>
      <c r="F263" s="1066"/>
      <c r="G263" s="1066"/>
      <c r="H263" s="1067"/>
      <c r="I263" s="472" t="str">
        <f>IF(ISBLANK('M&amp;V (ORÇ)'!I256)," ",'M&amp;V (ORÇ)'!I256)</f>
        <v xml:space="preserve"> </v>
      </c>
      <c r="J263" s="472" t="str">
        <f>IF(ISBLANK('M&amp;V (ORÇ)'!J256)," ",'M&amp;V (ORÇ)'!J256)</f>
        <v xml:space="preserve"> </v>
      </c>
      <c r="K263" s="474">
        <f>'M&amp;V (ORÇ)'!K256</f>
        <v>0</v>
      </c>
      <c r="L263" s="473">
        <f>'M&amp;V (ORÇ)'!L256</f>
        <v>0</v>
      </c>
      <c r="M263" s="120">
        <f t="shared" si="13"/>
        <v>0</v>
      </c>
      <c r="N263" s="122">
        <f t="shared" si="15"/>
        <v>0</v>
      </c>
      <c r="O263" s="121"/>
      <c r="P263" s="121"/>
    </row>
    <row r="264" spans="2:16" x14ac:dyDescent="0.2">
      <c r="B264" s="119">
        <v>46</v>
      </c>
      <c r="C264" s="1066" t="str">
        <f>IF(ISBLANK('M&amp;V (ORÇ)'!C257)," ",'M&amp;V (ORÇ)'!C257)</f>
        <v xml:space="preserve"> </v>
      </c>
      <c r="D264" s="1066"/>
      <c r="E264" s="1066"/>
      <c r="F264" s="1066"/>
      <c r="G264" s="1066"/>
      <c r="H264" s="1067"/>
      <c r="I264" s="472" t="str">
        <f>IF(ISBLANK('M&amp;V (ORÇ)'!I257)," ",'M&amp;V (ORÇ)'!I257)</f>
        <v xml:space="preserve"> </v>
      </c>
      <c r="J264" s="472" t="str">
        <f>IF(ISBLANK('M&amp;V (ORÇ)'!J257)," ",'M&amp;V (ORÇ)'!J257)</f>
        <v xml:space="preserve"> </v>
      </c>
      <c r="K264" s="474">
        <f>'M&amp;V (ORÇ)'!K257</f>
        <v>0</v>
      </c>
      <c r="L264" s="473">
        <f>'M&amp;V (ORÇ)'!L257</f>
        <v>0</v>
      </c>
      <c r="M264" s="120">
        <f t="shared" si="13"/>
        <v>0</v>
      </c>
      <c r="N264" s="122">
        <f t="shared" si="15"/>
        <v>0</v>
      </c>
      <c r="O264" s="121"/>
      <c r="P264" s="121"/>
    </row>
    <row r="265" spans="2:16" x14ac:dyDescent="0.2">
      <c r="B265" s="119">
        <v>47</v>
      </c>
      <c r="C265" s="1066" t="str">
        <f>IF(ISBLANK('M&amp;V (ORÇ)'!C258)," ",'M&amp;V (ORÇ)'!C258)</f>
        <v xml:space="preserve"> </v>
      </c>
      <c r="D265" s="1066"/>
      <c r="E265" s="1066"/>
      <c r="F265" s="1066"/>
      <c r="G265" s="1066"/>
      <c r="H265" s="1067"/>
      <c r="I265" s="472" t="str">
        <f>IF(ISBLANK('M&amp;V (ORÇ)'!I258)," ",'M&amp;V (ORÇ)'!I258)</f>
        <v xml:space="preserve"> </v>
      </c>
      <c r="J265" s="472" t="str">
        <f>IF(ISBLANK('M&amp;V (ORÇ)'!J258)," ",'M&amp;V (ORÇ)'!J258)</f>
        <v xml:space="preserve"> </v>
      </c>
      <c r="K265" s="474">
        <f>'M&amp;V (ORÇ)'!K258</f>
        <v>0</v>
      </c>
      <c r="L265" s="473">
        <f>'M&amp;V (ORÇ)'!L258</f>
        <v>0</v>
      </c>
      <c r="M265" s="120">
        <f t="shared" si="13"/>
        <v>0</v>
      </c>
      <c r="N265" s="122">
        <f t="shared" si="15"/>
        <v>0</v>
      </c>
      <c r="O265" s="121"/>
      <c r="P265" s="121"/>
    </row>
    <row r="266" spans="2:16" x14ac:dyDescent="0.2">
      <c r="B266" s="119">
        <v>48</v>
      </c>
      <c r="C266" s="1066" t="str">
        <f>IF(ISBLANK('M&amp;V (ORÇ)'!C259)," ",'M&amp;V (ORÇ)'!C259)</f>
        <v xml:space="preserve"> </v>
      </c>
      <c r="D266" s="1066"/>
      <c r="E266" s="1066"/>
      <c r="F266" s="1066"/>
      <c r="G266" s="1066"/>
      <c r="H266" s="1067"/>
      <c r="I266" s="472" t="str">
        <f>IF(ISBLANK('M&amp;V (ORÇ)'!I259)," ",'M&amp;V (ORÇ)'!I259)</f>
        <v xml:space="preserve"> </v>
      </c>
      <c r="J266" s="472" t="str">
        <f>IF(ISBLANK('M&amp;V (ORÇ)'!J259)," ",'M&amp;V (ORÇ)'!J259)</f>
        <v xml:space="preserve"> </v>
      </c>
      <c r="K266" s="474">
        <f>'M&amp;V (ORÇ)'!K259</f>
        <v>0</v>
      </c>
      <c r="L266" s="473">
        <f>'M&amp;V (ORÇ)'!L259</f>
        <v>0</v>
      </c>
      <c r="M266" s="120">
        <f t="shared" si="13"/>
        <v>0</v>
      </c>
      <c r="N266" s="122">
        <f t="shared" si="15"/>
        <v>0</v>
      </c>
      <c r="O266" s="121"/>
      <c r="P266" s="121"/>
    </row>
    <row r="267" spans="2:16" x14ac:dyDescent="0.2">
      <c r="B267" s="119">
        <v>49</v>
      </c>
      <c r="C267" s="1066" t="str">
        <f>IF(ISBLANK('M&amp;V (ORÇ)'!C260)," ",'M&amp;V (ORÇ)'!C260)</f>
        <v xml:space="preserve"> </v>
      </c>
      <c r="D267" s="1066"/>
      <c r="E267" s="1066"/>
      <c r="F267" s="1066"/>
      <c r="G267" s="1066"/>
      <c r="H267" s="1067"/>
      <c r="I267" s="472" t="str">
        <f>IF(ISBLANK('M&amp;V (ORÇ)'!I260)," ",'M&amp;V (ORÇ)'!I260)</f>
        <v xml:space="preserve"> </v>
      </c>
      <c r="J267" s="472" t="str">
        <f>IF(ISBLANK('M&amp;V (ORÇ)'!J260)," ",'M&amp;V (ORÇ)'!J260)</f>
        <v xml:space="preserve"> </v>
      </c>
      <c r="K267" s="474">
        <f>'M&amp;V (ORÇ)'!K260</f>
        <v>0</v>
      </c>
      <c r="L267" s="473">
        <f>'M&amp;V (ORÇ)'!L260</f>
        <v>0</v>
      </c>
      <c r="M267" s="120">
        <f t="shared" si="13"/>
        <v>0</v>
      </c>
      <c r="N267" s="122">
        <f t="shared" si="15"/>
        <v>0</v>
      </c>
      <c r="O267" s="121"/>
      <c r="P267" s="121"/>
    </row>
    <row r="268" spans="2:16" x14ac:dyDescent="0.2">
      <c r="B268" s="119">
        <v>50</v>
      </c>
      <c r="C268" s="1066" t="str">
        <f>IF(ISBLANK('M&amp;V (ORÇ)'!C261)," ",'M&amp;V (ORÇ)'!C261)</f>
        <v xml:space="preserve"> </v>
      </c>
      <c r="D268" s="1066"/>
      <c r="E268" s="1066"/>
      <c r="F268" s="1066"/>
      <c r="G268" s="1066"/>
      <c r="H268" s="1067"/>
      <c r="I268" s="472" t="str">
        <f>IF(ISBLANK('M&amp;V (ORÇ)'!I261)," ",'M&amp;V (ORÇ)'!I261)</f>
        <v xml:space="preserve"> </v>
      </c>
      <c r="J268" s="472" t="str">
        <f>IF(ISBLANK('M&amp;V (ORÇ)'!J261)," ",'M&amp;V (ORÇ)'!J261)</f>
        <v xml:space="preserve"> </v>
      </c>
      <c r="K268" s="474">
        <f>'M&amp;V (ORÇ)'!K261</f>
        <v>0</v>
      </c>
      <c r="L268" s="473">
        <f>'M&amp;V (ORÇ)'!L261</f>
        <v>0</v>
      </c>
      <c r="M268" s="120">
        <f t="shared" si="13"/>
        <v>0</v>
      </c>
      <c r="N268" s="122">
        <f t="shared" si="15"/>
        <v>0</v>
      </c>
      <c r="O268" s="121"/>
      <c r="P268" s="121"/>
    </row>
    <row r="269" spans="2:16" x14ac:dyDescent="0.2">
      <c r="B269" s="123"/>
      <c r="C269" s="1075" t="s">
        <v>678</v>
      </c>
      <c r="D269" s="1075"/>
      <c r="E269" s="1075"/>
      <c r="F269" s="1075"/>
      <c r="G269" s="1075"/>
      <c r="H269" s="1075"/>
      <c r="I269" s="1075"/>
      <c r="J269" s="1075"/>
      <c r="K269" s="1075"/>
      <c r="L269" s="1076"/>
      <c r="M269" s="124">
        <f>SUM(M219:M268)</f>
        <v>0</v>
      </c>
      <c r="N269" s="124">
        <f>SUM(N219:N268)</f>
        <v>0</v>
      </c>
      <c r="O269" s="124">
        <f>SUM(O219:O268)</f>
        <v>0</v>
      </c>
      <c r="P269" s="124">
        <f>SUM(P219:P268)</f>
        <v>0</v>
      </c>
    </row>
    <row r="270" spans="2:16" x14ac:dyDescent="0.2">
      <c r="B270" s="126"/>
      <c r="C270" s="1096" t="s">
        <v>679</v>
      </c>
      <c r="D270" s="1096"/>
      <c r="E270" s="1096"/>
      <c r="F270" s="1096"/>
      <c r="G270" s="1096"/>
      <c r="H270" s="1096"/>
      <c r="I270" s="1096"/>
      <c r="J270" s="1096"/>
      <c r="K270" s="1096"/>
      <c r="L270" s="1097"/>
      <c r="M270" s="127">
        <f>SUM(M216,M269)</f>
        <v>0</v>
      </c>
      <c r="N270" s="128">
        <f>SUM(N216,N269)</f>
        <v>0</v>
      </c>
      <c r="O270" s="128">
        <f>SUM(O216,O269)</f>
        <v>0</v>
      </c>
      <c r="P270" s="128">
        <f>SUM(P216,P269)</f>
        <v>0</v>
      </c>
    </row>
    <row r="271" spans="2:16" x14ac:dyDescent="0.2">
      <c r="B271" s="1062" t="s">
        <v>675</v>
      </c>
      <c r="C271" s="1063"/>
      <c r="D271" s="1063"/>
      <c r="E271" s="1063"/>
      <c r="F271" s="1063"/>
      <c r="G271" s="1063"/>
      <c r="H271" s="1063"/>
      <c r="I271" s="1063"/>
      <c r="J271" s="1063"/>
      <c r="K271" s="1063"/>
      <c r="L271" s="1063"/>
      <c r="M271" s="1063"/>
      <c r="N271" s="1063"/>
      <c r="O271" s="1063"/>
      <c r="P271" s="1064"/>
    </row>
    <row r="272" spans="2:16" x14ac:dyDescent="0.2">
      <c r="B272" s="1093" t="s">
        <v>227</v>
      </c>
      <c r="C272" s="1094"/>
      <c r="D272" s="1094"/>
      <c r="E272" s="1094"/>
      <c r="F272" s="1094"/>
      <c r="G272" s="1094"/>
      <c r="H272" s="1094"/>
      <c r="I272" s="1094"/>
      <c r="J272" s="1094"/>
      <c r="K272" s="1094"/>
      <c r="L272" s="1094"/>
      <c r="M272" s="1094"/>
      <c r="N272" s="1094"/>
      <c r="O272" s="1094" t="str">
        <f>B272</f>
        <v>PERÍODO DE REFERÊNCIA</v>
      </c>
      <c r="P272" s="1095"/>
    </row>
    <row r="273" spans="2:16" x14ac:dyDescent="0.2">
      <c r="B273" s="1051" t="s">
        <v>228</v>
      </c>
      <c r="C273" s="1052"/>
      <c r="D273" s="1052"/>
      <c r="E273" s="1052"/>
      <c r="F273" s="1052"/>
      <c r="G273" s="1052"/>
      <c r="H273" s="1053"/>
      <c r="I273" s="116" t="s">
        <v>229</v>
      </c>
      <c r="J273" s="117" t="s">
        <v>230</v>
      </c>
      <c r="K273" s="117" t="s">
        <v>231</v>
      </c>
      <c r="L273" s="117" t="s">
        <v>232</v>
      </c>
      <c r="M273" s="117" t="s">
        <v>0</v>
      </c>
      <c r="N273" s="299" t="s">
        <v>781</v>
      </c>
      <c r="O273" s="299" t="s">
        <v>233</v>
      </c>
      <c r="P273" s="300" t="s">
        <v>234</v>
      </c>
    </row>
    <row r="274" spans="2:16" x14ac:dyDescent="0.2">
      <c r="B274" s="119">
        <v>1</v>
      </c>
      <c r="C274" s="1066" t="str">
        <f>IF(ISBLANK('M&amp;V (ORÇ)'!C265)," ",'M&amp;V (ORÇ)'!C265)</f>
        <v xml:space="preserve"> </v>
      </c>
      <c r="D274" s="1066"/>
      <c r="E274" s="1066"/>
      <c r="F274" s="1066"/>
      <c r="G274" s="1066"/>
      <c r="H274" s="1067"/>
      <c r="I274" s="472" t="str">
        <f>IF(ISBLANK('M&amp;V (ORÇ)'!I265)," ",'M&amp;V (ORÇ)'!I265)</f>
        <v xml:space="preserve"> </v>
      </c>
      <c r="J274" s="472" t="str">
        <f>IF(ISBLANK('M&amp;V (ORÇ)'!J265)," ",'M&amp;V (ORÇ)'!J265)</f>
        <v xml:space="preserve"> </v>
      </c>
      <c r="K274" s="474">
        <f>'M&amp;V (ORÇ)'!K265</f>
        <v>0</v>
      </c>
      <c r="L274" s="473">
        <f>'M&amp;V (ORÇ)'!L265</f>
        <v>0</v>
      </c>
      <c r="M274" s="120">
        <f t="shared" ref="M274:M293" si="16">IF(J274="",0,K274*L274)</f>
        <v>0</v>
      </c>
      <c r="N274" s="122">
        <f t="shared" ref="N274:N293" si="17">M274-O274-P274</f>
        <v>0</v>
      </c>
      <c r="O274" s="121"/>
      <c r="P274" s="121"/>
    </row>
    <row r="275" spans="2:16" x14ac:dyDescent="0.2">
      <c r="B275" s="119">
        <v>2</v>
      </c>
      <c r="C275" s="1066" t="str">
        <f>IF(ISBLANK('M&amp;V (ORÇ)'!C266)," ",'M&amp;V (ORÇ)'!C266)</f>
        <v xml:space="preserve"> </v>
      </c>
      <c r="D275" s="1066"/>
      <c r="E275" s="1066"/>
      <c r="F275" s="1066"/>
      <c r="G275" s="1066"/>
      <c r="H275" s="1067"/>
      <c r="I275" s="472" t="str">
        <f>IF(ISBLANK('M&amp;V (ORÇ)'!I266)," ",'M&amp;V (ORÇ)'!I266)</f>
        <v xml:space="preserve"> </v>
      </c>
      <c r="J275" s="472" t="str">
        <f>IF(ISBLANK('M&amp;V (ORÇ)'!J266)," ",'M&amp;V (ORÇ)'!J266)</f>
        <v xml:space="preserve"> </v>
      </c>
      <c r="K275" s="474">
        <f>'M&amp;V (ORÇ)'!K266</f>
        <v>0</v>
      </c>
      <c r="L275" s="473">
        <f>'M&amp;V (ORÇ)'!L266</f>
        <v>0</v>
      </c>
      <c r="M275" s="120">
        <f t="shared" si="16"/>
        <v>0</v>
      </c>
      <c r="N275" s="122">
        <f t="shared" si="17"/>
        <v>0</v>
      </c>
      <c r="O275" s="121"/>
      <c r="P275" s="121"/>
    </row>
    <row r="276" spans="2:16" x14ac:dyDescent="0.2">
      <c r="B276" s="119">
        <v>3</v>
      </c>
      <c r="C276" s="1066" t="str">
        <f>IF(ISBLANK('M&amp;V (ORÇ)'!C267)," ",'M&amp;V (ORÇ)'!C267)</f>
        <v xml:space="preserve"> </v>
      </c>
      <c r="D276" s="1066"/>
      <c r="E276" s="1066"/>
      <c r="F276" s="1066"/>
      <c r="G276" s="1066"/>
      <c r="H276" s="1067"/>
      <c r="I276" s="472" t="str">
        <f>IF(ISBLANK('M&amp;V (ORÇ)'!I267)," ",'M&amp;V (ORÇ)'!I267)</f>
        <v xml:space="preserve"> </v>
      </c>
      <c r="J276" s="472" t="str">
        <f>IF(ISBLANK('M&amp;V (ORÇ)'!J267)," ",'M&amp;V (ORÇ)'!J267)</f>
        <v xml:space="preserve"> </v>
      </c>
      <c r="K276" s="474">
        <f>'M&amp;V (ORÇ)'!K267</f>
        <v>0</v>
      </c>
      <c r="L276" s="473">
        <f>'M&amp;V (ORÇ)'!L267</f>
        <v>0</v>
      </c>
      <c r="M276" s="120">
        <f t="shared" si="16"/>
        <v>0</v>
      </c>
      <c r="N276" s="122">
        <f t="shared" si="17"/>
        <v>0</v>
      </c>
      <c r="O276" s="121"/>
      <c r="P276" s="121"/>
    </row>
    <row r="277" spans="2:16" x14ac:dyDescent="0.2">
      <c r="B277" s="119">
        <v>4</v>
      </c>
      <c r="C277" s="1066" t="str">
        <f>IF(ISBLANK('M&amp;V (ORÇ)'!C268)," ",'M&amp;V (ORÇ)'!C268)</f>
        <v xml:space="preserve"> </v>
      </c>
      <c r="D277" s="1066"/>
      <c r="E277" s="1066"/>
      <c r="F277" s="1066"/>
      <c r="G277" s="1066"/>
      <c r="H277" s="1067"/>
      <c r="I277" s="472" t="str">
        <f>IF(ISBLANK('M&amp;V (ORÇ)'!I268)," ",'M&amp;V (ORÇ)'!I268)</f>
        <v xml:space="preserve"> </v>
      </c>
      <c r="J277" s="472" t="str">
        <f>IF(ISBLANK('M&amp;V (ORÇ)'!J268)," ",'M&amp;V (ORÇ)'!J268)</f>
        <v xml:space="preserve"> </v>
      </c>
      <c r="K277" s="474">
        <f>'M&amp;V (ORÇ)'!K268</f>
        <v>0</v>
      </c>
      <c r="L277" s="473">
        <f>'M&amp;V (ORÇ)'!L268</f>
        <v>0</v>
      </c>
      <c r="M277" s="120">
        <f t="shared" si="16"/>
        <v>0</v>
      </c>
      <c r="N277" s="122">
        <f t="shared" si="17"/>
        <v>0</v>
      </c>
      <c r="O277" s="121"/>
      <c r="P277" s="121"/>
    </row>
    <row r="278" spans="2:16" x14ac:dyDescent="0.2">
      <c r="B278" s="119">
        <v>5</v>
      </c>
      <c r="C278" s="1066" t="str">
        <f>IF(ISBLANK('M&amp;V (ORÇ)'!C269)," ",'M&amp;V (ORÇ)'!C269)</f>
        <v xml:space="preserve"> </v>
      </c>
      <c r="D278" s="1066"/>
      <c r="E278" s="1066"/>
      <c r="F278" s="1066"/>
      <c r="G278" s="1066"/>
      <c r="H278" s="1067"/>
      <c r="I278" s="472" t="str">
        <f>IF(ISBLANK('M&amp;V (ORÇ)'!I269)," ",'M&amp;V (ORÇ)'!I269)</f>
        <v xml:space="preserve"> </v>
      </c>
      <c r="J278" s="472" t="str">
        <f>IF(ISBLANK('M&amp;V (ORÇ)'!J269)," ",'M&amp;V (ORÇ)'!J269)</f>
        <v xml:space="preserve"> </v>
      </c>
      <c r="K278" s="474">
        <f>'M&amp;V (ORÇ)'!K269</f>
        <v>0</v>
      </c>
      <c r="L278" s="473">
        <f>'M&amp;V (ORÇ)'!L269</f>
        <v>0</v>
      </c>
      <c r="M278" s="120">
        <f t="shared" si="16"/>
        <v>0</v>
      </c>
      <c r="N278" s="122">
        <f t="shared" si="17"/>
        <v>0</v>
      </c>
      <c r="O278" s="121"/>
      <c r="P278" s="121"/>
    </row>
    <row r="279" spans="2:16" x14ac:dyDescent="0.2">
      <c r="B279" s="119">
        <v>6</v>
      </c>
      <c r="C279" s="1066" t="str">
        <f>IF(ISBLANK('M&amp;V (ORÇ)'!C270)," ",'M&amp;V (ORÇ)'!C270)</f>
        <v xml:space="preserve"> </v>
      </c>
      <c r="D279" s="1066"/>
      <c r="E279" s="1066"/>
      <c r="F279" s="1066"/>
      <c r="G279" s="1066"/>
      <c r="H279" s="1067"/>
      <c r="I279" s="472" t="str">
        <f>IF(ISBLANK('M&amp;V (ORÇ)'!I270)," ",'M&amp;V (ORÇ)'!I270)</f>
        <v xml:space="preserve"> </v>
      </c>
      <c r="J279" s="472" t="str">
        <f>IF(ISBLANK('M&amp;V (ORÇ)'!J270)," ",'M&amp;V (ORÇ)'!J270)</f>
        <v xml:space="preserve"> </v>
      </c>
      <c r="K279" s="474">
        <f>'M&amp;V (ORÇ)'!K270</f>
        <v>0</v>
      </c>
      <c r="L279" s="473">
        <f>'M&amp;V (ORÇ)'!L270</f>
        <v>0</v>
      </c>
      <c r="M279" s="120">
        <f t="shared" si="16"/>
        <v>0</v>
      </c>
      <c r="N279" s="122">
        <f t="shared" si="17"/>
        <v>0</v>
      </c>
      <c r="O279" s="121"/>
      <c r="P279" s="121"/>
    </row>
    <row r="280" spans="2:16" x14ac:dyDescent="0.2">
      <c r="B280" s="119">
        <v>7</v>
      </c>
      <c r="C280" s="1066" t="str">
        <f>IF(ISBLANK('M&amp;V (ORÇ)'!C271)," ",'M&amp;V (ORÇ)'!C271)</f>
        <v xml:space="preserve"> </v>
      </c>
      <c r="D280" s="1066"/>
      <c r="E280" s="1066"/>
      <c r="F280" s="1066"/>
      <c r="G280" s="1066"/>
      <c r="H280" s="1067"/>
      <c r="I280" s="472" t="str">
        <f>IF(ISBLANK('M&amp;V (ORÇ)'!I271)," ",'M&amp;V (ORÇ)'!I271)</f>
        <v xml:space="preserve"> </v>
      </c>
      <c r="J280" s="472" t="str">
        <f>IF(ISBLANK('M&amp;V (ORÇ)'!J271)," ",'M&amp;V (ORÇ)'!J271)</f>
        <v xml:space="preserve"> </v>
      </c>
      <c r="K280" s="474">
        <f>'M&amp;V (ORÇ)'!K271</f>
        <v>0</v>
      </c>
      <c r="L280" s="473">
        <f>'M&amp;V (ORÇ)'!L271</f>
        <v>0</v>
      </c>
      <c r="M280" s="120">
        <f t="shared" si="16"/>
        <v>0</v>
      </c>
      <c r="N280" s="122">
        <f t="shared" si="17"/>
        <v>0</v>
      </c>
      <c r="O280" s="121"/>
      <c r="P280" s="121"/>
    </row>
    <row r="281" spans="2:16" x14ac:dyDescent="0.2">
      <c r="B281" s="119">
        <v>8</v>
      </c>
      <c r="C281" s="1066" t="str">
        <f>IF(ISBLANK('M&amp;V (ORÇ)'!C272)," ",'M&amp;V (ORÇ)'!C272)</f>
        <v xml:space="preserve"> </v>
      </c>
      <c r="D281" s="1066"/>
      <c r="E281" s="1066"/>
      <c r="F281" s="1066"/>
      <c r="G281" s="1066"/>
      <c r="H281" s="1067"/>
      <c r="I281" s="472" t="str">
        <f>IF(ISBLANK('M&amp;V (ORÇ)'!I272)," ",'M&amp;V (ORÇ)'!I272)</f>
        <v xml:space="preserve"> </v>
      </c>
      <c r="J281" s="472" t="str">
        <f>IF(ISBLANK('M&amp;V (ORÇ)'!J272)," ",'M&amp;V (ORÇ)'!J272)</f>
        <v xml:space="preserve"> </v>
      </c>
      <c r="K281" s="474">
        <f>'M&amp;V (ORÇ)'!K272</f>
        <v>0</v>
      </c>
      <c r="L281" s="473">
        <f>'M&amp;V (ORÇ)'!L272</f>
        <v>0</v>
      </c>
      <c r="M281" s="120">
        <f t="shared" si="16"/>
        <v>0</v>
      </c>
      <c r="N281" s="122">
        <f t="shared" si="17"/>
        <v>0</v>
      </c>
      <c r="O281" s="121"/>
      <c r="P281" s="121"/>
    </row>
    <row r="282" spans="2:16" x14ac:dyDescent="0.2">
      <c r="B282" s="119">
        <v>9</v>
      </c>
      <c r="C282" s="1066" t="str">
        <f>IF(ISBLANK('M&amp;V (ORÇ)'!C273)," ",'M&amp;V (ORÇ)'!C273)</f>
        <v xml:space="preserve"> </v>
      </c>
      <c r="D282" s="1066"/>
      <c r="E282" s="1066"/>
      <c r="F282" s="1066"/>
      <c r="G282" s="1066"/>
      <c r="H282" s="1067"/>
      <c r="I282" s="472" t="str">
        <f>IF(ISBLANK('M&amp;V (ORÇ)'!I273)," ",'M&amp;V (ORÇ)'!I273)</f>
        <v xml:space="preserve"> </v>
      </c>
      <c r="J282" s="472" t="str">
        <f>IF(ISBLANK('M&amp;V (ORÇ)'!J273)," ",'M&amp;V (ORÇ)'!J273)</f>
        <v xml:space="preserve"> </v>
      </c>
      <c r="K282" s="474">
        <f>'M&amp;V (ORÇ)'!K273</f>
        <v>0</v>
      </c>
      <c r="L282" s="473">
        <f>'M&amp;V (ORÇ)'!L273</f>
        <v>0</v>
      </c>
      <c r="M282" s="120">
        <f t="shared" si="16"/>
        <v>0</v>
      </c>
      <c r="N282" s="122">
        <f t="shared" si="17"/>
        <v>0</v>
      </c>
      <c r="O282" s="121"/>
      <c r="P282" s="121"/>
    </row>
    <row r="283" spans="2:16" x14ac:dyDescent="0.2">
      <c r="B283" s="119">
        <v>10</v>
      </c>
      <c r="C283" s="1066" t="str">
        <f>IF(ISBLANK('M&amp;V (ORÇ)'!C274)," ",'M&amp;V (ORÇ)'!C274)</f>
        <v xml:space="preserve"> </v>
      </c>
      <c r="D283" s="1066"/>
      <c r="E283" s="1066"/>
      <c r="F283" s="1066"/>
      <c r="G283" s="1066"/>
      <c r="H283" s="1067"/>
      <c r="I283" s="472" t="str">
        <f>IF(ISBLANK('M&amp;V (ORÇ)'!I274)," ",'M&amp;V (ORÇ)'!I274)</f>
        <v xml:space="preserve"> </v>
      </c>
      <c r="J283" s="472" t="str">
        <f>IF(ISBLANK('M&amp;V (ORÇ)'!J274)," ",'M&amp;V (ORÇ)'!J274)</f>
        <v xml:space="preserve"> </v>
      </c>
      <c r="K283" s="474">
        <f>'M&amp;V (ORÇ)'!K274</f>
        <v>0</v>
      </c>
      <c r="L283" s="473">
        <f>'M&amp;V (ORÇ)'!L274</f>
        <v>0</v>
      </c>
      <c r="M283" s="120">
        <f t="shared" si="16"/>
        <v>0</v>
      </c>
      <c r="N283" s="122">
        <f t="shared" si="17"/>
        <v>0</v>
      </c>
      <c r="O283" s="121"/>
      <c r="P283" s="121"/>
    </row>
    <row r="284" spans="2:16" x14ac:dyDescent="0.2">
      <c r="B284" s="119">
        <v>11</v>
      </c>
      <c r="C284" s="1066" t="str">
        <f>IF(ISBLANK('M&amp;V (ORÇ)'!C275)," ",'M&amp;V (ORÇ)'!C275)</f>
        <v xml:space="preserve"> </v>
      </c>
      <c r="D284" s="1066"/>
      <c r="E284" s="1066"/>
      <c r="F284" s="1066"/>
      <c r="G284" s="1066"/>
      <c r="H284" s="1067"/>
      <c r="I284" s="472" t="str">
        <f>IF(ISBLANK('M&amp;V (ORÇ)'!I275)," ",'M&amp;V (ORÇ)'!I275)</f>
        <v xml:space="preserve"> </v>
      </c>
      <c r="J284" s="472" t="str">
        <f>IF(ISBLANK('M&amp;V (ORÇ)'!J275)," ",'M&amp;V (ORÇ)'!J275)</f>
        <v xml:space="preserve"> </v>
      </c>
      <c r="K284" s="474">
        <f>'M&amp;V (ORÇ)'!K275</f>
        <v>0</v>
      </c>
      <c r="L284" s="473">
        <f>'M&amp;V (ORÇ)'!L275</f>
        <v>0</v>
      </c>
      <c r="M284" s="120">
        <f t="shared" si="16"/>
        <v>0</v>
      </c>
      <c r="N284" s="122">
        <f t="shared" si="17"/>
        <v>0</v>
      </c>
      <c r="O284" s="121"/>
      <c r="P284" s="121"/>
    </row>
    <row r="285" spans="2:16" x14ac:dyDescent="0.2">
      <c r="B285" s="119">
        <v>12</v>
      </c>
      <c r="C285" s="1066" t="str">
        <f>IF(ISBLANK('M&amp;V (ORÇ)'!C276)," ",'M&amp;V (ORÇ)'!C276)</f>
        <v xml:space="preserve"> </v>
      </c>
      <c r="D285" s="1066"/>
      <c r="E285" s="1066"/>
      <c r="F285" s="1066"/>
      <c r="G285" s="1066"/>
      <c r="H285" s="1067"/>
      <c r="I285" s="472" t="str">
        <f>IF(ISBLANK('M&amp;V (ORÇ)'!I276)," ",'M&amp;V (ORÇ)'!I276)</f>
        <v xml:space="preserve"> </v>
      </c>
      <c r="J285" s="472" t="str">
        <f>IF(ISBLANK('M&amp;V (ORÇ)'!J276)," ",'M&amp;V (ORÇ)'!J276)</f>
        <v xml:space="preserve"> </v>
      </c>
      <c r="K285" s="474">
        <f>'M&amp;V (ORÇ)'!K276</f>
        <v>0</v>
      </c>
      <c r="L285" s="473">
        <f>'M&amp;V (ORÇ)'!L276</f>
        <v>0</v>
      </c>
      <c r="M285" s="120">
        <f t="shared" si="16"/>
        <v>0</v>
      </c>
      <c r="N285" s="122">
        <f t="shared" si="17"/>
        <v>0</v>
      </c>
      <c r="O285" s="121"/>
      <c r="P285" s="121"/>
    </row>
    <row r="286" spans="2:16" x14ac:dyDescent="0.2">
      <c r="B286" s="119">
        <v>13</v>
      </c>
      <c r="C286" s="1066" t="str">
        <f>IF(ISBLANK('M&amp;V (ORÇ)'!C277)," ",'M&amp;V (ORÇ)'!C277)</f>
        <v xml:space="preserve"> </v>
      </c>
      <c r="D286" s="1066"/>
      <c r="E286" s="1066"/>
      <c r="F286" s="1066"/>
      <c r="G286" s="1066"/>
      <c r="H286" s="1067"/>
      <c r="I286" s="472" t="str">
        <f>IF(ISBLANK('M&amp;V (ORÇ)'!I277)," ",'M&amp;V (ORÇ)'!I277)</f>
        <v xml:space="preserve"> </v>
      </c>
      <c r="J286" s="472" t="str">
        <f>IF(ISBLANK('M&amp;V (ORÇ)'!J277)," ",'M&amp;V (ORÇ)'!J277)</f>
        <v xml:space="preserve"> </v>
      </c>
      <c r="K286" s="474">
        <f>'M&amp;V (ORÇ)'!K277</f>
        <v>0</v>
      </c>
      <c r="L286" s="473">
        <f>'M&amp;V (ORÇ)'!L277</f>
        <v>0</v>
      </c>
      <c r="M286" s="120">
        <f t="shared" si="16"/>
        <v>0</v>
      </c>
      <c r="N286" s="122">
        <f t="shared" si="17"/>
        <v>0</v>
      </c>
      <c r="O286" s="121"/>
      <c r="P286" s="121"/>
    </row>
    <row r="287" spans="2:16" x14ac:dyDescent="0.2">
      <c r="B287" s="119">
        <v>14</v>
      </c>
      <c r="C287" s="1066" t="str">
        <f>IF(ISBLANK('M&amp;V (ORÇ)'!C278)," ",'M&amp;V (ORÇ)'!C278)</f>
        <v xml:space="preserve"> </v>
      </c>
      <c r="D287" s="1066"/>
      <c r="E287" s="1066"/>
      <c r="F287" s="1066"/>
      <c r="G287" s="1066"/>
      <c r="H287" s="1067"/>
      <c r="I287" s="472" t="str">
        <f>IF(ISBLANK('M&amp;V (ORÇ)'!I278)," ",'M&amp;V (ORÇ)'!I278)</f>
        <v xml:space="preserve"> </v>
      </c>
      <c r="J287" s="472" t="str">
        <f>IF(ISBLANK('M&amp;V (ORÇ)'!J278)," ",'M&amp;V (ORÇ)'!J278)</f>
        <v xml:space="preserve"> </v>
      </c>
      <c r="K287" s="474">
        <f>'M&amp;V (ORÇ)'!K278</f>
        <v>0</v>
      </c>
      <c r="L287" s="473">
        <f>'M&amp;V (ORÇ)'!L278</f>
        <v>0</v>
      </c>
      <c r="M287" s="120">
        <f t="shared" si="16"/>
        <v>0</v>
      </c>
      <c r="N287" s="122">
        <f t="shared" si="17"/>
        <v>0</v>
      </c>
      <c r="O287" s="121"/>
      <c r="P287" s="121"/>
    </row>
    <row r="288" spans="2:16" x14ac:dyDescent="0.2">
      <c r="B288" s="119">
        <v>15</v>
      </c>
      <c r="C288" s="1066" t="str">
        <f>IF(ISBLANK('M&amp;V (ORÇ)'!C279)," ",'M&amp;V (ORÇ)'!C279)</f>
        <v xml:space="preserve"> </v>
      </c>
      <c r="D288" s="1066"/>
      <c r="E288" s="1066"/>
      <c r="F288" s="1066"/>
      <c r="G288" s="1066"/>
      <c r="H288" s="1067"/>
      <c r="I288" s="472" t="str">
        <f>IF(ISBLANK('M&amp;V (ORÇ)'!I279)," ",'M&amp;V (ORÇ)'!I279)</f>
        <v xml:space="preserve"> </v>
      </c>
      <c r="J288" s="472" t="str">
        <f>IF(ISBLANK('M&amp;V (ORÇ)'!J279)," ",'M&amp;V (ORÇ)'!J279)</f>
        <v xml:space="preserve"> </v>
      </c>
      <c r="K288" s="474">
        <f>'M&amp;V (ORÇ)'!K279</f>
        <v>0</v>
      </c>
      <c r="L288" s="473">
        <f>'M&amp;V (ORÇ)'!L279</f>
        <v>0</v>
      </c>
      <c r="M288" s="120">
        <f t="shared" si="16"/>
        <v>0</v>
      </c>
      <c r="N288" s="122">
        <f t="shared" si="17"/>
        <v>0</v>
      </c>
      <c r="O288" s="121"/>
      <c r="P288" s="121"/>
    </row>
    <row r="289" spans="2:16" x14ac:dyDescent="0.2">
      <c r="B289" s="119">
        <v>16</v>
      </c>
      <c r="C289" s="1066" t="str">
        <f>IF(ISBLANK('M&amp;V (ORÇ)'!C280)," ",'M&amp;V (ORÇ)'!C280)</f>
        <v xml:space="preserve"> </v>
      </c>
      <c r="D289" s="1066"/>
      <c r="E289" s="1066"/>
      <c r="F289" s="1066"/>
      <c r="G289" s="1066"/>
      <c r="H289" s="1067"/>
      <c r="I289" s="472" t="str">
        <f>IF(ISBLANK('M&amp;V (ORÇ)'!I280)," ",'M&amp;V (ORÇ)'!I280)</f>
        <v xml:space="preserve"> </v>
      </c>
      <c r="J289" s="472" t="str">
        <f>IF(ISBLANK('M&amp;V (ORÇ)'!J280)," ",'M&amp;V (ORÇ)'!J280)</f>
        <v xml:space="preserve"> </v>
      </c>
      <c r="K289" s="474">
        <f>'M&amp;V (ORÇ)'!K280</f>
        <v>0</v>
      </c>
      <c r="L289" s="473">
        <f>'M&amp;V (ORÇ)'!L280</f>
        <v>0</v>
      </c>
      <c r="M289" s="120">
        <f t="shared" si="16"/>
        <v>0</v>
      </c>
      <c r="N289" s="122">
        <f t="shared" si="17"/>
        <v>0</v>
      </c>
      <c r="O289" s="121"/>
      <c r="P289" s="121"/>
    </row>
    <row r="290" spans="2:16" x14ac:dyDescent="0.2">
      <c r="B290" s="119">
        <v>17</v>
      </c>
      <c r="C290" s="1066" t="str">
        <f>IF(ISBLANK('M&amp;V (ORÇ)'!C281)," ",'M&amp;V (ORÇ)'!C281)</f>
        <v xml:space="preserve"> </v>
      </c>
      <c r="D290" s="1066"/>
      <c r="E290" s="1066"/>
      <c r="F290" s="1066"/>
      <c r="G290" s="1066"/>
      <c r="H290" s="1067"/>
      <c r="I290" s="472" t="str">
        <f>IF(ISBLANK('M&amp;V (ORÇ)'!I281)," ",'M&amp;V (ORÇ)'!I281)</f>
        <v xml:space="preserve"> </v>
      </c>
      <c r="J290" s="472" t="str">
        <f>IF(ISBLANK('M&amp;V (ORÇ)'!J281)," ",'M&amp;V (ORÇ)'!J281)</f>
        <v xml:space="preserve"> </v>
      </c>
      <c r="K290" s="474">
        <f>'M&amp;V (ORÇ)'!K281</f>
        <v>0</v>
      </c>
      <c r="L290" s="473">
        <f>'M&amp;V (ORÇ)'!L281</f>
        <v>0</v>
      </c>
      <c r="M290" s="120">
        <f t="shared" si="16"/>
        <v>0</v>
      </c>
      <c r="N290" s="122">
        <f t="shared" si="17"/>
        <v>0</v>
      </c>
      <c r="O290" s="121"/>
      <c r="P290" s="121"/>
    </row>
    <row r="291" spans="2:16" x14ac:dyDescent="0.2">
      <c r="B291" s="119">
        <v>18</v>
      </c>
      <c r="C291" s="1066" t="str">
        <f>IF(ISBLANK('M&amp;V (ORÇ)'!C282)," ",'M&amp;V (ORÇ)'!C282)</f>
        <v xml:space="preserve"> </v>
      </c>
      <c r="D291" s="1066"/>
      <c r="E291" s="1066"/>
      <c r="F291" s="1066"/>
      <c r="G291" s="1066"/>
      <c r="H291" s="1067"/>
      <c r="I291" s="472" t="str">
        <f>IF(ISBLANK('M&amp;V (ORÇ)'!I282)," ",'M&amp;V (ORÇ)'!I282)</f>
        <v xml:space="preserve"> </v>
      </c>
      <c r="J291" s="472" t="str">
        <f>IF(ISBLANK('M&amp;V (ORÇ)'!J282)," ",'M&amp;V (ORÇ)'!J282)</f>
        <v xml:space="preserve"> </v>
      </c>
      <c r="K291" s="474">
        <f>'M&amp;V (ORÇ)'!K282</f>
        <v>0</v>
      </c>
      <c r="L291" s="473">
        <f>'M&amp;V (ORÇ)'!L282</f>
        <v>0</v>
      </c>
      <c r="M291" s="120">
        <f t="shared" si="16"/>
        <v>0</v>
      </c>
      <c r="N291" s="122">
        <f t="shared" si="17"/>
        <v>0</v>
      </c>
      <c r="O291" s="121"/>
      <c r="P291" s="121"/>
    </row>
    <row r="292" spans="2:16" x14ac:dyDescent="0.2">
      <c r="B292" s="119">
        <v>19</v>
      </c>
      <c r="C292" s="1066" t="str">
        <f>IF(ISBLANK('M&amp;V (ORÇ)'!C283)," ",'M&amp;V (ORÇ)'!C283)</f>
        <v xml:space="preserve"> </v>
      </c>
      <c r="D292" s="1066"/>
      <c r="E292" s="1066"/>
      <c r="F292" s="1066"/>
      <c r="G292" s="1066"/>
      <c r="H292" s="1067"/>
      <c r="I292" s="472" t="str">
        <f>IF(ISBLANK('M&amp;V (ORÇ)'!I283)," ",'M&amp;V (ORÇ)'!I283)</f>
        <v xml:space="preserve"> </v>
      </c>
      <c r="J292" s="472" t="str">
        <f>IF(ISBLANK('M&amp;V (ORÇ)'!J283)," ",'M&amp;V (ORÇ)'!J283)</f>
        <v xml:space="preserve"> </v>
      </c>
      <c r="K292" s="474">
        <f>'M&amp;V (ORÇ)'!K283</f>
        <v>0</v>
      </c>
      <c r="L292" s="473">
        <f>'M&amp;V (ORÇ)'!L283</f>
        <v>0</v>
      </c>
      <c r="M292" s="120">
        <f t="shared" si="16"/>
        <v>0</v>
      </c>
      <c r="N292" s="122">
        <f t="shared" si="17"/>
        <v>0</v>
      </c>
      <c r="O292" s="121"/>
      <c r="P292" s="121"/>
    </row>
    <row r="293" spans="2:16" x14ac:dyDescent="0.2">
      <c r="B293" s="119">
        <v>20</v>
      </c>
      <c r="C293" s="1066" t="str">
        <f>IF(ISBLANK('M&amp;V (ORÇ)'!C284)," ",'M&amp;V (ORÇ)'!C284)</f>
        <v xml:space="preserve"> </v>
      </c>
      <c r="D293" s="1066"/>
      <c r="E293" s="1066"/>
      <c r="F293" s="1066"/>
      <c r="G293" s="1066"/>
      <c r="H293" s="1067"/>
      <c r="I293" s="472" t="str">
        <f>IF(ISBLANK('M&amp;V (ORÇ)'!I284)," ",'M&amp;V (ORÇ)'!I284)</f>
        <v xml:space="preserve"> </v>
      </c>
      <c r="J293" s="472" t="str">
        <f>IF(ISBLANK('M&amp;V (ORÇ)'!J284)," ",'M&amp;V (ORÇ)'!J284)</f>
        <v xml:space="preserve"> </v>
      </c>
      <c r="K293" s="474">
        <f>'M&amp;V (ORÇ)'!K284</f>
        <v>0</v>
      </c>
      <c r="L293" s="473">
        <f>'M&amp;V (ORÇ)'!L284</f>
        <v>0</v>
      </c>
      <c r="M293" s="120">
        <f t="shared" si="16"/>
        <v>0</v>
      </c>
      <c r="N293" s="122">
        <f t="shared" si="17"/>
        <v>0</v>
      </c>
      <c r="O293" s="121"/>
      <c r="P293" s="121"/>
    </row>
    <row r="294" spans="2:16" x14ac:dyDescent="0.2">
      <c r="B294" s="123"/>
      <c r="C294" s="1075" t="s">
        <v>242</v>
      </c>
      <c r="D294" s="1075"/>
      <c r="E294" s="1075"/>
      <c r="F294" s="1075"/>
      <c r="G294" s="1075"/>
      <c r="H294" s="1075"/>
      <c r="I294" s="1075"/>
      <c r="J294" s="1075"/>
      <c r="K294" s="1075"/>
      <c r="L294" s="1076"/>
      <c r="M294" s="124">
        <f>SUM(M274:M293)</f>
        <v>0</v>
      </c>
      <c r="N294" s="124">
        <f>SUM(N274:N293)</f>
        <v>0</v>
      </c>
      <c r="O294" s="124">
        <f>SUM(O274:O293)</f>
        <v>0</v>
      </c>
      <c r="P294" s="124">
        <f>SUM(P274:P293)</f>
        <v>0</v>
      </c>
    </row>
    <row r="295" spans="2:16" x14ac:dyDescent="0.2">
      <c r="B295" s="1093" t="s">
        <v>236</v>
      </c>
      <c r="C295" s="1094"/>
      <c r="D295" s="1094"/>
      <c r="E295" s="1094"/>
      <c r="F295" s="1094"/>
      <c r="G295" s="1094"/>
      <c r="H295" s="1094"/>
      <c r="I295" s="1094"/>
      <c r="J295" s="1094"/>
      <c r="K295" s="1094"/>
      <c r="L295" s="1094"/>
      <c r="M295" s="1094"/>
      <c r="N295" s="1094"/>
      <c r="O295" s="1094" t="str">
        <f>B295</f>
        <v>PERÍODO PÓS-RETROFIT</v>
      </c>
      <c r="P295" s="1095"/>
    </row>
    <row r="296" spans="2:16" x14ac:dyDescent="0.2">
      <c r="B296" s="1051" t="s">
        <v>228</v>
      </c>
      <c r="C296" s="1052"/>
      <c r="D296" s="1052"/>
      <c r="E296" s="1052"/>
      <c r="F296" s="1052"/>
      <c r="G296" s="1052"/>
      <c r="H296" s="1053"/>
      <c r="I296" s="116" t="s">
        <v>229</v>
      </c>
      <c r="J296" s="117" t="s">
        <v>230</v>
      </c>
      <c r="K296" s="117" t="s">
        <v>231</v>
      </c>
      <c r="L296" s="117" t="s">
        <v>232</v>
      </c>
      <c r="M296" s="117" t="s">
        <v>0</v>
      </c>
      <c r="N296" s="299" t="s">
        <v>781</v>
      </c>
      <c r="O296" s="299" t="s">
        <v>233</v>
      </c>
      <c r="P296" s="300" t="s">
        <v>234</v>
      </c>
    </row>
    <row r="297" spans="2:16" x14ac:dyDescent="0.2">
      <c r="B297" s="119">
        <v>1</v>
      </c>
      <c r="C297" s="1066" t="str">
        <f>IF(ISBLANK('M&amp;V (ORÇ)'!C287)," ",'M&amp;V (ORÇ)'!C287)</f>
        <v xml:space="preserve"> </v>
      </c>
      <c r="D297" s="1066"/>
      <c r="E297" s="1066"/>
      <c r="F297" s="1066"/>
      <c r="G297" s="1066"/>
      <c r="H297" s="1067"/>
      <c r="I297" s="472" t="str">
        <f>IF(ISBLANK('M&amp;V (ORÇ)'!I287)," ",'M&amp;V (ORÇ)'!I287)</f>
        <v xml:space="preserve"> </v>
      </c>
      <c r="J297" s="472" t="str">
        <f>IF(ISBLANK('M&amp;V (ORÇ)'!J287)," ",'M&amp;V (ORÇ)'!J287)</f>
        <v xml:space="preserve"> </v>
      </c>
      <c r="K297" s="474">
        <f>'M&amp;V (ORÇ)'!K287</f>
        <v>0</v>
      </c>
      <c r="L297" s="473">
        <f>'M&amp;V (ORÇ)'!L287</f>
        <v>0</v>
      </c>
      <c r="M297" s="120">
        <f t="shared" ref="M297:M316" si="18">IF(J297="",0,K297*L297)</f>
        <v>0</v>
      </c>
      <c r="N297" s="122">
        <f t="shared" ref="N297:N316" si="19">M297-O297-P297</f>
        <v>0</v>
      </c>
      <c r="O297" s="121"/>
      <c r="P297" s="121"/>
    </row>
    <row r="298" spans="2:16" x14ac:dyDescent="0.2">
      <c r="B298" s="119">
        <v>2</v>
      </c>
      <c r="C298" s="1066" t="str">
        <f>IF(ISBLANK('M&amp;V (ORÇ)'!C288)," ",'M&amp;V (ORÇ)'!C288)</f>
        <v xml:space="preserve"> </v>
      </c>
      <c r="D298" s="1066"/>
      <c r="E298" s="1066"/>
      <c r="F298" s="1066"/>
      <c r="G298" s="1066"/>
      <c r="H298" s="1067"/>
      <c r="I298" s="472" t="str">
        <f>IF(ISBLANK('M&amp;V (ORÇ)'!I288)," ",'M&amp;V (ORÇ)'!I288)</f>
        <v xml:space="preserve"> </v>
      </c>
      <c r="J298" s="472" t="str">
        <f>IF(ISBLANK('M&amp;V (ORÇ)'!J288)," ",'M&amp;V (ORÇ)'!J288)</f>
        <v xml:space="preserve"> </v>
      </c>
      <c r="K298" s="474">
        <f>'M&amp;V (ORÇ)'!K288</f>
        <v>0</v>
      </c>
      <c r="L298" s="473">
        <f>'M&amp;V (ORÇ)'!L288</f>
        <v>0</v>
      </c>
      <c r="M298" s="120">
        <f t="shared" si="18"/>
        <v>0</v>
      </c>
      <c r="N298" s="122">
        <f t="shared" si="19"/>
        <v>0</v>
      </c>
      <c r="O298" s="121"/>
      <c r="P298" s="121"/>
    </row>
    <row r="299" spans="2:16" x14ac:dyDescent="0.2">
      <c r="B299" s="119">
        <v>3</v>
      </c>
      <c r="C299" s="1066" t="str">
        <f>IF(ISBLANK('M&amp;V (ORÇ)'!C289)," ",'M&amp;V (ORÇ)'!C289)</f>
        <v xml:space="preserve"> </v>
      </c>
      <c r="D299" s="1066"/>
      <c r="E299" s="1066"/>
      <c r="F299" s="1066"/>
      <c r="G299" s="1066"/>
      <c r="H299" s="1067"/>
      <c r="I299" s="472" t="str">
        <f>IF(ISBLANK('M&amp;V (ORÇ)'!I289)," ",'M&amp;V (ORÇ)'!I289)</f>
        <v xml:space="preserve"> </v>
      </c>
      <c r="J299" s="472" t="str">
        <f>IF(ISBLANK('M&amp;V (ORÇ)'!J289)," ",'M&amp;V (ORÇ)'!J289)</f>
        <v xml:space="preserve"> </v>
      </c>
      <c r="K299" s="474">
        <f>'M&amp;V (ORÇ)'!K289</f>
        <v>0</v>
      </c>
      <c r="L299" s="473">
        <f>'M&amp;V (ORÇ)'!L289</f>
        <v>0</v>
      </c>
      <c r="M299" s="120">
        <f t="shared" si="18"/>
        <v>0</v>
      </c>
      <c r="N299" s="122">
        <f t="shared" si="19"/>
        <v>0</v>
      </c>
      <c r="O299" s="121"/>
      <c r="P299" s="121"/>
    </row>
    <row r="300" spans="2:16" x14ac:dyDescent="0.2">
      <c r="B300" s="119">
        <v>4</v>
      </c>
      <c r="C300" s="1066" t="str">
        <f>IF(ISBLANK('M&amp;V (ORÇ)'!C290)," ",'M&amp;V (ORÇ)'!C290)</f>
        <v xml:space="preserve"> </v>
      </c>
      <c r="D300" s="1066"/>
      <c r="E300" s="1066"/>
      <c r="F300" s="1066"/>
      <c r="G300" s="1066"/>
      <c r="H300" s="1067"/>
      <c r="I300" s="472" t="str">
        <f>IF(ISBLANK('M&amp;V (ORÇ)'!I290)," ",'M&amp;V (ORÇ)'!I290)</f>
        <v xml:space="preserve"> </v>
      </c>
      <c r="J300" s="472" t="str">
        <f>IF(ISBLANK('M&amp;V (ORÇ)'!J290)," ",'M&amp;V (ORÇ)'!J290)</f>
        <v xml:space="preserve"> </v>
      </c>
      <c r="K300" s="474">
        <f>'M&amp;V (ORÇ)'!K290</f>
        <v>0</v>
      </c>
      <c r="L300" s="473">
        <f>'M&amp;V (ORÇ)'!L290</f>
        <v>0</v>
      </c>
      <c r="M300" s="120">
        <f t="shared" si="18"/>
        <v>0</v>
      </c>
      <c r="N300" s="122">
        <f t="shared" si="19"/>
        <v>0</v>
      </c>
      <c r="O300" s="121"/>
      <c r="P300" s="121"/>
    </row>
    <row r="301" spans="2:16" x14ac:dyDescent="0.2">
      <c r="B301" s="119">
        <v>5</v>
      </c>
      <c r="C301" s="1066" t="str">
        <f>IF(ISBLANK('M&amp;V (ORÇ)'!C291)," ",'M&amp;V (ORÇ)'!C291)</f>
        <v xml:space="preserve"> </v>
      </c>
      <c r="D301" s="1066"/>
      <c r="E301" s="1066"/>
      <c r="F301" s="1066"/>
      <c r="G301" s="1066"/>
      <c r="H301" s="1067"/>
      <c r="I301" s="472" t="str">
        <f>IF(ISBLANK('M&amp;V (ORÇ)'!I291)," ",'M&amp;V (ORÇ)'!I291)</f>
        <v xml:space="preserve"> </v>
      </c>
      <c r="J301" s="472" t="str">
        <f>IF(ISBLANK('M&amp;V (ORÇ)'!J291)," ",'M&amp;V (ORÇ)'!J291)</f>
        <v xml:space="preserve"> </v>
      </c>
      <c r="K301" s="474">
        <f>'M&amp;V (ORÇ)'!K291</f>
        <v>0</v>
      </c>
      <c r="L301" s="473">
        <f>'M&amp;V (ORÇ)'!L291</f>
        <v>0</v>
      </c>
      <c r="M301" s="120">
        <f t="shared" si="18"/>
        <v>0</v>
      </c>
      <c r="N301" s="122">
        <f t="shared" si="19"/>
        <v>0</v>
      </c>
      <c r="O301" s="121"/>
      <c r="P301" s="121"/>
    </row>
    <row r="302" spans="2:16" x14ac:dyDescent="0.2">
      <c r="B302" s="119">
        <v>6</v>
      </c>
      <c r="C302" s="1066" t="str">
        <f>IF(ISBLANK('M&amp;V (ORÇ)'!C292)," ",'M&amp;V (ORÇ)'!C292)</f>
        <v xml:space="preserve"> </v>
      </c>
      <c r="D302" s="1066"/>
      <c r="E302" s="1066"/>
      <c r="F302" s="1066"/>
      <c r="G302" s="1066"/>
      <c r="H302" s="1067"/>
      <c r="I302" s="472" t="str">
        <f>IF(ISBLANK('M&amp;V (ORÇ)'!I292)," ",'M&amp;V (ORÇ)'!I292)</f>
        <v xml:space="preserve"> </v>
      </c>
      <c r="J302" s="472" t="str">
        <f>IF(ISBLANK('M&amp;V (ORÇ)'!J292)," ",'M&amp;V (ORÇ)'!J292)</f>
        <v xml:space="preserve"> </v>
      </c>
      <c r="K302" s="474">
        <f>'M&amp;V (ORÇ)'!K292</f>
        <v>0</v>
      </c>
      <c r="L302" s="473">
        <f>'M&amp;V (ORÇ)'!L292</f>
        <v>0</v>
      </c>
      <c r="M302" s="120">
        <f t="shared" si="18"/>
        <v>0</v>
      </c>
      <c r="N302" s="122">
        <f t="shared" si="19"/>
        <v>0</v>
      </c>
      <c r="O302" s="121"/>
      <c r="P302" s="121"/>
    </row>
    <row r="303" spans="2:16" x14ac:dyDescent="0.2">
      <c r="B303" s="119">
        <v>7</v>
      </c>
      <c r="C303" s="1066" t="str">
        <f>IF(ISBLANK('M&amp;V (ORÇ)'!C293)," ",'M&amp;V (ORÇ)'!C293)</f>
        <v xml:space="preserve"> </v>
      </c>
      <c r="D303" s="1066"/>
      <c r="E303" s="1066"/>
      <c r="F303" s="1066"/>
      <c r="G303" s="1066"/>
      <c r="H303" s="1067"/>
      <c r="I303" s="472" t="str">
        <f>IF(ISBLANK('M&amp;V (ORÇ)'!I293)," ",'M&amp;V (ORÇ)'!I293)</f>
        <v xml:space="preserve"> </v>
      </c>
      <c r="J303" s="472" t="str">
        <f>IF(ISBLANK('M&amp;V (ORÇ)'!J293)," ",'M&amp;V (ORÇ)'!J293)</f>
        <v xml:space="preserve"> </v>
      </c>
      <c r="K303" s="474">
        <f>'M&amp;V (ORÇ)'!K293</f>
        <v>0</v>
      </c>
      <c r="L303" s="473">
        <f>'M&amp;V (ORÇ)'!L293</f>
        <v>0</v>
      </c>
      <c r="M303" s="120">
        <f t="shared" si="18"/>
        <v>0</v>
      </c>
      <c r="N303" s="122">
        <f t="shared" si="19"/>
        <v>0</v>
      </c>
      <c r="O303" s="121"/>
      <c r="P303" s="121"/>
    </row>
    <row r="304" spans="2:16" x14ac:dyDescent="0.2">
      <c r="B304" s="119">
        <v>8</v>
      </c>
      <c r="C304" s="1066" t="str">
        <f>IF(ISBLANK('M&amp;V (ORÇ)'!C294)," ",'M&amp;V (ORÇ)'!C294)</f>
        <v xml:space="preserve"> </v>
      </c>
      <c r="D304" s="1066"/>
      <c r="E304" s="1066"/>
      <c r="F304" s="1066"/>
      <c r="G304" s="1066"/>
      <c r="H304" s="1067"/>
      <c r="I304" s="472" t="str">
        <f>IF(ISBLANK('M&amp;V (ORÇ)'!I294)," ",'M&amp;V (ORÇ)'!I294)</f>
        <v xml:space="preserve"> </v>
      </c>
      <c r="J304" s="472" t="str">
        <f>IF(ISBLANK('M&amp;V (ORÇ)'!J294)," ",'M&amp;V (ORÇ)'!J294)</f>
        <v xml:space="preserve"> </v>
      </c>
      <c r="K304" s="474">
        <f>'M&amp;V (ORÇ)'!K294</f>
        <v>0</v>
      </c>
      <c r="L304" s="473">
        <f>'M&amp;V (ORÇ)'!L294</f>
        <v>0</v>
      </c>
      <c r="M304" s="120">
        <f t="shared" si="18"/>
        <v>0</v>
      </c>
      <c r="N304" s="122">
        <f t="shared" si="19"/>
        <v>0</v>
      </c>
      <c r="O304" s="121"/>
      <c r="P304" s="121"/>
    </row>
    <row r="305" spans="2:16" x14ac:dyDescent="0.2">
      <c r="B305" s="119">
        <v>9</v>
      </c>
      <c r="C305" s="1066" t="str">
        <f>IF(ISBLANK('M&amp;V (ORÇ)'!C295)," ",'M&amp;V (ORÇ)'!C295)</f>
        <v xml:space="preserve"> </v>
      </c>
      <c r="D305" s="1066"/>
      <c r="E305" s="1066"/>
      <c r="F305" s="1066"/>
      <c r="G305" s="1066"/>
      <c r="H305" s="1067"/>
      <c r="I305" s="472" t="str">
        <f>IF(ISBLANK('M&amp;V (ORÇ)'!I295)," ",'M&amp;V (ORÇ)'!I295)</f>
        <v xml:space="preserve"> </v>
      </c>
      <c r="J305" s="472" t="str">
        <f>IF(ISBLANK('M&amp;V (ORÇ)'!J295)," ",'M&amp;V (ORÇ)'!J295)</f>
        <v xml:space="preserve"> </v>
      </c>
      <c r="K305" s="474">
        <f>'M&amp;V (ORÇ)'!K295</f>
        <v>0</v>
      </c>
      <c r="L305" s="473">
        <f>'M&amp;V (ORÇ)'!L295</f>
        <v>0</v>
      </c>
      <c r="M305" s="120">
        <f t="shared" si="18"/>
        <v>0</v>
      </c>
      <c r="N305" s="122">
        <f t="shared" si="19"/>
        <v>0</v>
      </c>
      <c r="O305" s="121"/>
      <c r="P305" s="121"/>
    </row>
    <row r="306" spans="2:16" x14ac:dyDescent="0.2">
      <c r="B306" s="119">
        <v>10</v>
      </c>
      <c r="C306" s="1066" t="str">
        <f>IF(ISBLANK('M&amp;V (ORÇ)'!C296)," ",'M&amp;V (ORÇ)'!C296)</f>
        <v xml:space="preserve"> </v>
      </c>
      <c r="D306" s="1066"/>
      <c r="E306" s="1066"/>
      <c r="F306" s="1066"/>
      <c r="G306" s="1066"/>
      <c r="H306" s="1067"/>
      <c r="I306" s="472" t="str">
        <f>IF(ISBLANK('M&amp;V (ORÇ)'!I296)," ",'M&amp;V (ORÇ)'!I296)</f>
        <v xml:space="preserve"> </v>
      </c>
      <c r="J306" s="472" t="str">
        <f>IF(ISBLANK('M&amp;V (ORÇ)'!J296)," ",'M&amp;V (ORÇ)'!J296)</f>
        <v xml:space="preserve"> </v>
      </c>
      <c r="K306" s="474">
        <f>'M&amp;V (ORÇ)'!K296</f>
        <v>0</v>
      </c>
      <c r="L306" s="473">
        <f>'M&amp;V (ORÇ)'!L296</f>
        <v>0</v>
      </c>
      <c r="M306" s="120">
        <f t="shared" si="18"/>
        <v>0</v>
      </c>
      <c r="N306" s="122">
        <f t="shared" si="19"/>
        <v>0</v>
      </c>
      <c r="O306" s="121"/>
      <c r="P306" s="121"/>
    </row>
    <row r="307" spans="2:16" x14ac:dyDescent="0.2">
      <c r="B307" s="119">
        <v>11</v>
      </c>
      <c r="C307" s="1066" t="str">
        <f>IF(ISBLANK('M&amp;V (ORÇ)'!C297)," ",'M&amp;V (ORÇ)'!C297)</f>
        <v xml:space="preserve"> </v>
      </c>
      <c r="D307" s="1066"/>
      <c r="E307" s="1066"/>
      <c r="F307" s="1066"/>
      <c r="G307" s="1066"/>
      <c r="H307" s="1067"/>
      <c r="I307" s="472" t="str">
        <f>IF(ISBLANK('M&amp;V (ORÇ)'!I297)," ",'M&amp;V (ORÇ)'!I297)</f>
        <v xml:space="preserve"> </v>
      </c>
      <c r="J307" s="472" t="str">
        <f>IF(ISBLANK('M&amp;V (ORÇ)'!J297)," ",'M&amp;V (ORÇ)'!J297)</f>
        <v xml:space="preserve"> </v>
      </c>
      <c r="K307" s="474">
        <f>'M&amp;V (ORÇ)'!K297</f>
        <v>0</v>
      </c>
      <c r="L307" s="473">
        <f>'M&amp;V (ORÇ)'!L297</f>
        <v>0</v>
      </c>
      <c r="M307" s="120">
        <f t="shared" si="18"/>
        <v>0</v>
      </c>
      <c r="N307" s="122">
        <f t="shared" si="19"/>
        <v>0</v>
      </c>
      <c r="O307" s="121"/>
      <c r="P307" s="121"/>
    </row>
    <row r="308" spans="2:16" x14ac:dyDescent="0.2">
      <c r="B308" s="119">
        <v>12</v>
      </c>
      <c r="C308" s="1066" t="str">
        <f>IF(ISBLANK('M&amp;V (ORÇ)'!C298)," ",'M&amp;V (ORÇ)'!C298)</f>
        <v xml:space="preserve"> </v>
      </c>
      <c r="D308" s="1066"/>
      <c r="E308" s="1066"/>
      <c r="F308" s="1066"/>
      <c r="G308" s="1066"/>
      <c r="H308" s="1067"/>
      <c r="I308" s="472" t="str">
        <f>IF(ISBLANK('M&amp;V (ORÇ)'!I298)," ",'M&amp;V (ORÇ)'!I298)</f>
        <v xml:space="preserve"> </v>
      </c>
      <c r="J308" s="472" t="str">
        <f>IF(ISBLANK('M&amp;V (ORÇ)'!J298)," ",'M&amp;V (ORÇ)'!J298)</f>
        <v xml:space="preserve"> </v>
      </c>
      <c r="K308" s="474">
        <f>'M&amp;V (ORÇ)'!K298</f>
        <v>0</v>
      </c>
      <c r="L308" s="473">
        <f>'M&amp;V (ORÇ)'!L298</f>
        <v>0</v>
      </c>
      <c r="M308" s="120">
        <f t="shared" si="18"/>
        <v>0</v>
      </c>
      <c r="N308" s="122">
        <f t="shared" si="19"/>
        <v>0</v>
      </c>
      <c r="O308" s="121"/>
      <c r="P308" s="121"/>
    </row>
    <row r="309" spans="2:16" x14ac:dyDescent="0.2">
      <c r="B309" s="119">
        <v>13</v>
      </c>
      <c r="C309" s="1066" t="str">
        <f>IF(ISBLANK('M&amp;V (ORÇ)'!C299)," ",'M&amp;V (ORÇ)'!C299)</f>
        <v xml:space="preserve"> </v>
      </c>
      <c r="D309" s="1066"/>
      <c r="E309" s="1066"/>
      <c r="F309" s="1066"/>
      <c r="G309" s="1066"/>
      <c r="H309" s="1067"/>
      <c r="I309" s="472" t="str">
        <f>IF(ISBLANK('M&amp;V (ORÇ)'!I299)," ",'M&amp;V (ORÇ)'!I299)</f>
        <v xml:space="preserve"> </v>
      </c>
      <c r="J309" s="472" t="str">
        <f>IF(ISBLANK('M&amp;V (ORÇ)'!J299)," ",'M&amp;V (ORÇ)'!J299)</f>
        <v xml:space="preserve"> </v>
      </c>
      <c r="K309" s="474">
        <f>'M&amp;V (ORÇ)'!K299</f>
        <v>0</v>
      </c>
      <c r="L309" s="473">
        <f>'M&amp;V (ORÇ)'!L299</f>
        <v>0</v>
      </c>
      <c r="M309" s="120">
        <f t="shared" si="18"/>
        <v>0</v>
      </c>
      <c r="N309" s="122">
        <f t="shared" si="19"/>
        <v>0</v>
      </c>
      <c r="O309" s="121"/>
      <c r="P309" s="121"/>
    </row>
    <row r="310" spans="2:16" x14ac:dyDescent="0.2">
      <c r="B310" s="119">
        <v>14</v>
      </c>
      <c r="C310" s="1066" t="str">
        <f>IF(ISBLANK('M&amp;V (ORÇ)'!C300)," ",'M&amp;V (ORÇ)'!C300)</f>
        <v xml:space="preserve"> </v>
      </c>
      <c r="D310" s="1066"/>
      <c r="E310" s="1066"/>
      <c r="F310" s="1066"/>
      <c r="G310" s="1066"/>
      <c r="H310" s="1067"/>
      <c r="I310" s="472" t="str">
        <f>IF(ISBLANK('M&amp;V (ORÇ)'!I300)," ",'M&amp;V (ORÇ)'!I300)</f>
        <v xml:space="preserve"> </v>
      </c>
      <c r="J310" s="472" t="str">
        <f>IF(ISBLANK('M&amp;V (ORÇ)'!J300)," ",'M&amp;V (ORÇ)'!J300)</f>
        <v xml:space="preserve"> </v>
      </c>
      <c r="K310" s="474">
        <f>'M&amp;V (ORÇ)'!K300</f>
        <v>0</v>
      </c>
      <c r="L310" s="473">
        <f>'M&amp;V (ORÇ)'!L300</f>
        <v>0</v>
      </c>
      <c r="M310" s="120">
        <f t="shared" si="18"/>
        <v>0</v>
      </c>
      <c r="N310" s="122">
        <f t="shared" si="19"/>
        <v>0</v>
      </c>
      <c r="O310" s="121"/>
      <c r="P310" s="121"/>
    </row>
    <row r="311" spans="2:16" x14ac:dyDescent="0.2">
      <c r="B311" s="119">
        <v>15</v>
      </c>
      <c r="C311" s="1066" t="str">
        <f>IF(ISBLANK('M&amp;V (ORÇ)'!C301)," ",'M&amp;V (ORÇ)'!C301)</f>
        <v xml:space="preserve"> </v>
      </c>
      <c r="D311" s="1066"/>
      <c r="E311" s="1066"/>
      <c r="F311" s="1066"/>
      <c r="G311" s="1066"/>
      <c r="H311" s="1067"/>
      <c r="I311" s="472" t="str">
        <f>IF(ISBLANK('M&amp;V (ORÇ)'!I301)," ",'M&amp;V (ORÇ)'!I301)</f>
        <v xml:space="preserve"> </v>
      </c>
      <c r="J311" s="472" t="str">
        <f>IF(ISBLANK('M&amp;V (ORÇ)'!J301)," ",'M&amp;V (ORÇ)'!J301)</f>
        <v xml:space="preserve"> </v>
      </c>
      <c r="K311" s="474">
        <f>'M&amp;V (ORÇ)'!K301</f>
        <v>0</v>
      </c>
      <c r="L311" s="473">
        <f>'M&amp;V (ORÇ)'!L301</f>
        <v>0</v>
      </c>
      <c r="M311" s="120">
        <f t="shared" si="18"/>
        <v>0</v>
      </c>
      <c r="N311" s="122">
        <f t="shared" si="19"/>
        <v>0</v>
      </c>
      <c r="O311" s="121"/>
      <c r="P311" s="121"/>
    </row>
    <row r="312" spans="2:16" x14ac:dyDescent="0.2">
      <c r="B312" s="119">
        <v>16</v>
      </c>
      <c r="C312" s="1066" t="str">
        <f>IF(ISBLANK('M&amp;V (ORÇ)'!C302)," ",'M&amp;V (ORÇ)'!C302)</f>
        <v xml:space="preserve"> </v>
      </c>
      <c r="D312" s="1066"/>
      <c r="E312" s="1066"/>
      <c r="F312" s="1066"/>
      <c r="G312" s="1066"/>
      <c r="H312" s="1067"/>
      <c r="I312" s="472" t="str">
        <f>IF(ISBLANK('M&amp;V (ORÇ)'!I302)," ",'M&amp;V (ORÇ)'!I302)</f>
        <v xml:space="preserve"> </v>
      </c>
      <c r="J312" s="472" t="str">
        <f>IF(ISBLANK('M&amp;V (ORÇ)'!J302)," ",'M&amp;V (ORÇ)'!J302)</f>
        <v xml:space="preserve"> </v>
      </c>
      <c r="K312" s="474">
        <f>'M&amp;V (ORÇ)'!K302</f>
        <v>0</v>
      </c>
      <c r="L312" s="473">
        <f>'M&amp;V (ORÇ)'!L302</f>
        <v>0</v>
      </c>
      <c r="M312" s="120">
        <f t="shared" si="18"/>
        <v>0</v>
      </c>
      <c r="N312" s="122">
        <f t="shared" si="19"/>
        <v>0</v>
      </c>
      <c r="O312" s="121"/>
      <c r="P312" s="121"/>
    </row>
    <row r="313" spans="2:16" x14ac:dyDescent="0.2">
      <c r="B313" s="119">
        <v>17</v>
      </c>
      <c r="C313" s="1066" t="str">
        <f>IF(ISBLANK('M&amp;V (ORÇ)'!C303)," ",'M&amp;V (ORÇ)'!C303)</f>
        <v xml:space="preserve"> </v>
      </c>
      <c r="D313" s="1066"/>
      <c r="E313" s="1066"/>
      <c r="F313" s="1066"/>
      <c r="G313" s="1066"/>
      <c r="H313" s="1067"/>
      <c r="I313" s="472" t="str">
        <f>IF(ISBLANK('M&amp;V (ORÇ)'!I303)," ",'M&amp;V (ORÇ)'!I303)</f>
        <v xml:space="preserve"> </v>
      </c>
      <c r="J313" s="472" t="str">
        <f>IF(ISBLANK('M&amp;V (ORÇ)'!J303)," ",'M&amp;V (ORÇ)'!J303)</f>
        <v xml:space="preserve"> </v>
      </c>
      <c r="K313" s="474">
        <f>'M&amp;V (ORÇ)'!K303</f>
        <v>0</v>
      </c>
      <c r="L313" s="473">
        <f>'M&amp;V (ORÇ)'!L303</f>
        <v>0</v>
      </c>
      <c r="M313" s="120">
        <f t="shared" si="18"/>
        <v>0</v>
      </c>
      <c r="N313" s="122">
        <f t="shared" si="19"/>
        <v>0</v>
      </c>
      <c r="O313" s="121"/>
      <c r="P313" s="121"/>
    </row>
    <row r="314" spans="2:16" x14ac:dyDescent="0.2">
      <c r="B314" s="119">
        <v>18</v>
      </c>
      <c r="C314" s="1066" t="str">
        <f>IF(ISBLANK('M&amp;V (ORÇ)'!C304)," ",'M&amp;V (ORÇ)'!C304)</f>
        <v xml:space="preserve"> </v>
      </c>
      <c r="D314" s="1066"/>
      <c r="E314" s="1066"/>
      <c r="F314" s="1066"/>
      <c r="G314" s="1066"/>
      <c r="H314" s="1067"/>
      <c r="I314" s="472" t="str">
        <f>IF(ISBLANK('M&amp;V (ORÇ)'!I304)," ",'M&amp;V (ORÇ)'!I304)</f>
        <v xml:space="preserve"> </v>
      </c>
      <c r="J314" s="472" t="str">
        <f>IF(ISBLANK('M&amp;V (ORÇ)'!J304)," ",'M&amp;V (ORÇ)'!J304)</f>
        <v xml:space="preserve"> </v>
      </c>
      <c r="K314" s="474">
        <f>'M&amp;V (ORÇ)'!K304</f>
        <v>0</v>
      </c>
      <c r="L314" s="473">
        <f>'M&amp;V (ORÇ)'!L304</f>
        <v>0</v>
      </c>
      <c r="M314" s="120">
        <f t="shared" si="18"/>
        <v>0</v>
      </c>
      <c r="N314" s="122">
        <f t="shared" si="19"/>
        <v>0</v>
      </c>
      <c r="O314" s="121"/>
      <c r="P314" s="121"/>
    </row>
    <row r="315" spans="2:16" x14ac:dyDescent="0.2">
      <c r="B315" s="119">
        <v>19</v>
      </c>
      <c r="C315" s="1066" t="str">
        <f>IF(ISBLANK('M&amp;V (ORÇ)'!C305)," ",'M&amp;V (ORÇ)'!C305)</f>
        <v xml:space="preserve"> </v>
      </c>
      <c r="D315" s="1066"/>
      <c r="E315" s="1066"/>
      <c r="F315" s="1066"/>
      <c r="G315" s="1066"/>
      <c r="H315" s="1067"/>
      <c r="I315" s="472" t="str">
        <f>IF(ISBLANK('M&amp;V (ORÇ)'!I305)," ",'M&amp;V (ORÇ)'!I305)</f>
        <v xml:space="preserve"> </v>
      </c>
      <c r="J315" s="472" t="str">
        <f>IF(ISBLANK('M&amp;V (ORÇ)'!J305)," ",'M&amp;V (ORÇ)'!J305)</f>
        <v xml:space="preserve"> </v>
      </c>
      <c r="K315" s="474">
        <f>'M&amp;V (ORÇ)'!K305</f>
        <v>0</v>
      </c>
      <c r="L315" s="473">
        <f>'M&amp;V (ORÇ)'!L305</f>
        <v>0</v>
      </c>
      <c r="M315" s="120">
        <f t="shared" si="18"/>
        <v>0</v>
      </c>
      <c r="N315" s="122">
        <f t="shared" si="19"/>
        <v>0</v>
      </c>
      <c r="O315" s="121"/>
      <c r="P315" s="121"/>
    </row>
    <row r="316" spans="2:16" x14ac:dyDescent="0.2">
      <c r="B316" s="119">
        <v>20</v>
      </c>
      <c r="C316" s="1066" t="str">
        <f>IF(ISBLANK('M&amp;V (ORÇ)'!C306)," ",'M&amp;V (ORÇ)'!C306)</f>
        <v xml:space="preserve"> </v>
      </c>
      <c r="D316" s="1066"/>
      <c r="E316" s="1066"/>
      <c r="F316" s="1066"/>
      <c r="G316" s="1066"/>
      <c r="H316" s="1067"/>
      <c r="I316" s="472" t="str">
        <f>IF(ISBLANK('M&amp;V (ORÇ)'!I306)," ",'M&amp;V (ORÇ)'!I306)</f>
        <v xml:space="preserve"> </v>
      </c>
      <c r="J316" s="472" t="str">
        <f>IF(ISBLANK('M&amp;V (ORÇ)'!J306)," ",'M&amp;V (ORÇ)'!J306)</f>
        <v xml:space="preserve"> </v>
      </c>
      <c r="K316" s="474">
        <f>'M&amp;V (ORÇ)'!K306</f>
        <v>0</v>
      </c>
      <c r="L316" s="473">
        <f>'M&amp;V (ORÇ)'!L306</f>
        <v>0</v>
      </c>
      <c r="M316" s="120">
        <f t="shared" si="18"/>
        <v>0</v>
      </c>
      <c r="N316" s="122">
        <f t="shared" si="19"/>
        <v>0</v>
      </c>
      <c r="O316" s="121"/>
      <c r="P316" s="121"/>
    </row>
    <row r="317" spans="2:16" x14ac:dyDescent="0.2">
      <c r="B317" s="123"/>
      <c r="C317" s="1075" t="s">
        <v>243</v>
      </c>
      <c r="D317" s="1075"/>
      <c r="E317" s="1075"/>
      <c r="F317" s="1075"/>
      <c r="G317" s="1075"/>
      <c r="H317" s="1075"/>
      <c r="I317" s="1075"/>
      <c r="J317" s="1075"/>
      <c r="K317" s="1075"/>
      <c r="L317" s="1076"/>
      <c r="M317" s="124">
        <f>SUM(M297:M316)</f>
        <v>0</v>
      </c>
      <c r="N317" s="124">
        <f>SUM(N297:N316)</f>
        <v>0</v>
      </c>
      <c r="O317" s="124">
        <f>SUM(O297:O316)</f>
        <v>0</v>
      </c>
      <c r="P317" s="124">
        <f>SUM(P297:P316)</f>
        <v>0</v>
      </c>
    </row>
    <row r="318" spans="2:16" x14ac:dyDescent="0.2">
      <c r="B318" s="126"/>
      <c r="C318" s="1096" t="s">
        <v>244</v>
      </c>
      <c r="D318" s="1096"/>
      <c r="E318" s="1096"/>
      <c r="F318" s="1096"/>
      <c r="G318" s="1096"/>
      <c r="H318" s="1096"/>
      <c r="I318" s="1096"/>
      <c r="J318" s="1096"/>
      <c r="K318" s="1096"/>
      <c r="L318" s="1097"/>
      <c r="M318" s="127">
        <f>SUM(M294,M317)</f>
        <v>0</v>
      </c>
      <c r="N318" s="128">
        <f>SUM(N294,N317)</f>
        <v>0</v>
      </c>
      <c r="O318" s="128">
        <f>SUM(O294,O317)</f>
        <v>0</v>
      </c>
      <c r="P318" s="128">
        <f>SUM(P294,P317)</f>
        <v>0</v>
      </c>
    </row>
    <row r="319" spans="2:16" x14ac:dyDescent="0.2">
      <c r="B319" s="1062" t="s">
        <v>676</v>
      </c>
      <c r="C319" s="1063"/>
      <c r="D319" s="1063"/>
      <c r="E319" s="1063"/>
      <c r="F319" s="1063"/>
      <c r="G319" s="1063"/>
      <c r="H319" s="1063"/>
      <c r="I319" s="1063"/>
      <c r="J319" s="1063"/>
      <c r="K319" s="1063"/>
      <c r="L319" s="1063"/>
      <c r="M319" s="1063"/>
      <c r="N319" s="1063"/>
      <c r="O319" s="1063"/>
      <c r="P319" s="1064"/>
    </row>
    <row r="320" spans="2:16" x14ac:dyDescent="0.2">
      <c r="B320" s="1093" t="s">
        <v>227</v>
      </c>
      <c r="C320" s="1094"/>
      <c r="D320" s="1094"/>
      <c r="E320" s="1094"/>
      <c r="F320" s="1094"/>
      <c r="G320" s="1094"/>
      <c r="H320" s="1094"/>
      <c r="I320" s="1094"/>
      <c r="J320" s="1094"/>
      <c r="K320" s="1094"/>
      <c r="L320" s="1094"/>
      <c r="M320" s="1094"/>
      <c r="N320" s="1094"/>
      <c r="O320" s="1094" t="str">
        <f>B320</f>
        <v>PERÍODO DE REFERÊNCIA</v>
      </c>
      <c r="P320" s="1095"/>
    </row>
    <row r="321" spans="2:16" x14ac:dyDescent="0.2">
      <c r="B321" s="1051" t="s">
        <v>228</v>
      </c>
      <c r="C321" s="1052"/>
      <c r="D321" s="1052"/>
      <c r="E321" s="1052"/>
      <c r="F321" s="1052"/>
      <c r="G321" s="1052"/>
      <c r="H321" s="1053"/>
      <c r="I321" s="116" t="s">
        <v>229</v>
      </c>
      <c r="J321" s="117" t="s">
        <v>230</v>
      </c>
      <c r="K321" s="117" t="s">
        <v>231</v>
      </c>
      <c r="L321" s="117" t="s">
        <v>232</v>
      </c>
      <c r="M321" s="117" t="s">
        <v>0</v>
      </c>
      <c r="N321" s="299" t="s">
        <v>781</v>
      </c>
      <c r="O321" s="299" t="s">
        <v>233</v>
      </c>
      <c r="P321" s="300" t="s">
        <v>234</v>
      </c>
    </row>
    <row r="322" spans="2:16" x14ac:dyDescent="0.2">
      <c r="B322" s="119">
        <v>1</v>
      </c>
      <c r="C322" s="1066" t="str">
        <f>IF(ISBLANK('M&amp;V (ORÇ)'!C310)," ",'M&amp;V (ORÇ)'!C310)</f>
        <v xml:space="preserve"> </v>
      </c>
      <c r="D322" s="1066"/>
      <c r="E322" s="1066"/>
      <c r="F322" s="1066"/>
      <c r="G322" s="1066"/>
      <c r="H322" s="1067"/>
      <c r="I322" s="472" t="str">
        <f>IF(ISBLANK('M&amp;V (ORÇ)'!I310)," ",'M&amp;V (ORÇ)'!I310)</f>
        <v xml:space="preserve"> </v>
      </c>
      <c r="J322" s="472" t="str">
        <f>IF(ISBLANK('M&amp;V (ORÇ)'!J310)," ",'M&amp;V (ORÇ)'!J310)</f>
        <v xml:space="preserve"> </v>
      </c>
      <c r="K322" s="474">
        <f>'M&amp;V (ORÇ)'!K310</f>
        <v>0</v>
      </c>
      <c r="L322" s="473">
        <f>'M&amp;V (ORÇ)'!L310</f>
        <v>0</v>
      </c>
      <c r="M322" s="120">
        <f t="shared" ref="M322:M331" si="20">IF(J322="",0,K322*L322)</f>
        <v>0</v>
      </c>
      <c r="N322" s="122">
        <f t="shared" ref="N322:N331" si="21">M322-O322-P322</f>
        <v>0</v>
      </c>
      <c r="O322" s="121"/>
      <c r="P322" s="121"/>
    </row>
    <row r="323" spans="2:16" x14ac:dyDescent="0.2">
      <c r="B323" s="119">
        <v>2</v>
      </c>
      <c r="C323" s="1066" t="str">
        <f>IF(ISBLANK('M&amp;V (ORÇ)'!C311)," ",'M&amp;V (ORÇ)'!C311)</f>
        <v xml:space="preserve"> </v>
      </c>
      <c r="D323" s="1066"/>
      <c r="E323" s="1066"/>
      <c r="F323" s="1066"/>
      <c r="G323" s="1066"/>
      <c r="H323" s="1067"/>
      <c r="I323" s="472" t="str">
        <f>IF(ISBLANK('M&amp;V (ORÇ)'!I311)," ",'M&amp;V (ORÇ)'!I311)</f>
        <v xml:space="preserve"> </v>
      </c>
      <c r="J323" s="472" t="str">
        <f>IF(ISBLANK('M&amp;V (ORÇ)'!J311)," ",'M&amp;V (ORÇ)'!J311)</f>
        <v xml:space="preserve"> </v>
      </c>
      <c r="K323" s="474">
        <f>'M&amp;V (ORÇ)'!K311</f>
        <v>0</v>
      </c>
      <c r="L323" s="473">
        <f>'M&amp;V (ORÇ)'!L311</f>
        <v>0</v>
      </c>
      <c r="M323" s="120">
        <f t="shared" si="20"/>
        <v>0</v>
      </c>
      <c r="N323" s="122">
        <f t="shared" si="21"/>
        <v>0</v>
      </c>
      <c r="O323" s="121"/>
      <c r="P323" s="121"/>
    </row>
    <row r="324" spans="2:16" x14ac:dyDescent="0.2">
      <c r="B324" s="119">
        <v>3</v>
      </c>
      <c r="C324" s="1066" t="str">
        <f>IF(ISBLANK('M&amp;V (ORÇ)'!C312)," ",'M&amp;V (ORÇ)'!C312)</f>
        <v xml:space="preserve"> </v>
      </c>
      <c r="D324" s="1066"/>
      <c r="E324" s="1066"/>
      <c r="F324" s="1066"/>
      <c r="G324" s="1066"/>
      <c r="H324" s="1067"/>
      <c r="I324" s="472" t="str">
        <f>IF(ISBLANK('M&amp;V (ORÇ)'!I312)," ",'M&amp;V (ORÇ)'!I312)</f>
        <v xml:space="preserve"> </v>
      </c>
      <c r="J324" s="472" t="str">
        <f>IF(ISBLANK('M&amp;V (ORÇ)'!J312)," ",'M&amp;V (ORÇ)'!J312)</f>
        <v xml:space="preserve"> </v>
      </c>
      <c r="K324" s="474">
        <f>'M&amp;V (ORÇ)'!K312</f>
        <v>0</v>
      </c>
      <c r="L324" s="473">
        <f>'M&amp;V (ORÇ)'!L312</f>
        <v>0</v>
      </c>
      <c r="M324" s="120">
        <f t="shared" si="20"/>
        <v>0</v>
      </c>
      <c r="N324" s="122">
        <f t="shared" si="21"/>
        <v>0</v>
      </c>
      <c r="O324" s="121"/>
      <c r="P324" s="121"/>
    </row>
    <row r="325" spans="2:16" x14ac:dyDescent="0.2">
      <c r="B325" s="119">
        <v>4</v>
      </c>
      <c r="C325" s="1066" t="str">
        <f>IF(ISBLANK('M&amp;V (ORÇ)'!C313)," ",'M&amp;V (ORÇ)'!C313)</f>
        <v xml:space="preserve"> </v>
      </c>
      <c r="D325" s="1066"/>
      <c r="E325" s="1066"/>
      <c r="F325" s="1066"/>
      <c r="G325" s="1066"/>
      <c r="H325" s="1067"/>
      <c r="I325" s="472" t="str">
        <f>IF(ISBLANK('M&amp;V (ORÇ)'!I313)," ",'M&amp;V (ORÇ)'!I313)</f>
        <v xml:space="preserve"> </v>
      </c>
      <c r="J325" s="472" t="str">
        <f>IF(ISBLANK('M&amp;V (ORÇ)'!J313)," ",'M&amp;V (ORÇ)'!J313)</f>
        <v xml:space="preserve"> </v>
      </c>
      <c r="K325" s="474">
        <f>'M&amp;V (ORÇ)'!K313</f>
        <v>0</v>
      </c>
      <c r="L325" s="473">
        <f>'M&amp;V (ORÇ)'!L313</f>
        <v>0</v>
      </c>
      <c r="M325" s="120">
        <f t="shared" si="20"/>
        <v>0</v>
      </c>
      <c r="N325" s="122">
        <f t="shared" si="21"/>
        <v>0</v>
      </c>
      <c r="O325" s="121"/>
      <c r="P325" s="121"/>
    </row>
    <row r="326" spans="2:16" x14ac:dyDescent="0.2">
      <c r="B326" s="119">
        <v>5</v>
      </c>
      <c r="C326" s="1066" t="str">
        <f>IF(ISBLANK('M&amp;V (ORÇ)'!C314)," ",'M&amp;V (ORÇ)'!C314)</f>
        <v xml:space="preserve"> </v>
      </c>
      <c r="D326" s="1066"/>
      <c r="E326" s="1066"/>
      <c r="F326" s="1066"/>
      <c r="G326" s="1066"/>
      <c r="H326" s="1067"/>
      <c r="I326" s="472" t="str">
        <f>IF(ISBLANK('M&amp;V (ORÇ)'!I314)," ",'M&amp;V (ORÇ)'!I314)</f>
        <v xml:space="preserve"> </v>
      </c>
      <c r="J326" s="472" t="str">
        <f>IF(ISBLANK('M&amp;V (ORÇ)'!J314)," ",'M&amp;V (ORÇ)'!J314)</f>
        <v xml:space="preserve"> </v>
      </c>
      <c r="K326" s="474">
        <f>'M&amp;V (ORÇ)'!K314</f>
        <v>0</v>
      </c>
      <c r="L326" s="473">
        <f>'M&amp;V (ORÇ)'!L314</f>
        <v>0</v>
      </c>
      <c r="M326" s="120">
        <f t="shared" si="20"/>
        <v>0</v>
      </c>
      <c r="N326" s="122">
        <f t="shared" si="21"/>
        <v>0</v>
      </c>
      <c r="O326" s="121"/>
      <c r="P326" s="121"/>
    </row>
    <row r="327" spans="2:16" x14ac:dyDescent="0.2">
      <c r="B327" s="119">
        <v>6</v>
      </c>
      <c r="C327" s="1066" t="str">
        <f>IF(ISBLANK('M&amp;V (ORÇ)'!C315)," ",'M&amp;V (ORÇ)'!C315)</f>
        <v xml:space="preserve"> </v>
      </c>
      <c r="D327" s="1066"/>
      <c r="E327" s="1066"/>
      <c r="F327" s="1066"/>
      <c r="G327" s="1066"/>
      <c r="H327" s="1067"/>
      <c r="I327" s="472" t="str">
        <f>IF(ISBLANK('M&amp;V (ORÇ)'!I315)," ",'M&amp;V (ORÇ)'!I315)</f>
        <v xml:space="preserve"> </v>
      </c>
      <c r="J327" s="472" t="str">
        <f>IF(ISBLANK('M&amp;V (ORÇ)'!J315)," ",'M&amp;V (ORÇ)'!J315)</f>
        <v xml:space="preserve"> </v>
      </c>
      <c r="K327" s="474">
        <f>'M&amp;V (ORÇ)'!K315</f>
        <v>0</v>
      </c>
      <c r="L327" s="473">
        <f>'M&amp;V (ORÇ)'!L315</f>
        <v>0</v>
      </c>
      <c r="M327" s="120">
        <f t="shared" si="20"/>
        <v>0</v>
      </c>
      <c r="N327" s="122">
        <f t="shared" si="21"/>
        <v>0</v>
      </c>
      <c r="O327" s="121"/>
      <c r="P327" s="121"/>
    </row>
    <row r="328" spans="2:16" x14ac:dyDescent="0.2">
      <c r="B328" s="119">
        <v>7</v>
      </c>
      <c r="C328" s="1066" t="str">
        <f>IF(ISBLANK('M&amp;V (ORÇ)'!C316)," ",'M&amp;V (ORÇ)'!C316)</f>
        <v xml:space="preserve"> </v>
      </c>
      <c r="D328" s="1066"/>
      <c r="E328" s="1066"/>
      <c r="F328" s="1066"/>
      <c r="G328" s="1066"/>
      <c r="H328" s="1067"/>
      <c r="I328" s="472" t="str">
        <f>IF(ISBLANK('M&amp;V (ORÇ)'!I316)," ",'M&amp;V (ORÇ)'!I316)</f>
        <v xml:space="preserve"> </v>
      </c>
      <c r="J328" s="472" t="str">
        <f>IF(ISBLANK('M&amp;V (ORÇ)'!J316)," ",'M&amp;V (ORÇ)'!J316)</f>
        <v xml:space="preserve"> </v>
      </c>
      <c r="K328" s="474">
        <f>'M&amp;V (ORÇ)'!K316</f>
        <v>0</v>
      </c>
      <c r="L328" s="473">
        <f>'M&amp;V (ORÇ)'!L316</f>
        <v>0</v>
      </c>
      <c r="M328" s="120">
        <f t="shared" si="20"/>
        <v>0</v>
      </c>
      <c r="N328" s="122">
        <f t="shared" si="21"/>
        <v>0</v>
      </c>
      <c r="O328" s="121"/>
      <c r="P328" s="121"/>
    </row>
    <row r="329" spans="2:16" x14ac:dyDescent="0.2">
      <c r="B329" s="119">
        <v>8</v>
      </c>
      <c r="C329" s="1066" t="str">
        <f>IF(ISBLANK('M&amp;V (ORÇ)'!C317)," ",'M&amp;V (ORÇ)'!C317)</f>
        <v xml:space="preserve"> </v>
      </c>
      <c r="D329" s="1066"/>
      <c r="E329" s="1066"/>
      <c r="F329" s="1066"/>
      <c r="G329" s="1066"/>
      <c r="H329" s="1067"/>
      <c r="I329" s="472" t="str">
        <f>IF(ISBLANK('M&amp;V (ORÇ)'!I317)," ",'M&amp;V (ORÇ)'!I317)</f>
        <v xml:space="preserve"> </v>
      </c>
      <c r="J329" s="472" t="str">
        <f>IF(ISBLANK('M&amp;V (ORÇ)'!J317)," ",'M&amp;V (ORÇ)'!J317)</f>
        <v xml:space="preserve"> </v>
      </c>
      <c r="K329" s="474">
        <f>'M&amp;V (ORÇ)'!K317</f>
        <v>0</v>
      </c>
      <c r="L329" s="473">
        <f>'M&amp;V (ORÇ)'!L317</f>
        <v>0</v>
      </c>
      <c r="M329" s="120">
        <f t="shared" si="20"/>
        <v>0</v>
      </c>
      <c r="N329" s="122">
        <f t="shared" si="21"/>
        <v>0</v>
      </c>
      <c r="O329" s="121"/>
      <c r="P329" s="121"/>
    </row>
    <row r="330" spans="2:16" x14ac:dyDescent="0.2">
      <c r="B330" s="119">
        <v>9</v>
      </c>
      <c r="C330" s="1066" t="str">
        <f>IF(ISBLANK('M&amp;V (ORÇ)'!C318)," ",'M&amp;V (ORÇ)'!C318)</f>
        <v xml:space="preserve"> </v>
      </c>
      <c r="D330" s="1066"/>
      <c r="E330" s="1066"/>
      <c r="F330" s="1066"/>
      <c r="G330" s="1066"/>
      <c r="H330" s="1067"/>
      <c r="I330" s="472" t="str">
        <f>IF(ISBLANK('M&amp;V (ORÇ)'!I318)," ",'M&amp;V (ORÇ)'!I318)</f>
        <v xml:space="preserve"> </v>
      </c>
      <c r="J330" s="472" t="str">
        <f>IF(ISBLANK('M&amp;V (ORÇ)'!J318)," ",'M&amp;V (ORÇ)'!J318)</f>
        <v xml:space="preserve"> </v>
      </c>
      <c r="K330" s="474">
        <f>'M&amp;V (ORÇ)'!K318</f>
        <v>0</v>
      </c>
      <c r="L330" s="473">
        <f>'M&amp;V (ORÇ)'!L318</f>
        <v>0</v>
      </c>
      <c r="M330" s="120">
        <f t="shared" si="20"/>
        <v>0</v>
      </c>
      <c r="N330" s="122">
        <f t="shared" si="21"/>
        <v>0</v>
      </c>
      <c r="O330" s="121"/>
      <c r="P330" s="121"/>
    </row>
    <row r="331" spans="2:16" x14ac:dyDescent="0.2">
      <c r="B331" s="119">
        <v>10</v>
      </c>
      <c r="C331" s="1066" t="str">
        <f>IF(ISBLANK('M&amp;V (ORÇ)'!C319)," ",'M&amp;V (ORÇ)'!C319)</f>
        <v xml:space="preserve"> </v>
      </c>
      <c r="D331" s="1066"/>
      <c r="E331" s="1066"/>
      <c r="F331" s="1066"/>
      <c r="G331" s="1066"/>
      <c r="H331" s="1067"/>
      <c r="I331" s="472" t="str">
        <f>IF(ISBLANK('M&amp;V (ORÇ)'!I319)," ",'M&amp;V (ORÇ)'!I319)</f>
        <v xml:space="preserve"> </v>
      </c>
      <c r="J331" s="472" t="str">
        <f>IF(ISBLANK('M&amp;V (ORÇ)'!J319)," ",'M&amp;V (ORÇ)'!J319)</f>
        <v xml:space="preserve"> </v>
      </c>
      <c r="K331" s="474">
        <f>'M&amp;V (ORÇ)'!K319</f>
        <v>0</v>
      </c>
      <c r="L331" s="473">
        <f>'M&amp;V (ORÇ)'!L319</f>
        <v>0</v>
      </c>
      <c r="M331" s="120">
        <f t="shared" si="20"/>
        <v>0</v>
      </c>
      <c r="N331" s="122">
        <f t="shared" si="21"/>
        <v>0</v>
      </c>
      <c r="O331" s="121"/>
      <c r="P331" s="121"/>
    </row>
    <row r="332" spans="2:16" x14ac:dyDescent="0.2">
      <c r="B332" s="123"/>
      <c r="C332" s="1075" t="s">
        <v>245</v>
      </c>
      <c r="D332" s="1075"/>
      <c r="E332" s="1075"/>
      <c r="F332" s="1075"/>
      <c r="G332" s="1075"/>
      <c r="H332" s="1075"/>
      <c r="I332" s="1075"/>
      <c r="J332" s="1075"/>
      <c r="K332" s="1075"/>
      <c r="L332" s="1076"/>
      <c r="M332" s="124">
        <f>SUM(M322:M331)</f>
        <v>0</v>
      </c>
      <c r="N332" s="125">
        <f>SUM(N322:N331)</f>
        <v>0</v>
      </c>
      <c r="O332" s="125">
        <f>SUM(O322:O331)</f>
        <v>0</v>
      </c>
      <c r="P332" s="125">
        <f>SUM(P322:P331)</f>
        <v>0</v>
      </c>
    </row>
    <row r="333" spans="2:16" x14ac:dyDescent="0.2">
      <c r="B333" s="1093" t="s">
        <v>236</v>
      </c>
      <c r="C333" s="1094"/>
      <c r="D333" s="1094"/>
      <c r="E333" s="1094"/>
      <c r="F333" s="1094"/>
      <c r="G333" s="1094"/>
      <c r="H333" s="1094"/>
      <c r="I333" s="1094"/>
      <c r="J333" s="1094"/>
      <c r="K333" s="1094"/>
      <c r="L333" s="1094"/>
      <c r="M333" s="1094"/>
      <c r="N333" s="1094"/>
      <c r="O333" s="1094" t="str">
        <f>B333</f>
        <v>PERÍODO PÓS-RETROFIT</v>
      </c>
      <c r="P333" s="1095"/>
    </row>
    <row r="334" spans="2:16" x14ac:dyDescent="0.2">
      <c r="B334" s="1051" t="s">
        <v>228</v>
      </c>
      <c r="C334" s="1052"/>
      <c r="D334" s="1052"/>
      <c r="E334" s="1052"/>
      <c r="F334" s="1052"/>
      <c r="G334" s="1052"/>
      <c r="H334" s="1053"/>
      <c r="I334" s="116" t="s">
        <v>229</v>
      </c>
      <c r="J334" s="117" t="s">
        <v>230</v>
      </c>
      <c r="K334" s="117" t="s">
        <v>231</v>
      </c>
      <c r="L334" s="117" t="s">
        <v>232</v>
      </c>
      <c r="M334" s="117" t="s">
        <v>0</v>
      </c>
      <c r="N334" s="299" t="s">
        <v>781</v>
      </c>
      <c r="O334" s="299" t="s">
        <v>233</v>
      </c>
      <c r="P334" s="300" t="s">
        <v>234</v>
      </c>
    </row>
    <row r="335" spans="2:16" x14ac:dyDescent="0.2">
      <c r="B335" s="119">
        <v>1</v>
      </c>
      <c r="C335" s="1066"/>
      <c r="D335" s="1066"/>
      <c r="E335" s="1066"/>
      <c r="F335" s="1066"/>
      <c r="G335" s="1066"/>
      <c r="H335" s="1067"/>
      <c r="I335" s="472" t="str">
        <f>IF(ISBLANK('M&amp;V (ORÇ)'!I322)," ",'M&amp;V (ORÇ)'!I322)</f>
        <v xml:space="preserve"> </v>
      </c>
      <c r="J335" s="472" t="str">
        <f>IF(ISBLANK('M&amp;V (ORÇ)'!J322)," ",'M&amp;V (ORÇ)'!J322)</f>
        <v xml:space="preserve"> </v>
      </c>
      <c r="K335" s="474">
        <f>'M&amp;V (ORÇ)'!K322</f>
        <v>0</v>
      </c>
      <c r="L335" s="473">
        <f>'M&amp;V (ORÇ)'!L322</f>
        <v>0</v>
      </c>
      <c r="M335" s="120">
        <f t="shared" ref="M335:M344" si="22">IF(J335="",0,K335*L335)</f>
        <v>0</v>
      </c>
      <c r="N335" s="122">
        <f t="shared" ref="N335:N344" si="23">M335-O335-P335</f>
        <v>0</v>
      </c>
      <c r="O335" s="121"/>
      <c r="P335" s="121"/>
    </row>
    <row r="336" spans="2:16" x14ac:dyDescent="0.2">
      <c r="B336" s="119">
        <v>2</v>
      </c>
      <c r="C336" s="1066" t="str">
        <f>IF(ISBLANK('M&amp;V (ORÇ)'!C323)," ",'M&amp;V (ORÇ)'!C323)</f>
        <v xml:space="preserve"> </v>
      </c>
      <c r="D336" s="1066"/>
      <c r="E336" s="1066"/>
      <c r="F336" s="1066"/>
      <c r="G336" s="1066"/>
      <c r="H336" s="1067"/>
      <c r="I336" s="472" t="str">
        <f>IF(ISBLANK('M&amp;V (ORÇ)'!I323)," ",'M&amp;V (ORÇ)'!I323)</f>
        <v xml:space="preserve"> </v>
      </c>
      <c r="J336" s="472" t="str">
        <f>IF(ISBLANK('M&amp;V (ORÇ)'!J323)," ",'M&amp;V (ORÇ)'!J323)</f>
        <v xml:space="preserve"> </v>
      </c>
      <c r="K336" s="474">
        <f>'M&amp;V (ORÇ)'!K323</f>
        <v>0</v>
      </c>
      <c r="L336" s="473">
        <f>'M&amp;V (ORÇ)'!L323</f>
        <v>0</v>
      </c>
      <c r="M336" s="120">
        <f t="shared" si="22"/>
        <v>0</v>
      </c>
      <c r="N336" s="122">
        <f t="shared" si="23"/>
        <v>0</v>
      </c>
      <c r="O336" s="121"/>
      <c r="P336" s="121"/>
    </row>
    <row r="337" spans="2:16" x14ac:dyDescent="0.2">
      <c r="B337" s="119">
        <v>3</v>
      </c>
      <c r="C337" s="1066" t="str">
        <f>IF(ISBLANK('M&amp;V (ORÇ)'!C324)," ",'M&amp;V (ORÇ)'!C324)</f>
        <v xml:space="preserve"> </v>
      </c>
      <c r="D337" s="1066"/>
      <c r="E337" s="1066"/>
      <c r="F337" s="1066"/>
      <c r="G337" s="1066"/>
      <c r="H337" s="1067"/>
      <c r="I337" s="472" t="str">
        <f>IF(ISBLANK('M&amp;V (ORÇ)'!I324)," ",'M&amp;V (ORÇ)'!I324)</f>
        <v xml:space="preserve"> </v>
      </c>
      <c r="J337" s="472" t="str">
        <f>IF(ISBLANK('M&amp;V (ORÇ)'!J324)," ",'M&amp;V (ORÇ)'!J324)</f>
        <v xml:space="preserve"> </v>
      </c>
      <c r="K337" s="474">
        <f>'M&amp;V (ORÇ)'!K324</f>
        <v>0</v>
      </c>
      <c r="L337" s="473">
        <f>'M&amp;V (ORÇ)'!L324</f>
        <v>0</v>
      </c>
      <c r="M337" s="120">
        <f t="shared" si="22"/>
        <v>0</v>
      </c>
      <c r="N337" s="122">
        <f t="shared" si="23"/>
        <v>0</v>
      </c>
      <c r="O337" s="121"/>
      <c r="P337" s="121"/>
    </row>
    <row r="338" spans="2:16" x14ac:dyDescent="0.2">
      <c r="B338" s="119">
        <v>4</v>
      </c>
      <c r="C338" s="1066" t="str">
        <f>IF(ISBLANK('M&amp;V (ORÇ)'!C325)," ",'M&amp;V (ORÇ)'!C325)</f>
        <v xml:space="preserve"> </v>
      </c>
      <c r="D338" s="1066"/>
      <c r="E338" s="1066"/>
      <c r="F338" s="1066"/>
      <c r="G338" s="1066"/>
      <c r="H338" s="1067"/>
      <c r="I338" s="472" t="str">
        <f>IF(ISBLANK('M&amp;V (ORÇ)'!I325)," ",'M&amp;V (ORÇ)'!I325)</f>
        <v xml:space="preserve"> </v>
      </c>
      <c r="J338" s="472" t="str">
        <f>IF(ISBLANK('M&amp;V (ORÇ)'!J325)," ",'M&amp;V (ORÇ)'!J325)</f>
        <v xml:space="preserve"> </v>
      </c>
      <c r="K338" s="474">
        <f>'M&amp;V (ORÇ)'!K325</f>
        <v>0</v>
      </c>
      <c r="L338" s="473">
        <f>'M&amp;V (ORÇ)'!L325</f>
        <v>0</v>
      </c>
      <c r="M338" s="120">
        <f t="shared" si="22"/>
        <v>0</v>
      </c>
      <c r="N338" s="122">
        <f t="shared" si="23"/>
        <v>0</v>
      </c>
      <c r="O338" s="121"/>
      <c r="P338" s="121"/>
    </row>
    <row r="339" spans="2:16" x14ac:dyDescent="0.2">
      <c r="B339" s="119">
        <v>5</v>
      </c>
      <c r="C339" s="1066" t="str">
        <f>IF(ISBLANK('M&amp;V (ORÇ)'!C326)," ",'M&amp;V (ORÇ)'!C326)</f>
        <v xml:space="preserve"> </v>
      </c>
      <c r="D339" s="1066"/>
      <c r="E339" s="1066"/>
      <c r="F339" s="1066"/>
      <c r="G339" s="1066"/>
      <c r="H339" s="1067"/>
      <c r="I339" s="472" t="str">
        <f>IF(ISBLANK('M&amp;V (ORÇ)'!I326)," ",'M&amp;V (ORÇ)'!I326)</f>
        <v xml:space="preserve"> </v>
      </c>
      <c r="J339" s="472" t="str">
        <f>IF(ISBLANK('M&amp;V (ORÇ)'!J326)," ",'M&amp;V (ORÇ)'!J326)</f>
        <v xml:space="preserve"> </v>
      </c>
      <c r="K339" s="474">
        <f>'M&amp;V (ORÇ)'!K326</f>
        <v>0</v>
      </c>
      <c r="L339" s="473">
        <f>'M&amp;V (ORÇ)'!L326</f>
        <v>0</v>
      </c>
      <c r="M339" s="120">
        <f t="shared" si="22"/>
        <v>0</v>
      </c>
      <c r="N339" s="122">
        <f t="shared" si="23"/>
        <v>0</v>
      </c>
      <c r="O339" s="121"/>
      <c r="P339" s="121"/>
    </row>
    <row r="340" spans="2:16" x14ac:dyDescent="0.2">
      <c r="B340" s="119">
        <v>6</v>
      </c>
      <c r="C340" s="1066" t="str">
        <f>IF(ISBLANK('M&amp;V (ORÇ)'!C327)," ",'M&amp;V (ORÇ)'!C327)</f>
        <v xml:space="preserve"> </v>
      </c>
      <c r="D340" s="1066"/>
      <c r="E340" s="1066"/>
      <c r="F340" s="1066"/>
      <c r="G340" s="1066"/>
      <c r="H340" s="1067"/>
      <c r="I340" s="472" t="str">
        <f>IF(ISBLANK('M&amp;V (ORÇ)'!I327)," ",'M&amp;V (ORÇ)'!I327)</f>
        <v xml:space="preserve"> </v>
      </c>
      <c r="J340" s="472" t="str">
        <f>IF(ISBLANK('M&amp;V (ORÇ)'!J327)," ",'M&amp;V (ORÇ)'!J327)</f>
        <v xml:space="preserve"> </v>
      </c>
      <c r="K340" s="474">
        <f>'M&amp;V (ORÇ)'!K327</f>
        <v>0</v>
      </c>
      <c r="L340" s="473">
        <f>'M&amp;V (ORÇ)'!L327</f>
        <v>0</v>
      </c>
      <c r="M340" s="120">
        <f t="shared" si="22"/>
        <v>0</v>
      </c>
      <c r="N340" s="122">
        <f t="shared" si="23"/>
        <v>0</v>
      </c>
      <c r="O340" s="121"/>
      <c r="P340" s="121"/>
    </row>
    <row r="341" spans="2:16" x14ac:dyDescent="0.2">
      <c r="B341" s="119">
        <v>7</v>
      </c>
      <c r="C341" s="1066" t="str">
        <f>IF(ISBLANK('M&amp;V (ORÇ)'!C328)," ",'M&amp;V (ORÇ)'!C328)</f>
        <v xml:space="preserve"> </v>
      </c>
      <c r="D341" s="1066"/>
      <c r="E341" s="1066"/>
      <c r="F341" s="1066"/>
      <c r="G341" s="1066"/>
      <c r="H341" s="1067"/>
      <c r="I341" s="472" t="str">
        <f>IF(ISBLANK('M&amp;V (ORÇ)'!I328)," ",'M&amp;V (ORÇ)'!I328)</f>
        <v xml:space="preserve"> </v>
      </c>
      <c r="J341" s="472" t="str">
        <f>IF(ISBLANK('M&amp;V (ORÇ)'!J328)," ",'M&amp;V (ORÇ)'!J328)</f>
        <v xml:space="preserve"> </v>
      </c>
      <c r="K341" s="474">
        <f>'M&amp;V (ORÇ)'!K328</f>
        <v>0</v>
      </c>
      <c r="L341" s="473">
        <f>'M&amp;V (ORÇ)'!L328</f>
        <v>0</v>
      </c>
      <c r="M341" s="120">
        <f t="shared" si="22"/>
        <v>0</v>
      </c>
      <c r="N341" s="122">
        <f t="shared" si="23"/>
        <v>0</v>
      </c>
      <c r="O341" s="121"/>
      <c r="P341" s="121"/>
    </row>
    <row r="342" spans="2:16" x14ac:dyDescent="0.2">
      <c r="B342" s="119">
        <v>8</v>
      </c>
      <c r="C342" s="1066" t="str">
        <f>IF(ISBLANK('M&amp;V (ORÇ)'!C329)," ",'M&amp;V (ORÇ)'!C329)</f>
        <v xml:space="preserve"> </v>
      </c>
      <c r="D342" s="1066"/>
      <c r="E342" s="1066"/>
      <c r="F342" s="1066"/>
      <c r="G342" s="1066"/>
      <c r="H342" s="1067"/>
      <c r="I342" s="472" t="str">
        <f>IF(ISBLANK('M&amp;V (ORÇ)'!I329)," ",'M&amp;V (ORÇ)'!I329)</f>
        <v xml:space="preserve"> </v>
      </c>
      <c r="J342" s="472" t="str">
        <f>IF(ISBLANK('M&amp;V (ORÇ)'!J329)," ",'M&amp;V (ORÇ)'!J329)</f>
        <v xml:space="preserve"> </v>
      </c>
      <c r="K342" s="474">
        <f>'M&amp;V (ORÇ)'!K329</f>
        <v>0</v>
      </c>
      <c r="L342" s="473">
        <f>'M&amp;V (ORÇ)'!L329</f>
        <v>0</v>
      </c>
      <c r="M342" s="120">
        <f t="shared" si="22"/>
        <v>0</v>
      </c>
      <c r="N342" s="122">
        <f t="shared" si="23"/>
        <v>0</v>
      </c>
      <c r="O342" s="121"/>
      <c r="P342" s="121"/>
    </row>
    <row r="343" spans="2:16" x14ac:dyDescent="0.2">
      <c r="B343" s="119">
        <v>9</v>
      </c>
      <c r="C343" s="1066" t="str">
        <f>IF(ISBLANK('M&amp;V (ORÇ)'!C330)," ",'M&amp;V (ORÇ)'!C330)</f>
        <v xml:space="preserve"> </v>
      </c>
      <c r="D343" s="1066"/>
      <c r="E343" s="1066"/>
      <c r="F343" s="1066"/>
      <c r="G343" s="1066"/>
      <c r="H343" s="1067"/>
      <c r="I343" s="472" t="str">
        <f>IF(ISBLANK('M&amp;V (ORÇ)'!I330)," ",'M&amp;V (ORÇ)'!I330)</f>
        <v xml:space="preserve"> </v>
      </c>
      <c r="J343" s="472" t="str">
        <f>IF(ISBLANK('M&amp;V (ORÇ)'!J330)," ",'M&amp;V (ORÇ)'!J330)</f>
        <v xml:space="preserve"> </v>
      </c>
      <c r="K343" s="474">
        <f>'M&amp;V (ORÇ)'!K330</f>
        <v>0</v>
      </c>
      <c r="L343" s="473">
        <f>'M&amp;V (ORÇ)'!L330</f>
        <v>0</v>
      </c>
      <c r="M343" s="120">
        <f t="shared" si="22"/>
        <v>0</v>
      </c>
      <c r="N343" s="122">
        <f t="shared" si="23"/>
        <v>0</v>
      </c>
      <c r="O343" s="121"/>
      <c r="P343" s="121"/>
    </row>
    <row r="344" spans="2:16" x14ac:dyDescent="0.2">
      <c r="B344" s="119">
        <v>10</v>
      </c>
      <c r="C344" s="1066" t="str">
        <f>IF(ISBLANK('M&amp;V (ORÇ)'!C331)," ",'M&amp;V (ORÇ)'!C331)</f>
        <v xml:space="preserve"> </v>
      </c>
      <c r="D344" s="1066"/>
      <c r="E344" s="1066"/>
      <c r="F344" s="1066"/>
      <c r="G344" s="1066"/>
      <c r="H344" s="1067"/>
      <c r="I344" s="472" t="str">
        <f>IF(ISBLANK('M&amp;V (ORÇ)'!I331)," ",'M&amp;V (ORÇ)'!I331)</f>
        <v xml:space="preserve"> </v>
      </c>
      <c r="J344" s="472" t="str">
        <f>IF(ISBLANK('M&amp;V (ORÇ)'!J331)," ",'M&amp;V (ORÇ)'!J331)</f>
        <v xml:space="preserve"> </v>
      </c>
      <c r="K344" s="474">
        <f>'M&amp;V (ORÇ)'!K331</f>
        <v>0</v>
      </c>
      <c r="L344" s="473">
        <f>'M&amp;V (ORÇ)'!L331</f>
        <v>0</v>
      </c>
      <c r="M344" s="120">
        <f t="shared" si="22"/>
        <v>0</v>
      </c>
      <c r="N344" s="122">
        <f t="shared" si="23"/>
        <v>0</v>
      </c>
      <c r="O344" s="121"/>
      <c r="P344" s="121"/>
    </row>
    <row r="345" spans="2:16" x14ac:dyDescent="0.2">
      <c r="B345" s="123"/>
      <c r="C345" s="1075" t="s">
        <v>246</v>
      </c>
      <c r="D345" s="1075"/>
      <c r="E345" s="1075"/>
      <c r="F345" s="1075"/>
      <c r="G345" s="1075"/>
      <c r="H345" s="1075"/>
      <c r="I345" s="1075"/>
      <c r="J345" s="1075"/>
      <c r="K345" s="1075"/>
      <c r="L345" s="1076"/>
      <c r="M345" s="124">
        <f>SUM(M335:M344)</f>
        <v>0</v>
      </c>
      <c r="N345" s="125">
        <f>SUM(N335:N344)</f>
        <v>0</v>
      </c>
      <c r="O345" s="125">
        <f>SUM(O335:O344)</f>
        <v>0</v>
      </c>
      <c r="P345" s="125">
        <f>SUM(P335:P344)</f>
        <v>0</v>
      </c>
    </row>
    <row r="346" spans="2:16" x14ac:dyDescent="0.2">
      <c r="B346" s="126"/>
      <c r="C346" s="1096" t="s">
        <v>247</v>
      </c>
      <c r="D346" s="1096"/>
      <c r="E346" s="1096"/>
      <c r="F346" s="1096"/>
      <c r="G346" s="1096"/>
      <c r="H346" s="1096"/>
      <c r="I346" s="1096"/>
      <c r="J346" s="1096"/>
      <c r="K346" s="1096"/>
      <c r="L346" s="1097"/>
      <c r="M346" s="127">
        <f>SUM(M332,M345)</f>
        <v>0</v>
      </c>
      <c r="N346" s="128">
        <f>SUM(N332,N345)</f>
        <v>0</v>
      </c>
      <c r="O346" s="128">
        <f>SUM(O332,O345)</f>
        <v>0</v>
      </c>
      <c r="P346" s="128">
        <f>SUM(P332,P345)</f>
        <v>0</v>
      </c>
    </row>
    <row r="347" spans="2:16" x14ac:dyDescent="0.2">
      <c r="B347" s="1062" t="s">
        <v>680</v>
      </c>
      <c r="C347" s="1063"/>
      <c r="D347" s="1063"/>
      <c r="E347" s="1063"/>
      <c r="F347" s="1063"/>
      <c r="G347" s="1063"/>
      <c r="H347" s="1063"/>
      <c r="I347" s="1063"/>
      <c r="J347" s="1063"/>
      <c r="K347" s="1063"/>
      <c r="L347" s="1063"/>
      <c r="M347" s="1063"/>
      <c r="N347" s="1063"/>
      <c r="O347" s="1063"/>
      <c r="P347" s="1064"/>
    </row>
    <row r="348" spans="2:16" x14ac:dyDescent="0.2">
      <c r="B348" s="1093" t="s">
        <v>227</v>
      </c>
      <c r="C348" s="1094"/>
      <c r="D348" s="1094"/>
      <c r="E348" s="1094"/>
      <c r="F348" s="1094"/>
      <c r="G348" s="1094"/>
      <c r="H348" s="1094"/>
      <c r="I348" s="1094"/>
      <c r="J348" s="1094"/>
      <c r="K348" s="1094"/>
      <c r="L348" s="1094"/>
      <c r="M348" s="1094"/>
      <c r="N348" s="1094"/>
      <c r="O348" s="1094" t="str">
        <f>B348</f>
        <v>PERÍODO DE REFERÊNCIA</v>
      </c>
      <c r="P348" s="1095"/>
    </row>
    <row r="349" spans="2:16" x14ac:dyDescent="0.2">
      <c r="B349" s="1051" t="s">
        <v>228</v>
      </c>
      <c r="C349" s="1052"/>
      <c r="D349" s="1052"/>
      <c r="E349" s="1052"/>
      <c r="F349" s="1052"/>
      <c r="G349" s="1052"/>
      <c r="H349" s="1053"/>
      <c r="I349" s="116" t="s">
        <v>229</v>
      </c>
      <c r="J349" s="117" t="s">
        <v>230</v>
      </c>
      <c r="K349" s="117" t="s">
        <v>231</v>
      </c>
      <c r="L349" s="117" t="s">
        <v>232</v>
      </c>
      <c r="M349" s="117" t="s">
        <v>0</v>
      </c>
      <c r="N349" s="299" t="s">
        <v>781</v>
      </c>
      <c r="O349" s="299" t="s">
        <v>233</v>
      </c>
      <c r="P349" s="300" t="s">
        <v>234</v>
      </c>
    </row>
    <row r="350" spans="2:16" x14ac:dyDescent="0.2">
      <c r="B350" s="119">
        <v>1</v>
      </c>
      <c r="C350" s="1066" t="str">
        <f>IF(ISBLANK('M&amp;V (ORÇ)'!C335)," ",'M&amp;V (ORÇ)'!C335)</f>
        <v xml:space="preserve"> </v>
      </c>
      <c r="D350" s="1066"/>
      <c r="E350" s="1066"/>
      <c r="F350" s="1066"/>
      <c r="G350" s="1066"/>
      <c r="H350" s="1067"/>
      <c r="I350" s="472" t="str">
        <f>IF(ISBLANK('M&amp;V (ORÇ)'!I335)," ",'M&amp;V (ORÇ)'!I335)</f>
        <v xml:space="preserve"> </v>
      </c>
      <c r="J350" s="472" t="str">
        <f>IF(ISBLANK('M&amp;V (ORÇ)'!J335)," ",'M&amp;V (ORÇ)'!J335)</f>
        <v xml:space="preserve"> </v>
      </c>
      <c r="K350" s="474">
        <f>'M&amp;V (ORÇ)'!K335</f>
        <v>0</v>
      </c>
      <c r="L350" s="473">
        <f>'M&amp;V (ORÇ)'!L335</f>
        <v>0</v>
      </c>
      <c r="M350" s="120">
        <f t="shared" ref="M350:M369" si="24">IF(J350="",0,K350*L350)</f>
        <v>0</v>
      </c>
      <c r="N350" s="122">
        <f t="shared" ref="N350:N369" si="25">M350-O350-P350</f>
        <v>0</v>
      </c>
      <c r="O350" s="121"/>
      <c r="P350" s="121"/>
    </row>
    <row r="351" spans="2:16" x14ac:dyDescent="0.2">
      <c r="B351" s="119">
        <v>2</v>
      </c>
      <c r="C351" s="1066" t="str">
        <f>IF(ISBLANK('M&amp;V (ORÇ)'!C336)," ",'M&amp;V (ORÇ)'!C336)</f>
        <v xml:space="preserve"> </v>
      </c>
      <c r="D351" s="1066"/>
      <c r="E351" s="1066"/>
      <c r="F351" s="1066"/>
      <c r="G351" s="1066"/>
      <c r="H351" s="1067"/>
      <c r="I351" s="472" t="str">
        <f>IF(ISBLANK('M&amp;V (ORÇ)'!I336)," ",'M&amp;V (ORÇ)'!I336)</f>
        <v xml:space="preserve"> </v>
      </c>
      <c r="J351" s="472" t="str">
        <f>IF(ISBLANK('M&amp;V (ORÇ)'!J336)," ",'M&amp;V (ORÇ)'!J336)</f>
        <v xml:space="preserve"> </v>
      </c>
      <c r="K351" s="474">
        <f>'M&amp;V (ORÇ)'!K336</f>
        <v>0</v>
      </c>
      <c r="L351" s="473">
        <f>'M&amp;V (ORÇ)'!L336</f>
        <v>0</v>
      </c>
      <c r="M351" s="120">
        <f t="shared" si="24"/>
        <v>0</v>
      </c>
      <c r="N351" s="122">
        <f t="shared" si="25"/>
        <v>0</v>
      </c>
      <c r="O351" s="121"/>
      <c r="P351" s="121"/>
    </row>
    <row r="352" spans="2:16" x14ac:dyDescent="0.2">
      <c r="B352" s="119">
        <v>3</v>
      </c>
      <c r="C352" s="1066" t="str">
        <f>IF(ISBLANK('M&amp;V (ORÇ)'!C337)," ",'M&amp;V (ORÇ)'!C337)</f>
        <v xml:space="preserve"> </v>
      </c>
      <c r="D352" s="1066"/>
      <c r="E352" s="1066"/>
      <c r="F352" s="1066"/>
      <c r="G352" s="1066"/>
      <c r="H352" s="1067"/>
      <c r="I352" s="472" t="str">
        <f>IF(ISBLANK('M&amp;V (ORÇ)'!I337)," ",'M&amp;V (ORÇ)'!I337)</f>
        <v xml:space="preserve"> </v>
      </c>
      <c r="J352" s="472" t="str">
        <f>IF(ISBLANK('M&amp;V (ORÇ)'!J337)," ",'M&amp;V (ORÇ)'!J337)</f>
        <v xml:space="preserve"> </v>
      </c>
      <c r="K352" s="474">
        <f>'M&amp;V (ORÇ)'!K337</f>
        <v>0</v>
      </c>
      <c r="L352" s="473">
        <f>'M&amp;V (ORÇ)'!L337</f>
        <v>0</v>
      </c>
      <c r="M352" s="120">
        <f t="shared" si="24"/>
        <v>0</v>
      </c>
      <c r="N352" s="122">
        <f t="shared" si="25"/>
        <v>0</v>
      </c>
      <c r="O352" s="121"/>
      <c r="P352" s="121"/>
    </row>
    <row r="353" spans="2:16" x14ac:dyDescent="0.2">
      <c r="B353" s="119">
        <v>4</v>
      </c>
      <c r="C353" s="1066" t="str">
        <f>IF(ISBLANK('M&amp;V (ORÇ)'!C338)," ",'M&amp;V (ORÇ)'!C338)</f>
        <v xml:space="preserve"> </v>
      </c>
      <c r="D353" s="1066"/>
      <c r="E353" s="1066"/>
      <c r="F353" s="1066"/>
      <c r="G353" s="1066"/>
      <c r="H353" s="1067"/>
      <c r="I353" s="472" t="str">
        <f>IF(ISBLANK('M&amp;V (ORÇ)'!I338)," ",'M&amp;V (ORÇ)'!I338)</f>
        <v xml:space="preserve"> </v>
      </c>
      <c r="J353" s="472" t="str">
        <f>IF(ISBLANK('M&amp;V (ORÇ)'!J338)," ",'M&amp;V (ORÇ)'!J338)</f>
        <v xml:space="preserve"> </v>
      </c>
      <c r="K353" s="474">
        <f>'M&amp;V (ORÇ)'!K338</f>
        <v>0</v>
      </c>
      <c r="L353" s="473">
        <f>'M&amp;V (ORÇ)'!L338</f>
        <v>0</v>
      </c>
      <c r="M353" s="120">
        <f t="shared" si="24"/>
        <v>0</v>
      </c>
      <c r="N353" s="122">
        <f t="shared" si="25"/>
        <v>0</v>
      </c>
      <c r="O353" s="121"/>
      <c r="P353" s="121"/>
    </row>
    <row r="354" spans="2:16" x14ac:dyDescent="0.2">
      <c r="B354" s="119">
        <v>5</v>
      </c>
      <c r="C354" s="1066" t="str">
        <f>IF(ISBLANK('M&amp;V (ORÇ)'!C339)," ",'M&amp;V (ORÇ)'!C339)</f>
        <v xml:space="preserve"> </v>
      </c>
      <c r="D354" s="1066"/>
      <c r="E354" s="1066"/>
      <c r="F354" s="1066"/>
      <c r="G354" s="1066"/>
      <c r="H354" s="1067"/>
      <c r="I354" s="472" t="str">
        <f>IF(ISBLANK('M&amp;V (ORÇ)'!I339)," ",'M&amp;V (ORÇ)'!I339)</f>
        <v xml:space="preserve"> </v>
      </c>
      <c r="J354" s="472" t="str">
        <f>IF(ISBLANK('M&amp;V (ORÇ)'!J339)," ",'M&amp;V (ORÇ)'!J339)</f>
        <v xml:space="preserve"> </v>
      </c>
      <c r="K354" s="474">
        <f>'M&amp;V (ORÇ)'!K339</f>
        <v>0</v>
      </c>
      <c r="L354" s="473">
        <f>'M&amp;V (ORÇ)'!L339</f>
        <v>0</v>
      </c>
      <c r="M354" s="120">
        <f t="shared" si="24"/>
        <v>0</v>
      </c>
      <c r="N354" s="122">
        <f t="shared" si="25"/>
        <v>0</v>
      </c>
      <c r="O354" s="121"/>
      <c r="P354" s="121"/>
    </row>
    <row r="355" spans="2:16" x14ac:dyDescent="0.2">
      <c r="B355" s="119">
        <v>6</v>
      </c>
      <c r="C355" s="1066" t="str">
        <f>IF(ISBLANK('M&amp;V (ORÇ)'!C340)," ",'M&amp;V (ORÇ)'!C340)</f>
        <v xml:space="preserve"> </v>
      </c>
      <c r="D355" s="1066"/>
      <c r="E355" s="1066"/>
      <c r="F355" s="1066"/>
      <c r="G355" s="1066"/>
      <c r="H355" s="1067"/>
      <c r="I355" s="472" t="str">
        <f>IF(ISBLANK('M&amp;V (ORÇ)'!I340)," ",'M&amp;V (ORÇ)'!I340)</f>
        <v xml:space="preserve"> </v>
      </c>
      <c r="J355" s="472" t="str">
        <f>IF(ISBLANK('M&amp;V (ORÇ)'!J340)," ",'M&amp;V (ORÇ)'!J340)</f>
        <v xml:space="preserve"> </v>
      </c>
      <c r="K355" s="474">
        <f>'M&amp;V (ORÇ)'!K340</f>
        <v>0</v>
      </c>
      <c r="L355" s="473">
        <f>'M&amp;V (ORÇ)'!L340</f>
        <v>0</v>
      </c>
      <c r="M355" s="120">
        <f t="shared" si="24"/>
        <v>0</v>
      </c>
      <c r="N355" s="122">
        <f t="shared" si="25"/>
        <v>0</v>
      </c>
      <c r="O355" s="121"/>
      <c r="P355" s="121"/>
    </row>
    <row r="356" spans="2:16" x14ac:dyDescent="0.2">
      <c r="B356" s="119">
        <v>7</v>
      </c>
      <c r="C356" s="1066" t="str">
        <f>IF(ISBLANK('M&amp;V (ORÇ)'!C341)," ",'M&amp;V (ORÇ)'!C341)</f>
        <v xml:space="preserve"> </v>
      </c>
      <c r="D356" s="1066"/>
      <c r="E356" s="1066"/>
      <c r="F356" s="1066"/>
      <c r="G356" s="1066"/>
      <c r="H356" s="1067"/>
      <c r="I356" s="472" t="str">
        <f>IF(ISBLANK('M&amp;V (ORÇ)'!I341)," ",'M&amp;V (ORÇ)'!I341)</f>
        <v xml:space="preserve"> </v>
      </c>
      <c r="J356" s="472" t="str">
        <f>IF(ISBLANK('M&amp;V (ORÇ)'!J341)," ",'M&amp;V (ORÇ)'!J341)</f>
        <v xml:space="preserve"> </v>
      </c>
      <c r="K356" s="474">
        <f>'M&amp;V (ORÇ)'!K341</f>
        <v>0</v>
      </c>
      <c r="L356" s="473">
        <f>'M&amp;V (ORÇ)'!L341</f>
        <v>0</v>
      </c>
      <c r="M356" s="120">
        <f t="shared" si="24"/>
        <v>0</v>
      </c>
      <c r="N356" s="122">
        <f t="shared" si="25"/>
        <v>0</v>
      </c>
      <c r="O356" s="121"/>
      <c r="P356" s="121"/>
    </row>
    <row r="357" spans="2:16" x14ac:dyDescent="0.2">
      <c r="B357" s="119">
        <v>8</v>
      </c>
      <c r="C357" s="1066" t="str">
        <f>IF(ISBLANK('M&amp;V (ORÇ)'!C342)," ",'M&amp;V (ORÇ)'!C342)</f>
        <v xml:space="preserve"> </v>
      </c>
      <c r="D357" s="1066"/>
      <c r="E357" s="1066"/>
      <c r="F357" s="1066"/>
      <c r="G357" s="1066"/>
      <c r="H357" s="1067"/>
      <c r="I357" s="472" t="str">
        <f>IF(ISBLANK('M&amp;V (ORÇ)'!I342)," ",'M&amp;V (ORÇ)'!I342)</f>
        <v xml:space="preserve"> </v>
      </c>
      <c r="J357" s="472" t="str">
        <f>IF(ISBLANK('M&amp;V (ORÇ)'!J342)," ",'M&amp;V (ORÇ)'!J342)</f>
        <v xml:space="preserve"> </v>
      </c>
      <c r="K357" s="474">
        <f>'M&amp;V (ORÇ)'!K342</f>
        <v>0</v>
      </c>
      <c r="L357" s="473">
        <f>'M&amp;V (ORÇ)'!L342</f>
        <v>0</v>
      </c>
      <c r="M357" s="120">
        <f t="shared" si="24"/>
        <v>0</v>
      </c>
      <c r="N357" s="122">
        <f t="shared" si="25"/>
        <v>0</v>
      </c>
      <c r="O357" s="121"/>
      <c r="P357" s="121"/>
    </row>
    <row r="358" spans="2:16" x14ac:dyDescent="0.2">
      <c r="B358" s="119">
        <v>9</v>
      </c>
      <c r="C358" s="1066" t="str">
        <f>IF(ISBLANK('M&amp;V (ORÇ)'!C343)," ",'M&amp;V (ORÇ)'!C343)</f>
        <v xml:space="preserve"> </v>
      </c>
      <c r="D358" s="1066"/>
      <c r="E358" s="1066"/>
      <c r="F358" s="1066"/>
      <c r="G358" s="1066"/>
      <c r="H358" s="1067"/>
      <c r="I358" s="472" t="str">
        <f>IF(ISBLANK('M&amp;V (ORÇ)'!I343)," ",'M&amp;V (ORÇ)'!I343)</f>
        <v xml:space="preserve"> </v>
      </c>
      <c r="J358" s="472" t="str">
        <f>IF(ISBLANK('M&amp;V (ORÇ)'!J343)," ",'M&amp;V (ORÇ)'!J343)</f>
        <v xml:space="preserve"> </v>
      </c>
      <c r="K358" s="474">
        <f>'M&amp;V (ORÇ)'!K343</f>
        <v>0</v>
      </c>
      <c r="L358" s="473">
        <f>'M&amp;V (ORÇ)'!L343</f>
        <v>0</v>
      </c>
      <c r="M358" s="120">
        <f t="shared" si="24"/>
        <v>0</v>
      </c>
      <c r="N358" s="122">
        <f t="shared" si="25"/>
        <v>0</v>
      </c>
      <c r="O358" s="121"/>
      <c r="P358" s="121"/>
    </row>
    <row r="359" spans="2:16" x14ac:dyDescent="0.2">
      <c r="B359" s="119">
        <v>10</v>
      </c>
      <c r="C359" s="1066" t="str">
        <f>IF(ISBLANK('M&amp;V (ORÇ)'!C344)," ",'M&amp;V (ORÇ)'!C344)</f>
        <v xml:space="preserve"> </v>
      </c>
      <c r="D359" s="1066"/>
      <c r="E359" s="1066"/>
      <c r="F359" s="1066"/>
      <c r="G359" s="1066"/>
      <c r="H359" s="1067"/>
      <c r="I359" s="472" t="str">
        <f>IF(ISBLANK('M&amp;V (ORÇ)'!I344)," ",'M&amp;V (ORÇ)'!I344)</f>
        <v xml:space="preserve"> </v>
      </c>
      <c r="J359" s="472" t="str">
        <f>IF(ISBLANK('M&amp;V (ORÇ)'!J344)," ",'M&amp;V (ORÇ)'!J344)</f>
        <v xml:space="preserve"> </v>
      </c>
      <c r="K359" s="474">
        <f>'M&amp;V (ORÇ)'!K344</f>
        <v>0</v>
      </c>
      <c r="L359" s="473">
        <f>'M&amp;V (ORÇ)'!L344</f>
        <v>0</v>
      </c>
      <c r="M359" s="120">
        <f t="shared" si="24"/>
        <v>0</v>
      </c>
      <c r="N359" s="122">
        <f t="shared" si="25"/>
        <v>0</v>
      </c>
      <c r="O359" s="121"/>
      <c r="P359" s="121"/>
    </row>
    <row r="360" spans="2:16" x14ac:dyDescent="0.2">
      <c r="B360" s="119">
        <v>11</v>
      </c>
      <c r="C360" s="1066" t="str">
        <f>IF(ISBLANK('M&amp;V (ORÇ)'!C345)," ",'M&amp;V (ORÇ)'!C345)</f>
        <v xml:space="preserve"> </v>
      </c>
      <c r="D360" s="1066"/>
      <c r="E360" s="1066"/>
      <c r="F360" s="1066"/>
      <c r="G360" s="1066"/>
      <c r="H360" s="1067"/>
      <c r="I360" s="472" t="str">
        <f>IF(ISBLANK('M&amp;V (ORÇ)'!I345)," ",'M&amp;V (ORÇ)'!I345)</f>
        <v xml:space="preserve"> </v>
      </c>
      <c r="J360" s="472" t="str">
        <f>IF(ISBLANK('M&amp;V (ORÇ)'!J345)," ",'M&amp;V (ORÇ)'!J345)</f>
        <v xml:space="preserve"> </v>
      </c>
      <c r="K360" s="474">
        <f>'M&amp;V (ORÇ)'!K345</f>
        <v>0</v>
      </c>
      <c r="L360" s="473">
        <f>'M&amp;V (ORÇ)'!L345</f>
        <v>0</v>
      </c>
      <c r="M360" s="120">
        <f t="shared" si="24"/>
        <v>0</v>
      </c>
      <c r="N360" s="122">
        <f t="shared" si="25"/>
        <v>0</v>
      </c>
      <c r="O360" s="121"/>
      <c r="P360" s="121"/>
    </row>
    <row r="361" spans="2:16" x14ac:dyDescent="0.2">
      <c r="B361" s="119">
        <v>12</v>
      </c>
      <c r="C361" s="1066" t="str">
        <f>IF(ISBLANK('M&amp;V (ORÇ)'!C346)," ",'M&amp;V (ORÇ)'!C346)</f>
        <v xml:space="preserve"> </v>
      </c>
      <c r="D361" s="1066"/>
      <c r="E361" s="1066"/>
      <c r="F361" s="1066"/>
      <c r="G361" s="1066"/>
      <c r="H361" s="1067"/>
      <c r="I361" s="472" t="str">
        <f>IF(ISBLANK('M&amp;V (ORÇ)'!I346)," ",'M&amp;V (ORÇ)'!I346)</f>
        <v xml:space="preserve"> </v>
      </c>
      <c r="J361" s="472" t="str">
        <f>IF(ISBLANK('M&amp;V (ORÇ)'!J346)," ",'M&amp;V (ORÇ)'!J346)</f>
        <v xml:space="preserve"> </v>
      </c>
      <c r="K361" s="474">
        <f>'M&amp;V (ORÇ)'!K346</f>
        <v>0</v>
      </c>
      <c r="L361" s="473">
        <f>'M&amp;V (ORÇ)'!L346</f>
        <v>0</v>
      </c>
      <c r="M361" s="120">
        <f t="shared" si="24"/>
        <v>0</v>
      </c>
      <c r="N361" s="122">
        <f t="shared" si="25"/>
        <v>0</v>
      </c>
      <c r="O361" s="121"/>
      <c r="P361" s="121"/>
    </row>
    <row r="362" spans="2:16" x14ac:dyDescent="0.2">
      <c r="B362" s="119">
        <v>13</v>
      </c>
      <c r="C362" s="1066" t="str">
        <f>IF(ISBLANK('M&amp;V (ORÇ)'!C347)," ",'M&amp;V (ORÇ)'!C347)</f>
        <v xml:space="preserve"> </v>
      </c>
      <c r="D362" s="1066"/>
      <c r="E362" s="1066"/>
      <c r="F362" s="1066"/>
      <c r="G362" s="1066"/>
      <c r="H362" s="1067"/>
      <c r="I362" s="472" t="str">
        <f>IF(ISBLANK('M&amp;V (ORÇ)'!I347)," ",'M&amp;V (ORÇ)'!I347)</f>
        <v xml:space="preserve"> </v>
      </c>
      <c r="J362" s="472" t="str">
        <f>IF(ISBLANK('M&amp;V (ORÇ)'!J347)," ",'M&amp;V (ORÇ)'!J347)</f>
        <v xml:space="preserve"> </v>
      </c>
      <c r="K362" s="474">
        <f>'M&amp;V (ORÇ)'!K347</f>
        <v>0</v>
      </c>
      <c r="L362" s="473">
        <f>'M&amp;V (ORÇ)'!L347</f>
        <v>0</v>
      </c>
      <c r="M362" s="120">
        <f t="shared" si="24"/>
        <v>0</v>
      </c>
      <c r="N362" s="122">
        <f t="shared" si="25"/>
        <v>0</v>
      </c>
      <c r="O362" s="121"/>
      <c r="P362" s="121"/>
    </row>
    <row r="363" spans="2:16" x14ac:dyDescent="0.2">
      <c r="B363" s="119">
        <v>14</v>
      </c>
      <c r="C363" s="1066" t="str">
        <f>IF(ISBLANK('M&amp;V (ORÇ)'!C348)," ",'M&amp;V (ORÇ)'!C348)</f>
        <v xml:space="preserve"> </v>
      </c>
      <c r="D363" s="1066"/>
      <c r="E363" s="1066"/>
      <c r="F363" s="1066"/>
      <c r="G363" s="1066"/>
      <c r="H363" s="1067"/>
      <c r="I363" s="472" t="str">
        <f>IF(ISBLANK('M&amp;V (ORÇ)'!I348)," ",'M&amp;V (ORÇ)'!I348)</f>
        <v xml:space="preserve"> </v>
      </c>
      <c r="J363" s="472" t="str">
        <f>IF(ISBLANK('M&amp;V (ORÇ)'!J348)," ",'M&amp;V (ORÇ)'!J348)</f>
        <v xml:space="preserve"> </v>
      </c>
      <c r="K363" s="474">
        <f>'M&amp;V (ORÇ)'!K348</f>
        <v>0</v>
      </c>
      <c r="L363" s="473">
        <f>'M&amp;V (ORÇ)'!L348</f>
        <v>0</v>
      </c>
      <c r="M363" s="120">
        <f t="shared" si="24"/>
        <v>0</v>
      </c>
      <c r="N363" s="122">
        <f t="shared" si="25"/>
        <v>0</v>
      </c>
      <c r="O363" s="121"/>
      <c r="P363" s="121"/>
    </row>
    <row r="364" spans="2:16" x14ac:dyDescent="0.2">
      <c r="B364" s="119">
        <v>15</v>
      </c>
      <c r="C364" s="1066" t="str">
        <f>IF(ISBLANK('M&amp;V (ORÇ)'!C349)," ",'M&amp;V (ORÇ)'!C349)</f>
        <v xml:space="preserve"> </v>
      </c>
      <c r="D364" s="1066"/>
      <c r="E364" s="1066"/>
      <c r="F364" s="1066"/>
      <c r="G364" s="1066"/>
      <c r="H364" s="1067"/>
      <c r="I364" s="472" t="str">
        <f>IF(ISBLANK('M&amp;V (ORÇ)'!I349)," ",'M&amp;V (ORÇ)'!I349)</f>
        <v xml:space="preserve"> </v>
      </c>
      <c r="J364" s="472" t="str">
        <f>IF(ISBLANK('M&amp;V (ORÇ)'!J349)," ",'M&amp;V (ORÇ)'!J349)</f>
        <v xml:space="preserve"> </v>
      </c>
      <c r="K364" s="474">
        <f>'M&amp;V (ORÇ)'!K349</f>
        <v>0</v>
      </c>
      <c r="L364" s="473">
        <f>'M&amp;V (ORÇ)'!L349</f>
        <v>0</v>
      </c>
      <c r="M364" s="120">
        <f t="shared" si="24"/>
        <v>0</v>
      </c>
      <c r="N364" s="122">
        <f t="shared" si="25"/>
        <v>0</v>
      </c>
      <c r="O364" s="121"/>
      <c r="P364" s="121"/>
    </row>
    <row r="365" spans="2:16" x14ac:dyDescent="0.2">
      <c r="B365" s="119">
        <v>16</v>
      </c>
      <c r="C365" s="1066" t="str">
        <f>IF(ISBLANK('M&amp;V (ORÇ)'!C350)," ",'M&amp;V (ORÇ)'!C350)</f>
        <v xml:space="preserve"> </v>
      </c>
      <c r="D365" s="1066"/>
      <c r="E365" s="1066"/>
      <c r="F365" s="1066"/>
      <c r="G365" s="1066"/>
      <c r="H365" s="1067"/>
      <c r="I365" s="472" t="str">
        <f>IF(ISBLANK('M&amp;V (ORÇ)'!I350)," ",'M&amp;V (ORÇ)'!I350)</f>
        <v xml:space="preserve"> </v>
      </c>
      <c r="J365" s="472" t="str">
        <f>IF(ISBLANK('M&amp;V (ORÇ)'!J350)," ",'M&amp;V (ORÇ)'!J350)</f>
        <v xml:space="preserve"> </v>
      </c>
      <c r="K365" s="474">
        <f>'M&amp;V (ORÇ)'!K350</f>
        <v>0</v>
      </c>
      <c r="L365" s="473">
        <f>'M&amp;V (ORÇ)'!L350</f>
        <v>0</v>
      </c>
      <c r="M365" s="120">
        <f t="shared" si="24"/>
        <v>0</v>
      </c>
      <c r="N365" s="122">
        <f t="shared" si="25"/>
        <v>0</v>
      </c>
      <c r="O365" s="121"/>
      <c r="P365" s="121"/>
    </row>
    <row r="366" spans="2:16" x14ac:dyDescent="0.2">
      <c r="B366" s="119">
        <v>17</v>
      </c>
      <c r="C366" s="1066" t="str">
        <f>IF(ISBLANK('M&amp;V (ORÇ)'!C351)," ",'M&amp;V (ORÇ)'!C351)</f>
        <v xml:space="preserve"> </v>
      </c>
      <c r="D366" s="1066"/>
      <c r="E366" s="1066"/>
      <c r="F366" s="1066"/>
      <c r="G366" s="1066"/>
      <c r="H366" s="1067"/>
      <c r="I366" s="472" t="str">
        <f>IF(ISBLANK('M&amp;V (ORÇ)'!I351)," ",'M&amp;V (ORÇ)'!I351)</f>
        <v xml:space="preserve"> </v>
      </c>
      <c r="J366" s="472" t="str">
        <f>IF(ISBLANK('M&amp;V (ORÇ)'!J351)," ",'M&amp;V (ORÇ)'!J351)</f>
        <v xml:space="preserve"> </v>
      </c>
      <c r="K366" s="474">
        <f>'M&amp;V (ORÇ)'!K351</f>
        <v>0</v>
      </c>
      <c r="L366" s="473">
        <f>'M&amp;V (ORÇ)'!L351</f>
        <v>0</v>
      </c>
      <c r="M366" s="120">
        <f t="shared" si="24"/>
        <v>0</v>
      </c>
      <c r="N366" s="122">
        <f t="shared" si="25"/>
        <v>0</v>
      </c>
      <c r="O366" s="121"/>
      <c r="P366" s="121"/>
    </row>
    <row r="367" spans="2:16" x14ac:dyDescent="0.2">
      <c r="B367" s="119">
        <v>18</v>
      </c>
      <c r="C367" s="1066" t="str">
        <f>IF(ISBLANK('M&amp;V (ORÇ)'!C352)," ",'M&amp;V (ORÇ)'!C352)</f>
        <v xml:space="preserve"> </v>
      </c>
      <c r="D367" s="1066"/>
      <c r="E367" s="1066"/>
      <c r="F367" s="1066"/>
      <c r="G367" s="1066"/>
      <c r="H367" s="1067"/>
      <c r="I367" s="472" t="str">
        <f>IF(ISBLANK('M&amp;V (ORÇ)'!I352)," ",'M&amp;V (ORÇ)'!I352)</f>
        <v xml:space="preserve"> </v>
      </c>
      <c r="J367" s="472" t="str">
        <f>IF(ISBLANK('M&amp;V (ORÇ)'!J352)," ",'M&amp;V (ORÇ)'!J352)</f>
        <v xml:space="preserve"> </v>
      </c>
      <c r="K367" s="474">
        <f>'M&amp;V (ORÇ)'!K352</f>
        <v>0</v>
      </c>
      <c r="L367" s="473">
        <f>'M&amp;V (ORÇ)'!L352</f>
        <v>0</v>
      </c>
      <c r="M367" s="120">
        <f t="shared" si="24"/>
        <v>0</v>
      </c>
      <c r="N367" s="122">
        <f t="shared" si="25"/>
        <v>0</v>
      </c>
      <c r="O367" s="121"/>
      <c r="P367" s="121"/>
    </row>
    <row r="368" spans="2:16" x14ac:dyDescent="0.2">
      <c r="B368" s="119">
        <v>19</v>
      </c>
      <c r="C368" s="1066" t="str">
        <f>IF(ISBLANK('M&amp;V (ORÇ)'!C353)," ",'M&amp;V (ORÇ)'!C353)</f>
        <v xml:space="preserve"> </v>
      </c>
      <c r="D368" s="1066"/>
      <c r="E368" s="1066"/>
      <c r="F368" s="1066"/>
      <c r="G368" s="1066"/>
      <c r="H368" s="1067"/>
      <c r="I368" s="472" t="str">
        <f>IF(ISBLANK('M&amp;V (ORÇ)'!I353)," ",'M&amp;V (ORÇ)'!I353)</f>
        <v xml:space="preserve"> </v>
      </c>
      <c r="J368" s="472" t="str">
        <f>IF(ISBLANK('M&amp;V (ORÇ)'!J353)," ",'M&amp;V (ORÇ)'!J353)</f>
        <v xml:space="preserve"> </v>
      </c>
      <c r="K368" s="474">
        <f>'M&amp;V (ORÇ)'!K353</f>
        <v>0</v>
      </c>
      <c r="L368" s="473">
        <f>'M&amp;V (ORÇ)'!L353</f>
        <v>0</v>
      </c>
      <c r="M368" s="120">
        <f t="shared" si="24"/>
        <v>0</v>
      </c>
      <c r="N368" s="122">
        <f t="shared" si="25"/>
        <v>0</v>
      </c>
      <c r="O368" s="121"/>
      <c r="P368" s="121"/>
    </row>
    <row r="369" spans="2:16" x14ac:dyDescent="0.2">
      <c r="B369" s="119">
        <v>20</v>
      </c>
      <c r="C369" s="1066" t="str">
        <f>IF(ISBLANK('M&amp;V (ORÇ)'!C354)," ",'M&amp;V (ORÇ)'!C354)</f>
        <v xml:space="preserve"> </v>
      </c>
      <c r="D369" s="1066"/>
      <c r="E369" s="1066"/>
      <c r="F369" s="1066"/>
      <c r="G369" s="1066"/>
      <c r="H369" s="1067"/>
      <c r="I369" s="472" t="str">
        <f>IF(ISBLANK('M&amp;V (ORÇ)'!I354)," ",'M&amp;V (ORÇ)'!I354)</f>
        <v xml:space="preserve"> </v>
      </c>
      <c r="J369" s="472" t="str">
        <f>IF(ISBLANK('M&amp;V (ORÇ)'!J354)," ",'M&amp;V (ORÇ)'!J354)</f>
        <v xml:space="preserve"> </v>
      </c>
      <c r="K369" s="474">
        <f>'M&amp;V (ORÇ)'!K354</f>
        <v>0</v>
      </c>
      <c r="L369" s="473">
        <f>'M&amp;V (ORÇ)'!L354</f>
        <v>0</v>
      </c>
      <c r="M369" s="120">
        <f t="shared" si="24"/>
        <v>0</v>
      </c>
      <c r="N369" s="122">
        <f t="shared" si="25"/>
        <v>0</v>
      </c>
      <c r="O369" s="121"/>
      <c r="P369" s="121"/>
    </row>
    <row r="370" spans="2:16" x14ac:dyDescent="0.2">
      <c r="B370" s="123"/>
      <c r="C370" s="1075" t="s">
        <v>248</v>
      </c>
      <c r="D370" s="1075"/>
      <c r="E370" s="1075"/>
      <c r="F370" s="1075"/>
      <c r="G370" s="1075"/>
      <c r="H370" s="1075"/>
      <c r="I370" s="1075"/>
      <c r="J370" s="1075"/>
      <c r="K370" s="1075"/>
      <c r="L370" s="1076"/>
      <c r="M370" s="124">
        <f>SUM(M350:M359)</f>
        <v>0</v>
      </c>
      <c r="N370" s="125">
        <f>SUM(N350:N359)</f>
        <v>0</v>
      </c>
      <c r="O370" s="125">
        <f>SUM(O350:O359)</f>
        <v>0</v>
      </c>
      <c r="P370" s="125">
        <f>SUM(P350:P359)</f>
        <v>0</v>
      </c>
    </row>
    <row r="371" spans="2:16" x14ac:dyDescent="0.2">
      <c r="B371" s="1093" t="s">
        <v>236</v>
      </c>
      <c r="C371" s="1094"/>
      <c r="D371" s="1094"/>
      <c r="E371" s="1094"/>
      <c r="F371" s="1094"/>
      <c r="G371" s="1094"/>
      <c r="H371" s="1094"/>
      <c r="I371" s="1094"/>
      <c r="J371" s="1094"/>
      <c r="K371" s="1094"/>
      <c r="L371" s="1094"/>
      <c r="M371" s="1094"/>
      <c r="N371" s="1094"/>
      <c r="O371" s="1094" t="str">
        <f>B371</f>
        <v>PERÍODO PÓS-RETROFIT</v>
      </c>
      <c r="P371" s="1095"/>
    </row>
    <row r="372" spans="2:16" x14ac:dyDescent="0.2">
      <c r="B372" s="1051" t="s">
        <v>228</v>
      </c>
      <c r="C372" s="1052"/>
      <c r="D372" s="1052"/>
      <c r="E372" s="1052"/>
      <c r="F372" s="1052"/>
      <c r="G372" s="1052"/>
      <c r="H372" s="1053"/>
      <c r="I372" s="116" t="s">
        <v>229</v>
      </c>
      <c r="J372" s="117" t="s">
        <v>230</v>
      </c>
      <c r="K372" s="117" t="s">
        <v>231</v>
      </c>
      <c r="L372" s="117" t="s">
        <v>232</v>
      </c>
      <c r="M372" s="117" t="s">
        <v>0</v>
      </c>
      <c r="N372" s="299" t="s">
        <v>781</v>
      </c>
      <c r="O372" s="299" t="s">
        <v>233</v>
      </c>
      <c r="P372" s="300" t="s">
        <v>234</v>
      </c>
    </row>
    <row r="373" spans="2:16" x14ac:dyDescent="0.2">
      <c r="B373" s="119">
        <v>1</v>
      </c>
      <c r="C373" s="1066" t="str">
        <f>IF(ISBLANK('M&amp;V (ORÇ)'!C357)," ",'M&amp;V (ORÇ)'!C357)</f>
        <v xml:space="preserve"> </v>
      </c>
      <c r="D373" s="1066"/>
      <c r="E373" s="1066"/>
      <c r="F373" s="1066"/>
      <c r="G373" s="1066"/>
      <c r="H373" s="1067"/>
      <c r="I373" s="472" t="str">
        <f>IF(ISBLANK('M&amp;V (ORÇ)'!I357)," ",'M&amp;V (ORÇ)'!I357)</f>
        <v xml:space="preserve"> </v>
      </c>
      <c r="J373" s="472" t="str">
        <f>IF(ISBLANK('M&amp;V (ORÇ)'!J357)," ",'M&amp;V (ORÇ)'!J357)</f>
        <v xml:space="preserve"> </v>
      </c>
      <c r="K373" s="474">
        <f>'M&amp;V (ORÇ)'!K357</f>
        <v>0</v>
      </c>
      <c r="L373" s="473">
        <f>'M&amp;V (ORÇ)'!L357</f>
        <v>0</v>
      </c>
      <c r="M373" s="120">
        <f t="shared" ref="M373:M392" si="26">IF(J373="",0,K373*L373)</f>
        <v>0</v>
      </c>
      <c r="N373" s="122">
        <f t="shared" ref="N373:N392" si="27">M373-O373-P373</f>
        <v>0</v>
      </c>
      <c r="O373" s="121"/>
      <c r="P373" s="121"/>
    </row>
    <row r="374" spans="2:16" x14ac:dyDescent="0.2">
      <c r="B374" s="119">
        <v>2</v>
      </c>
      <c r="C374" s="1066" t="str">
        <f>IF(ISBLANK('M&amp;V (ORÇ)'!C358)," ",'M&amp;V (ORÇ)'!C358)</f>
        <v xml:space="preserve"> </v>
      </c>
      <c r="D374" s="1066"/>
      <c r="E374" s="1066"/>
      <c r="F374" s="1066"/>
      <c r="G374" s="1066"/>
      <c r="H374" s="1067"/>
      <c r="I374" s="472" t="str">
        <f>IF(ISBLANK('M&amp;V (ORÇ)'!I358)," ",'M&amp;V (ORÇ)'!I358)</f>
        <v xml:space="preserve"> </v>
      </c>
      <c r="J374" s="472" t="str">
        <f>IF(ISBLANK('M&amp;V (ORÇ)'!J358)," ",'M&amp;V (ORÇ)'!J358)</f>
        <v xml:space="preserve"> </v>
      </c>
      <c r="K374" s="474">
        <f>'M&amp;V (ORÇ)'!K358</f>
        <v>0</v>
      </c>
      <c r="L374" s="473">
        <f>'M&amp;V (ORÇ)'!L358</f>
        <v>0</v>
      </c>
      <c r="M374" s="120">
        <f t="shared" si="26"/>
        <v>0</v>
      </c>
      <c r="N374" s="122">
        <f t="shared" si="27"/>
        <v>0</v>
      </c>
      <c r="O374" s="121"/>
      <c r="P374" s="121"/>
    </row>
    <row r="375" spans="2:16" x14ac:dyDescent="0.2">
      <c r="B375" s="119">
        <v>3</v>
      </c>
      <c r="C375" s="1066" t="str">
        <f>IF(ISBLANK('M&amp;V (ORÇ)'!C359)," ",'M&amp;V (ORÇ)'!C359)</f>
        <v xml:space="preserve"> </v>
      </c>
      <c r="D375" s="1066"/>
      <c r="E375" s="1066"/>
      <c r="F375" s="1066"/>
      <c r="G375" s="1066"/>
      <c r="H375" s="1067"/>
      <c r="I375" s="472" t="str">
        <f>IF(ISBLANK('M&amp;V (ORÇ)'!I359)," ",'M&amp;V (ORÇ)'!I359)</f>
        <v xml:space="preserve"> </v>
      </c>
      <c r="J375" s="472" t="str">
        <f>IF(ISBLANK('M&amp;V (ORÇ)'!J359)," ",'M&amp;V (ORÇ)'!J359)</f>
        <v xml:space="preserve"> </v>
      </c>
      <c r="K375" s="474">
        <f>'M&amp;V (ORÇ)'!K359</f>
        <v>0</v>
      </c>
      <c r="L375" s="473">
        <f>'M&amp;V (ORÇ)'!L359</f>
        <v>0</v>
      </c>
      <c r="M375" s="120">
        <f t="shared" si="26"/>
        <v>0</v>
      </c>
      <c r="N375" s="122">
        <f t="shared" si="27"/>
        <v>0</v>
      </c>
      <c r="O375" s="121"/>
      <c r="P375" s="121"/>
    </row>
    <row r="376" spans="2:16" x14ac:dyDescent="0.2">
      <c r="B376" s="119">
        <v>4</v>
      </c>
      <c r="C376" s="1066" t="str">
        <f>IF(ISBLANK('M&amp;V (ORÇ)'!C360)," ",'M&amp;V (ORÇ)'!C360)</f>
        <v xml:space="preserve"> </v>
      </c>
      <c r="D376" s="1066"/>
      <c r="E376" s="1066"/>
      <c r="F376" s="1066"/>
      <c r="G376" s="1066"/>
      <c r="H376" s="1067"/>
      <c r="I376" s="472" t="str">
        <f>IF(ISBLANK('M&amp;V (ORÇ)'!I360)," ",'M&amp;V (ORÇ)'!I360)</f>
        <v xml:space="preserve"> </v>
      </c>
      <c r="J376" s="472" t="str">
        <f>IF(ISBLANK('M&amp;V (ORÇ)'!J360)," ",'M&amp;V (ORÇ)'!J360)</f>
        <v xml:space="preserve"> </v>
      </c>
      <c r="K376" s="474">
        <f>'M&amp;V (ORÇ)'!K360</f>
        <v>0</v>
      </c>
      <c r="L376" s="473">
        <f>'M&amp;V (ORÇ)'!L360</f>
        <v>0</v>
      </c>
      <c r="M376" s="120">
        <f t="shared" si="26"/>
        <v>0</v>
      </c>
      <c r="N376" s="122">
        <f t="shared" si="27"/>
        <v>0</v>
      </c>
      <c r="O376" s="121"/>
      <c r="P376" s="121"/>
    </row>
    <row r="377" spans="2:16" x14ac:dyDescent="0.2">
      <c r="B377" s="119">
        <v>5</v>
      </c>
      <c r="C377" s="1066" t="str">
        <f>IF(ISBLANK('M&amp;V (ORÇ)'!C361)," ",'M&amp;V (ORÇ)'!C361)</f>
        <v xml:space="preserve"> </v>
      </c>
      <c r="D377" s="1066"/>
      <c r="E377" s="1066"/>
      <c r="F377" s="1066"/>
      <c r="G377" s="1066"/>
      <c r="H377" s="1067"/>
      <c r="I377" s="472" t="str">
        <f>IF(ISBLANK('M&amp;V (ORÇ)'!I361)," ",'M&amp;V (ORÇ)'!I361)</f>
        <v xml:space="preserve"> </v>
      </c>
      <c r="J377" s="472" t="str">
        <f>IF(ISBLANK('M&amp;V (ORÇ)'!J361)," ",'M&amp;V (ORÇ)'!J361)</f>
        <v xml:space="preserve"> </v>
      </c>
      <c r="K377" s="474">
        <f>'M&amp;V (ORÇ)'!K361</f>
        <v>0</v>
      </c>
      <c r="L377" s="473">
        <f>'M&amp;V (ORÇ)'!L361</f>
        <v>0</v>
      </c>
      <c r="M377" s="120">
        <f t="shared" si="26"/>
        <v>0</v>
      </c>
      <c r="N377" s="122">
        <f t="shared" si="27"/>
        <v>0</v>
      </c>
      <c r="O377" s="121"/>
      <c r="P377" s="121"/>
    </row>
    <row r="378" spans="2:16" x14ac:dyDescent="0.2">
      <c r="B378" s="119">
        <v>6</v>
      </c>
      <c r="C378" s="1066" t="str">
        <f>IF(ISBLANK('M&amp;V (ORÇ)'!C362)," ",'M&amp;V (ORÇ)'!C362)</f>
        <v xml:space="preserve"> </v>
      </c>
      <c r="D378" s="1066"/>
      <c r="E378" s="1066"/>
      <c r="F378" s="1066"/>
      <c r="G378" s="1066"/>
      <c r="H378" s="1067"/>
      <c r="I378" s="472" t="str">
        <f>IF(ISBLANK('M&amp;V (ORÇ)'!I362)," ",'M&amp;V (ORÇ)'!I362)</f>
        <v xml:space="preserve"> </v>
      </c>
      <c r="J378" s="472" t="str">
        <f>IF(ISBLANK('M&amp;V (ORÇ)'!J362)," ",'M&amp;V (ORÇ)'!J362)</f>
        <v xml:space="preserve"> </v>
      </c>
      <c r="K378" s="474">
        <f>'M&amp;V (ORÇ)'!K362</f>
        <v>0</v>
      </c>
      <c r="L378" s="473">
        <f>'M&amp;V (ORÇ)'!L362</f>
        <v>0</v>
      </c>
      <c r="M378" s="120">
        <f t="shared" si="26"/>
        <v>0</v>
      </c>
      <c r="N378" s="122">
        <f t="shared" si="27"/>
        <v>0</v>
      </c>
      <c r="O378" s="121"/>
      <c r="P378" s="121"/>
    </row>
    <row r="379" spans="2:16" x14ac:dyDescent="0.2">
      <c r="B379" s="119">
        <v>7</v>
      </c>
      <c r="C379" s="1066" t="str">
        <f>IF(ISBLANK('M&amp;V (ORÇ)'!C363)," ",'M&amp;V (ORÇ)'!C363)</f>
        <v xml:space="preserve"> </v>
      </c>
      <c r="D379" s="1066"/>
      <c r="E379" s="1066"/>
      <c r="F379" s="1066"/>
      <c r="G379" s="1066"/>
      <c r="H379" s="1067"/>
      <c r="I379" s="472" t="str">
        <f>IF(ISBLANK('M&amp;V (ORÇ)'!I363)," ",'M&amp;V (ORÇ)'!I363)</f>
        <v xml:space="preserve"> </v>
      </c>
      <c r="J379" s="472" t="str">
        <f>IF(ISBLANK('M&amp;V (ORÇ)'!J363)," ",'M&amp;V (ORÇ)'!J363)</f>
        <v xml:space="preserve"> </v>
      </c>
      <c r="K379" s="474">
        <f>'M&amp;V (ORÇ)'!K363</f>
        <v>0</v>
      </c>
      <c r="L379" s="473">
        <f>'M&amp;V (ORÇ)'!L363</f>
        <v>0</v>
      </c>
      <c r="M379" s="120">
        <f t="shared" si="26"/>
        <v>0</v>
      </c>
      <c r="N379" s="122">
        <f t="shared" si="27"/>
        <v>0</v>
      </c>
      <c r="O379" s="121"/>
      <c r="P379" s="121"/>
    </row>
    <row r="380" spans="2:16" x14ac:dyDescent="0.2">
      <c r="B380" s="119">
        <v>8</v>
      </c>
      <c r="C380" s="1066" t="str">
        <f>IF(ISBLANK('M&amp;V (ORÇ)'!C364)," ",'M&amp;V (ORÇ)'!C364)</f>
        <v xml:space="preserve"> </v>
      </c>
      <c r="D380" s="1066"/>
      <c r="E380" s="1066"/>
      <c r="F380" s="1066"/>
      <c r="G380" s="1066"/>
      <c r="H380" s="1067"/>
      <c r="I380" s="472" t="str">
        <f>IF(ISBLANK('M&amp;V (ORÇ)'!I364)," ",'M&amp;V (ORÇ)'!I364)</f>
        <v xml:space="preserve"> </v>
      </c>
      <c r="J380" s="472" t="str">
        <f>IF(ISBLANK('M&amp;V (ORÇ)'!J364)," ",'M&amp;V (ORÇ)'!J364)</f>
        <v xml:space="preserve"> </v>
      </c>
      <c r="K380" s="474">
        <f>'M&amp;V (ORÇ)'!K364</f>
        <v>0</v>
      </c>
      <c r="L380" s="473">
        <f>'M&amp;V (ORÇ)'!L364</f>
        <v>0</v>
      </c>
      <c r="M380" s="120">
        <f t="shared" si="26"/>
        <v>0</v>
      </c>
      <c r="N380" s="122">
        <f t="shared" si="27"/>
        <v>0</v>
      </c>
      <c r="O380" s="121"/>
      <c r="P380" s="121"/>
    </row>
    <row r="381" spans="2:16" x14ac:dyDescent="0.2">
      <c r="B381" s="119">
        <v>9</v>
      </c>
      <c r="C381" s="1066" t="str">
        <f>IF(ISBLANK('M&amp;V (ORÇ)'!C365)," ",'M&amp;V (ORÇ)'!C365)</f>
        <v xml:space="preserve"> </v>
      </c>
      <c r="D381" s="1066"/>
      <c r="E381" s="1066"/>
      <c r="F381" s="1066"/>
      <c r="G381" s="1066"/>
      <c r="H381" s="1067"/>
      <c r="I381" s="472" t="str">
        <f>IF(ISBLANK('M&amp;V (ORÇ)'!I365)," ",'M&amp;V (ORÇ)'!I365)</f>
        <v xml:space="preserve"> </v>
      </c>
      <c r="J381" s="472" t="str">
        <f>IF(ISBLANK('M&amp;V (ORÇ)'!J365)," ",'M&amp;V (ORÇ)'!J365)</f>
        <v xml:space="preserve"> </v>
      </c>
      <c r="K381" s="474">
        <f>'M&amp;V (ORÇ)'!K365</f>
        <v>0</v>
      </c>
      <c r="L381" s="473">
        <f>'M&amp;V (ORÇ)'!L365</f>
        <v>0</v>
      </c>
      <c r="M381" s="120">
        <f t="shared" si="26"/>
        <v>0</v>
      </c>
      <c r="N381" s="122">
        <f t="shared" si="27"/>
        <v>0</v>
      </c>
      <c r="O381" s="121"/>
      <c r="P381" s="121"/>
    </row>
    <row r="382" spans="2:16" x14ac:dyDescent="0.2">
      <c r="B382" s="119">
        <v>10</v>
      </c>
      <c r="C382" s="1066" t="str">
        <f>IF(ISBLANK('M&amp;V (ORÇ)'!C366)," ",'M&amp;V (ORÇ)'!C366)</f>
        <v xml:space="preserve"> </v>
      </c>
      <c r="D382" s="1066"/>
      <c r="E382" s="1066"/>
      <c r="F382" s="1066"/>
      <c r="G382" s="1066"/>
      <c r="H382" s="1067"/>
      <c r="I382" s="472" t="str">
        <f>IF(ISBLANK('M&amp;V (ORÇ)'!I366)," ",'M&amp;V (ORÇ)'!I366)</f>
        <v xml:space="preserve"> </v>
      </c>
      <c r="J382" s="472" t="str">
        <f>IF(ISBLANK('M&amp;V (ORÇ)'!J366)," ",'M&amp;V (ORÇ)'!J366)</f>
        <v xml:space="preserve"> </v>
      </c>
      <c r="K382" s="474">
        <f>'M&amp;V (ORÇ)'!K366</f>
        <v>0</v>
      </c>
      <c r="L382" s="473">
        <f>'M&amp;V (ORÇ)'!L366</f>
        <v>0</v>
      </c>
      <c r="M382" s="120">
        <f t="shared" si="26"/>
        <v>0</v>
      </c>
      <c r="N382" s="122">
        <f t="shared" si="27"/>
        <v>0</v>
      </c>
      <c r="O382" s="121"/>
      <c r="P382" s="121"/>
    </row>
    <row r="383" spans="2:16" x14ac:dyDescent="0.2">
      <c r="B383" s="119">
        <v>11</v>
      </c>
      <c r="C383" s="1066" t="str">
        <f>IF(ISBLANK('M&amp;V (ORÇ)'!C367)," ",'M&amp;V (ORÇ)'!C367)</f>
        <v xml:space="preserve"> </v>
      </c>
      <c r="D383" s="1066"/>
      <c r="E383" s="1066"/>
      <c r="F383" s="1066"/>
      <c r="G383" s="1066"/>
      <c r="H383" s="1067"/>
      <c r="I383" s="472" t="str">
        <f>IF(ISBLANK('M&amp;V (ORÇ)'!I367)," ",'M&amp;V (ORÇ)'!I367)</f>
        <v xml:space="preserve"> </v>
      </c>
      <c r="J383" s="472" t="str">
        <f>IF(ISBLANK('M&amp;V (ORÇ)'!J367)," ",'M&amp;V (ORÇ)'!J367)</f>
        <v xml:space="preserve"> </v>
      </c>
      <c r="K383" s="474">
        <f>'M&amp;V (ORÇ)'!K367</f>
        <v>0</v>
      </c>
      <c r="L383" s="473">
        <f>'M&amp;V (ORÇ)'!L367</f>
        <v>0</v>
      </c>
      <c r="M383" s="120">
        <f t="shared" si="26"/>
        <v>0</v>
      </c>
      <c r="N383" s="122">
        <f t="shared" si="27"/>
        <v>0</v>
      </c>
      <c r="O383" s="121"/>
      <c r="P383" s="121"/>
    </row>
    <row r="384" spans="2:16" x14ac:dyDescent="0.2">
      <c r="B384" s="119">
        <v>12</v>
      </c>
      <c r="C384" s="1066" t="str">
        <f>IF(ISBLANK('M&amp;V (ORÇ)'!C368)," ",'M&amp;V (ORÇ)'!C368)</f>
        <v xml:space="preserve"> </v>
      </c>
      <c r="D384" s="1066"/>
      <c r="E384" s="1066"/>
      <c r="F384" s="1066"/>
      <c r="G384" s="1066"/>
      <c r="H384" s="1067"/>
      <c r="I384" s="472" t="str">
        <f>IF(ISBLANK('M&amp;V (ORÇ)'!I368)," ",'M&amp;V (ORÇ)'!I368)</f>
        <v xml:space="preserve"> </v>
      </c>
      <c r="J384" s="472" t="str">
        <f>IF(ISBLANK('M&amp;V (ORÇ)'!J368)," ",'M&amp;V (ORÇ)'!J368)</f>
        <v xml:space="preserve"> </v>
      </c>
      <c r="K384" s="474">
        <f>'M&amp;V (ORÇ)'!K368</f>
        <v>0</v>
      </c>
      <c r="L384" s="473">
        <f>'M&amp;V (ORÇ)'!L368</f>
        <v>0</v>
      </c>
      <c r="M384" s="120">
        <f t="shared" si="26"/>
        <v>0</v>
      </c>
      <c r="N384" s="122">
        <f t="shared" si="27"/>
        <v>0</v>
      </c>
      <c r="O384" s="121"/>
      <c r="P384" s="121"/>
    </row>
    <row r="385" spans="2:16" x14ac:dyDescent="0.2">
      <c r="B385" s="119">
        <v>13</v>
      </c>
      <c r="C385" s="1066" t="str">
        <f>IF(ISBLANK('M&amp;V (ORÇ)'!C369)," ",'M&amp;V (ORÇ)'!C369)</f>
        <v xml:space="preserve"> </v>
      </c>
      <c r="D385" s="1066"/>
      <c r="E385" s="1066"/>
      <c r="F385" s="1066"/>
      <c r="G385" s="1066"/>
      <c r="H385" s="1067"/>
      <c r="I385" s="472" t="str">
        <f>IF(ISBLANK('M&amp;V (ORÇ)'!I369)," ",'M&amp;V (ORÇ)'!I369)</f>
        <v xml:space="preserve"> </v>
      </c>
      <c r="J385" s="472" t="str">
        <f>IF(ISBLANK('M&amp;V (ORÇ)'!J369)," ",'M&amp;V (ORÇ)'!J369)</f>
        <v xml:space="preserve"> </v>
      </c>
      <c r="K385" s="474">
        <f>'M&amp;V (ORÇ)'!K369</f>
        <v>0</v>
      </c>
      <c r="L385" s="473">
        <f>'M&amp;V (ORÇ)'!L369</f>
        <v>0</v>
      </c>
      <c r="M385" s="120">
        <f t="shared" si="26"/>
        <v>0</v>
      </c>
      <c r="N385" s="122">
        <f t="shared" si="27"/>
        <v>0</v>
      </c>
      <c r="O385" s="121"/>
      <c r="P385" s="121"/>
    </row>
    <row r="386" spans="2:16" x14ac:dyDescent="0.2">
      <c r="B386" s="119">
        <v>14</v>
      </c>
      <c r="C386" s="1066" t="str">
        <f>IF(ISBLANK('M&amp;V (ORÇ)'!C370)," ",'M&amp;V (ORÇ)'!C370)</f>
        <v xml:space="preserve"> </v>
      </c>
      <c r="D386" s="1066"/>
      <c r="E386" s="1066"/>
      <c r="F386" s="1066"/>
      <c r="G386" s="1066"/>
      <c r="H386" s="1067"/>
      <c r="I386" s="472" t="str">
        <f>IF(ISBLANK('M&amp;V (ORÇ)'!I370)," ",'M&amp;V (ORÇ)'!I370)</f>
        <v xml:space="preserve"> </v>
      </c>
      <c r="J386" s="472" t="str">
        <f>IF(ISBLANK('M&amp;V (ORÇ)'!J370)," ",'M&amp;V (ORÇ)'!J370)</f>
        <v xml:space="preserve"> </v>
      </c>
      <c r="K386" s="474">
        <f>'M&amp;V (ORÇ)'!K370</f>
        <v>0</v>
      </c>
      <c r="L386" s="473">
        <f>'M&amp;V (ORÇ)'!L370</f>
        <v>0</v>
      </c>
      <c r="M386" s="120">
        <f t="shared" si="26"/>
        <v>0</v>
      </c>
      <c r="N386" s="122">
        <f t="shared" si="27"/>
        <v>0</v>
      </c>
      <c r="O386" s="121"/>
      <c r="P386" s="121"/>
    </row>
    <row r="387" spans="2:16" x14ac:dyDescent="0.2">
      <c r="B387" s="119">
        <v>15</v>
      </c>
      <c r="C387" s="1066" t="str">
        <f>IF(ISBLANK('M&amp;V (ORÇ)'!C371)," ",'M&amp;V (ORÇ)'!C371)</f>
        <v xml:space="preserve"> </v>
      </c>
      <c r="D387" s="1066"/>
      <c r="E387" s="1066"/>
      <c r="F387" s="1066"/>
      <c r="G387" s="1066"/>
      <c r="H387" s="1067"/>
      <c r="I387" s="472" t="str">
        <f>IF(ISBLANK('M&amp;V (ORÇ)'!I371)," ",'M&amp;V (ORÇ)'!I371)</f>
        <v xml:space="preserve"> </v>
      </c>
      <c r="J387" s="472" t="str">
        <f>IF(ISBLANK('M&amp;V (ORÇ)'!J371)," ",'M&amp;V (ORÇ)'!J371)</f>
        <v xml:space="preserve"> </v>
      </c>
      <c r="K387" s="474">
        <f>'M&amp;V (ORÇ)'!K371</f>
        <v>0</v>
      </c>
      <c r="L387" s="473">
        <f>'M&amp;V (ORÇ)'!L371</f>
        <v>0</v>
      </c>
      <c r="M387" s="120">
        <f t="shared" si="26"/>
        <v>0</v>
      </c>
      <c r="N387" s="122">
        <f t="shared" si="27"/>
        <v>0</v>
      </c>
      <c r="O387" s="121"/>
      <c r="P387" s="121"/>
    </row>
    <row r="388" spans="2:16" x14ac:dyDescent="0.2">
      <c r="B388" s="119">
        <v>16</v>
      </c>
      <c r="C388" s="1066" t="str">
        <f>IF(ISBLANK('M&amp;V (ORÇ)'!C372)," ",'M&amp;V (ORÇ)'!C372)</f>
        <v xml:space="preserve"> </v>
      </c>
      <c r="D388" s="1066"/>
      <c r="E388" s="1066"/>
      <c r="F388" s="1066"/>
      <c r="G388" s="1066"/>
      <c r="H388" s="1067"/>
      <c r="I388" s="472" t="str">
        <f>IF(ISBLANK('M&amp;V (ORÇ)'!I372)," ",'M&amp;V (ORÇ)'!I372)</f>
        <v xml:space="preserve"> </v>
      </c>
      <c r="J388" s="472" t="str">
        <f>IF(ISBLANK('M&amp;V (ORÇ)'!J372)," ",'M&amp;V (ORÇ)'!J372)</f>
        <v xml:space="preserve"> </v>
      </c>
      <c r="K388" s="474">
        <f>'M&amp;V (ORÇ)'!K372</f>
        <v>0</v>
      </c>
      <c r="L388" s="473">
        <f>'M&amp;V (ORÇ)'!L372</f>
        <v>0</v>
      </c>
      <c r="M388" s="120">
        <f t="shared" si="26"/>
        <v>0</v>
      </c>
      <c r="N388" s="122">
        <f t="shared" si="27"/>
        <v>0</v>
      </c>
      <c r="O388" s="121"/>
      <c r="P388" s="121"/>
    </row>
    <row r="389" spans="2:16" x14ac:dyDescent="0.2">
      <c r="B389" s="119">
        <v>17</v>
      </c>
      <c r="C389" s="1066" t="str">
        <f>IF(ISBLANK('M&amp;V (ORÇ)'!C373)," ",'M&amp;V (ORÇ)'!C373)</f>
        <v xml:space="preserve"> </v>
      </c>
      <c r="D389" s="1066"/>
      <c r="E389" s="1066"/>
      <c r="F389" s="1066"/>
      <c r="G389" s="1066"/>
      <c r="H389" s="1067"/>
      <c r="I389" s="472" t="str">
        <f>IF(ISBLANK('M&amp;V (ORÇ)'!I373)," ",'M&amp;V (ORÇ)'!I373)</f>
        <v xml:space="preserve"> </v>
      </c>
      <c r="J389" s="472" t="str">
        <f>IF(ISBLANK('M&amp;V (ORÇ)'!J373)," ",'M&amp;V (ORÇ)'!J373)</f>
        <v xml:space="preserve"> </v>
      </c>
      <c r="K389" s="474">
        <f>'M&amp;V (ORÇ)'!K373</f>
        <v>0</v>
      </c>
      <c r="L389" s="473">
        <f>'M&amp;V (ORÇ)'!L373</f>
        <v>0</v>
      </c>
      <c r="M389" s="120">
        <f t="shared" si="26"/>
        <v>0</v>
      </c>
      <c r="N389" s="122">
        <f t="shared" si="27"/>
        <v>0</v>
      </c>
      <c r="O389" s="121"/>
      <c r="P389" s="121"/>
    </row>
    <row r="390" spans="2:16" x14ac:dyDescent="0.2">
      <c r="B390" s="119">
        <v>18</v>
      </c>
      <c r="C390" s="1066" t="str">
        <f>IF(ISBLANK('M&amp;V (ORÇ)'!C374)," ",'M&amp;V (ORÇ)'!C374)</f>
        <v xml:space="preserve"> </v>
      </c>
      <c r="D390" s="1066"/>
      <c r="E390" s="1066"/>
      <c r="F390" s="1066"/>
      <c r="G390" s="1066"/>
      <c r="H390" s="1067"/>
      <c r="I390" s="472" t="str">
        <f>IF(ISBLANK('M&amp;V (ORÇ)'!I374)," ",'M&amp;V (ORÇ)'!I374)</f>
        <v xml:space="preserve"> </v>
      </c>
      <c r="J390" s="472" t="str">
        <f>IF(ISBLANK('M&amp;V (ORÇ)'!J374)," ",'M&amp;V (ORÇ)'!J374)</f>
        <v xml:space="preserve"> </v>
      </c>
      <c r="K390" s="474">
        <f>'M&amp;V (ORÇ)'!K374</f>
        <v>0</v>
      </c>
      <c r="L390" s="473">
        <f>'M&amp;V (ORÇ)'!L374</f>
        <v>0</v>
      </c>
      <c r="M390" s="120">
        <f t="shared" si="26"/>
        <v>0</v>
      </c>
      <c r="N390" s="122">
        <f t="shared" si="27"/>
        <v>0</v>
      </c>
      <c r="O390" s="121"/>
      <c r="P390" s="121"/>
    </row>
    <row r="391" spans="2:16" x14ac:dyDescent="0.2">
      <c r="B391" s="119">
        <v>19</v>
      </c>
      <c r="C391" s="1066" t="str">
        <f>IF(ISBLANK('M&amp;V (ORÇ)'!C375)," ",'M&amp;V (ORÇ)'!C375)</f>
        <v xml:space="preserve"> </v>
      </c>
      <c r="D391" s="1066"/>
      <c r="E391" s="1066"/>
      <c r="F391" s="1066"/>
      <c r="G391" s="1066"/>
      <c r="H391" s="1067"/>
      <c r="I391" s="472" t="str">
        <f>IF(ISBLANK('M&amp;V (ORÇ)'!I375)," ",'M&amp;V (ORÇ)'!I375)</f>
        <v xml:space="preserve"> </v>
      </c>
      <c r="J391" s="472" t="str">
        <f>IF(ISBLANK('M&amp;V (ORÇ)'!J375)," ",'M&amp;V (ORÇ)'!J375)</f>
        <v xml:space="preserve"> </v>
      </c>
      <c r="K391" s="474">
        <f>'M&amp;V (ORÇ)'!K375</f>
        <v>0</v>
      </c>
      <c r="L391" s="473">
        <f>'M&amp;V (ORÇ)'!L375</f>
        <v>0</v>
      </c>
      <c r="M391" s="120">
        <f t="shared" si="26"/>
        <v>0</v>
      </c>
      <c r="N391" s="122">
        <f t="shared" si="27"/>
        <v>0</v>
      </c>
      <c r="O391" s="121"/>
      <c r="P391" s="121"/>
    </row>
    <row r="392" spans="2:16" x14ac:dyDescent="0.2">
      <c r="B392" s="119">
        <v>20</v>
      </c>
      <c r="C392" s="1066" t="str">
        <f>IF(ISBLANK('M&amp;V (ORÇ)'!C376)," ",'M&amp;V (ORÇ)'!C376)</f>
        <v xml:space="preserve"> </v>
      </c>
      <c r="D392" s="1066"/>
      <c r="E392" s="1066"/>
      <c r="F392" s="1066"/>
      <c r="G392" s="1066"/>
      <c r="H392" s="1067"/>
      <c r="I392" s="472" t="str">
        <f>IF(ISBLANK('M&amp;V (ORÇ)'!I376)," ",'M&amp;V (ORÇ)'!I376)</f>
        <v xml:space="preserve"> </v>
      </c>
      <c r="J392" s="472" t="str">
        <f>IF(ISBLANK('M&amp;V (ORÇ)'!J376)," ",'M&amp;V (ORÇ)'!J376)</f>
        <v xml:space="preserve"> </v>
      </c>
      <c r="K392" s="474">
        <f>'M&amp;V (ORÇ)'!K376</f>
        <v>0</v>
      </c>
      <c r="L392" s="473">
        <f>'M&amp;V (ORÇ)'!L376</f>
        <v>0</v>
      </c>
      <c r="M392" s="120">
        <f t="shared" si="26"/>
        <v>0</v>
      </c>
      <c r="N392" s="122">
        <f t="shared" si="27"/>
        <v>0</v>
      </c>
      <c r="O392" s="121"/>
      <c r="P392" s="121"/>
    </row>
    <row r="393" spans="2:16" x14ac:dyDescent="0.2">
      <c r="B393" s="123"/>
      <c r="C393" s="1075" t="s">
        <v>249</v>
      </c>
      <c r="D393" s="1075"/>
      <c r="E393" s="1075"/>
      <c r="F393" s="1075"/>
      <c r="G393" s="1075"/>
      <c r="H393" s="1075"/>
      <c r="I393" s="1075"/>
      <c r="J393" s="1075"/>
      <c r="K393" s="1075"/>
      <c r="L393" s="1076"/>
      <c r="M393" s="124">
        <f>SUM(M373:M382)</f>
        <v>0</v>
      </c>
      <c r="N393" s="125">
        <f>SUM(N373:N382)</f>
        <v>0</v>
      </c>
      <c r="O393" s="125">
        <f>SUM(O373:O382)</f>
        <v>0</v>
      </c>
      <c r="P393" s="125">
        <f>SUM(P373:P382)</f>
        <v>0</v>
      </c>
    </row>
    <row r="394" spans="2:16" x14ac:dyDescent="0.2">
      <c r="B394" s="126"/>
      <c r="C394" s="1096" t="s">
        <v>250</v>
      </c>
      <c r="D394" s="1096"/>
      <c r="E394" s="1096"/>
      <c r="F394" s="1096"/>
      <c r="G394" s="1096"/>
      <c r="H394" s="1096"/>
      <c r="I394" s="1096"/>
      <c r="J394" s="1096"/>
      <c r="K394" s="1096"/>
      <c r="L394" s="1097"/>
      <c r="M394" s="127">
        <f>SUM(M370,M393)</f>
        <v>0</v>
      </c>
      <c r="N394" s="128">
        <f>SUM(N370,N393)</f>
        <v>0</v>
      </c>
      <c r="O394" s="128">
        <f>SUM(O370,O393)</f>
        <v>0</v>
      </c>
      <c r="P394" s="128">
        <f>SUM(P370,P393)</f>
        <v>0</v>
      </c>
    </row>
    <row r="395" spans="2:16" x14ac:dyDescent="0.2">
      <c r="B395" s="1062" t="s">
        <v>681</v>
      </c>
      <c r="C395" s="1063"/>
      <c r="D395" s="1063"/>
      <c r="E395" s="1063"/>
      <c r="F395" s="1063"/>
      <c r="G395" s="1063"/>
      <c r="H395" s="1063"/>
      <c r="I395" s="1063"/>
      <c r="J395" s="1063"/>
      <c r="K395" s="1063"/>
      <c r="L395" s="1063"/>
      <c r="M395" s="1063"/>
      <c r="N395" s="1063"/>
      <c r="O395" s="1063"/>
      <c r="P395" s="1064"/>
    </row>
    <row r="396" spans="2:16" x14ac:dyDescent="0.2">
      <c r="B396" s="1093" t="s">
        <v>227</v>
      </c>
      <c r="C396" s="1094"/>
      <c r="D396" s="1094"/>
      <c r="E396" s="1094"/>
      <c r="F396" s="1094"/>
      <c r="G396" s="1094"/>
      <c r="H396" s="1094"/>
      <c r="I396" s="1094"/>
      <c r="J396" s="1094"/>
      <c r="K396" s="1094"/>
      <c r="L396" s="1094"/>
      <c r="M396" s="1094"/>
      <c r="N396" s="1094"/>
      <c r="O396" s="1094" t="str">
        <f>B396</f>
        <v>PERÍODO DE REFERÊNCIA</v>
      </c>
      <c r="P396" s="1095"/>
    </row>
    <row r="397" spans="2:16" x14ac:dyDescent="0.2">
      <c r="B397" s="1051" t="s">
        <v>228</v>
      </c>
      <c r="C397" s="1052"/>
      <c r="D397" s="1052"/>
      <c r="E397" s="1052"/>
      <c r="F397" s="1052"/>
      <c r="G397" s="1052"/>
      <c r="H397" s="1053"/>
      <c r="I397" s="116" t="s">
        <v>229</v>
      </c>
      <c r="J397" s="117" t="s">
        <v>230</v>
      </c>
      <c r="K397" s="117" t="s">
        <v>231</v>
      </c>
      <c r="L397" s="117" t="s">
        <v>232</v>
      </c>
      <c r="M397" s="117" t="s">
        <v>0</v>
      </c>
      <c r="N397" s="299" t="s">
        <v>781</v>
      </c>
      <c r="O397" s="299" t="s">
        <v>233</v>
      </c>
      <c r="P397" s="300" t="s">
        <v>234</v>
      </c>
    </row>
    <row r="398" spans="2:16" x14ac:dyDescent="0.2">
      <c r="B398" s="119">
        <v>1</v>
      </c>
      <c r="C398" s="1066" t="str">
        <f>IF(ISBLANK('M&amp;V (ORÇ)'!C380)," ",'M&amp;V (ORÇ)'!C380)</f>
        <v xml:space="preserve"> </v>
      </c>
      <c r="D398" s="1066"/>
      <c r="E398" s="1066"/>
      <c r="F398" s="1066"/>
      <c r="G398" s="1066"/>
      <c r="H398" s="1067"/>
      <c r="I398" s="472" t="str">
        <f>IF(ISBLANK('M&amp;V (ORÇ)'!I380)," ",'M&amp;V (ORÇ)'!I380)</f>
        <v xml:space="preserve"> </v>
      </c>
      <c r="J398" s="472" t="str">
        <f>IF(ISBLANK('M&amp;V (ORÇ)'!J380)," ",'M&amp;V (ORÇ)'!J380)</f>
        <v xml:space="preserve"> </v>
      </c>
      <c r="K398" s="474">
        <f>'M&amp;V (ORÇ)'!K380</f>
        <v>0</v>
      </c>
      <c r="L398" s="473">
        <f>'M&amp;V (ORÇ)'!L380</f>
        <v>0</v>
      </c>
      <c r="M398" s="120">
        <f t="shared" ref="M398:M417" si="28">IF(J398="",0,K398*L398)</f>
        <v>0</v>
      </c>
      <c r="N398" s="122">
        <f t="shared" ref="N398:N417" si="29">M398-O398-P398</f>
        <v>0</v>
      </c>
      <c r="O398" s="121"/>
      <c r="P398" s="121"/>
    </row>
    <row r="399" spans="2:16" x14ac:dyDescent="0.2">
      <c r="B399" s="119">
        <v>2</v>
      </c>
      <c r="C399" s="1066" t="str">
        <f>IF(ISBLANK('M&amp;V (ORÇ)'!C381)," ",'M&amp;V (ORÇ)'!C381)</f>
        <v xml:space="preserve"> </v>
      </c>
      <c r="D399" s="1066"/>
      <c r="E399" s="1066"/>
      <c r="F399" s="1066"/>
      <c r="G399" s="1066"/>
      <c r="H399" s="1067"/>
      <c r="I399" s="472" t="str">
        <f>IF(ISBLANK('M&amp;V (ORÇ)'!I381)," ",'M&amp;V (ORÇ)'!I381)</f>
        <v xml:space="preserve"> </v>
      </c>
      <c r="J399" s="472" t="str">
        <f>IF(ISBLANK('M&amp;V (ORÇ)'!J381)," ",'M&amp;V (ORÇ)'!J381)</f>
        <v xml:space="preserve"> </v>
      </c>
      <c r="K399" s="474">
        <f>'M&amp;V (ORÇ)'!K381</f>
        <v>0</v>
      </c>
      <c r="L399" s="473">
        <f>'M&amp;V (ORÇ)'!L381</f>
        <v>0</v>
      </c>
      <c r="M399" s="120">
        <f t="shared" si="28"/>
        <v>0</v>
      </c>
      <c r="N399" s="122">
        <f t="shared" si="29"/>
        <v>0</v>
      </c>
      <c r="O399" s="121"/>
      <c r="P399" s="121"/>
    </row>
    <row r="400" spans="2:16" x14ac:dyDescent="0.2">
      <c r="B400" s="119">
        <v>3</v>
      </c>
      <c r="C400" s="1066" t="str">
        <f>IF(ISBLANK('M&amp;V (ORÇ)'!C382)," ",'M&amp;V (ORÇ)'!C382)</f>
        <v xml:space="preserve"> </v>
      </c>
      <c r="D400" s="1066"/>
      <c r="E400" s="1066"/>
      <c r="F400" s="1066"/>
      <c r="G400" s="1066"/>
      <c r="H400" s="1067"/>
      <c r="I400" s="472" t="str">
        <f>IF(ISBLANK('M&amp;V (ORÇ)'!I382)," ",'M&amp;V (ORÇ)'!I382)</f>
        <v xml:space="preserve"> </v>
      </c>
      <c r="J400" s="472" t="str">
        <f>IF(ISBLANK('M&amp;V (ORÇ)'!J382)," ",'M&amp;V (ORÇ)'!J382)</f>
        <v xml:space="preserve"> </v>
      </c>
      <c r="K400" s="474">
        <f>'M&amp;V (ORÇ)'!K382</f>
        <v>0</v>
      </c>
      <c r="L400" s="473">
        <f>'M&amp;V (ORÇ)'!L382</f>
        <v>0</v>
      </c>
      <c r="M400" s="120">
        <f t="shared" si="28"/>
        <v>0</v>
      </c>
      <c r="N400" s="122">
        <f t="shared" si="29"/>
        <v>0</v>
      </c>
      <c r="O400" s="121"/>
      <c r="P400" s="121"/>
    </row>
    <row r="401" spans="2:16" x14ac:dyDescent="0.2">
      <c r="B401" s="119">
        <v>4</v>
      </c>
      <c r="C401" s="1066" t="str">
        <f>IF(ISBLANK('M&amp;V (ORÇ)'!C383)," ",'M&amp;V (ORÇ)'!C383)</f>
        <v xml:space="preserve"> </v>
      </c>
      <c r="D401" s="1066"/>
      <c r="E401" s="1066"/>
      <c r="F401" s="1066"/>
      <c r="G401" s="1066"/>
      <c r="H401" s="1067"/>
      <c r="I401" s="472" t="str">
        <f>IF(ISBLANK('M&amp;V (ORÇ)'!I383)," ",'M&amp;V (ORÇ)'!I383)</f>
        <v xml:space="preserve"> </v>
      </c>
      <c r="J401" s="472" t="str">
        <f>IF(ISBLANK('M&amp;V (ORÇ)'!J383)," ",'M&amp;V (ORÇ)'!J383)</f>
        <v xml:space="preserve"> </v>
      </c>
      <c r="K401" s="474">
        <f>'M&amp;V (ORÇ)'!K383</f>
        <v>0</v>
      </c>
      <c r="L401" s="473">
        <f>'M&amp;V (ORÇ)'!L383</f>
        <v>0</v>
      </c>
      <c r="M401" s="120">
        <f t="shared" si="28"/>
        <v>0</v>
      </c>
      <c r="N401" s="122">
        <f t="shared" si="29"/>
        <v>0</v>
      </c>
      <c r="O401" s="121"/>
      <c r="P401" s="121"/>
    </row>
    <row r="402" spans="2:16" x14ac:dyDescent="0.2">
      <c r="B402" s="119">
        <v>5</v>
      </c>
      <c r="C402" s="1066" t="str">
        <f>IF(ISBLANK('M&amp;V (ORÇ)'!C384)," ",'M&amp;V (ORÇ)'!C384)</f>
        <v xml:space="preserve"> </v>
      </c>
      <c r="D402" s="1066"/>
      <c r="E402" s="1066"/>
      <c r="F402" s="1066"/>
      <c r="G402" s="1066"/>
      <c r="H402" s="1067"/>
      <c r="I402" s="472" t="str">
        <f>IF(ISBLANK('M&amp;V (ORÇ)'!I384)," ",'M&amp;V (ORÇ)'!I384)</f>
        <v xml:space="preserve"> </v>
      </c>
      <c r="J402" s="472" t="str">
        <f>IF(ISBLANK('M&amp;V (ORÇ)'!J384)," ",'M&amp;V (ORÇ)'!J384)</f>
        <v xml:space="preserve"> </v>
      </c>
      <c r="K402" s="474">
        <f>'M&amp;V (ORÇ)'!K384</f>
        <v>0</v>
      </c>
      <c r="L402" s="473">
        <f>'M&amp;V (ORÇ)'!L384</f>
        <v>0</v>
      </c>
      <c r="M402" s="120">
        <f t="shared" si="28"/>
        <v>0</v>
      </c>
      <c r="N402" s="122">
        <f t="shared" si="29"/>
        <v>0</v>
      </c>
      <c r="O402" s="121"/>
      <c r="P402" s="121"/>
    </row>
    <row r="403" spans="2:16" x14ac:dyDescent="0.2">
      <c r="B403" s="119">
        <v>6</v>
      </c>
      <c r="C403" s="1066" t="str">
        <f>IF(ISBLANK('M&amp;V (ORÇ)'!C385)," ",'M&amp;V (ORÇ)'!C385)</f>
        <v xml:space="preserve"> </v>
      </c>
      <c r="D403" s="1066"/>
      <c r="E403" s="1066"/>
      <c r="F403" s="1066"/>
      <c r="G403" s="1066"/>
      <c r="H403" s="1067"/>
      <c r="I403" s="472" t="str">
        <f>IF(ISBLANK('M&amp;V (ORÇ)'!I385)," ",'M&amp;V (ORÇ)'!I385)</f>
        <v xml:space="preserve"> </v>
      </c>
      <c r="J403" s="472" t="str">
        <f>IF(ISBLANK('M&amp;V (ORÇ)'!J385)," ",'M&amp;V (ORÇ)'!J385)</f>
        <v xml:space="preserve"> </v>
      </c>
      <c r="K403" s="474">
        <f>'M&amp;V (ORÇ)'!K385</f>
        <v>0</v>
      </c>
      <c r="L403" s="473">
        <f>'M&amp;V (ORÇ)'!L385</f>
        <v>0</v>
      </c>
      <c r="M403" s="120">
        <f t="shared" si="28"/>
        <v>0</v>
      </c>
      <c r="N403" s="122">
        <f t="shared" si="29"/>
        <v>0</v>
      </c>
      <c r="O403" s="121"/>
      <c r="P403" s="121"/>
    </row>
    <row r="404" spans="2:16" x14ac:dyDescent="0.2">
      <c r="B404" s="119">
        <v>7</v>
      </c>
      <c r="C404" s="1066" t="str">
        <f>IF(ISBLANK('M&amp;V (ORÇ)'!C386)," ",'M&amp;V (ORÇ)'!C386)</f>
        <v xml:space="preserve"> </v>
      </c>
      <c r="D404" s="1066"/>
      <c r="E404" s="1066"/>
      <c r="F404" s="1066"/>
      <c r="G404" s="1066"/>
      <c r="H404" s="1067"/>
      <c r="I404" s="472" t="str">
        <f>IF(ISBLANK('M&amp;V (ORÇ)'!I386)," ",'M&amp;V (ORÇ)'!I386)</f>
        <v xml:space="preserve"> </v>
      </c>
      <c r="J404" s="472" t="str">
        <f>IF(ISBLANK('M&amp;V (ORÇ)'!J386)," ",'M&amp;V (ORÇ)'!J386)</f>
        <v xml:space="preserve"> </v>
      </c>
      <c r="K404" s="474">
        <f>'M&amp;V (ORÇ)'!K386</f>
        <v>0</v>
      </c>
      <c r="L404" s="473">
        <f>'M&amp;V (ORÇ)'!L386</f>
        <v>0</v>
      </c>
      <c r="M404" s="120">
        <f t="shared" si="28"/>
        <v>0</v>
      </c>
      <c r="N404" s="122">
        <f t="shared" si="29"/>
        <v>0</v>
      </c>
      <c r="O404" s="121"/>
      <c r="P404" s="121"/>
    </row>
    <row r="405" spans="2:16" x14ac:dyDescent="0.2">
      <c r="B405" s="119">
        <v>8</v>
      </c>
      <c r="C405" s="1066" t="str">
        <f>IF(ISBLANK('M&amp;V (ORÇ)'!C387)," ",'M&amp;V (ORÇ)'!C387)</f>
        <v xml:space="preserve"> </v>
      </c>
      <c r="D405" s="1066"/>
      <c r="E405" s="1066"/>
      <c r="F405" s="1066"/>
      <c r="G405" s="1066"/>
      <c r="H405" s="1067"/>
      <c r="I405" s="472" t="str">
        <f>IF(ISBLANK('M&amp;V (ORÇ)'!I387)," ",'M&amp;V (ORÇ)'!I387)</f>
        <v xml:space="preserve"> </v>
      </c>
      <c r="J405" s="472" t="str">
        <f>IF(ISBLANK('M&amp;V (ORÇ)'!J387)," ",'M&amp;V (ORÇ)'!J387)</f>
        <v xml:space="preserve"> </v>
      </c>
      <c r="K405" s="474">
        <f>'M&amp;V (ORÇ)'!K387</f>
        <v>0</v>
      </c>
      <c r="L405" s="473">
        <f>'M&amp;V (ORÇ)'!L387</f>
        <v>0</v>
      </c>
      <c r="M405" s="120">
        <f t="shared" si="28"/>
        <v>0</v>
      </c>
      <c r="N405" s="122">
        <f t="shared" si="29"/>
        <v>0</v>
      </c>
      <c r="O405" s="121"/>
      <c r="P405" s="121"/>
    </row>
    <row r="406" spans="2:16" x14ac:dyDescent="0.2">
      <c r="B406" s="119">
        <v>9</v>
      </c>
      <c r="C406" s="1066" t="str">
        <f>IF(ISBLANK('M&amp;V (ORÇ)'!C388)," ",'M&amp;V (ORÇ)'!C388)</f>
        <v xml:space="preserve"> </v>
      </c>
      <c r="D406" s="1066"/>
      <c r="E406" s="1066"/>
      <c r="F406" s="1066"/>
      <c r="G406" s="1066"/>
      <c r="H406" s="1067"/>
      <c r="I406" s="472" t="str">
        <f>IF(ISBLANK('M&amp;V (ORÇ)'!I388)," ",'M&amp;V (ORÇ)'!I388)</f>
        <v xml:space="preserve"> </v>
      </c>
      <c r="J406" s="472" t="str">
        <f>IF(ISBLANK('M&amp;V (ORÇ)'!J388)," ",'M&amp;V (ORÇ)'!J388)</f>
        <v xml:space="preserve"> </v>
      </c>
      <c r="K406" s="474">
        <f>'M&amp;V (ORÇ)'!K388</f>
        <v>0</v>
      </c>
      <c r="L406" s="473">
        <f>'M&amp;V (ORÇ)'!L388</f>
        <v>0</v>
      </c>
      <c r="M406" s="120">
        <f t="shared" si="28"/>
        <v>0</v>
      </c>
      <c r="N406" s="122">
        <f t="shared" si="29"/>
        <v>0</v>
      </c>
      <c r="O406" s="121"/>
      <c r="P406" s="121"/>
    </row>
    <row r="407" spans="2:16" x14ac:dyDescent="0.2">
      <c r="B407" s="119">
        <v>10</v>
      </c>
      <c r="C407" s="1066" t="str">
        <f>IF(ISBLANK('M&amp;V (ORÇ)'!C389)," ",'M&amp;V (ORÇ)'!C389)</f>
        <v xml:space="preserve"> </v>
      </c>
      <c r="D407" s="1066"/>
      <c r="E407" s="1066"/>
      <c r="F407" s="1066"/>
      <c r="G407" s="1066"/>
      <c r="H407" s="1067"/>
      <c r="I407" s="472" t="str">
        <f>IF(ISBLANK('M&amp;V (ORÇ)'!I389)," ",'M&amp;V (ORÇ)'!I389)</f>
        <v xml:space="preserve"> </v>
      </c>
      <c r="J407" s="472" t="str">
        <f>IF(ISBLANK('M&amp;V (ORÇ)'!J389)," ",'M&amp;V (ORÇ)'!J389)</f>
        <v xml:space="preserve"> </v>
      </c>
      <c r="K407" s="474">
        <f>'M&amp;V (ORÇ)'!K389</f>
        <v>0</v>
      </c>
      <c r="L407" s="473">
        <f>'M&amp;V (ORÇ)'!L389</f>
        <v>0</v>
      </c>
      <c r="M407" s="120">
        <f t="shared" si="28"/>
        <v>0</v>
      </c>
      <c r="N407" s="122">
        <f t="shared" si="29"/>
        <v>0</v>
      </c>
      <c r="O407" s="121"/>
      <c r="P407" s="121"/>
    </row>
    <row r="408" spans="2:16" x14ac:dyDescent="0.2">
      <c r="B408" s="119">
        <v>11</v>
      </c>
      <c r="C408" s="1066" t="str">
        <f>IF(ISBLANK('M&amp;V (ORÇ)'!C390)," ",'M&amp;V (ORÇ)'!C390)</f>
        <v xml:space="preserve"> </v>
      </c>
      <c r="D408" s="1066"/>
      <c r="E408" s="1066"/>
      <c r="F408" s="1066"/>
      <c r="G408" s="1066"/>
      <c r="H408" s="1067"/>
      <c r="I408" s="472" t="str">
        <f>IF(ISBLANK('M&amp;V (ORÇ)'!I390)," ",'M&amp;V (ORÇ)'!I390)</f>
        <v xml:space="preserve"> </v>
      </c>
      <c r="J408" s="472" t="str">
        <f>IF(ISBLANK('M&amp;V (ORÇ)'!J390)," ",'M&amp;V (ORÇ)'!J390)</f>
        <v xml:space="preserve"> </v>
      </c>
      <c r="K408" s="474">
        <f>'M&amp;V (ORÇ)'!K390</f>
        <v>0</v>
      </c>
      <c r="L408" s="473">
        <f>'M&amp;V (ORÇ)'!L390</f>
        <v>0</v>
      </c>
      <c r="M408" s="120">
        <f t="shared" si="28"/>
        <v>0</v>
      </c>
      <c r="N408" s="122">
        <f t="shared" si="29"/>
        <v>0</v>
      </c>
      <c r="O408" s="121"/>
      <c r="P408" s="121"/>
    </row>
    <row r="409" spans="2:16" x14ac:dyDescent="0.2">
      <c r="B409" s="119">
        <v>12</v>
      </c>
      <c r="C409" s="1066" t="str">
        <f>IF(ISBLANK('M&amp;V (ORÇ)'!C391)," ",'M&amp;V (ORÇ)'!C391)</f>
        <v xml:space="preserve"> </v>
      </c>
      <c r="D409" s="1066"/>
      <c r="E409" s="1066"/>
      <c r="F409" s="1066"/>
      <c r="G409" s="1066"/>
      <c r="H409" s="1067"/>
      <c r="I409" s="472" t="str">
        <f>IF(ISBLANK('M&amp;V (ORÇ)'!I391)," ",'M&amp;V (ORÇ)'!I391)</f>
        <v xml:space="preserve"> </v>
      </c>
      <c r="J409" s="472" t="str">
        <f>IF(ISBLANK('M&amp;V (ORÇ)'!J391)," ",'M&amp;V (ORÇ)'!J391)</f>
        <v xml:space="preserve"> </v>
      </c>
      <c r="K409" s="474">
        <f>'M&amp;V (ORÇ)'!K391</f>
        <v>0</v>
      </c>
      <c r="L409" s="473">
        <f>'M&amp;V (ORÇ)'!L391</f>
        <v>0</v>
      </c>
      <c r="M409" s="120">
        <f t="shared" si="28"/>
        <v>0</v>
      </c>
      <c r="N409" s="122">
        <f t="shared" si="29"/>
        <v>0</v>
      </c>
      <c r="O409" s="121"/>
      <c r="P409" s="121"/>
    </row>
    <row r="410" spans="2:16" x14ac:dyDescent="0.2">
      <c r="B410" s="119">
        <v>13</v>
      </c>
      <c r="C410" s="1066" t="str">
        <f>IF(ISBLANK('M&amp;V (ORÇ)'!C392)," ",'M&amp;V (ORÇ)'!C392)</f>
        <v xml:space="preserve"> </v>
      </c>
      <c r="D410" s="1066"/>
      <c r="E410" s="1066"/>
      <c r="F410" s="1066"/>
      <c r="G410" s="1066"/>
      <c r="H410" s="1067"/>
      <c r="I410" s="472" t="str">
        <f>IF(ISBLANK('M&amp;V (ORÇ)'!I392)," ",'M&amp;V (ORÇ)'!I392)</f>
        <v xml:space="preserve"> </v>
      </c>
      <c r="J410" s="472" t="str">
        <f>IF(ISBLANK('M&amp;V (ORÇ)'!J392)," ",'M&amp;V (ORÇ)'!J392)</f>
        <v xml:space="preserve"> </v>
      </c>
      <c r="K410" s="474">
        <f>'M&amp;V (ORÇ)'!K392</f>
        <v>0</v>
      </c>
      <c r="L410" s="473">
        <f>'M&amp;V (ORÇ)'!L392</f>
        <v>0</v>
      </c>
      <c r="M410" s="120">
        <f t="shared" si="28"/>
        <v>0</v>
      </c>
      <c r="N410" s="122">
        <f t="shared" si="29"/>
        <v>0</v>
      </c>
      <c r="O410" s="121"/>
      <c r="P410" s="121"/>
    </row>
    <row r="411" spans="2:16" x14ac:dyDescent="0.2">
      <c r="B411" s="119">
        <v>14</v>
      </c>
      <c r="C411" s="1066" t="str">
        <f>IF(ISBLANK('M&amp;V (ORÇ)'!C393)," ",'M&amp;V (ORÇ)'!C393)</f>
        <v xml:space="preserve"> </v>
      </c>
      <c r="D411" s="1066"/>
      <c r="E411" s="1066"/>
      <c r="F411" s="1066"/>
      <c r="G411" s="1066"/>
      <c r="H411" s="1067"/>
      <c r="I411" s="472" t="str">
        <f>IF(ISBLANK('M&amp;V (ORÇ)'!I393)," ",'M&amp;V (ORÇ)'!I393)</f>
        <v xml:space="preserve"> </v>
      </c>
      <c r="J411" s="472" t="str">
        <f>IF(ISBLANK('M&amp;V (ORÇ)'!J393)," ",'M&amp;V (ORÇ)'!J393)</f>
        <v xml:space="preserve"> </v>
      </c>
      <c r="K411" s="474">
        <f>'M&amp;V (ORÇ)'!K393</f>
        <v>0</v>
      </c>
      <c r="L411" s="473">
        <f>'M&amp;V (ORÇ)'!L393</f>
        <v>0</v>
      </c>
      <c r="M411" s="120">
        <f t="shared" si="28"/>
        <v>0</v>
      </c>
      <c r="N411" s="122">
        <f t="shared" si="29"/>
        <v>0</v>
      </c>
      <c r="O411" s="121"/>
      <c r="P411" s="121"/>
    </row>
    <row r="412" spans="2:16" x14ac:dyDescent="0.2">
      <c r="B412" s="119">
        <v>15</v>
      </c>
      <c r="C412" s="1066" t="str">
        <f>IF(ISBLANK('M&amp;V (ORÇ)'!C394)," ",'M&amp;V (ORÇ)'!C394)</f>
        <v xml:space="preserve"> </v>
      </c>
      <c r="D412" s="1066"/>
      <c r="E412" s="1066"/>
      <c r="F412" s="1066"/>
      <c r="G412" s="1066"/>
      <c r="H412" s="1067"/>
      <c r="I412" s="472" t="str">
        <f>IF(ISBLANK('M&amp;V (ORÇ)'!I394)," ",'M&amp;V (ORÇ)'!I394)</f>
        <v xml:space="preserve"> </v>
      </c>
      <c r="J412" s="472" t="str">
        <f>IF(ISBLANK('M&amp;V (ORÇ)'!J394)," ",'M&amp;V (ORÇ)'!J394)</f>
        <v xml:space="preserve"> </v>
      </c>
      <c r="K412" s="474">
        <f>'M&amp;V (ORÇ)'!K394</f>
        <v>0</v>
      </c>
      <c r="L412" s="473">
        <f>'M&amp;V (ORÇ)'!L394</f>
        <v>0</v>
      </c>
      <c r="M412" s="120">
        <f t="shared" si="28"/>
        <v>0</v>
      </c>
      <c r="N412" s="122">
        <f t="shared" si="29"/>
        <v>0</v>
      </c>
      <c r="O412" s="121"/>
      <c r="P412" s="121"/>
    </row>
    <row r="413" spans="2:16" x14ac:dyDescent="0.2">
      <c r="B413" s="119">
        <v>16</v>
      </c>
      <c r="C413" s="1066" t="str">
        <f>IF(ISBLANK('M&amp;V (ORÇ)'!C395)," ",'M&amp;V (ORÇ)'!C395)</f>
        <v xml:space="preserve"> </v>
      </c>
      <c r="D413" s="1066"/>
      <c r="E413" s="1066"/>
      <c r="F413" s="1066"/>
      <c r="G413" s="1066"/>
      <c r="H413" s="1067"/>
      <c r="I413" s="472" t="str">
        <f>IF(ISBLANK('M&amp;V (ORÇ)'!I395)," ",'M&amp;V (ORÇ)'!I395)</f>
        <v xml:space="preserve"> </v>
      </c>
      <c r="J413" s="472" t="str">
        <f>IF(ISBLANK('M&amp;V (ORÇ)'!J395)," ",'M&amp;V (ORÇ)'!J395)</f>
        <v xml:space="preserve"> </v>
      </c>
      <c r="K413" s="474">
        <f>'M&amp;V (ORÇ)'!K395</f>
        <v>0</v>
      </c>
      <c r="L413" s="473">
        <f>'M&amp;V (ORÇ)'!L395</f>
        <v>0</v>
      </c>
      <c r="M413" s="120">
        <f t="shared" si="28"/>
        <v>0</v>
      </c>
      <c r="N413" s="122">
        <f t="shared" si="29"/>
        <v>0</v>
      </c>
      <c r="O413" s="121"/>
      <c r="P413" s="121"/>
    </row>
    <row r="414" spans="2:16" x14ac:dyDescent="0.2">
      <c r="B414" s="119">
        <v>17</v>
      </c>
      <c r="C414" s="1066" t="str">
        <f>IF(ISBLANK('M&amp;V (ORÇ)'!C396)," ",'M&amp;V (ORÇ)'!C396)</f>
        <v xml:space="preserve"> </v>
      </c>
      <c r="D414" s="1066"/>
      <c r="E414" s="1066"/>
      <c r="F414" s="1066"/>
      <c r="G414" s="1066"/>
      <c r="H414" s="1067"/>
      <c r="I414" s="472" t="str">
        <f>IF(ISBLANK('M&amp;V (ORÇ)'!I396)," ",'M&amp;V (ORÇ)'!I396)</f>
        <v xml:space="preserve"> </v>
      </c>
      <c r="J414" s="472" t="str">
        <f>IF(ISBLANK('M&amp;V (ORÇ)'!J396)," ",'M&amp;V (ORÇ)'!J396)</f>
        <v xml:space="preserve"> </v>
      </c>
      <c r="K414" s="474">
        <f>'M&amp;V (ORÇ)'!K396</f>
        <v>0</v>
      </c>
      <c r="L414" s="473">
        <f>'M&amp;V (ORÇ)'!L396</f>
        <v>0</v>
      </c>
      <c r="M414" s="120">
        <f t="shared" si="28"/>
        <v>0</v>
      </c>
      <c r="N414" s="122">
        <f t="shared" si="29"/>
        <v>0</v>
      </c>
      <c r="O414" s="121"/>
      <c r="P414" s="121"/>
    </row>
    <row r="415" spans="2:16" x14ac:dyDescent="0.2">
      <c r="B415" s="119">
        <v>18</v>
      </c>
      <c r="C415" s="1066" t="str">
        <f>IF(ISBLANK('M&amp;V (ORÇ)'!C397)," ",'M&amp;V (ORÇ)'!C397)</f>
        <v xml:space="preserve"> </v>
      </c>
      <c r="D415" s="1066"/>
      <c r="E415" s="1066"/>
      <c r="F415" s="1066"/>
      <c r="G415" s="1066"/>
      <c r="H415" s="1067"/>
      <c r="I415" s="472" t="str">
        <f>IF(ISBLANK('M&amp;V (ORÇ)'!I397)," ",'M&amp;V (ORÇ)'!I397)</f>
        <v xml:space="preserve"> </v>
      </c>
      <c r="J415" s="472" t="str">
        <f>IF(ISBLANK('M&amp;V (ORÇ)'!J397)," ",'M&amp;V (ORÇ)'!J397)</f>
        <v xml:space="preserve"> </v>
      </c>
      <c r="K415" s="474">
        <f>'M&amp;V (ORÇ)'!K397</f>
        <v>0</v>
      </c>
      <c r="L415" s="473">
        <f>'M&amp;V (ORÇ)'!L397</f>
        <v>0</v>
      </c>
      <c r="M415" s="120">
        <f t="shared" si="28"/>
        <v>0</v>
      </c>
      <c r="N415" s="122">
        <f t="shared" si="29"/>
        <v>0</v>
      </c>
      <c r="O415" s="121"/>
      <c r="P415" s="121"/>
    </row>
    <row r="416" spans="2:16" x14ac:dyDescent="0.2">
      <c r="B416" s="119">
        <v>19</v>
      </c>
      <c r="C416" s="1066" t="str">
        <f>IF(ISBLANK('M&amp;V (ORÇ)'!C398)," ",'M&amp;V (ORÇ)'!C398)</f>
        <v xml:space="preserve"> </v>
      </c>
      <c r="D416" s="1066"/>
      <c r="E416" s="1066"/>
      <c r="F416" s="1066"/>
      <c r="G416" s="1066"/>
      <c r="H416" s="1067"/>
      <c r="I416" s="472" t="str">
        <f>IF(ISBLANK('M&amp;V (ORÇ)'!I398)," ",'M&amp;V (ORÇ)'!I398)</f>
        <v xml:space="preserve"> </v>
      </c>
      <c r="J416" s="472" t="str">
        <f>IF(ISBLANK('M&amp;V (ORÇ)'!J398)," ",'M&amp;V (ORÇ)'!J398)</f>
        <v xml:space="preserve"> </v>
      </c>
      <c r="K416" s="474">
        <f>'M&amp;V (ORÇ)'!K398</f>
        <v>0</v>
      </c>
      <c r="L416" s="473">
        <f>'M&amp;V (ORÇ)'!L398</f>
        <v>0</v>
      </c>
      <c r="M416" s="120">
        <f t="shared" si="28"/>
        <v>0</v>
      </c>
      <c r="N416" s="122">
        <f t="shared" si="29"/>
        <v>0</v>
      </c>
      <c r="O416" s="121"/>
      <c r="P416" s="121"/>
    </row>
    <row r="417" spans="2:16" x14ac:dyDescent="0.2">
      <c r="B417" s="119">
        <v>20</v>
      </c>
      <c r="C417" s="1066" t="str">
        <f>IF(ISBLANK('M&amp;V (ORÇ)'!C399)," ",'M&amp;V (ORÇ)'!C399)</f>
        <v xml:space="preserve"> </v>
      </c>
      <c r="D417" s="1066"/>
      <c r="E417" s="1066"/>
      <c r="F417" s="1066"/>
      <c r="G417" s="1066"/>
      <c r="H417" s="1067"/>
      <c r="I417" s="472" t="str">
        <f>IF(ISBLANK('M&amp;V (ORÇ)'!I399)," ",'M&amp;V (ORÇ)'!I399)</f>
        <v xml:space="preserve"> </v>
      </c>
      <c r="J417" s="472" t="str">
        <f>IF(ISBLANK('M&amp;V (ORÇ)'!J399)," ",'M&amp;V (ORÇ)'!J399)</f>
        <v xml:space="preserve"> </v>
      </c>
      <c r="K417" s="474">
        <f>'M&amp;V (ORÇ)'!K399</f>
        <v>0</v>
      </c>
      <c r="L417" s="473">
        <f>'M&amp;V (ORÇ)'!L399</f>
        <v>0</v>
      </c>
      <c r="M417" s="120">
        <f t="shared" si="28"/>
        <v>0</v>
      </c>
      <c r="N417" s="122">
        <f t="shared" si="29"/>
        <v>0</v>
      </c>
      <c r="O417" s="121"/>
      <c r="P417" s="121"/>
    </row>
    <row r="418" spans="2:16" x14ac:dyDescent="0.2">
      <c r="B418" s="123"/>
      <c r="C418" s="1075" t="s">
        <v>251</v>
      </c>
      <c r="D418" s="1075"/>
      <c r="E418" s="1075"/>
      <c r="F418" s="1075"/>
      <c r="G418" s="1075"/>
      <c r="H418" s="1075"/>
      <c r="I418" s="1075"/>
      <c r="J418" s="1075"/>
      <c r="K418" s="1075"/>
      <c r="L418" s="1076"/>
      <c r="M418" s="124">
        <f>SUM(M398:M407)</f>
        <v>0</v>
      </c>
      <c r="N418" s="125">
        <f>SUM(N398:N407)</f>
        <v>0</v>
      </c>
      <c r="O418" s="125">
        <f>SUM(O398:O407)</f>
        <v>0</v>
      </c>
      <c r="P418" s="125">
        <f>SUM(P398:P407)</f>
        <v>0</v>
      </c>
    </row>
    <row r="419" spans="2:16" x14ac:dyDescent="0.2">
      <c r="B419" s="1093" t="s">
        <v>236</v>
      </c>
      <c r="C419" s="1094"/>
      <c r="D419" s="1094"/>
      <c r="E419" s="1094"/>
      <c r="F419" s="1094"/>
      <c r="G419" s="1094"/>
      <c r="H419" s="1094"/>
      <c r="I419" s="1094"/>
      <c r="J419" s="1094"/>
      <c r="K419" s="1094"/>
      <c r="L419" s="1094"/>
      <c r="M419" s="1094"/>
      <c r="N419" s="1094"/>
      <c r="O419" s="1094" t="str">
        <f>B419</f>
        <v>PERÍODO PÓS-RETROFIT</v>
      </c>
      <c r="P419" s="1095"/>
    </row>
    <row r="420" spans="2:16" x14ac:dyDescent="0.2">
      <c r="B420" s="1051" t="s">
        <v>228</v>
      </c>
      <c r="C420" s="1052"/>
      <c r="D420" s="1052"/>
      <c r="E420" s="1052"/>
      <c r="F420" s="1052"/>
      <c r="G420" s="1052"/>
      <c r="H420" s="1053"/>
      <c r="I420" s="116" t="s">
        <v>229</v>
      </c>
      <c r="J420" s="117" t="s">
        <v>230</v>
      </c>
      <c r="K420" s="117" t="s">
        <v>231</v>
      </c>
      <c r="L420" s="117" t="s">
        <v>232</v>
      </c>
      <c r="M420" s="117" t="s">
        <v>0</v>
      </c>
      <c r="N420" s="299" t="s">
        <v>781</v>
      </c>
      <c r="O420" s="299" t="s">
        <v>233</v>
      </c>
      <c r="P420" s="300" t="s">
        <v>234</v>
      </c>
    </row>
    <row r="421" spans="2:16" x14ac:dyDescent="0.2">
      <c r="B421" s="119">
        <v>1</v>
      </c>
      <c r="C421" s="1066" t="str">
        <f>IF(ISBLANK('M&amp;V (ORÇ)'!C402)," ",'M&amp;V (ORÇ)'!C402)</f>
        <v xml:space="preserve"> </v>
      </c>
      <c r="D421" s="1066"/>
      <c r="E421" s="1066"/>
      <c r="F421" s="1066"/>
      <c r="G421" s="1066"/>
      <c r="H421" s="1067"/>
      <c r="I421" s="472" t="str">
        <f>IF(ISBLANK('M&amp;V (ORÇ)'!I402)," ",'M&amp;V (ORÇ)'!I402)</f>
        <v xml:space="preserve"> </v>
      </c>
      <c r="J421" s="472" t="str">
        <f>IF(ISBLANK('M&amp;V (ORÇ)'!J402)," ",'M&amp;V (ORÇ)'!J402)</f>
        <v xml:space="preserve"> </v>
      </c>
      <c r="K421" s="474">
        <f>'M&amp;V (ORÇ)'!K402</f>
        <v>0</v>
      </c>
      <c r="L421" s="473">
        <f>'M&amp;V (ORÇ)'!L402</f>
        <v>0</v>
      </c>
      <c r="M421" s="120">
        <f t="shared" ref="M421:M440" si="30">IF(J421="",0,K421*L421)</f>
        <v>0</v>
      </c>
      <c r="N421" s="122">
        <f t="shared" ref="N421:N440" si="31">M421-O421-P421</f>
        <v>0</v>
      </c>
      <c r="O421" s="121"/>
      <c r="P421" s="121"/>
    </row>
    <row r="422" spans="2:16" x14ac:dyDescent="0.2">
      <c r="B422" s="119">
        <v>2</v>
      </c>
      <c r="C422" s="1066" t="str">
        <f>IF(ISBLANK('M&amp;V (ORÇ)'!C403)," ",'M&amp;V (ORÇ)'!C403)</f>
        <v xml:space="preserve"> </v>
      </c>
      <c r="D422" s="1066"/>
      <c r="E422" s="1066"/>
      <c r="F422" s="1066"/>
      <c r="G422" s="1066"/>
      <c r="H422" s="1067"/>
      <c r="I422" s="472" t="str">
        <f>IF(ISBLANK('M&amp;V (ORÇ)'!I403)," ",'M&amp;V (ORÇ)'!I403)</f>
        <v xml:space="preserve"> </v>
      </c>
      <c r="J422" s="472" t="str">
        <f>IF(ISBLANK('M&amp;V (ORÇ)'!J403)," ",'M&amp;V (ORÇ)'!J403)</f>
        <v xml:space="preserve"> </v>
      </c>
      <c r="K422" s="474">
        <f>'M&amp;V (ORÇ)'!K403</f>
        <v>0</v>
      </c>
      <c r="L422" s="473">
        <f>'M&amp;V (ORÇ)'!L403</f>
        <v>0</v>
      </c>
      <c r="M422" s="120">
        <f t="shared" si="30"/>
        <v>0</v>
      </c>
      <c r="N422" s="122">
        <f t="shared" si="31"/>
        <v>0</v>
      </c>
      <c r="O422" s="121"/>
      <c r="P422" s="121"/>
    </row>
    <row r="423" spans="2:16" x14ac:dyDescent="0.2">
      <c r="B423" s="119">
        <v>3</v>
      </c>
      <c r="C423" s="1066" t="str">
        <f>IF(ISBLANK('M&amp;V (ORÇ)'!C404)," ",'M&amp;V (ORÇ)'!C404)</f>
        <v xml:space="preserve"> </v>
      </c>
      <c r="D423" s="1066"/>
      <c r="E423" s="1066"/>
      <c r="F423" s="1066"/>
      <c r="G423" s="1066"/>
      <c r="H423" s="1067"/>
      <c r="I423" s="472" t="str">
        <f>IF(ISBLANK('M&amp;V (ORÇ)'!I404)," ",'M&amp;V (ORÇ)'!I404)</f>
        <v xml:space="preserve"> </v>
      </c>
      <c r="J423" s="472" t="str">
        <f>IF(ISBLANK('M&amp;V (ORÇ)'!J404)," ",'M&amp;V (ORÇ)'!J404)</f>
        <v xml:space="preserve"> </v>
      </c>
      <c r="K423" s="474">
        <f>'M&amp;V (ORÇ)'!K404</f>
        <v>0</v>
      </c>
      <c r="L423" s="473">
        <f>'M&amp;V (ORÇ)'!L404</f>
        <v>0</v>
      </c>
      <c r="M423" s="120">
        <f t="shared" si="30"/>
        <v>0</v>
      </c>
      <c r="N423" s="122">
        <f t="shared" si="31"/>
        <v>0</v>
      </c>
      <c r="O423" s="121"/>
      <c r="P423" s="121"/>
    </row>
    <row r="424" spans="2:16" x14ac:dyDescent="0.2">
      <c r="B424" s="119">
        <v>4</v>
      </c>
      <c r="C424" s="1066" t="str">
        <f>IF(ISBLANK('M&amp;V (ORÇ)'!C405)," ",'M&amp;V (ORÇ)'!C405)</f>
        <v xml:space="preserve"> </v>
      </c>
      <c r="D424" s="1066"/>
      <c r="E424" s="1066"/>
      <c r="F424" s="1066"/>
      <c r="G424" s="1066"/>
      <c r="H424" s="1067"/>
      <c r="I424" s="472" t="str">
        <f>IF(ISBLANK('M&amp;V (ORÇ)'!I405)," ",'M&amp;V (ORÇ)'!I405)</f>
        <v xml:space="preserve"> </v>
      </c>
      <c r="J424" s="472" t="str">
        <f>IF(ISBLANK('M&amp;V (ORÇ)'!J405)," ",'M&amp;V (ORÇ)'!J405)</f>
        <v xml:space="preserve"> </v>
      </c>
      <c r="K424" s="474">
        <f>'M&amp;V (ORÇ)'!K405</f>
        <v>0</v>
      </c>
      <c r="L424" s="473">
        <f>'M&amp;V (ORÇ)'!L405</f>
        <v>0</v>
      </c>
      <c r="M424" s="120">
        <f t="shared" si="30"/>
        <v>0</v>
      </c>
      <c r="N424" s="122">
        <f t="shared" si="31"/>
        <v>0</v>
      </c>
      <c r="O424" s="121"/>
      <c r="P424" s="121"/>
    </row>
    <row r="425" spans="2:16" x14ac:dyDescent="0.2">
      <c r="B425" s="119">
        <v>5</v>
      </c>
      <c r="C425" s="1066" t="str">
        <f>IF(ISBLANK('M&amp;V (ORÇ)'!C406)," ",'M&amp;V (ORÇ)'!C406)</f>
        <v xml:space="preserve"> </v>
      </c>
      <c r="D425" s="1066"/>
      <c r="E425" s="1066"/>
      <c r="F425" s="1066"/>
      <c r="G425" s="1066"/>
      <c r="H425" s="1067"/>
      <c r="I425" s="472" t="str">
        <f>IF(ISBLANK('M&amp;V (ORÇ)'!I406)," ",'M&amp;V (ORÇ)'!I406)</f>
        <v xml:space="preserve"> </v>
      </c>
      <c r="J425" s="472" t="str">
        <f>IF(ISBLANK('M&amp;V (ORÇ)'!J406)," ",'M&amp;V (ORÇ)'!J406)</f>
        <v xml:space="preserve"> </v>
      </c>
      <c r="K425" s="474">
        <f>'M&amp;V (ORÇ)'!K406</f>
        <v>0</v>
      </c>
      <c r="L425" s="473">
        <f>'M&amp;V (ORÇ)'!L406</f>
        <v>0</v>
      </c>
      <c r="M425" s="120">
        <f t="shared" si="30"/>
        <v>0</v>
      </c>
      <c r="N425" s="122">
        <f t="shared" si="31"/>
        <v>0</v>
      </c>
      <c r="O425" s="121"/>
      <c r="P425" s="121"/>
    </row>
    <row r="426" spans="2:16" x14ac:dyDescent="0.2">
      <c r="B426" s="119">
        <v>6</v>
      </c>
      <c r="C426" s="1066" t="str">
        <f>IF(ISBLANK('M&amp;V (ORÇ)'!C407)," ",'M&amp;V (ORÇ)'!C407)</f>
        <v xml:space="preserve"> </v>
      </c>
      <c r="D426" s="1066"/>
      <c r="E426" s="1066"/>
      <c r="F426" s="1066"/>
      <c r="G426" s="1066"/>
      <c r="H426" s="1067"/>
      <c r="I426" s="472" t="str">
        <f>IF(ISBLANK('M&amp;V (ORÇ)'!I407)," ",'M&amp;V (ORÇ)'!I407)</f>
        <v xml:space="preserve"> </v>
      </c>
      <c r="J426" s="472" t="str">
        <f>IF(ISBLANK('M&amp;V (ORÇ)'!J407)," ",'M&amp;V (ORÇ)'!J407)</f>
        <v xml:space="preserve"> </v>
      </c>
      <c r="K426" s="474">
        <f>'M&amp;V (ORÇ)'!K407</f>
        <v>0</v>
      </c>
      <c r="L426" s="473">
        <f>'M&amp;V (ORÇ)'!L407</f>
        <v>0</v>
      </c>
      <c r="M426" s="120">
        <f t="shared" si="30"/>
        <v>0</v>
      </c>
      <c r="N426" s="122">
        <f t="shared" si="31"/>
        <v>0</v>
      </c>
      <c r="O426" s="121"/>
      <c r="P426" s="121"/>
    </row>
    <row r="427" spans="2:16" x14ac:dyDescent="0.2">
      <c r="B427" s="119">
        <v>7</v>
      </c>
      <c r="C427" s="1066" t="str">
        <f>IF(ISBLANK('M&amp;V (ORÇ)'!C408)," ",'M&amp;V (ORÇ)'!C408)</f>
        <v xml:space="preserve"> </v>
      </c>
      <c r="D427" s="1066"/>
      <c r="E427" s="1066"/>
      <c r="F427" s="1066"/>
      <c r="G427" s="1066"/>
      <c r="H427" s="1067"/>
      <c r="I427" s="472" t="str">
        <f>IF(ISBLANK('M&amp;V (ORÇ)'!I408)," ",'M&amp;V (ORÇ)'!I408)</f>
        <v xml:space="preserve"> </v>
      </c>
      <c r="J427" s="472" t="str">
        <f>IF(ISBLANK('M&amp;V (ORÇ)'!J408)," ",'M&amp;V (ORÇ)'!J408)</f>
        <v xml:space="preserve"> </v>
      </c>
      <c r="K427" s="474">
        <f>'M&amp;V (ORÇ)'!K408</f>
        <v>0</v>
      </c>
      <c r="L427" s="473">
        <f>'M&amp;V (ORÇ)'!L408</f>
        <v>0</v>
      </c>
      <c r="M427" s="120">
        <f t="shared" si="30"/>
        <v>0</v>
      </c>
      <c r="N427" s="122">
        <f t="shared" si="31"/>
        <v>0</v>
      </c>
      <c r="O427" s="121"/>
      <c r="P427" s="121"/>
    </row>
    <row r="428" spans="2:16" x14ac:dyDescent="0.2">
      <c r="B428" s="119">
        <v>8</v>
      </c>
      <c r="C428" s="1066" t="str">
        <f>IF(ISBLANK('M&amp;V (ORÇ)'!C409)," ",'M&amp;V (ORÇ)'!C409)</f>
        <v xml:space="preserve"> </v>
      </c>
      <c r="D428" s="1066"/>
      <c r="E428" s="1066"/>
      <c r="F428" s="1066"/>
      <c r="G428" s="1066"/>
      <c r="H428" s="1067"/>
      <c r="I428" s="472" t="str">
        <f>IF(ISBLANK('M&amp;V (ORÇ)'!I409)," ",'M&amp;V (ORÇ)'!I409)</f>
        <v xml:space="preserve"> </v>
      </c>
      <c r="J428" s="472" t="str">
        <f>IF(ISBLANK('M&amp;V (ORÇ)'!J409)," ",'M&amp;V (ORÇ)'!J409)</f>
        <v xml:space="preserve"> </v>
      </c>
      <c r="K428" s="474">
        <f>'M&amp;V (ORÇ)'!K409</f>
        <v>0</v>
      </c>
      <c r="L428" s="473">
        <f>'M&amp;V (ORÇ)'!L409</f>
        <v>0</v>
      </c>
      <c r="M428" s="120">
        <f t="shared" si="30"/>
        <v>0</v>
      </c>
      <c r="N428" s="122">
        <f t="shared" si="31"/>
        <v>0</v>
      </c>
      <c r="O428" s="121"/>
      <c r="P428" s="121"/>
    </row>
    <row r="429" spans="2:16" x14ac:dyDescent="0.2">
      <c r="B429" s="119">
        <v>9</v>
      </c>
      <c r="C429" s="1066" t="str">
        <f>IF(ISBLANK('M&amp;V (ORÇ)'!C410)," ",'M&amp;V (ORÇ)'!C410)</f>
        <v xml:space="preserve"> </v>
      </c>
      <c r="D429" s="1066"/>
      <c r="E429" s="1066"/>
      <c r="F429" s="1066"/>
      <c r="G429" s="1066"/>
      <c r="H429" s="1067"/>
      <c r="I429" s="472" t="str">
        <f>IF(ISBLANK('M&amp;V (ORÇ)'!I410)," ",'M&amp;V (ORÇ)'!I410)</f>
        <v xml:space="preserve"> </v>
      </c>
      <c r="J429" s="472" t="str">
        <f>IF(ISBLANK('M&amp;V (ORÇ)'!J410)," ",'M&amp;V (ORÇ)'!J410)</f>
        <v xml:space="preserve"> </v>
      </c>
      <c r="K429" s="474">
        <f>'M&amp;V (ORÇ)'!K410</f>
        <v>0</v>
      </c>
      <c r="L429" s="473">
        <f>'M&amp;V (ORÇ)'!L410</f>
        <v>0</v>
      </c>
      <c r="M429" s="120">
        <f t="shared" si="30"/>
        <v>0</v>
      </c>
      <c r="N429" s="122">
        <f t="shared" si="31"/>
        <v>0</v>
      </c>
      <c r="O429" s="121"/>
      <c r="P429" s="121"/>
    </row>
    <row r="430" spans="2:16" x14ac:dyDescent="0.2">
      <c r="B430" s="119">
        <v>10</v>
      </c>
      <c r="C430" s="1066" t="str">
        <f>IF(ISBLANK('M&amp;V (ORÇ)'!C411)," ",'M&amp;V (ORÇ)'!C411)</f>
        <v xml:space="preserve"> </v>
      </c>
      <c r="D430" s="1066"/>
      <c r="E430" s="1066"/>
      <c r="F430" s="1066"/>
      <c r="G430" s="1066"/>
      <c r="H430" s="1067"/>
      <c r="I430" s="472" t="str">
        <f>IF(ISBLANK('M&amp;V (ORÇ)'!I411)," ",'M&amp;V (ORÇ)'!I411)</f>
        <v xml:space="preserve"> </v>
      </c>
      <c r="J430" s="472" t="str">
        <f>IF(ISBLANK('M&amp;V (ORÇ)'!J411)," ",'M&amp;V (ORÇ)'!J411)</f>
        <v xml:space="preserve"> </v>
      </c>
      <c r="K430" s="474">
        <f>'M&amp;V (ORÇ)'!K411</f>
        <v>0</v>
      </c>
      <c r="L430" s="473">
        <f>'M&amp;V (ORÇ)'!L411</f>
        <v>0</v>
      </c>
      <c r="M430" s="120">
        <f t="shared" si="30"/>
        <v>0</v>
      </c>
      <c r="N430" s="122">
        <f t="shared" si="31"/>
        <v>0</v>
      </c>
      <c r="O430" s="121"/>
      <c r="P430" s="121"/>
    </row>
    <row r="431" spans="2:16" x14ac:dyDescent="0.2">
      <c r="B431" s="119">
        <v>11</v>
      </c>
      <c r="C431" s="1066" t="str">
        <f>IF(ISBLANK('M&amp;V (ORÇ)'!C412)," ",'M&amp;V (ORÇ)'!C412)</f>
        <v xml:space="preserve"> </v>
      </c>
      <c r="D431" s="1066"/>
      <c r="E431" s="1066"/>
      <c r="F431" s="1066"/>
      <c r="G431" s="1066"/>
      <c r="H431" s="1067"/>
      <c r="I431" s="472" t="str">
        <f>IF(ISBLANK('M&amp;V (ORÇ)'!I412)," ",'M&amp;V (ORÇ)'!I412)</f>
        <v xml:space="preserve"> </v>
      </c>
      <c r="J431" s="472" t="str">
        <f>IF(ISBLANK('M&amp;V (ORÇ)'!J412)," ",'M&amp;V (ORÇ)'!J412)</f>
        <v xml:space="preserve"> </v>
      </c>
      <c r="K431" s="474">
        <f>'M&amp;V (ORÇ)'!K412</f>
        <v>0</v>
      </c>
      <c r="L431" s="473">
        <f>'M&amp;V (ORÇ)'!L412</f>
        <v>0</v>
      </c>
      <c r="M431" s="120">
        <f t="shared" si="30"/>
        <v>0</v>
      </c>
      <c r="N431" s="122">
        <f t="shared" si="31"/>
        <v>0</v>
      </c>
      <c r="O431" s="121"/>
      <c r="P431" s="121"/>
    </row>
    <row r="432" spans="2:16" x14ac:dyDescent="0.2">
      <c r="B432" s="119">
        <v>12</v>
      </c>
      <c r="C432" s="1066" t="str">
        <f>IF(ISBLANK('M&amp;V (ORÇ)'!C413)," ",'M&amp;V (ORÇ)'!C413)</f>
        <v xml:space="preserve"> </v>
      </c>
      <c r="D432" s="1066"/>
      <c r="E432" s="1066"/>
      <c r="F432" s="1066"/>
      <c r="G432" s="1066"/>
      <c r="H432" s="1067"/>
      <c r="I432" s="472" t="str">
        <f>IF(ISBLANK('M&amp;V (ORÇ)'!I413)," ",'M&amp;V (ORÇ)'!I413)</f>
        <v xml:space="preserve"> </v>
      </c>
      <c r="J432" s="472" t="str">
        <f>IF(ISBLANK('M&amp;V (ORÇ)'!J413)," ",'M&amp;V (ORÇ)'!J413)</f>
        <v xml:space="preserve"> </v>
      </c>
      <c r="K432" s="474">
        <f>'M&amp;V (ORÇ)'!K413</f>
        <v>0</v>
      </c>
      <c r="L432" s="473">
        <f>'M&amp;V (ORÇ)'!L413</f>
        <v>0</v>
      </c>
      <c r="M432" s="120">
        <f t="shared" si="30"/>
        <v>0</v>
      </c>
      <c r="N432" s="122">
        <f t="shared" si="31"/>
        <v>0</v>
      </c>
      <c r="O432" s="121"/>
      <c r="P432" s="121"/>
    </row>
    <row r="433" spans="2:16" x14ac:dyDescent="0.2">
      <c r="B433" s="119">
        <v>13</v>
      </c>
      <c r="C433" s="1066" t="str">
        <f>IF(ISBLANK('M&amp;V (ORÇ)'!C414)," ",'M&amp;V (ORÇ)'!C414)</f>
        <v xml:space="preserve"> </v>
      </c>
      <c r="D433" s="1066"/>
      <c r="E433" s="1066"/>
      <c r="F433" s="1066"/>
      <c r="G433" s="1066"/>
      <c r="H433" s="1067"/>
      <c r="I433" s="472" t="str">
        <f>IF(ISBLANK('M&amp;V (ORÇ)'!I414)," ",'M&amp;V (ORÇ)'!I414)</f>
        <v xml:space="preserve"> </v>
      </c>
      <c r="J433" s="472" t="str">
        <f>IF(ISBLANK('M&amp;V (ORÇ)'!J414)," ",'M&amp;V (ORÇ)'!J414)</f>
        <v xml:space="preserve"> </v>
      </c>
      <c r="K433" s="474">
        <f>'M&amp;V (ORÇ)'!K414</f>
        <v>0</v>
      </c>
      <c r="L433" s="473">
        <f>'M&amp;V (ORÇ)'!L414</f>
        <v>0</v>
      </c>
      <c r="M433" s="120">
        <f t="shared" si="30"/>
        <v>0</v>
      </c>
      <c r="N433" s="122">
        <f t="shared" si="31"/>
        <v>0</v>
      </c>
      <c r="O433" s="121"/>
      <c r="P433" s="121"/>
    </row>
    <row r="434" spans="2:16" x14ac:dyDescent="0.2">
      <c r="B434" s="119">
        <v>14</v>
      </c>
      <c r="C434" s="1066" t="str">
        <f>IF(ISBLANK('M&amp;V (ORÇ)'!C415)," ",'M&amp;V (ORÇ)'!C415)</f>
        <v xml:space="preserve"> </v>
      </c>
      <c r="D434" s="1066"/>
      <c r="E434" s="1066"/>
      <c r="F434" s="1066"/>
      <c r="G434" s="1066"/>
      <c r="H434" s="1067"/>
      <c r="I434" s="472" t="str">
        <f>IF(ISBLANK('M&amp;V (ORÇ)'!I415)," ",'M&amp;V (ORÇ)'!I415)</f>
        <v xml:space="preserve"> </v>
      </c>
      <c r="J434" s="472" t="str">
        <f>IF(ISBLANK('M&amp;V (ORÇ)'!J415)," ",'M&amp;V (ORÇ)'!J415)</f>
        <v xml:space="preserve"> </v>
      </c>
      <c r="K434" s="474">
        <f>'M&amp;V (ORÇ)'!K415</f>
        <v>0</v>
      </c>
      <c r="L434" s="473">
        <f>'M&amp;V (ORÇ)'!L415</f>
        <v>0</v>
      </c>
      <c r="M434" s="120">
        <f t="shared" si="30"/>
        <v>0</v>
      </c>
      <c r="N434" s="122">
        <f t="shared" si="31"/>
        <v>0</v>
      </c>
      <c r="O434" s="121"/>
      <c r="P434" s="121"/>
    </row>
    <row r="435" spans="2:16" x14ac:dyDescent="0.2">
      <c r="B435" s="119">
        <v>15</v>
      </c>
      <c r="C435" s="1066" t="str">
        <f>IF(ISBLANK('M&amp;V (ORÇ)'!C416)," ",'M&amp;V (ORÇ)'!C416)</f>
        <v xml:space="preserve"> </v>
      </c>
      <c r="D435" s="1066"/>
      <c r="E435" s="1066"/>
      <c r="F435" s="1066"/>
      <c r="G435" s="1066"/>
      <c r="H435" s="1067"/>
      <c r="I435" s="472" t="str">
        <f>IF(ISBLANK('M&amp;V (ORÇ)'!I416)," ",'M&amp;V (ORÇ)'!I416)</f>
        <v xml:space="preserve"> </v>
      </c>
      <c r="J435" s="472" t="str">
        <f>IF(ISBLANK('M&amp;V (ORÇ)'!J416)," ",'M&amp;V (ORÇ)'!J416)</f>
        <v xml:space="preserve"> </v>
      </c>
      <c r="K435" s="474">
        <f>'M&amp;V (ORÇ)'!K416</f>
        <v>0</v>
      </c>
      <c r="L435" s="473">
        <f>'M&amp;V (ORÇ)'!L416</f>
        <v>0</v>
      </c>
      <c r="M435" s="120">
        <f t="shared" si="30"/>
        <v>0</v>
      </c>
      <c r="N435" s="122">
        <f t="shared" si="31"/>
        <v>0</v>
      </c>
      <c r="O435" s="121"/>
      <c r="P435" s="121"/>
    </row>
    <row r="436" spans="2:16" x14ac:dyDescent="0.2">
      <c r="B436" s="119">
        <v>16</v>
      </c>
      <c r="C436" s="1066" t="str">
        <f>IF(ISBLANK('M&amp;V (ORÇ)'!C417)," ",'M&amp;V (ORÇ)'!C417)</f>
        <v xml:space="preserve"> </v>
      </c>
      <c r="D436" s="1066"/>
      <c r="E436" s="1066"/>
      <c r="F436" s="1066"/>
      <c r="G436" s="1066"/>
      <c r="H436" s="1067"/>
      <c r="I436" s="472" t="str">
        <f>IF(ISBLANK('M&amp;V (ORÇ)'!I417)," ",'M&amp;V (ORÇ)'!I417)</f>
        <v xml:space="preserve"> </v>
      </c>
      <c r="J436" s="472" t="str">
        <f>IF(ISBLANK('M&amp;V (ORÇ)'!J417)," ",'M&amp;V (ORÇ)'!J417)</f>
        <v xml:space="preserve"> </v>
      </c>
      <c r="K436" s="474">
        <f>'M&amp;V (ORÇ)'!K417</f>
        <v>0</v>
      </c>
      <c r="L436" s="473">
        <f>'M&amp;V (ORÇ)'!L417</f>
        <v>0</v>
      </c>
      <c r="M436" s="120">
        <f t="shared" si="30"/>
        <v>0</v>
      </c>
      <c r="N436" s="122">
        <f t="shared" si="31"/>
        <v>0</v>
      </c>
      <c r="O436" s="121"/>
      <c r="P436" s="121"/>
    </row>
    <row r="437" spans="2:16" x14ac:dyDescent="0.2">
      <c r="B437" s="119">
        <v>17</v>
      </c>
      <c r="C437" s="1066" t="str">
        <f>IF(ISBLANK('M&amp;V (ORÇ)'!C418)," ",'M&amp;V (ORÇ)'!C418)</f>
        <v xml:space="preserve"> </v>
      </c>
      <c r="D437" s="1066"/>
      <c r="E437" s="1066"/>
      <c r="F437" s="1066"/>
      <c r="G437" s="1066"/>
      <c r="H437" s="1067"/>
      <c r="I437" s="472" t="str">
        <f>IF(ISBLANK('M&amp;V (ORÇ)'!I418)," ",'M&amp;V (ORÇ)'!I418)</f>
        <v xml:space="preserve"> </v>
      </c>
      <c r="J437" s="472" t="str">
        <f>IF(ISBLANK('M&amp;V (ORÇ)'!J418)," ",'M&amp;V (ORÇ)'!J418)</f>
        <v xml:space="preserve"> </v>
      </c>
      <c r="K437" s="474">
        <f>'M&amp;V (ORÇ)'!K418</f>
        <v>0</v>
      </c>
      <c r="L437" s="473">
        <f>'M&amp;V (ORÇ)'!L418</f>
        <v>0</v>
      </c>
      <c r="M437" s="120">
        <f t="shared" si="30"/>
        <v>0</v>
      </c>
      <c r="N437" s="122">
        <f t="shared" si="31"/>
        <v>0</v>
      </c>
      <c r="O437" s="121"/>
      <c r="P437" s="121"/>
    </row>
    <row r="438" spans="2:16" x14ac:dyDescent="0.2">
      <c r="B438" s="119">
        <v>18</v>
      </c>
      <c r="C438" s="1066" t="str">
        <f>IF(ISBLANK('M&amp;V (ORÇ)'!C419)," ",'M&amp;V (ORÇ)'!C419)</f>
        <v xml:space="preserve"> </v>
      </c>
      <c r="D438" s="1066"/>
      <c r="E438" s="1066"/>
      <c r="F438" s="1066"/>
      <c r="G438" s="1066"/>
      <c r="H438" s="1067"/>
      <c r="I438" s="472" t="str">
        <f>IF(ISBLANK('M&amp;V (ORÇ)'!I419)," ",'M&amp;V (ORÇ)'!I419)</f>
        <v xml:space="preserve"> </v>
      </c>
      <c r="J438" s="472" t="str">
        <f>IF(ISBLANK('M&amp;V (ORÇ)'!J419)," ",'M&amp;V (ORÇ)'!J419)</f>
        <v xml:space="preserve"> </v>
      </c>
      <c r="K438" s="474">
        <f>'M&amp;V (ORÇ)'!K419</f>
        <v>0</v>
      </c>
      <c r="L438" s="473">
        <f>'M&amp;V (ORÇ)'!L419</f>
        <v>0</v>
      </c>
      <c r="M438" s="120">
        <f t="shared" si="30"/>
        <v>0</v>
      </c>
      <c r="N438" s="122">
        <f t="shared" si="31"/>
        <v>0</v>
      </c>
      <c r="O438" s="121"/>
      <c r="P438" s="121"/>
    </row>
    <row r="439" spans="2:16" x14ac:dyDescent="0.2">
      <c r="B439" s="119">
        <v>19</v>
      </c>
      <c r="C439" s="1066" t="str">
        <f>IF(ISBLANK('M&amp;V (ORÇ)'!C420)," ",'M&amp;V (ORÇ)'!C420)</f>
        <v xml:space="preserve"> </v>
      </c>
      <c r="D439" s="1066"/>
      <c r="E439" s="1066"/>
      <c r="F439" s="1066"/>
      <c r="G439" s="1066"/>
      <c r="H439" s="1067"/>
      <c r="I439" s="472" t="str">
        <f>IF(ISBLANK('M&amp;V (ORÇ)'!I420)," ",'M&amp;V (ORÇ)'!I420)</f>
        <v xml:space="preserve"> </v>
      </c>
      <c r="J439" s="472" t="str">
        <f>IF(ISBLANK('M&amp;V (ORÇ)'!J420)," ",'M&amp;V (ORÇ)'!J420)</f>
        <v xml:space="preserve"> </v>
      </c>
      <c r="K439" s="474">
        <f>'M&amp;V (ORÇ)'!K420</f>
        <v>0</v>
      </c>
      <c r="L439" s="473">
        <f>'M&amp;V (ORÇ)'!L420</f>
        <v>0</v>
      </c>
      <c r="M439" s="120">
        <f t="shared" si="30"/>
        <v>0</v>
      </c>
      <c r="N439" s="122">
        <f t="shared" si="31"/>
        <v>0</v>
      </c>
      <c r="O439" s="121"/>
      <c r="P439" s="121"/>
    </row>
    <row r="440" spans="2:16" x14ac:dyDescent="0.2">
      <c r="B440" s="119">
        <v>20</v>
      </c>
      <c r="C440" s="1066" t="str">
        <f>IF(ISBLANK('M&amp;V (ORÇ)'!C421)," ",'M&amp;V (ORÇ)'!C421)</f>
        <v xml:space="preserve"> </v>
      </c>
      <c r="D440" s="1066"/>
      <c r="E440" s="1066"/>
      <c r="F440" s="1066"/>
      <c r="G440" s="1066"/>
      <c r="H440" s="1067"/>
      <c r="I440" s="472" t="str">
        <f>IF(ISBLANK('M&amp;V (ORÇ)'!I421)," ",'M&amp;V (ORÇ)'!I421)</f>
        <v xml:space="preserve"> </v>
      </c>
      <c r="J440" s="472" t="str">
        <f>IF(ISBLANK('M&amp;V (ORÇ)'!J421)," ",'M&amp;V (ORÇ)'!J421)</f>
        <v xml:space="preserve"> </v>
      </c>
      <c r="K440" s="474">
        <f>'M&amp;V (ORÇ)'!K421</f>
        <v>0</v>
      </c>
      <c r="L440" s="473">
        <f>'M&amp;V (ORÇ)'!L421</f>
        <v>0</v>
      </c>
      <c r="M440" s="120">
        <f t="shared" si="30"/>
        <v>0</v>
      </c>
      <c r="N440" s="122">
        <f t="shared" si="31"/>
        <v>0</v>
      </c>
      <c r="O440" s="121"/>
      <c r="P440" s="121"/>
    </row>
    <row r="441" spans="2:16" x14ac:dyDescent="0.2">
      <c r="B441" s="123"/>
      <c r="C441" s="1075" t="s">
        <v>252</v>
      </c>
      <c r="D441" s="1075"/>
      <c r="E441" s="1075"/>
      <c r="F441" s="1075"/>
      <c r="G441" s="1075"/>
      <c r="H441" s="1075"/>
      <c r="I441" s="1075"/>
      <c r="J441" s="1075"/>
      <c r="K441" s="1075"/>
      <c r="L441" s="1076"/>
      <c r="M441" s="124">
        <f>SUM(M421:M430)</f>
        <v>0</v>
      </c>
      <c r="N441" s="125">
        <f>SUM(N421:N430)</f>
        <v>0</v>
      </c>
      <c r="O441" s="125">
        <f>SUM(O421:O430)</f>
        <v>0</v>
      </c>
      <c r="P441" s="125">
        <f>SUM(P421:P430)</f>
        <v>0</v>
      </c>
    </row>
    <row r="442" spans="2:16" x14ac:dyDescent="0.2">
      <c r="B442" s="126"/>
      <c r="C442" s="1096" t="s">
        <v>253</v>
      </c>
      <c r="D442" s="1096"/>
      <c r="E442" s="1096"/>
      <c r="F442" s="1096"/>
      <c r="G442" s="1096"/>
      <c r="H442" s="1096"/>
      <c r="I442" s="1096"/>
      <c r="J442" s="1096"/>
      <c r="K442" s="1096"/>
      <c r="L442" s="1097"/>
      <c r="M442" s="127">
        <f>SUM(M418,M441)</f>
        <v>0</v>
      </c>
      <c r="N442" s="128">
        <f>SUM(N418,N441)</f>
        <v>0</v>
      </c>
      <c r="O442" s="128">
        <f>SUM(O418,O441)</f>
        <v>0</v>
      </c>
      <c r="P442" s="128">
        <f>SUM(P418,P441)</f>
        <v>0</v>
      </c>
    </row>
    <row r="443" spans="2:16" x14ac:dyDescent="0.2">
      <c r="B443" s="1062" t="s">
        <v>972</v>
      </c>
      <c r="C443" s="1063"/>
      <c r="D443" s="1063"/>
      <c r="E443" s="1063"/>
      <c r="F443" s="1063"/>
      <c r="G443" s="1063"/>
      <c r="H443" s="1063"/>
      <c r="I443" s="1063"/>
      <c r="J443" s="1063"/>
      <c r="K443" s="1063"/>
      <c r="L443" s="1063"/>
      <c r="M443" s="1063"/>
      <c r="N443" s="1063"/>
      <c r="O443" s="1063"/>
      <c r="P443" s="1064"/>
    </row>
    <row r="444" spans="2:16" x14ac:dyDescent="0.2">
      <c r="B444" s="1093" t="s">
        <v>236</v>
      </c>
      <c r="C444" s="1094"/>
      <c r="D444" s="1094"/>
      <c r="E444" s="1094"/>
      <c r="F444" s="1094"/>
      <c r="G444" s="1094"/>
      <c r="H444" s="1094"/>
      <c r="I444" s="1094"/>
      <c r="J444" s="1094"/>
      <c r="K444" s="1094"/>
      <c r="L444" s="1094"/>
      <c r="M444" s="1094"/>
      <c r="N444" s="1094"/>
      <c r="O444" s="1094" t="str">
        <f>B444</f>
        <v>PERÍODO PÓS-RETROFIT</v>
      </c>
      <c r="P444" s="1095"/>
    </row>
    <row r="445" spans="2:16" x14ac:dyDescent="0.2">
      <c r="B445" s="1051" t="s">
        <v>228</v>
      </c>
      <c r="C445" s="1052"/>
      <c r="D445" s="1052"/>
      <c r="E445" s="1052"/>
      <c r="F445" s="1052"/>
      <c r="G445" s="1052"/>
      <c r="H445" s="1053"/>
      <c r="I445" s="116" t="s">
        <v>229</v>
      </c>
      <c r="J445" s="117" t="s">
        <v>230</v>
      </c>
      <c r="K445" s="117" t="s">
        <v>231</v>
      </c>
      <c r="L445" s="117" t="s">
        <v>232</v>
      </c>
      <c r="M445" s="117" t="s">
        <v>0</v>
      </c>
      <c r="N445" s="299" t="s">
        <v>781</v>
      </c>
      <c r="O445" s="299" t="s">
        <v>233</v>
      </c>
      <c r="P445" s="300" t="s">
        <v>234</v>
      </c>
    </row>
    <row r="446" spans="2:16" x14ac:dyDescent="0.2">
      <c r="B446" s="119">
        <v>1</v>
      </c>
      <c r="C446" s="1066" t="str">
        <f>IF(ISBLANK('M&amp;V (ORÇ)'!C425)," ",'M&amp;V (ORÇ)'!C425)</f>
        <v xml:space="preserve"> </v>
      </c>
      <c r="D446" s="1066"/>
      <c r="E446" s="1066"/>
      <c r="F446" s="1066"/>
      <c r="G446" s="1066"/>
      <c r="H446" s="1067"/>
      <c r="I446" s="472" t="str">
        <f>IF(ISBLANK('M&amp;V (ORÇ)'!I425)," ",'M&amp;V (ORÇ)'!I425)</f>
        <v xml:space="preserve"> </v>
      </c>
      <c r="J446" s="472" t="str">
        <f>IF(ISBLANK('M&amp;V (ORÇ)'!J425)," ",'M&amp;V (ORÇ)'!J425)</f>
        <v xml:space="preserve"> </v>
      </c>
      <c r="K446" s="474">
        <f>'M&amp;V (ORÇ)'!K425</f>
        <v>0</v>
      </c>
      <c r="L446" s="473">
        <f>'M&amp;V (ORÇ)'!L425</f>
        <v>0</v>
      </c>
      <c r="M446" s="120">
        <f>IF(J446="",0,K446*L446)</f>
        <v>0</v>
      </c>
      <c r="N446" s="122">
        <f t="shared" ref="N446:N465" si="32">M446-O446-P446</f>
        <v>0</v>
      </c>
      <c r="O446" s="121"/>
      <c r="P446" s="121"/>
    </row>
    <row r="447" spans="2:16" x14ac:dyDescent="0.2">
      <c r="B447" s="119">
        <v>2</v>
      </c>
      <c r="C447" s="1066" t="str">
        <f>IF(ISBLANK('M&amp;V (ORÇ)'!C426)," ",'M&amp;V (ORÇ)'!C426)</f>
        <v xml:space="preserve"> </v>
      </c>
      <c r="D447" s="1066"/>
      <c r="E447" s="1066"/>
      <c r="F447" s="1066"/>
      <c r="G447" s="1066"/>
      <c r="H447" s="1067"/>
      <c r="I447" s="472" t="str">
        <f>IF(ISBLANK('M&amp;V (ORÇ)'!I426)," ",'M&amp;V (ORÇ)'!I426)</f>
        <v xml:space="preserve"> </v>
      </c>
      <c r="J447" s="472" t="str">
        <f>IF(ISBLANK('M&amp;V (ORÇ)'!J426)," ",'M&amp;V (ORÇ)'!J426)</f>
        <v xml:space="preserve"> </v>
      </c>
      <c r="K447" s="474">
        <f>'M&amp;V (ORÇ)'!K426</f>
        <v>0</v>
      </c>
      <c r="L447" s="473">
        <f>'M&amp;V (ORÇ)'!L426</f>
        <v>0</v>
      </c>
      <c r="M447" s="120">
        <f t="shared" ref="M447:M465" si="33">IF(J447="",0,K447*L447)</f>
        <v>0</v>
      </c>
      <c r="N447" s="122">
        <f t="shared" si="32"/>
        <v>0</v>
      </c>
      <c r="O447" s="121"/>
      <c r="P447" s="121"/>
    </row>
    <row r="448" spans="2:16" x14ac:dyDescent="0.2">
      <c r="B448" s="119">
        <v>3</v>
      </c>
      <c r="C448" s="1066" t="str">
        <f>IF(ISBLANK('M&amp;V (ORÇ)'!C427)," ",'M&amp;V (ORÇ)'!C427)</f>
        <v xml:space="preserve"> </v>
      </c>
      <c r="D448" s="1066"/>
      <c r="E448" s="1066"/>
      <c r="F448" s="1066"/>
      <c r="G448" s="1066"/>
      <c r="H448" s="1067"/>
      <c r="I448" s="472" t="str">
        <f>IF(ISBLANK('M&amp;V (ORÇ)'!I427)," ",'M&amp;V (ORÇ)'!I427)</f>
        <v xml:space="preserve"> </v>
      </c>
      <c r="J448" s="472" t="str">
        <f>IF(ISBLANK('M&amp;V (ORÇ)'!J427)," ",'M&amp;V (ORÇ)'!J427)</f>
        <v xml:space="preserve"> </v>
      </c>
      <c r="K448" s="474">
        <f>'M&amp;V (ORÇ)'!K427</f>
        <v>0</v>
      </c>
      <c r="L448" s="473">
        <f>'M&amp;V (ORÇ)'!L427</f>
        <v>0</v>
      </c>
      <c r="M448" s="120">
        <f t="shared" si="33"/>
        <v>0</v>
      </c>
      <c r="N448" s="122">
        <f t="shared" si="32"/>
        <v>0</v>
      </c>
      <c r="O448" s="121"/>
      <c r="P448" s="121"/>
    </row>
    <row r="449" spans="2:16" x14ac:dyDescent="0.2">
      <c r="B449" s="119">
        <v>4</v>
      </c>
      <c r="C449" s="1066" t="str">
        <f>IF(ISBLANK('M&amp;V (ORÇ)'!C428)," ",'M&amp;V (ORÇ)'!C428)</f>
        <v xml:space="preserve"> </v>
      </c>
      <c r="D449" s="1066"/>
      <c r="E449" s="1066"/>
      <c r="F449" s="1066"/>
      <c r="G449" s="1066"/>
      <c r="H449" s="1067"/>
      <c r="I449" s="472" t="str">
        <f>IF(ISBLANK('M&amp;V (ORÇ)'!I428)," ",'M&amp;V (ORÇ)'!I428)</f>
        <v xml:space="preserve"> </v>
      </c>
      <c r="J449" s="472" t="str">
        <f>IF(ISBLANK('M&amp;V (ORÇ)'!J428)," ",'M&amp;V (ORÇ)'!J428)</f>
        <v xml:space="preserve"> </v>
      </c>
      <c r="K449" s="474">
        <f>'M&amp;V (ORÇ)'!K428</f>
        <v>0</v>
      </c>
      <c r="L449" s="473">
        <f>'M&amp;V (ORÇ)'!L428</f>
        <v>0</v>
      </c>
      <c r="M449" s="120">
        <f t="shared" si="33"/>
        <v>0</v>
      </c>
      <c r="N449" s="122">
        <f t="shared" si="32"/>
        <v>0</v>
      </c>
      <c r="O449" s="121"/>
      <c r="P449" s="121"/>
    </row>
    <row r="450" spans="2:16" x14ac:dyDescent="0.2">
      <c r="B450" s="119">
        <v>5</v>
      </c>
      <c r="C450" s="1066" t="str">
        <f>IF(ISBLANK('M&amp;V (ORÇ)'!C429)," ",'M&amp;V (ORÇ)'!C429)</f>
        <v xml:space="preserve"> </v>
      </c>
      <c r="D450" s="1066"/>
      <c r="E450" s="1066"/>
      <c r="F450" s="1066"/>
      <c r="G450" s="1066"/>
      <c r="H450" s="1067"/>
      <c r="I450" s="472" t="str">
        <f>IF(ISBLANK('M&amp;V (ORÇ)'!I429)," ",'M&amp;V (ORÇ)'!I429)</f>
        <v xml:space="preserve"> </v>
      </c>
      <c r="J450" s="472" t="str">
        <f>IF(ISBLANK('M&amp;V (ORÇ)'!J429)," ",'M&amp;V (ORÇ)'!J429)</f>
        <v xml:space="preserve"> </v>
      </c>
      <c r="K450" s="474">
        <f>'M&amp;V (ORÇ)'!K429</f>
        <v>0</v>
      </c>
      <c r="L450" s="473">
        <f>'M&amp;V (ORÇ)'!L429</f>
        <v>0</v>
      </c>
      <c r="M450" s="120">
        <f t="shared" si="33"/>
        <v>0</v>
      </c>
      <c r="N450" s="122">
        <f t="shared" si="32"/>
        <v>0</v>
      </c>
      <c r="O450" s="121"/>
      <c r="P450" s="121"/>
    </row>
    <row r="451" spans="2:16" x14ac:dyDescent="0.2">
      <c r="B451" s="119">
        <v>6</v>
      </c>
      <c r="C451" s="1066" t="str">
        <f>IF(ISBLANK('M&amp;V (ORÇ)'!C430)," ",'M&amp;V (ORÇ)'!C430)</f>
        <v xml:space="preserve"> </v>
      </c>
      <c r="D451" s="1066"/>
      <c r="E451" s="1066"/>
      <c r="F451" s="1066"/>
      <c r="G451" s="1066"/>
      <c r="H451" s="1067"/>
      <c r="I451" s="472" t="str">
        <f>IF(ISBLANK('M&amp;V (ORÇ)'!I430)," ",'M&amp;V (ORÇ)'!I430)</f>
        <v xml:space="preserve"> </v>
      </c>
      <c r="J451" s="472" t="str">
        <f>IF(ISBLANK('M&amp;V (ORÇ)'!J430)," ",'M&amp;V (ORÇ)'!J430)</f>
        <v xml:space="preserve"> </v>
      </c>
      <c r="K451" s="474">
        <f>'M&amp;V (ORÇ)'!K430</f>
        <v>0</v>
      </c>
      <c r="L451" s="473">
        <f>'M&amp;V (ORÇ)'!L430</f>
        <v>0</v>
      </c>
      <c r="M451" s="120">
        <f t="shared" si="33"/>
        <v>0</v>
      </c>
      <c r="N451" s="122">
        <f t="shared" si="32"/>
        <v>0</v>
      </c>
      <c r="O451" s="121"/>
      <c r="P451" s="121"/>
    </row>
    <row r="452" spans="2:16" x14ac:dyDescent="0.2">
      <c r="B452" s="119">
        <v>7</v>
      </c>
      <c r="C452" s="1066" t="str">
        <f>IF(ISBLANK('M&amp;V (ORÇ)'!C431)," ",'M&amp;V (ORÇ)'!C431)</f>
        <v xml:space="preserve"> </v>
      </c>
      <c r="D452" s="1066"/>
      <c r="E452" s="1066"/>
      <c r="F452" s="1066"/>
      <c r="G452" s="1066"/>
      <c r="H452" s="1067"/>
      <c r="I452" s="472" t="str">
        <f>IF(ISBLANK('M&amp;V (ORÇ)'!I431)," ",'M&amp;V (ORÇ)'!I431)</f>
        <v xml:space="preserve"> </v>
      </c>
      <c r="J452" s="472" t="str">
        <f>IF(ISBLANK('M&amp;V (ORÇ)'!J431)," ",'M&amp;V (ORÇ)'!J431)</f>
        <v xml:space="preserve"> </v>
      </c>
      <c r="K452" s="474">
        <f>'M&amp;V (ORÇ)'!K431</f>
        <v>0</v>
      </c>
      <c r="L452" s="473">
        <f>'M&amp;V (ORÇ)'!L431</f>
        <v>0</v>
      </c>
      <c r="M452" s="120">
        <f t="shared" si="33"/>
        <v>0</v>
      </c>
      <c r="N452" s="122">
        <f t="shared" si="32"/>
        <v>0</v>
      </c>
      <c r="O452" s="121"/>
      <c r="P452" s="121"/>
    </row>
    <row r="453" spans="2:16" x14ac:dyDescent="0.2">
      <c r="B453" s="119">
        <v>8</v>
      </c>
      <c r="C453" s="1066" t="str">
        <f>IF(ISBLANK('M&amp;V (ORÇ)'!C432)," ",'M&amp;V (ORÇ)'!C432)</f>
        <v xml:space="preserve"> </v>
      </c>
      <c r="D453" s="1066"/>
      <c r="E453" s="1066"/>
      <c r="F453" s="1066"/>
      <c r="G453" s="1066"/>
      <c r="H453" s="1067"/>
      <c r="I453" s="472" t="str">
        <f>IF(ISBLANK('M&amp;V (ORÇ)'!I432)," ",'M&amp;V (ORÇ)'!I432)</f>
        <v xml:space="preserve"> </v>
      </c>
      <c r="J453" s="472" t="str">
        <f>IF(ISBLANK('M&amp;V (ORÇ)'!J432)," ",'M&amp;V (ORÇ)'!J432)</f>
        <v xml:space="preserve"> </v>
      </c>
      <c r="K453" s="474">
        <f>'M&amp;V (ORÇ)'!K432</f>
        <v>0</v>
      </c>
      <c r="L453" s="473">
        <f>'M&amp;V (ORÇ)'!L432</f>
        <v>0</v>
      </c>
      <c r="M453" s="120">
        <f t="shared" si="33"/>
        <v>0</v>
      </c>
      <c r="N453" s="122">
        <f t="shared" si="32"/>
        <v>0</v>
      </c>
      <c r="O453" s="121"/>
      <c r="P453" s="121"/>
    </row>
    <row r="454" spans="2:16" x14ac:dyDescent="0.2">
      <c r="B454" s="119">
        <v>9</v>
      </c>
      <c r="C454" s="1066" t="str">
        <f>IF(ISBLANK('M&amp;V (ORÇ)'!C433)," ",'M&amp;V (ORÇ)'!C433)</f>
        <v xml:space="preserve"> </v>
      </c>
      <c r="D454" s="1066"/>
      <c r="E454" s="1066"/>
      <c r="F454" s="1066"/>
      <c r="G454" s="1066"/>
      <c r="H454" s="1067"/>
      <c r="I454" s="472" t="str">
        <f>IF(ISBLANK('M&amp;V (ORÇ)'!I433)," ",'M&amp;V (ORÇ)'!I433)</f>
        <v xml:space="preserve"> </v>
      </c>
      <c r="J454" s="472" t="str">
        <f>IF(ISBLANK('M&amp;V (ORÇ)'!J433)," ",'M&amp;V (ORÇ)'!J433)</f>
        <v xml:space="preserve"> </v>
      </c>
      <c r="K454" s="474">
        <f>'M&amp;V (ORÇ)'!K433</f>
        <v>0</v>
      </c>
      <c r="L454" s="473">
        <f>'M&amp;V (ORÇ)'!L433</f>
        <v>0</v>
      </c>
      <c r="M454" s="120">
        <f t="shared" si="33"/>
        <v>0</v>
      </c>
      <c r="N454" s="122">
        <f t="shared" si="32"/>
        <v>0</v>
      </c>
      <c r="O454" s="121"/>
      <c r="P454" s="121"/>
    </row>
    <row r="455" spans="2:16" x14ac:dyDescent="0.2">
      <c r="B455" s="119">
        <v>10</v>
      </c>
      <c r="C455" s="1066" t="str">
        <f>IF(ISBLANK('M&amp;V (ORÇ)'!C434)," ",'M&amp;V (ORÇ)'!C434)</f>
        <v xml:space="preserve"> </v>
      </c>
      <c r="D455" s="1066"/>
      <c r="E455" s="1066"/>
      <c r="F455" s="1066"/>
      <c r="G455" s="1066"/>
      <c r="H455" s="1067"/>
      <c r="I455" s="472" t="str">
        <f>IF(ISBLANK('M&amp;V (ORÇ)'!I434)," ",'M&amp;V (ORÇ)'!I434)</f>
        <v xml:space="preserve"> </v>
      </c>
      <c r="J455" s="472" t="str">
        <f>IF(ISBLANK('M&amp;V (ORÇ)'!J434)," ",'M&amp;V (ORÇ)'!J434)</f>
        <v xml:space="preserve"> </v>
      </c>
      <c r="K455" s="474">
        <f>'M&amp;V (ORÇ)'!K434</f>
        <v>0</v>
      </c>
      <c r="L455" s="473">
        <f>'M&amp;V (ORÇ)'!L434</f>
        <v>0</v>
      </c>
      <c r="M455" s="120">
        <f t="shared" si="33"/>
        <v>0</v>
      </c>
      <c r="N455" s="122">
        <f t="shared" si="32"/>
        <v>0</v>
      </c>
      <c r="O455" s="121"/>
      <c r="P455" s="121"/>
    </row>
    <row r="456" spans="2:16" x14ac:dyDescent="0.2">
      <c r="B456" s="119">
        <v>11</v>
      </c>
      <c r="C456" s="1066" t="str">
        <f>IF(ISBLANK('M&amp;V (ORÇ)'!C435)," ",'M&amp;V (ORÇ)'!C435)</f>
        <v xml:space="preserve"> </v>
      </c>
      <c r="D456" s="1066"/>
      <c r="E456" s="1066"/>
      <c r="F456" s="1066"/>
      <c r="G456" s="1066"/>
      <c r="H456" s="1067"/>
      <c r="I456" s="472" t="str">
        <f>IF(ISBLANK('M&amp;V (ORÇ)'!I435)," ",'M&amp;V (ORÇ)'!I435)</f>
        <v xml:space="preserve"> </v>
      </c>
      <c r="J456" s="472" t="str">
        <f>IF(ISBLANK('M&amp;V (ORÇ)'!J435)," ",'M&amp;V (ORÇ)'!J435)</f>
        <v xml:space="preserve"> </v>
      </c>
      <c r="K456" s="474">
        <f>'M&amp;V (ORÇ)'!K435</f>
        <v>0</v>
      </c>
      <c r="L456" s="473">
        <f>'M&amp;V (ORÇ)'!L435</f>
        <v>0</v>
      </c>
      <c r="M456" s="120">
        <f t="shared" si="33"/>
        <v>0</v>
      </c>
      <c r="N456" s="122">
        <f t="shared" si="32"/>
        <v>0</v>
      </c>
      <c r="O456" s="121"/>
      <c r="P456" s="121"/>
    </row>
    <row r="457" spans="2:16" x14ac:dyDescent="0.2">
      <c r="B457" s="119">
        <v>12</v>
      </c>
      <c r="C457" s="1066" t="str">
        <f>IF(ISBLANK('M&amp;V (ORÇ)'!C436)," ",'M&amp;V (ORÇ)'!C436)</f>
        <v xml:space="preserve"> </v>
      </c>
      <c r="D457" s="1066"/>
      <c r="E457" s="1066"/>
      <c r="F457" s="1066"/>
      <c r="G457" s="1066"/>
      <c r="H457" s="1067"/>
      <c r="I457" s="472" t="str">
        <f>IF(ISBLANK('M&amp;V (ORÇ)'!I436)," ",'M&amp;V (ORÇ)'!I436)</f>
        <v xml:space="preserve"> </v>
      </c>
      <c r="J457" s="472" t="str">
        <f>IF(ISBLANK('M&amp;V (ORÇ)'!J436)," ",'M&amp;V (ORÇ)'!J436)</f>
        <v xml:space="preserve"> </v>
      </c>
      <c r="K457" s="474">
        <f>'M&amp;V (ORÇ)'!K436</f>
        <v>0</v>
      </c>
      <c r="L457" s="473">
        <f>'M&amp;V (ORÇ)'!L436</f>
        <v>0</v>
      </c>
      <c r="M457" s="120">
        <f t="shared" si="33"/>
        <v>0</v>
      </c>
      <c r="N457" s="122">
        <f t="shared" si="32"/>
        <v>0</v>
      </c>
      <c r="O457" s="121"/>
      <c r="P457" s="121"/>
    </row>
    <row r="458" spans="2:16" x14ac:dyDescent="0.2">
      <c r="B458" s="119">
        <v>13</v>
      </c>
      <c r="C458" s="1066" t="str">
        <f>IF(ISBLANK('M&amp;V (ORÇ)'!C437)," ",'M&amp;V (ORÇ)'!C437)</f>
        <v xml:space="preserve"> </v>
      </c>
      <c r="D458" s="1066"/>
      <c r="E458" s="1066"/>
      <c r="F458" s="1066"/>
      <c r="G458" s="1066"/>
      <c r="H458" s="1067"/>
      <c r="I458" s="472" t="str">
        <f>IF(ISBLANK('M&amp;V (ORÇ)'!I437)," ",'M&amp;V (ORÇ)'!I437)</f>
        <v xml:space="preserve"> </v>
      </c>
      <c r="J458" s="472" t="str">
        <f>IF(ISBLANK('M&amp;V (ORÇ)'!J437)," ",'M&amp;V (ORÇ)'!J437)</f>
        <v xml:space="preserve"> </v>
      </c>
      <c r="K458" s="474">
        <f>'M&amp;V (ORÇ)'!K437</f>
        <v>0</v>
      </c>
      <c r="L458" s="473">
        <f>'M&amp;V (ORÇ)'!L437</f>
        <v>0</v>
      </c>
      <c r="M458" s="120">
        <f t="shared" si="33"/>
        <v>0</v>
      </c>
      <c r="N458" s="122">
        <f t="shared" si="32"/>
        <v>0</v>
      </c>
      <c r="O458" s="121"/>
      <c r="P458" s="121"/>
    </row>
    <row r="459" spans="2:16" x14ac:dyDescent="0.2">
      <c r="B459" s="119">
        <v>14</v>
      </c>
      <c r="C459" s="1066" t="str">
        <f>IF(ISBLANK('M&amp;V (ORÇ)'!C438)," ",'M&amp;V (ORÇ)'!C438)</f>
        <v xml:space="preserve"> </v>
      </c>
      <c r="D459" s="1066"/>
      <c r="E459" s="1066"/>
      <c r="F459" s="1066"/>
      <c r="G459" s="1066"/>
      <c r="H459" s="1067"/>
      <c r="I459" s="472" t="str">
        <f>IF(ISBLANK('M&amp;V (ORÇ)'!I438)," ",'M&amp;V (ORÇ)'!I438)</f>
        <v xml:space="preserve"> </v>
      </c>
      <c r="J459" s="472" t="str">
        <f>IF(ISBLANK('M&amp;V (ORÇ)'!J438)," ",'M&amp;V (ORÇ)'!J438)</f>
        <v xml:space="preserve"> </v>
      </c>
      <c r="K459" s="474">
        <f>'M&amp;V (ORÇ)'!K438</f>
        <v>0</v>
      </c>
      <c r="L459" s="473">
        <f>'M&amp;V (ORÇ)'!L438</f>
        <v>0</v>
      </c>
      <c r="M459" s="120">
        <f t="shared" si="33"/>
        <v>0</v>
      </c>
      <c r="N459" s="122">
        <f t="shared" si="32"/>
        <v>0</v>
      </c>
      <c r="O459" s="121"/>
      <c r="P459" s="121"/>
    </row>
    <row r="460" spans="2:16" x14ac:dyDescent="0.2">
      <c r="B460" s="119">
        <v>15</v>
      </c>
      <c r="C460" s="1066" t="str">
        <f>IF(ISBLANK('M&amp;V (ORÇ)'!C439)," ",'M&amp;V (ORÇ)'!C439)</f>
        <v xml:space="preserve"> </v>
      </c>
      <c r="D460" s="1066"/>
      <c r="E460" s="1066"/>
      <c r="F460" s="1066"/>
      <c r="G460" s="1066"/>
      <c r="H460" s="1067"/>
      <c r="I460" s="472" t="str">
        <f>IF(ISBLANK('M&amp;V (ORÇ)'!I439)," ",'M&amp;V (ORÇ)'!I439)</f>
        <v xml:space="preserve"> </v>
      </c>
      <c r="J460" s="472" t="str">
        <f>IF(ISBLANK('M&amp;V (ORÇ)'!J439)," ",'M&amp;V (ORÇ)'!J439)</f>
        <v xml:space="preserve"> </v>
      </c>
      <c r="K460" s="474">
        <f>'M&amp;V (ORÇ)'!K439</f>
        <v>0</v>
      </c>
      <c r="L460" s="473">
        <f>'M&amp;V (ORÇ)'!L439</f>
        <v>0</v>
      </c>
      <c r="M460" s="120">
        <f t="shared" si="33"/>
        <v>0</v>
      </c>
      <c r="N460" s="122">
        <f t="shared" si="32"/>
        <v>0</v>
      </c>
      <c r="O460" s="121"/>
      <c r="P460" s="121"/>
    </row>
    <row r="461" spans="2:16" x14ac:dyDescent="0.2">
      <c r="B461" s="119">
        <v>16</v>
      </c>
      <c r="C461" s="1066" t="str">
        <f>IF(ISBLANK('M&amp;V (ORÇ)'!C440)," ",'M&amp;V (ORÇ)'!C440)</f>
        <v xml:space="preserve"> </v>
      </c>
      <c r="D461" s="1066"/>
      <c r="E461" s="1066"/>
      <c r="F461" s="1066"/>
      <c r="G461" s="1066"/>
      <c r="H461" s="1067"/>
      <c r="I461" s="472" t="str">
        <f>IF(ISBLANK('M&amp;V (ORÇ)'!I440)," ",'M&amp;V (ORÇ)'!I440)</f>
        <v xml:space="preserve"> </v>
      </c>
      <c r="J461" s="472" t="str">
        <f>IF(ISBLANK('M&amp;V (ORÇ)'!J440)," ",'M&amp;V (ORÇ)'!J440)</f>
        <v xml:space="preserve"> </v>
      </c>
      <c r="K461" s="474">
        <f>'M&amp;V (ORÇ)'!K440</f>
        <v>0</v>
      </c>
      <c r="L461" s="473">
        <f>'M&amp;V (ORÇ)'!L440</f>
        <v>0</v>
      </c>
      <c r="M461" s="120">
        <f t="shared" si="33"/>
        <v>0</v>
      </c>
      <c r="N461" s="122">
        <f t="shared" si="32"/>
        <v>0</v>
      </c>
      <c r="O461" s="121"/>
      <c r="P461" s="121"/>
    </row>
    <row r="462" spans="2:16" x14ac:dyDescent="0.2">
      <c r="B462" s="119">
        <v>17</v>
      </c>
      <c r="C462" s="1066" t="str">
        <f>IF(ISBLANK('M&amp;V (ORÇ)'!C441)," ",'M&amp;V (ORÇ)'!C441)</f>
        <v xml:space="preserve"> </v>
      </c>
      <c r="D462" s="1066"/>
      <c r="E462" s="1066"/>
      <c r="F462" s="1066"/>
      <c r="G462" s="1066"/>
      <c r="H462" s="1067"/>
      <c r="I462" s="472" t="str">
        <f>IF(ISBLANK('M&amp;V (ORÇ)'!I441)," ",'M&amp;V (ORÇ)'!I441)</f>
        <v xml:space="preserve"> </v>
      </c>
      <c r="J462" s="472" t="str">
        <f>IF(ISBLANK('M&amp;V (ORÇ)'!J441)," ",'M&amp;V (ORÇ)'!J441)</f>
        <v xml:space="preserve"> </v>
      </c>
      <c r="K462" s="474">
        <f>'M&amp;V (ORÇ)'!K441</f>
        <v>0</v>
      </c>
      <c r="L462" s="473">
        <f>'M&amp;V (ORÇ)'!L441</f>
        <v>0</v>
      </c>
      <c r="M462" s="120">
        <f t="shared" si="33"/>
        <v>0</v>
      </c>
      <c r="N462" s="122">
        <f t="shared" si="32"/>
        <v>0</v>
      </c>
      <c r="O462" s="121"/>
      <c r="P462" s="121"/>
    </row>
    <row r="463" spans="2:16" x14ac:dyDescent="0.2">
      <c r="B463" s="119">
        <v>18</v>
      </c>
      <c r="C463" s="1066" t="str">
        <f>IF(ISBLANK('M&amp;V (ORÇ)'!C442)," ",'M&amp;V (ORÇ)'!C442)</f>
        <v xml:space="preserve"> </v>
      </c>
      <c r="D463" s="1066"/>
      <c r="E463" s="1066"/>
      <c r="F463" s="1066"/>
      <c r="G463" s="1066"/>
      <c r="H463" s="1067"/>
      <c r="I463" s="472" t="str">
        <f>IF(ISBLANK('M&amp;V (ORÇ)'!I442)," ",'M&amp;V (ORÇ)'!I442)</f>
        <v xml:space="preserve"> </v>
      </c>
      <c r="J463" s="472" t="str">
        <f>IF(ISBLANK('M&amp;V (ORÇ)'!J442)," ",'M&amp;V (ORÇ)'!J442)</f>
        <v xml:space="preserve"> </v>
      </c>
      <c r="K463" s="474">
        <f>'M&amp;V (ORÇ)'!K442</f>
        <v>0</v>
      </c>
      <c r="L463" s="473">
        <f>'M&amp;V (ORÇ)'!L442</f>
        <v>0</v>
      </c>
      <c r="M463" s="120">
        <f t="shared" si="33"/>
        <v>0</v>
      </c>
      <c r="N463" s="122">
        <f t="shared" si="32"/>
        <v>0</v>
      </c>
      <c r="O463" s="121"/>
      <c r="P463" s="121"/>
    </row>
    <row r="464" spans="2:16" x14ac:dyDescent="0.2">
      <c r="B464" s="119">
        <v>19</v>
      </c>
      <c r="C464" s="1066" t="str">
        <f>IF(ISBLANK('M&amp;V (ORÇ)'!C443)," ",'M&amp;V (ORÇ)'!C443)</f>
        <v xml:space="preserve"> </v>
      </c>
      <c r="D464" s="1066"/>
      <c r="E464" s="1066"/>
      <c r="F464" s="1066"/>
      <c r="G464" s="1066"/>
      <c r="H464" s="1067"/>
      <c r="I464" s="472" t="str">
        <f>IF(ISBLANK('M&amp;V (ORÇ)'!I443)," ",'M&amp;V (ORÇ)'!I443)</f>
        <v xml:space="preserve"> </v>
      </c>
      <c r="J464" s="472" t="str">
        <f>IF(ISBLANK('M&amp;V (ORÇ)'!J443)," ",'M&amp;V (ORÇ)'!J443)</f>
        <v xml:space="preserve"> </v>
      </c>
      <c r="K464" s="474">
        <f>'M&amp;V (ORÇ)'!K443</f>
        <v>0</v>
      </c>
      <c r="L464" s="473">
        <f>'M&amp;V (ORÇ)'!L443</f>
        <v>0</v>
      </c>
      <c r="M464" s="120">
        <f t="shared" si="33"/>
        <v>0</v>
      </c>
      <c r="N464" s="122">
        <f t="shared" si="32"/>
        <v>0</v>
      </c>
      <c r="O464" s="121"/>
      <c r="P464" s="121"/>
    </row>
    <row r="465" spans="2:16" x14ac:dyDescent="0.2">
      <c r="B465" s="119">
        <v>20</v>
      </c>
      <c r="C465" s="1066" t="str">
        <f>IF(ISBLANK('M&amp;V (ORÇ)'!C444)," ",'M&amp;V (ORÇ)'!C444)</f>
        <v xml:space="preserve"> </v>
      </c>
      <c r="D465" s="1066"/>
      <c r="E465" s="1066"/>
      <c r="F465" s="1066"/>
      <c r="G465" s="1066"/>
      <c r="H465" s="1067"/>
      <c r="I465" s="472" t="str">
        <f>IF(ISBLANK('M&amp;V (ORÇ)'!I444)," ",'M&amp;V (ORÇ)'!I444)</f>
        <v xml:space="preserve"> </v>
      </c>
      <c r="J465" s="472" t="str">
        <f>IF(ISBLANK('M&amp;V (ORÇ)'!J444)," ",'M&amp;V (ORÇ)'!J444)</f>
        <v xml:space="preserve"> </v>
      </c>
      <c r="K465" s="474">
        <f>'M&amp;V (ORÇ)'!K444</f>
        <v>0</v>
      </c>
      <c r="L465" s="473">
        <f>'M&amp;V (ORÇ)'!L444</f>
        <v>0</v>
      </c>
      <c r="M465" s="120">
        <f t="shared" si="33"/>
        <v>0</v>
      </c>
      <c r="N465" s="122">
        <f t="shared" si="32"/>
        <v>0</v>
      </c>
      <c r="O465" s="121"/>
      <c r="P465" s="121"/>
    </row>
    <row r="466" spans="2:16" x14ac:dyDescent="0.2">
      <c r="B466" s="126"/>
      <c r="C466" s="1096" t="s">
        <v>1009</v>
      </c>
      <c r="D466" s="1096"/>
      <c r="E466" s="1096"/>
      <c r="F466" s="1096"/>
      <c r="G466" s="1096"/>
      <c r="H466" s="1096"/>
      <c r="I466" s="1096"/>
      <c r="J466" s="1096"/>
      <c r="K466" s="1096"/>
      <c r="L466" s="1097"/>
      <c r="M466" s="127">
        <f>SUM(M446:M455)</f>
        <v>0</v>
      </c>
      <c r="N466" s="128">
        <f>SUM(N446:N455)</f>
        <v>0</v>
      </c>
      <c r="O466" s="128">
        <f>SUM(O446:O455)</f>
        <v>0</v>
      </c>
      <c r="P466" s="128">
        <f>SUM(P446:P455)</f>
        <v>0</v>
      </c>
    </row>
    <row r="467" spans="2:16" x14ac:dyDescent="0.2">
      <c r="B467" s="129"/>
      <c r="C467" s="1077" t="s">
        <v>672</v>
      </c>
      <c r="D467" s="1077"/>
      <c r="E467" s="1077"/>
      <c r="F467" s="1077"/>
      <c r="G467" s="1077"/>
      <c r="H467" s="1077"/>
      <c r="I467" s="1077"/>
      <c r="J467" s="1077"/>
      <c r="K467" s="1077"/>
      <c r="L467" s="1078"/>
      <c r="M467" s="130">
        <f>SUM(M114,M162,M270,M318,M346,M394,M442,M466)</f>
        <v>0</v>
      </c>
      <c r="N467" s="130">
        <f>SUM(N114,N162,N270,N318,N346,N394,N442,N466)</f>
        <v>0</v>
      </c>
      <c r="O467" s="130">
        <f>SUM(O114,O162,O270,O318,O346,O394,O442,O466)</f>
        <v>0</v>
      </c>
      <c r="P467" s="130">
        <f>SUM(P114,P162,P270,P318,P346,P394,P442,P466)</f>
        <v>0</v>
      </c>
    </row>
  </sheetData>
  <sheetProtection algorithmName="SHA-512" hashValue="lHd4Urug+hWk7USkd3GubweuSLVXSNfjtnAx/I7a++JeE9C4Z1kgy0ecxkMHfa5ndH/rP616geFn0vRR+ZFnsg==" saltValue="ODzn4z2iUXzo2vYcBn948Q==" spinCount="100000" sheet="1" objects="1" scenarios="1"/>
  <mergeCells count="465">
    <mergeCell ref="C455:H455"/>
    <mergeCell ref="C108:H108"/>
    <mergeCell ref="C109:H109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344:H344"/>
    <mergeCell ref="C345:L345"/>
    <mergeCell ref="C346:L346"/>
    <mergeCell ref="C287:H287"/>
    <mergeCell ref="C288:H288"/>
    <mergeCell ref="C289:H289"/>
    <mergeCell ref="C285:H285"/>
    <mergeCell ref="C286:H286"/>
    <mergeCell ref="C284:H284"/>
    <mergeCell ref="C300:H300"/>
    <mergeCell ref="C192:H192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100:H100"/>
    <mergeCell ref="C101:H101"/>
    <mergeCell ref="C90:H90"/>
    <mergeCell ref="C91:H91"/>
    <mergeCell ref="C92:H92"/>
    <mergeCell ref="C60:L60"/>
    <mergeCell ref="C63:H63"/>
    <mergeCell ref="C53:H53"/>
    <mergeCell ref="C54:H54"/>
    <mergeCell ref="C96:H96"/>
    <mergeCell ref="C97:H97"/>
    <mergeCell ref="C64:H64"/>
    <mergeCell ref="C65:H65"/>
    <mergeCell ref="C66:H66"/>
    <mergeCell ref="C67:H67"/>
    <mergeCell ref="C68:H68"/>
    <mergeCell ref="C69:H69"/>
    <mergeCell ref="C76:H76"/>
    <mergeCell ref="C46:H46"/>
    <mergeCell ref="C47:H47"/>
    <mergeCell ref="C48:H48"/>
    <mergeCell ref="C57:H57"/>
    <mergeCell ref="C58:H58"/>
    <mergeCell ref="C59:H59"/>
    <mergeCell ref="C52:H52"/>
    <mergeCell ref="C267:H267"/>
    <mergeCell ref="C268:H268"/>
    <mergeCell ref="C83:H83"/>
    <mergeCell ref="C84:H84"/>
    <mergeCell ref="C85:H85"/>
    <mergeCell ref="C98:H98"/>
    <mergeCell ref="C99:H99"/>
    <mergeCell ref="C261:H261"/>
    <mergeCell ref="C262:H262"/>
    <mergeCell ref="C263:H263"/>
    <mergeCell ref="C264:H264"/>
    <mergeCell ref="C265:H265"/>
    <mergeCell ref="C266:H266"/>
    <mergeCell ref="C237:H237"/>
    <mergeCell ref="C238:H238"/>
    <mergeCell ref="C239:H239"/>
    <mergeCell ref="C240:H240"/>
    <mergeCell ref="B347:P347"/>
    <mergeCell ref="C249:H249"/>
    <mergeCell ref="C250:H250"/>
    <mergeCell ref="C251:H251"/>
    <mergeCell ref="C252:H252"/>
    <mergeCell ref="C253:H253"/>
    <mergeCell ref="C254:H254"/>
    <mergeCell ref="C255:H255"/>
    <mergeCell ref="C256:H256"/>
    <mergeCell ref="C257:H257"/>
    <mergeCell ref="C258:H258"/>
    <mergeCell ref="C259:H259"/>
    <mergeCell ref="C260:H260"/>
    <mergeCell ref="C297:H297"/>
    <mergeCell ref="C298:H298"/>
    <mergeCell ref="C299:H299"/>
    <mergeCell ref="C290:H290"/>
    <mergeCell ref="C291:H291"/>
    <mergeCell ref="C292:H292"/>
    <mergeCell ref="C330:H330"/>
    <mergeCell ref="C326:H326"/>
    <mergeCell ref="C327:H327"/>
    <mergeCell ref="C328:H328"/>
    <mergeCell ref="C329:H329"/>
    <mergeCell ref="C401:H401"/>
    <mergeCell ref="C241:H241"/>
    <mergeCell ref="C242:H24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9:H219"/>
    <mergeCell ref="C220:H220"/>
    <mergeCell ref="C221:H221"/>
    <mergeCell ref="C222:H222"/>
    <mergeCell ref="C202:H202"/>
    <mergeCell ref="C203:H203"/>
    <mergeCell ref="C204:H204"/>
    <mergeCell ref="C205:H205"/>
    <mergeCell ref="C206:H206"/>
    <mergeCell ref="C198:H198"/>
    <mergeCell ref="C199:H199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437:H437"/>
    <mergeCell ref="C414:H414"/>
    <mergeCell ref="C415:H415"/>
    <mergeCell ref="C416:H416"/>
    <mergeCell ref="C417:H417"/>
    <mergeCell ref="C408:H408"/>
    <mergeCell ref="C409:H409"/>
    <mergeCell ref="C410:H410"/>
    <mergeCell ref="C411:H411"/>
    <mergeCell ref="C309:H309"/>
    <mergeCell ref="C310:H310"/>
    <mergeCell ref="C311:H311"/>
    <mergeCell ref="C302:H302"/>
    <mergeCell ref="C303:H303"/>
    <mergeCell ref="C304:H304"/>
    <mergeCell ref="C305:H305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0:H430"/>
    <mergeCell ref="C441:L441"/>
    <mergeCell ref="C433:H433"/>
    <mergeCell ref="C434:H434"/>
    <mergeCell ref="C435:H435"/>
    <mergeCell ref="C436:H436"/>
    <mergeCell ref="C446:H446"/>
    <mergeCell ref="C438:H438"/>
    <mergeCell ref="C439:H439"/>
    <mergeCell ref="C440:H440"/>
    <mergeCell ref="B443:P443"/>
    <mergeCell ref="B444:P444"/>
    <mergeCell ref="C442:L442"/>
    <mergeCell ref="B445:H445"/>
    <mergeCell ref="C454:H454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402:H402"/>
    <mergeCell ref="C382:H382"/>
    <mergeCell ref="C393:L393"/>
    <mergeCell ref="C394:L394"/>
    <mergeCell ref="C389:H389"/>
    <mergeCell ref="C390:H390"/>
    <mergeCell ref="C391:H391"/>
    <mergeCell ref="B372:H372"/>
    <mergeCell ref="C373:H373"/>
    <mergeCell ref="C374:H374"/>
    <mergeCell ref="C375:H375"/>
    <mergeCell ref="B397:H397"/>
    <mergeCell ref="C398:H398"/>
    <mergeCell ref="C392:H392"/>
    <mergeCell ref="C376:H376"/>
    <mergeCell ref="C377:H377"/>
    <mergeCell ref="C196:H196"/>
    <mergeCell ref="C197:H197"/>
    <mergeCell ref="C212:H212"/>
    <mergeCell ref="C213:H213"/>
    <mergeCell ref="C248:H248"/>
    <mergeCell ref="C317:L317"/>
    <mergeCell ref="B296:H296"/>
    <mergeCell ref="C282:H282"/>
    <mergeCell ref="C283:H283"/>
    <mergeCell ref="C294:L294"/>
    <mergeCell ref="C269:L269"/>
    <mergeCell ref="C233:H233"/>
    <mergeCell ref="C234:H234"/>
    <mergeCell ref="C235:H235"/>
    <mergeCell ref="C236:H236"/>
    <mergeCell ref="B218:H218"/>
    <mergeCell ref="C306:H306"/>
    <mergeCell ref="C270:L270"/>
    <mergeCell ref="B273:H273"/>
    <mergeCell ref="C224:H224"/>
    <mergeCell ref="C207:H207"/>
    <mergeCell ref="B321:H321"/>
    <mergeCell ref="C322:H322"/>
    <mergeCell ref="C323:H323"/>
    <mergeCell ref="C324:H324"/>
    <mergeCell ref="C325:H325"/>
    <mergeCell ref="C293:H293"/>
    <mergeCell ref="C228:H228"/>
    <mergeCell ref="C301:H301"/>
    <mergeCell ref="C312:H312"/>
    <mergeCell ref="C313:H313"/>
    <mergeCell ref="C314:H314"/>
    <mergeCell ref="B272:P272"/>
    <mergeCell ref="B295:P295"/>
    <mergeCell ref="B320:P320"/>
    <mergeCell ref="C189:H189"/>
    <mergeCell ref="C176:H176"/>
    <mergeCell ref="C177:H177"/>
    <mergeCell ref="C178:H178"/>
    <mergeCell ref="C179:H179"/>
    <mergeCell ref="C280:H280"/>
    <mergeCell ref="C281:H281"/>
    <mergeCell ref="C274:H274"/>
    <mergeCell ref="C275:H275"/>
    <mergeCell ref="C276:H276"/>
    <mergeCell ref="C277:H277"/>
    <mergeCell ref="C243:H243"/>
    <mergeCell ref="C244:H244"/>
    <mergeCell ref="C245:H245"/>
    <mergeCell ref="C246:H246"/>
    <mergeCell ref="C247:H247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67:H167"/>
    <mergeCell ref="C168:H168"/>
    <mergeCell ref="C169:H169"/>
    <mergeCell ref="C170:H170"/>
    <mergeCell ref="C171:H171"/>
    <mergeCell ref="C172:H17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33:H133"/>
    <mergeCell ref="C134:H134"/>
    <mergeCell ref="C135:H13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5:H125"/>
    <mergeCell ref="C128:H128"/>
    <mergeCell ref="C87:H87"/>
    <mergeCell ref="C88:H88"/>
    <mergeCell ref="C89:H89"/>
    <mergeCell ref="C126:H126"/>
    <mergeCell ref="C127:H127"/>
    <mergeCell ref="C161:L161"/>
    <mergeCell ref="C162:L162"/>
    <mergeCell ref="C151:H151"/>
    <mergeCell ref="C152:H152"/>
    <mergeCell ref="C153:H153"/>
    <mergeCell ref="C154:H154"/>
    <mergeCell ref="C141:H141"/>
    <mergeCell ref="B140:H140"/>
    <mergeCell ref="C136:H136"/>
    <mergeCell ref="C137:H137"/>
    <mergeCell ref="C138:L138"/>
    <mergeCell ref="C142:H142"/>
    <mergeCell ref="C143:H143"/>
    <mergeCell ref="C144:H144"/>
    <mergeCell ref="C145:H145"/>
    <mergeCell ref="C146:H146"/>
    <mergeCell ref="C155:H155"/>
    <mergeCell ref="B115:P115"/>
    <mergeCell ref="C82:H82"/>
    <mergeCell ref="C86:H86"/>
    <mergeCell ref="C120:H120"/>
    <mergeCell ref="C121:H121"/>
    <mergeCell ref="C122:H122"/>
    <mergeCell ref="C123:H123"/>
    <mergeCell ref="C124:H124"/>
    <mergeCell ref="C93:H93"/>
    <mergeCell ref="C94:H94"/>
    <mergeCell ref="C95:H95"/>
    <mergeCell ref="C24:H24"/>
    <mergeCell ref="C25:H25"/>
    <mergeCell ref="C26:H26"/>
    <mergeCell ref="C27:H27"/>
    <mergeCell ref="C129:H129"/>
    <mergeCell ref="C130:H130"/>
    <mergeCell ref="C131:H131"/>
    <mergeCell ref="C132:H132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C81:H81"/>
    <mergeCell ref="B117:H117"/>
    <mergeCell ref="C118:H118"/>
    <mergeCell ref="C119:H119"/>
    <mergeCell ref="C73:H73"/>
    <mergeCell ref="C74:H74"/>
    <mergeCell ref="C75:H75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C28:H28"/>
    <mergeCell ref="C29:H29"/>
    <mergeCell ref="C30:H30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32:H32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33:H33"/>
    <mergeCell ref="C34:H34"/>
    <mergeCell ref="C35:H35"/>
    <mergeCell ref="C36:H36"/>
    <mergeCell ref="C49:H49"/>
    <mergeCell ref="C37:H37"/>
    <mergeCell ref="C43:H43"/>
    <mergeCell ref="C44:H44"/>
    <mergeCell ref="C45:H45"/>
    <mergeCell ref="C19:H19"/>
    <mergeCell ref="C20:H20"/>
    <mergeCell ref="C21:H21"/>
    <mergeCell ref="C22:H22"/>
    <mergeCell ref="C23:H23"/>
    <mergeCell ref="C387:H387"/>
    <mergeCell ref="C388:H388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78:H378"/>
    <mergeCell ref="C379:H379"/>
    <mergeCell ref="C380:H380"/>
    <mergeCell ref="C381:H381"/>
    <mergeCell ref="C383:H383"/>
    <mergeCell ref="C384:H384"/>
    <mergeCell ref="C385:H385"/>
    <mergeCell ref="C386:H386"/>
    <mergeCell ref="C412:H412"/>
    <mergeCell ref="C413:H413"/>
    <mergeCell ref="C399:H399"/>
    <mergeCell ref="C400:H400"/>
    <mergeCell ref="B333:P333"/>
    <mergeCell ref="B348:P348"/>
    <mergeCell ref="B371:P371"/>
    <mergeCell ref="C368:H368"/>
    <mergeCell ref="C369:H369"/>
    <mergeCell ref="C318:L318"/>
    <mergeCell ref="C278:H278"/>
    <mergeCell ref="B334:H334"/>
    <mergeCell ref="C335:H335"/>
    <mergeCell ref="C336:H336"/>
    <mergeCell ref="C337:H337"/>
    <mergeCell ref="C355:H355"/>
    <mergeCell ref="C356:H356"/>
    <mergeCell ref="C338:H338"/>
    <mergeCell ref="C339:H339"/>
    <mergeCell ref="C340:H340"/>
    <mergeCell ref="C341:H341"/>
    <mergeCell ref="C342:H342"/>
    <mergeCell ref="C343:H343"/>
    <mergeCell ref="C357:H357"/>
    <mergeCell ref="C358:H358"/>
    <mergeCell ref="C331:H331"/>
    <mergeCell ref="C332:L332"/>
    <mergeCell ref="C279:H279"/>
  </mergeCells>
  <conditionalFormatting sqref="V4">
    <cfRule type="cellIs" dxfId="213" priority="1" stopIfTrue="1" operator="greaterThan">
      <formula>$U4</formula>
    </cfRule>
    <cfRule type="cellIs" dxfId="212" priority="2" stopIfTrue="1" operator="lessThanOrEqual">
      <formula>$U4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1">
    <tabColor rgb="FFFFFF00"/>
  </sheetPr>
  <dimension ref="B2:P46"/>
  <sheetViews>
    <sheetView zoomScale="80" zoomScaleNormal="80" workbookViewId="0">
      <pane xSplit="10" ySplit="4" topLeftCell="K5" activePane="bottomRight" state="frozen"/>
      <selection activeCell="H9" sqref="H9"/>
      <selection pane="topRight" activeCell="H9" sqref="H9"/>
      <selection pane="bottomLeft" activeCell="H9" sqref="H9"/>
      <selection pane="bottomRight" activeCell="C9" sqref="C9:H9"/>
    </sheetView>
  </sheetViews>
  <sheetFormatPr baseColWidth="10" defaultColWidth="9.1640625" defaultRowHeight="13" x14ac:dyDescent="0.15"/>
  <cols>
    <col min="1" max="1" width="3.5" style="442" customWidth="1"/>
    <col min="2" max="2" width="3.6640625" style="442" customWidth="1"/>
    <col min="3" max="8" width="9.1640625" style="442"/>
    <col min="9" max="9" width="12.6640625" style="442" customWidth="1"/>
    <col min="10" max="10" width="20.1640625" style="442" bestFit="1" customWidth="1"/>
    <col min="11" max="16" width="28.5" style="442" customWidth="1"/>
    <col min="17" max="16384" width="9.1640625" style="442"/>
  </cols>
  <sheetData>
    <row r="2" spans="2:16" ht="22.5" customHeight="1" x14ac:dyDescent="0.15">
      <c r="B2" s="962" t="s">
        <v>918</v>
      </c>
      <c r="C2" s="963"/>
      <c r="D2" s="963"/>
      <c r="E2" s="963"/>
      <c r="F2" s="963"/>
      <c r="G2" s="963"/>
      <c r="H2" s="963"/>
      <c r="I2" s="963"/>
      <c r="J2" s="963"/>
      <c r="K2" s="478"/>
      <c r="L2" s="478"/>
      <c r="M2" s="478"/>
      <c r="N2" s="478"/>
      <c r="O2" s="478"/>
      <c r="P2" s="478"/>
    </row>
    <row r="3" spans="2:16" ht="15" customHeight="1" x14ac:dyDescent="0.15">
      <c r="B3" s="1009" t="s">
        <v>919</v>
      </c>
      <c r="C3" s="1010"/>
      <c r="D3" s="1010"/>
      <c r="E3" s="1010"/>
      <c r="F3" s="1010"/>
      <c r="G3" s="1010"/>
      <c r="H3" s="1010"/>
      <c r="I3" s="1010"/>
      <c r="J3" s="1010"/>
      <c r="K3" s="452" t="s">
        <v>899</v>
      </c>
      <c r="L3" s="452" t="s">
        <v>908</v>
      </c>
      <c r="M3" s="452" t="s">
        <v>909</v>
      </c>
      <c r="N3" s="452" t="s">
        <v>924</v>
      </c>
      <c r="O3" s="452" t="s">
        <v>925</v>
      </c>
      <c r="P3" s="452" t="s">
        <v>926</v>
      </c>
    </row>
    <row r="4" spans="2:16" ht="16" x14ac:dyDescent="0.2">
      <c r="B4" s="1011" t="s">
        <v>896</v>
      </c>
      <c r="C4" s="1012"/>
      <c r="D4" s="1012"/>
      <c r="E4" s="1012"/>
      <c r="F4" s="1012"/>
      <c r="G4" s="1012"/>
      <c r="H4" s="1013"/>
      <c r="I4" s="433" t="s">
        <v>16</v>
      </c>
      <c r="J4" s="433" t="s">
        <v>898</v>
      </c>
      <c r="K4" s="434" t="s">
        <v>232</v>
      </c>
      <c r="L4" s="434" t="s">
        <v>232</v>
      </c>
      <c r="M4" s="434" t="s">
        <v>232</v>
      </c>
      <c r="N4" s="434" t="s">
        <v>232</v>
      </c>
      <c r="O4" s="434" t="s">
        <v>232</v>
      </c>
      <c r="P4" s="434" t="s">
        <v>232</v>
      </c>
    </row>
    <row r="5" spans="2:16" x14ac:dyDescent="0.15">
      <c r="B5" s="436">
        <v>1</v>
      </c>
      <c r="C5" s="1035"/>
      <c r="D5" s="1007"/>
      <c r="E5" s="1007"/>
      <c r="F5" s="1007"/>
      <c r="G5" s="1007"/>
      <c r="H5" s="1008"/>
      <c r="I5" s="446"/>
      <c r="J5" s="437">
        <f>IFERROR(IF(INDEX(K5:P5,1,MATCH(SMALL($K$16:$P$16,1),$K$16:$P$16,0))&gt;0,INDEX(K5:P5,1,MATCH(SMALL($K$16:$P$16,1),$K$16:$P$16,0)),IF(INDEX(K5:P5,1,MATCH(SMALL($K$16:$P$16,2),$K$16:$P$16,0))&gt;0,INDEX(K5:P5,1,MATCH(SMALL($K$16:$P$16,2),$K$16:$P$16,0)),IF(INDEX(K5:P5,1,MATCH(SMALL($K$16:$P$16,3),$K$16:$P$16,0))&gt;0,INDEX(K5:P5,1,MATCH(SMALL($K$16:$P$16,3),$K$16:$P$16,0)),IF(INDEX(K5:P5,1,MATCH(SMALL($K$16:$P$16,4),$K$16:$P$16,0))&gt;0,INDEX(K5:P5,1,MATCH(SMALL($K$16:$P$16,4),$K$16:$P$16,0)),IF(INDEX(K5:P5,1,MATCH(SMALL($K$16:$P$16,5),$K$16:$P$16,0))&gt;0,INDEX(K5:P5,1,MATCH(SMALL($K$16:$P$16,5),$K$16:$P$16,0)),INDEX(K5:P5,1,MATCH(SMALL($K$16:$P$16,6),$K$16:$P$16,0))))))),0)</f>
        <v>0</v>
      </c>
      <c r="K5" s="447"/>
      <c r="L5" s="447"/>
      <c r="M5" s="447"/>
      <c r="N5" s="447"/>
      <c r="O5" s="447"/>
      <c r="P5" s="447"/>
    </row>
    <row r="6" spans="2:16" x14ac:dyDescent="0.15">
      <c r="B6" s="436">
        <v>2</v>
      </c>
      <c r="C6" s="1035"/>
      <c r="D6" s="1007"/>
      <c r="E6" s="1007"/>
      <c r="F6" s="1007"/>
      <c r="G6" s="1007"/>
      <c r="H6" s="1008"/>
      <c r="I6" s="640"/>
      <c r="J6" s="437">
        <f t="shared" ref="J6:J14" si="0">IFERROR(IF(INDEX(K6:P6,1,MATCH(SMALL($K$16:$P$16,1),$K$16:$P$16,0))&gt;0,INDEX(K6:P6,1,MATCH(SMALL($K$16:$P$16,1),$K$16:$P$16,0)),IF(INDEX(K6:P6,1,MATCH(SMALL($K$16:$P$16,2),$K$16:$P$16,0))&gt;0,INDEX(K6:P6,1,MATCH(SMALL($K$16:$P$16,2),$K$16:$P$16,0)),IF(INDEX(K6:P6,1,MATCH(SMALL($K$16:$P$16,3),$K$16:$P$16,0))&gt;0,INDEX(K6:P6,1,MATCH(SMALL($K$16:$P$16,3),$K$16:$P$16,0)),IF(INDEX(K6:P6,1,MATCH(SMALL($K$16:$P$16,4),$K$16:$P$16,0))&gt;0,INDEX(K6:P6,1,MATCH(SMALL($K$16:$P$16,4),$K$16:$P$16,0)),IF(INDEX(K6:P6,1,MATCH(SMALL($K$16:$P$16,5),$K$16:$P$16,0))&gt;0,INDEX(K6:P6,1,MATCH(SMALL($K$16:$P$16,5),$K$16:$P$16,0)),INDEX(K6:P6,1,MATCH(SMALL($K$16:$P$16,6),$K$16:$P$16,0))))))),0)</f>
        <v>0</v>
      </c>
      <c r="K6" s="447"/>
      <c r="L6" s="447"/>
      <c r="M6" s="447"/>
      <c r="N6" s="447"/>
      <c r="O6" s="447"/>
      <c r="P6" s="447"/>
    </row>
    <row r="7" spans="2:16" x14ac:dyDescent="0.15">
      <c r="B7" s="436">
        <v>3</v>
      </c>
      <c r="C7" s="1035"/>
      <c r="D7" s="1007"/>
      <c r="E7" s="1007"/>
      <c r="F7" s="1007"/>
      <c r="G7" s="1007"/>
      <c r="H7" s="1008"/>
      <c r="I7" s="446"/>
      <c r="J7" s="437">
        <f t="shared" si="0"/>
        <v>0</v>
      </c>
      <c r="K7" s="447"/>
      <c r="L7" s="447"/>
      <c r="M7" s="447"/>
      <c r="N7" s="447"/>
      <c r="O7" s="447"/>
      <c r="P7" s="447"/>
    </row>
    <row r="8" spans="2:16" x14ac:dyDescent="0.15">
      <c r="B8" s="436">
        <v>4</v>
      </c>
      <c r="C8" s="1035"/>
      <c r="D8" s="1007"/>
      <c r="E8" s="1007"/>
      <c r="F8" s="1007"/>
      <c r="G8" s="1007"/>
      <c r="H8" s="1008"/>
      <c r="I8" s="446"/>
      <c r="J8" s="437">
        <f t="shared" si="0"/>
        <v>0</v>
      </c>
      <c r="K8" s="641"/>
      <c r="L8" s="641"/>
      <c r="M8" s="447"/>
      <c r="N8" s="447"/>
      <c r="O8" s="447"/>
      <c r="P8" s="447"/>
    </row>
    <row r="9" spans="2:16" x14ac:dyDescent="0.15">
      <c r="B9" s="436">
        <v>5</v>
      </c>
      <c r="C9" s="1007"/>
      <c r="D9" s="1007"/>
      <c r="E9" s="1007"/>
      <c r="F9" s="1007"/>
      <c r="G9" s="1007"/>
      <c r="H9" s="1008"/>
      <c r="I9" s="446"/>
      <c r="J9" s="437">
        <f t="shared" si="0"/>
        <v>0</v>
      </c>
      <c r="K9" s="447"/>
      <c r="L9" s="447"/>
      <c r="M9" s="447"/>
      <c r="N9" s="447"/>
      <c r="O9" s="447"/>
      <c r="P9" s="447"/>
    </row>
    <row r="10" spans="2:16" x14ac:dyDescent="0.15">
      <c r="B10" s="436">
        <v>6</v>
      </c>
      <c r="C10" s="1007"/>
      <c r="D10" s="1007"/>
      <c r="E10" s="1007"/>
      <c r="F10" s="1007"/>
      <c r="G10" s="1007"/>
      <c r="H10" s="1008"/>
      <c r="I10" s="446"/>
      <c r="J10" s="437">
        <f t="shared" si="0"/>
        <v>0</v>
      </c>
      <c r="K10" s="447"/>
      <c r="L10" s="447"/>
      <c r="M10" s="447"/>
      <c r="N10" s="447"/>
      <c r="O10" s="447"/>
      <c r="P10" s="447"/>
    </row>
    <row r="11" spans="2:16" x14ac:dyDescent="0.15">
      <c r="B11" s="436">
        <v>7</v>
      </c>
      <c r="C11" s="1007"/>
      <c r="D11" s="1007"/>
      <c r="E11" s="1007"/>
      <c r="F11" s="1007"/>
      <c r="G11" s="1007"/>
      <c r="H11" s="1008"/>
      <c r="I11" s="446"/>
      <c r="J11" s="437">
        <f t="shared" si="0"/>
        <v>0</v>
      </c>
      <c r="K11" s="447"/>
      <c r="L11" s="447"/>
      <c r="M11" s="447"/>
      <c r="N11" s="447"/>
      <c r="O11" s="447"/>
      <c r="P11" s="447"/>
    </row>
    <row r="12" spans="2:16" x14ac:dyDescent="0.15">
      <c r="B12" s="436">
        <v>8</v>
      </c>
      <c r="C12" s="1007"/>
      <c r="D12" s="1007"/>
      <c r="E12" s="1007"/>
      <c r="F12" s="1007"/>
      <c r="G12" s="1007"/>
      <c r="H12" s="1008"/>
      <c r="I12" s="446"/>
      <c r="J12" s="437">
        <f t="shared" si="0"/>
        <v>0</v>
      </c>
      <c r="K12" s="447"/>
      <c r="L12" s="447"/>
      <c r="M12" s="447"/>
      <c r="N12" s="447"/>
      <c r="O12" s="447"/>
      <c r="P12" s="447"/>
    </row>
    <row r="13" spans="2:16" x14ac:dyDescent="0.15">
      <c r="B13" s="436">
        <v>9</v>
      </c>
      <c r="C13" s="1007"/>
      <c r="D13" s="1007"/>
      <c r="E13" s="1007"/>
      <c r="F13" s="1007"/>
      <c r="G13" s="1007"/>
      <c r="H13" s="1008"/>
      <c r="I13" s="446"/>
      <c r="J13" s="437">
        <f t="shared" si="0"/>
        <v>0</v>
      </c>
      <c r="K13" s="447"/>
      <c r="L13" s="447"/>
      <c r="M13" s="447"/>
      <c r="N13" s="447"/>
      <c r="O13" s="447"/>
      <c r="P13" s="447"/>
    </row>
    <row r="14" spans="2:16" x14ac:dyDescent="0.15">
      <c r="B14" s="449">
        <v>10</v>
      </c>
      <c r="C14" s="1036"/>
      <c r="D14" s="1036"/>
      <c r="E14" s="1036"/>
      <c r="F14" s="1036"/>
      <c r="G14" s="1036"/>
      <c r="H14" s="1037"/>
      <c r="I14" s="450"/>
      <c r="J14" s="437">
        <f t="shared" si="0"/>
        <v>0</v>
      </c>
      <c r="K14" s="451"/>
      <c r="L14" s="451"/>
      <c r="M14" s="451"/>
      <c r="N14" s="451"/>
      <c r="O14" s="451"/>
      <c r="P14" s="451"/>
    </row>
    <row r="15" spans="2:16" ht="15" customHeight="1" x14ac:dyDescent="0.15">
      <c r="B15" s="448"/>
      <c r="C15" s="1000" t="s">
        <v>910</v>
      </c>
      <c r="D15" s="1000"/>
      <c r="E15" s="1000"/>
      <c r="F15" s="1000"/>
      <c r="G15" s="1000"/>
      <c r="H15" s="1000"/>
      <c r="I15" s="1000"/>
      <c r="J15" s="1000"/>
      <c r="K15" s="452" t="s">
        <v>899</v>
      </c>
      <c r="L15" s="452" t="s">
        <v>908</v>
      </c>
      <c r="M15" s="452" t="s">
        <v>909</v>
      </c>
      <c r="N15" s="452" t="s">
        <v>924</v>
      </c>
      <c r="O15" s="452" t="s">
        <v>925</v>
      </c>
      <c r="P15" s="452" t="s">
        <v>926</v>
      </c>
    </row>
    <row r="16" spans="2:16" ht="15" customHeight="1" x14ac:dyDescent="0.15">
      <c r="B16" s="1001" t="s">
        <v>1329</v>
      </c>
      <c r="C16" s="1002"/>
      <c r="D16" s="1002"/>
      <c r="E16" s="1002"/>
      <c r="F16" s="1002"/>
      <c r="G16" s="1002"/>
      <c r="H16" s="1002"/>
      <c r="I16" s="1002"/>
      <c r="J16" s="1003"/>
      <c r="K16" s="727" t="str">
        <f>IF(SUMPRODUCT(($I$5:$I$14)*(K5:K14))=0,"-",SUMPRODUCT(($I$5:$I$14)*(K5:K14)))</f>
        <v>-</v>
      </c>
      <c r="L16" s="727" t="str">
        <f t="shared" ref="L16:P16" si="1">IF(SUMPRODUCT(($I$5:$I$14)*(L5:L14))=0,"-",SUMPRODUCT(($I$5:$I$14)*(L5:L14)))</f>
        <v>-</v>
      </c>
      <c r="M16" s="727" t="str">
        <f t="shared" si="1"/>
        <v>-</v>
      </c>
      <c r="N16" s="727" t="str">
        <f t="shared" si="1"/>
        <v>-</v>
      </c>
      <c r="O16" s="727" t="str">
        <f t="shared" si="1"/>
        <v>-</v>
      </c>
      <c r="P16" s="727" t="str">
        <f t="shared" si="1"/>
        <v>-</v>
      </c>
    </row>
    <row r="17" spans="2:16" ht="15" customHeight="1" x14ac:dyDescent="0.15">
      <c r="B17" s="1001" t="s">
        <v>900</v>
      </c>
      <c r="C17" s="1002"/>
      <c r="D17" s="1002"/>
      <c r="E17" s="1002"/>
      <c r="F17" s="1002"/>
      <c r="G17" s="1002"/>
      <c r="H17" s="1002"/>
      <c r="I17" s="1002"/>
      <c r="J17" s="1003"/>
      <c r="K17" s="465"/>
      <c r="L17" s="466"/>
      <c r="M17" s="732"/>
      <c r="N17" s="465"/>
      <c r="O17" s="465"/>
      <c r="P17" s="465"/>
    </row>
    <row r="18" spans="2:16" ht="15" customHeight="1" x14ac:dyDescent="0.15">
      <c r="B18" s="1001" t="s">
        <v>901</v>
      </c>
      <c r="C18" s="1002"/>
      <c r="D18" s="1002"/>
      <c r="E18" s="1002"/>
      <c r="F18" s="1002"/>
      <c r="G18" s="1002"/>
      <c r="H18" s="1002"/>
      <c r="I18" s="1002"/>
      <c r="J18" s="1003"/>
      <c r="K18" s="466"/>
      <c r="L18" s="466"/>
      <c r="M18" s="734"/>
      <c r="N18" s="466"/>
      <c r="O18" s="466"/>
      <c r="P18" s="466"/>
    </row>
    <row r="19" spans="2:16" ht="15" customHeight="1" x14ac:dyDescent="0.15">
      <c r="B19" s="1001" t="s">
        <v>902</v>
      </c>
      <c r="C19" s="1002"/>
      <c r="D19" s="1002"/>
      <c r="E19" s="1002"/>
      <c r="F19" s="1002"/>
      <c r="G19" s="1002"/>
      <c r="H19" s="1002"/>
      <c r="I19" s="1002"/>
      <c r="J19" s="1003"/>
      <c r="K19" s="467"/>
      <c r="L19" s="467"/>
      <c r="M19" s="467"/>
      <c r="N19" s="467"/>
      <c r="O19" s="467"/>
      <c r="P19" s="467"/>
    </row>
    <row r="20" spans="2:16" ht="15" customHeight="1" x14ac:dyDescent="0.15">
      <c r="B20" s="1001" t="s">
        <v>903</v>
      </c>
      <c r="C20" s="1002"/>
      <c r="D20" s="1002"/>
      <c r="E20" s="1002"/>
      <c r="F20" s="1002"/>
      <c r="G20" s="1002"/>
      <c r="H20" s="1002"/>
      <c r="I20" s="1002"/>
      <c r="J20" s="1003"/>
      <c r="K20" s="467"/>
      <c r="L20" s="467"/>
      <c r="M20" s="467"/>
      <c r="N20" s="467"/>
      <c r="O20" s="467"/>
      <c r="P20" s="467"/>
    </row>
    <row r="21" spans="2:16" ht="15" customHeight="1" x14ac:dyDescent="0.15">
      <c r="B21" s="1001" t="s">
        <v>904</v>
      </c>
      <c r="C21" s="1002"/>
      <c r="D21" s="1002"/>
      <c r="E21" s="1002"/>
      <c r="F21" s="1002"/>
      <c r="G21" s="1002"/>
      <c r="H21" s="1002"/>
      <c r="I21" s="1002"/>
      <c r="J21" s="1003"/>
      <c r="K21" s="465"/>
      <c r="L21" s="642"/>
      <c r="M21" s="732"/>
      <c r="N21" s="465"/>
      <c r="O21" s="465"/>
      <c r="P21" s="465"/>
    </row>
    <row r="22" spans="2:16" ht="15" x14ac:dyDescent="0.15">
      <c r="B22" s="1001" t="s">
        <v>905</v>
      </c>
      <c r="C22" s="1002"/>
      <c r="D22" s="1002"/>
      <c r="E22" s="1002"/>
      <c r="F22" s="1002"/>
      <c r="G22" s="1002"/>
      <c r="H22" s="1002"/>
      <c r="I22" s="1002"/>
      <c r="J22" s="1003"/>
      <c r="K22" s="468"/>
      <c r="L22" s="468"/>
      <c r="M22" s="468"/>
      <c r="N22" s="468"/>
      <c r="O22" s="468"/>
      <c r="P22" s="468"/>
    </row>
    <row r="23" spans="2:16" ht="15" x14ac:dyDescent="0.15">
      <c r="B23" s="1001" t="s">
        <v>906</v>
      </c>
      <c r="C23" s="1002"/>
      <c r="D23" s="1002"/>
      <c r="E23" s="1002"/>
      <c r="F23" s="1002"/>
      <c r="G23" s="1002"/>
      <c r="H23" s="1002"/>
      <c r="I23" s="1002"/>
      <c r="J23" s="1003"/>
      <c r="K23" s="736"/>
      <c r="L23" s="736"/>
      <c r="M23" s="736"/>
      <c r="N23" s="469"/>
      <c r="O23" s="469"/>
      <c r="P23" s="469"/>
    </row>
    <row r="24" spans="2:16" ht="15" customHeight="1" x14ac:dyDescent="0.15">
      <c r="B24" s="1014" t="s">
        <v>907</v>
      </c>
      <c r="C24" s="1015"/>
      <c r="D24" s="1015"/>
      <c r="E24" s="1015"/>
      <c r="F24" s="1015"/>
      <c r="G24" s="1015"/>
      <c r="H24" s="1015"/>
      <c r="I24" s="1015"/>
      <c r="J24" s="1016"/>
      <c r="K24" s="1099" t="s">
        <v>1331</v>
      </c>
      <c r="L24" s="1100"/>
      <c r="M24" s="1101"/>
      <c r="N24" s="1099" t="s">
        <v>1331</v>
      </c>
      <c r="O24" s="1100"/>
      <c r="P24" s="1101"/>
    </row>
    <row r="25" spans="2:16" ht="15" x14ac:dyDescent="0.15">
      <c r="B25" s="1009" t="s">
        <v>920</v>
      </c>
      <c r="C25" s="1010"/>
      <c r="D25" s="1010"/>
      <c r="E25" s="1010"/>
      <c r="F25" s="1010"/>
      <c r="G25" s="1010"/>
      <c r="H25" s="1010"/>
      <c r="I25" s="1010"/>
      <c r="J25" s="1010"/>
      <c r="K25" s="452" t="s">
        <v>899</v>
      </c>
      <c r="L25" s="452" t="s">
        <v>908</v>
      </c>
      <c r="M25" s="452" t="s">
        <v>909</v>
      </c>
      <c r="N25" s="452" t="s">
        <v>924</v>
      </c>
      <c r="O25" s="452" t="s">
        <v>925</v>
      </c>
      <c r="P25" s="452" t="s">
        <v>926</v>
      </c>
    </row>
    <row r="26" spans="2:16" ht="16" x14ac:dyDescent="0.2">
      <c r="B26" s="1011" t="s">
        <v>896</v>
      </c>
      <c r="C26" s="1012"/>
      <c r="D26" s="1012"/>
      <c r="E26" s="1012"/>
      <c r="F26" s="1012"/>
      <c r="G26" s="1012"/>
      <c r="H26" s="1013"/>
      <c r="I26" s="433" t="s">
        <v>16</v>
      </c>
      <c r="J26" s="433" t="s">
        <v>898</v>
      </c>
      <c r="K26" s="434" t="s">
        <v>232</v>
      </c>
      <c r="L26" s="434"/>
      <c r="M26" s="434"/>
      <c r="N26" s="434"/>
      <c r="O26" s="434"/>
      <c r="P26" s="434"/>
    </row>
    <row r="27" spans="2:16" x14ac:dyDescent="0.15">
      <c r="B27" s="436">
        <v>1</v>
      </c>
      <c r="C27" s="1035"/>
      <c r="D27" s="1007"/>
      <c r="E27" s="1007"/>
      <c r="F27" s="1007"/>
      <c r="G27" s="1007"/>
      <c r="H27" s="1008"/>
      <c r="I27" s="446"/>
      <c r="J27" s="437">
        <f>IFERROR(IF(INDEX(K27:P27,1,MATCH(SMALL($K$38:$P$38,1),$K$38:$P$38,0))&gt;0,INDEX(K27:P27,1,MATCH(SMALL($K$38:$P$38,1),$K$38:$P$38,0)),IF(INDEX(K27:P27,1,MATCH(SMALL($K$38:$P$38,2),$K$38:$P$38,0))&gt;0,INDEX(K27:P27,1,MATCH(SMALL($K$38:$P$38,2),$K$38:$P$38,0)),IF(INDEX(K27:P27,1,MATCH(SMALL($K$38:$P$38,3),$K$38:$P$38,0))&gt;0,INDEX(K27:P27,1,MATCH(SMALL($K$38:$P$38,3),$K$38:$P$38,0)),IF(INDEX(K27:P27,1,MATCH(SMALL($K$38:$P$38,4),$K$38:$P$38,0))&gt;0,INDEX(K27:P27,1,MATCH(SMALL($K$38:$P$38,4),$K$38:$P$38,0)),IF(INDEX(K27:P27,1,MATCH(SMALL($K$38:$P$38,5),$K$38:$P$38,0))&gt;0,INDEX(K27:P27,1,MATCH(SMALL($K$38:$P$38,5),$K$38:$P$38,0)),INDEX(K27:P27,1,MATCH(SMALL($K$38:$P$38,6),$K$38:$P$38,0))))))),0)</f>
        <v>0</v>
      </c>
      <c r="K27" s="447"/>
      <c r="L27" s="447"/>
      <c r="M27" s="447"/>
      <c r="N27" s="447"/>
      <c r="O27" s="447"/>
      <c r="P27" s="447"/>
    </row>
    <row r="28" spans="2:16" x14ac:dyDescent="0.15">
      <c r="B28" s="436">
        <v>2</v>
      </c>
      <c r="C28" s="1035"/>
      <c r="D28" s="1007"/>
      <c r="E28" s="1007"/>
      <c r="F28" s="1007"/>
      <c r="G28" s="1007"/>
      <c r="H28" s="1008"/>
      <c r="I28" s="446"/>
      <c r="J28" s="437">
        <f t="shared" ref="J28:J36" si="2">IFERROR(IF(INDEX(K28:P28,1,MATCH(SMALL($K$38:$P$38,1),$K$38:$P$38,0))&gt;0,INDEX(K28:P28,1,MATCH(SMALL($K$38:$P$38,1),$K$38:$P$38,0)),IF(INDEX(K28:P28,1,MATCH(SMALL($K$38:$P$38,2),$K$38:$P$38,0))&gt;0,INDEX(K28:P28,1,MATCH(SMALL($K$38:$P$38,2),$K$38:$P$38,0)),IF(INDEX(K28:P28,1,MATCH(SMALL($K$38:$P$38,3),$K$38:$P$38,0))&gt;0,INDEX(K28:P28,1,MATCH(SMALL($K$38:$P$38,3),$K$38:$P$38,0)),IF(INDEX(K28:P28,1,MATCH(SMALL($K$38:$P$38,4),$K$38:$P$38,0))&gt;0,INDEX(K28:P28,1,MATCH(SMALL($K$38:$P$38,4),$K$38:$P$38,0)),IF(INDEX(K28:P28,1,MATCH(SMALL($K$38:$P$38,5),$K$38:$P$38,0))&gt;0,INDEX(K28:P28,1,MATCH(SMALL($K$38:$P$38,5),$K$38:$P$38,0)),INDEX(K28:P28,1,MATCH(SMALL($K$38:$P$38,6),$K$38:$P$38,0))))))),0)</f>
        <v>0</v>
      </c>
      <c r="K28" s="447"/>
      <c r="L28" s="447"/>
      <c r="M28" s="447"/>
      <c r="N28" s="447"/>
      <c r="O28" s="447"/>
      <c r="P28" s="447"/>
    </row>
    <row r="29" spans="2:16" x14ac:dyDescent="0.15">
      <c r="B29" s="436">
        <v>3</v>
      </c>
      <c r="C29" s="1035"/>
      <c r="D29" s="1007"/>
      <c r="E29" s="1007"/>
      <c r="F29" s="1007"/>
      <c r="G29" s="1007"/>
      <c r="H29" s="1008"/>
      <c r="I29" s="446"/>
      <c r="J29" s="437">
        <f t="shared" si="2"/>
        <v>0</v>
      </c>
      <c r="K29" s="447"/>
      <c r="L29" s="447"/>
      <c r="M29" s="447"/>
      <c r="N29" s="447"/>
      <c r="O29" s="447"/>
      <c r="P29" s="447"/>
    </row>
    <row r="30" spans="2:16" x14ac:dyDescent="0.15">
      <c r="B30" s="436">
        <v>4</v>
      </c>
      <c r="C30" s="1035"/>
      <c r="D30" s="1007"/>
      <c r="E30" s="1007"/>
      <c r="F30" s="1007"/>
      <c r="G30" s="1007"/>
      <c r="H30" s="1008"/>
      <c r="I30" s="446"/>
      <c r="J30" s="437">
        <f t="shared" si="2"/>
        <v>0</v>
      </c>
      <c r="K30" s="447"/>
      <c r="L30" s="447"/>
      <c r="M30" s="447"/>
      <c r="N30" s="447"/>
      <c r="O30" s="447"/>
      <c r="P30" s="447"/>
    </row>
    <row r="31" spans="2:16" x14ac:dyDescent="0.15">
      <c r="B31" s="436">
        <v>5</v>
      </c>
      <c r="C31" s="1035"/>
      <c r="D31" s="1007"/>
      <c r="E31" s="1007"/>
      <c r="F31" s="1007"/>
      <c r="G31" s="1007"/>
      <c r="H31" s="1008"/>
      <c r="I31" s="446"/>
      <c r="J31" s="437">
        <f t="shared" si="2"/>
        <v>0</v>
      </c>
      <c r="K31" s="447"/>
      <c r="L31" s="447"/>
      <c r="M31" s="447"/>
      <c r="N31" s="447"/>
      <c r="O31" s="447"/>
      <c r="P31" s="447"/>
    </row>
    <row r="32" spans="2:16" x14ac:dyDescent="0.15">
      <c r="B32" s="436">
        <v>6</v>
      </c>
      <c r="C32" s="1035"/>
      <c r="D32" s="1007"/>
      <c r="E32" s="1007"/>
      <c r="F32" s="1007"/>
      <c r="G32" s="1007"/>
      <c r="H32" s="1008"/>
      <c r="I32" s="446"/>
      <c r="J32" s="437">
        <f t="shared" si="2"/>
        <v>0</v>
      </c>
      <c r="K32" s="447"/>
      <c r="L32" s="447"/>
      <c r="M32" s="447"/>
      <c r="N32" s="447"/>
      <c r="O32" s="447"/>
      <c r="P32" s="447"/>
    </row>
    <row r="33" spans="2:16" x14ac:dyDescent="0.15">
      <c r="B33" s="436">
        <v>7</v>
      </c>
      <c r="C33" s="1035"/>
      <c r="D33" s="1007"/>
      <c r="E33" s="1007"/>
      <c r="F33" s="1007"/>
      <c r="G33" s="1007"/>
      <c r="H33" s="1008"/>
      <c r="I33" s="446"/>
      <c r="J33" s="437">
        <f t="shared" si="2"/>
        <v>0</v>
      </c>
      <c r="K33" s="447"/>
      <c r="L33" s="447"/>
      <c r="M33" s="447"/>
      <c r="N33" s="447"/>
      <c r="O33" s="447"/>
      <c r="P33" s="447"/>
    </row>
    <row r="34" spans="2:16" x14ac:dyDescent="0.15">
      <c r="B34" s="436">
        <v>8</v>
      </c>
      <c r="C34" s="1035"/>
      <c r="D34" s="1007"/>
      <c r="E34" s="1007"/>
      <c r="F34" s="1007"/>
      <c r="G34" s="1007"/>
      <c r="H34" s="1008"/>
      <c r="I34" s="446"/>
      <c r="J34" s="437">
        <f t="shared" si="2"/>
        <v>0</v>
      </c>
      <c r="K34" s="447"/>
      <c r="L34" s="447"/>
      <c r="M34" s="447"/>
      <c r="N34" s="447"/>
      <c r="O34" s="447"/>
      <c r="P34" s="447"/>
    </row>
    <row r="35" spans="2:16" x14ac:dyDescent="0.15">
      <c r="B35" s="436">
        <v>9</v>
      </c>
      <c r="C35" s="1035"/>
      <c r="D35" s="1007"/>
      <c r="E35" s="1007"/>
      <c r="F35" s="1007"/>
      <c r="G35" s="1007"/>
      <c r="H35" s="1008"/>
      <c r="I35" s="446"/>
      <c r="J35" s="437">
        <f t="shared" si="2"/>
        <v>0</v>
      </c>
      <c r="K35" s="447"/>
      <c r="L35" s="447"/>
      <c r="M35" s="447"/>
      <c r="N35" s="447"/>
      <c r="O35" s="447"/>
      <c r="P35" s="447"/>
    </row>
    <row r="36" spans="2:16" x14ac:dyDescent="0.15">
      <c r="B36" s="449">
        <v>10</v>
      </c>
      <c r="C36" s="1035"/>
      <c r="D36" s="1007"/>
      <c r="E36" s="1007"/>
      <c r="F36" s="1007"/>
      <c r="G36" s="1007"/>
      <c r="H36" s="1008"/>
      <c r="I36" s="450"/>
      <c r="J36" s="437">
        <f t="shared" si="2"/>
        <v>0</v>
      </c>
      <c r="K36" s="451"/>
      <c r="L36" s="451"/>
      <c r="M36" s="451"/>
      <c r="N36" s="451"/>
      <c r="O36" s="451"/>
      <c r="P36" s="451"/>
    </row>
    <row r="37" spans="2:16" ht="15" x14ac:dyDescent="0.15">
      <c r="B37" s="448"/>
      <c r="C37" s="1000" t="s">
        <v>910</v>
      </c>
      <c r="D37" s="1000"/>
      <c r="E37" s="1000"/>
      <c r="F37" s="1000"/>
      <c r="G37" s="1000"/>
      <c r="H37" s="1000"/>
      <c r="I37" s="1000"/>
      <c r="J37" s="1000"/>
      <c r="K37" s="452" t="s">
        <v>899</v>
      </c>
      <c r="L37" s="452" t="s">
        <v>908</v>
      </c>
      <c r="M37" s="452" t="s">
        <v>909</v>
      </c>
      <c r="N37" s="452" t="s">
        <v>924</v>
      </c>
      <c r="O37" s="452" t="s">
        <v>925</v>
      </c>
      <c r="P37" s="452" t="s">
        <v>926</v>
      </c>
    </row>
    <row r="38" spans="2:16" ht="15" customHeight="1" x14ac:dyDescent="0.15">
      <c r="B38" s="1001" t="s">
        <v>1329</v>
      </c>
      <c r="C38" s="1002"/>
      <c r="D38" s="1002"/>
      <c r="E38" s="1002"/>
      <c r="F38" s="1002"/>
      <c r="G38" s="1002"/>
      <c r="H38" s="1002"/>
      <c r="I38" s="1002"/>
      <c r="J38" s="1003"/>
      <c r="K38" s="727" t="str">
        <f>IF(SUMPRODUCT(($I$27:$I$36)*(K27:K36))=0,"-",SUMPRODUCT(($I$27:$I$36)*(K27:K36)))</f>
        <v>-</v>
      </c>
      <c r="L38" s="727" t="str">
        <f t="shared" ref="L38:P38" si="3">IF(SUMPRODUCT(($I$27:$I$36)*(L27:L36))=0,"-",SUMPRODUCT(($I$27:$I$36)*(L27:L36)))</f>
        <v>-</v>
      </c>
      <c r="M38" s="727" t="str">
        <f t="shared" si="3"/>
        <v>-</v>
      </c>
      <c r="N38" s="727" t="str">
        <f t="shared" si="3"/>
        <v>-</v>
      </c>
      <c r="O38" s="727" t="str">
        <f t="shared" si="3"/>
        <v>-</v>
      </c>
      <c r="P38" s="727" t="str">
        <f t="shared" si="3"/>
        <v>-</v>
      </c>
    </row>
    <row r="39" spans="2:16" ht="15" x14ac:dyDescent="0.15">
      <c r="B39" s="1001" t="s">
        <v>900</v>
      </c>
      <c r="C39" s="1002"/>
      <c r="D39" s="1002"/>
      <c r="E39" s="1002"/>
      <c r="F39" s="1002"/>
      <c r="G39" s="1002"/>
      <c r="H39" s="1002"/>
      <c r="I39" s="1002"/>
      <c r="J39" s="1003"/>
      <c r="K39" s="465"/>
      <c r="L39" s="465"/>
      <c r="M39" s="465"/>
      <c r="N39" s="465"/>
      <c r="O39" s="465"/>
      <c r="P39" s="465"/>
    </row>
    <row r="40" spans="2:16" ht="15" x14ac:dyDescent="0.15">
      <c r="B40" s="1001" t="s">
        <v>901</v>
      </c>
      <c r="C40" s="1002"/>
      <c r="D40" s="1002"/>
      <c r="E40" s="1002"/>
      <c r="F40" s="1002"/>
      <c r="G40" s="1002"/>
      <c r="H40" s="1002"/>
      <c r="I40" s="1002"/>
      <c r="J40" s="1003"/>
      <c r="K40" s="466"/>
      <c r="L40" s="466"/>
      <c r="M40" s="466"/>
      <c r="N40" s="466"/>
      <c r="O40" s="466"/>
      <c r="P40" s="466"/>
    </row>
    <row r="41" spans="2:16" ht="15" x14ac:dyDescent="0.15">
      <c r="B41" s="1001" t="s">
        <v>902</v>
      </c>
      <c r="C41" s="1002"/>
      <c r="D41" s="1002"/>
      <c r="E41" s="1002"/>
      <c r="F41" s="1002"/>
      <c r="G41" s="1002"/>
      <c r="H41" s="1002"/>
      <c r="I41" s="1002"/>
      <c r="J41" s="1003"/>
      <c r="K41" s="467"/>
      <c r="L41" s="467"/>
      <c r="M41" s="467"/>
      <c r="N41" s="467"/>
      <c r="O41" s="467"/>
      <c r="P41" s="467"/>
    </row>
    <row r="42" spans="2:16" ht="15" x14ac:dyDescent="0.15">
      <c r="B42" s="1001" t="s">
        <v>903</v>
      </c>
      <c r="C42" s="1002"/>
      <c r="D42" s="1002"/>
      <c r="E42" s="1002"/>
      <c r="F42" s="1002"/>
      <c r="G42" s="1002"/>
      <c r="H42" s="1002"/>
      <c r="I42" s="1002"/>
      <c r="J42" s="1003"/>
      <c r="K42" s="467"/>
      <c r="L42" s="467"/>
      <c r="M42" s="467"/>
      <c r="N42" s="467"/>
      <c r="O42" s="467"/>
      <c r="P42" s="467"/>
    </row>
    <row r="43" spans="2:16" ht="15" x14ac:dyDescent="0.15">
      <c r="B43" s="1001" t="s">
        <v>904</v>
      </c>
      <c r="C43" s="1002"/>
      <c r="D43" s="1002"/>
      <c r="E43" s="1002"/>
      <c r="F43" s="1002"/>
      <c r="G43" s="1002"/>
      <c r="H43" s="1002"/>
      <c r="I43" s="1002"/>
      <c r="J43" s="1003"/>
      <c r="K43" s="465"/>
      <c r="L43" s="465"/>
      <c r="M43" s="465"/>
      <c r="N43" s="465"/>
      <c r="O43" s="465"/>
      <c r="P43" s="465"/>
    </row>
    <row r="44" spans="2:16" ht="15" x14ac:dyDescent="0.15">
      <c r="B44" s="1001" t="s">
        <v>905</v>
      </c>
      <c r="C44" s="1002"/>
      <c r="D44" s="1002"/>
      <c r="E44" s="1002"/>
      <c r="F44" s="1002"/>
      <c r="G44" s="1002"/>
      <c r="H44" s="1002"/>
      <c r="I44" s="1002"/>
      <c r="J44" s="1003"/>
      <c r="K44" s="468"/>
      <c r="L44" s="468"/>
      <c r="M44" s="468"/>
      <c r="N44" s="468"/>
      <c r="O44" s="468"/>
      <c r="P44" s="468"/>
    </row>
    <row r="45" spans="2:16" ht="15" x14ac:dyDescent="0.15">
      <c r="B45" s="1001" t="s">
        <v>906</v>
      </c>
      <c r="C45" s="1002"/>
      <c r="D45" s="1002"/>
      <c r="E45" s="1002"/>
      <c r="F45" s="1002"/>
      <c r="G45" s="1002"/>
      <c r="H45" s="1002"/>
      <c r="I45" s="1002"/>
      <c r="J45" s="1003"/>
      <c r="K45" s="469"/>
      <c r="L45" s="469"/>
      <c r="M45" s="469"/>
      <c r="N45" s="469"/>
      <c r="O45" s="469"/>
      <c r="P45" s="469"/>
    </row>
    <row r="46" spans="2:16" ht="15" customHeight="1" x14ac:dyDescent="0.15">
      <c r="B46" s="1014" t="s">
        <v>907</v>
      </c>
      <c r="C46" s="1015"/>
      <c r="D46" s="1015"/>
      <c r="E46" s="1015"/>
      <c r="F46" s="1015"/>
      <c r="G46" s="1015"/>
      <c r="H46" s="1015"/>
      <c r="I46" s="1015"/>
      <c r="J46" s="1016"/>
      <c r="K46" s="1099" t="s">
        <v>1331</v>
      </c>
      <c r="L46" s="1100"/>
      <c r="M46" s="1101"/>
      <c r="N46" s="1099" t="s">
        <v>1331</v>
      </c>
      <c r="O46" s="1100"/>
      <c r="P46" s="1101"/>
    </row>
  </sheetData>
  <sheetProtection algorithmName="SHA-512" hashValue="5X1fQYpaKUoobzk7Ml57MNOh/Az+RTpXuF/t45tH2YrS1GsVOyohVIXSfXuWfk/6ZPx9r2uSv3WV7w9w/EW6Fg==" saltValue="w2wjtYfJ3qKOYLkMFkM/2g==" spinCount="100000" sheet="1" objects="1" scenarios="1"/>
  <mergeCells count="49">
    <mergeCell ref="B44:J44"/>
    <mergeCell ref="K24:M24"/>
    <mergeCell ref="C37:J37"/>
    <mergeCell ref="C34:H34"/>
    <mergeCell ref="C35:H35"/>
    <mergeCell ref="B26:H26"/>
    <mergeCell ref="C28:H28"/>
    <mergeCell ref="C31:H31"/>
    <mergeCell ref="C32:H32"/>
    <mergeCell ref="B24:J24"/>
    <mergeCell ref="B39:J39"/>
    <mergeCell ref="N24:P24"/>
    <mergeCell ref="N46:P46"/>
    <mergeCell ref="B45:J45"/>
    <mergeCell ref="B46:J46"/>
    <mergeCell ref="K46:M46"/>
    <mergeCell ref="B38:J38"/>
    <mergeCell ref="B40:J40"/>
    <mergeCell ref="B41:J41"/>
    <mergeCell ref="B42:J42"/>
    <mergeCell ref="B43:J43"/>
    <mergeCell ref="C36:H36"/>
    <mergeCell ref="B25:J25"/>
    <mergeCell ref="C29:H29"/>
    <mergeCell ref="C30:H30"/>
    <mergeCell ref="C33:H33"/>
    <mergeCell ref="C27:H27"/>
    <mergeCell ref="C14:H14"/>
    <mergeCell ref="C15:J15"/>
    <mergeCell ref="B16:J16"/>
    <mergeCell ref="B18:J18"/>
    <mergeCell ref="B19:J19"/>
    <mergeCell ref="B17:J17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20:J20"/>
    <mergeCell ref="B21:J21"/>
    <mergeCell ref="B22:J22"/>
  </mergeCells>
  <conditionalFormatting sqref="K5:P14">
    <cfRule type="cellIs" dxfId="211" priority="2" operator="lessThan">
      <formula>0</formula>
    </cfRule>
  </conditionalFormatting>
  <conditionalFormatting sqref="K27:P36">
    <cfRule type="cellIs" dxfId="21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2">
    <tabColor rgb="FFFFFF00"/>
  </sheetPr>
  <dimension ref="B2:W40"/>
  <sheetViews>
    <sheetView zoomScale="80" zoomScaleNormal="80" workbookViewId="0">
      <selection activeCell="C9" sqref="C9:H9"/>
    </sheetView>
  </sheetViews>
  <sheetFormatPr baseColWidth="10" defaultColWidth="9.1640625" defaultRowHeight="13" x14ac:dyDescent="0.15"/>
  <cols>
    <col min="1" max="1" width="3.5" style="442" customWidth="1"/>
    <col min="2" max="2" width="3.6640625" style="442" customWidth="1"/>
    <col min="3" max="8" width="9.1640625" style="442"/>
    <col min="9" max="9" width="12.6640625" style="442" customWidth="1"/>
    <col min="10" max="10" width="13.5" style="442" bestFit="1" customWidth="1"/>
    <col min="11" max="11" width="15.6640625" style="442" customWidth="1"/>
    <col min="12" max="12" width="24.5" style="442" customWidth="1"/>
    <col min="13" max="14" width="14.6640625" style="442" hidden="1" customWidth="1"/>
    <col min="15" max="16384" width="9.1640625" style="442"/>
  </cols>
  <sheetData>
    <row r="2" spans="2:23" ht="22.5" customHeight="1" x14ac:dyDescent="0.15">
      <c r="B2" s="962" t="s">
        <v>931</v>
      </c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963"/>
      <c r="N2" s="963"/>
    </row>
    <row r="3" spans="2:23" ht="15" customHeight="1" x14ac:dyDescent="0.2">
      <c r="B3" s="1009" t="s">
        <v>1326</v>
      </c>
      <c r="C3" s="1010"/>
      <c r="D3" s="1010"/>
      <c r="E3" s="1010"/>
      <c r="F3" s="1010"/>
      <c r="G3" s="1010"/>
      <c r="H3" s="1010"/>
      <c r="I3" s="1010"/>
      <c r="J3" s="1010"/>
      <c r="K3" s="1020"/>
      <c r="L3" s="1009" t="s">
        <v>207</v>
      </c>
      <c r="M3" s="1010"/>
      <c r="N3" s="1020"/>
      <c r="Q3" s="944" t="s">
        <v>868</v>
      </c>
      <c r="R3" s="944"/>
      <c r="S3" s="944"/>
      <c r="T3" s="944"/>
      <c r="U3" s="944"/>
      <c r="V3" s="81" t="s">
        <v>138</v>
      </c>
      <c r="W3" s="81" t="s">
        <v>139</v>
      </c>
    </row>
    <row r="4" spans="2:23" ht="16" x14ac:dyDescent="0.2">
      <c r="B4" s="1011" t="s">
        <v>896</v>
      </c>
      <c r="C4" s="1012"/>
      <c r="D4" s="1012"/>
      <c r="E4" s="1012"/>
      <c r="F4" s="1012"/>
      <c r="G4" s="1012"/>
      <c r="H4" s="1013"/>
      <c r="I4" s="433" t="s">
        <v>16</v>
      </c>
      <c r="J4" s="433" t="s">
        <v>232</v>
      </c>
      <c r="K4" s="435" t="s">
        <v>0</v>
      </c>
      <c r="L4" s="433" t="s">
        <v>781</v>
      </c>
      <c r="M4" s="434" t="s">
        <v>233</v>
      </c>
      <c r="N4" s="434" t="s">
        <v>234</v>
      </c>
      <c r="Q4" s="1102" t="s">
        <v>863</v>
      </c>
      <c r="R4" s="1102"/>
      <c r="S4" s="1102"/>
      <c r="T4" s="1102"/>
      <c r="U4" s="1102"/>
      <c r="V4" s="74">
        <f>'Custo Contábil'!E30</f>
        <v>0.03</v>
      </c>
      <c r="W4" s="75">
        <f>'Custo Contábil'!F30</f>
        <v>0</v>
      </c>
    </row>
    <row r="5" spans="2:23" x14ac:dyDescent="0.15">
      <c r="B5" s="436">
        <v>1</v>
      </c>
      <c r="C5" s="1021" t="str">
        <f>IF(ISBLANK('Treinamento (ORÇ)'!C5:H5)," ",'Treinamento (ORÇ)'!C5:H5)</f>
        <v xml:space="preserve"> </v>
      </c>
      <c r="D5" s="1022"/>
      <c r="E5" s="1022"/>
      <c r="F5" s="1022"/>
      <c r="G5" s="1022"/>
      <c r="H5" s="1023"/>
      <c r="I5" s="614">
        <f>'Treinamento (ORÇ)'!I5</f>
        <v>0</v>
      </c>
      <c r="J5" s="437">
        <f>'Treinamento (ORÇ)'!J5</f>
        <v>0</v>
      </c>
      <c r="K5" s="438">
        <f t="shared" ref="K5:K14" si="0">I5*J5</f>
        <v>0</v>
      </c>
      <c r="L5" s="437">
        <f t="shared" ref="L5:L14" si="1">K5-M5-N5</f>
        <v>0</v>
      </c>
      <c r="M5" s="447"/>
      <c r="N5" s="447"/>
    </row>
    <row r="6" spans="2:23" x14ac:dyDescent="0.15">
      <c r="B6" s="436">
        <v>2</v>
      </c>
      <c r="C6" s="1021" t="str">
        <f>IF(ISBLANK('Treinamento (ORÇ)'!C6:H6)," ",'Treinamento (ORÇ)'!C6:H6)</f>
        <v xml:space="preserve"> </v>
      </c>
      <c r="D6" s="1022"/>
      <c r="E6" s="1022"/>
      <c r="F6" s="1022"/>
      <c r="G6" s="1022"/>
      <c r="H6" s="1023"/>
      <c r="I6" s="614">
        <f>'Treinamento (ORÇ)'!I6</f>
        <v>0</v>
      </c>
      <c r="J6" s="437">
        <f>'Treinamento (ORÇ)'!J6</f>
        <v>0</v>
      </c>
      <c r="K6" s="438">
        <f t="shared" si="0"/>
        <v>0</v>
      </c>
      <c r="L6" s="437">
        <f t="shared" si="1"/>
        <v>0</v>
      </c>
      <c r="M6" s="447"/>
      <c r="N6" s="447"/>
    </row>
    <row r="7" spans="2:23" x14ac:dyDescent="0.15">
      <c r="B7" s="436">
        <v>3</v>
      </c>
      <c r="C7" s="1021" t="str">
        <f>IF(ISBLANK('Treinamento (ORÇ)'!C7:H7)," ",'Treinamento (ORÇ)'!C7:H7)</f>
        <v xml:space="preserve"> </v>
      </c>
      <c r="D7" s="1022"/>
      <c r="E7" s="1022"/>
      <c r="F7" s="1022"/>
      <c r="G7" s="1022"/>
      <c r="H7" s="1023"/>
      <c r="I7" s="614">
        <f>'Treinamento (ORÇ)'!I7</f>
        <v>0</v>
      </c>
      <c r="J7" s="437">
        <f>'Treinamento (ORÇ)'!J7</f>
        <v>0</v>
      </c>
      <c r="K7" s="438">
        <f t="shared" si="0"/>
        <v>0</v>
      </c>
      <c r="L7" s="437">
        <f t="shared" si="1"/>
        <v>0</v>
      </c>
      <c r="M7" s="447"/>
      <c r="N7" s="447"/>
    </row>
    <row r="8" spans="2:23" x14ac:dyDescent="0.15">
      <c r="B8" s="436">
        <v>4</v>
      </c>
      <c r="C8" s="1021" t="str">
        <f>IF(ISBLANK('Treinamento (ORÇ)'!C8:H8)," ",'Treinamento (ORÇ)'!C8:H8)</f>
        <v xml:space="preserve"> </v>
      </c>
      <c r="D8" s="1022"/>
      <c r="E8" s="1022"/>
      <c r="F8" s="1022"/>
      <c r="G8" s="1022"/>
      <c r="H8" s="1023"/>
      <c r="I8" s="614">
        <f>'Treinamento (ORÇ)'!I8</f>
        <v>0</v>
      </c>
      <c r="J8" s="437">
        <f>'Treinamento (ORÇ)'!J8</f>
        <v>0</v>
      </c>
      <c r="K8" s="438">
        <f t="shared" si="0"/>
        <v>0</v>
      </c>
      <c r="L8" s="437">
        <f t="shared" si="1"/>
        <v>0</v>
      </c>
      <c r="M8" s="641"/>
      <c r="N8" s="641"/>
    </row>
    <row r="9" spans="2:23" x14ac:dyDescent="0.15">
      <c r="B9" s="436">
        <v>5</v>
      </c>
      <c r="C9" s="1021" t="str">
        <f>IF(ISBLANK('Treinamento (ORÇ)'!C9:H9)," ",'Treinamento (ORÇ)'!C9:H9)</f>
        <v xml:space="preserve"> </v>
      </c>
      <c r="D9" s="1022"/>
      <c r="E9" s="1022"/>
      <c r="F9" s="1022"/>
      <c r="G9" s="1022"/>
      <c r="H9" s="1023"/>
      <c r="I9" s="614">
        <f>'Treinamento (ORÇ)'!I9</f>
        <v>0</v>
      </c>
      <c r="J9" s="437">
        <f>'Treinamento (ORÇ)'!J9</f>
        <v>0</v>
      </c>
      <c r="K9" s="438">
        <f t="shared" si="0"/>
        <v>0</v>
      </c>
      <c r="L9" s="437">
        <f t="shared" si="1"/>
        <v>0</v>
      </c>
      <c r="M9" s="447"/>
      <c r="N9" s="447"/>
    </row>
    <row r="10" spans="2:23" x14ac:dyDescent="0.15">
      <c r="B10" s="436">
        <v>6</v>
      </c>
      <c r="C10" s="1021" t="str">
        <f>IF(ISBLANK('Treinamento (ORÇ)'!C10:H10)," ",'Treinamento (ORÇ)'!C10:H10)</f>
        <v xml:space="preserve"> </v>
      </c>
      <c r="D10" s="1022"/>
      <c r="E10" s="1022"/>
      <c r="F10" s="1022"/>
      <c r="G10" s="1022"/>
      <c r="H10" s="1023"/>
      <c r="I10" s="614">
        <f>'Treinamento (ORÇ)'!I10</f>
        <v>0</v>
      </c>
      <c r="J10" s="437">
        <f>'Treinamento (ORÇ)'!J10</f>
        <v>0</v>
      </c>
      <c r="K10" s="438">
        <f t="shared" si="0"/>
        <v>0</v>
      </c>
      <c r="L10" s="437">
        <f t="shared" si="1"/>
        <v>0</v>
      </c>
      <c r="M10" s="641"/>
      <c r="N10" s="447"/>
    </row>
    <row r="11" spans="2:23" x14ac:dyDescent="0.15">
      <c r="B11" s="436">
        <v>7</v>
      </c>
      <c r="C11" s="1021" t="str">
        <f>IF(ISBLANK('Treinamento (ORÇ)'!C11:H11)," ",'Treinamento (ORÇ)'!C11:H11)</f>
        <v xml:space="preserve"> </v>
      </c>
      <c r="D11" s="1022"/>
      <c r="E11" s="1022"/>
      <c r="F11" s="1022"/>
      <c r="G11" s="1022"/>
      <c r="H11" s="1023"/>
      <c r="I11" s="614">
        <f>'Treinamento (ORÇ)'!I11</f>
        <v>0</v>
      </c>
      <c r="J11" s="437">
        <f>'Treinamento (ORÇ)'!J11</f>
        <v>0</v>
      </c>
      <c r="K11" s="438">
        <f t="shared" si="0"/>
        <v>0</v>
      </c>
      <c r="L11" s="437">
        <f t="shared" si="1"/>
        <v>0</v>
      </c>
      <c r="M11" s="447"/>
      <c r="N11" s="447"/>
    </row>
    <row r="12" spans="2:23" x14ac:dyDescent="0.15">
      <c r="B12" s="436">
        <v>8</v>
      </c>
      <c r="C12" s="1021" t="str">
        <f>IF(ISBLANK('Treinamento (ORÇ)'!C12:H12)," ",'Treinamento (ORÇ)'!C12:H12)</f>
        <v xml:space="preserve"> </v>
      </c>
      <c r="D12" s="1022"/>
      <c r="E12" s="1022"/>
      <c r="F12" s="1022"/>
      <c r="G12" s="1022"/>
      <c r="H12" s="1023"/>
      <c r="I12" s="614">
        <f>'Treinamento (ORÇ)'!I12</f>
        <v>0</v>
      </c>
      <c r="J12" s="437">
        <f>'Treinamento (ORÇ)'!J12</f>
        <v>0</v>
      </c>
      <c r="K12" s="438">
        <f t="shared" si="0"/>
        <v>0</v>
      </c>
      <c r="L12" s="437">
        <f t="shared" si="1"/>
        <v>0</v>
      </c>
      <c r="M12" s="447"/>
      <c r="N12" s="447"/>
    </row>
    <row r="13" spans="2:23" x14ac:dyDescent="0.15">
      <c r="B13" s="436">
        <v>9</v>
      </c>
      <c r="C13" s="1021" t="str">
        <f>IF(ISBLANK('Treinamento (ORÇ)'!C13:H13)," ",'Treinamento (ORÇ)'!C13:H13)</f>
        <v xml:space="preserve"> </v>
      </c>
      <c r="D13" s="1022"/>
      <c r="E13" s="1022"/>
      <c r="F13" s="1022"/>
      <c r="G13" s="1022"/>
      <c r="H13" s="1023"/>
      <c r="I13" s="614">
        <f>'Treinamento (ORÇ)'!I13</f>
        <v>0</v>
      </c>
      <c r="J13" s="437">
        <f>'Treinamento (ORÇ)'!J13</f>
        <v>0</v>
      </c>
      <c r="K13" s="438">
        <f t="shared" si="0"/>
        <v>0</v>
      </c>
      <c r="L13" s="437">
        <f t="shared" si="1"/>
        <v>0</v>
      </c>
      <c r="M13" s="447"/>
      <c r="N13" s="447"/>
    </row>
    <row r="14" spans="2:23" x14ac:dyDescent="0.15">
      <c r="B14" s="436">
        <v>10</v>
      </c>
      <c r="C14" s="1021" t="str">
        <f>IF(ISBLANK('Treinamento (ORÇ)'!C14:H14)," ",'Treinamento (ORÇ)'!C14:H14)</f>
        <v xml:space="preserve"> </v>
      </c>
      <c r="D14" s="1022"/>
      <c r="E14" s="1022"/>
      <c r="F14" s="1022"/>
      <c r="G14" s="1022"/>
      <c r="H14" s="1023"/>
      <c r="I14" s="614">
        <f>'Treinamento (ORÇ)'!I14</f>
        <v>0</v>
      </c>
      <c r="J14" s="437">
        <f>'Treinamento (ORÇ)'!J14</f>
        <v>0</v>
      </c>
      <c r="K14" s="438">
        <f t="shared" si="0"/>
        <v>0</v>
      </c>
      <c r="L14" s="437">
        <f t="shared" si="1"/>
        <v>0</v>
      </c>
      <c r="M14" s="447"/>
      <c r="N14" s="447"/>
    </row>
    <row r="15" spans="2:23" ht="15" customHeight="1" x14ac:dyDescent="0.15">
      <c r="B15" s="1103" t="s">
        <v>922</v>
      </c>
      <c r="C15" s="1104"/>
      <c r="D15" s="1104"/>
      <c r="E15" s="1104"/>
      <c r="F15" s="1104"/>
      <c r="G15" s="1104"/>
      <c r="H15" s="1104"/>
      <c r="I15" s="1104"/>
      <c r="J15" s="1105"/>
      <c r="K15" s="481">
        <f>SUM(K5:K14)</f>
        <v>0</v>
      </c>
      <c r="L15" s="481">
        <f>SUM(L5:L14)</f>
        <v>0</v>
      </c>
      <c r="M15" s="481">
        <f>SUM(M5:M14)</f>
        <v>0</v>
      </c>
      <c r="N15" s="481">
        <f>SUM(N5:N14)</f>
        <v>0</v>
      </c>
    </row>
    <row r="16" spans="2:23" ht="15" customHeight="1" x14ac:dyDescent="0.15">
      <c r="B16" s="1009" t="s">
        <v>920</v>
      </c>
      <c r="C16" s="1010"/>
      <c r="D16" s="1010"/>
      <c r="E16" s="1010"/>
      <c r="F16" s="1010"/>
      <c r="G16" s="1010"/>
      <c r="H16" s="1010"/>
      <c r="I16" s="1010"/>
      <c r="J16" s="1010"/>
      <c r="K16" s="1020"/>
      <c r="L16" s="1009" t="s">
        <v>207</v>
      </c>
      <c r="M16" s="1010"/>
      <c r="N16" s="1020"/>
    </row>
    <row r="17" spans="2:14" ht="16" x14ac:dyDescent="0.2">
      <c r="B17" s="1011" t="s">
        <v>896</v>
      </c>
      <c r="C17" s="1012"/>
      <c r="D17" s="1012"/>
      <c r="E17" s="1012"/>
      <c r="F17" s="1012"/>
      <c r="G17" s="1012"/>
      <c r="H17" s="1013"/>
      <c r="I17" s="433" t="s">
        <v>16</v>
      </c>
      <c r="J17" s="433" t="s">
        <v>232</v>
      </c>
      <c r="K17" s="435" t="s">
        <v>0</v>
      </c>
      <c r="L17" s="433" t="s">
        <v>781</v>
      </c>
      <c r="M17" s="434" t="s">
        <v>233</v>
      </c>
      <c r="N17" s="434" t="s">
        <v>234</v>
      </c>
    </row>
    <row r="18" spans="2:14" x14ac:dyDescent="0.15">
      <c r="B18" s="436">
        <v>1</v>
      </c>
      <c r="C18" s="1021" t="str">
        <f>IF(ISBLANK('Treinamento (ORÇ)'!C27:H27)," ",'Treinamento (ORÇ)'!C27:H27)</f>
        <v xml:space="preserve"> </v>
      </c>
      <c r="D18" s="1022"/>
      <c r="E18" s="1022"/>
      <c r="F18" s="1022"/>
      <c r="G18" s="1022"/>
      <c r="H18" s="1023"/>
      <c r="I18" s="614">
        <f>'Treinamento (ORÇ)'!I27</f>
        <v>0</v>
      </c>
      <c r="J18" s="614">
        <f>'Treinamento (ORÇ)'!J27</f>
        <v>0</v>
      </c>
      <c r="K18" s="438">
        <f t="shared" ref="K18:K27" si="2">I18*J18</f>
        <v>0</v>
      </c>
      <c r="L18" s="437">
        <f t="shared" ref="L18:L27" si="3">K18-M18-N18</f>
        <v>0</v>
      </c>
      <c r="M18" s="447"/>
      <c r="N18" s="447"/>
    </row>
    <row r="19" spans="2:14" x14ac:dyDescent="0.15">
      <c r="B19" s="436">
        <v>2</v>
      </c>
      <c r="C19" s="1021" t="str">
        <f>IF(ISBLANK('Treinamento (ORÇ)'!C28:H28)," ",'Treinamento (ORÇ)'!C28:H28)</f>
        <v xml:space="preserve"> </v>
      </c>
      <c r="D19" s="1022"/>
      <c r="E19" s="1022"/>
      <c r="F19" s="1022"/>
      <c r="G19" s="1022"/>
      <c r="H19" s="1023"/>
      <c r="I19" s="614">
        <f>'Treinamento (ORÇ)'!I28</f>
        <v>0</v>
      </c>
      <c r="J19" s="614">
        <f>'Treinamento (ORÇ)'!J28</f>
        <v>0</v>
      </c>
      <c r="K19" s="438">
        <f t="shared" si="2"/>
        <v>0</v>
      </c>
      <c r="L19" s="437">
        <f t="shared" si="3"/>
        <v>0</v>
      </c>
      <c r="M19" s="447"/>
      <c r="N19" s="447"/>
    </row>
    <row r="20" spans="2:14" x14ac:dyDescent="0.15">
      <c r="B20" s="436">
        <v>3</v>
      </c>
      <c r="C20" s="1021" t="str">
        <f>IF(ISBLANK('Treinamento (ORÇ)'!C29:H29)," ",'Treinamento (ORÇ)'!C29:H29)</f>
        <v xml:space="preserve"> </v>
      </c>
      <c r="D20" s="1022"/>
      <c r="E20" s="1022"/>
      <c r="F20" s="1022"/>
      <c r="G20" s="1022"/>
      <c r="H20" s="1023"/>
      <c r="I20" s="614">
        <f>'Treinamento (ORÇ)'!I29</f>
        <v>0</v>
      </c>
      <c r="J20" s="614">
        <f>'Treinamento (ORÇ)'!J29</f>
        <v>0</v>
      </c>
      <c r="K20" s="438">
        <f t="shared" si="2"/>
        <v>0</v>
      </c>
      <c r="L20" s="437">
        <f t="shared" si="3"/>
        <v>0</v>
      </c>
      <c r="M20" s="447"/>
      <c r="N20" s="447"/>
    </row>
    <row r="21" spans="2:14" x14ac:dyDescent="0.15">
      <c r="B21" s="436">
        <v>4</v>
      </c>
      <c r="C21" s="1021" t="str">
        <f>IF(ISBLANK('Treinamento (ORÇ)'!C30:H30)," ",'Treinamento (ORÇ)'!C30:H30)</f>
        <v xml:space="preserve"> </v>
      </c>
      <c r="D21" s="1022"/>
      <c r="E21" s="1022"/>
      <c r="F21" s="1022"/>
      <c r="G21" s="1022"/>
      <c r="H21" s="1023"/>
      <c r="I21" s="614">
        <f>'Treinamento (ORÇ)'!I30</f>
        <v>0</v>
      </c>
      <c r="J21" s="614">
        <f>'Treinamento (ORÇ)'!J30</f>
        <v>0</v>
      </c>
      <c r="K21" s="438">
        <f t="shared" si="2"/>
        <v>0</v>
      </c>
      <c r="L21" s="437">
        <f t="shared" si="3"/>
        <v>0</v>
      </c>
      <c r="M21" s="447"/>
      <c r="N21" s="447"/>
    </row>
    <row r="22" spans="2:14" x14ac:dyDescent="0.15">
      <c r="B22" s="436">
        <v>5</v>
      </c>
      <c r="C22" s="1021" t="str">
        <f>IF(ISBLANK('Treinamento (ORÇ)'!C31:H31)," ",'Treinamento (ORÇ)'!C31:H31)</f>
        <v xml:space="preserve"> </v>
      </c>
      <c r="D22" s="1022"/>
      <c r="E22" s="1022"/>
      <c r="F22" s="1022"/>
      <c r="G22" s="1022"/>
      <c r="H22" s="1023"/>
      <c r="I22" s="614">
        <f>'Treinamento (ORÇ)'!I31</f>
        <v>0</v>
      </c>
      <c r="J22" s="614">
        <f>'Treinamento (ORÇ)'!J31</f>
        <v>0</v>
      </c>
      <c r="K22" s="438">
        <f t="shared" si="2"/>
        <v>0</v>
      </c>
      <c r="L22" s="437">
        <f t="shared" si="3"/>
        <v>0</v>
      </c>
      <c r="M22" s="447"/>
      <c r="N22" s="447"/>
    </row>
    <row r="23" spans="2:14" x14ac:dyDescent="0.15">
      <c r="B23" s="436">
        <v>6</v>
      </c>
      <c r="C23" s="1021" t="str">
        <f>IF(ISBLANK('Treinamento (ORÇ)'!C32:H32)," ",'Treinamento (ORÇ)'!C32:H32)</f>
        <v xml:space="preserve"> </v>
      </c>
      <c r="D23" s="1022"/>
      <c r="E23" s="1022"/>
      <c r="F23" s="1022"/>
      <c r="G23" s="1022"/>
      <c r="H23" s="1023"/>
      <c r="I23" s="614">
        <f>'Treinamento (ORÇ)'!I32</f>
        <v>0</v>
      </c>
      <c r="J23" s="614">
        <f>'Treinamento (ORÇ)'!J32</f>
        <v>0</v>
      </c>
      <c r="K23" s="438">
        <f t="shared" si="2"/>
        <v>0</v>
      </c>
      <c r="L23" s="437">
        <f t="shared" si="3"/>
        <v>0</v>
      </c>
      <c r="M23" s="447"/>
      <c r="N23" s="447"/>
    </row>
    <row r="24" spans="2:14" x14ac:dyDescent="0.15">
      <c r="B24" s="436">
        <v>7</v>
      </c>
      <c r="C24" s="1021" t="str">
        <f>IF(ISBLANK('Treinamento (ORÇ)'!C33:H33)," ",'Treinamento (ORÇ)'!C33:H33)</f>
        <v xml:space="preserve"> </v>
      </c>
      <c r="D24" s="1022"/>
      <c r="E24" s="1022"/>
      <c r="F24" s="1022"/>
      <c r="G24" s="1022"/>
      <c r="H24" s="1023"/>
      <c r="I24" s="614">
        <f>'Treinamento (ORÇ)'!I33</f>
        <v>0</v>
      </c>
      <c r="J24" s="614">
        <f>'Treinamento (ORÇ)'!J33</f>
        <v>0</v>
      </c>
      <c r="K24" s="438">
        <f t="shared" si="2"/>
        <v>0</v>
      </c>
      <c r="L24" s="437">
        <f t="shared" si="3"/>
        <v>0</v>
      </c>
      <c r="M24" s="447"/>
      <c r="N24" s="447"/>
    </row>
    <row r="25" spans="2:14" x14ac:dyDescent="0.15">
      <c r="B25" s="436">
        <v>8</v>
      </c>
      <c r="C25" s="1021" t="str">
        <f>IF(ISBLANK('Treinamento (ORÇ)'!C34:H34)," ",'Treinamento (ORÇ)'!C34:H34)</f>
        <v xml:space="preserve"> </v>
      </c>
      <c r="D25" s="1022"/>
      <c r="E25" s="1022"/>
      <c r="F25" s="1022"/>
      <c r="G25" s="1022"/>
      <c r="H25" s="1023"/>
      <c r="I25" s="614">
        <f>'Treinamento (ORÇ)'!I34</f>
        <v>0</v>
      </c>
      <c r="J25" s="614">
        <f>'Treinamento (ORÇ)'!J34</f>
        <v>0</v>
      </c>
      <c r="K25" s="438">
        <f t="shared" si="2"/>
        <v>0</v>
      </c>
      <c r="L25" s="437">
        <f t="shared" si="3"/>
        <v>0</v>
      </c>
      <c r="M25" s="447"/>
      <c r="N25" s="447"/>
    </row>
    <row r="26" spans="2:14" x14ac:dyDescent="0.15">
      <c r="B26" s="436">
        <v>9</v>
      </c>
      <c r="C26" s="1021" t="str">
        <f>IF(ISBLANK('Treinamento (ORÇ)'!C35:H35)," ",'Treinamento (ORÇ)'!C35:H35)</f>
        <v xml:space="preserve"> </v>
      </c>
      <c r="D26" s="1022"/>
      <c r="E26" s="1022"/>
      <c r="F26" s="1022"/>
      <c r="G26" s="1022"/>
      <c r="H26" s="1023"/>
      <c r="I26" s="614">
        <f>'Treinamento (ORÇ)'!I35</f>
        <v>0</v>
      </c>
      <c r="J26" s="614">
        <f>'Treinamento (ORÇ)'!J35</f>
        <v>0</v>
      </c>
      <c r="K26" s="438">
        <f t="shared" si="2"/>
        <v>0</v>
      </c>
      <c r="L26" s="437">
        <f t="shared" si="3"/>
        <v>0</v>
      </c>
      <c r="M26" s="447"/>
      <c r="N26" s="447"/>
    </row>
    <row r="27" spans="2:14" x14ac:dyDescent="0.15">
      <c r="B27" s="436">
        <v>10</v>
      </c>
      <c r="C27" s="1021" t="str">
        <f>IF(ISBLANK('Treinamento (ORÇ)'!C36:H36)," ",'Treinamento (ORÇ)'!C36:H36)</f>
        <v xml:space="preserve"> </v>
      </c>
      <c r="D27" s="1022"/>
      <c r="E27" s="1022"/>
      <c r="F27" s="1022"/>
      <c r="G27" s="1022"/>
      <c r="H27" s="1023"/>
      <c r="I27" s="614">
        <f>'Treinamento (ORÇ)'!I36</f>
        <v>0</v>
      </c>
      <c r="J27" s="614">
        <f>'Treinamento (ORÇ)'!J36</f>
        <v>0</v>
      </c>
      <c r="K27" s="438">
        <f t="shared" si="2"/>
        <v>0</v>
      </c>
      <c r="L27" s="437">
        <f t="shared" si="3"/>
        <v>0</v>
      </c>
      <c r="M27" s="447"/>
      <c r="N27" s="447"/>
    </row>
    <row r="28" spans="2:14" ht="15" customHeight="1" x14ac:dyDescent="0.15">
      <c r="B28" s="1103" t="s">
        <v>921</v>
      </c>
      <c r="C28" s="1104"/>
      <c r="D28" s="1104"/>
      <c r="E28" s="1104"/>
      <c r="F28" s="1104"/>
      <c r="G28" s="1104"/>
      <c r="H28" s="1104"/>
      <c r="I28" s="1104"/>
      <c r="J28" s="1105"/>
      <c r="K28" s="481">
        <f>SUM(K18:K27)</f>
        <v>0</v>
      </c>
      <c r="L28" s="481">
        <f>SUM(L18:L27)</f>
        <v>0</v>
      </c>
      <c r="M28" s="481">
        <f>SUM(M18:M27)</f>
        <v>0</v>
      </c>
      <c r="N28" s="481">
        <f>SUM(N18:N27)</f>
        <v>0</v>
      </c>
    </row>
    <row r="29" spans="2:14" ht="15" customHeight="1" x14ac:dyDescent="0.15">
      <c r="B29" s="1106" t="s">
        <v>923</v>
      </c>
      <c r="C29" s="1107"/>
      <c r="D29" s="1107"/>
      <c r="E29" s="1107"/>
      <c r="F29" s="1107"/>
      <c r="G29" s="1107"/>
      <c r="H29" s="1107"/>
      <c r="I29" s="1107"/>
      <c r="J29" s="1108"/>
      <c r="K29" s="482">
        <f>SUM(K28,K15)</f>
        <v>0</v>
      </c>
      <c r="L29" s="482">
        <f>SUM(L28,L15)</f>
        <v>0</v>
      </c>
      <c r="M29" s="482">
        <f>SUM(M28,M15)</f>
        <v>0</v>
      </c>
      <c r="N29" s="482">
        <f>SUM(N28,N15)</f>
        <v>0</v>
      </c>
    </row>
    <row r="30" spans="2:14" ht="15" customHeight="1" x14ac:dyDescent="0.15">
      <c r="B30" s="1009" t="s">
        <v>892</v>
      </c>
      <c r="C30" s="1010"/>
      <c r="D30" s="1010"/>
      <c r="E30" s="1010"/>
      <c r="F30" s="1010"/>
      <c r="G30" s="1010"/>
      <c r="H30" s="1010"/>
      <c r="I30" s="1010"/>
      <c r="J30" s="1010"/>
      <c r="K30" s="1020"/>
      <c r="L30" s="1009" t="s">
        <v>207</v>
      </c>
      <c r="M30" s="1010"/>
      <c r="N30" s="1020"/>
    </row>
    <row r="31" spans="2:14" ht="15" customHeight="1" x14ac:dyDescent="0.2">
      <c r="B31" s="1032" t="s">
        <v>894</v>
      </c>
      <c r="C31" s="1033"/>
      <c r="D31" s="1033"/>
      <c r="E31" s="1033"/>
      <c r="F31" s="1033"/>
      <c r="G31" s="1033"/>
      <c r="H31" s="1033"/>
      <c r="I31" s="1033"/>
      <c r="J31" s="1034"/>
      <c r="K31" s="443" t="s">
        <v>0</v>
      </c>
      <c r="L31" s="444" t="s">
        <v>781</v>
      </c>
      <c r="M31" s="445" t="s">
        <v>233</v>
      </c>
      <c r="N31" s="445" t="s">
        <v>234</v>
      </c>
    </row>
    <row r="32" spans="2:14" ht="15" x14ac:dyDescent="0.2">
      <c r="B32" s="439"/>
      <c r="C32" s="1027" t="s">
        <v>57</v>
      </c>
      <c r="D32" s="1027"/>
      <c r="E32" s="1027"/>
      <c r="F32" s="1027"/>
      <c r="G32" s="1027"/>
      <c r="H32" s="1027"/>
      <c r="I32" s="1027"/>
      <c r="J32" s="1028"/>
      <c r="K32" s="440">
        <f>SUM(L32:N32)</f>
        <v>0</v>
      </c>
      <c r="L32" s="440">
        <f>'Custo Contábil'!$D$37*L$29</f>
        <v>0</v>
      </c>
      <c r="M32" s="440">
        <f>'Custo Contábil'!$D$37*M$29</f>
        <v>0</v>
      </c>
      <c r="N32" s="440">
        <f>'Custo Contábil'!$D$37*N$29</f>
        <v>0</v>
      </c>
    </row>
    <row r="33" spans="2:14" ht="15" x14ac:dyDescent="0.2">
      <c r="B33" s="439"/>
      <c r="C33" s="1027" t="s">
        <v>196</v>
      </c>
      <c r="D33" s="1027"/>
      <c r="E33" s="1027"/>
      <c r="F33" s="1027"/>
      <c r="G33" s="1027"/>
      <c r="H33" s="1027"/>
      <c r="I33" s="1027"/>
      <c r="J33" s="1028"/>
      <c r="K33" s="440">
        <f t="shared" ref="K33:K39" si="4">SUM(L33:N33)</f>
        <v>0</v>
      </c>
      <c r="L33" s="440">
        <f>'Custo Contábil'!$E$37*L$29</f>
        <v>0</v>
      </c>
      <c r="M33" s="440">
        <f>'Custo Contábil'!$E$37*M$29</f>
        <v>0</v>
      </c>
      <c r="N33" s="440">
        <f>'Custo Contábil'!$E$37*N$29</f>
        <v>0</v>
      </c>
    </row>
    <row r="34" spans="2:14" ht="15" x14ac:dyDescent="0.2">
      <c r="B34" s="439"/>
      <c r="C34" s="1027" t="s">
        <v>39</v>
      </c>
      <c r="D34" s="1027"/>
      <c r="E34" s="1027"/>
      <c r="F34" s="1027"/>
      <c r="G34" s="1027"/>
      <c r="H34" s="1027"/>
      <c r="I34" s="1027"/>
      <c r="J34" s="1028"/>
      <c r="K34" s="440">
        <f t="shared" si="4"/>
        <v>0</v>
      </c>
      <c r="L34" s="440">
        <f>'Custo Contábil'!$F$37*L$29</f>
        <v>0</v>
      </c>
      <c r="M34" s="440">
        <f>'Custo Contábil'!$F$37*M$29</f>
        <v>0</v>
      </c>
      <c r="N34" s="440">
        <f>'Custo Contábil'!$F$37*N$29</f>
        <v>0</v>
      </c>
    </row>
    <row r="35" spans="2:14" ht="15" x14ac:dyDescent="0.2">
      <c r="B35" s="439"/>
      <c r="C35" s="1027" t="s">
        <v>215</v>
      </c>
      <c r="D35" s="1027"/>
      <c r="E35" s="1027"/>
      <c r="F35" s="1027"/>
      <c r="G35" s="1027"/>
      <c r="H35" s="1027"/>
      <c r="I35" s="1027"/>
      <c r="J35" s="1028"/>
      <c r="K35" s="440">
        <f t="shared" si="4"/>
        <v>0</v>
      </c>
      <c r="L35" s="440">
        <f>'Custo Contábil'!$G$37*L$29</f>
        <v>0</v>
      </c>
      <c r="M35" s="440">
        <f>'Custo Contábil'!$G$37*M$29</f>
        <v>0</v>
      </c>
      <c r="N35" s="440">
        <f>'Custo Contábil'!$G$37*N$29</f>
        <v>0</v>
      </c>
    </row>
    <row r="36" spans="2:14" ht="15" x14ac:dyDescent="0.2">
      <c r="B36" s="439"/>
      <c r="C36" s="1027" t="s">
        <v>198</v>
      </c>
      <c r="D36" s="1027"/>
      <c r="E36" s="1027"/>
      <c r="F36" s="1027"/>
      <c r="G36" s="1027"/>
      <c r="H36" s="1027"/>
      <c r="I36" s="1027"/>
      <c r="J36" s="1028"/>
      <c r="K36" s="440">
        <f t="shared" si="4"/>
        <v>0</v>
      </c>
      <c r="L36" s="440">
        <f>'Custo Contábil'!$H$37*L$29</f>
        <v>0</v>
      </c>
      <c r="M36" s="440">
        <f>'Custo Contábil'!$H$37*M$29</f>
        <v>0</v>
      </c>
      <c r="N36" s="440">
        <f>'Custo Contábil'!$H$37*N$29</f>
        <v>0</v>
      </c>
    </row>
    <row r="37" spans="2:14" ht="15" x14ac:dyDescent="0.2">
      <c r="B37" s="439"/>
      <c r="C37" s="1027" t="s">
        <v>130</v>
      </c>
      <c r="D37" s="1027"/>
      <c r="E37" s="1027"/>
      <c r="F37" s="1027"/>
      <c r="G37" s="1027"/>
      <c r="H37" s="1027"/>
      <c r="I37" s="1027"/>
      <c r="J37" s="1028"/>
      <c r="K37" s="440">
        <f t="shared" si="4"/>
        <v>0</v>
      </c>
      <c r="L37" s="440">
        <f>'Custo Contábil'!$I$37*L$29</f>
        <v>0</v>
      </c>
      <c r="M37" s="440">
        <f>'Custo Contábil'!$I$37*M$29</f>
        <v>0</v>
      </c>
      <c r="N37" s="440">
        <f>'Custo Contábil'!$I$37*N$29</f>
        <v>0</v>
      </c>
    </row>
    <row r="38" spans="2:14" ht="15" x14ac:dyDescent="0.2">
      <c r="B38" s="439"/>
      <c r="C38" s="1027" t="s">
        <v>129</v>
      </c>
      <c r="D38" s="1027"/>
      <c r="E38" s="1027"/>
      <c r="F38" s="1027"/>
      <c r="G38" s="1027"/>
      <c r="H38" s="1027"/>
      <c r="I38" s="1027"/>
      <c r="J38" s="1028"/>
      <c r="K38" s="440">
        <f t="shared" si="4"/>
        <v>0</v>
      </c>
      <c r="L38" s="440">
        <f>'Custo Contábil'!$J$37*L$29</f>
        <v>0</v>
      </c>
      <c r="M38" s="440">
        <f>'Custo Contábil'!$J$37*M$29</f>
        <v>0</v>
      </c>
      <c r="N38" s="440">
        <f>'Custo Contábil'!$J$37*N$29</f>
        <v>0</v>
      </c>
    </row>
    <row r="39" spans="2:14" ht="15" x14ac:dyDescent="0.2">
      <c r="B39" s="439"/>
      <c r="C39" s="1027" t="s">
        <v>973</v>
      </c>
      <c r="D39" s="1027"/>
      <c r="E39" s="1027"/>
      <c r="F39" s="1027"/>
      <c r="G39" s="1027"/>
      <c r="H39" s="1027"/>
      <c r="I39" s="1027"/>
      <c r="J39" s="1028"/>
      <c r="K39" s="440">
        <f t="shared" si="4"/>
        <v>0</v>
      </c>
      <c r="L39" s="440">
        <f>'Custo Contábil'!$K$37*L$29</f>
        <v>0</v>
      </c>
      <c r="M39" s="440">
        <f>'Custo Contábil'!$K$37*M$29</f>
        <v>0</v>
      </c>
      <c r="N39" s="440">
        <f>'Custo Contábil'!$K$37*N$29</f>
        <v>0</v>
      </c>
    </row>
    <row r="40" spans="2:14" ht="15" x14ac:dyDescent="0.2">
      <c r="B40" s="1024" t="s">
        <v>919</v>
      </c>
      <c r="C40" s="1025"/>
      <c r="D40" s="1025"/>
      <c r="E40" s="1025"/>
      <c r="F40" s="1025"/>
      <c r="G40" s="1025"/>
      <c r="H40" s="1025"/>
      <c r="I40" s="1025"/>
      <c r="J40" s="1026"/>
      <c r="K40" s="441">
        <f>K15</f>
        <v>0</v>
      </c>
      <c r="L40" s="441">
        <f>L15</f>
        <v>0</v>
      </c>
      <c r="M40" s="441">
        <f>M15</f>
        <v>0</v>
      </c>
      <c r="N40" s="441">
        <f>N15</f>
        <v>0</v>
      </c>
    </row>
  </sheetData>
  <sheetProtection algorithmName="SHA-512" hashValue="O+ZUt4ZuMk+pKn2SAOe6BAXG4gbDmo+oBHBOL4BZcNutb3AtuWTJDHmLFM85hyPVEpCYk9g9CgDzwDof19JEUg==" saltValue="O8Hq66t52w+/hhfB+v5BvQ==" spinCount="100000" sheet="1" objects="1" scenarios="1"/>
  <protectedRanges>
    <protectedRange algorithmName="SHA-512" hashValue="3rpjxcoC3RGeQEUN55hvvIDiXVZRBMGc1VmshDoRCiOh9+2mwxp9okzbbJU8fm7btmpo1ZGD2u/PBKiN9nwRTw==" saltValue="Ix1eYoKcw+/V/UMAmcgzCg==" spinCount="100000" sqref="M5:N14" name="Intervalo1"/>
  </protectedRanges>
  <mergeCells count="44">
    <mergeCell ref="C33:J33"/>
    <mergeCell ref="B31:J31"/>
    <mergeCell ref="B16:K16"/>
    <mergeCell ref="L16:N16"/>
    <mergeCell ref="B17:H17"/>
    <mergeCell ref="C18:H18"/>
    <mergeCell ref="C21:H21"/>
    <mergeCell ref="C22:H22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B28:J28"/>
    <mergeCell ref="B29:J29"/>
    <mergeCell ref="C13:H13"/>
    <mergeCell ref="C14:H14"/>
    <mergeCell ref="B15:J15"/>
    <mergeCell ref="C20:H20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C12:H12"/>
    <mergeCell ref="C6:H6"/>
    <mergeCell ref="C7:H7"/>
    <mergeCell ref="C8:H8"/>
    <mergeCell ref="C9:H9"/>
    <mergeCell ref="B2:N2"/>
    <mergeCell ref="B3:K3"/>
    <mergeCell ref="L3:N3"/>
    <mergeCell ref="B4:H4"/>
    <mergeCell ref="C5:H5"/>
  </mergeCells>
  <conditionalFormatting sqref="K5:N29 K32:N40">
    <cfRule type="cellIs" dxfId="209" priority="5" operator="lessThan">
      <formula>0</formula>
    </cfRule>
  </conditionalFormatting>
  <conditionalFormatting sqref="W4">
    <cfRule type="cellIs" dxfId="208" priority="1" stopIfTrue="1" operator="greaterThan">
      <formula>$E4</formula>
    </cfRule>
    <cfRule type="cellIs" dxfId="207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5">
    <tabColor theme="6" tint="-0.249977111117893"/>
  </sheetPr>
  <dimension ref="B2:O33"/>
  <sheetViews>
    <sheetView showGridLines="0" topLeftCell="A13" zoomScale="80" zoomScaleNormal="80" workbookViewId="0">
      <selection activeCell="H9" sqref="H9"/>
    </sheetView>
  </sheetViews>
  <sheetFormatPr baseColWidth="10" defaultColWidth="9.1640625" defaultRowHeight="15" customHeight="1" x14ac:dyDescent="0.2"/>
  <cols>
    <col min="1" max="1" width="3.6640625" style="362" customWidth="1"/>
    <col min="2" max="2" width="3.6640625" style="362" bestFit="1" customWidth="1"/>
    <col min="3" max="3" width="22.83203125" style="362" customWidth="1"/>
    <col min="4" max="11" width="16.5" style="362" customWidth="1"/>
    <col min="12" max="12" width="10.6640625" style="362" customWidth="1"/>
    <col min="13" max="13" width="7.33203125" style="362" bestFit="1" customWidth="1"/>
    <col min="14" max="14" width="8.33203125" style="362" customWidth="1"/>
    <col min="15" max="15" width="8.6640625" style="362" bestFit="1" customWidth="1"/>
    <col min="16" max="16384" width="9.1640625" style="362"/>
  </cols>
  <sheetData>
    <row r="2" spans="2:15" ht="22.5" customHeight="1" x14ac:dyDescent="0.2">
      <c r="B2" s="1128" t="s">
        <v>769</v>
      </c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30"/>
    </row>
    <row r="3" spans="2:15" ht="22.5" customHeight="1" x14ac:dyDescent="0.2">
      <c r="B3" s="1124" t="str">
        <f>RCB!B38</f>
        <v>-</v>
      </c>
      <c r="C3" s="1124"/>
      <c r="D3" s="1124"/>
      <c r="E3" s="1124"/>
      <c r="F3" s="1124"/>
      <c r="G3" s="1124"/>
      <c r="H3" s="1124"/>
      <c r="I3" s="1124"/>
      <c r="J3" s="1124"/>
      <c r="K3" s="1124"/>
      <c r="L3" s="1124"/>
      <c r="M3" s="1124"/>
      <c r="N3" s="1124"/>
      <c r="O3" s="1124"/>
    </row>
    <row r="4" spans="2:15" ht="15" customHeight="1" x14ac:dyDescent="0.2">
      <c r="B4" s="131"/>
      <c r="C4" s="132"/>
      <c r="D4" s="133" t="s">
        <v>57</v>
      </c>
      <c r="E4" s="134" t="s">
        <v>712</v>
      </c>
      <c r="F4" s="135" t="s">
        <v>39</v>
      </c>
      <c r="G4" s="134" t="s">
        <v>58</v>
      </c>
      <c r="H4" s="136" t="s">
        <v>713</v>
      </c>
      <c r="I4" s="134" t="s">
        <v>714</v>
      </c>
      <c r="J4" s="134" t="s">
        <v>129</v>
      </c>
      <c r="K4" s="137" t="s">
        <v>973</v>
      </c>
      <c r="L4" s="138"/>
      <c r="M4" s="1125" t="s">
        <v>767</v>
      </c>
      <c r="N4" s="1125"/>
      <c r="O4" s="139"/>
    </row>
    <row r="5" spans="2:15" ht="17.25" customHeight="1" x14ac:dyDescent="0.2">
      <c r="B5" s="1119" t="s">
        <v>143</v>
      </c>
      <c r="C5" s="508" t="s">
        <v>261</v>
      </c>
      <c r="D5" s="140">
        <f>IlumBenef1!G62</f>
        <v>0</v>
      </c>
      <c r="E5" s="140">
        <f>CondAmbBenef1!G64</f>
        <v>0</v>
      </c>
      <c r="F5" s="140">
        <f>MotorBenef1!G64</f>
        <v>0</v>
      </c>
      <c r="G5" s="140">
        <f>RefrigBenef1!G60</f>
        <v>0</v>
      </c>
      <c r="H5" s="140">
        <f>SolarBenef1!G42</f>
        <v>0</v>
      </c>
      <c r="I5" s="140">
        <f>HospBenef1!G64</f>
        <v>0</v>
      </c>
      <c r="J5" s="140">
        <f>OutrosBenef1!G58</f>
        <v>0</v>
      </c>
      <c r="K5" s="140">
        <f>FIBenef1!G42</f>
        <v>0</v>
      </c>
      <c r="L5" s="141" t="s">
        <v>709</v>
      </c>
      <c r="M5" s="1109">
        <f>Apoio!AN7+Apoio!AR7</f>
        <v>0</v>
      </c>
      <c r="N5" s="1110"/>
      <c r="O5" s="142" t="s">
        <v>32</v>
      </c>
    </row>
    <row r="6" spans="2:15" ht="17.25" customHeight="1" x14ac:dyDescent="0.2">
      <c r="B6" s="1119"/>
      <c r="C6" s="508" t="s">
        <v>263</v>
      </c>
      <c r="D6" s="140">
        <f>IlumBenef1!G63</f>
        <v>0</v>
      </c>
      <c r="E6" s="140">
        <f>CondAmbBenef1!G65</f>
        <v>0</v>
      </c>
      <c r="F6" s="140">
        <f>MotorBenef1!G65</f>
        <v>0</v>
      </c>
      <c r="G6" s="140">
        <f>RefrigBenef1!G61</f>
        <v>0</v>
      </c>
      <c r="H6" s="140">
        <f>SolarBenef1!G43</f>
        <v>0</v>
      </c>
      <c r="I6" s="140">
        <f>HospBenef1!G65</f>
        <v>0</v>
      </c>
      <c r="J6" s="140">
        <f>OutrosBenef1!G59</f>
        <v>0</v>
      </c>
      <c r="K6" s="140">
        <f>FIBenef1!G43</f>
        <v>0</v>
      </c>
      <c r="L6" s="141" t="s">
        <v>709</v>
      </c>
      <c r="M6" s="1109">
        <f>Apoio!AO7+Apoio!AS7</f>
        <v>0</v>
      </c>
      <c r="N6" s="1110"/>
      <c r="O6" s="142" t="s">
        <v>32</v>
      </c>
    </row>
    <row r="7" spans="2:15" ht="17.25" customHeight="1" x14ac:dyDescent="0.2">
      <c r="B7" s="1131"/>
      <c r="C7" s="509" t="s">
        <v>264</v>
      </c>
      <c r="D7" s="140">
        <f>IlumBenef1!G61</f>
        <v>0</v>
      </c>
      <c r="E7" s="140">
        <f>CondAmbBenef1!G63</f>
        <v>0</v>
      </c>
      <c r="F7" s="140">
        <f>MotorBenef1!G63</f>
        <v>0</v>
      </c>
      <c r="G7" s="140">
        <f>RefrigBenef1!G59</f>
        <v>0</v>
      </c>
      <c r="H7" s="140">
        <f>SolarBenef1!G41</f>
        <v>0</v>
      </c>
      <c r="I7" s="140">
        <f>HospBenef1!G63</f>
        <v>0</v>
      </c>
      <c r="J7" s="140">
        <f>OutrosBenef1!G57</f>
        <v>0</v>
      </c>
      <c r="K7" s="140">
        <f>FIBenef1!G41</f>
        <v>0</v>
      </c>
      <c r="L7" s="141" t="s">
        <v>709</v>
      </c>
      <c r="M7" s="1125" t="s">
        <v>760</v>
      </c>
      <c r="N7" s="1125"/>
      <c r="O7" s="139"/>
    </row>
    <row r="8" spans="2:15" ht="17.25" customHeight="1" x14ac:dyDescent="0.2">
      <c r="B8" s="1118" t="s">
        <v>708</v>
      </c>
      <c r="C8" s="510" t="s">
        <v>261</v>
      </c>
      <c r="D8" s="140">
        <f>IlumBenef1!G65</f>
        <v>0</v>
      </c>
      <c r="E8" s="140">
        <f>CondAmbBenef1!G67</f>
        <v>0</v>
      </c>
      <c r="F8" s="140">
        <f>MotorBenef1!G67</f>
        <v>0</v>
      </c>
      <c r="G8" s="140">
        <f>RefrigBenef1!G63</f>
        <v>0</v>
      </c>
      <c r="H8" s="140">
        <f>SolarBenef1!G45</f>
        <v>0</v>
      </c>
      <c r="I8" s="140">
        <f>HospBenef1!G67</f>
        <v>0</v>
      </c>
      <c r="J8" s="140">
        <f>OutrosBenef1!G61</f>
        <v>0</v>
      </c>
      <c r="K8" s="140">
        <f>FIBenef1!G45</f>
        <v>0</v>
      </c>
      <c r="L8" s="141" t="s">
        <v>703</v>
      </c>
      <c r="M8" s="1109">
        <f>Apoio!AP7</f>
        <v>0</v>
      </c>
      <c r="N8" s="1110"/>
      <c r="O8" s="142" t="s">
        <v>212</v>
      </c>
    </row>
    <row r="9" spans="2:15" ht="17.25" customHeight="1" x14ac:dyDescent="0.2">
      <c r="B9" s="1119"/>
      <c r="C9" s="508" t="s">
        <v>263</v>
      </c>
      <c r="D9" s="140">
        <f>IlumBenef1!G66</f>
        <v>0</v>
      </c>
      <c r="E9" s="140">
        <f>CondAmbBenef1!G68</f>
        <v>0</v>
      </c>
      <c r="F9" s="140">
        <f>MotorBenef1!G68</f>
        <v>0</v>
      </c>
      <c r="G9" s="140">
        <f>RefrigBenef1!G64</f>
        <v>0</v>
      </c>
      <c r="H9" s="140">
        <f>SolarBenef1!G46</f>
        <v>0</v>
      </c>
      <c r="I9" s="140">
        <f>HospBenef1!G68</f>
        <v>0</v>
      </c>
      <c r="J9" s="140">
        <f>OutrosBenef1!G62</f>
        <v>0</v>
      </c>
      <c r="K9" s="140">
        <f>FIBenef1!G46</f>
        <v>0</v>
      </c>
      <c r="L9" s="141" t="s">
        <v>703</v>
      </c>
      <c r="M9" s="1109">
        <f>Apoio!AQ7</f>
        <v>0</v>
      </c>
      <c r="N9" s="1110"/>
      <c r="O9" s="142" t="s">
        <v>212</v>
      </c>
    </row>
    <row r="10" spans="2:15" ht="17.25" customHeight="1" x14ac:dyDescent="0.2">
      <c r="B10" s="1119"/>
      <c r="C10" s="508" t="s">
        <v>264</v>
      </c>
      <c r="D10" s="140">
        <f>IlumBenef1!G64</f>
        <v>0</v>
      </c>
      <c r="E10" s="140">
        <f>CondAmbBenef1!G66</f>
        <v>0</v>
      </c>
      <c r="F10" s="140">
        <f>MotorBenef1!G66</f>
        <v>0</v>
      </c>
      <c r="G10" s="140">
        <f>RefrigBenef1!G62</f>
        <v>0</v>
      </c>
      <c r="H10" s="140">
        <f>SolarBenef1!G44</f>
        <v>0</v>
      </c>
      <c r="I10" s="140">
        <f>HospBenef1!G66</f>
        <v>0</v>
      </c>
      <c r="J10" s="140">
        <f>OutrosBenef1!G60</f>
        <v>0</v>
      </c>
      <c r="K10" s="140">
        <f>FIBenef1!G44</f>
        <v>0</v>
      </c>
      <c r="L10" s="1126" t="str">
        <f>CONCATENATE("Total :",B3)</f>
        <v>Total :-</v>
      </c>
      <c r="M10" s="1126"/>
      <c r="N10" s="1126"/>
      <c r="O10" s="1127"/>
    </row>
    <row r="11" spans="2:15" ht="8.25" customHeight="1" x14ac:dyDescent="0.2">
      <c r="B11" s="281"/>
      <c r="C11" s="507"/>
      <c r="D11" s="282"/>
      <c r="E11" s="143"/>
      <c r="F11" s="143"/>
      <c r="G11" s="143"/>
      <c r="H11" s="143"/>
      <c r="I11" s="143"/>
      <c r="J11" s="143"/>
      <c r="K11" s="143"/>
      <c r="L11" s="1126"/>
      <c r="M11" s="1126"/>
      <c r="N11" s="1126"/>
      <c r="O11" s="1127"/>
    </row>
    <row r="12" spans="2:15" ht="15" customHeight="1" x14ac:dyDescent="0.2">
      <c r="B12" s="131"/>
      <c r="C12" s="508" t="s">
        <v>265</v>
      </c>
      <c r="D12" s="144">
        <f t="shared" ref="D12:K12" si="0">(D5*$M$5)+(D6*$M$6)+(D8*$M$8)+(D9*$M$9)</f>
        <v>0</v>
      </c>
      <c r="E12" s="144">
        <f t="shared" si="0"/>
        <v>0</v>
      </c>
      <c r="F12" s="144">
        <f t="shared" si="0"/>
        <v>0</v>
      </c>
      <c r="G12" s="144">
        <f t="shared" si="0"/>
        <v>0</v>
      </c>
      <c r="H12" s="144">
        <f t="shared" si="0"/>
        <v>0</v>
      </c>
      <c r="I12" s="144">
        <f t="shared" si="0"/>
        <v>0</v>
      </c>
      <c r="J12" s="144">
        <f t="shared" si="0"/>
        <v>0</v>
      </c>
      <c r="K12" s="144">
        <f t="shared" si="0"/>
        <v>0</v>
      </c>
      <c r="L12" s="141"/>
      <c r="M12" s="1113">
        <f>SUM(D12:K12)</f>
        <v>0</v>
      </c>
      <c r="N12" s="1113"/>
      <c r="O12" s="139"/>
    </row>
    <row r="13" spans="2:15" ht="15" customHeight="1" x14ac:dyDescent="0.2">
      <c r="B13" s="131"/>
      <c r="C13" s="508" t="s">
        <v>266</v>
      </c>
      <c r="D13" s="145">
        <f>IlumCusto!V112</f>
        <v>0</v>
      </c>
      <c r="E13" s="145">
        <f>CondAmbCusto!V52</f>
        <v>0</v>
      </c>
      <c r="F13" s="145">
        <f>MotorCusto!V112</f>
        <v>0</v>
      </c>
      <c r="G13" s="145">
        <f>RefrigCusto!V52</f>
        <v>0</v>
      </c>
      <c r="H13" s="145">
        <f>SolarCusto!V52</f>
        <v>0</v>
      </c>
      <c r="I13" s="145">
        <f>HospCusto!V52</f>
        <v>0</v>
      </c>
      <c r="J13" s="145">
        <f>OutrosCusto!V52</f>
        <v>0</v>
      </c>
      <c r="K13" s="145">
        <f>FICusto!V52</f>
        <v>0</v>
      </c>
      <c r="L13" s="141" t="s">
        <v>267</v>
      </c>
      <c r="M13" s="1114">
        <f>IFERROR(SUM(D14:K14)/SUM(D7:K7),0)</f>
        <v>0</v>
      </c>
      <c r="N13" s="1114"/>
      <c r="O13" s="142" t="s">
        <v>267</v>
      </c>
    </row>
    <row r="14" spans="2:15" ht="15" customHeight="1" x14ac:dyDescent="0.2">
      <c r="B14" s="131"/>
      <c r="C14" s="132"/>
      <c r="D14" s="280">
        <f t="shared" ref="D14:K14" si="1">D13*D7</f>
        <v>0</v>
      </c>
      <c r="E14" s="280">
        <f t="shared" si="1"/>
        <v>0</v>
      </c>
      <c r="F14" s="280">
        <f t="shared" si="1"/>
        <v>0</v>
      </c>
      <c r="G14" s="280">
        <f t="shared" si="1"/>
        <v>0</v>
      </c>
      <c r="H14" s="280">
        <f t="shared" si="1"/>
        <v>0</v>
      </c>
      <c r="I14" s="280">
        <f t="shared" si="1"/>
        <v>0</v>
      </c>
      <c r="J14" s="280">
        <f t="shared" si="1"/>
        <v>0</v>
      </c>
      <c r="K14" s="280">
        <f t="shared" si="1"/>
        <v>0</v>
      </c>
      <c r="L14" s="138"/>
      <c r="M14" s="137"/>
      <c r="N14" s="137"/>
      <c r="O14" s="139"/>
    </row>
    <row r="15" spans="2:15" ht="15" customHeight="1" x14ac:dyDescent="0.2">
      <c r="B15" s="1124" t="str">
        <f>RCB!B39</f>
        <v>-</v>
      </c>
      <c r="C15" s="1124"/>
      <c r="D15" s="1124"/>
      <c r="E15" s="1124"/>
      <c r="F15" s="1124"/>
      <c r="G15" s="1124"/>
      <c r="H15" s="1124"/>
      <c r="I15" s="1124"/>
      <c r="J15" s="1124"/>
      <c r="K15" s="1124"/>
      <c r="L15" s="1124"/>
      <c r="M15" s="1124"/>
      <c r="N15" s="1124"/>
      <c r="O15" s="1124"/>
    </row>
    <row r="16" spans="2:15" ht="15" customHeight="1" x14ac:dyDescent="0.2">
      <c r="B16" s="131"/>
      <c r="C16" s="132"/>
      <c r="D16" s="133" t="s">
        <v>57</v>
      </c>
      <c r="E16" s="134" t="s">
        <v>712</v>
      </c>
      <c r="F16" s="135" t="s">
        <v>39</v>
      </c>
      <c r="G16" s="134" t="s">
        <v>58</v>
      </c>
      <c r="H16" s="136" t="s">
        <v>713</v>
      </c>
      <c r="I16" s="134" t="s">
        <v>714</v>
      </c>
      <c r="J16" s="134" t="s">
        <v>129</v>
      </c>
      <c r="K16" s="137" t="s">
        <v>973</v>
      </c>
      <c r="L16" s="138"/>
      <c r="M16" s="1125" t="s">
        <v>767</v>
      </c>
      <c r="N16" s="1125"/>
      <c r="O16" s="139"/>
    </row>
    <row r="17" spans="2:15" ht="15" customHeight="1" x14ac:dyDescent="0.2">
      <c r="B17" s="1119" t="s">
        <v>143</v>
      </c>
      <c r="C17" s="508" t="s">
        <v>261</v>
      </c>
      <c r="D17" s="140">
        <f>IlumBenef2!G62</f>
        <v>0</v>
      </c>
      <c r="E17" s="140">
        <f>CondAmbBenef2!G64</f>
        <v>0</v>
      </c>
      <c r="F17" s="140">
        <f>MotorBenef2!G64</f>
        <v>0</v>
      </c>
      <c r="G17" s="140">
        <f>RefrigBenef2!G60</f>
        <v>0</v>
      </c>
      <c r="H17" s="140">
        <f>SolarBenef2!G42</f>
        <v>0</v>
      </c>
      <c r="I17" s="140">
        <f>HospBenef2!G64</f>
        <v>0</v>
      </c>
      <c r="J17" s="140">
        <f>OutrosBenef2!G58</f>
        <v>0</v>
      </c>
      <c r="K17" s="140">
        <f>FIBenef2!G42</f>
        <v>0</v>
      </c>
      <c r="L17" s="141" t="s">
        <v>709</v>
      </c>
      <c r="M17" s="1109">
        <f>Apoio!AN9+Apoio!AR9</f>
        <v>0</v>
      </c>
      <c r="N17" s="1110"/>
      <c r="O17" s="142" t="s">
        <v>32</v>
      </c>
    </row>
    <row r="18" spans="2:15" ht="15" customHeight="1" x14ac:dyDescent="0.2">
      <c r="B18" s="1119"/>
      <c r="C18" s="508" t="s">
        <v>263</v>
      </c>
      <c r="D18" s="140">
        <f>IlumBenef2!G63</f>
        <v>0</v>
      </c>
      <c r="E18" s="140">
        <f>CondAmbBenef2!G65</f>
        <v>0</v>
      </c>
      <c r="F18" s="140">
        <f>MotorBenef2!G65</f>
        <v>0</v>
      </c>
      <c r="G18" s="140">
        <f>RefrigBenef2!G61</f>
        <v>0</v>
      </c>
      <c r="H18" s="140">
        <f>SolarBenef2!G43</f>
        <v>0</v>
      </c>
      <c r="I18" s="140">
        <f>HospBenef2!G65</f>
        <v>0</v>
      </c>
      <c r="J18" s="140">
        <f>OutrosBenef2!G59</f>
        <v>0</v>
      </c>
      <c r="K18" s="140">
        <f>FIBenef2!G43</f>
        <v>0</v>
      </c>
      <c r="L18" s="141" t="s">
        <v>709</v>
      </c>
      <c r="M18" s="1109">
        <f>Apoio!AO9+Apoio!AS9</f>
        <v>0</v>
      </c>
      <c r="N18" s="1110"/>
      <c r="O18" s="142" t="s">
        <v>32</v>
      </c>
    </row>
    <row r="19" spans="2:15" ht="15" customHeight="1" x14ac:dyDescent="0.2">
      <c r="B19" s="1131"/>
      <c r="C19" s="509" t="s">
        <v>264</v>
      </c>
      <c r="D19" s="140">
        <f>IlumBenef2!G61</f>
        <v>0</v>
      </c>
      <c r="E19" s="140">
        <f>CondAmbBenef2!G63</f>
        <v>0</v>
      </c>
      <c r="F19" s="140">
        <f>MotorBenef2!G63</f>
        <v>0</v>
      </c>
      <c r="G19" s="140">
        <f>RefrigBenef2!G59</f>
        <v>0</v>
      </c>
      <c r="H19" s="140">
        <f>SolarBenef2!G41</f>
        <v>0</v>
      </c>
      <c r="I19" s="140">
        <f>HospBenef2!G63</f>
        <v>0</v>
      </c>
      <c r="J19" s="140">
        <f>OutrosBenef2!G57</f>
        <v>0</v>
      </c>
      <c r="K19" s="140">
        <f>FIBenef2!G41</f>
        <v>0</v>
      </c>
      <c r="L19" s="141" t="s">
        <v>709</v>
      </c>
      <c r="M19" s="1125" t="s">
        <v>760</v>
      </c>
      <c r="N19" s="1125"/>
      <c r="O19" s="139"/>
    </row>
    <row r="20" spans="2:15" ht="15" customHeight="1" x14ac:dyDescent="0.2">
      <c r="B20" s="1118" t="s">
        <v>708</v>
      </c>
      <c r="C20" s="510" t="s">
        <v>261</v>
      </c>
      <c r="D20" s="140">
        <f>IlumBenef2!G65</f>
        <v>0</v>
      </c>
      <c r="E20" s="140">
        <f>CondAmbBenef2!G67</f>
        <v>0</v>
      </c>
      <c r="F20" s="140">
        <f>MotorBenef2!G67</f>
        <v>0</v>
      </c>
      <c r="G20" s="140">
        <f>RefrigBenef2!G63</f>
        <v>0</v>
      </c>
      <c r="H20" s="140">
        <f>SolarBenef2!G45</f>
        <v>0</v>
      </c>
      <c r="I20" s="140">
        <f>HospBenef2!G67</f>
        <v>0</v>
      </c>
      <c r="J20" s="140">
        <f>OutrosBenef2!G61</f>
        <v>0</v>
      </c>
      <c r="K20" s="140">
        <f>FIBenef2!G45</f>
        <v>0</v>
      </c>
      <c r="L20" s="141" t="s">
        <v>703</v>
      </c>
      <c r="M20" s="1109">
        <f>Apoio!AP9</f>
        <v>0</v>
      </c>
      <c r="N20" s="1110"/>
      <c r="O20" s="142" t="s">
        <v>212</v>
      </c>
    </row>
    <row r="21" spans="2:15" ht="15" customHeight="1" x14ac:dyDescent="0.2">
      <c r="B21" s="1119"/>
      <c r="C21" s="508" t="s">
        <v>263</v>
      </c>
      <c r="D21" s="140">
        <f>IlumBenef2!G66</f>
        <v>0</v>
      </c>
      <c r="E21" s="140">
        <f>CondAmbBenef2!G68</f>
        <v>0</v>
      </c>
      <c r="F21" s="140">
        <f>MotorBenef2!G68</f>
        <v>0</v>
      </c>
      <c r="G21" s="140">
        <f>RefrigBenef2!G64</f>
        <v>0</v>
      </c>
      <c r="H21" s="140">
        <f>SolarBenef2!G46</f>
        <v>0</v>
      </c>
      <c r="I21" s="140">
        <f>HospBenef2!G68</f>
        <v>0</v>
      </c>
      <c r="J21" s="140">
        <f>OutrosBenef2!G62</f>
        <v>0</v>
      </c>
      <c r="K21" s="140">
        <f>FIBenef2!G46</f>
        <v>0</v>
      </c>
      <c r="L21" s="141" t="s">
        <v>703</v>
      </c>
      <c r="M21" s="1109">
        <f>Apoio!AQ9</f>
        <v>0</v>
      </c>
      <c r="N21" s="1110"/>
      <c r="O21" s="142" t="s">
        <v>212</v>
      </c>
    </row>
    <row r="22" spans="2:15" ht="15" customHeight="1" x14ac:dyDescent="0.2">
      <c r="B22" s="1119"/>
      <c r="C22" s="508" t="s">
        <v>264</v>
      </c>
      <c r="D22" s="140">
        <f>IlumBenef2!G64</f>
        <v>0</v>
      </c>
      <c r="E22" s="140">
        <f>CondAmbBenef2!G66</f>
        <v>0</v>
      </c>
      <c r="F22" s="140">
        <f>MotorBenef2!G66</f>
        <v>0</v>
      </c>
      <c r="G22" s="140">
        <f>RefrigBenef2!G62</f>
        <v>0</v>
      </c>
      <c r="H22" s="140">
        <f>SolarBenef2!G44</f>
        <v>0</v>
      </c>
      <c r="I22" s="140">
        <f>HospBenef2!G66</f>
        <v>0</v>
      </c>
      <c r="J22" s="140">
        <f>OutrosBenef2!G60</f>
        <v>0</v>
      </c>
      <c r="K22" s="140">
        <f>FIBenef2!G44</f>
        <v>0</v>
      </c>
      <c r="L22" s="1126" t="str">
        <f>CONCATENATE("Total :",B15)</f>
        <v>Total :-</v>
      </c>
      <c r="M22" s="1126"/>
      <c r="N22" s="1126"/>
      <c r="O22" s="1127"/>
    </row>
    <row r="23" spans="2:15" ht="15" customHeight="1" x14ac:dyDescent="0.2">
      <c r="B23" s="281"/>
      <c r="C23" s="507"/>
      <c r="D23" s="282"/>
      <c r="E23" s="143"/>
      <c r="F23" s="143"/>
      <c r="G23" s="143"/>
      <c r="H23" s="143"/>
      <c r="I23" s="143"/>
      <c r="J23" s="143"/>
      <c r="K23" s="143"/>
      <c r="L23" s="1126"/>
      <c r="M23" s="1126"/>
      <c r="N23" s="1126"/>
      <c r="O23" s="1127"/>
    </row>
    <row r="24" spans="2:15" ht="15" customHeight="1" x14ac:dyDescent="0.2">
      <c r="B24" s="131"/>
      <c r="C24" s="508" t="s">
        <v>265</v>
      </c>
      <c r="D24" s="144">
        <f>(D17*$M$17)+(D18*$M$18)+(D20*$M$20)+(D21*$M$21)</f>
        <v>0</v>
      </c>
      <c r="E24" s="144">
        <f t="shared" ref="E24:K24" si="2">(E17*$M$17)+(E18*$M$18)+(E20*$M$20)+(E21*$M$21)</f>
        <v>0</v>
      </c>
      <c r="F24" s="144">
        <f t="shared" si="2"/>
        <v>0</v>
      </c>
      <c r="G24" s="144">
        <f t="shared" si="2"/>
        <v>0</v>
      </c>
      <c r="H24" s="144">
        <f t="shared" si="2"/>
        <v>0</v>
      </c>
      <c r="I24" s="144">
        <f t="shared" si="2"/>
        <v>0</v>
      </c>
      <c r="J24" s="144">
        <f t="shared" si="2"/>
        <v>0</v>
      </c>
      <c r="K24" s="144">
        <f t="shared" si="2"/>
        <v>0</v>
      </c>
      <c r="L24" s="141"/>
      <c r="M24" s="1113">
        <f>SUM(D24:K24)</f>
        <v>0</v>
      </c>
      <c r="N24" s="1113"/>
      <c r="O24" s="139"/>
    </row>
    <row r="25" spans="2:15" ht="15" customHeight="1" x14ac:dyDescent="0.2">
      <c r="B25" s="131"/>
      <c r="C25" s="508" t="s">
        <v>266</v>
      </c>
      <c r="D25" s="145">
        <f>D13</f>
        <v>0</v>
      </c>
      <c r="E25" s="145">
        <f t="shared" ref="E25:K25" si="3">E13</f>
        <v>0</v>
      </c>
      <c r="F25" s="145">
        <f t="shared" si="3"/>
        <v>0</v>
      </c>
      <c r="G25" s="145">
        <f t="shared" si="3"/>
        <v>0</v>
      </c>
      <c r="H25" s="145">
        <f t="shared" si="3"/>
        <v>0</v>
      </c>
      <c r="I25" s="145">
        <f t="shared" si="3"/>
        <v>0</v>
      </c>
      <c r="J25" s="145">
        <f t="shared" si="3"/>
        <v>0</v>
      </c>
      <c r="K25" s="145">
        <f t="shared" si="3"/>
        <v>0</v>
      </c>
      <c r="L25" s="141" t="s">
        <v>267</v>
      </c>
      <c r="M25" s="1114">
        <f>IFERROR(SUM(D26:K26)/SUM(D19:K19),0)</f>
        <v>0</v>
      </c>
      <c r="N25" s="1114"/>
      <c r="O25" s="142" t="s">
        <v>267</v>
      </c>
    </row>
    <row r="26" spans="2:15" ht="15" customHeight="1" x14ac:dyDescent="0.2">
      <c r="B26" s="131"/>
      <c r="C26" s="132"/>
      <c r="D26" s="280">
        <f t="shared" ref="D26:K26" si="4">D25*D19</f>
        <v>0</v>
      </c>
      <c r="E26" s="280">
        <f t="shared" si="4"/>
        <v>0</v>
      </c>
      <c r="F26" s="280">
        <f t="shared" si="4"/>
        <v>0</v>
      </c>
      <c r="G26" s="280">
        <f t="shared" si="4"/>
        <v>0</v>
      </c>
      <c r="H26" s="280">
        <f t="shared" si="4"/>
        <v>0</v>
      </c>
      <c r="I26" s="280">
        <f t="shared" si="4"/>
        <v>0</v>
      </c>
      <c r="J26" s="280">
        <f t="shared" si="4"/>
        <v>0</v>
      </c>
      <c r="K26" s="280">
        <f t="shared" si="4"/>
        <v>0</v>
      </c>
      <c r="L26" s="138"/>
      <c r="M26" s="137"/>
      <c r="N26" s="137"/>
      <c r="O26" s="139"/>
    </row>
    <row r="27" spans="2:15" ht="15" customHeight="1" x14ac:dyDescent="0.2">
      <c r="B27" s="1115" t="s">
        <v>768</v>
      </c>
      <c r="C27" s="1116"/>
      <c r="D27" s="1116"/>
      <c r="E27" s="1116"/>
      <c r="F27" s="1116"/>
      <c r="G27" s="1116"/>
      <c r="H27" s="1116"/>
      <c r="I27" s="1116"/>
      <c r="J27" s="1116"/>
      <c r="K27" s="1116"/>
      <c r="L27" s="1116"/>
      <c r="M27" s="1116"/>
      <c r="N27" s="1116"/>
      <c r="O27" s="1117"/>
    </row>
    <row r="28" spans="2:15" ht="15" customHeight="1" x14ac:dyDescent="0.2">
      <c r="B28" s="146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7"/>
      <c r="O28" s="149"/>
    </row>
    <row r="29" spans="2:15" ht="15" customHeight="1" x14ac:dyDescent="0.2">
      <c r="B29" s="1120" t="s">
        <v>268</v>
      </c>
      <c r="C29" s="1121"/>
      <c r="D29" s="147">
        <f>Apoio!J41</f>
        <v>0</v>
      </c>
      <c r="E29" s="132"/>
      <c r="F29" s="1111" t="s">
        <v>269</v>
      </c>
      <c r="G29" s="1112"/>
      <c r="H29" s="148">
        <f>IFERROR(SUM(D14:K14)/SUM(D7:K7),0)</f>
        <v>0</v>
      </c>
      <c r="I29" s="143" t="s">
        <v>267</v>
      </c>
      <c r="J29" s="1122" t="s">
        <v>684</v>
      </c>
      <c r="K29" s="1123"/>
      <c r="L29" s="363">
        <v>0.06</v>
      </c>
      <c r="M29" s="132" t="s">
        <v>874</v>
      </c>
      <c r="N29" s="137"/>
      <c r="O29" s="149"/>
    </row>
    <row r="30" spans="2:15" ht="15" customHeight="1" x14ac:dyDescent="0.2">
      <c r="B30" s="131"/>
      <c r="C30" s="507" t="s">
        <v>270</v>
      </c>
      <c r="D30" s="144">
        <f>'Custo Contábil'!D7+'Custo Contábil'!D9+'Custo Contábil'!D16+'Custo Contábil'!D18</f>
        <v>0</v>
      </c>
      <c r="E30" s="132"/>
      <c r="F30" s="1111" t="s">
        <v>271</v>
      </c>
      <c r="G30" s="1112"/>
      <c r="H30" s="150">
        <f>IFERROR(ROUNDUP(D31/H32,0),0)</f>
        <v>0</v>
      </c>
      <c r="I30" s="138" t="s">
        <v>272</v>
      </c>
      <c r="J30" s="138"/>
      <c r="K30" s="507" t="s">
        <v>715</v>
      </c>
      <c r="L30" s="363">
        <v>0</v>
      </c>
      <c r="M30" s="132" t="s">
        <v>273</v>
      </c>
      <c r="N30" s="137"/>
      <c r="O30" s="149"/>
    </row>
    <row r="31" spans="2:15" ht="15" customHeight="1" x14ac:dyDescent="0.2">
      <c r="B31" s="131"/>
      <c r="C31" s="507" t="s">
        <v>274</v>
      </c>
      <c r="D31" s="144">
        <f>ContrDesemp!D30*D29</f>
        <v>0</v>
      </c>
      <c r="E31" s="132"/>
      <c r="F31" s="1111" t="s">
        <v>275</v>
      </c>
      <c r="G31" s="1112"/>
      <c r="H31" s="150">
        <f>ROUNDUP($H$29*12,0)</f>
        <v>0</v>
      </c>
      <c r="I31" s="143" t="s">
        <v>272</v>
      </c>
      <c r="J31" s="143"/>
      <c r="K31" s="138"/>
      <c r="L31" s="143"/>
      <c r="M31" s="151"/>
      <c r="N31" s="138"/>
      <c r="O31" s="152"/>
    </row>
    <row r="32" spans="2:15" ht="15" customHeight="1" x14ac:dyDescent="0.2">
      <c r="B32" s="146"/>
      <c r="C32" s="292" t="s">
        <v>867</v>
      </c>
      <c r="D32" s="144">
        <f>IFERROR(D31/H30,0)</f>
        <v>0</v>
      </c>
      <c r="E32" s="132"/>
      <c r="F32" s="1111" t="s">
        <v>265</v>
      </c>
      <c r="G32" s="1112"/>
      <c r="H32" s="144">
        <f>M12+M24</f>
        <v>0</v>
      </c>
      <c r="I32" s="292"/>
      <c r="J32" s="292"/>
      <c r="K32" s="138"/>
      <c r="L32" s="138"/>
      <c r="M32" s="138"/>
      <c r="N32" s="138"/>
      <c r="O32" s="152"/>
    </row>
    <row r="33" spans="2:15" ht="15" customHeight="1" x14ac:dyDescent="0.2">
      <c r="B33" s="153"/>
      <c r="C33" s="154"/>
      <c r="D33" s="154"/>
      <c r="E33" s="154"/>
      <c r="F33" s="155"/>
      <c r="G33" s="155"/>
      <c r="H33" s="155"/>
      <c r="I33" s="155"/>
      <c r="J33" s="155"/>
      <c r="K33" s="155"/>
      <c r="L33" s="156"/>
      <c r="M33" s="157"/>
      <c r="N33" s="155"/>
      <c r="O33" s="158"/>
    </row>
  </sheetData>
  <sheetProtection algorithmName="SHA-512" hashValue="aUefP4kXuwrJf+fHG9ynaF/nQql1+H+ZiZkHAUSwjS0tRCgVNjoh1Iqn0MvQFgXAgqTDLmGvRoAgTNxsbwXzLQ==" saltValue="kURQnVSU9O4EUneShWWXDw==" spinCount="100000" sheet="1" objects="1" scenarios="1"/>
  <mergeCells count="32">
    <mergeCell ref="B2:O2"/>
    <mergeCell ref="B5:B7"/>
    <mergeCell ref="M7:N7"/>
    <mergeCell ref="F29:G29"/>
    <mergeCell ref="F30:G30"/>
    <mergeCell ref="B3:O3"/>
    <mergeCell ref="B17:B19"/>
    <mergeCell ref="M17:N17"/>
    <mergeCell ref="M18:N18"/>
    <mergeCell ref="M19:N19"/>
    <mergeCell ref="B20:B22"/>
    <mergeCell ref="M20:N20"/>
    <mergeCell ref="M21:N21"/>
    <mergeCell ref="M24:N24"/>
    <mergeCell ref="M25:N25"/>
    <mergeCell ref="M4:N4"/>
    <mergeCell ref="M5:N5"/>
    <mergeCell ref="M6:N6"/>
    <mergeCell ref="F32:G32"/>
    <mergeCell ref="M12:N12"/>
    <mergeCell ref="M13:N13"/>
    <mergeCell ref="B27:O27"/>
    <mergeCell ref="B8:B10"/>
    <mergeCell ref="M8:N8"/>
    <mergeCell ref="M9:N9"/>
    <mergeCell ref="B29:C29"/>
    <mergeCell ref="J29:K29"/>
    <mergeCell ref="B15:O15"/>
    <mergeCell ref="M16:N16"/>
    <mergeCell ref="L10:O11"/>
    <mergeCell ref="L22:O23"/>
    <mergeCell ref="F31:G31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>
    <tabColor theme="2" tint="-0.89999084444715716"/>
  </sheetPr>
  <dimension ref="A2:AX312"/>
  <sheetViews>
    <sheetView zoomScaleNormal="100" workbookViewId="0">
      <selection activeCell="AX246" sqref="AX246"/>
    </sheetView>
  </sheetViews>
  <sheetFormatPr baseColWidth="10" defaultColWidth="9.1640625" defaultRowHeight="14" x14ac:dyDescent="0.2"/>
  <cols>
    <col min="1" max="1" width="5.5" style="21" customWidth="1"/>
    <col min="2" max="2" width="18.83203125" style="21" bestFit="1" customWidth="1"/>
    <col min="3" max="3" width="6.5" style="21" customWidth="1"/>
    <col min="4" max="4" width="6.6640625" style="21" bestFit="1" customWidth="1"/>
    <col min="5" max="6" width="9.6640625" style="21" bestFit="1" customWidth="1"/>
    <col min="7" max="7" width="9.1640625" style="21"/>
    <col min="8" max="8" width="19.5" style="21" bestFit="1" customWidth="1"/>
    <col min="9" max="9" width="14.5" style="21" bestFit="1" customWidth="1"/>
    <col min="10" max="10" width="17.1640625" style="21" bestFit="1" customWidth="1"/>
    <col min="11" max="11" width="8.5" style="21" bestFit="1" customWidth="1"/>
    <col min="12" max="12" width="9.1640625" style="21" bestFit="1" customWidth="1"/>
    <col min="13" max="13" width="9.5" style="21" bestFit="1" customWidth="1"/>
    <col min="14" max="14" width="9" style="21" bestFit="1" customWidth="1"/>
    <col min="15" max="16" width="8.5" style="21" customWidth="1"/>
    <col min="17" max="17" width="9.1640625" style="21"/>
    <col min="18" max="18" width="8.33203125" style="21" customWidth="1"/>
    <col min="19" max="20" width="8.33203125" style="21" bestFit="1" customWidth="1"/>
    <col min="21" max="21" width="18.83203125" style="21" bestFit="1" customWidth="1"/>
    <col min="22" max="22" width="9" style="21" bestFit="1" customWidth="1"/>
    <col min="23" max="23" width="8.5" style="21" customWidth="1"/>
    <col min="24" max="24" width="9.33203125" style="21" bestFit="1" customWidth="1"/>
    <col min="25" max="25" width="7.6640625" style="21" bestFit="1" customWidth="1"/>
    <col min="26" max="27" width="10.5" style="21" bestFit="1" customWidth="1"/>
    <col min="28" max="28" width="46.33203125" style="21" bestFit="1" customWidth="1"/>
    <col min="29" max="29" width="9.1640625" style="21"/>
    <col min="30" max="30" width="15.5" style="21" bestFit="1" customWidth="1"/>
    <col min="31" max="31" width="9.1640625" style="21"/>
    <col min="32" max="32" width="4" style="21" bestFit="1" customWidth="1"/>
    <col min="33" max="33" width="35.5" style="21" bestFit="1" customWidth="1"/>
    <col min="34" max="34" width="4" style="21" bestFit="1" customWidth="1"/>
    <col min="35" max="36" width="9.1640625" style="21"/>
    <col min="37" max="40" width="8.33203125" style="21" bestFit="1" customWidth="1"/>
    <col min="41" max="41" width="17.83203125" style="21" bestFit="1" customWidth="1"/>
    <col min="42" max="42" width="21.6640625" style="21" customWidth="1"/>
    <col min="43" max="43" width="11.33203125" style="21" bestFit="1" customWidth="1"/>
    <col min="44" max="44" width="10.1640625" style="21" bestFit="1" customWidth="1"/>
    <col min="45" max="45" width="11.33203125" style="21" bestFit="1" customWidth="1"/>
    <col min="46" max="46" width="8.6640625" style="21" bestFit="1" customWidth="1"/>
    <col min="47" max="47" width="15.6640625" style="21" bestFit="1" customWidth="1"/>
    <col min="48" max="48" width="8.6640625" style="21" bestFit="1" customWidth="1"/>
    <col min="49" max="16384" width="9.1640625" style="21"/>
  </cols>
  <sheetData>
    <row r="2" spans="1:50" ht="80" x14ac:dyDescent="0.2">
      <c r="B2" s="584" t="s">
        <v>1032</v>
      </c>
      <c r="C2" s="585" t="s">
        <v>890</v>
      </c>
      <c r="D2" s="585" t="s">
        <v>1033</v>
      </c>
      <c r="E2" s="585" t="s">
        <v>1034</v>
      </c>
      <c r="F2" s="585" t="s">
        <v>1035</v>
      </c>
      <c r="G2" s="585" t="s">
        <v>1036</v>
      </c>
      <c r="H2" s="585" t="s">
        <v>1037</v>
      </c>
      <c r="I2" s="585" t="s">
        <v>1038</v>
      </c>
      <c r="J2" s="585" t="s">
        <v>1025</v>
      </c>
      <c r="K2" s="585" t="s">
        <v>1026</v>
      </c>
      <c r="L2" s="585" t="s">
        <v>1043</v>
      </c>
      <c r="M2" s="585" t="s">
        <v>1044</v>
      </c>
      <c r="N2" s="585" t="s">
        <v>1045</v>
      </c>
      <c r="O2" s="585" t="s">
        <v>1027</v>
      </c>
      <c r="P2" s="585" t="s">
        <v>1028</v>
      </c>
      <c r="Q2" s="585" t="s">
        <v>1029</v>
      </c>
      <c r="R2" s="585" t="s">
        <v>1030</v>
      </c>
      <c r="S2" s="585" t="s">
        <v>1031</v>
      </c>
      <c r="U2" s="21">
        <f>Apoio!AV4+Apoio!AZ4</f>
        <v>0</v>
      </c>
    </row>
    <row r="3" spans="1:50" ht="15" x14ac:dyDescent="0.2">
      <c r="B3" s="586" t="str">
        <f>VLOOKUP(Apresentação!M4,Apoio!A13:F21,2,FALSE)</f>
        <v>Selecione o Tipo de Projeto</v>
      </c>
      <c r="C3" s="587" t="str">
        <f>VLOOKUP(Apresentação!E15,Apoio!A47:F49,2,FALSE)</f>
        <v>Selecione a modalidade</v>
      </c>
      <c r="D3" s="588">
        <f>IndFinanceiro!F8</f>
        <v>0</v>
      </c>
      <c r="E3" s="588">
        <f>IndFinanceiro!F10</f>
        <v>0</v>
      </c>
      <c r="F3" s="588">
        <f>IndFinanceiro!F12</f>
        <v>0</v>
      </c>
      <c r="G3" s="588">
        <f>IndFinanceiro!L8</f>
        <v>0</v>
      </c>
      <c r="H3" s="588">
        <f>IndFinanceiro!L10</f>
        <v>0</v>
      </c>
      <c r="I3" s="588">
        <f>IndFinanceiro!L12</f>
        <v>0</v>
      </c>
      <c r="J3" s="588">
        <f>'Custo Contábil'!D20</f>
        <v>0</v>
      </c>
      <c r="K3" s="588">
        <f>'Custo Contábil'!F20</f>
        <v>0</v>
      </c>
      <c r="L3" s="589">
        <f>RCB!F13</f>
        <v>0</v>
      </c>
      <c r="M3" s="589">
        <f>RCB!E13</f>
        <v>0</v>
      </c>
      <c r="N3" s="588">
        <f>'Custo Contábil'!F7</f>
        <v>0</v>
      </c>
      <c r="O3" s="589">
        <f>Treinamento!K15</f>
        <v>0</v>
      </c>
      <c r="P3" s="589">
        <f>Marketing!K15</f>
        <v>15000</v>
      </c>
      <c r="Q3" s="589">
        <f>Treinamento!K28</f>
        <v>0</v>
      </c>
      <c r="R3" s="590">
        <f>RCB!C13</f>
        <v>0</v>
      </c>
      <c r="S3" s="590">
        <f>RCB!D13</f>
        <v>0</v>
      </c>
    </row>
    <row r="4" spans="1:50" x14ac:dyDescent="0.2">
      <c r="T4" s="22" t="s">
        <v>122</v>
      </c>
      <c r="U4" s="24" t="s">
        <v>121</v>
      </c>
      <c r="V4" s="24" t="s">
        <v>178</v>
      </c>
      <c r="W4" s="24" t="s">
        <v>179</v>
      </c>
      <c r="X4" s="24" t="s">
        <v>180</v>
      </c>
      <c r="Y4" s="24" t="s">
        <v>181</v>
      </c>
    </row>
    <row r="5" spans="1:50" x14ac:dyDescent="0.2">
      <c r="T5" s="22">
        <f>Apresentação!E7</f>
        <v>12</v>
      </c>
      <c r="U5" s="22">
        <f>Apresentação!E19</f>
        <v>1</v>
      </c>
      <c r="V5" s="24">
        <f>IFERROR(DGET($R$11:$Y$132,V4,$T$4:$U$5),0)</f>
        <v>0</v>
      </c>
      <c r="W5" s="24">
        <f>IFERROR(DGET($R$11:$Y$132,W4,$T$4:$U$5),0)</f>
        <v>0</v>
      </c>
      <c r="X5" s="24">
        <f>IFERROR(DGET($R$11:$Y$132,X4,$T$4:$U$5),0)</f>
        <v>0</v>
      </c>
      <c r="Y5" s="24">
        <f>IFERROR(DGET($R$11:$Y$132,Y4,$T$4:$U$5),0)</f>
        <v>0</v>
      </c>
      <c r="AD5" s="22"/>
      <c r="AE5" s="22"/>
      <c r="AF5" s="22"/>
      <c r="AG5" s="22"/>
      <c r="AH5" s="22"/>
    </row>
    <row r="6" spans="1:50" x14ac:dyDescent="0.2">
      <c r="B6" s="908" t="s">
        <v>163</v>
      </c>
      <c r="C6" s="909"/>
      <c r="D6" s="909"/>
      <c r="E6" s="909"/>
      <c r="F6" s="910"/>
      <c r="G6" s="23"/>
      <c r="H6" s="908" t="s">
        <v>124</v>
      </c>
      <c r="I6" s="909"/>
      <c r="J6" s="909"/>
      <c r="K6" s="909"/>
      <c r="L6" s="909"/>
      <c r="M6" s="909"/>
      <c r="N6" s="909"/>
      <c r="O6" s="909"/>
      <c r="P6" s="910"/>
      <c r="Q6" s="22"/>
      <c r="R6" s="22"/>
      <c r="S6" s="22"/>
      <c r="T6" s="22" t="s">
        <v>122</v>
      </c>
      <c r="U6" s="24" t="s">
        <v>121</v>
      </c>
      <c r="V6" s="24" t="s">
        <v>178</v>
      </c>
      <c r="W6" s="24" t="s">
        <v>179</v>
      </c>
      <c r="X6" s="24" t="s">
        <v>180</v>
      </c>
      <c r="Y6" s="24" t="s">
        <v>181</v>
      </c>
      <c r="Z6" s="22"/>
      <c r="AA6" s="22"/>
      <c r="AB6" s="22"/>
      <c r="AC6" s="22"/>
      <c r="AD6" s="907" t="s">
        <v>123</v>
      </c>
      <c r="AE6" s="22"/>
      <c r="AF6" s="903" t="s">
        <v>1057</v>
      </c>
      <c r="AG6" s="903"/>
      <c r="AH6" s="903"/>
      <c r="AI6" s="22"/>
      <c r="AJ6" s="22"/>
      <c r="AK6" s="22" t="s">
        <v>122</v>
      </c>
      <c r="AL6" s="22" t="s">
        <v>121</v>
      </c>
      <c r="AM6" s="22" t="s">
        <v>149</v>
      </c>
      <c r="AN6" s="22" t="s">
        <v>151</v>
      </c>
      <c r="AO6" s="22" t="s">
        <v>150</v>
      </c>
      <c r="AP6" s="22" t="s">
        <v>153</v>
      </c>
      <c r="AQ6" s="22" t="s">
        <v>152</v>
      </c>
      <c r="AR6" s="22" t="s">
        <v>194</v>
      </c>
      <c r="AS6" s="22" t="s">
        <v>195</v>
      </c>
      <c r="AT6" s="22"/>
      <c r="AU6" s="22"/>
      <c r="AV6" s="22"/>
    </row>
    <row r="7" spans="1:50" x14ac:dyDescent="0.2">
      <c r="B7" s="904" t="s">
        <v>187</v>
      </c>
      <c r="C7" s="905"/>
      <c r="D7" s="905"/>
      <c r="E7" s="905"/>
      <c r="F7" s="906"/>
      <c r="G7" s="23"/>
      <c r="H7" s="914" t="s">
        <v>80</v>
      </c>
      <c r="I7" s="914" t="s">
        <v>81</v>
      </c>
      <c r="J7" s="914" t="s">
        <v>82</v>
      </c>
      <c r="K7" s="914" t="s">
        <v>83</v>
      </c>
      <c r="L7" s="914" t="s">
        <v>84</v>
      </c>
      <c r="M7" s="914" t="s">
        <v>85</v>
      </c>
      <c r="N7" s="914" t="s">
        <v>86</v>
      </c>
      <c r="O7" s="914" t="s">
        <v>176</v>
      </c>
      <c r="P7" s="914" t="s">
        <v>177</v>
      </c>
      <c r="Q7" s="22"/>
      <c r="R7" s="22"/>
      <c r="S7" s="22"/>
      <c r="T7" s="22">
        <f>T5</f>
        <v>12</v>
      </c>
      <c r="U7" s="22">
        <f>Apresentação!M19</f>
        <v>1</v>
      </c>
      <c r="V7" s="24">
        <f>IFERROR(DGET($R$11:$Y$132,V6,$T$6:$U$7),0)</f>
        <v>0</v>
      </c>
      <c r="W7" s="24">
        <f>IFERROR(DGET($R$11:$Y$132,W6,$T$6:$U$7),0)</f>
        <v>0</v>
      </c>
      <c r="X7" s="24">
        <f>IFERROR(DGET($R$11:$Y$132,X6,$T$6:$U$7),0)</f>
        <v>0</v>
      </c>
      <c r="Y7" s="24">
        <f>IFERROR(DGET($R$11:$Y$132,Y6,$T$6:$U$7),0)</f>
        <v>0</v>
      </c>
      <c r="Z7" s="22"/>
      <c r="AA7" s="22"/>
      <c r="AB7" s="22"/>
      <c r="AC7" s="22"/>
      <c r="AD7" s="907"/>
      <c r="AE7" s="22"/>
      <c r="AF7" s="25">
        <v>1</v>
      </c>
      <c r="AG7" s="26" t="s">
        <v>158</v>
      </c>
      <c r="AH7" s="25">
        <v>0</v>
      </c>
      <c r="AI7" s="22"/>
      <c r="AJ7" s="22"/>
      <c r="AK7" s="22">
        <f>Apresentação!E7</f>
        <v>12</v>
      </c>
      <c r="AL7" s="22">
        <f>IF(Apresentação!E18=6,3,Apresentação!E18)</f>
        <v>1</v>
      </c>
      <c r="AM7" s="22">
        <f>Apresentação!E19</f>
        <v>1</v>
      </c>
      <c r="AN7" s="22">
        <f t="shared" ref="AN7:AS7" si="0">IFERROR(DGET($AL$12:$AV$222,AN6,$AK$6:$AM$7),0)</f>
        <v>0</v>
      </c>
      <c r="AO7" s="22">
        <f t="shared" si="0"/>
        <v>0</v>
      </c>
      <c r="AP7" s="22">
        <f t="shared" si="0"/>
        <v>0</v>
      </c>
      <c r="AQ7" s="22">
        <f t="shared" si="0"/>
        <v>0</v>
      </c>
      <c r="AR7" s="22">
        <f t="shared" si="0"/>
        <v>0</v>
      </c>
      <c r="AS7" s="22">
        <f t="shared" si="0"/>
        <v>0</v>
      </c>
      <c r="AT7" s="22"/>
      <c r="AU7" s="22"/>
      <c r="AV7" s="22"/>
    </row>
    <row r="8" spans="1:50" x14ac:dyDescent="0.2">
      <c r="B8" s="904" t="s">
        <v>164</v>
      </c>
      <c r="C8" s="905"/>
      <c r="D8" s="905"/>
      <c r="E8" s="905"/>
      <c r="F8" s="906"/>
      <c r="G8" s="23"/>
      <c r="H8" s="914"/>
      <c r="I8" s="914"/>
      <c r="J8" s="914"/>
      <c r="K8" s="914"/>
      <c r="L8" s="914"/>
      <c r="M8" s="914"/>
      <c r="N8" s="914"/>
      <c r="O8" s="911"/>
      <c r="P8" s="914" t="s">
        <v>177</v>
      </c>
      <c r="Q8" s="22"/>
      <c r="R8" s="22"/>
      <c r="S8" s="22"/>
      <c r="T8" s="22"/>
      <c r="U8" s="22"/>
      <c r="V8" s="27"/>
      <c r="W8" s="27"/>
      <c r="X8" s="27"/>
      <c r="Y8" s="27"/>
      <c r="Z8" s="22"/>
      <c r="AA8" s="22"/>
      <c r="AB8" s="22"/>
      <c r="AC8" s="22"/>
      <c r="AD8" s="907"/>
      <c r="AE8" s="22"/>
      <c r="AF8" s="25">
        <v>2</v>
      </c>
      <c r="AG8" s="26" t="s">
        <v>159</v>
      </c>
      <c r="AH8" s="25">
        <v>0</v>
      </c>
      <c r="AI8" s="22"/>
      <c r="AJ8" s="22"/>
      <c r="AK8" s="22" t="s">
        <v>122</v>
      </c>
      <c r="AL8" s="22" t="s">
        <v>121</v>
      </c>
      <c r="AM8" s="22" t="s">
        <v>149</v>
      </c>
      <c r="AN8" s="22" t="s">
        <v>151</v>
      </c>
      <c r="AO8" s="22" t="s">
        <v>150</v>
      </c>
      <c r="AP8" s="22" t="s">
        <v>153</v>
      </c>
      <c r="AQ8" s="22" t="s">
        <v>152</v>
      </c>
      <c r="AR8" s="22" t="s">
        <v>194</v>
      </c>
      <c r="AS8" s="22" t="s">
        <v>195</v>
      </c>
      <c r="AT8" s="22"/>
      <c r="AU8" s="22"/>
      <c r="AV8" s="22"/>
    </row>
    <row r="9" spans="1:50" x14ac:dyDescent="0.2">
      <c r="B9" s="904" t="s">
        <v>165</v>
      </c>
      <c r="C9" s="905"/>
      <c r="D9" s="905"/>
      <c r="E9" s="905"/>
      <c r="F9" s="906"/>
      <c r="G9" s="23"/>
      <c r="H9" s="609">
        <v>0.1</v>
      </c>
      <c r="I9" s="611">
        <v>0.1444</v>
      </c>
      <c r="J9" s="611">
        <v>0.20585999999999999</v>
      </c>
      <c r="K9" s="611">
        <v>0.23139000000000001</v>
      </c>
      <c r="L9" s="611">
        <v>0.16197</v>
      </c>
      <c r="M9" s="611">
        <v>-0.1099</v>
      </c>
      <c r="N9" s="611">
        <v>-7.7600000000000002E-2</v>
      </c>
      <c r="O9" s="611">
        <f>(7*K9+5*L9)/12</f>
        <v>0.20246500000000001</v>
      </c>
      <c r="P9" s="611">
        <f>(7*M9+5*N9)/12</f>
        <v>-9.6441666666666662E-2</v>
      </c>
      <c r="Q9" s="22"/>
      <c r="R9" s="913" t="s">
        <v>182</v>
      </c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22"/>
      <c r="AD9" s="907"/>
      <c r="AE9" s="22"/>
      <c r="AF9" s="25">
        <v>3</v>
      </c>
      <c r="AG9" s="26" t="s">
        <v>1698</v>
      </c>
      <c r="AH9" s="25">
        <v>0</v>
      </c>
      <c r="AI9" s="22"/>
      <c r="AJ9" s="22"/>
      <c r="AK9" s="22">
        <f>Apresentação!E7</f>
        <v>12</v>
      </c>
      <c r="AL9" s="22">
        <f>IF(Apresentação!M18=6,3,Apresentação!M18)</f>
        <v>1</v>
      </c>
      <c r="AM9" s="22">
        <f>Apresentação!M19</f>
        <v>1</v>
      </c>
      <c r="AN9" s="22">
        <f t="shared" ref="AN9:AS9" si="1">IFERROR(DGET($AL$12:$AV$222,AN8,$AK$8:$AM$9),0)</f>
        <v>0</v>
      </c>
      <c r="AO9" s="22">
        <f t="shared" si="1"/>
        <v>0</v>
      </c>
      <c r="AP9" s="22">
        <f t="shared" si="1"/>
        <v>0</v>
      </c>
      <c r="AQ9" s="22">
        <f t="shared" si="1"/>
        <v>0</v>
      </c>
      <c r="AR9" s="22">
        <f t="shared" si="1"/>
        <v>0</v>
      </c>
      <c r="AS9" s="22">
        <f t="shared" si="1"/>
        <v>0</v>
      </c>
      <c r="AT9" s="22"/>
      <c r="AU9" s="22"/>
      <c r="AV9" s="22"/>
    </row>
    <row r="10" spans="1:50" x14ac:dyDescent="0.2">
      <c r="B10" s="23"/>
      <c r="C10" s="23"/>
      <c r="D10" s="23"/>
      <c r="E10" s="29"/>
      <c r="F10" s="23"/>
      <c r="G10" s="23"/>
      <c r="H10" s="609">
        <v>0.15</v>
      </c>
      <c r="I10" s="611">
        <v>0.1681</v>
      </c>
      <c r="J10" s="611">
        <v>0.36464000000000002</v>
      </c>
      <c r="K10" s="611">
        <v>0.24102000000000001</v>
      </c>
      <c r="L10" s="611">
        <v>0.16871</v>
      </c>
      <c r="M10" s="611">
        <v>-2.6429999999999999E-2</v>
      </c>
      <c r="N10" s="611">
        <v>-1.8669999999999999E-2</v>
      </c>
      <c r="O10" s="611">
        <f t="shared" ref="O10:O25" si="2">(7*K10+5*L10)/12</f>
        <v>0.21089083333333333</v>
      </c>
      <c r="P10" s="611">
        <f t="shared" ref="P10:P25" si="3">(7*M10+5*N10)/12</f>
        <v>-2.3196666666666661E-2</v>
      </c>
      <c r="Q10" s="30"/>
      <c r="R10" s="31" t="s">
        <v>122</v>
      </c>
      <c r="S10" s="31" t="s">
        <v>121</v>
      </c>
      <c r="T10" s="31"/>
      <c r="U10" s="31"/>
      <c r="V10" s="912" t="s">
        <v>183</v>
      </c>
      <c r="W10" s="912"/>
      <c r="X10" s="912" t="s">
        <v>184</v>
      </c>
      <c r="Y10" s="912"/>
      <c r="Z10" s="912" t="s">
        <v>88</v>
      </c>
      <c r="AA10" s="912"/>
      <c r="AB10" s="912" t="s">
        <v>89</v>
      </c>
      <c r="AC10" s="22"/>
      <c r="AD10" s="32" t="s">
        <v>185</v>
      </c>
      <c r="AE10" s="22"/>
      <c r="AF10" s="25">
        <v>4</v>
      </c>
      <c r="AG10" s="26" t="s">
        <v>1699</v>
      </c>
      <c r="AH10" s="25">
        <v>0</v>
      </c>
      <c r="AI10" s="22"/>
      <c r="AJ10" s="22"/>
      <c r="AK10" s="33" t="s">
        <v>87</v>
      </c>
      <c r="AL10" s="33" t="s">
        <v>122</v>
      </c>
      <c r="AM10" s="33" t="s">
        <v>121</v>
      </c>
      <c r="AN10" s="33" t="s">
        <v>149</v>
      </c>
      <c r="AO10" s="33" t="s">
        <v>144</v>
      </c>
      <c r="AP10" s="33" t="s">
        <v>120</v>
      </c>
      <c r="AQ10" s="888" t="s">
        <v>191</v>
      </c>
      <c r="AR10" s="890"/>
      <c r="AS10" s="888" t="s">
        <v>143</v>
      </c>
      <c r="AT10" s="889"/>
      <c r="AU10" s="889"/>
      <c r="AV10" s="890"/>
    </row>
    <row r="11" spans="1:50" ht="15" x14ac:dyDescent="0.2">
      <c r="B11" s="23"/>
      <c r="C11" s="23"/>
      <c r="D11" s="23"/>
      <c r="E11" s="29"/>
      <c r="F11" s="23"/>
      <c r="G11" s="22"/>
      <c r="H11" s="609">
        <v>0.2</v>
      </c>
      <c r="I11" s="611">
        <v>0.19359999999999999</v>
      </c>
      <c r="J11" s="611">
        <v>0.56064000000000003</v>
      </c>
      <c r="K11" s="611">
        <v>0.25119000000000002</v>
      </c>
      <c r="L11" s="611">
        <v>0.17582999999999999</v>
      </c>
      <c r="M11" s="611">
        <v>7.8320000000000001E-2</v>
      </c>
      <c r="N11" s="611">
        <v>5.5300000000000002E-2</v>
      </c>
      <c r="O11" s="611">
        <f t="shared" si="2"/>
        <v>0.21979000000000001</v>
      </c>
      <c r="P11" s="611">
        <f t="shared" si="3"/>
        <v>6.8728333333333336E-2</v>
      </c>
      <c r="Q11" s="30"/>
      <c r="R11" s="34" t="s">
        <v>122</v>
      </c>
      <c r="S11" s="34" t="s">
        <v>121</v>
      </c>
      <c r="T11" s="35" t="s">
        <v>87</v>
      </c>
      <c r="U11" s="35" t="s">
        <v>120</v>
      </c>
      <c r="V11" s="415" t="s">
        <v>178</v>
      </c>
      <c r="W11" s="413" t="s">
        <v>179</v>
      </c>
      <c r="X11" s="413" t="s">
        <v>180</v>
      </c>
      <c r="Y11" s="413" t="s">
        <v>181</v>
      </c>
      <c r="Z11" s="36" t="s">
        <v>90</v>
      </c>
      <c r="AA11" s="36" t="s">
        <v>91</v>
      </c>
      <c r="AB11" s="912"/>
      <c r="AC11" s="22"/>
      <c r="AD11" s="32"/>
      <c r="AE11" s="22"/>
      <c r="AF11" s="25">
        <v>5</v>
      </c>
      <c r="AG11" s="26" t="s">
        <v>1700</v>
      </c>
      <c r="AH11" s="25">
        <v>0</v>
      </c>
      <c r="AI11" s="22"/>
      <c r="AJ11" s="22"/>
      <c r="AK11" s="37"/>
      <c r="AL11" s="37"/>
      <c r="AM11" s="37"/>
      <c r="AN11" s="37"/>
      <c r="AO11" s="37"/>
      <c r="AP11" s="37"/>
      <c r="AQ11" s="891" t="s">
        <v>190</v>
      </c>
      <c r="AR11" s="892"/>
      <c r="AS11" s="38" t="s">
        <v>192</v>
      </c>
      <c r="AT11" s="39" t="s">
        <v>193</v>
      </c>
      <c r="AU11" s="38" t="s">
        <v>192</v>
      </c>
      <c r="AV11" s="39" t="s">
        <v>193</v>
      </c>
    </row>
    <row r="12" spans="1:50" x14ac:dyDescent="0.2">
      <c r="B12" s="908" t="s">
        <v>96</v>
      </c>
      <c r="C12" s="909"/>
      <c r="D12" s="909"/>
      <c r="E12" s="909"/>
      <c r="F12" s="910"/>
      <c r="G12" s="22"/>
      <c r="H12" s="609">
        <v>0.25</v>
      </c>
      <c r="I12" s="611">
        <v>0.22090000000000001</v>
      </c>
      <c r="J12" s="611">
        <v>0.79388000000000003</v>
      </c>
      <c r="K12" s="611">
        <v>0.26190000000000002</v>
      </c>
      <c r="L12" s="611">
        <v>0.18332999999999999</v>
      </c>
      <c r="M12" s="611">
        <v>0.20435</v>
      </c>
      <c r="N12" s="611">
        <v>0.14430000000000001</v>
      </c>
      <c r="O12" s="611">
        <f t="shared" si="2"/>
        <v>0.22916250000000002</v>
      </c>
      <c r="P12" s="611">
        <f t="shared" si="3"/>
        <v>0.17932916666666668</v>
      </c>
      <c r="Q12" s="30"/>
      <c r="R12" s="40">
        <v>2</v>
      </c>
      <c r="S12" s="40">
        <v>2</v>
      </c>
      <c r="T12" s="871">
        <v>2015</v>
      </c>
      <c r="U12" s="41" t="s">
        <v>156</v>
      </c>
      <c r="V12" s="416">
        <f>AQ21</f>
        <v>0</v>
      </c>
      <c r="W12" s="416">
        <f>AR21</f>
        <v>0</v>
      </c>
      <c r="X12" s="416">
        <f>AW21</f>
        <v>0</v>
      </c>
      <c r="Y12" s="416">
        <f>AX21</f>
        <v>0</v>
      </c>
      <c r="Z12" s="874">
        <v>42129</v>
      </c>
      <c r="AA12" s="874">
        <v>42495</v>
      </c>
      <c r="AB12" s="722" t="s">
        <v>1327</v>
      </c>
      <c r="AC12" s="22"/>
      <c r="AD12" s="32">
        <v>2016</v>
      </c>
      <c r="AE12" s="22"/>
      <c r="AF12" s="25">
        <v>6</v>
      </c>
      <c r="AG12" s="26" t="s">
        <v>1701</v>
      </c>
      <c r="AH12" s="25">
        <v>0</v>
      </c>
      <c r="AI12" s="22"/>
      <c r="AJ12" s="22"/>
      <c r="AK12" s="43" t="s">
        <v>87</v>
      </c>
      <c r="AL12" s="43" t="s">
        <v>122</v>
      </c>
      <c r="AM12" s="43" t="s">
        <v>121</v>
      </c>
      <c r="AN12" s="43" t="s">
        <v>149</v>
      </c>
      <c r="AO12" s="43" t="s">
        <v>144</v>
      </c>
      <c r="AP12" s="43" t="s">
        <v>120</v>
      </c>
      <c r="AQ12" s="43" t="s">
        <v>153</v>
      </c>
      <c r="AR12" s="43" t="s">
        <v>152</v>
      </c>
      <c r="AS12" s="44" t="s">
        <v>194</v>
      </c>
      <c r="AT12" s="44" t="s">
        <v>151</v>
      </c>
      <c r="AU12" s="44" t="s">
        <v>195</v>
      </c>
      <c r="AV12" s="44" t="s">
        <v>150</v>
      </c>
      <c r="AW12" s="599" t="s">
        <v>151</v>
      </c>
      <c r="AX12" s="599" t="s">
        <v>150</v>
      </c>
    </row>
    <row r="13" spans="1:50" ht="12.75" customHeight="1" x14ac:dyDescent="0.2">
      <c r="A13" s="21">
        <v>1</v>
      </c>
      <c r="B13" s="904" t="s">
        <v>186</v>
      </c>
      <c r="C13" s="905"/>
      <c r="D13" s="905"/>
      <c r="E13" s="905"/>
      <c r="F13" s="906"/>
      <c r="G13" s="22"/>
      <c r="H13" s="610">
        <v>0.3</v>
      </c>
      <c r="I13" s="612">
        <v>0.25</v>
      </c>
      <c r="J13" s="612">
        <v>1.0643400000000001</v>
      </c>
      <c r="K13" s="612">
        <v>0.27315</v>
      </c>
      <c r="L13" s="612">
        <v>0.19120999999999999</v>
      </c>
      <c r="M13" s="612">
        <v>0.35165999999999997</v>
      </c>
      <c r="N13" s="612">
        <v>0.24832000000000001</v>
      </c>
      <c r="O13" s="612">
        <f t="shared" si="2"/>
        <v>0.23900833333333335</v>
      </c>
      <c r="P13" s="612">
        <f t="shared" si="3"/>
        <v>0.30860166666666666</v>
      </c>
      <c r="Q13" s="30"/>
      <c r="R13" s="40">
        <v>2</v>
      </c>
      <c r="S13" s="40">
        <v>3</v>
      </c>
      <c r="T13" s="872"/>
      <c r="U13" s="41" t="s">
        <v>118</v>
      </c>
      <c r="V13" s="416">
        <f t="shared" ref="V13:W16" si="4">AQ22</f>
        <v>0</v>
      </c>
      <c r="W13" s="416">
        <f t="shared" si="4"/>
        <v>0</v>
      </c>
      <c r="X13" s="416">
        <f t="shared" ref="X13:Y15" si="5">AW22</f>
        <v>0</v>
      </c>
      <c r="Y13" s="416">
        <f t="shared" si="5"/>
        <v>0</v>
      </c>
      <c r="Z13" s="896"/>
      <c r="AA13" s="896"/>
      <c r="AB13" s="42" t="str">
        <f>AB12</f>
        <v>-</v>
      </c>
      <c r="AC13" s="22"/>
      <c r="AD13" s="32">
        <v>2017</v>
      </c>
      <c r="AE13" s="22"/>
      <c r="AF13" s="25">
        <v>7</v>
      </c>
      <c r="AG13" s="26" t="s">
        <v>1702</v>
      </c>
      <c r="AH13" s="25">
        <v>0</v>
      </c>
      <c r="AI13" s="22"/>
      <c r="AJ13" s="22"/>
      <c r="AK13" s="865">
        <v>2015</v>
      </c>
      <c r="AL13" s="423">
        <v>2</v>
      </c>
      <c r="AM13" s="45">
        <v>2</v>
      </c>
      <c r="AN13" s="46">
        <v>5</v>
      </c>
      <c r="AO13" s="868" t="s">
        <v>148</v>
      </c>
      <c r="AP13" s="41" t="s">
        <v>116</v>
      </c>
      <c r="AQ13" s="47">
        <v>0</v>
      </c>
      <c r="AR13" s="47">
        <v>0</v>
      </c>
      <c r="AS13" s="47">
        <v>0</v>
      </c>
      <c r="AT13" s="47">
        <v>0</v>
      </c>
      <c r="AU13" s="47">
        <v>0</v>
      </c>
      <c r="AV13" s="47">
        <v>0</v>
      </c>
      <c r="AW13" s="414">
        <f>AS13+AT13</f>
        <v>0</v>
      </c>
      <c r="AX13" s="414">
        <f>AU13+AV13</f>
        <v>0</v>
      </c>
    </row>
    <row r="14" spans="1:50" ht="12.75" customHeight="1" x14ac:dyDescent="0.2">
      <c r="A14" s="21">
        <v>2</v>
      </c>
      <c r="B14" s="904" t="s">
        <v>1078</v>
      </c>
      <c r="C14" s="905"/>
      <c r="D14" s="905"/>
      <c r="E14" s="905"/>
      <c r="F14" s="906"/>
      <c r="G14" s="22"/>
      <c r="H14" s="610">
        <v>0.35</v>
      </c>
      <c r="I14" s="612">
        <v>0.28089999999999998</v>
      </c>
      <c r="J14" s="612">
        <v>1.3720399999999999</v>
      </c>
      <c r="K14" s="612">
        <v>0.28494000000000003</v>
      </c>
      <c r="L14" s="612">
        <v>0.19946</v>
      </c>
      <c r="M14" s="612">
        <v>0.52025999999999994</v>
      </c>
      <c r="N14" s="612">
        <v>0.36737999999999998</v>
      </c>
      <c r="O14" s="612">
        <f t="shared" si="2"/>
        <v>0.24932333333333334</v>
      </c>
      <c r="P14" s="612">
        <f t="shared" si="3"/>
        <v>0.45655999999999991</v>
      </c>
      <c r="Q14" s="30"/>
      <c r="R14" s="40">
        <v>2</v>
      </c>
      <c r="S14" s="40">
        <v>4</v>
      </c>
      <c r="T14" s="872"/>
      <c r="U14" s="41" t="s">
        <v>117</v>
      </c>
      <c r="V14" s="416">
        <f t="shared" si="4"/>
        <v>0</v>
      </c>
      <c r="W14" s="416">
        <f t="shared" si="4"/>
        <v>0</v>
      </c>
      <c r="X14" s="416">
        <f t="shared" si="5"/>
        <v>0</v>
      </c>
      <c r="Y14" s="416">
        <f t="shared" si="5"/>
        <v>0</v>
      </c>
      <c r="Z14" s="896"/>
      <c r="AA14" s="896"/>
      <c r="AB14" s="42" t="str">
        <f>AB13</f>
        <v>-</v>
      </c>
      <c r="AC14" s="22"/>
      <c r="AD14" s="32">
        <v>2018</v>
      </c>
      <c r="AE14" s="22"/>
      <c r="AF14" s="25">
        <v>8</v>
      </c>
      <c r="AG14" s="26" t="s">
        <v>1703</v>
      </c>
      <c r="AH14" s="25">
        <v>0</v>
      </c>
      <c r="AI14" s="22"/>
      <c r="AJ14" s="22"/>
      <c r="AK14" s="866"/>
      <c r="AL14" s="424">
        <f>AL13</f>
        <v>2</v>
      </c>
      <c r="AM14" s="48">
        <f>AM13</f>
        <v>2</v>
      </c>
      <c r="AN14" s="46">
        <v>6</v>
      </c>
      <c r="AO14" s="869"/>
      <c r="AP14" s="41" t="s">
        <v>59</v>
      </c>
      <c r="AQ14" s="47">
        <v>0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414">
        <f t="shared" ref="AW14:AW27" si="6">AS14+AT14</f>
        <v>0</v>
      </c>
      <c r="AX14" s="414">
        <f t="shared" ref="AX14:AX27" si="7">AU14+AV14</f>
        <v>0</v>
      </c>
    </row>
    <row r="15" spans="1:50" x14ac:dyDescent="0.2">
      <c r="A15" s="21">
        <v>3</v>
      </c>
      <c r="B15" s="904" t="s">
        <v>1039</v>
      </c>
      <c r="C15" s="905"/>
      <c r="D15" s="905"/>
      <c r="E15" s="905"/>
      <c r="F15" s="906"/>
      <c r="G15" s="22"/>
      <c r="H15" s="610">
        <v>0.4</v>
      </c>
      <c r="I15" s="612">
        <v>0.31359999999999999</v>
      </c>
      <c r="J15" s="612">
        <v>1.71696</v>
      </c>
      <c r="K15" s="612">
        <v>0.29726999999999998</v>
      </c>
      <c r="L15" s="612">
        <v>0.20809</v>
      </c>
      <c r="M15" s="612">
        <v>0.71013999999999999</v>
      </c>
      <c r="N15" s="612">
        <v>0.50146000000000002</v>
      </c>
      <c r="O15" s="612">
        <f t="shared" si="2"/>
        <v>0.26011166666666663</v>
      </c>
      <c r="P15" s="612">
        <f t="shared" si="3"/>
        <v>0.62319000000000002</v>
      </c>
      <c r="Q15" s="30"/>
      <c r="R15" s="40">
        <v>2</v>
      </c>
      <c r="S15" s="40">
        <v>5</v>
      </c>
      <c r="T15" s="872"/>
      <c r="U15" s="41" t="s">
        <v>116</v>
      </c>
      <c r="V15" s="416">
        <f>AQ24</f>
        <v>0</v>
      </c>
      <c r="W15" s="416">
        <f>AR24</f>
        <v>0</v>
      </c>
      <c r="X15" s="416">
        <f t="shared" si="5"/>
        <v>0</v>
      </c>
      <c r="Y15" s="416">
        <f t="shared" si="5"/>
        <v>0</v>
      </c>
      <c r="Z15" s="896"/>
      <c r="AA15" s="896"/>
      <c r="AB15" s="42" t="str">
        <f t="shared" ref="AB15:AB23" si="8">AB14</f>
        <v>-</v>
      </c>
      <c r="AC15" s="22"/>
      <c r="AD15" s="32">
        <v>2019</v>
      </c>
      <c r="AE15" s="30"/>
      <c r="AF15" s="25">
        <v>9</v>
      </c>
      <c r="AG15" s="26" t="s">
        <v>1704</v>
      </c>
      <c r="AH15" s="25">
        <v>0</v>
      </c>
      <c r="AI15" s="22"/>
      <c r="AJ15" s="22"/>
      <c r="AK15" s="866"/>
      <c r="AL15" s="424">
        <f t="shared" ref="AL15:AL20" si="9">AL14</f>
        <v>2</v>
      </c>
      <c r="AM15" s="48">
        <f>AM13</f>
        <v>2</v>
      </c>
      <c r="AN15" s="46">
        <v>7</v>
      </c>
      <c r="AO15" s="869"/>
      <c r="AP15" s="41" t="s">
        <v>60</v>
      </c>
      <c r="AQ15" s="47">
        <v>0</v>
      </c>
      <c r="AR15" s="47">
        <v>0</v>
      </c>
      <c r="AS15" s="47"/>
      <c r="AT15" s="47"/>
      <c r="AU15" s="47"/>
      <c r="AV15" s="47"/>
      <c r="AW15" s="414">
        <f>AS15+AT15</f>
        <v>0</v>
      </c>
      <c r="AX15" s="414">
        <f>AU15+AV15</f>
        <v>0</v>
      </c>
    </row>
    <row r="16" spans="1:50" x14ac:dyDescent="0.2">
      <c r="A16" s="21">
        <v>4</v>
      </c>
      <c r="B16" s="904" t="s">
        <v>1040</v>
      </c>
      <c r="C16" s="905"/>
      <c r="D16" s="905"/>
      <c r="E16" s="905"/>
      <c r="F16" s="906"/>
      <c r="G16" s="22"/>
      <c r="H16" s="610">
        <v>0.45</v>
      </c>
      <c r="I16" s="612">
        <v>0.34810000000000002</v>
      </c>
      <c r="J16" s="612">
        <v>2.0991200000000001</v>
      </c>
      <c r="K16" s="612">
        <v>0.31014000000000003</v>
      </c>
      <c r="L16" s="612">
        <v>0.21709999999999999</v>
      </c>
      <c r="M16" s="612">
        <v>0.92130000000000001</v>
      </c>
      <c r="N16" s="612">
        <v>0.65056999999999998</v>
      </c>
      <c r="O16" s="612">
        <f t="shared" si="2"/>
        <v>0.2713733333333333</v>
      </c>
      <c r="P16" s="612">
        <f t="shared" si="3"/>
        <v>0.8084958333333333</v>
      </c>
      <c r="Q16" s="30"/>
      <c r="R16" s="40">
        <v>2</v>
      </c>
      <c r="S16" s="40">
        <v>6</v>
      </c>
      <c r="T16" s="872"/>
      <c r="U16" s="41" t="s">
        <v>59</v>
      </c>
      <c r="V16" s="416">
        <f t="shared" si="4"/>
        <v>0</v>
      </c>
      <c r="W16" s="416">
        <f t="shared" si="4"/>
        <v>0</v>
      </c>
      <c r="X16" s="416">
        <f>AW25</f>
        <v>0</v>
      </c>
      <c r="Y16" s="416">
        <f>AX25</f>
        <v>0</v>
      </c>
      <c r="Z16" s="896"/>
      <c r="AA16" s="896"/>
      <c r="AB16" s="42" t="str">
        <f t="shared" si="8"/>
        <v>-</v>
      </c>
      <c r="AC16" s="22"/>
      <c r="AD16" s="32">
        <v>2020</v>
      </c>
      <c r="AE16" s="22"/>
      <c r="AF16" s="25">
        <v>10</v>
      </c>
      <c r="AG16" s="26" t="s">
        <v>1705</v>
      </c>
      <c r="AH16" s="25">
        <v>0</v>
      </c>
      <c r="AI16" s="22"/>
      <c r="AJ16" s="22"/>
      <c r="AK16" s="866"/>
      <c r="AL16" s="424">
        <f t="shared" si="9"/>
        <v>2</v>
      </c>
      <c r="AM16" s="48">
        <f>AM13</f>
        <v>2</v>
      </c>
      <c r="AN16" s="46">
        <v>8</v>
      </c>
      <c r="AO16" s="869"/>
      <c r="AP16" s="41" t="s">
        <v>145</v>
      </c>
      <c r="AQ16" s="47">
        <v>0</v>
      </c>
      <c r="AR16" s="47">
        <v>0</v>
      </c>
      <c r="AS16" s="47"/>
      <c r="AT16" s="47"/>
      <c r="AU16" s="47"/>
      <c r="AV16" s="47"/>
      <c r="AW16" s="414">
        <f t="shared" si="6"/>
        <v>0</v>
      </c>
      <c r="AX16" s="414">
        <f t="shared" si="7"/>
        <v>0</v>
      </c>
    </row>
    <row r="17" spans="1:50" x14ac:dyDescent="0.2">
      <c r="A17" s="21">
        <v>5</v>
      </c>
      <c r="B17" s="904" t="s">
        <v>1079</v>
      </c>
      <c r="C17" s="905"/>
      <c r="D17" s="905"/>
      <c r="E17" s="905"/>
      <c r="F17" s="906"/>
      <c r="G17" s="22"/>
      <c r="H17" s="610">
        <v>0.5</v>
      </c>
      <c r="I17" s="612">
        <v>0.38440000000000002</v>
      </c>
      <c r="J17" s="612">
        <v>2.5185</v>
      </c>
      <c r="K17" s="612">
        <v>0.32355</v>
      </c>
      <c r="L17" s="612">
        <v>0.22649</v>
      </c>
      <c r="M17" s="612">
        <v>1.1537500000000001</v>
      </c>
      <c r="N17" s="612">
        <v>0.81472</v>
      </c>
      <c r="O17" s="612">
        <f t="shared" si="2"/>
        <v>0.28310833333333335</v>
      </c>
      <c r="P17" s="612">
        <f t="shared" si="3"/>
        <v>1.0124875</v>
      </c>
      <c r="Q17" s="30"/>
      <c r="R17" s="40">
        <v>2</v>
      </c>
      <c r="S17" s="40">
        <v>7</v>
      </c>
      <c r="T17" s="872"/>
      <c r="U17" s="49" t="s">
        <v>60</v>
      </c>
      <c r="V17" s="417">
        <f>AS28</f>
        <v>0</v>
      </c>
      <c r="W17" s="417">
        <f>AU28</f>
        <v>0</v>
      </c>
      <c r="X17" s="417">
        <f>AW28</f>
        <v>0</v>
      </c>
      <c r="Y17" s="417">
        <f>AX28</f>
        <v>0</v>
      </c>
      <c r="Z17" s="896"/>
      <c r="AA17" s="896"/>
      <c r="AB17" s="42" t="str">
        <f t="shared" si="8"/>
        <v>-</v>
      </c>
      <c r="AC17" s="22"/>
      <c r="AD17" s="32">
        <v>2021</v>
      </c>
      <c r="AE17" s="22"/>
      <c r="AF17" s="25">
        <v>11</v>
      </c>
      <c r="AG17" s="26" t="s">
        <v>1706</v>
      </c>
      <c r="AH17" s="25">
        <v>0</v>
      </c>
      <c r="AI17" s="22"/>
      <c r="AJ17" s="22"/>
      <c r="AK17" s="866"/>
      <c r="AL17" s="424">
        <f t="shared" si="9"/>
        <v>2</v>
      </c>
      <c r="AM17" s="48">
        <f>AM13</f>
        <v>2</v>
      </c>
      <c r="AN17" s="46">
        <v>9</v>
      </c>
      <c r="AO17" s="869"/>
      <c r="AP17" s="41" t="s">
        <v>173</v>
      </c>
      <c r="AQ17" s="47">
        <v>0</v>
      </c>
      <c r="AR17" s="47">
        <v>0</v>
      </c>
      <c r="AS17" s="47"/>
      <c r="AT17" s="47"/>
      <c r="AU17" s="47"/>
      <c r="AV17" s="47"/>
      <c r="AW17" s="414">
        <f t="shared" si="6"/>
        <v>0</v>
      </c>
      <c r="AX17" s="414">
        <f t="shared" si="7"/>
        <v>0</v>
      </c>
    </row>
    <row r="18" spans="1:50" x14ac:dyDescent="0.2">
      <c r="A18" s="21">
        <v>6</v>
      </c>
      <c r="B18" s="904" t="s">
        <v>1041</v>
      </c>
      <c r="C18" s="905"/>
      <c r="D18" s="905"/>
      <c r="E18" s="905"/>
      <c r="F18" s="906"/>
      <c r="G18" s="22"/>
      <c r="H18" s="610">
        <v>0.55000000000000004</v>
      </c>
      <c r="I18" s="612">
        <v>0.42249999999999999</v>
      </c>
      <c r="J18" s="612">
        <v>2.97512</v>
      </c>
      <c r="K18" s="612">
        <v>0.33750000000000002</v>
      </c>
      <c r="L18" s="612">
        <v>0.23624999999999999</v>
      </c>
      <c r="M18" s="612">
        <v>1.4074800000000001</v>
      </c>
      <c r="N18" s="612">
        <v>0.99389000000000005</v>
      </c>
      <c r="O18" s="612">
        <f t="shared" si="2"/>
        <v>0.29531250000000003</v>
      </c>
      <c r="P18" s="612">
        <f t="shared" si="3"/>
        <v>1.2351508333333334</v>
      </c>
      <c r="Q18" s="30"/>
      <c r="R18" s="40">
        <v>2</v>
      </c>
      <c r="S18" s="40">
        <v>8</v>
      </c>
      <c r="T18" s="872"/>
      <c r="U18" s="49" t="s">
        <v>145</v>
      </c>
      <c r="V18" s="417">
        <f>AS29</f>
        <v>0</v>
      </c>
      <c r="W18" s="417">
        <f>AU29</f>
        <v>0</v>
      </c>
      <c r="X18" s="417">
        <f>AW29</f>
        <v>0</v>
      </c>
      <c r="Y18" s="417">
        <f>AX29</f>
        <v>0</v>
      </c>
      <c r="Z18" s="896"/>
      <c r="AA18" s="896"/>
      <c r="AB18" s="42" t="str">
        <f t="shared" si="8"/>
        <v>-</v>
      </c>
      <c r="AC18" s="22"/>
      <c r="AD18" s="32">
        <v>2022</v>
      </c>
      <c r="AE18" s="22"/>
      <c r="AF18" s="25">
        <v>12</v>
      </c>
      <c r="AG18" s="26" t="s">
        <v>1707</v>
      </c>
      <c r="AH18" s="25">
        <v>0</v>
      </c>
      <c r="AI18" s="22"/>
      <c r="AJ18" s="22"/>
      <c r="AK18" s="866"/>
      <c r="AL18" s="424">
        <f t="shared" si="9"/>
        <v>2</v>
      </c>
      <c r="AM18" s="48">
        <f>AM14</f>
        <v>2</v>
      </c>
      <c r="AN18" s="50">
        <v>10</v>
      </c>
      <c r="AO18" s="869"/>
      <c r="AP18" s="41" t="s">
        <v>174</v>
      </c>
      <c r="AQ18" s="47">
        <v>0</v>
      </c>
      <c r="AR18" s="47">
        <v>0</v>
      </c>
      <c r="AS18" s="47"/>
      <c r="AT18" s="47"/>
      <c r="AU18" s="47"/>
      <c r="AV18" s="47"/>
      <c r="AW18" s="414">
        <f t="shared" si="6"/>
        <v>0</v>
      </c>
      <c r="AX18" s="414">
        <f t="shared" si="7"/>
        <v>0</v>
      </c>
    </row>
    <row r="19" spans="1:50" x14ac:dyDescent="0.2">
      <c r="A19" s="21">
        <v>7</v>
      </c>
      <c r="B19" s="904" t="s">
        <v>1042</v>
      </c>
      <c r="C19" s="905"/>
      <c r="D19" s="905"/>
      <c r="E19" s="905"/>
      <c r="F19" s="906"/>
      <c r="G19" s="22"/>
      <c r="H19" s="610">
        <v>0.6</v>
      </c>
      <c r="I19" s="612">
        <v>0.46239999999999998</v>
      </c>
      <c r="J19" s="612">
        <v>3.46896</v>
      </c>
      <c r="K19" s="612">
        <v>0.35199000000000003</v>
      </c>
      <c r="L19" s="612">
        <v>0.24639</v>
      </c>
      <c r="M19" s="612">
        <v>1.68249</v>
      </c>
      <c r="N19" s="612">
        <v>1.18808</v>
      </c>
      <c r="O19" s="612">
        <f t="shared" si="2"/>
        <v>0.30799000000000004</v>
      </c>
      <c r="P19" s="612">
        <f t="shared" si="3"/>
        <v>1.4764858333333333</v>
      </c>
      <c r="Q19" s="30"/>
      <c r="R19" s="40">
        <v>2</v>
      </c>
      <c r="S19" s="40">
        <v>9</v>
      </c>
      <c r="T19" s="872"/>
      <c r="U19" s="49" t="s">
        <v>173</v>
      </c>
      <c r="V19" s="417">
        <f>V18</f>
        <v>0</v>
      </c>
      <c r="W19" s="417">
        <f>W18</f>
        <v>0</v>
      </c>
      <c r="X19" s="417">
        <f>X18</f>
        <v>0</v>
      </c>
      <c r="Y19" s="417">
        <f>Y18</f>
        <v>0</v>
      </c>
      <c r="Z19" s="896"/>
      <c r="AA19" s="896"/>
      <c r="AB19" s="42" t="str">
        <f t="shared" si="8"/>
        <v>-</v>
      </c>
      <c r="AC19" s="22"/>
      <c r="AD19" s="32">
        <v>2023</v>
      </c>
      <c r="AE19" s="22"/>
      <c r="AF19" s="25">
        <v>13</v>
      </c>
      <c r="AG19" s="26" t="s">
        <v>1708</v>
      </c>
      <c r="AH19" s="25">
        <v>0</v>
      </c>
      <c r="AI19" s="22"/>
      <c r="AJ19" s="22"/>
      <c r="AK19" s="866"/>
      <c r="AL19" s="424">
        <f t="shared" si="9"/>
        <v>2</v>
      </c>
      <c r="AM19" s="48">
        <f>AM15</f>
        <v>2</v>
      </c>
      <c r="AN19" s="50">
        <v>11</v>
      </c>
      <c r="AO19" s="869"/>
      <c r="AP19" s="41" t="s">
        <v>146</v>
      </c>
      <c r="AQ19" s="47">
        <v>0</v>
      </c>
      <c r="AR19" s="47">
        <v>0</v>
      </c>
      <c r="AS19" s="47"/>
      <c r="AT19" s="47"/>
      <c r="AU19" s="47"/>
      <c r="AV19" s="47"/>
      <c r="AW19" s="414">
        <f>AS19+AT19</f>
        <v>0</v>
      </c>
      <c r="AX19" s="414">
        <f>AU19+AV19</f>
        <v>0</v>
      </c>
    </row>
    <row r="20" spans="1:50" x14ac:dyDescent="0.2">
      <c r="A20" s="21">
        <v>8</v>
      </c>
      <c r="B20" s="904" t="s">
        <v>1080</v>
      </c>
      <c r="C20" s="905"/>
      <c r="D20" s="905"/>
      <c r="E20" s="905"/>
      <c r="F20" s="906"/>
      <c r="G20" s="22"/>
      <c r="H20" s="610">
        <v>0.65</v>
      </c>
      <c r="I20" s="612">
        <v>0.50409999999999999</v>
      </c>
      <c r="J20" s="612">
        <v>4.0000400000000003</v>
      </c>
      <c r="K20" s="612">
        <v>0.3695</v>
      </c>
      <c r="L20" s="612">
        <v>0.25864999999999999</v>
      </c>
      <c r="M20" s="612">
        <v>1.9763200000000001</v>
      </c>
      <c r="N20" s="612">
        <v>1.39557</v>
      </c>
      <c r="O20" s="612">
        <f t="shared" si="2"/>
        <v>0.3233125</v>
      </c>
      <c r="P20" s="612">
        <f t="shared" si="3"/>
        <v>1.7343408333333334</v>
      </c>
      <c r="Q20" s="30"/>
      <c r="R20" s="40">
        <v>2</v>
      </c>
      <c r="S20" s="40">
        <v>10</v>
      </c>
      <c r="T20" s="872"/>
      <c r="U20" s="49" t="s">
        <v>174</v>
      </c>
      <c r="V20" s="417">
        <f>V18</f>
        <v>0</v>
      </c>
      <c r="W20" s="417">
        <f>W18</f>
        <v>0</v>
      </c>
      <c r="X20" s="417">
        <f>X18</f>
        <v>0</v>
      </c>
      <c r="Y20" s="417">
        <f>Y18</f>
        <v>0</v>
      </c>
      <c r="Z20" s="896"/>
      <c r="AA20" s="896"/>
      <c r="AB20" s="42" t="str">
        <f t="shared" si="8"/>
        <v>-</v>
      </c>
      <c r="AC20" s="22"/>
      <c r="AD20" s="46">
        <v>2024</v>
      </c>
      <c r="AE20" s="22"/>
      <c r="AF20" s="25">
        <v>14</v>
      </c>
      <c r="AG20" s="26" t="s">
        <v>1709</v>
      </c>
      <c r="AH20" s="25">
        <v>0</v>
      </c>
      <c r="AI20" s="22"/>
      <c r="AJ20" s="22"/>
      <c r="AK20" s="866"/>
      <c r="AL20" s="424">
        <f t="shared" si="9"/>
        <v>2</v>
      </c>
      <c r="AM20" s="48">
        <f>AM16</f>
        <v>2</v>
      </c>
      <c r="AN20" s="50">
        <v>12</v>
      </c>
      <c r="AO20" s="870"/>
      <c r="AP20" s="41" t="s">
        <v>175</v>
      </c>
      <c r="AQ20" s="47">
        <v>0</v>
      </c>
      <c r="AR20" s="47">
        <v>0</v>
      </c>
      <c r="AS20" s="47"/>
      <c r="AT20" s="47"/>
      <c r="AU20" s="47"/>
      <c r="AV20" s="47"/>
      <c r="AW20" s="414">
        <f t="shared" si="6"/>
        <v>0</v>
      </c>
      <c r="AX20" s="414">
        <f t="shared" si="7"/>
        <v>0</v>
      </c>
    </row>
    <row r="21" spans="1:50" x14ac:dyDescent="0.2">
      <c r="A21" s="21">
        <v>9</v>
      </c>
      <c r="B21" s="904" t="s">
        <v>1081</v>
      </c>
      <c r="C21" s="905"/>
      <c r="D21" s="905"/>
      <c r="E21" s="905"/>
      <c r="F21" s="906"/>
      <c r="G21" s="22"/>
      <c r="H21" s="610">
        <v>0.7</v>
      </c>
      <c r="I21" s="612">
        <v>0.54759999999999998</v>
      </c>
      <c r="J21" s="612">
        <v>4.5683400000000001</v>
      </c>
      <c r="K21" s="612">
        <v>0.38516</v>
      </c>
      <c r="L21" s="612">
        <v>0.26961000000000002</v>
      </c>
      <c r="M21" s="612">
        <v>2.2938100000000001</v>
      </c>
      <c r="N21" s="612">
        <v>1.6197699999999999</v>
      </c>
      <c r="O21" s="612">
        <f>(7*K21+5*L21)/12</f>
        <v>0.33701416666666667</v>
      </c>
      <c r="P21" s="612">
        <f>(7*M21+5*N21)/12</f>
        <v>2.0129600000000001</v>
      </c>
      <c r="Q21" s="30"/>
      <c r="R21" s="40">
        <v>2</v>
      </c>
      <c r="S21" s="40">
        <v>11</v>
      </c>
      <c r="T21" s="872"/>
      <c r="U21" s="49" t="s">
        <v>146</v>
      </c>
      <c r="V21" s="417">
        <f>AS32</f>
        <v>0</v>
      </c>
      <c r="W21" s="417">
        <f>AU32</f>
        <v>0</v>
      </c>
      <c r="X21" s="417">
        <f>AW32</f>
        <v>0</v>
      </c>
      <c r="Y21" s="417">
        <f>AX32</f>
        <v>0</v>
      </c>
      <c r="Z21" s="896"/>
      <c r="AA21" s="896"/>
      <c r="AB21" s="42" t="str">
        <f t="shared" si="8"/>
        <v>-</v>
      </c>
      <c r="AC21" s="22"/>
      <c r="AD21" s="32">
        <v>2025</v>
      </c>
      <c r="AE21" s="22"/>
      <c r="AF21" s="25">
        <v>15</v>
      </c>
      <c r="AG21" s="26" t="s">
        <v>1710</v>
      </c>
      <c r="AH21" s="25">
        <v>0</v>
      </c>
      <c r="AI21" s="22"/>
      <c r="AJ21" s="22"/>
      <c r="AK21" s="866"/>
      <c r="AL21" s="424">
        <f>AL17</f>
        <v>2</v>
      </c>
      <c r="AM21" s="45">
        <v>3</v>
      </c>
      <c r="AN21" s="50">
        <v>2</v>
      </c>
      <c r="AO21" s="868" t="s">
        <v>161</v>
      </c>
      <c r="AP21" s="41" t="s">
        <v>156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  <c r="AW21" s="414">
        <f t="shared" si="6"/>
        <v>0</v>
      </c>
      <c r="AX21" s="414">
        <f t="shared" si="7"/>
        <v>0</v>
      </c>
    </row>
    <row r="22" spans="1:50" x14ac:dyDescent="0.2">
      <c r="B22" s="23"/>
      <c r="C22" s="23"/>
      <c r="D22" s="23"/>
      <c r="E22" s="23"/>
      <c r="F22" s="22"/>
      <c r="G22" s="22"/>
      <c r="H22" s="609">
        <v>0.75</v>
      </c>
      <c r="I22" s="611">
        <v>0.59289999999999998</v>
      </c>
      <c r="J22" s="611">
        <v>5.1738799999999996</v>
      </c>
      <c r="K22" s="611">
        <v>0.40135999999999999</v>
      </c>
      <c r="L22" s="611">
        <v>0.28094999999999998</v>
      </c>
      <c r="M22" s="611">
        <v>2.6325799999999999</v>
      </c>
      <c r="N22" s="611">
        <v>1.8589899999999999</v>
      </c>
      <c r="O22" s="611">
        <f t="shared" si="2"/>
        <v>0.35118916666666666</v>
      </c>
      <c r="P22" s="611">
        <f t="shared" si="3"/>
        <v>2.3102508333333334</v>
      </c>
      <c r="Q22" s="30"/>
      <c r="R22" s="40">
        <v>2</v>
      </c>
      <c r="S22" s="40">
        <v>12</v>
      </c>
      <c r="T22" s="873"/>
      <c r="U22" s="49" t="s">
        <v>175</v>
      </c>
      <c r="V22" s="411">
        <f>V21</f>
        <v>0</v>
      </c>
      <c r="W22" s="411">
        <f>W21</f>
        <v>0</v>
      </c>
      <c r="X22" s="411">
        <f>X21</f>
        <v>0</v>
      </c>
      <c r="Y22" s="411">
        <f>Y21</f>
        <v>0</v>
      </c>
      <c r="Z22" s="911"/>
      <c r="AA22" s="911"/>
      <c r="AB22" s="42" t="str">
        <f t="shared" si="8"/>
        <v>-</v>
      </c>
      <c r="AC22" s="22"/>
      <c r="AD22" s="46">
        <v>2026</v>
      </c>
      <c r="AE22" s="22"/>
      <c r="AF22" s="25">
        <v>16</v>
      </c>
      <c r="AG22" s="26" t="s">
        <v>1711</v>
      </c>
      <c r="AH22" s="25">
        <v>0</v>
      </c>
      <c r="AI22" s="22"/>
      <c r="AJ22" s="22"/>
      <c r="AK22" s="866"/>
      <c r="AL22" s="424">
        <f>AL17</f>
        <v>2</v>
      </c>
      <c r="AM22" s="48">
        <f>AM21</f>
        <v>3</v>
      </c>
      <c r="AN22" s="50">
        <v>3</v>
      </c>
      <c r="AO22" s="869"/>
      <c r="AP22" s="41" t="s">
        <v>118</v>
      </c>
      <c r="AQ22" s="633"/>
      <c r="AR22" s="633"/>
      <c r="AS22" s="633"/>
      <c r="AT22" s="633"/>
      <c r="AU22" s="633"/>
      <c r="AV22" s="633"/>
      <c r="AW22" s="414">
        <f t="shared" si="6"/>
        <v>0</v>
      </c>
      <c r="AX22" s="414">
        <f t="shared" si="7"/>
        <v>0</v>
      </c>
    </row>
    <row r="23" spans="1:50" x14ac:dyDescent="0.2">
      <c r="B23" s="908" t="s">
        <v>95</v>
      </c>
      <c r="C23" s="909"/>
      <c r="D23" s="909"/>
      <c r="E23" s="909"/>
      <c r="F23" s="910"/>
      <c r="G23" s="22"/>
      <c r="H23" s="609">
        <v>0.8</v>
      </c>
      <c r="I23" s="611">
        <v>0.64</v>
      </c>
      <c r="J23" s="611">
        <v>5.8166399999999996</v>
      </c>
      <c r="K23" s="611">
        <v>0.41810000000000003</v>
      </c>
      <c r="L23" s="611">
        <v>0.29266999999999999</v>
      </c>
      <c r="M23" s="611">
        <v>2.9926400000000002</v>
      </c>
      <c r="N23" s="611">
        <v>2.1132399999999998</v>
      </c>
      <c r="O23" s="611">
        <f t="shared" si="2"/>
        <v>0.36583750000000004</v>
      </c>
      <c r="P23" s="611">
        <f t="shared" si="3"/>
        <v>2.6262233333333334</v>
      </c>
      <c r="Q23" s="30"/>
      <c r="R23" s="40">
        <v>3</v>
      </c>
      <c r="S23" s="40">
        <v>2</v>
      </c>
      <c r="T23" s="871">
        <v>2016</v>
      </c>
      <c r="U23" s="41" t="s">
        <v>156</v>
      </c>
      <c r="V23" s="416">
        <f t="shared" ref="V23:W27" si="10">AQ42</f>
        <v>0</v>
      </c>
      <c r="W23" s="416">
        <f t="shared" si="10"/>
        <v>0</v>
      </c>
      <c r="X23" s="416">
        <f t="shared" ref="X23:Y27" si="11">AW42</f>
        <v>0</v>
      </c>
      <c r="Y23" s="416">
        <f t="shared" si="11"/>
        <v>0</v>
      </c>
      <c r="Z23" s="874"/>
      <c r="AA23" s="874"/>
      <c r="AB23" s="42" t="str">
        <f t="shared" si="8"/>
        <v>-</v>
      </c>
      <c r="AC23" s="22"/>
      <c r="AD23" s="32">
        <v>2027</v>
      </c>
      <c r="AE23" s="22"/>
      <c r="AF23" s="25">
        <v>17</v>
      </c>
      <c r="AG23" s="26" t="s">
        <v>1712</v>
      </c>
      <c r="AH23" s="25">
        <v>0</v>
      </c>
      <c r="AI23" s="22"/>
      <c r="AJ23" s="22"/>
      <c r="AK23" s="866"/>
      <c r="AL23" s="424">
        <f>AL22</f>
        <v>2</v>
      </c>
      <c r="AM23" s="48">
        <f>AM21</f>
        <v>3</v>
      </c>
      <c r="AN23" s="50">
        <v>4</v>
      </c>
      <c r="AO23" s="869"/>
      <c r="AP23" s="41" t="s">
        <v>117</v>
      </c>
      <c r="AQ23" s="633"/>
      <c r="AR23" s="633"/>
      <c r="AS23" s="633"/>
      <c r="AT23" s="633"/>
      <c r="AU23" s="633"/>
      <c r="AV23" s="633"/>
      <c r="AW23" s="414">
        <f t="shared" si="6"/>
        <v>0</v>
      </c>
      <c r="AX23" s="414">
        <f t="shared" si="7"/>
        <v>0</v>
      </c>
    </row>
    <row r="24" spans="1:50" x14ac:dyDescent="0.2">
      <c r="B24" s="51" t="s">
        <v>120</v>
      </c>
      <c r="C24" s="51"/>
      <c r="D24" s="51" t="s">
        <v>119</v>
      </c>
      <c r="E24" s="51" t="s">
        <v>94</v>
      </c>
      <c r="F24" s="51" t="s">
        <v>93</v>
      </c>
      <c r="G24" s="22"/>
      <c r="H24" s="609">
        <v>0.85</v>
      </c>
      <c r="I24" s="611">
        <v>0.68889999999999996</v>
      </c>
      <c r="J24" s="611">
        <v>6.4966400000000002</v>
      </c>
      <c r="K24" s="611">
        <v>0.43537999999999999</v>
      </c>
      <c r="L24" s="611">
        <v>0.30475999999999998</v>
      </c>
      <c r="M24" s="611">
        <v>3.37398</v>
      </c>
      <c r="N24" s="611">
        <v>2.38252</v>
      </c>
      <c r="O24" s="611">
        <f t="shared" si="2"/>
        <v>0.38095499999999999</v>
      </c>
      <c r="P24" s="611">
        <f t="shared" si="3"/>
        <v>2.9608716666666663</v>
      </c>
      <c r="Q24" s="30"/>
      <c r="R24" s="40">
        <v>3</v>
      </c>
      <c r="S24" s="40">
        <v>3</v>
      </c>
      <c r="T24" s="872"/>
      <c r="U24" s="41" t="s">
        <v>118</v>
      </c>
      <c r="V24" s="416">
        <f t="shared" si="10"/>
        <v>0</v>
      </c>
      <c r="W24" s="416">
        <f t="shared" si="10"/>
        <v>0</v>
      </c>
      <c r="X24" s="416">
        <f t="shared" si="11"/>
        <v>0</v>
      </c>
      <c r="Y24" s="416">
        <f t="shared" si="11"/>
        <v>0</v>
      </c>
      <c r="Z24" s="875"/>
      <c r="AA24" s="875"/>
      <c r="AB24" s="42" t="str">
        <f>AB23</f>
        <v>-</v>
      </c>
      <c r="AC24" s="22"/>
      <c r="AD24" s="46">
        <v>2028</v>
      </c>
      <c r="AE24" s="22"/>
      <c r="AF24" s="25">
        <v>18</v>
      </c>
      <c r="AG24" s="26" t="s">
        <v>1713</v>
      </c>
      <c r="AH24" s="25">
        <v>0</v>
      </c>
      <c r="AI24" s="22"/>
      <c r="AJ24" s="22"/>
      <c r="AK24" s="866"/>
      <c r="AL24" s="424">
        <f>AL23</f>
        <v>2</v>
      </c>
      <c r="AM24" s="48">
        <f>AM23</f>
        <v>3</v>
      </c>
      <c r="AN24" s="50">
        <v>5</v>
      </c>
      <c r="AO24" s="869"/>
      <c r="AP24" s="41" t="s">
        <v>116</v>
      </c>
      <c r="AQ24" s="633"/>
      <c r="AR24" s="633"/>
      <c r="AS24" s="633"/>
      <c r="AT24" s="633"/>
      <c r="AU24" s="633"/>
      <c r="AV24" s="633"/>
      <c r="AW24" s="414">
        <f>AS24+AT24</f>
        <v>0</v>
      </c>
      <c r="AX24" s="414">
        <f>AU24+AV24</f>
        <v>0</v>
      </c>
    </row>
    <row r="25" spans="1:50" x14ac:dyDescent="0.2">
      <c r="B25" s="41" t="s">
        <v>189</v>
      </c>
      <c r="C25" s="41"/>
      <c r="D25" s="46">
        <v>1</v>
      </c>
      <c r="E25" s="52"/>
      <c r="F25" s="52"/>
      <c r="G25" s="22"/>
      <c r="H25" s="609">
        <v>0.9</v>
      </c>
      <c r="I25" s="611">
        <v>0.73960000000000004</v>
      </c>
      <c r="J25" s="611">
        <v>7.2138600000000004</v>
      </c>
      <c r="K25" s="611">
        <v>0.45319999999999999</v>
      </c>
      <c r="L25" s="611">
        <v>0.31724000000000002</v>
      </c>
      <c r="M25" s="611">
        <v>3.7766000000000002</v>
      </c>
      <c r="N25" s="611">
        <v>2.66683</v>
      </c>
      <c r="O25" s="611">
        <f t="shared" si="2"/>
        <v>0.39655000000000001</v>
      </c>
      <c r="P25" s="611">
        <f t="shared" si="3"/>
        <v>3.3141958333333332</v>
      </c>
      <c r="Q25" s="30"/>
      <c r="R25" s="40">
        <v>3</v>
      </c>
      <c r="S25" s="40">
        <v>4</v>
      </c>
      <c r="T25" s="872"/>
      <c r="U25" s="41" t="s">
        <v>117</v>
      </c>
      <c r="V25" s="416">
        <f t="shared" si="10"/>
        <v>0</v>
      </c>
      <c r="W25" s="416">
        <f t="shared" si="10"/>
        <v>0</v>
      </c>
      <c r="X25" s="416">
        <f t="shared" si="11"/>
        <v>0</v>
      </c>
      <c r="Y25" s="416">
        <f t="shared" si="11"/>
        <v>0</v>
      </c>
      <c r="Z25" s="875"/>
      <c r="AA25" s="875"/>
      <c r="AB25" s="42" t="str">
        <f>AB24</f>
        <v>-</v>
      </c>
      <c r="AC25" s="22"/>
      <c r="AD25" s="46">
        <v>2029</v>
      </c>
      <c r="AE25" s="22"/>
      <c r="AF25" s="25">
        <v>19</v>
      </c>
      <c r="AG25" s="26" t="s">
        <v>1714</v>
      </c>
      <c r="AH25" s="25">
        <v>0</v>
      </c>
      <c r="AI25" s="22"/>
      <c r="AJ25" s="22"/>
      <c r="AK25" s="866"/>
      <c r="AL25" s="424">
        <f>AL24</f>
        <v>2</v>
      </c>
      <c r="AM25" s="53">
        <f>AM24</f>
        <v>3</v>
      </c>
      <c r="AN25" s="50">
        <v>6</v>
      </c>
      <c r="AO25" s="870"/>
      <c r="AP25" s="41" t="s">
        <v>59</v>
      </c>
      <c r="AQ25" s="633"/>
      <c r="AR25" s="633"/>
      <c r="AS25" s="633"/>
      <c r="AT25" s="633"/>
      <c r="AU25" s="633"/>
      <c r="AV25" s="633"/>
      <c r="AW25" s="414">
        <f>AS25+AT25</f>
        <v>0</v>
      </c>
      <c r="AX25" s="414">
        <f>AU25+AV25</f>
        <v>0</v>
      </c>
    </row>
    <row r="26" spans="1:50" x14ac:dyDescent="0.2">
      <c r="B26" s="41" t="s">
        <v>156</v>
      </c>
      <c r="C26" s="41"/>
      <c r="D26" s="46">
        <v>2</v>
      </c>
      <c r="E26" s="52">
        <v>1</v>
      </c>
      <c r="F26" s="52">
        <v>1</v>
      </c>
      <c r="G26" s="22"/>
      <c r="H26" s="30"/>
      <c r="I26" s="54"/>
      <c r="J26" s="54"/>
      <c r="K26" s="54"/>
      <c r="L26" s="54"/>
      <c r="M26" s="54"/>
      <c r="N26" s="54"/>
      <c r="O26" s="54"/>
      <c r="P26" s="54"/>
      <c r="Q26" s="30"/>
      <c r="R26" s="40">
        <v>3</v>
      </c>
      <c r="S26" s="40">
        <v>5</v>
      </c>
      <c r="T26" s="872"/>
      <c r="U26" s="41" t="s">
        <v>116</v>
      </c>
      <c r="V26" s="416">
        <f t="shared" si="10"/>
        <v>0</v>
      </c>
      <c r="W26" s="416">
        <f t="shared" si="10"/>
        <v>0</v>
      </c>
      <c r="X26" s="416">
        <f t="shared" si="11"/>
        <v>0</v>
      </c>
      <c r="Y26" s="416">
        <f t="shared" si="11"/>
        <v>0</v>
      </c>
      <c r="Z26" s="875"/>
      <c r="AA26" s="875"/>
      <c r="AB26" s="42" t="str">
        <f t="shared" ref="AB26:AB33" si="12">AB25</f>
        <v>-</v>
      </c>
      <c r="AC26" s="22"/>
      <c r="AD26" s="22"/>
      <c r="AE26" s="22"/>
      <c r="AF26" s="25">
        <v>20</v>
      </c>
      <c r="AG26" s="26" t="s">
        <v>1715</v>
      </c>
      <c r="AH26" s="25">
        <v>0</v>
      </c>
      <c r="AI26" s="22"/>
      <c r="AJ26" s="22"/>
      <c r="AK26" s="866"/>
      <c r="AL26" s="424">
        <f>AL25</f>
        <v>2</v>
      </c>
      <c r="AM26" s="48">
        <v>4</v>
      </c>
      <c r="AN26" s="46">
        <v>5</v>
      </c>
      <c r="AO26" s="868" t="s">
        <v>162</v>
      </c>
      <c r="AP26" s="41" t="s">
        <v>116</v>
      </c>
      <c r="AQ26" s="633"/>
      <c r="AR26" s="633"/>
      <c r="AS26" s="633"/>
      <c r="AT26" s="633"/>
      <c r="AU26" s="633"/>
      <c r="AV26" s="633"/>
      <c r="AW26" s="414">
        <f t="shared" si="6"/>
        <v>0</v>
      </c>
      <c r="AX26" s="414">
        <f t="shared" si="7"/>
        <v>0</v>
      </c>
    </row>
    <row r="27" spans="1:50" x14ac:dyDescent="0.2">
      <c r="B27" s="41" t="s">
        <v>118</v>
      </c>
      <c r="C27" s="41"/>
      <c r="D27" s="46">
        <v>3</v>
      </c>
      <c r="E27" s="52">
        <v>1</v>
      </c>
      <c r="F27" s="52">
        <v>1</v>
      </c>
      <c r="G27" s="22"/>
      <c r="H27" s="55" t="s">
        <v>80</v>
      </c>
      <c r="I27" s="55" t="s">
        <v>81</v>
      </c>
      <c r="J27" s="55" t="s">
        <v>82</v>
      </c>
      <c r="K27" s="55" t="s">
        <v>83</v>
      </c>
      <c r="L27" s="55" t="s">
        <v>84</v>
      </c>
      <c r="M27" s="55" t="s">
        <v>85</v>
      </c>
      <c r="N27" s="55" t="s">
        <v>86</v>
      </c>
      <c r="O27" s="55" t="s">
        <v>176</v>
      </c>
      <c r="P27" s="55" t="s">
        <v>177</v>
      </c>
      <c r="Q27" s="30"/>
      <c r="R27" s="40">
        <v>3</v>
      </c>
      <c r="S27" s="40">
        <v>6</v>
      </c>
      <c r="T27" s="872"/>
      <c r="U27" s="41" t="s">
        <v>59</v>
      </c>
      <c r="V27" s="416">
        <f t="shared" si="10"/>
        <v>0</v>
      </c>
      <c r="W27" s="416">
        <f t="shared" si="10"/>
        <v>0</v>
      </c>
      <c r="X27" s="416">
        <f t="shared" si="11"/>
        <v>0</v>
      </c>
      <c r="Y27" s="416">
        <f t="shared" si="11"/>
        <v>0</v>
      </c>
      <c r="Z27" s="875"/>
      <c r="AA27" s="875"/>
      <c r="AB27" s="42" t="str">
        <f t="shared" si="12"/>
        <v>-</v>
      </c>
      <c r="AC27" s="22"/>
      <c r="AD27" s="22"/>
      <c r="AE27" s="22"/>
      <c r="AF27" s="25">
        <v>21</v>
      </c>
      <c r="AG27" s="26" t="s">
        <v>1716</v>
      </c>
      <c r="AH27" s="25">
        <v>0</v>
      </c>
      <c r="AI27" s="22"/>
      <c r="AJ27" s="22"/>
      <c r="AK27" s="866"/>
      <c r="AL27" s="424">
        <f>AL26</f>
        <v>2</v>
      </c>
      <c r="AM27" s="53">
        <v>4</v>
      </c>
      <c r="AN27" s="46">
        <v>6</v>
      </c>
      <c r="AO27" s="870"/>
      <c r="AP27" s="41" t="s">
        <v>59</v>
      </c>
      <c r="AQ27" s="633"/>
      <c r="AR27" s="633"/>
      <c r="AS27" s="633"/>
      <c r="AT27" s="633"/>
      <c r="AU27" s="633"/>
      <c r="AV27" s="633"/>
      <c r="AW27" s="414">
        <f t="shared" si="6"/>
        <v>0</v>
      </c>
      <c r="AX27" s="414">
        <f t="shared" si="7"/>
        <v>0</v>
      </c>
    </row>
    <row r="28" spans="1:50" x14ac:dyDescent="0.2">
      <c r="B28" s="41" t="s">
        <v>117</v>
      </c>
      <c r="C28" s="41"/>
      <c r="D28" s="46">
        <v>4</v>
      </c>
      <c r="E28" s="52">
        <v>1</v>
      </c>
      <c r="F28" s="52">
        <v>1</v>
      </c>
      <c r="G28" s="22"/>
      <c r="H28" s="56">
        <f>Apresentação!N7</f>
        <v>0.75</v>
      </c>
      <c r="I28" s="613">
        <f>VLOOKUP($H$28,$H$9:$P$25,2,FALSE)</f>
        <v>0.59289999999999998</v>
      </c>
      <c r="J28" s="613">
        <f>VLOOKUP($H$28,$H$9:$P$25,3,FALSE)</f>
        <v>5.1738799999999996</v>
      </c>
      <c r="K28" s="613">
        <f>VLOOKUP($H$28,$H$9:$P$25,4,FALSE)</f>
        <v>0.40135999999999999</v>
      </c>
      <c r="L28" s="613">
        <f>VLOOKUP($H$28,$H$9:$P$25,5,FALSE)</f>
        <v>0.28094999999999998</v>
      </c>
      <c r="M28" s="613">
        <f>VLOOKUP($H$28,$H$9:$P$25,6,FALSE)</f>
        <v>2.6325799999999999</v>
      </c>
      <c r="N28" s="613">
        <f>VLOOKUP($H$28,$H$9:$P$25,7,FALSE)</f>
        <v>1.8589899999999999</v>
      </c>
      <c r="O28" s="613">
        <f>VLOOKUP($H$28,$H$9:$P$25,8,FALSE)</f>
        <v>0.35118916666666666</v>
      </c>
      <c r="P28" s="613">
        <f>VLOOKUP($H$28,$H$9:$P$25,9,FALSE)</f>
        <v>2.3102508333333334</v>
      </c>
      <c r="Q28" s="30"/>
      <c r="R28" s="40">
        <v>3</v>
      </c>
      <c r="S28" s="40">
        <v>7</v>
      </c>
      <c r="T28" s="872"/>
      <c r="U28" s="49" t="s">
        <v>60</v>
      </c>
      <c r="V28" s="417">
        <f>AS49</f>
        <v>0</v>
      </c>
      <c r="W28" s="417">
        <f>AU49</f>
        <v>0</v>
      </c>
      <c r="X28" s="417">
        <f t="shared" ref="X28:Y32" si="13">AW49</f>
        <v>0</v>
      </c>
      <c r="Y28" s="417">
        <f t="shared" si="13"/>
        <v>0</v>
      </c>
      <c r="Z28" s="875"/>
      <c r="AA28" s="875"/>
      <c r="AB28" s="42" t="str">
        <f t="shared" si="12"/>
        <v>-</v>
      </c>
      <c r="AC28" s="22"/>
      <c r="AD28" s="22"/>
      <c r="AE28" s="22"/>
      <c r="AF28" s="25">
        <v>22</v>
      </c>
      <c r="AG28" s="26" t="s">
        <v>1717</v>
      </c>
      <c r="AH28" s="25">
        <v>0</v>
      </c>
      <c r="AI28" s="22"/>
      <c r="AJ28" s="22"/>
      <c r="AK28" s="866"/>
      <c r="AL28" s="424">
        <f t="shared" ref="AL28:AL33" si="14">AL27</f>
        <v>2</v>
      </c>
      <c r="AM28" s="48">
        <v>5</v>
      </c>
      <c r="AN28" s="46">
        <v>7</v>
      </c>
      <c r="AO28" s="868" t="s">
        <v>160</v>
      </c>
      <c r="AP28" s="41" t="s">
        <v>60</v>
      </c>
      <c r="AQ28" s="47"/>
      <c r="AR28" s="47"/>
      <c r="AS28" s="633"/>
      <c r="AT28" s="633"/>
      <c r="AU28" s="633"/>
      <c r="AV28" s="633"/>
      <c r="AW28" s="606">
        <f>AT28</f>
        <v>0</v>
      </c>
      <c r="AX28" s="606">
        <f>AV28</f>
        <v>0</v>
      </c>
    </row>
    <row r="29" spans="1:50" x14ac:dyDescent="0.2">
      <c r="B29" s="41" t="s">
        <v>116</v>
      </c>
      <c r="C29" s="41"/>
      <c r="D29" s="46">
        <v>5</v>
      </c>
      <c r="E29" s="52">
        <v>1</v>
      </c>
      <c r="F29" s="52">
        <v>1</v>
      </c>
      <c r="G29" s="22"/>
      <c r="O29" s="57"/>
      <c r="P29" s="57"/>
      <c r="Q29" s="30"/>
      <c r="R29" s="40">
        <v>3</v>
      </c>
      <c r="S29" s="40">
        <v>8</v>
      </c>
      <c r="T29" s="872"/>
      <c r="U29" s="49" t="s">
        <v>145</v>
      </c>
      <c r="V29" s="417">
        <f>AS50</f>
        <v>0</v>
      </c>
      <c r="W29" s="417">
        <f>AU50</f>
        <v>0</v>
      </c>
      <c r="X29" s="417">
        <f t="shared" si="13"/>
        <v>0</v>
      </c>
      <c r="Y29" s="417">
        <f t="shared" si="13"/>
        <v>0</v>
      </c>
      <c r="Z29" s="875"/>
      <c r="AA29" s="875"/>
      <c r="AB29" s="42" t="str">
        <f t="shared" si="12"/>
        <v>-</v>
      </c>
      <c r="AC29" s="22"/>
      <c r="AD29" s="22"/>
      <c r="AE29" s="22"/>
      <c r="AF29" s="25">
        <v>23</v>
      </c>
      <c r="AG29" s="26" t="s">
        <v>1718</v>
      </c>
      <c r="AH29" s="25">
        <v>0</v>
      </c>
      <c r="AI29" s="22"/>
      <c r="AJ29" s="22"/>
      <c r="AK29" s="866"/>
      <c r="AL29" s="424">
        <f t="shared" si="14"/>
        <v>2</v>
      </c>
      <c r="AM29" s="48">
        <v>5</v>
      </c>
      <c r="AN29" s="46">
        <v>8</v>
      </c>
      <c r="AO29" s="869"/>
      <c r="AP29" s="41" t="s">
        <v>145</v>
      </c>
      <c r="AQ29" s="47"/>
      <c r="AR29" s="47"/>
      <c r="AS29" s="633"/>
      <c r="AT29" s="633"/>
      <c r="AU29" s="633"/>
      <c r="AV29" s="633"/>
      <c r="AW29" s="606">
        <f>AT29</f>
        <v>0</v>
      </c>
      <c r="AX29" s="606">
        <f>AV29</f>
        <v>0</v>
      </c>
    </row>
    <row r="30" spans="1:50" x14ac:dyDescent="0.2">
      <c r="B30" s="41" t="s">
        <v>59</v>
      </c>
      <c r="C30" s="41"/>
      <c r="D30" s="46">
        <v>6</v>
      </c>
      <c r="E30" s="52">
        <v>1</v>
      </c>
      <c r="F30" s="52">
        <v>1</v>
      </c>
      <c r="G30" s="22"/>
      <c r="H30" s="30"/>
      <c r="I30" s="54"/>
      <c r="J30" s="54"/>
      <c r="K30" s="54"/>
      <c r="L30" s="54"/>
      <c r="M30" s="58"/>
      <c r="N30" s="54"/>
      <c r="O30" s="54"/>
      <c r="P30" s="54"/>
      <c r="Q30" s="30"/>
      <c r="R30" s="40">
        <v>3</v>
      </c>
      <c r="S30" s="40">
        <v>9</v>
      </c>
      <c r="T30" s="872"/>
      <c r="U30" s="49" t="s">
        <v>173</v>
      </c>
      <c r="V30" s="417">
        <f>AS51</f>
        <v>0</v>
      </c>
      <c r="W30" s="417">
        <f>AU51</f>
        <v>0</v>
      </c>
      <c r="X30" s="417">
        <f t="shared" si="13"/>
        <v>0</v>
      </c>
      <c r="Y30" s="417">
        <f t="shared" si="13"/>
        <v>0</v>
      </c>
      <c r="Z30" s="875"/>
      <c r="AA30" s="875"/>
      <c r="AB30" s="42" t="str">
        <f t="shared" si="12"/>
        <v>-</v>
      </c>
      <c r="AC30" s="22"/>
      <c r="AD30" s="22"/>
      <c r="AE30" s="22"/>
      <c r="AF30" s="25">
        <v>24</v>
      </c>
      <c r="AG30" s="26" t="s">
        <v>1719</v>
      </c>
      <c r="AH30" s="25">
        <v>0</v>
      </c>
      <c r="AI30" s="22"/>
      <c r="AJ30" s="22"/>
      <c r="AK30" s="866"/>
      <c r="AL30" s="424">
        <f t="shared" si="14"/>
        <v>2</v>
      </c>
      <c r="AM30" s="48">
        <v>5</v>
      </c>
      <c r="AN30" s="46">
        <v>9</v>
      </c>
      <c r="AO30" s="869"/>
      <c r="AP30" s="41" t="s">
        <v>173</v>
      </c>
      <c r="AQ30" s="47"/>
      <c r="AR30" s="634"/>
      <c r="AS30" s="633"/>
      <c r="AT30" s="633"/>
      <c r="AU30" s="633"/>
      <c r="AV30" s="633"/>
      <c r="AW30" s="606">
        <f>AT30</f>
        <v>0</v>
      </c>
      <c r="AX30" s="606">
        <f>AV30</f>
        <v>0</v>
      </c>
    </row>
    <row r="31" spans="1:50" x14ac:dyDescent="0.2">
      <c r="B31" s="41" t="s">
        <v>60</v>
      </c>
      <c r="C31" s="41"/>
      <c r="D31" s="46">
        <v>7</v>
      </c>
      <c r="E31" s="52">
        <v>1.2</v>
      </c>
      <c r="F31" s="52">
        <v>1.08</v>
      </c>
      <c r="G31" s="22"/>
      <c r="H31" s="916" t="s">
        <v>97</v>
      </c>
      <c r="I31" s="916"/>
      <c r="J31" s="916"/>
      <c r="K31" s="916"/>
      <c r="L31" s="916"/>
      <c r="M31" s="916"/>
      <c r="N31" s="916"/>
      <c r="O31" s="916"/>
      <c r="P31" s="54"/>
      <c r="Q31" s="30"/>
      <c r="R31" s="40">
        <v>3</v>
      </c>
      <c r="S31" s="40">
        <v>10</v>
      </c>
      <c r="T31" s="872"/>
      <c r="U31" s="49" t="s">
        <v>174</v>
      </c>
      <c r="V31" s="417">
        <f>AS52</f>
        <v>0</v>
      </c>
      <c r="W31" s="417">
        <f>AU52</f>
        <v>0</v>
      </c>
      <c r="X31" s="417">
        <f t="shared" si="13"/>
        <v>0</v>
      </c>
      <c r="Y31" s="417">
        <f t="shared" si="13"/>
        <v>0</v>
      </c>
      <c r="Z31" s="875"/>
      <c r="AA31" s="875"/>
      <c r="AB31" s="42" t="str">
        <f t="shared" si="12"/>
        <v>-</v>
      </c>
      <c r="AC31" s="22"/>
      <c r="AD31" s="22"/>
      <c r="AE31" s="22"/>
      <c r="AF31" s="25">
        <v>25</v>
      </c>
      <c r="AG31" s="26" t="s">
        <v>1720</v>
      </c>
      <c r="AH31" s="25">
        <v>0</v>
      </c>
      <c r="AI31" s="22"/>
      <c r="AJ31" s="22"/>
      <c r="AK31" s="866"/>
      <c r="AL31" s="424">
        <f t="shared" si="14"/>
        <v>2</v>
      </c>
      <c r="AM31" s="48">
        <v>5</v>
      </c>
      <c r="AN31" s="46">
        <v>10</v>
      </c>
      <c r="AO31" s="869"/>
      <c r="AP31" s="41" t="s">
        <v>174</v>
      </c>
      <c r="AQ31" s="47"/>
      <c r="AR31" s="47"/>
      <c r="AS31" s="633"/>
      <c r="AT31" s="633"/>
      <c r="AU31" s="633"/>
      <c r="AV31" s="633"/>
      <c r="AW31" s="606">
        <f>AT31</f>
        <v>0</v>
      </c>
      <c r="AX31" s="606">
        <f>AV31</f>
        <v>0</v>
      </c>
    </row>
    <row r="32" spans="1:50" x14ac:dyDescent="0.2">
      <c r="B32" s="41" t="s">
        <v>145</v>
      </c>
      <c r="C32" s="41"/>
      <c r="D32" s="46">
        <v>8</v>
      </c>
      <c r="E32" s="52">
        <v>1.2</v>
      </c>
      <c r="F32" s="52">
        <v>1.08</v>
      </c>
      <c r="G32" s="22"/>
      <c r="H32" s="916" t="s">
        <v>98</v>
      </c>
      <c r="I32" s="916"/>
      <c r="J32" s="916"/>
      <c r="K32" s="916"/>
      <c r="L32" s="916"/>
      <c r="M32" s="916"/>
      <c r="N32" s="916"/>
      <c r="O32" s="22"/>
      <c r="P32" s="22"/>
      <c r="Q32" s="30"/>
      <c r="R32" s="40">
        <v>3</v>
      </c>
      <c r="S32" s="40">
        <v>11</v>
      </c>
      <c r="T32" s="872"/>
      <c r="U32" s="49" t="s">
        <v>146</v>
      </c>
      <c r="V32" s="417">
        <f>AS53</f>
        <v>0</v>
      </c>
      <c r="W32" s="417">
        <f>AU53</f>
        <v>0</v>
      </c>
      <c r="X32" s="417">
        <f t="shared" si="13"/>
        <v>0</v>
      </c>
      <c r="Y32" s="417">
        <f t="shared" si="13"/>
        <v>0</v>
      </c>
      <c r="Z32" s="875"/>
      <c r="AA32" s="875"/>
      <c r="AB32" s="42" t="str">
        <f t="shared" si="12"/>
        <v>-</v>
      </c>
      <c r="AC32" s="22"/>
      <c r="AD32" s="22"/>
      <c r="AE32" s="22"/>
      <c r="AF32" s="25">
        <v>26</v>
      </c>
      <c r="AG32" s="26" t="s">
        <v>1721</v>
      </c>
      <c r="AH32" s="25">
        <v>0</v>
      </c>
      <c r="AI32" s="22"/>
      <c r="AJ32" s="22"/>
      <c r="AK32" s="866"/>
      <c r="AL32" s="424">
        <f t="shared" si="14"/>
        <v>2</v>
      </c>
      <c r="AM32" s="48">
        <v>5</v>
      </c>
      <c r="AN32" s="46">
        <v>11</v>
      </c>
      <c r="AO32" s="869"/>
      <c r="AP32" s="41" t="s">
        <v>146</v>
      </c>
      <c r="AQ32" s="47"/>
      <c r="AR32" s="47"/>
      <c r="AS32" s="633"/>
      <c r="AT32" s="633"/>
      <c r="AU32" s="633"/>
      <c r="AV32" s="633"/>
      <c r="AW32" s="606">
        <f>AT32</f>
        <v>0</v>
      </c>
      <c r="AX32" s="606">
        <f>AV32</f>
        <v>0</v>
      </c>
    </row>
    <row r="33" spans="1:50" x14ac:dyDescent="0.2">
      <c r="B33" s="41" t="s">
        <v>173</v>
      </c>
      <c r="C33" s="41"/>
      <c r="D33" s="46">
        <v>9</v>
      </c>
      <c r="E33" s="52">
        <v>1.2</v>
      </c>
      <c r="F33" s="52">
        <v>1.08</v>
      </c>
      <c r="G33" s="22"/>
      <c r="H33" s="916" t="s">
        <v>99</v>
      </c>
      <c r="I33" s="916"/>
      <c r="J33" s="916"/>
      <c r="K33" s="916"/>
      <c r="L33" s="916"/>
      <c r="M33" s="916"/>
      <c r="N33" s="916"/>
      <c r="O33" s="22"/>
      <c r="P33" s="22"/>
      <c r="Q33" s="30"/>
      <c r="R33" s="40">
        <v>3</v>
      </c>
      <c r="S33" s="40">
        <v>12</v>
      </c>
      <c r="T33" s="873"/>
      <c r="U33" s="49" t="s">
        <v>175</v>
      </c>
      <c r="V33" s="411">
        <f>V32</f>
        <v>0</v>
      </c>
      <c r="W33" s="411">
        <f>W32</f>
        <v>0</v>
      </c>
      <c r="X33" s="411">
        <f>X32</f>
        <v>0</v>
      </c>
      <c r="Y33" s="411">
        <f>Y32</f>
        <v>0</v>
      </c>
      <c r="Z33" s="876"/>
      <c r="AA33" s="876"/>
      <c r="AB33" s="42" t="str">
        <f t="shared" si="12"/>
        <v>-</v>
      </c>
      <c r="AC33" s="22"/>
      <c r="AD33" s="22"/>
      <c r="AE33" s="22"/>
      <c r="AF33" s="25">
        <v>27</v>
      </c>
      <c r="AG33" s="26" t="s">
        <v>1722</v>
      </c>
      <c r="AH33" s="25">
        <v>0</v>
      </c>
      <c r="AI33" s="22"/>
      <c r="AJ33" s="22"/>
      <c r="AK33" s="867"/>
      <c r="AL33" s="425">
        <f t="shared" si="14"/>
        <v>2</v>
      </c>
      <c r="AM33" s="53">
        <v>5</v>
      </c>
      <c r="AN33" s="46">
        <v>12</v>
      </c>
      <c r="AO33" s="870"/>
      <c r="AP33" s="41" t="s">
        <v>175</v>
      </c>
      <c r="AQ33" s="47"/>
      <c r="AR33" s="47"/>
      <c r="AS33" s="47"/>
      <c r="AT33" s="47"/>
      <c r="AU33" s="47"/>
      <c r="AV33" s="47"/>
    </row>
    <row r="34" spans="1:50" x14ac:dyDescent="0.2">
      <c r="B34" s="41" t="s">
        <v>174</v>
      </c>
      <c r="C34" s="41"/>
      <c r="D34" s="46">
        <v>10</v>
      </c>
      <c r="E34" s="52">
        <v>1.2</v>
      </c>
      <c r="F34" s="52">
        <v>1.08</v>
      </c>
      <c r="G34" s="22"/>
      <c r="H34" s="22"/>
      <c r="I34" s="22"/>
      <c r="J34" s="22"/>
      <c r="K34" s="604" t="s">
        <v>1062</v>
      </c>
      <c r="L34" s="604" t="s">
        <v>1060</v>
      </c>
      <c r="M34" s="604" t="s">
        <v>1061</v>
      </c>
      <c r="N34" s="22"/>
      <c r="O34" s="22"/>
      <c r="P34" s="22"/>
      <c r="Q34" s="30"/>
      <c r="R34" s="40">
        <v>4</v>
      </c>
      <c r="S34" s="40">
        <v>2</v>
      </c>
      <c r="T34" s="871">
        <v>2017</v>
      </c>
      <c r="U34" s="41" t="s">
        <v>156</v>
      </c>
      <c r="V34" s="416">
        <f>AQ63</f>
        <v>0</v>
      </c>
      <c r="W34" s="416">
        <f>AR63</f>
        <v>0</v>
      </c>
      <c r="X34" s="416">
        <f>AW63</f>
        <v>0</v>
      </c>
      <c r="Y34" s="416">
        <f>AX63</f>
        <v>0</v>
      </c>
      <c r="Z34" s="874">
        <v>42065</v>
      </c>
      <c r="AA34" s="874">
        <v>42222</v>
      </c>
      <c r="AB34" s="42" t="s">
        <v>1327</v>
      </c>
      <c r="AC34" s="22"/>
      <c r="AD34" s="22"/>
      <c r="AE34" s="22"/>
      <c r="AF34" s="25">
        <v>28</v>
      </c>
      <c r="AG34" s="26" t="s">
        <v>1723</v>
      </c>
      <c r="AH34" s="25">
        <v>0</v>
      </c>
      <c r="AI34" s="22"/>
      <c r="AJ34" s="22"/>
      <c r="AK34" s="865">
        <v>2016</v>
      </c>
      <c r="AL34" s="423">
        <v>3</v>
      </c>
      <c r="AM34" s="45">
        <v>2</v>
      </c>
      <c r="AN34" s="46">
        <v>5</v>
      </c>
      <c r="AO34" s="868" t="s">
        <v>148</v>
      </c>
      <c r="AP34" s="41" t="s">
        <v>116</v>
      </c>
      <c r="AQ34" s="47"/>
      <c r="AR34" s="47"/>
      <c r="AS34" s="47"/>
      <c r="AT34" s="47"/>
      <c r="AU34" s="47"/>
      <c r="AV34" s="47"/>
      <c r="AW34" s="414">
        <f t="shared" ref="AW34:AW74" si="15">AS34+AT34</f>
        <v>0</v>
      </c>
      <c r="AX34" s="414">
        <f t="shared" ref="AX34:AX74" si="16">AU34+AV34</f>
        <v>0</v>
      </c>
    </row>
    <row r="35" spans="1:50" x14ac:dyDescent="0.2">
      <c r="B35" s="41" t="s">
        <v>146</v>
      </c>
      <c r="C35" s="41"/>
      <c r="D35" s="46">
        <v>11</v>
      </c>
      <c r="E35" s="52">
        <v>1.2</v>
      </c>
      <c r="F35" s="52">
        <v>1.08</v>
      </c>
      <c r="G35" s="22"/>
      <c r="H35" s="22" t="s">
        <v>1312</v>
      </c>
      <c r="I35" s="28">
        <f>IFERROR((($X$5*$O$28)+($Y$5*$P$28))/($O$28+$P$28),0)</f>
        <v>0</v>
      </c>
      <c r="J35" s="28"/>
      <c r="K35" s="605"/>
      <c r="L35" s="28"/>
      <c r="M35" s="28"/>
      <c r="N35" s="22"/>
      <c r="O35" s="22"/>
      <c r="P35" s="22"/>
      <c r="Q35" s="30"/>
      <c r="R35" s="40">
        <v>4</v>
      </c>
      <c r="S35" s="40">
        <v>3</v>
      </c>
      <c r="T35" s="872"/>
      <c r="U35" s="41" t="s">
        <v>118</v>
      </c>
      <c r="V35" s="416">
        <f t="shared" ref="V35:W38" si="17">AQ64</f>
        <v>0</v>
      </c>
      <c r="W35" s="416">
        <f t="shared" si="17"/>
        <v>0</v>
      </c>
      <c r="X35" s="416">
        <f t="shared" ref="X35:Y38" si="18">AW64</f>
        <v>0</v>
      </c>
      <c r="Y35" s="416">
        <f t="shared" si="18"/>
        <v>0</v>
      </c>
      <c r="Z35" s="875"/>
      <c r="AA35" s="875"/>
      <c r="AB35" s="42" t="str">
        <f t="shared" ref="AB35:AB98" si="19">AB34</f>
        <v>-</v>
      </c>
      <c r="AC35" s="22"/>
      <c r="AD35" s="22"/>
      <c r="AE35" s="22"/>
      <c r="AF35" s="25">
        <v>29</v>
      </c>
      <c r="AG35" s="26" t="s">
        <v>1724</v>
      </c>
      <c r="AH35" s="25">
        <v>0</v>
      </c>
      <c r="AI35" s="22"/>
      <c r="AJ35" s="22"/>
      <c r="AK35" s="866"/>
      <c r="AL35" s="424">
        <f t="shared" ref="AL35:AM41" si="20">AL34</f>
        <v>3</v>
      </c>
      <c r="AM35" s="48">
        <f t="shared" si="20"/>
        <v>2</v>
      </c>
      <c r="AN35" s="46">
        <v>6</v>
      </c>
      <c r="AO35" s="869"/>
      <c r="AP35" s="41" t="s">
        <v>59</v>
      </c>
      <c r="AQ35" s="47"/>
      <c r="AR35" s="47"/>
      <c r="AS35" s="47"/>
      <c r="AT35" s="47"/>
      <c r="AU35" s="47"/>
      <c r="AV35" s="47"/>
      <c r="AW35" s="414">
        <f t="shared" si="15"/>
        <v>0</v>
      </c>
      <c r="AX35" s="414">
        <f t="shared" si="16"/>
        <v>0</v>
      </c>
    </row>
    <row r="36" spans="1:50" x14ac:dyDescent="0.2">
      <c r="B36" s="41" t="s">
        <v>175</v>
      </c>
      <c r="C36" s="41"/>
      <c r="D36" s="46">
        <v>12</v>
      </c>
      <c r="E36" s="52">
        <v>1.2</v>
      </c>
      <c r="F36" s="52">
        <v>1.08</v>
      </c>
      <c r="G36" s="22"/>
      <c r="H36" s="22" t="s">
        <v>1314</v>
      </c>
      <c r="I36" s="28">
        <f>IFERROR(IF(Apresentação!$E$19&gt;Apoio!$D$30,(((Apoio!$V$5*12*Apoio!$F$51*Apoio!$H$28)/1000)+((Apoio!$W$5*12*Apoio!$F$52*Apoio!$H$28*Apoio!$I$28)/1000)),((12*Apoio!$V$5)+(12*Apoio!$W$5*Apoio!$I$28))),0)</f>
        <v>0</v>
      </c>
      <c r="J36" s="28"/>
      <c r="K36" s="28"/>
      <c r="L36" s="28">
        <f>(Apoio!$V$7*12*Apoio!$F$51*Apoio!$H$28)/1000+(214.68*12*Apoio!$F$52*Apoio!$H$28*Apoio!$I$28)/1000</f>
        <v>763.22531785499996</v>
      </c>
      <c r="M36" s="28"/>
      <c r="N36" s="22"/>
      <c r="O36" s="22"/>
      <c r="P36" s="22"/>
      <c r="Q36" s="22"/>
      <c r="R36" s="40">
        <v>4</v>
      </c>
      <c r="S36" s="40">
        <v>4</v>
      </c>
      <c r="T36" s="872"/>
      <c r="U36" s="41" t="s">
        <v>117</v>
      </c>
      <c r="V36" s="416">
        <f t="shared" si="17"/>
        <v>0</v>
      </c>
      <c r="W36" s="416">
        <f t="shared" si="17"/>
        <v>0</v>
      </c>
      <c r="X36" s="416">
        <f t="shared" si="18"/>
        <v>0</v>
      </c>
      <c r="Y36" s="416">
        <f t="shared" si="18"/>
        <v>0</v>
      </c>
      <c r="Z36" s="875"/>
      <c r="AA36" s="875"/>
      <c r="AB36" s="42" t="str">
        <f t="shared" si="19"/>
        <v>-</v>
      </c>
      <c r="AC36" s="22"/>
      <c r="AD36" s="22"/>
      <c r="AE36" s="22"/>
      <c r="AF36" s="25">
        <v>30</v>
      </c>
      <c r="AG36" s="26" t="s">
        <v>1725</v>
      </c>
      <c r="AH36" s="25">
        <v>0</v>
      </c>
      <c r="AI36" s="22"/>
      <c r="AJ36" s="22"/>
      <c r="AK36" s="866"/>
      <c r="AL36" s="424">
        <f t="shared" si="20"/>
        <v>3</v>
      </c>
      <c r="AM36" s="48">
        <f>AM34</f>
        <v>2</v>
      </c>
      <c r="AN36" s="46">
        <v>7</v>
      </c>
      <c r="AO36" s="869"/>
      <c r="AP36" s="41" t="s">
        <v>60</v>
      </c>
      <c r="AQ36" s="47"/>
      <c r="AR36" s="47"/>
      <c r="AS36" s="47"/>
      <c r="AT36" s="47"/>
      <c r="AU36" s="47"/>
      <c r="AV36" s="47"/>
      <c r="AW36" s="414">
        <f t="shared" si="15"/>
        <v>0</v>
      </c>
      <c r="AX36" s="414">
        <f t="shared" si="16"/>
        <v>0</v>
      </c>
    </row>
    <row r="37" spans="1:50" x14ac:dyDescent="0.2">
      <c r="B37" s="23"/>
      <c r="C37" s="23"/>
      <c r="D37" s="23"/>
      <c r="E37" s="23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40">
        <v>4</v>
      </c>
      <c r="S37" s="40">
        <v>5</v>
      </c>
      <c r="T37" s="872"/>
      <c r="U37" s="41" t="s">
        <v>116</v>
      </c>
      <c r="V37" s="416">
        <f t="shared" si="17"/>
        <v>0</v>
      </c>
      <c r="W37" s="416">
        <f t="shared" si="17"/>
        <v>0</v>
      </c>
      <c r="X37" s="416">
        <f t="shared" si="18"/>
        <v>0</v>
      </c>
      <c r="Y37" s="416">
        <f t="shared" si="18"/>
        <v>0</v>
      </c>
      <c r="Z37" s="875"/>
      <c r="AA37" s="875"/>
      <c r="AB37" s="42" t="str">
        <f t="shared" si="19"/>
        <v>-</v>
      </c>
      <c r="AC37" s="22"/>
      <c r="AD37" s="22"/>
      <c r="AE37" s="22"/>
      <c r="AF37" s="25">
        <v>31</v>
      </c>
      <c r="AG37" s="26" t="s">
        <v>1726</v>
      </c>
      <c r="AH37" s="25">
        <v>0</v>
      </c>
      <c r="AI37" s="22"/>
      <c r="AJ37" s="22"/>
      <c r="AK37" s="866"/>
      <c r="AL37" s="424">
        <f t="shared" si="20"/>
        <v>3</v>
      </c>
      <c r="AM37" s="48">
        <f>AM34</f>
        <v>2</v>
      </c>
      <c r="AN37" s="46">
        <v>8</v>
      </c>
      <c r="AO37" s="869"/>
      <c r="AP37" s="41" t="s">
        <v>145</v>
      </c>
      <c r="AQ37" s="47"/>
      <c r="AR37" s="47"/>
      <c r="AS37" s="47"/>
      <c r="AT37" s="47"/>
      <c r="AU37" s="47"/>
      <c r="AV37" s="47"/>
      <c r="AW37" s="414">
        <f t="shared" si="15"/>
        <v>0</v>
      </c>
      <c r="AX37" s="414">
        <f t="shared" si="16"/>
        <v>0</v>
      </c>
    </row>
    <row r="38" spans="1:50" x14ac:dyDescent="0.2">
      <c r="B38" s="908" t="s">
        <v>147</v>
      </c>
      <c r="C38" s="909"/>
      <c r="D38" s="909"/>
      <c r="E38" s="909"/>
      <c r="F38" s="910"/>
      <c r="G38" s="22"/>
      <c r="H38" s="22" t="s">
        <v>1315</v>
      </c>
      <c r="I38" s="28">
        <f>IFERROR((($X$7*$O$28)+($Y$7*$P$28))/($O$28+$P$28),0)</f>
        <v>0</v>
      </c>
      <c r="K38" s="22"/>
      <c r="L38" s="22"/>
      <c r="M38" s="22"/>
      <c r="N38" s="22"/>
      <c r="O38" s="22"/>
      <c r="P38" s="22"/>
      <c r="Q38" s="22"/>
      <c r="R38" s="40">
        <v>4</v>
      </c>
      <c r="S38" s="40">
        <v>6</v>
      </c>
      <c r="T38" s="872"/>
      <c r="U38" s="41" t="s">
        <v>59</v>
      </c>
      <c r="V38" s="416">
        <f t="shared" si="17"/>
        <v>0</v>
      </c>
      <c r="W38" s="416">
        <f t="shared" si="17"/>
        <v>0</v>
      </c>
      <c r="X38" s="416">
        <f t="shared" si="18"/>
        <v>0</v>
      </c>
      <c r="Y38" s="416">
        <f t="shared" si="18"/>
        <v>0</v>
      </c>
      <c r="Z38" s="875"/>
      <c r="AA38" s="875"/>
      <c r="AB38" s="42" t="str">
        <f t="shared" si="19"/>
        <v>-</v>
      </c>
      <c r="AC38" s="22"/>
      <c r="AD38" s="22"/>
      <c r="AE38" s="22"/>
      <c r="AF38" s="25">
        <v>32</v>
      </c>
      <c r="AG38" s="26" t="s">
        <v>1727</v>
      </c>
      <c r="AH38" s="25">
        <v>0</v>
      </c>
      <c r="AI38" s="22"/>
      <c r="AJ38" s="22"/>
      <c r="AK38" s="866"/>
      <c r="AL38" s="424">
        <f t="shared" si="20"/>
        <v>3</v>
      </c>
      <c r="AM38" s="48">
        <f>AM34</f>
        <v>2</v>
      </c>
      <c r="AN38" s="46">
        <v>9</v>
      </c>
      <c r="AO38" s="869"/>
      <c r="AP38" s="41" t="s">
        <v>173</v>
      </c>
      <c r="AQ38" s="47"/>
      <c r="AR38" s="47"/>
      <c r="AS38" s="47"/>
      <c r="AT38" s="47"/>
      <c r="AU38" s="47"/>
      <c r="AV38" s="47"/>
      <c r="AW38" s="414">
        <f t="shared" si="15"/>
        <v>0</v>
      </c>
      <c r="AX38" s="414">
        <f t="shared" si="16"/>
        <v>0</v>
      </c>
    </row>
    <row r="39" spans="1:50" x14ac:dyDescent="0.2">
      <c r="B39" s="59" t="s">
        <v>188</v>
      </c>
      <c r="C39" s="60"/>
      <c r="D39" s="60"/>
      <c r="E39" s="60"/>
      <c r="F39" s="61"/>
      <c r="G39" s="22"/>
      <c r="H39" s="22" t="s">
        <v>1313</v>
      </c>
      <c r="I39" s="28">
        <f>IFERROR(IF(Apresentação!$M$19&gt;Apoio!$D$30,(((Apoio!$V$7*12*Apoio!$F$51*Apoio!$H$28)/1000)+((Apoio!$W$7*12*Apoio!$F$52*Apoio!$H$28*Apoio!$I$28)/1000)),((12*Apoio!$V$7)+(12*Apoio!$W$7*Apoio!$I$28))),0)</f>
        <v>0</v>
      </c>
      <c r="J39" s="22"/>
      <c r="K39" s="22"/>
      <c r="L39" s="22"/>
      <c r="M39" s="22"/>
      <c r="N39" s="22"/>
      <c r="O39" s="22"/>
      <c r="P39" s="22"/>
      <c r="Q39" s="22"/>
      <c r="R39" s="40">
        <v>4</v>
      </c>
      <c r="S39" s="40">
        <v>7</v>
      </c>
      <c r="T39" s="872"/>
      <c r="U39" s="49" t="s">
        <v>60</v>
      </c>
      <c r="V39" s="417">
        <f>AS70</f>
        <v>0</v>
      </c>
      <c r="W39" s="417">
        <f>AU70</f>
        <v>0</v>
      </c>
      <c r="X39" s="417">
        <f t="shared" ref="X39:Y43" si="21">AW70</f>
        <v>0</v>
      </c>
      <c r="Y39" s="417">
        <f t="shared" si="21"/>
        <v>0</v>
      </c>
      <c r="Z39" s="875"/>
      <c r="AA39" s="875"/>
      <c r="AB39" s="42" t="str">
        <f t="shared" si="19"/>
        <v>-</v>
      </c>
      <c r="AC39" s="22"/>
      <c r="AD39" s="22"/>
      <c r="AE39" s="22"/>
      <c r="AF39" s="25">
        <v>33</v>
      </c>
      <c r="AG39" s="26" t="s">
        <v>1728</v>
      </c>
      <c r="AH39" s="25">
        <v>0</v>
      </c>
      <c r="AI39" s="22"/>
      <c r="AJ39" s="22"/>
      <c r="AK39" s="866"/>
      <c r="AL39" s="424">
        <f t="shared" si="20"/>
        <v>3</v>
      </c>
      <c r="AM39" s="48">
        <f>AM35</f>
        <v>2</v>
      </c>
      <c r="AN39" s="50">
        <v>10</v>
      </c>
      <c r="AO39" s="869"/>
      <c r="AP39" s="41" t="s">
        <v>174</v>
      </c>
      <c r="AQ39" s="47"/>
      <c r="AR39" s="47"/>
      <c r="AS39" s="47"/>
      <c r="AT39" s="47"/>
      <c r="AU39" s="47"/>
      <c r="AV39" s="47"/>
      <c r="AW39" s="414">
        <f t="shared" si="15"/>
        <v>0</v>
      </c>
      <c r="AX39" s="414">
        <f t="shared" si="16"/>
        <v>0</v>
      </c>
    </row>
    <row r="40" spans="1:50" x14ac:dyDescent="0.2">
      <c r="B40" s="904" t="s">
        <v>148</v>
      </c>
      <c r="C40" s="905"/>
      <c r="D40" s="905"/>
      <c r="E40" s="905"/>
      <c r="F40" s="906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40">
        <v>4</v>
      </c>
      <c r="S40" s="40">
        <v>8</v>
      </c>
      <c r="T40" s="872"/>
      <c r="U40" s="49" t="s">
        <v>145</v>
      </c>
      <c r="V40" s="417">
        <f>AS71</f>
        <v>0</v>
      </c>
      <c r="W40" s="417">
        <f>AU71</f>
        <v>0</v>
      </c>
      <c r="X40" s="417">
        <f t="shared" si="21"/>
        <v>0</v>
      </c>
      <c r="Y40" s="417">
        <f t="shared" si="21"/>
        <v>0</v>
      </c>
      <c r="Z40" s="875"/>
      <c r="AA40" s="875"/>
      <c r="AB40" s="42" t="str">
        <f t="shared" si="19"/>
        <v>-</v>
      </c>
      <c r="AC40" s="22"/>
      <c r="AD40" s="22"/>
      <c r="AE40" s="22"/>
      <c r="AF40" s="25">
        <v>34</v>
      </c>
      <c r="AG40" s="26" t="s">
        <v>1729</v>
      </c>
      <c r="AH40" s="25">
        <v>0</v>
      </c>
      <c r="AI40" s="22"/>
      <c r="AJ40" s="22"/>
      <c r="AK40" s="866"/>
      <c r="AL40" s="424">
        <f t="shared" si="20"/>
        <v>3</v>
      </c>
      <c r="AM40" s="48">
        <f>AM36</f>
        <v>2</v>
      </c>
      <c r="AN40" s="50">
        <v>11</v>
      </c>
      <c r="AO40" s="869"/>
      <c r="AP40" s="41" t="s">
        <v>146</v>
      </c>
      <c r="AQ40" s="47"/>
      <c r="AR40" s="47"/>
      <c r="AS40" s="47"/>
      <c r="AT40" s="47"/>
      <c r="AU40" s="47"/>
      <c r="AV40" s="47"/>
      <c r="AW40" s="414">
        <f t="shared" si="15"/>
        <v>0</v>
      </c>
      <c r="AX40" s="414">
        <f t="shared" si="16"/>
        <v>0</v>
      </c>
    </row>
    <row r="41" spans="1:50" x14ac:dyDescent="0.2">
      <c r="B41" s="904" t="s">
        <v>161</v>
      </c>
      <c r="C41" s="905"/>
      <c r="D41" s="905"/>
      <c r="E41" s="905"/>
      <c r="F41" s="906"/>
      <c r="G41" s="22"/>
      <c r="H41" s="915" t="s">
        <v>710</v>
      </c>
      <c r="I41" s="915"/>
      <c r="J41" s="279">
        <f>IF(Apresentação!M4&gt;3,0,IF(Apresentação!E16=1,0,IF(Apresentação!E16=2,0.8,1)))</f>
        <v>0</v>
      </c>
      <c r="K41" s="22"/>
      <c r="L41" s="22"/>
      <c r="M41" s="22"/>
      <c r="N41" s="22"/>
      <c r="O41" s="22"/>
      <c r="P41" s="22"/>
      <c r="Q41" s="22"/>
      <c r="R41" s="40">
        <v>4</v>
      </c>
      <c r="S41" s="40">
        <v>9</v>
      </c>
      <c r="T41" s="872"/>
      <c r="U41" s="49" t="s">
        <v>173</v>
      </c>
      <c r="V41" s="417">
        <f>AS72</f>
        <v>0</v>
      </c>
      <c r="W41" s="417">
        <f>AU72</f>
        <v>0</v>
      </c>
      <c r="X41" s="417">
        <f t="shared" si="21"/>
        <v>0</v>
      </c>
      <c r="Y41" s="417">
        <f t="shared" si="21"/>
        <v>0</v>
      </c>
      <c r="Z41" s="875"/>
      <c r="AA41" s="875"/>
      <c r="AB41" s="42" t="str">
        <f t="shared" si="19"/>
        <v>-</v>
      </c>
      <c r="AC41" s="22"/>
      <c r="AD41" s="22"/>
      <c r="AE41" s="22"/>
      <c r="AF41" s="25">
        <v>35</v>
      </c>
      <c r="AG41" s="26" t="s">
        <v>1730</v>
      </c>
      <c r="AH41" s="25">
        <v>0</v>
      </c>
      <c r="AI41" s="22"/>
      <c r="AJ41" s="22"/>
      <c r="AK41" s="866"/>
      <c r="AL41" s="424">
        <f t="shared" si="20"/>
        <v>3</v>
      </c>
      <c r="AM41" s="48">
        <f>AM37</f>
        <v>2</v>
      </c>
      <c r="AN41" s="50">
        <v>12</v>
      </c>
      <c r="AO41" s="870"/>
      <c r="AP41" s="41" t="s">
        <v>175</v>
      </c>
      <c r="AQ41" s="47"/>
      <c r="AR41" s="47"/>
      <c r="AS41" s="47"/>
      <c r="AT41" s="47"/>
      <c r="AU41" s="47"/>
      <c r="AV41" s="47"/>
      <c r="AW41" s="414">
        <f t="shared" si="15"/>
        <v>0</v>
      </c>
      <c r="AX41" s="414">
        <f t="shared" si="16"/>
        <v>0</v>
      </c>
    </row>
    <row r="42" spans="1:50" x14ac:dyDescent="0.2">
      <c r="B42" s="904" t="s">
        <v>162</v>
      </c>
      <c r="C42" s="905"/>
      <c r="D42" s="905"/>
      <c r="E42" s="905"/>
      <c r="F42" s="906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40">
        <v>4</v>
      </c>
      <c r="S42" s="40">
        <v>10</v>
      </c>
      <c r="T42" s="872"/>
      <c r="U42" s="49" t="s">
        <v>174</v>
      </c>
      <c r="V42" s="417">
        <f>AS73</f>
        <v>0</v>
      </c>
      <c r="W42" s="417">
        <f>AU73</f>
        <v>0</v>
      </c>
      <c r="X42" s="417">
        <f t="shared" si="21"/>
        <v>0</v>
      </c>
      <c r="Y42" s="417">
        <f t="shared" si="21"/>
        <v>0</v>
      </c>
      <c r="Z42" s="875"/>
      <c r="AA42" s="875"/>
      <c r="AB42" s="42" t="str">
        <f>AB41</f>
        <v>-</v>
      </c>
      <c r="AC42" s="22"/>
      <c r="AD42" s="22"/>
      <c r="AE42" s="22"/>
      <c r="AF42" s="25">
        <v>36</v>
      </c>
      <c r="AG42" s="26" t="s">
        <v>1731</v>
      </c>
      <c r="AH42" s="25">
        <v>0</v>
      </c>
      <c r="AI42" s="22"/>
      <c r="AJ42" s="22"/>
      <c r="AK42" s="866"/>
      <c r="AL42" s="424">
        <f>AL38</f>
        <v>3</v>
      </c>
      <c r="AM42" s="45">
        <v>3</v>
      </c>
      <c r="AN42" s="50">
        <v>2</v>
      </c>
      <c r="AO42" s="868" t="s">
        <v>161</v>
      </c>
      <c r="AP42" s="41" t="s">
        <v>156</v>
      </c>
      <c r="AQ42" s="644"/>
      <c r="AR42" s="644"/>
      <c r="AS42" s="644"/>
      <c r="AT42" s="644"/>
      <c r="AU42" s="644"/>
      <c r="AV42" s="644"/>
      <c r="AW42" s="414">
        <f t="shared" si="15"/>
        <v>0</v>
      </c>
      <c r="AX42" s="414">
        <f t="shared" si="16"/>
        <v>0</v>
      </c>
    </row>
    <row r="43" spans="1:50" x14ac:dyDescent="0.2">
      <c r="B43" s="904" t="s">
        <v>160</v>
      </c>
      <c r="C43" s="905"/>
      <c r="D43" s="905"/>
      <c r="E43" s="905"/>
      <c r="F43" s="906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40">
        <v>4</v>
      </c>
      <c r="S43" s="40">
        <v>11</v>
      </c>
      <c r="T43" s="872"/>
      <c r="U43" s="49" t="s">
        <v>146</v>
      </c>
      <c r="V43" s="417">
        <f>AS74</f>
        <v>0</v>
      </c>
      <c r="W43" s="417">
        <f>AU74</f>
        <v>0</v>
      </c>
      <c r="X43" s="417">
        <f t="shared" si="21"/>
        <v>0</v>
      </c>
      <c r="Y43" s="417">
        <f t="shared" si="21"/>
        <v>0</v>
      </c>
      <c r="Z43" s="875"/>
      <c r="AA43" s="875"/>
      <c r="AB43" s="42" t="str">
        <f t="shared" si="19"/>
        <v>-</v>
      </c>
      <c r="AC43" s="22"/>
      <c r="AD43" s="22"/>
      <c r="AE43" s="22"/>
      <c r="AF43" s="25">
        <v>37</v>
      </c>
      <c r="AG43" s="26" t="s">
        <v>1732</v>
      </c>
      <c r="AH43" s="25">
        <v>0</v>
      </c>
      <c r="AI43" s="22"/>
      <c r="AJ43" s="22"/>
      <c r="AK43" s="866"/>
      <c r="AL43" s="424">
        <f>AL38</f>
        <v>3</v>
      </c>
      <c r="AM43" s="48">
        <f>AM42</f>
        <v>3</v>
      </c>
      <c r="AN43" s="50">
        <v>3</v>
      </c>
      <c r="AO43" s="869"/>
      <c r="AP43" s="41" t="s">
        <v>118</v>
      </c>
      <c r="AQ43" s="633"/>
      <c r="AR43" s="633"/>
      <c r="AS43" s="633"/>
      <c r="AT43" s="633"/>
      <c r="AU43" s="633"/>
      <c r="AV43" s="633"/>
      <c r="AW43" s="414">
        <f t="shared" si="15"/>
        <v>0</v>
      </c>
      <c r="AX43" s="414">
        <f t="shared" si="16"/>
        <v>0</v>
      </c>
    </row>
    <row r="44" spans="1:50" x14ac:dyDescent="0.2">
      <c r="B44" s="904" t="s">
        <v>155</v>
      </c>
      <c r="C44" s="905"/>
      <c r="D44" s="905"/>
      <c r="E44" s="905"/>
      <c r="F44" s="906"/>
      <c r="G44" s="22"/>
      <c r="H44" s="694" t="s">
        <v>1066</v>
      </c>
      <c r="I44" s="694" t="s">
        <v>1067</v>
      </c>
      <c r="J44" s="694" t="s">
        <v>1068</v>
      </c>
      <c r="K44" s="22"/>
      <c r="L44" s="917" t="s">
        <v>1318</v>
      </c>
      <c r="M44" s="917"/>
      <c r="N44" s="917"/>
      <c r="O44" s="917"/>
      <c r="P44" s="22"/>
      <c r="Q44" s="22"/>
      <c r="R44" s="40">
        <v>4</v>
      </c>
      <c r="S44" s="40">
        <v>12</v>
      </c>
      <c r="T44" s="873"/>
      <c r="U44" s="49" t="s">
        <v>175</v>
      </c>
      <c r="V44" s="411">
        <f>V43</f>
        <v>0</v>
      </c>
      <c r="W44" s="411">
        <f>W43</f>
        <v>0</v>
      </c>
      <c r="X44" s="411">
        <f>X43</f>
        <v>0</v>
      </c>
      <c r="Y44" s="411">
        <f>Y43</f>
        <v>0</v>
      </c>
      <c r="Z44" s="876"/>
      <c r="AA44" s="876"/>
      <c r="AB44" s="42" t="str">
        <f t="shared" si="19"/>
        <v>-</v>
      </c>
      <c r="AC44" s="22"/>
      <c r="AD44" s="22"/>
      <c r="AE44" s="22"/>
      <c r="AF44" s="25">
        <v>38</v>
      </c>
      <c r="AG44" s="26" t="s">
        <v>1733</v>
      </c>
      <c r="AH44" s="25">
        <v>0</v>
      </c>
      <c r="AI44" s="22"/>
      <c r="AJ44" s="22"/>
      <c r="AK44" s="866"/>
      <c r="AL44" s="424">
        <f t="shared" ref="AL44:AM54" si="22">AL43</f>
        <v>3</v>
      </c>
      <c r="AM44" s="48">
        <f>AM42</f>
        <v>3</v>
      </c>
      <c r="AN44" s="50">
        <v>4</v>
      </c>
      <c r="AO44" s="869"/>
      <c r="AP44" s="41" t="s">
        <v>117</v>
      </c>
      <c r="AQ44" s="644"/>
      <c r="AR44" s="644"/>
      <c r="AS44" s="644"/>
      <c r="AT44" s="644"/>
      <c r="AU44" s="644"/>
      <c r="AV44" s="644"/>
      <c r="AW44" s="414">
        <f t="shared" si="15"/>
        <v>0</v>
      </c>
      <c r="AX44" s="414">
        <f t="shared" si="16"/>
        <v>0</v>
      </c>
    </row>
    <row r="45" spans="1:50" x14ac:dyDescent="0.2">
      <c r="B45" s="22"/>
      <c r="C45" s="22"/>
      <c r="D45" s="22"/>
      <c r="E45" s="23"/>
      <c r="F45" s="22"/>
      <c r="G45" s="22"/>
      <c r="H45" s="694" t="s">
        <v>1069</v>
      </c>
      <c r="I45" s="695">
        <v>305.7577975538029</v>
      </c>
      <c r="J45" s="695">
        <v>61.539791999999998</v>
      </c>
      <c r="K45" s="22"/>
      <c r="L45" s="702"/>
      <c r="M45" s="703"/>
      <c r="N45" s="703"/>
      <c r="O45" s="704"/>
      <c r="P45" s="22"/>
      <c r="Q45" s="22"/>
      <c r="R45" s="40">
        <v>5</v>
      </c>
      <c r="S45" s="40">
        <v>2</v>
      </c>
      <c r="T45" s="871">
        <v>2018</v>
      </c>
      <c r="U45" s="41" t="s">
        <v>156</v>
      </c>
      <c r="V45" s="416">
        <f t="shared" ref="V45:W49" si="23">AQ84</f>
        <v>0</v>
      </c>
      <c r="W45" s="416">
        <f t="shared" si="23"/>
        <v>0</v>
      </c>
      <c r="X45" s="416">
        <f t="shared" ref="X45:Y49" si="24">AW84</f>
        <v>0</v>
      </c>
      <c r="Y45" s="416">
        <f t="shared" si="24"/>
        <v>0</v>
      </c>
      <c r="Z45" s="874">
        <v>42223</v>
      </c>
      <c r="AA45" s="874">
        <v>42588</v>
      </c>
      <c r="AB45" s="42" t="s">
        <v>1328</v>
      </c>
      <c r="AC45" s="22"/>
      <c r="AD45" s="22"/>
      <c r="AE45" s="22"/>
      <c r="AF45" s="25">
        <v>39</v>
      </c>
      <c r="AG45" s="26" t="s">
        <v>1734</v>
      </c>
      <c r="AH45" s="25">
        <v>0</v>
      </c>
      <c r="AI45" s="22"/>
      <c r="AJ45" s="22"/>
      <c r="AK45" s="866"/>
      <c r="AL45" s="424">
        <f t="shared" si="22"/>
        <v>3</v>
      </c>
      <c r="AM45" s="48">
        <f t="shared" si="22"/>
        <v>3</v>
      </c>
      <c r="AN45" s="50">
        <v>5</v>
      </c>
      <c r="AO45" s="869"/>
      <c r="AP45" s="41" t="s">
        <v>116</v>
      </c>
      <c r="AQ45" s="633"/>
      <c r="AR45" s="633"/>
      <c r="AS45" s="633"/>
      <c r="AT45" s="633"/>
      <c r="AU45" s="633"/>
      <c r="AV45" s="633"/>
      <c r="AW45" s="414">
        <f t="shared" si="15"/>
        <v>0</v>
      </c>
      <c r="AX45" s="414">
        <f t="shared" si="16"/>
        <v>0</v>
      </c>
    </row>
    <row r="46" spans="1:50" x14ac:dyDescent="0.2">
      <c r="B46" s="908" t="s">
        <v>1359</v>
      </c>
      <c r="C46" s="909"/>
      <c r="D46" s="909"/>
      <c r="E46" s="909"/>
      <c r="F46" s="910"/>
      <c r="G46" s="22"/>
      <c r="H46" s="694" t="s">
        <v>1070</v>
      </c>
      <c r="I46" s="695">
        <v>308.8277975538029</v>
      </c>
      <c r="J46" s="695">
        <v>67.156559999999999</v>
      </c>
      <c r="K46" s="22"/>
      <c r="L46" s="699" t="str">
        <f>IF($U$5=1,"",VLOOKUP($U$5,$S$56:$U$66,3,FALSE))</f>
        <v/>
      </c>
      <c r="M46" s="700"/>
      <c r="N46" s="700"/>
      <c r="O46" s="701"/>
      <c r="P46" s="22"/>
      <c r="Q46" s="22"/>
      <c r="R46" s="40">
        <v>5</v>
      </c>
      <c r="S46" s="40">
        <v>3</v>
      </c>
      <c r="T46" s="872"/>
      <c r="U46" s="41" t="s">
        <v>118</v>
      </c>
      <c r="V46" s="416">
        <f t="shared" si="23"/>
        <v>0</v>
      </c>
      <c r="W46" s="416">
        <f t="shared" si="23"/>
        <v>0</v>
      </c>
      <c r="X46" s="416">
        <f t="shared" si="24"/>
        <v>0</v>
      </c>
      <c r="Y46" s="416">
        <f t="shared" si="24"/>
        <v>0</v>
      </c>
      <c r="Z46" s="875"/>
      <c r="AA46" s="875"/>
      <c r="AB46" s="42" t="str">
        <f>AB45</f>
        <v>Resolução ANEEL Nº 2.383 de 17 de abril de 2018</v>
      </c>
      <c r="AC46" s="22"/>
      <c r="AD46" s="22"/>
      <c r="AE46" s="22"/>
      <c r="AF46" s="25">
        <v>40</v>
      </c>
      <c r="AG46" s="26" t="s">
        <v>1735</v>
      </c>
      <c r="AH46" s="25">
        <v>0</v>
      </c>
      <c r="AI46" s="22"/>
      <c r="AJ46" s="22"/>
      <c r="AK46" s="866"/>
      <c r="AL46" s="424">
        <f t="shared" si="22"/>
        <v>3</v>
      </c>
      <c r="AM46" s="53">
        <f t="shared" si="22"/>
        <v>3</v>
      </c>
      <c r="AN46" s="50">
        <v>6</v>
      </c>
      <c r="AO46" s="870"/>
      <c r="AP46" s="41" t="s">
        <v>59</v>
      </c>
      <c r="AQ46" s="644"/>
      <c r="AR46" s="644"/>
      <c r="AS46" s="645"/>
      <c r="AT46" s="644"/>
      <c r="AU46" s="645"/>
      <c r="AV46" s="644"/>
      <c r="AW46" s="414">
        <f t="shared" si="15"/>
        <v>0</v>
      </c>
      <c r="AX46" s="414">
        <f t="shared" si="16"/>
        <v>0</v>
      </c>
    </row>
    <row r="47" spans="1:50" x14ac:dyDescent="0.2">
      <c r="A47" s="21">
        <v>1</v>
      </c>
      <c r="B47" s="904" t="s">
        <v>1356</v>
      </c>
      <c r="C47" s="905"/>
      <c r="D47" s="905"/>
      <c r="E47" s="905"/>
      <c r="F47" s="906"/>
      <c r="G47" s="22"/>
      <c r="H47" s="694" t="s">
        <v>1071</v>
      </c>
      <c r="I47" s="695">
        <v>310.47779755380287</v>
      </c>
      <c r="J47" s="695">
        <v>383.28667200000001</v>
      </c>
      <c r="K47" s="22"/>
      <c r="L47" s="696" t="str">
        <f>IF($U$7=1,"",VLOOKUP($U$7,$S$56:$U$66,3,FALSE))</f>
        <v/>
      </c>
      <c r="M47" s="697"/>
      <c r="N47" s="697"/>
      <c r="O47" s="698"/>
      <c r="P47" s="22"/>
      <c r="Q47" s="22"/>
      <c r="R47" s="40">
        <v>5</v>
      </c>
      <c r="S47" s="40">
        <v>4</v>
      </c>
      <c r="T47" s="872"/>
      <c r="U47" s="41" t="s">
        <v>117</v>
      </c>
      <c r="V47" s="416">
        <f t="shared" si="23"/>
        <v>0</v>
      </c>
      <c r="W47" s="416">
        <f t="shared" si="23"/>
        <v>0</v>
      </c>
      <c r="X47" s="416">
        <f t="shared" si="24"/>
        <v>0</v>
      </c>
      <c r="Y47" s="416">
        <f t="shared" si="24"/>
        <v>0</v>
      </c>
      <c r="Z47" s="875"/>
      <c r="AA47" s="875"/>
      <c r="AB47" s="42" t="str">
        <f t="shared" ref="AB47:AB55" si="25">AB46</f>
        <v>Resolução ANEEL Nº 2.383 de 17 de abril de 2018</v>
      </c>
      <c r="AC47" s="22"/>
      <c r="AD47" s="22"/>
      <c r="AE47" s="22"/>
      <c r="AF47" s="25">
        <v>41</v>
      </c>
      <c r="AG47" s="26" t="s">
        <v>1736</v>
      </c>
      <c r="AH47" s="25">
        <v>0</v>
      </c>
      <c r="AI47" s="22"/>
      <c r="AJ47" s="22"/>
      <c r="AK47" s="866"/>
      <c r="AL47" s="424">
        <f t="shared" si="22"/>
        <v>3</v>
      </c>
      <c r="AM47" s="48">
        <v>4</v>
      </c>
      <c r="AN47" s="46">
        <v>5</v>
      </c>
      <c r="AO47" s="868" t="s">
        <v>162</v>
      </c>
      <c r="AP47" s="41" t="s">
        <v>116</v>
      </c>
      <c r="AQ47" s="633"/>
      <c r="AR47" s="633"/>
      <c r="AS47" s="633"/>
      <c r="AT47" s="633"/>
      <c r="AU47" s="633"/>
      <c r="AV47" s="633"/>
      <c r="AW47" s="414">
        <f t="shared" si="15"/>
        <v>0</v>
      </c>
      <c r="AX47" s="414">
        <f t="shared" si="16"/>
        <v>0</v>
      </c>
    </row>
    <row r="48" spans="1:50" x14ac:dyDescent="0.2">
      <c r="A48" s="21">
        <v>2</v>
      </c>
      <c r="B48" s="904" t="s">
        <v>1357</v>
      </c>
      <c r="C48" s="905"/>
      <c r="D48" s="905"/>
      <c r="E48" s="905"/>
      <c r="F48" s="906"/>
      <c r="G48" s="22"/>
      <c r="H48" s="694" t="s">
        <v>1072</v>
      </c>
      <c r="I48" s="695">
        <v>425.61011808640444</v>
      </c>
      <c r="J48" s="695">
        <v>637.0510325759999</v>
      </c>
      <c r="K48" s="22"/>
      <c r="L48" s="22"/>
      <c r="M48" s="22"/>
      <c r="N48" s="22"/>
      <c r="O48" s="22"/>
      <c r="P48" s="22"/>
      <c r="Q48" s="22"/>
      <c r="R48" s="40">
        <v>5</v>
      </c>
      <c r="S48" s="40">
        <v>5</v>
      </c>
      <c r="T48" s="872"/>
      <c r="U48" s="41" t="s">
        <v>116</v>
      </c>
      <c r="V48" s="416">
        <f t="shared" si="23"/>
        <v>0</v>
      </c>
      <c r="W48" s="416">
        <f t="shared" si="23"/>
        <v>0</v>
      </c>
      <c r="X48" s="416">
        <f t="shared" si="24"/>
        <v>0</v>
      </c>
      <c r="Y48" s="416">
        <f t="shared" si="24"/>
        <v>0</v>
      </c>
      <c r="Z48" s="875"/>
      <c r="AA48" s="875"/>
      <c r="AB48" s="42" t="str">
        <f t="shared" si="25"/>
        <v>Resolução ANEEL Nº 2.383 de 17 de abril de 2018</v>
      </c>
      <c r="AC48" s="22"/>
      <c r="AD48" s="22"/>
      <c r="AE48" s="22"/>
      <c r="AF48" s="25">
        <v>42</v>
      </c>
      <c r="AG48" s="26" t="s">
        <v>1737</v>
      </c>
      <c r="AH48" s="25">
        <v>0</v>
      </c>
      <c r="AI48" s="22"/>
      <c r="AJ48" s="22"/>
      <c r="AK48" s="866"/>
      <c r="AL48" s="424">
        <f t="shared" si="22"/>
        <v>3</v>
      </c>
      <c r="AM48" s="53">
        <v>4</v>
      </c>
      <c r="AN48" s="46">
        <v>6</v>
      </c>
      <c r="AO48" s="870"/>
      <c r="AP48" s="41" t="s">
        <v>59</v>
      </c>
      <c r="AQ48" s="633"/>
      <c r="AR48" s="633"/>
      <c r="AS48" s="633"/>
      <c r="AT48" s="633"/>
      <c r="AU48" s="633"/>
      <c r="AV48" s="633"/>
      <c r="AW48" s="414">
        <f t="shared" si="15"/>
        <v>0</v>
      </c>
      <c r="AX48" s="414">
        <f t="shared" si="16"/>
        <v>0</v>
      </c>
    </row>
    <row r="49" spans="1:50" x14ac:dyDescent="0.2">
      <c r="A49" s="21">
        <v>3</v>
      </c>
      <c r="B49" s="904" t="s">
        <v>1358</v>
      </c>
      <c r="C49" s="905"/>
      <c r="D49" s="905"/>
      <c r="E49" s="905"/>
      <c r="F49" s="906"/>
      <c r="G49" s="22"/>
      <c r="H49" s="694" t="s">
        <v>1073</v>
      </c>
      <c r="I49" s="695">
        <v>301.97435270033117</v>
      </c>
      <c r="J49" s="695">
        <v>460.698625128</v>
      </c>
      <c r="K49" s="22"/>
      <c r="L49" s="22"/>
      <c r="M49" s="22"/>
      <c r="N49" s="22" t="str">
        <f>IFERROR(INDEX($L$46:$L$47,_xlfn.AGGREGATE(15,6,(ROW($L$46:$L$47)-ROW($L$45))/($L$46:$L$47&lt;&gt;""),ROWS($L$46:L46))),"")</f>
        <v/>
      </c>
      <c r="O49" s="22"/>
      <c r="P49" s="22" t="str">
        <f>$N$49:INDEX($N$49:$N$50,COUNTIF($N$49:$N$50,"?*"))</f>
        <v/>
      </c>
      <c r="Q49" s="22"/>
      <c r="R49" s="40">
        <v>5</v>
      </c>
      <c r="S49" s="40">
        <v>6</v>
      </c>
      <c r="T49" s="872"/>
      <c r="U49" s="41" t="s">
        <v>59</v>
      </c>
      <c r="V49" s="416">
        <f t="shared" si="23"/>
        <v>0</v>
      </c>
      <c r="W49" s="416">
        <f t="shared" si="23"/>
        <v>0</v>
      </c>
      <c r="X49" s="416">
        <f t="shared" si="24"/>
        <v>0</v>
      </c>
      <c r="Y49" s="416">
        <f t="shared" si="24"/>
        <v>0</v>
      </c>
      <c r="Z49" s="875"/>
      <c r="AA49" s="875"/>
      <c r="AB49" s="42" t="str">
        <f t="shared" si="25"/>
        <v>Resolução ANEEL Nº 2.383 de 17 de abril de 2018</v>
      </c>
      <c r="AC49" s="22"/>
      <c r="AD49" s="22"/>
      <c r="AE49" s="22"/>
      <c r="AF49" s="25">
        <v>43</v>
      </c>
      <c r="AG49" s="26" t="s">
        <v>1738</v>
      </c>
      <c r="AH49" s="25">
        <v>0</v>
      </c>
      <c r="AI49" s="22"/>
      <c r="AJ49" s="22"/>
      <c r="AK49" s="866"/>
      <c r="AL49" s="424">
        <f t="shared" si="22"/>
        <v>3</v>
      </c>
      <c r="AM49" s="48">
        <v>5</v>
      </c>
      <c r="AN49" s="46">
        <v>7</v>
      </c>
      <c r="AO49" s="868" t="s">
        <v>160</v>
      </c>
      <c r="AP49" s="41" t="s">
        <v>60</v>
      </c>
      <c r="AQ49" s="47"/>
      <c r="AR49" s="47"/>
      <c r="AS49" s="646"/>
      <c r="AT49" s="647"/>
      <c r="AU49" s="646"/>
      <c r="AV49" s="647"/>
      <c r="AW49" s="414">
        <f t="shared" si="15"/>
        <v>0</v>
      </c>
      <c r="AX49" s="414">
        <f t="shared" si="16"/>
        <v>0</v>
      </c>
    </row>
    <row r="50" spans="1:50" x14ac:dyDescent="0.2">
      <c r="B50"/>
      <c r="C50"/>
      <c r="D50"/>
      <c r="E50"/>
      <c r="F50"/>
      <c r="G50" s="22"/>
      <c r="H50" s="694" t="s">
        <v>1075</v>
      </c>
      <c r="I50" s="695">
        <v>301.97435270033117</v>
      </c>
      <c r="J50" s="695">
        <v>460.698625128</v>
      </c>
      <c r="K50" s="22"/>
      <c r="L50" s="22"/>
      <c r="M50" s="22"/>
      <c r="N50" s="22" t="str">
        <f>IFERROR(INDEX($L$46:$L$47,_xlfn.AGGREGATE(15,6,(ROW($L$46:$L$47)-ROW($L$45))/($L$46:$L$47&lt;&gt;""),ROWS($L$46:L47))),"")</f>
        <v/>
      </c>
      <c r="O50" s="22"/>
      <c r="P50" s="22"/>
      <c r="Q50" s="22"/>
      <c r="R50" s="40">
        <v>5</v>
      </c>
      <c r="S50" s="40">
        <v>7</v>
      </c>
      <c r="T50" s="872"/>
      <c r="U50" s="49" t="s">
        <v>60</v>
      </c>
      <c r="V50" s="417">
        <f>AS91</f>
        <v>0</v>
      </c>
      <c r="W50" s="417">
        <f>AU91</f>
        <v>0</v>
      </c>
      <c r="X50" s="417">
        <f t="shared" ref="X50:Y54" si="26">AW91</f>
        <v>0</v>
      </c>
      <c r="Y50" s="417">
        <f t="shared" si="26"/>
        <v>0</v>
      </c>
      <c r="Z50" s="875"/>
      <c r="AA50" s="875"/>
      <c r="AB50" s="42" t="str">
        <f t="shared" si="25"/>
        <v>Resolução ANEEL Nº 2.383 de 17 de abril de 2018</v>
      </c>
      <c r="AC50" s="22"/>
      <c r="AD50" s="22"/>
      <c r="AE50" s="22"/>
      <c r="AF50" s="25">
        <v>44</v>
      </c>
      <c r="AG50" s="26" t="s">
        <v>1739</v>
      </c>
      <c r="AH50" s="25">
        <v>0</v>
      </c>
      <c r="AI50" s="22"/>
      <c r="AJ50" s="22"/>
      <c r="AK50" s="866"/>
      <c r="AL50" s="424">
        <f t="shared" si="22"/>
        <v>3</v>
      </c>
      <c r="AM50" s="48">
        <v>5</v>
      </c>
      <c r="AN50" s="46">
        <v>8</v>
      </c>
      <c r="AO50" s="869"/>
      <c r="AP50" s="41" t="s">
        <v>145</v>
      </c>
      <c r="AQ50" s="47"/>
      <c r="AR50" s="47"/>
      <c r="AS50" s="633"/>
      <c r="AT50" s="633"/>
      <c r="AU50" s="633"/>
      <c r="AV50" s="633"/>
      <c r="AW50" s="414">
        <f t="shared" si="15"/>
        <v>0</v>
      </c>
      <c r="AX50" s="414">
        <f t="shared" si="16"/>
        <v>0</v>
      </c>
    </row>
    <row r="51" spans="1:50" x14ac:dyDescent="0.2">
      <c r="B51" s="885" t="s">
        <v>865</v>
      </c>
      <c r="C51" s="885"/>
      <c r="D51" s="885"/>
      <c r="E51" s="885"/>
      <c r="F51" s="62">
        <f>765/12</f>
        <v>63.75</v>
      </c>
      <c r="G51" s="22"/>
      <c r="H51" s="694" t="s">
        <v>1076</v>
      </c>
      <c r="I51" s="694">
        <v>258.83</v>
      </c>
      <c r="J51" s="694">
        <f>394.89</f>
        <v>394.89</v>
      </c>
      <c r="K51" s="22"/>
      <c r="L51" s="22"/>
      <c r="M51" s="22"/>
      <c r="N51" s="22"/>
      <c r="O51" s="22"/>
      <c r="P51" s="22"/>
      <c r="Q51" s="22"/>
      <c r="R51" s="40">
        <v>5</v>
      </c>
      <c r="S51" s="40">
        <v>8</v>
      </c>
      <c r="T51" s="872"/>
      <c r="U51" s="49" t="s">
        <v>145</v>
      </c>
      <c r="V51" s="417">
        <f>AS92</f>
        <v>0</v>
      </c>
      <c r="W51" s="417">
        <f>AU92</f>
        <v>0</v>
      </c>
      <c r="X51" s="417">
        <f t="shared" si="26"/>
        <v>0</v>
      </c>
      <c r="Y51" s="417">
        <f t="shared" si="26"/>
        <v>0</v>
      </c>
      <c r="Z51" s="875"/>
      <c r="AA51" s="875"/>
      <c r="AB51" s="42" t="str">
        <f t="shared" si="25"/>
        <v>Resolução ANEEL Nº 2.383 de 17 de abril de 2018</v>
      </c>
      <c r="AC51" s="22"/>
      <c r="AD51" s="22"/>
      <c r="AE51" s="22"/>
      <c r="AF51" s="25">
        <v>45</v>
      </c>
      <c r="AG51" s="26" t="s">
        <v>1740</v>
      </c>
      <c r="AH51" s="25">
        <v>0</v>
      </c>
      <c r="AI51" s="22"/>
      <c r="AJ51" s="22"/>
      <c r="AK51" s="866"/>
      <c r="AL51" s="424">
        <f t="shared" si="22"/>
        <v>3</v>
      </c>
      <c r="AM51" s="48">
        <v>5</v>
      </c>
      <c r="AN51" s="46">
        <v>9</v>
      </c>
      <c r="AO51" s="869"/>
      <c r="AP51" s="41" t="s">
        <v>173</v>
      </c>
      <c r="AQ51" s="47"/>
      <c r="AR51" s="634"/>
      <c r="AS51" s="633"/>
      <c r="AT51" s="633"/>
      <c r="AU51" s="633"/>
      <c r="AV51" s="633"/>
      <c r="AW51" s="414">
        <f t="shared" si="15"/>
        <v>0</v>
      </c>
      <c r="AX51" s="414">
        <f t="shared" si="16"/>
        <v>0</v>
      </c>
    </row>
    <row r="52" spans="1:50" x14ac:dyDescent="0.2">
      <c r="B52" s="885" t="s">
        <v>866</v>
      </c>
      <c r="C52" s="885"/>
      <c r="D52" s="885"/>
      <c r="E52" s="885"/>
      <c r="F52" s="62">
        <f>(4686+3309)/12</f>
        <v>666.25</v>
      </c>
      <c r="G52" s="22"/>
      <c r="H52" s="694" t="s">
        <v>1074</v>
      </c>
      <c r="I52" s="695">
        <v>446.79141263964254</v>
      </c>
      <c r="J52" s="695">
        <v>714.34028274000002</v>
      </c>
      <c r="K52" s="22"/>
      <c r="L52" s="22"/>
      <c r="M52" s="22"/>
      <c r="N52" s="22"/>
      <c r="O52" s="22"/>
      <c r="P52" s="22"/>
      <c r="Q52" s="22"/>
      <c r="R52" s="40">
        <v>5</v>
      </c>
      <c r="S52" s="40">
        <v>9</v>
      </c>
      <c r="T52" s="872"/>
      <c r="U52" s="49" t="s">
        <v>173</v>
      </c>
      <c r="V52" s="417">
        <f>AS93</f>
        <v>0</v>
      </c>
      <c r="W52" s="417">
        <f>AU93</f>
        <v>0</v>
      </c>
      <c r="X52" s="417">
        <f t="shared" si="26"/>
        <v>0</v>
      </c>
      <c r="Y52" s="417">
        <f t="shared" si="26"/>
        <v>0</v>
      </c>
      <c r="Z52" s="875"/>
      <c r="AA52" s="875"/>
      <c r="AB52" s="42" t="str">
        <f t="shared" si="25"/>
        <v>Resolução ANEEL Nº 2.383 de 17 de abril de 2018</v>
      </c>
      <c r="AC52" s="22"/>
      <c r="AD52" s="22"/>
      <c r="AE52" s="22"/>
      <c r="AF52" s="25">
        <v>46</v>
      </c>
      <c r="AG52" s="26" t="s">
        <v>1741</v>
      </c>
      <c r="AH52" s="25">
        <v>0</v>
      </c>
      <c r="AI52" s="22"/>
      <c r="AJ52" s="22"/>
      <c r="AK52" s="866"/>
      <c r="AL52" s="424">
        <f>AL51</f>
        <v>3</v>
      </c>
      <c r="AM52" s="48">
        <v>5</v>
      </c>
      <c r="AN52" s="46">
        <v>10</v>
      </c>
      <c r="AO52" s="869"/>
      <c r="AP52" s="41" t="s">
        <v>174</v>
      </c>
      <c r="AQ52" s="47"/>
      <c r="AR52" s="47"/>
      <c r="AS52" s="633"/>
      <c r="AT52" s="633"/>
      <c r="AU52" s="633"/>
      <c r="AV52" s="633"/>
      <c r="AW52" s="414">
        <f t="shared" si="15"/>
        <v>0</v>
      </c>
      <c r="AX52" s="414">
        <f t="shared" si="16"/>
        <v>0</v>
      </c>
    </row>
    <row r="53" spans="1:50" x14ac:dyDescent="0.2">
      <c r="B53" s="22"/>
      <c r="C53" s="22"/>
      <c r="D53" s="22"/>
      <c r="E53" s="23"/>
      <c r="F53" s="22"/>
      <c r="G53" s="22"/>
      <c r="H53" s="694" t="s">
        <v>1077</v>
      </c>
      <c r="I53" s="695">
        <f>I52</f>
        <v>446.79141263964254</v>
      </c>
      <c r="J53" s="695">
        <f>J52</f>
        <v>714.34028274000002</v>
      </c>
      <c r="K53" s="22"/>
      <c r="L53" s="22"/>
      <c r="M53" s="22"/>
      <c r="N53" s="22"/>
      <c r="O53" s="22"/>
      <c r="P53" s="22"/>
      <c r="Q53" s="22"/>
      <c r="R53" s="40">
        <v>5</v>
      </c>
      <c r="S53" s="40">
        <v>10</v>
      </c>
      <c r="T53" s="872"/>
      <c r="U53" s="49" t="s">
        <v>174</v>
      </c>
      <c r="V53" s="417">
        <f>AS94</f>
        <v>0</v>
      </c>
      <c r="W53" s="417">
        <f>AU94</f>
        <v>0</v>
      </c>
      <c r="X53" s="417">
        <f t="shared" si="26"/>
        <v>0</v>
      </c>
      <c r="Y53" s="417">
        <f t="shared" si="26"/>
        <v>0</v>
      </c>
      <c r="Z53" s="875"/>
      <c r="AA53" s="875"/>
      <c r="AB53" s="42" t="str">
        <f t="shared" si="25"/>
        <v>Resolução ANEEL Nº 2.383 de 17 de abril de 2018</v>
      </c>
      <c r="AC53" s="22"/>
      <c r="AD53" s="22"/>
      <c r="AE53" s="22"/>
      <c r="AF53" s="25">
        <v>47</v>
      </c>
      <c r="AG53" s="26" t="s">
        <v>1742</v>
      </c>
      <c r="AH53" s="25">
        <v>0</v>
      </c>
      <c r="AI53" s="22"/>
      <c r="AJ53" s="22"/>
      <c r="AK53" s="866"/>
      <c r="AL53" s="424">
        <f t="shared" si="22"/>
        <v>3</v>
      </c>
      <c r="AM53" s="48">
        <v>5</v>
      </c>
      <c r="AN53" s="46">
        <v>11</v>
      </c>
      <c r="AO53" s="869"/>
      <c r="AP53" s="41" t="s">
        <v>146</v>
      </c>
      <c r="AQ53" s="47"/>
      <c r="AR53" s="47"/>
      <c r="AS53" s="644"/>
      <c r="AT53" s="645"/>
      <c r="AU53" s="644"/>
      <c r="AV53" s="645"/>
      <c r="AW53" s="414">
        <f t="shared" si="15"/>
        <v>0</v>
      </c>
      <c r="AX53" s="414">
        <f t="shared" si="16"/>
        <v>0</v>
      </c>
    </row>
    <row r="54" spans="1:50" ht="15" x14ac:dyDescent="0.2">
      <c r="B54" s="284" t="s">
        <v>676</v>
      </c>
      <c r="C54" s="284"/>
      <c r="D54" s="284"/>
      <c r="E54" s="23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40">
        <v>5</v>
      </c>
      <c r="S54" s="40">
        <v>11</v>
      </c>
      <c r="T54" s="872"/>
      <c r="U54" s="49" t="s">
        <v>146</v>
      </c>
      <c r="V54" s="417">
        <f>AS95</f>
        <v>0</v>
      </c>
      <c r="W54" s="417">
        <f>AU95</f>
        <v>0</v>
      </c>
      <c r="X54" s="417">
        <f t="shared" si="26"/>
        <v>0</v>
      </c>
      <c r="Y54" s="417">
        <f t="shared" si="26"/>
        <v>0</v>
      </c>
      <c r="Z54" s="875"/>
      <c r="AA54" s="875"/>
      <c r="AB54" s="42" t="str">
        <f t="shared" si="25"/>
        <v>Resolução ANEEL Nº 2.383 de 17 de abril de 2018</v>
      </c>
      <c r="AC54" s="22"/>
      <c r="AD54" s="22"/>
      <c r="AE54" s="22"/>
      <c r="AF54" s="25">
        <v>48</v>
      </c>
      <c r="AG54" s="26" t="s">
        <v>1743</v>
      </c>
      <c r="AH54" s="25">
        <v>0</v>
      </c>
      <c r="AI54" s="22"/>
      <c r="AJ54" s="22"/>
      <c r="AK54" s="867"/>
      <c r="AL54" s="425">
        <f t="shared" si="22"/>
        <v>3</v>
      </c>
      <c r="AM54" s="53">
        <v>5</v>
      </c>
      <c r="AN54" s="46">
        <v>12</v>
      </c>
      <c r="AO54" s="870"/>
      <c r="AP54" s="41" t="s">
        <v>175</v>
      </c>
      <c r="AQ54" s="47"/>
      <c r="AR54" s="47"/>
      <c r="AS54" s="47"/>
      <c r="AT54" s="47"/>
      <c r="AU54" s="47"/>
      <c r="AV54" s="47"/>
      <c r="AW54" s="21">
        <f t="shared" si="15"/>
        <v>0</v>
      </c>
      <c r="AX54" s="21">
        <f t="shared" si="16"/>
        <v>0</v>
      </c>
    </row>
    <row r="55" spans="1:50" ht="15" x14ac:dyDescent="0.2">
      <c r="B55" s="285" t="s">
        <v>729</v>
      </c>
      <c r="C55" s="285"/>
      <c r="D55" s="285" t="s">
        <v>573</v>
      </c>
      <c r="E55" s="23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40">
        <v>5</v>
      </c>
      <c r="S55" s="40">
        <v>12</v>
      </c>
      <c r="T55" s="873"/>
      <c r="U55" s="49" t="s">
        <v>175</v>
      </c>
      <c r="V55" s="411">
        <f>V54</f>
        <v>0</v>
      </c>
      <c r="W55" s="411">
        <f>W54</f>
        <v>0</v>
      </c>
      <c r="X55" s="411">
        <f>X54</f>
        <v>0</v>
      </c>
      <c r="Y55" s="411">
        <f>Y54</f>
        <v>0</v>
      </c>
      <c r="Z55" s="876"/>
      <c r="AA55" s="876"/>
      <c r="AB55" s="42" t="str">
        <f t="shared" si="25"/>
        <v>Resolução ANEEL Nº 2.383 de 17 de abril de 2018</v>
      </c>
      <c r="AC55" s="22"/>
      <c r="AD55" s="22"/>
      <c r="AE55" s="22"/>
      <c r="AF55" s="25">
        <v>49</v>
      </c>
      <c r="AG55" s="26" t="s">
        <v>1744</v>
      </c>
      <c r="AH55" s="25">
        <v>0</v>
      </c>
      <c r="AI55" s="22"/>
      <c r="AJ55" s="22"/>
      <c r="AK55" s="865">
        <v>2017</v>
      </c>
      <c r="AL55" s="423">
        <v>4</v>
      </c>
      <c r="AM55" s="45">
        <v>2</v>
      </c>
      <c r="AN55" s="46">
        <v>5</v>
      </c>
      <c r="AO55" s="868" t="s">
        <v>148</v>
      </c>
      <c r="AP55" s="41" t="s">
        <v>116</v>
      </c>
      <c r="AQ55" s="47"/>
      <c r="AR55" s="47"/>
      <c r="AS55" s="47"/>
      <c r="AT55" s="47"/>
      <c r="AU55" s="47"/>
      <c r="AV55" s="47"/>
      <c r="AW55" s="414">
        <f t="shared" si="15"/>
        <v>0</v>
      </c>
      <c r="AX55" s="414">
        <f t="shared" si="16"/>
        <v>0</v>
      </c>
    </row>
    <row r="56" spans="1:50" x14ac:dyDescent="0.2">
      <c r="B56" s="286" t="s">
        <v>730</v>
      </c>
      <c r="C56" s="286">
        <v>1</v>
      </c>
      <c r="D56" s="287">
        <v>0.84</v>
      </c>
      <c r="E56" s="23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40">
        <v>6</v>
      </c>
      <c r="S56" s="40">
        <v>2</v>
      </c>
      <c r="T56" s="871">
        <v>2019</v>
      </c>
      <c r="U56" s="41" t="s">
        <v>156</v>
      </c>
      <c r="V56" s="416">
        <f t="shared" ref="V56:W60" si="27">AQ105</f>
        <v>3.82</v>
      </c>
      <c r="W56" s="416">
        <f t="shared" si="27"/>
        <v>3.72</v>
      </c>
      <c r="X56" s="416">
        <f t="shared" ref="X56:Y60" si="28">AW105</f>
        <v>427.16</v>
      </c>
      <c r="Y56" s="416">
        <f t="shared" si="28"/>
        <v>264.78000000000003</v>
      </c>
      <c r="Z56" s="874">
        <v>42589</v>
      </c>
      <c r="AA56" s="874">
        <v>42953</v>
      </c>
      <c r="AB56" s="42" t="s">
        <v>1882</v>
      </c>
      <c r="AC56" s="22"/>
      <c r="AD56" s="22"/>
      <c r="AE56" s="22"/>
      <c r="AF56" s="25">
        <v>50</v>
      </c>
      <c r="AG56" s="26" t="s">
        <v>1745</v>
      </c>
      <c r="AH56" s="25">
        <v>0</v>
      </c>
      <c r="AI56" s="22"/>
      <c r="AJ56" s="22"/>
      <c r="AK56" s="866"/>
      <c r="AL56" s="424">
        <f t="shared" ref="AL56:AM62" si="29">AL55</f>
        <v>4</v>
      </c>
      <c r="AM56" s="48">
        <f t="shared" si="29"/>
        <v>2</v>
      </c>
      <c r="AN56" s="46">
        <v>6</v>
      </c>
      <c r="AO56" s="869"/>
      <c r="AP56" s="41" t="s">
        <v>59</v>
      </c>
      <c r="AQ56" s="47"/>
      <c r="AR56" s="47"/>
      <c r="AS56" s="47"/>
      <c r="AT56" s="47"/>
      <c r="AU56" s="47"/>
      <c r="AV56" s="47"/>
      <c r="AW56" s="414">
        <f t="shared" si="15"/>
        <v>0</v>
      </c>
      <c r="AX56" s="414">
        <f t="shared" si="16"/>
        <v>0</v>
      </c>
    </row>
    <row r="57" spans="1:50" x14ac:dyDescent="0.2">
      <c r="B57" s="286" t="s">
        <v>731</v>
      </c>
      <c r="C57" s="286">
        <v>2</v>
      </c>
      <c r="D57" s="287">
        <v>0.65</v>
      </c>
      <c r="E57" s="23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40">
        <v>6</v>
      </c>
      <c r="S57" s="40">
        <v>3</v>
      </c>
      <c r="T57" s="872"/>
      <c r="U57" s="41" t="s">
        <v>118</v>
      </c>
      <c r="V57" s="416">
        <f t="shared" si="27"/>
        <v>0</v>
      </c>
      <c r="W57" s="416">
        <f t="shared" si="27"/>
        <v>0</v>
      </c>
      <c r="X57" s="416">
        <f t="shared" si="28"/>
        <v>0</v>
      </c>
      <c r="Y57" s="416">
        <f t="shared" si="28"/>
        <v>0</v>
      </c>
      <c r="Z57" s="896"/>
      <c r="AA57" s="896"/>
      <c r="AB57" s="42" t="str">
        <f>AB56</f>
        <v>Resolução ANEEL Nº 2.530 de 16 de Abril de 2019</v>
      </c>
      <c r="AC57" s="22"/>
      <c r="AD57" s="22"/>
      <c r="AE57" s="22"/>
      <c r="AF57" s="25">
        <v>51</v>
      </c>
      <c r="AG57" s="26" t="s">
        <v>1746</v>
      </c>
      <c r="AH57" s="25">
        <v>0</v>
      </c>
      <c r="AI57" s="22"/>
      <c r="AJ57" s="22"/>
      <c r="AK57" s="866"/>
      <c r="AL57" s="424">
        <f t="shared" si="29"/>
        <v>4</v>
      </c>
      <c r="AM57" s="48">
        <f>AM55</f>
        <v>2</v>
      </c>
      <c r="AN57" s="46">
        <v>7</v>
      </c>
      <c r="AO57" s="869"/>
      <c r="AP57" s="41" t="s">
        <v>60</v>
      </c>
      <c r="AQ57" s="47"/>
      <c r="AR57" s="47"/>
      <c r="AS57" s="47"/>
      <c r="AT57" s="47"/>
      <c r="AU57" s="47"/>
      <c r="AV57" s="47"/>
      <c r="AW57" s="414">
        <f t="shared" si="15"/>
        <v>0</v>
      </c>
      <c r="AX57" s="414">
        <f t="shared" si="16"/>
        <v>0</v>
      </c>
    </row>
    <row r="58" spans="1:50" x14ac:dyDescent="0.2">
      <c r="B58" s="286" t="s">
        <v>732</v>
      </c>
      <c r="C58" s="286">
        <v>3</v>
      </c>
      <c r="D58" s="287">
        <v>0.68</v>
      </c>
      <c r="E58" s="23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40">
        <v>6</v>
      </c>
      <c r="S58" s="40">
        <v>4</v>
      </c>
      <c r="T58" s="872"/>
      <c r="U58" s="41" t="s">
        <v>117</v>
      </c>
      <c r="V58" s="416">
        <f t="shared" si="27"/>
        <v>11.97</v>
      </c>
      <c r="W58" s="416">
        <f t="shared" si="27"/>
        <v>6</v>
      </c>
      <c r="X58" s="416">
        <f t="shared" si="28"/>
        <v>436.33000000000004</v>
      </c>
      <c r="Y58" s="416">
        <f t="shared" si="28"/>
        <v>273.95</v>
      </c>
      <c r="Z58" s="896"/>
      <c r="AA58" s="896"/>
      <c r="AB58" s="42" t="str">
        <f>AB57</f>
        <v>Resolução ANEEL Nº 2.530 de 16 de Abril de 2019</v>
      </c>
      <c r="AC58" s="22"/>
      <c r="AD58" s="22"/>
      <c r="AE58" s="22"/>
      <c r="AF58" s="25">
        <v>52</v>
      </c>
      <c r="AG58" s="26" t="s">
        <v>1747</v>
      </c>
      <c r="AH58" s="25">
        <v>0</v>
      </c>
      <c r="AI58" s="22"/>
      <c r="AJ58" s="22"/>
      <c r="AK58" s="866"/>
      <c r="AL58" s="424">
        <f t="shared" si="29"/>
        <v>4</v>
      </c>
      <c r="AM58" s="48">
        <f>AM55</f>
        <v>2</v>
      </c>
      <c r="AN58" s="46">
        <v>8</v>
      </c>
      <c r="AO58" s="869"/>
      <c r="AP58" s="41" t="s">
        <v>145</v>
      </c>
      <c r="AQ58" s="47"/>
      <c r="AR58" s="47"/>
      <c r="AS58" s="47"/>
      <c r="AT58" s="47"/>
      <c r="AU58" s="47"/>
      <c r="AV58" s="47"/>
      <c r="AW58" s="414">
        <f t="shared" si="15"/>
        <v>0</v>
      </c>
      <c r="AX58" s="414">
        <f t="shared" si="16"/>
        <v>0</v>
      </c>
    </row>
    <row r="59" spans="1:50" x14ac:dyDescent="0.2">
      <c r="B59" s="286" t="s">
        <v>733</v>
      </c>
      <c r="C59" s="286">
        <v>4</v>
      </c>
      <c r="D59" s="287">
        <v>0.7</v>
      </c>
      <c r="E59" s="23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40">
        <v>6</v>
      </c>
      <c r="S59" s="40">
        <v>5</v>
      </c>
      <c r="T59" s="872"/>
      <c r="U59" s="41" t="s">
        <v>116</v>
      </c>
      <c r="V59" s="416">
        <f t="shared" si="27"/>
        <v>0</v>
      </c>
      <c r="W59" s="416">
        <f t="shared" si="27"/>
        <v>0</v>
      </c>
      <c r="X59" s="416">
        <f t="shared" si="28"/>
        <v>0</v>
      </c>
      <c r="Y59" s="416">
        <f t="shared" si="28"/>
        <v>0</v>
      </c>
      <c r="Z59" s="896"/>
      <c r="AA59" s="896"/>
      <c r="AB59" s="42" t="str">
        <f t="shared" si="19"/>
        <v>Resolução ANEEL Nº 2.530 de 16 de Abril de 2019</v>
      </c>
      <c r="AC59" s="22"/>
      <c r="AD59" s="22"/>
      <c r="AE59" s="22"/>
      <c r="AF59" s="25">
        <v>53</v>
      </c>
      <c r="AG59" s="26" t="s">
        <v>1748</v>
      </c>
      <c r="AH59" s="25">
        <v>0</v>
      </c>
      <c r="AI59" s="22"/>
      <c r="AJ59" s="22"/>
      <c r="AK59" s="866"/>
      <c r="AL59" s="424">
        <f t="shared" si="29"/>
        <v>4</v>
      </c>
      <c r="AM59" s="48">
        <f>AM55</f>
        <v>2</v>
      </c>
      <c r="AN59" s="46">
        <v>9</v>
      </c>
      <c r="AO59" s="869"/>
      <c r="AP59" s="41" t="s">
        <v>173</v>
      </c>
      <c r="AQ59" s="47"/>
      <c r="AR59" s="47"/>
      <c r="AS59" s="47"/>
      <c r="AT59" s="47"/>
      <c r="AU59" s="47"/>
      <c r="AV59" s="47"/>
      <c r="AW59" s="414">
        <f t="shared" si="15"/>
        <v>0</v>
      </c>
      <c r="AX59" s="414">
        <f t="shared" si="16"/>
        <v>0</v>
      </c>
    </row>
    <row r="60" spans="1:50" x14ac:dyDescent="0.2">
      <c r="B60" s="286" t="s">
        <v>734</v>
      </c>
      <c r="C60" s="286">
        <v>5</v>
      </c>
      <c r="D60" s="287">
        <v>0.73</v>
      </c>
      <c r="E60" s="23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40">
        <v>6</v>
      </c>
      <c r="S60" s="40">
        <v>6</v>
      </c>
      <c r="T60" s="872"/>
      <c r="U60" s="41" t="s">
        <v>59</v>
      </c>
      <c r="V60" s="416">
        <f t="shared" si="27"/>
        <v>37.69</v>
      </c>
      <c r="W60" s="416">
        <f t="shared" si="27"/>
        <v>15.2</v>
      </c>
      <c r="X60" s="416">
        <f t="shared" si="28"/>
        <v>453.99</v>
      </c>
      <c r="Y60" s="416">
        <f t="shared" si="28"/>
        <v>291.61</v>
      </c>
      <c r="Z60" s="896"/>
      <c r="AA60" s="896"/>
      <c r="AB60" s="42" t="str">
        <f t="shared" si="19"/>
        <v>Resolução ANEEL Nº 2.530 de 16 de Abril de 2019</v>
      </c>
      <c r="AC60" s="22"/>
      <c r="AD60" s="22"/>
      <c r="AE60" s="22"/>
      <c r="AF60" s="25">
        <v>54</v>
      </c>
      <c r="AG60" s="26" t="s">
        <v>1749</v>
      </c>
      <c r="AH60" s="25">
        <v>0</v>
      </c>
      <c r="AI60" s="22"/>
      <c r="AJ60" s="22"/>
      <c r="AK60" s="866"/>
      <c r="AL60" s="424">
        <f t="shared" si="29"/>
        <v>4</v>
      </c>
      <c r="AM60" s="48">
        <f>AM56</f>
        <v>2</v>
      </c>
      <c r="AN60" s="50">
        <v>10</v>
      </c>
      <c r="AO60" s="869"/>
      <c r="AP60" s="41" t="s">
        <v>174</v>
      </c>
      <c r="AQ60" s="47"/>
      <c r="AR60" s="47"/>
      <c r="AS60" s="47"/>
      <c r="AT60" s="47"/>
      <c r="AU60" s="47"/>
      <c r="AV60" s="47"/>
      <c r="AW60" s="414">
        <f t="shared" si="15"/>
        <v>0</v>
      </c>
      <c r="AX60" s="414">
        <f t="shared" si="16"/>
        <v>0</v>
      </c>
    </row>
    <row r="61" spans="1:50" x14ac:dyDescent="0.2">
      <c r="B61" s="286" t="s">
        <v>735</v>
      </c>
      <c r="C61" s="286">
        <v>6</v>
      </c>
      <c r="D61" s="287">
        <v>0.74</v>
      </c>
      <c r="E61" s="23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40">
        <v>6</v>
      </c>
      <c r="S61" s="40">
        <v>7</v>
      </c>
      <c r="T61" s="872"/>
      <c r="U61" s="49" t="s">
        <v>60</v>
      </c>
      <c r="V61" s="417">
        <f>AS112</f>
        <v>709.57</v>
      </c>
      <c r="W61" s="417">
        <f>AU112</f>
        <v>202.28</v>
      </c>
      <c r="X61" s="417">
        <f t="shared" ref="X61:Y65" si="30">AW112</f>
        <v>1114.29</v>
      </c>
      <c r="Y61" s="417">
        <f t="shared" si="30"/>
        <v>444.62</v>
      </c>
      <c r="Z61" s="896"/>
      <c r="AA61" s="896"/>
      <c r="AB61" s="42" t="str">
        <f t="shared" si="19"/>
        <v>Resolução ANEEL Nº 2.530 de 16 de Abril de 2019</v>
      </c>
      <c r="AC61" s="22"/>
      <c r="AD61" s="22"/>
      <c r="AE61" s="22"/>
      <c r="AF61" s="25">
        <v>55</v>
      </c>
      <c r="AG61" s="26" t="s">
        <v>1750</v>
      </c>
      <c r="AH61" s="25">
        <v>0</v>
      </c>
      <c r="AI61" s="22"/>
      <c r="AJ61" s="22"/>
      <c r="AK61" s="866"/>
      <c r="AL61" s="424">
        <f t="shared" si="29"/>
        <v>4</v>
      </c>
      <c r="AM61" s="48">
        <f>AM57</f>
        <v>2</v>
      </c>
      <c r="AN61" s="50">
        <v>11</v>
      </c>
      <c r="AO61" s="869"/>
      <c r="AP61" s="41" t="s">
        <v>146</v>
      </c>
      <c r="AQ61" s="47"/>
      <c r="AR61" s="47"/>
      <c r="AS61" s="47"/>
      <c r="AT61" s="47"/>
      <c r="AU61" s="47"/>
      <c r="AV61" s="47"/>
      <c r="AW61" s="414">
        <f t="shared" si="15"/>
        <v>0</v>
      </c>
      <c r="AX61" s="414">
        <f t="shared" si="16"/>
        <v>0</v>
      </c>
    </row>
    <row r="62" spans="1:50" x14ac:dyDescent="0.2">
      <c r="B62" s="286" t="s">
        <v>736</v>
      </c>
      <c r="C62" s="286">
        <v>7</v>
      </c>
      <c r="D62" s="287">
        <v>0.49</v>
      </c>
      <c r="E62" s="23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40">
        <v>6</v>
      </c>
      <c r="S62" s="40">
        <v>8</v>
      </c>
      <c r="T62" s="872"/>
      <c r="U62" s="49" t="s">
        <v>145</v>
      </c>
      <c r="V62" s="417">
        <f>AS113</f>
        <v>524.21</v>
      </c>
      <c r="W62" s="417">
        <f>AU113</f>
        <v>150.72</v>
      </c>
      <c r="X62" s="417">
        <f t="shared" si="30"/>
        <v>831.8</v>
      </c>
      <c r="Y62" s="417">
        <f t="shared" si="30"/>
        <v>334.9</v>
      </c>
      <c r="Z62" s="896"/>
      <c r="AA62" s="896"/>
      <c r="AB62" s="42" t="str">
        <f t="shared" si="19"/>
        <v>Resolução ANEEL Nº 2.530 de 16 de Abril de 2019</v>
      </c>
      <c r="AC62" s="22"/>
      <c r="AD62" s="22"/>
      <c r="AE62" s="22"/>
      <c r="AF62" s="25">
        <v>56</v>
      </c>
      <c r="AG62" s="26" t="s">
        <v>1751</v>
      </c>
      <c r="AH62" s="25">
        <v>0</v>
      </c>
      <c r="AI62" s="22"/>
      <c r="AJ62" s="22"/>
      <c r="AK62" s="866"/>
      <c r="AL62" s="424">
        <f t="shared" si="29"/>
        <v>4</v>
      </c>
      <c r="AM62" s="48">
        <f>AM58</f>
        <v>2</v>
      </c>
      <c r="AN62" s="50">
        <v>12</v>
      </c>
      <c r="AO62" s="870"/>
      <c r="AP62" s="41" t="s">
        <v>175</v>
      </c>
      <c r="AQ62" s="47"/>
      <c r="AR62" s="47"/>
      <c r="AS62" s="47"/>
      <c r="AT62" s="47"/>
      <c r="AU62" s="47"/>
      <c r="AV62" s="47"/>
      <c r="AW62" s="414">
        <f t="shared" si="15"/>
        <v>0</v>
      </c>
      <c r="AX62" s="414">
        <f t="shared" si="16"/>
        <v>0</v>
      </c>
    </row>
    <row r="63" spans="1:50" x14ac:dyDescent="0.2">
      <c r="B63" s="286" t="s">
        <v>737</v>
      </c>
      <c r="C63" s="286">
        <v>8</v>
      </c>
      <c r="D63" s="287">
        <v>0.55000000000000004</v>
      </c>
      <c r="E63" s="23"/>
      <c r="F63" s="22"/>
      <c r="G63" s="22"/>
      <c r="H63" s="23"/>
      <c r="I63" s="23"/>
      <c r="J63" s="23"/>
      <c r="K63" s="22"/>
      <c r="L63" s="22"/>
      <c r="M63" s="22"/>
      <c r="N63" s="22"/>
      <c r="O63" s="22"/>
      <c r="P63" s="22"/>
      <c r="Q63" s="22"/>
      <c r="R63" s="40">
        <v>6</v>
      </c>
      <c r="S63" s="40">
        <v>9</v>
      </c>
      <c r="T63" s="872"/>
      <c r="U63" s="49" t="s">
        <v>173</v>
      </c>
      <c r="V63" s="417">
        <f>AS114</f>
        <v>0</v>
      </c>
      <c r="W63" s="417">
        <f>AU114</f>
        <v>0</v>
      </c>
      <c r="X63" s="417">
        <f t="shared" si="30"/>
        <v>0</v>
      </c>
      <c r="Y63" s="417">
        <f t="shared" si="30"/>
        <v>0</v>
      </c>
      <c r="Z63" s="896"/>
      <c r="AA63" s="896"/>
      <c r="AB63" s="42" t="str">
        <f t="shared" si="19"/>
        <v>Resolução ANEEL Nº 2.530 de 16 de Abril de 2019</v>
      </c>
      <c r="AC63" s="22"/>
      <c r="AD63" s="22"/>
      <c r="AE63" s="22"/>
      <c r="AF63" s="25">
        <v>57</v>
      </c>
      <c r="AG63" s="26" t="s">
        <v>1752</v>
      </c>
      <c r="AH63" s="25">
        <v>0</v>
      </c>
      <c r="AI63" s="22"/>
      <c r="AJ63" s="22"/>
      <c r="AK63" s="866"/>
      <c r="AL63" s="424">
        <f>AL59</f>
        <v>4</v>
      </c>
      <c r="AM63" s="45">
        <v>3</v>
      </c>
      <c r="AN63" s="50">
        <v>2</v>
      </c>
      <c r="AO63" s="868" t="s">
        <v>161</v>
      </c>
      <c r="AP63" s="41" t="s">
        <v>156</v>
      </c>
      <c r="AQ63" s="47"/>
      <c r="AR63" s="47"/>
      <c r="AS63" s="47"/>
      <c r="AT63" s="47"/>
      <c r="AU63" s="47"/>
      <c r="AV63" s="47"/>
      <c r="AW63" s="414">
        <f t="shared" si="15"/>
        <v>0</v>
      </c>
      <c r="AX63" s="414">
        <f t="shared" si="16"/>
        <v>0</v>
      </c>
    </row>
    <row r="64" spans="1:50" x14ac:dyDescent="0.2">
      <c r="B64" s="286" t="s">
        <v>738</v>
      </c>
      <c r="C64" s="286">
        <v>9</v>
      </c>
      <c r="D64" s="287">
        <v>0.82</v>
      </c>
      <c r="E64" s="23"/>
      <c r="F64" s="22"/>
      <c r="G64" s="22"/>
      <c r="H64" s="23"/>
      <c r="I64" s="23"/>
      <c r="J64" s="23"/>
      <c r="K64" s="22"/>
      <c r="L64" s="22"/>
      <c r="M64" s="22"/>
      <c r="N64" s="22"/>
      <c r="O64" s="22"/>
      <c r="P64" s="22"/>
      <c r="Q64" s="22"/>
      <c r="R64" s="40">
        <v>6</v>
      </c>
      <c r="S64" s="40">
        <v>10</v>
      </c>
      <c r="T64" s="872"/>
      <c r="U64" s="49" t="s">
        <v>174</v>
      </c>
      <c r="V64" s="417">
        <f>AS115</f>
        <v>0</v>
      </c>
      <c r="W64" s="417">
        <f>AU115</f>
        <v>0</v>
      </c>
      <c r="X64" s="417">
        <f t="shared" si="30"/>
        <v>0</v>
      </c>
      <c r="Y64" s="417">
        <f t="shared" si="30"/>
        <v>0</v>
      </c>
      <c r="Z64" s="896"/>
      <c r="AA64" s="896"/>
      <c r="AB64" s="42" t="str">
        <f t="shared" si="19"/>
        <v>Resolução ANEEL Nº 2.530 de 16 de Abril de 2019</v>
      </c>
      <c r="AC64" s="22"/>
      <c r="AD64" s="22"/>
      <c r="AE64" s="22"/>
      <c r="AF64" s="25">
        <v>58</v>
      </c>
      <c r="AG64" s="26" t="s">
        <v>1753</v>
      </c>
      <c r="AH64" s="25">
        <v>0</v>
      </c>
      <c r="AI64" s="22"/>
      <c r="AJ64" s="22"/>
      <c r="AK64" s="866"/>
      <c r="AL64" s="424">
        <f>AL59</f>
        <v>4</v>
      </c>
      <c r="AM64" s="48">
        <f>AM63</f>
        <v>3</v>
      </c>
      <c r="AN64" s="50">
        <v>3</v>
      </c>
      <c r="AO64" s="869"/>
      <c r="AP64" s="41" t="s">
        <v>118</v>
      </c>
      <c r="AQ64" s="682"/>
      <c r="AR64" s="682"/>
      <c r="AS64" s="682"/>
      <c r="AT64" s="682"/>
      <c r="AU64" s="682"/>
      <c r="AV64" s="682"/>
      <c r="AW64" s="414">
        <f t="shared" si="15"/>
        <v>0</v>
      </c>
      <c r="AX64" s="414">
        <f t="shared" si="16"/>
        <v>0</v>
      </c>
    </row>
    <row r="65" spans="2:50" x14ac:dyDescent="0.2">
      <c r="B65" s="286" t="s">
        <v>739</v>
      </c>
      <c r="C65" s="286">
        <v>10</v>
      </c>
      <c r="D65" s="287">
        <v>0.78</v>
      </c>
      <c r="E65" s="23"/>
      <c r="F65" s="22"/>
      <c r="G65" s="22"/>
      <c r="H65" s="23"/>
      <c r="I65" s="23"/>
      <c r="J65" s="23"/>
      <c r="K65" s="22"/>
      <c r="L65" s="22"/>
      <c r="M65" s="22"/>
      <c r="N65" s="22"/>
      <c r="O65" s="22"/>
      <c r="P65" s="22"/>
      <c r="Q65" s="22"/>
      <c r="R65" s="40">
        <v>6</v>
      </c>
      <c r="S65" s="40">
        <v>11</v>
      </c>
      <c r="T65" s="872"/>
      <c r="U65" s="49" t="s">
        <v>146</v>
      </c>
      <c r="V65" s="417">
        <f>AS116</f>
        <v>719.48</v>
      </c>
      <c r="W65" s="417">
        <f>AU116</f>
        <v>204.27</v>
      </c>
      <c r="X65" s="417">
        <f t="shared" si="30"/>
        <v>1124.2</v>
      </c>
      <c r="Y65" s="417">
        <f t="shared" si="30"/>
        <v>446.61</v>
      </c>
      <c r="Z65" s="896"/>
      <c r="AA65" s="896"/>
      <c r="AB65" s="42" t="str">
        <f t="shared" si="19"/>
        <v>Resolução ANEEL Nº 2.530 de 16 de Abril de 2019</v>
      </c>
      <c r="AC65" s="22"/>
      <c r="AD65" s="22"/>
      <c r="AE65" s="22"/>
      <c r="AF65" s="25">
        <v>59</v>
      </c>
      <c r="AG65" s="26" t="s">
        <v>1754</v>
      </c>
      <c r="AH65" s="25">
        <v>0</v>
      </c>
      <c r="AI65" s="22"/>
      <c r="AJ65" s="22"/>
      <c r="AK65" s="866"/>
      <c r="AL65" s="424">
        <f t="shared" ref="AL65:AM75" si="31">AL64</f>
        <v>4</v>
      </c>
      <c r="AM65" s="48">
        <f>AM63</f>
        <v>3</v>
      </c>
      <c r="AN65" s="50">
        <v>4</v>
      </c>
      <c r="AO65" s="869"/>
      <c r="AP65" s="41" t="s">
        <v>117</v>
      </c>
      <c r="AQ65" s="682"/>
      <c r="AR65" s="682"/>
      <c r="AS65" s="682"/>
      <c r="AT65" s="682"/>
      <c r="AU65" s="682"/>
      <c r="AV65" s="682"/>
      <c r="AW65" s="414">
        <f t="shared" si="15"/>
        <v>0</v>
      </c>
      <c r="AX65" s="414">
        <f t="shared" si="16"/>
        <v>0</v>
      </c>
    </row>
    <row r="66" spans="2:50" ht="15" thickBot="1" x14ac:dyDescent="0.25">
      <c r="B66" s="286" t="s">
        <v>740</v>
      </c>
      <c r="C66" s="286">
        <v>11</v>
      </c>
      <c r="D66" s="287">
        <v>0.76</v>
      </c>
      <c r="E66" s="23"/>
      <c r="F66" s="22"/>
      <c r="G66" s="22"/>
      <c r="H66" s="23"/>
      <c r="I66" s="23"/>
      <c r="J66" s="23"/>
      <c r="K66" s="22"/>
      <c r="L66" s="22"/>
      <c r="M66" s="22"/>
      <c r="N66" s="22"/>
      <c r="O66" s="22"/>
      <c r="P66" s="22"/>
      <c r="Q66" s="22"/>
      <c r="R66" s="40">
        <v>6</v>
      </c>
      <c r="S66" s="40">
        <v>12</v>
      </c>
      <c r="T66" s="872"/>
      <c r="U66" s="770" t="s">
        <v>175</v>
      </c>
      <c r="V66" s="771">
        <f>V65</f>
        <v>719.48</v>
      </c>
      <c r="W66" s="771">
        <f>W65</f>
        <v>204.27</v>
      </c>
      <c r="X66" s="771">
        <f>X65</f>
        <v>1124.2</v>
      </c>
      <c r="Y66" s="771">
        <f>Y65</f>
        <v>446.61</v>
      </c>
      <c r="Z66" s="896"/>
      <c r="AA66" s="896"/>
      <c r="AB66" s="42" t="str">
        <f t="shared" si="19"/>
        <v>Resolução ANEEL Nº 2.530 de 16 de Abril de 2019</v>
      </c>
      <c r="AC66" s="22"/>
      <c r="AD66" s="22"/>
      <c r="AE66" s="22"/>
      <c r="AF66" s="25">
        <v>60</v>
      </c>
      <c r="AG66" s="26" t="s">
        <v>1755</v>
      </c>
      <c r="AH66" s="25">
        <v>0</v>
      </c>
      <c r="AI66" s="22"/>
      <c r="AJ66" s="22"/>
      <c r="AK66" s="866"/>
      <c r="AL66" s="424">
        <f t="shared" si="31"/>
        <v>4</v>
      </c>
      <c r="AM66" s="48">
        <f t="shared" si="31"/>
        <v>3</v>
      </c>
      <c r="AN66" s="50">
        <v>5</v>
      </c>
      <c r="AO66" s="869"/>
      <c r="AP66" s="41" t="s">
        <v>116</v>
      </c>
      <c r="AQ66" s="682"/>
      <c r="AR66" s="682"/>
      <c r="AS66" s="682"/>
      <c r="AT66" s="682"/>
      <c r="AU66" s="682"/>
      <c r="AV66" s="682"/>
      <c r="AW66" s="414">
        <f t="shared" si="15"/>
        <v>0</v>
      </c>
      <c r="AX66" s="414">
        <f t="shared" si="16"/>
        <v>0</v>
      </c>
    </row>
    <row r="67" spans="2:50" x14ac:dyDescent="0.2">
      <c r="B67" s="286" t="s">
        <v>741</v>
      </c>
      <c r="C67" s="286">
        <v>12</v>
      </c>
      <c r="D67" s="287">
        <v>0.7</v>
      </c>
      <c r="E67" s="23"/>
      <c r="F67" s="22"/>
      <c r="G67" s="22"/>
      <c r="H67" s="23"/>
      <c r="I67" s="23"/>
      <c r="J67" s="23"/>
      <c r="K67" s="22"/>
      <c r="L67" s="22"/>
      <c r="M67" s="22"/>
      <c r="N67" s="22"/>
      <c r="O67" s="22"/>
      <c r="P67" s="22"/>
      <c r="Q67" s="22"/>
      <c r="R67" s="40">
        <v>7</v>
      </c>
      <c r="S67" s="40">
        <v>2</v>
      </c>
      <c r="T67" s="893">
        <v>2020</v>
      </c>
      <c r="U67" s="755" t="s">
        <v>156</v>
      </c>
      <c r="V67" s="773"/>
      <c r="W67" s="773"/>
      <c r="X67" s="773"/>
      <c r="Y67" s="773"/>
      <c r="Z67" s="897">
        <v>42954</v>
      </c>
      <c r="AA67" s="899">
        <v>43318</v>
      </c>
      <c r="AB67" s="769" t="s">
        <v>1887</v>
      </c>
      <c r="AC67" s="22"/>
      <c r="AD67" s="22"/>
      <c r="AE67" s="22"/>
      <c r="AF67" s="25">
        <v>61</v>
      </c>
      <c r="AG67" s="26" t="s">
        <v>1756</v>
      </c>
      <c r="AH67" s="25">
        <v>0</v>
      </c>
      <c r="AI67" s="22"/>
      <c r="AJ67" s="22"/>
      <c r="AK67" s="866"/>
      <c r="AL67" s="424">
        <f t="shared" si="31"/>
        <v>4</v>
      </c>
      <c r="AM67" s="53">
        <f t="shared" si="31"/>
        <v>3</v>
      </c>
      <c r="AN67" s="50">
        <v>6</v>
      </c>
      <c r="AO67" s="870"/>
      <c r="AP67" s="41" t="s">
        <v>59</v>
      </c>
      <c r="AQ67" s="682"/>
      <c r="AR67" s="682"/>
      <c r="AS67" s="682"/>
      <c r="AT67" s="682"/>
      <c r="AU67" s="682"/>
      <c r="AV67" s="682"/>
      <c r="AW67" s="414">
        <f t="shared" si="15"/>
        <v>0</v>
      </c>
      <c r="AX67" s="414">
        <f t="shared" si="16"/>
        <v>0</v>
      </c>
    </row>
    <row r="68" spans="2:50" x14ac:dyDescent="0.2">
      <c r="B68" s="286" t="s">
        <v>742</v>
      </c>
      <c r="C68" s="286">
        <v>13</v>
      </c>
      <c r="D68" s="287">
        <v>0.8</v>
      </c>
      <c r="E68" s="23"/>
      <c r="F68" s="22"/>
      <c r="G68" s="23"/>
      <c r="H68" s="23"/>
      <c r="I68" s="23"/>
      <c r="J68" s="23"/>
      <c r="K68" s="22"/>
      <c r="L68" s="22"/>
      <c r="M68" s="22"/>
      <c r="N68" s="22"/>
      <c r="O68" s="22"/>
      <c r="P68" s="22"/>
      <c r="Q68" s="22"/>
      <c r="R68" s="40">
        <v>7</v>
      </c>
      <c r="S68" s="40">
        <v>3</v>
      </c>
      <c r="T68" s="894"/>
      <c r="U68" s="41" t="s">
        <v>118</v>
      </c>
      <c r="V68" s="412"/>
      <c r="W68" s="412"/>
      <c r="X68" s="412"/>
      <c r="Y68" s="412"/>
      <c r="Z68" s="875"/>
      <c r="AA68" s="900"/>
      <c r="AB68" s="769" t="str">
        <f>AB67</f>
        <v>Resolução ANEEL Nº 2.676 de 14 de Abril de 2020</v>
      </c>
      <c r="AC68" s="22"/>
      <c r="AD68" s="22"/>
      <c r="AE68" s="22"/>
      <c r="AF68" s="25">
        <v>62</v>
      </c>
      <c r="AG68" s="26" t="s">
        <v>1757</v>
      </c>
      <c r="AH68" s="25">
        <v>0</v>
      </c>
      <c r="AI68" s="22"/>
      <c r="AJ68" s="22"/>
      <c r="AK68" s="866"/>
      <c r="AL68" s="424">
        <f t="shared" si="31"/>
        <v>4</v>
      </c>
      <c r="AM68" s="48">
        <v>4</v>
      </c>
      <c r="AN68" s="46">
        <v>5</v>
      </c>
      <c r="AO68" s="868" t="s">
        <v>162</v>
      </c>
      <c r="AP68" s="41" t="s">
        <v>116</v>
      </c>
      <c r="AQ68" s="47"/>
      <c r="AR68" s="47"/>
      <c r="AS68" s="47"/>
      <c r="AT68" s="47"/>
      <c r="AU68" s="47"/>
      <c r="AV68" s="47"/>
      <c r="AW68" s="414">
        <f t="shared" si="15"/>
        <v>0</v>
      </c>
      <c r="AX68" s="414">
        <f t="shared" si="16"/>
        <v>0</v>
      </c>
    </row>
    <row r="69" spans="2:50" x14ac:dyDescent="0.2">
      <c r="B69" s="286" t="s">
        <v>743</v>
      </c>
      <c r="C69" s="286">
        <v>14</v>
      </c>
      <c r="D69" s="287">
        <v>0.55000000000000004</v>
      </c>
      <c r="E69" s="23"/>
      <c r="F69" s="22"/>
      <c r="G69" s="23"/>
      <c r="H69" s="23"/>
      <c r="I69" s="23"/>
      <c r="J69" s="23"/>
      <c r="K69" s="22"/>
      <c r="L69" s="22"/>
      <c r="M69" s="22"/>
      <c r="N69" s="22"/>
      <c r="O69" s="22"/>
      <c r="P69" s="22"/>
      <c r="Q69" s="22"/>
      <c r="R69" s="40">
        <v>7</v>
      </c>
      <c r="S69" s="40">
        <v>4</v>
      </c>
      <c r="T69" s="894"/>
      <c r="U69" s="766" t="s">
        <v>117</v>
      </c>
      <c r="V69" s="774">
        <f>AQ128</f>
        <v>12.85</v>
      </c>
      <c r="W69" s="774">
        <f>AR128</f>
        <v>6.44</v>
      </c>
      <c r="X69" s="774">
        <f>AW128</f>
        <v>437.56</v>
      </c>
      <c r="Y69" s="774">
        <f>AX128</f>
        <v>272.06</v>
      </c>
      <c r="Z69" s="875"/>
      <c r="AA69" s="900"/>
      <c r="AB69" s="769" t="str">
        <f>AB68</f>
        <v>Resolução ANEEL Nº 2.676 de 14 de Abril de 2020</v>
      </c>
      <c r="AC69" s="22"/>
      <c r="AD69" s="22"/>
      <c r="AE69" s="22"/>
      <c r="AF69" s="25">
        <v>63</v>
      </c>
      <c r="AG69" s="26" t="s">
        <v>1758</v>
      </c>
      <c r="AH69" s="25">
        <v>0</v>
      </c>
      <c r="AI69" s="22"/>
      <c r="AJ69" s="22"/>
      <c r="AK69" s="866"/>
      <c r="AL69" s="424">
        <f t="shared" si="31"/>
        <v>4</v>
      </c>
      <c r="AM69" s="53">
        <v>4</v>
      </c>
      <c r="AN69" s="46">
        <v>6</v>
      </c>
      <c r="AO69" s="870"/>
      <c r="AP69" s="41" t="s">
        <v>59</v>
      </c>
      <c r="AQ69" s="47"/>
      <c r="AR69" s="47"/>
      <c r="AS69" s="47"/>
      <c r="AT69" s="47"/>
      <c r="AU69" s="47"/>
      <c r="AV69" s="47"/>
      <c r="AW69" s="414">
        <f t="shared" si="15"/>
        <v>0</v>
      </c>
      <c r="AX69" s="414">
        <f t="shared" si="16"/>
        <v>0</v>
      </c>
    </row>
    <row r="70" spans="2:50" x14ac:dyDescent="0.2">
      <c r="B70" s="286" t="s">
        <v>744</v>
      </c>
      <c r="C70" s="286">
        <v>15</v>
      </c>
      <c r="D70" s="287">
        <v>0.81</v>
      </c>
      <c r="E70" s="23"/>
      <c r="F70" s="22"/>
      <c r="G70" s="23"/>
      <c r="H70" s="23"/>
      <c r="I70" s="23"/>
      <c r="J70" s="23"/>
      <c r="K70" s="22"/>
      <c r="L70" s="22"/>
      <c r="M70" s="22"/>
      <c r="N70" s="22"/>
      <c r="O70" s="22"/>
      <c r="P70" s="22"/>
      <c r="Q70" s="22"/>
      <c r="R70" s="40">
        <v>7</v>
      </c>
      <c r="S70" s="40">
        <v>5</v>
      </c>
      <c r="T70" s="894"/>
      <c r="U70" s="41" t="s">
        <v>116</v>
      </c>
      <c r="V70" s="412"/>
      <c r="W70" s="412"/>
      <c r="X70" s="412"/>
      <c r="Y70" s="412"/>
      <c r="Z70" s="875"/>
      <c r="AA70" s="900"/>
      <c r="AB70" s="769" t="str">
        <f t="shared" si="19"/>
        <v>Resolução ANEEL Nº 2.676 de 14 de Abril de 2020</v>
      </c>
      <c r="AC70" s="22"/>
      <c r="AD70" s="22"/>
      <c r="AE70" s="22"/>
      <c r="AF70" s="25">
        <v>64</v>
      </c>
      <c r="AG70" s="26" t="s">
        <v>1759</v>
      </c>
      <c r="AH70" s="25">
        <v>0</v>
      </c>
      <c r="AI70" s="22"/>
      <c r="AJ70" s="22"/>
      <c r="AK70" s="866"/>
      <c r="AL70" s="424">
        <f t="shared" si="31"/>
        <v>4</v>
      </c>
      <c r="AM70" s="48">
        <v>5</v>
      </c>
      <c r="AN70" s="46">
        <v>7</v>
      </c>
      <c r="AO70" s="868" t="s">
        <v>160</v>
      </c>
      <c r="AP70" s="41" t="s">
        <v>60</v>
      </c>
      <c r="AQ70" s="47"/>
      <c r="AR70" s="47"/>
      <c r="AS70" s="682"/>
      <c r="AT70" s="682"/>
      <c r="AU70" s="682"/>
      <c r="AV70" s="682"/>
      <c r="AW70" s="414">
        <f t="shared" si="15"/>
        <v>0</v>
      </c>
      <c r="AX70" s="414">
        <f t="shared" si="16"/>
        <v>0</v>
      </c>
    </row>
    <row r="71" spans="2:50" x14ac:dyDescent="0.2">
      <c r="B71" s="286" t="s">
        <v>745</v>
      </c>
      <c r="C71" s="286">
        <v>16</v>
      </c>
      <c r="D71" s="287">
        <v>0.56999999999999995</v>
      </c>
      <c r="E71" s="29"/>
      <c r="F71" s="23"/>
      <c r="G71" s="23"/>
      <c r="H71" s="23"/>
      <c r="I71" s="23"/>
      <c r="J71" s="23"/>
      <c r="K71" s="22"/>
      <c r="L71" s="22"/>
      <c r="M71" s="22"/>
      <c r="N71" s="22"/>
      <c r="O71" s="22"/>
      <c r="P71" s="22"/>
      <c r="Q71" s="22"/>
      <c r="R71" s="40">
        <v>7</v>
      </c>
      <c r="S71" s="40">
        <v>6</v>
      </c>
      <c r="T71" s="894"/>
      <c r="U71" s="766" t="s">
        <v>59</v>
      </c>
      <c r="V71" s="774">
        <f>AQ130</f>
        <v>40.479999999999997</v>
      </c>
      <c r="W71" s="774">
        <f>AR130</f>
        <v>16.32</v>
      </c>
      <c r="X71" s="774">
        <f>AW130</f>
        <v>457.84000000000003</v>
      </c>
      <c r="Y71" s="774">
        <f>AX130</f>
        <v>292.33999999999997</v>
      </c>
      <c r="Z71" s="875"/>
      <c r="AA71" s="900"/>
      <c r="AB71" s="769" t="str">
        <f t="shared" si="19"/>
        <v>Resolução ANEEL Nº 2.676 de 14 de Abril de 2020</v>
      </c>
      <c r="AC71" s="22"/>
      <c r="AD71" s="22"/>
      <c r="AE71" s="22"/>
      <c r="AF71" s="25">
        <v>65</v>
      </c>
      <c r="AG71" s="26" t="s">
        <v>1760</v>
      </c>
      <c r="AH71" s="25">
        <v>0</v>
      </c>
      <c r="AI71" s="22"/>
      <c r="AJ71" s="22"/>
      <c r="AK71" s="866"/>
      <c r="AL71" s="424">
        <f t="shared" si="31"/>
        <v>4</v>
      </c>
      <c r="AM71" s="48">
        <v>5</v>
      </c>
      <c r="AN71" s="46">
        <v>8</v>
      </c>
      <c r="AO71" s="869"/>
      <c r="AP71" s="41" t="s">
        <v>145</v>
      </c>
      <c r="AQ71" s="47"/>
      <c r="AR71" s="47"/>
      <c r="AS71" s="47"/>
      <c r="AT71" s="47"/>
      <c r="AU71" s="47"/>
      <c r="AV71" s="47"/>
      <c r="AW71" s="414">
        <f t="shared" si="15"/>
        <v>0</v>
      </c>
      <c r="AX71" s="414">
        <f t="shared" si="16"/>
        <v>0</v>
      </c>
    </row>
    <row r="72" spans="2:50" x14ac:dyDescent="0.2">
      <c r="B72" s="286" t="s">
        <v>746</v>
      </c>
      <c r="C72" s="286">
        <v>17</v>
      </c>
      <c r="D72" s="287">
        <v>0.74</v>
      </c>
      <c r="E72" s="29"/>
      <c r="F72" s="23"/>
      <c r="G72" s="23"/>
      <c r="H72" s="23"/>
      <c r="I72" s="23"/>
      <c r="J72" s="23"/>
      <c r="K72" s="22"/>
      <c r="L72" s="22"/>
      <c r="M72" s="22"/>
      <c r="N72" s="22"/>
      <c r="O72" s="22"/>
      <c r="P72" s="22"/>
      <c r="Q72" s="22"/>
      <c r="R72" s="40">
        <v>7</v>
      </c>
      <c r="S72" s="40">
        <v>7</v>
      </c>
      <c r="T72" s="894"/>
      <c r="U72" s="775" t="s">
        <v>60</v>
      </c>
      <c r="V72" s="776">
        <f>AS133</f>
        <v>762.92</v>
      </c>
      <c r="W72" s="776">
        <f>AU133</f>
        <v>217.84</v>
      </c>
      <c r="X72" s="776">
        <f>AW133</f>
        <v>1166.58</v>
      </c>
      <c r="Y72" s="776">
        <f>AX133</f>
        <v>456</v>
      </c>
      <c r="Z72" s="875"/>
      <c r="AA72" s="900"/>
      <c r="AB72" s="769" t="str">
        <f t="shared" si="19"/>
        <v>Resolução ANEEL Nº 2.676 de 14 de Abril de 2020</v>
      </c>
      <c r="AC72" s="22"/>
      <c r="AD72" s="22"/>
      <c r="AE72" s="22"/>
      <c r="AF72" s="25">
        <v>66</v>
      </c>
      <c r="AG72" s="26" t="s">
        <v>1761</v>
      </c>
      <c r="AH72" s="25">
        <v>0</v>
      </c>
      <c r="AI72" s="22"/>
      <c r="AJ72" s="22"/>
      <c r="AK72" s="866"/>
      <c r="AL72" s="424">
        <f t="shared" si="31"/>
        <v>4</v>
      </c>
      <c r="AM72" s="48">
        <v>5</v>
      </c>
      <c r="AN72" s="46">
        <v>9</v>
      </c>
      <c r="AO72" s="869"/>
      <c r="AP72" s="41" t="s">
        <v>173</v>
      </c>
      <c r="AQ72" s="47"/>
      <c r="AR72" s="634"/>
      <c r="AS72" s="47"/>
      <c r="AT72" s="47"/>
      <c r="AU72" s="47"/>
      <c r="AV72" s="47"/>
      <c r="AW72" s="414">
        <f t="shared" si="15"/>
        <v>0</v>
      </c>
      <c r="AX72" s="414">
        <f t="shared" si="16"/>
        <v>0</v>
      </c>
    </row>
    <row r="73" spans="2:50" x14ac:dyDescent="0.2">
      <c r="B73" s="286" t="s">
        <v>747</v>
      </c>
      <c r="C73" s="286">
        <v>18</v>
      </c>
      <c r="D73" s="287">
        <v>0.6</v>
      </c>
      <c r="E73" s="29"/>
      <c r="F73" s="23"/>
      <c r="G73" s="23"/>
      <c r="H73" s="23"/>
      <c r="I73" s="23"/>
      <c r="J73" s="23"/>
      <c r="K73" s="22"/>
      <c r="L73" s="22"/>
      <c r="M73" s="22"/>
      <c r="N73" s="22"/>
      <c r="O73" s="22"/>
      <c r="P73" s="22"/>
      <c r="Q73" s="22"/>
      <c r="R73" s="40">
        <v>7</v>
      </c>
      <c r="S73" s="40">
        <v>8</v>
      </c>
      <c r="T73" s="894"/>
      <c r="U73" s="775" t="s">
        <v>145</v>
      </c>
      <c r="V73" s="776">
        <f>AS134</f>
        <v>608.13</v>
      </c>
      <c r="W73" s="776">
        <f>AU134</f>
        <v>175.14</v>
      </c>
      <c r="X73" s="776">
        <f>AW134</f>
        <v>939.13</v>
      </c>
      <c r="Y73" s="776">
        <f>AX134</f>
        <v>370.44</v>
      </c>
      <c r="Z73" s="875"/>
      <c r="AA73" s="900"/>
      <c r="AB73" s="769" t="str">
        <f t="shared" si="19"/>
        <v>Resolução ANEEL Nº 2.676 de 14 de Abril de 2020</v>
      </c>
      <c r="AC73" s="22"/>
      <c r="AD73" s="22"/>
      <c r="AE73" s="22"/>
      <c r="AF73" s="25">
        <v>67</v>
      </c>
      <c r="AG73" s="26" t="s">
        <v>1762</v>
      </c>
      <c r="AH73" s="25">
        <v>0</v>
      </c>
      <c r="AI73" s="22"/>
      <c r="AJ73" s="22"/>
      <c r="AK73" s="866"/>
      <c r="AL73" s="424">
        <f t="shared" si="31"/>
        <v>4</v>
      </c>
      <c r="AM73" s="48">
        <v>5</v>
      </c>
      <c r="AN73" s="46">
        <v>10</v>
      </c>
      <c r="AO73" s="869"/>
      <c r="AP73" s="41" t="s">
        <v>174</v>
      </c>
      <c r="AQ73" s="47"/>
      <c r="AR73" s="47"/>
      <c r="AS73" s="47"/>
      <c r="AT73" s="47"/>
      <c r="AU73" s="47"/>
      <c r="AV73" s="47"/>
      <c r="AW73" s="414">
        <f t="shared" si="15"/>
        <v>0</v>
      </c>
      <c r="AX73" s="414">
        <f t="shared" si="16"/>
        <v>0</v>
      </c>
    </row>
    <row r="74" spans="2:50" x14ac:dyDescent="0.2">
      <c r="B74" s="286" t="s">
        <v>748</v>
      </c>
      <c r="C74" s="286">
        <v>19</v>
      </c>
      <c r="D74" s="287">
        <v>0.77</v>
      </c>
      <c r="E74" s="29"/>
      <c r="F74" s="23"/>
      <c r="G74" s="23"/>
      <c r="H74" s="23"/>
      <c r="I74" s="23"/>
      <c r="J74" s="23"/>
      <c r="K74" s="22"/>
      <c r="L74" s="22"/>
      <c r="M74" s="22"/>
      <c r="N74" s="22"/>
      <c r="O74" s="22"/>
      <c r="P74" s="22"/>
      <c r="Q74" s="22"/>
      <c r="R74" s="40">
        <v>7</v>
      </c>
      <c r="S74" s="40">
        <v>9</v>
      </c>
      <c r="T74" s="894"/>
      <c r="U74" s="49" t="s">
        <v>173</v>
      </c>
      <c r="V74" s="411"/>
      <c r="W74" s="411"/>
      <c r="X74" s="411"/>
      <c r="Y74" s="411"/>
      <c r="Z74" s="875"/>
      <c r="AA74" s="900"/>
      <c r="AB74" s="769" t="str">
        <f t="shared" si="19"/>
        <v>Resolução ANEEL Nº 2.676 de 14 de Abril de 2020</v>
      </c>
      <c r="AC74" s="22"/>
      <c r="AD74" s="22"/>
      <c r="AE74" s="22"/>
      <c r="AF74" s="25">
        <v>68</v>
      </c>
      <c r="AG74" s="26" t="s">
        <v>1763</v>
      </c>
      <c r="AH74" s="25">
        <v>0</v>
      </c>
      <c r="AI74" s="22"/>
      <c r="AJ74" s="22"/>
      <c r="AK74" s="866"/>
      <c r="AL74" s="424">
        <f t="shared" si="31"/>
        <v>4</v>
      </c>
      <c r="AM74" s="48">
        <v>5</v>
      </c>
      <c r="AN74" s="46">
        <v>11</v>
      </c>
      <c r="AO74" s="869"/>
      <c r="AP74" s="41" t="s">
        <v>146</v>
      </c>
      <c r="AQ74" s="47"/>
      <c r="AR74" s="47"/>
      <c r="AS74" s="682"/>
      <c r="AT74" s="682"/>
      <c r="AU74" s="682"/>
      <c r="AV74" s="682"/>
      <c r="AW74" s="414">
        <f t="shared" si="15"/>
        <v>0</v>
      </c>
      <c r="AX74" s="414">
        <f t="shared" si="16"/>
        <v>0</v>
      </c>
    </row>
    <row r="75" spans="2:50" x14ac:dyDescent="0.2">
      <c r="B75" s="286" t="s">
        <v>749</v>
      </c>
      <c r="C75" s="286">
        <v>20</v>
      </c>
      <c r="D75" s="287">
        <v>0.69</v>
      </c>
      <c r="E75" s="29"/>
      <c r="F75" s="23"/>
      <c r="G75" s="23"/>
      <c r="H75" s="23"/>
      <c r="I75" s="23"/>
      <c r="J75" s="23"/>
      <c r="K75" s="22"/>
      <c r="L75" s="22"/>
      <c r="M75" s="22"/>
      <c r="N75" s="22"/>
      <c r="O75" s="22"/>
      <c r="P75" s="22"/>
      <c r="Q75" s="22"/>
      <c r="R75" s="40">
        <v>7</v>
      </c>
      <c r="S75" s="40">
        <v>10</v>
      </c>
      <c r="T75" s="894"/>
      <c r="U75" s="49" t="s">
        <v>174</v>
      </c>
      <c r="V75" s="411"/>
      <c r="W75" s="411"/>
      <c r="X75" s="411"/>
      <c r="Y75" s="411"/>
      <c r="Z75" s="875"/>
      <c r="AA75" s="900"/>
      <c r="AB75" s="769" t="str">
        <f t="shared" si="19"/>
        <v>Resolução ANEEL Nº 2.676 de 14 de Abril de 2020</v>
      </c>
      <c r="AC75" s="22"/>
      <c r="AD75" s="22"/>
      <c r="AE75" s="22"/>
      <c r="AF75" s="25">
        <v>69</v>
      </c>
      <c r="AG75" s="26" t="s">
        <v>1764</v>
      </c>
      <c r="AH75" s="25">
        <v>0</v>
      </c>
      <c r="AI75" s="22"/>
      <c r="AJ75" s="22"/>
      <c r="AK75" s="867"/>
      <c r="AL75" s="425">
        <f t="shared" si="31"/>
        <v>4</v>
      </c>
      <c r="AM75" s="53">
        <v>5</v>
      </c>
      <c r="AN75" s="46">
        <v>12</v>
      </c>
      <c r="AO75" s="870"/>
      <c r="AP75" s="41" t="s">
        <v>175</v>
      </c>
      <c r="AQ75" s="47"/>
      <c r="AR75" s="47"/>
      <c r="AS75" s="47"/>
      <c r="AT75" s="47"/>
      <c r="AU75" s="47"/>
      <c r="AV75" s="47"/>
      <c r="AW75" s="414">
        <f t="shared" ref="AW75" si="32">AS75+AT75</f>
        <v>0</v>
      </c>
      <c r="AX75" s="414">
        <f t="shared" ref="AX75" si="33">AU75+AV75</f>
        <v>0</v>
      </c>
    </row>
    <row r="76" spans="2:50" x14ac:dyDescent="0.2">
      <c r="B76" s="286" t="s">
        <v>750</v>
      </c>
      <c r="C76" s="286">
        <v>21</v>
      </c>
      <c r="D76" s="287">
        <v>0.6</v>
      </c>
      <c r="E76" s="29"/>
      <c r="F76" s="23"/>
      <c r="G76" s="23"/>
      <c r="H76" s="23"/>
      <c r="I76" s="23"/>
      <c r="J76" s="23"/>
      <c r="K76" s="22"/>
      <c r="L76" s="22"/>
      <c r="M76" s="22"/>
      <c r="N76" s="22"/>
      <c r="O76" s="22"/>
      <c r="P76" s="22"/>
      <c r="Q76" s="22"/>
      <c r="R76" s="40">
        <v>7</v>
      </c>
      <c r="S76" s="40">
        <v>11</v>
      </c>
      <c r="T76" s="894"/>
      <c r="U76" s="775" t="s">
        <v>146</v>
      </c>
      <c r="V76" s="776">
        <f>AS137</f>
        <v>773.56</v>
      </c>
      <c r="W76" s="776">
        <f>AU137</f>
        <v>219.97</v>
      </c>
      <c r="X76" s="776">
        <f>AW137</f>
        <v>1177.22</v>
      </c>
      <c r="Y76" s="776">
        <f>AX137</f>
        <v>458.13</v>
      </c>
      <c r="Z76" s="875"/>
      <c r="AA76" s="900"/>
      <c r="AB76" s="769" t="str">
        <f t="shared" si="19"/>
        <v>Resolução ANEEL Nº 2.676 de 14 de Abril de 2020</v>
      </c>
      <c r="AC76" s="22"/>
      <c r="AD76" s="22"/>
      <c r="AE76" s="22"/>
      <c r="AF76" s="25">
        <v>70</v>
      </c>
      <c r="AG76" s="26" t="s">
        <v>1765</v>
      </c>
      <c r="AH76" s="25">
        <v>0</v>
      </c>
      <c r="AI76" s="22"/>
      <c r="AJ76" s="22"/>
      <c r="AK76" s="865">
        <v>2018</v>
      </c>
      <c r="AL76" s="423">
        <v>5</v>
      </c>
      <c r="AM76" s="45">
        <v>2</v>
      </c>
      <c r="AN76" s="46">
        <v>5</v>
      </c>
      <c r="AO76" s="868" t="s">
        <v>148</v>
      </c>
      <c r="AP76" s="41" t="s">
        <v>116</v>
      </c>
      <c r="AQ76" s="47"/>
      <c r="AR76" s="47"/>
      <c r="AS76" s="47"/>
      <c r="AT76" s="47"/>
      <c r="AU76" s="47"/>
      <c r="AV76" s="47"/>
      <c r="AW76" s="414">
        <f t="shared" ref="AW76:AW95" si="34">AS76+AT76</f>
        <v>0</v>
      </c>
      <c r="AX76" s="414">
        <f t="shared" ref="AX76:AX95" si="35">AU76+AV76</f>
        <v>0</v>
      </c>
    </row>
    <row r="77" spans="2:50" ht="15" thickBot="1" x14ac:dyDescent="0.25">
      <c r="B77" s="286" t="s">
        <v>751</v>
      </c>
      <c r="C77" s="286">
        <v>22</v>
      </c>
      <c r="D77" s="287">
        <v>0.7</v>
      </c>
      <c r="E77" s="29"/>
      <c r="F77" s="23"/>
      <c r="G77" s="23"/>
      <c r="H77" s="23"/>
      <c r="I77" s="23"/>
      <c r="J77" s="23"/>
      <c r="K77" s="22"/>
      <c r="L77" s="22"/>
      <c r="M77" s="22"/>
      <c r="N77" s="22"/>
      <c r="O77" s="22"/>
      <c r="P77" s="22"/>
      <c r="Q77" s="22"/>
      <c r="R77" s="40">
        <v>7</v>
      </c>
      <c r="S77" s="40">
        <v>12</v>
      </c>
      <c r="T77" s="895"/>
      <c r="U77" s="777" t="s">
        <v>175</v>
      </c>
      <c r="V77" s="778">
        <f>V76</f>
        <v>773.56</v>
      </c>
      <c r="W77" s="778">
        <f>W76</f>
        <v>219.97</v>
      </c>
      <c r="X77" s="778">
        <f>X76</f>
        <v>1177.22</v>
      </c>
      <c r="Y77" s="778">
        <f>Y76</f>
        <v>458.13</v>
      </c>
      <c r="Z77" s="898"/>
      <c r="AA77" s="901"/>
      <c r="AB77" s="769" t="str">
        <f t="shared" si="19"/>
        <v>Resolução ANEEL Nº 2.676 de 14 de Abril de 2020</v>
      </c>
      <c r="AC77" s="22"/>
      <c r="AD77" s="22"/>
      <c r="AE77" s="22"/>
      <c r="AF77" s="25">
        <v>71</v>
      </c>
      <c r="AG77" s="26" t="s">
        <v>1766</v>
      </c>
      <c r="AH77" s="25">
        <v>0</v>
      </c>
      <c r="AI77" s="22"/>
      <c r="AJ77" s="22"/>
      <c r="AK77" s="866"/>
      <c r="AL77" s="424">
        <f t="shared" ref="AL77:AM83" si="36">AL76</f>
        <v>5</v>
      </c>
      <c r="AM77" s="48">
        <f t="shared" si="36"/>
        <v>2</v>
      </c>
      <c r="AN77" s="46">
        <v>6</v>
      </c>
      <c r="AO77" s="869"/>
      <c r="AP77" s="41" t="s">
        <v>59</v>
      </c>
      <c r="AQ77" s="47"/>
      <c r="AR77" s="47"/>
      <c r="AS77" s="47"/>
      <c r="AT77" s="47"/>
      <c r="AU77" s="47"/>
      <c r="AV77" s="47"/>
      <c r="AW77" s="414">
        <f t="shared" si="34"/>
        <v>0</v>
      </c>
      <c r="AX77" s="414">
        <f t="shared" si="35"/>
        <v>0</v>
      </c>
    </row>
    <row r="78" spans="2:50" x14ac:dyDescent="0.2">
      <c r="B78" s="286" t="s">
        <v>752</v>
      </c>
      <c r="C78" s="286">
        <v>23</v>
      </c>
      <c r="D78" s="287">
        <v>0.73</v>
      </c>
      <c r="E78" s="29"/>
      <c r="F78" s="23"/>
      <c r="G78" s="23"/>
      <c r="H78" s="23"/>
      <c r="I78" s="23"/>
      <c r="J78" s="23"/>
      <c r="K78" s="22"/>
      <c r="L78" s="22"/>
      <c r="M78" s="22"/>
      <c r="N78" s="22"/>
      <c r="O78" s="22"/>
      <c r="P78" s="22"/>
      <c r="Q78" s="22"/>
      <c r="R78" s="40">
        <v>8</v>
      </c>
      <c r="S78" s="40">
        <v>2</v>
      </c>
      <c r="T78" s="893">
        <v>2021</v>
      </c>
      <c r="U78" s="755" t="s">
        <v>156</v>
      </c>
      <c r="V78" s="773"/>
      <c r="W78" s="773"/>
      <c r="X78" s="773"/>
      <c r="Y78" s="773"/>
      <c r="Z78" s="897">
        <v>44308</v>
      </c>
      <c r="AA78" s="897">
        <v>44673</v>
      </c>
      <c r="AB78" s="769" t="s">
        <v>1888</v>
      </c>
      <c r="AC78" s="22"/>
      <c r="AD78" s="22"/>
      <c r="AE78" s="22"/>
      <c r="AF78" s="25">
        <v>72</v>
      </c>
      <c r="AG78" s="26" t="s">
        <v>1767</v>
      </c>
      <c r="AH78" s="25">
        <v>0</v>
      </c>
      <c r="AI78" s="22"/>
      <c r="AJ78" s="22"/>
      <c r="AK78" s="866"/>
      <c r="AL78" s="424">
        <f t="shared" si="36"/>
        <v>5</v>
      </c>
      <c r="AM78" s="48">
        <f>AM76</f>
        <v>2</v>
      </c>
      <c r="AN78" s="46">
        <v>7</v>
      </c>
      <c r="AO78" s="869"/>
      <c r="AP78" s="41" t="s">
        <v>60</v>
      </c>
      <c r="AQ78" s="47"/>
      <c r="AR78" s="47"/>
      <c r="AS78" s="47"/>
      <c r="AT78" s="47"/>
      <c r="AU78" s="47"/>
      <c r="AV78" s="47"/>
      <c r="AW78" s="414">
        <f t="shared" si="34"/>
        <v>0</v>
      </c>
      <c r="AX78" s="414">
        <f t="shared" si="35"/>
        <v>0</v>
      </c>
    </row>
    <row r="79" spans="2:50" x14ac:dyDescent="0.2">
      <c r="B79" s="286" t="s">
        <v>753</v>
      </c>
      <c r="C79" s="286">
        <v>24</v>
      </c>
      <c r="D79" s="287">
        <v>0.5</v>
      </c>
      <c r="E79" s="29"/>
      <c r="F79" s="23"/>
      <c r="G79" s="23"/>
      <c r="H79" s="23"/>
      <c r="I79" s="23"/>
      <c r="J79" s="23"/>
      <c r="K79" s="22"/>
      <c r="L79" s="22"/>
      <c r="M79" s="22"/>
      <c r="N79" s="22"/>
      <c r="O79" s="22"/>
      <c r="P79" s="22"/>
      <c r="Q79" s="22"/>
      <c r="R79" s="40">
        <v>8</v>
      </c>
      <c r="S79" s="40">
        <v>3</v>
      </c>
      <c r="T79" s="894"/>
      <c r="U79" s="41" t="s">
        <v>118</v>
      </c>
      <c r="V79" s="412"/>
      <c r="W79" s="412"/>
      <c r="X79" s="412"/>
      <c r="Y79" s="412"/>
      <c r="Z79" s="896"/>
      <c r="AA79" s="896"/>
      <c r="AB79" s="769" t="str">
        <f>AB78</f>
        <v>Resolução ANEEL Nº 2.859 de 22 de Abril de 2021</v>
      </c>
      <c r="AC79" s="22"/>
      <c r="AD79" s="22"/>
      <c r="AE79" s="22"/>
      <c r="AF79" s="25">
        <v>73</v>
      </c>
      <c r="AG79" s="26" t="s">
        <v>1768</v>
      </c>
      <c r="AH79" s="25">
        <v>0</v>
      </c>
      <c r="AI79" s="22"/>
      <c r="AJ79" s="22"/>
      <c r="AK79" s="866"/>
      <c r="AL79" s="424">
        <f t="shared" si="36"/>
        <v>5</v>
      </c>
      <c r="AM79" s="48">
        <f>AM76</f>
        <v>2</v>
      </c>
      <c r="AN79" s="46">
        <v>8</v>
      </c>
      <c r="AO79" s="869"/>
      <c r="AP79" s="41" t="s">
        <v>145</v>
      </c>
      <c r="AQ79" s="47"/>
      <c r="AR79" s="47"/>
      <c r="AS79" s="47"/>
      <c r="AT79" s="47"/>
      <c r="AU79" s="47"/>
      <c r="AV79" s="47"/>
      <c r="AW79" s="414">
        <f t="shared" si="34"/>
        <v>0</v>
      </c>
      <c r="AX79" s="414">
        <f t="shared" si="35"/>
        <v>0</v>
      </c>
    </row>
    <row r="80" spans="2:50" x14ac:dyDescent="0.2">
      <c r="B80" s="286" t="s">
        <v>754</v>
      </c>
      <c r="C80" s="286">
        <v>25</v>
      </c>
      <c r="D80" s="287">
        <v>0.86</v>
      </c>
      <c r="E80" s="29"/>
      <c r="F80" s="23"/>
      <c r="G80" s="23"/>
      <c r="H80" s="23"/>
      <c r="I80" s="23"/>
      <c r="J80" s="23"/>
      <c r="K80" s="22"/>
      <c r="L80" s="22"/>
      <c r="M80" s="22"/>
      <c r="N80" s="22"/>
      <c r="O80" s="22"/>
      <c r="P80" s="22"/>
      <c r="Q80" s="22"/>
      <c r="R80" s="40">
        <v>8</v>
      </c>
      <c r="S80" s="40">
        <v>4</v>
      </c>
      <c r="T80" s="894"/>
      <c r="U80" s="41" t="s">
        <v>117</v>
      </c>
      <c r="V80" s="416">
        <f>AQ149</f>
        <v>15.06</v>
      </c>
      <c r="W80" s="416">
        <f>AR149</f>
        <v>7.65</v>
      </c>
      <c r="X80" s="416">
        <f>AW149</f>
        <v>435.18</v>
      </c>
      <c r="Y80" s="416">
        <f>AX149</f>
        <v>283.77</v>
      </c>
      <c r="Z80" s="896"/>
      <c r="AA80" s="896"/>
      <c r="AB80" s="769" t="str">
        <f>AB79</f>
        <v>Resolução ANEEL Nº 2.859 de 22 de Abril de 2021</v>
      </c>
      <c r="AC80" s="22"/>
      <c r="AD80" s="22"/>
      <c r="AE80" s="22"/>
      <c r="AF80" s="25">
        <v>74</v>
      </c>
      <c r="AG80" s="26" t="s">
        <v>1769</v>
      </c>
      <c r="AH80" s="25">
        <v>0</v>
      </c>
      <c r="AI80" s="22"/>
      <c r="AJ80" s="22"/>
      <c r="AK80" s="866"/>
      <c r="AL80" s="424">
        <f t="shared" si="36"/>
        <v>5</v>
      </c>
      <c r="AM80" s="48">
        <f>AM76</f>
        <v>2</v>
      </c>
      <c r="AN80" s="46">
        <v>9</v>
      </c>
      <c r="AO80" s="869"/>
      <c r="AP80" s="41" t="s">
        <v>173</v>
      </c>
      <c r="AQ80" s="47"/>
      <c r="AR80" s="47"/>
      <c r="AS80" s="47"/>
      <c r="AT80" s="47"/>
      <c r="AU80" s="47"/>
      <c r="AV80" s="47"/>
      <c r="AW80" s="414">
        <f t="shared" si="34"/>
        <v>0</v>
      </c>
      <c r="AX80" s="414">
        <f t="shared" si="35"/>
        <v>0</v>
      </c>
    </row>
    <row r="81" spans="2:50" x14ac:dyDescent="0.2">
      <c r="B81" s="286" t="s">
        <v>755</v>
      </c>
      <c r="C81" s="286">
        <v>26</v>
      </c>
      <c r="D81" s="287">
        <v>0.65</v>
      </c>
      <c r="E81" s="29"/>
      <c r="F81" s="23"/>
      <c r="G81" s="23"/>
      <c r="H81" s="23"/>
      <c r="I81" s="23"/>
      <c r="J81" s="23"/>
      <c r="K81" s="22"/>
      <c r="L81" s="22"/>
      <c r="M81" s="22"/>
      <c r="N81" s="22"/>
      <c r="O81" s="22"/>
      <c r="P81" s="22"/>
      <c r="Q81" s="22"/>
      <c r="R81" s="40">
        <v>8</v>
      </c>
      <c r="S81" s="40">
        <v>5</v>
      </c>
      <c r="T81" s="894"/>
      <c r="U81" s="41" t="s">
        <v>116</v>
      </c>
      <c r="V81" s="412"/>
      <c r="W81" s="412"/>
      <c r="X81" s="412"/>
      <c r="Y81" s="412"/>
      <c r="Z81" s="896"/>
      <c r="AA81" s="896"/>
      <c r="AB81" s="769" t="str">
        <f t="shared" si="19"/>
        <v>Resolução ANEEL Nº 2.859 de 22 de Abril de 2021</v>
      </c>
      <c r="AC81" s="22"/>
      <c r="AD81" s="22"/>
      <c r="AE81" s="22"/>
      <c r="AF81" s="25">
        <v>75</v>
      </c>
      <c r="AG81" s="26" t="s">
        <v>1770</v>
      </c>
      <c r="AH81" s="25">
        <v>0</v>
      </c>
      <c r="AI81" s="22"/>
      <c r="AJ81" s="22"/>
      <c r="AK81" s="866"/>
      <c r="AL81" s="424">
        <f t="shared" si="36"/>
        <v>5</v>
      </c>
      <c r="AM81" s="48">
        <f>AM77</f>
        <v>2</v>
      </c>
      <c r="AN81" s="50">
        <v>10</v>
      </c>
      <c r="AO81" s="869"/>
      <c r="AP81" s="41" t="s">
        <v>174</v>
      </c>
      <c r="AQ81" s="47"/>
      <c r="AR81" s="47"/>
      <c r="AS81" s="47"/>
      <c r="AT81" s="47"/>
      <c r="AU81" s="47"/>
      <c r="AV81" s="47"/>
      <c r="AW81" s="414">
        <f t="shared" si="34"/>
        <v>0</v>
      </c>
      <c r="AX81" s="414">
        <f t="shared" si="35"/>
        <v>0</v>
      </c>
    </row>
    <row r="82" spans="2:50" x14ac:dyDescent="0.2">
      <c r="B82" s="288" t="s">
        <v>756</v>
      </c>
      <c r="C82" s="288"/>
      <c r="D82" s="289"/>
      <c r="E82" s="29"/>
      <c r="F82" s="23"/>
      <c r="G82" s="23"/>
      <c r="H82" s="23"/>
      <c r="I82" s="23"/>
      <c r="J82" s="23"/>
      <c r="K82" s="22"/>
      <c r="L82" s="22"/>
      <c r="M82" s="22"/>
      <c r="N82" s="22"/>
      <c r="O82" s="22"/>
      <c r="P82" s="22"/>
      <c r="Q82" s="22"/>
      <c r="R82" s="40">
        <v>8</v>
      </c>
      <c r="S82" s="40">
        <v>6</v>
      </c>
      <c r="T82" s="894"/>
      <c r="U82" s="41" t="s">
        <v>59</v>
      </c>
      <c r="V82" s="416">
        <f>AQ151</f>
        <v>46.88</v>
      </c>
      <c r="W82" s="416">
        <f>AR151</f>
        <v>19.04</v>
      </c>
      <c r="X82" s="416">
        <f>AW151</f>
        <v>456.2</v>
      </c>
      <c r="Y82" s="416">
        <f>AX151</f>
        <v>304.79000000000002</v>
      </c>
      <c r="Z82" s="896"/>
      <c r="AA82" s="896"/>
      <c r="AB82" s="769" t="str">
        <f t="shared" si="19"/>
        <v>Resolução ANEEL Nº 2.859 de 22 de Abril de 2021</v>
      </c>
      <c r="AC82" s="22"/>
      <c r="AD82" s="22"/>
      <c r="AE82" s="22"/>
      <c r="AF82" s="25">
        <v>76</v>
      </c>
      <c r="AG82" s="26" t="s">
        <v>1771</v>
      </c>
      <c r="AH82" s="25">
        <v>0</v>
      </c>
      <c r="AI82" s="22"/>
      <c r="AJ82" s="22"/>
      <c r="AK82" s="866"/>
      <c r="AL82" s="424">
        <f t="shared" si="36"/>
        <v>5</v>
      </c>
      <c r="AM82" s="48">
        <f>AM78</f>
        <v>2</v>
      </c>
      <c r="AN82" s="50">
        <v>11</v>
      </c>
      <c r="AO82" s="869"/>
      <c r="AP82" s="41" t="s">
        <v>146</v>
      </c>
      <c r="AQ82" s="47"/>
      <c r="AR82" s="47"/>
      <c r="AS82" s="47"/>
      <c r="AT82" s="47"/>
      <c r="AU82" s="47"/>
      <c r="AV82" s="47"/>
      <c r="AW82" s="414">
        <f t="shared" si="34"/>
        <v>0</v>
      </c>
      <c r="AX82" s="414">
        <f t="shared" si="35"/>
        <v>0</v>
      </c>
    </row>
    <row r="83" spans="2:50" x14ac:dyDescent="0.2">
      <c r="B83" s="288" t="s">
        <v>757</v>
      </c>
      <c r="C83" s="288"/>
      <c r="D83" s="289"/>
      <c r="E83" s="29"/>
      <c r="F83" s="23"/>
      <c r="G83" s="23"/>
      <c r="H83" s="23"/>
      <c r="I83" s="23"/>
      <c r="J83" s="23"/>
      <c r="K83" s="22"/>
      <c r="L83" s="22"/>
      <c r="M83" s="22"/>
      <c r="N83" s="22"/>
      <c r="O83" s="22"/>
      <c r="P83" s="22"/>
      <c r="Q83" s="22"/>
      <c r="R83" s="40">
        <v>8</v>
      </c>
      <c r="S83" s="40">
        <v>7</v>
      </c>
      <c r="T83" s="894"/>
      <c r="U83" s="49" t="s">
        <v>60</v>
      </c>
      <c r="V83" s="417">
        <f>AS154</f>
        <v>872.13</v>
      </c>
      <c r="W83" s="417">
        <f>AU154</f>
        <v>243.13</v>
      </c>
      <c r="X83" s="417">
        <f>AW154</f>
        <v>1268.1199999999999</v>
      </c>
      <c r="Y83" s="417">
        <f>AX154</f>
        <v>487.71000000000004</v>
      </c>
      <c r="Z83" s="896"/>
      <c r="AA83" s="896"/>
      <c r="AB83" s="769" t="str">
        <f t="shared" si="19"/>
        <v>Resolução ANEEL Nº 2.859 de 22 de Abril de 2021</v>
      </c>
      <c r="AC83" s="22"/>
      <c r="AD83" s="22"/>
      <c r="AE83" s="22"/>
      <c r="AF83" s="25">
        <v>77</v>
      </c>
      <c r="AG83" s="26" t="s">
        <v>1772</v>
      </c>
      <c r="AH83" s="25">
        <v>0</v>
      </c>
      <c r="AI83" s="22"/>
      <c r="AJ83" s="22"/>
      <c r="AK83" s="866"/>
      <c r="AL83" s="424">
        <f t="shared" si="36"/>
        <v>5</v>
      </c>
      <c r="AM83" s="48">
        <f>AM79</f>
        <v>2</v>
      </c>
      <c r="AN83" s="50">
        <v>12</v>
      </c>
      <c r="AO83" s="870"/>
      <c r="AP83" s="41" t="s">
        <v>175</v>
      </c>
      <c r="AQ83" s="47"/>
      <c r="AR83" s="47"/>
      <c r="AS83" s="47"/>
      <c r="AT83" s="47"/>
      <c r="AU83" s="47"/>
      <c r="AV83" s="47"/>
      <c r="AW83" s="414">
        <f t="shared" si="34"/>
        <v>0</v>
      </c>
      <c r="AX83" s="414">
        <f>AU83+AV83</f>
        <v>0</v>
      </c>
    </row>
    <row r="84" spans="2:50" x14ac:dyDescent="0.2">
      <c r="B84" s="288" t="s">
        <v>758</v>
      </c>
      <c r="C84" s="288"/>
      <c r="D84" s="289"/>
      <c r="E84" s="29"/>
      <c r="F84" s="23"/>
      <c r="G84" s="23"/>
      <c r="H84" s="23"/>
      <c r="I84" s="23"/>
      <c r="J84" s="23"/>
      <c r="K84" s="22"/>
      <c r="L84" s="22"/>
      <c r="M84" s="22"/>
      <c r="N84" s="22"/>
      <c r="O84" s="22"/>
      <c r="P84" s="22"/>
      <c r="Q84" s="22"/>
      <c r="R84" s="40">
        <v>8</v>
      </c>
      <c r="S84" s="40">
        <v>8</v>
      </c>
      <c r="T84" s="894"/>
      <c r="U84" s="49" t="s">
        <v>145</v>
      </c>
      <c r="V84" s="417">
        <f>AS155</f>
        <v>745.85</v>
      </c>
      <c r="W84" s="417">
        <f>AU155</f>
        <v>209.63</v>
      </c>
      <c r="X84" s="417">
        <f>AW155</f>
        <v>1094.3200000000002</v>
      </c>
      <c r="Y84" s="417">
        <f>AX155</f>
        <v>424.86</v>
      </c>
      <c r="Z84" s="896"/>
      <c r="AA84" s="896"/>
      <c r="AB84" s="769" t="str">
        <f t="shared" si="19"/>
        <v>Resolução ANEEL Nº 2.859 de 22 de Abril de 2021</v>
      </c>
      <c r="AC84" s="22"/>
      <c r="AD84" s="22"/>
      <c r="AE84" s="22"/>
      <c r="AF84" s="25">
        <v>78</v>
      </c>
      <c r="AG84" s="26" t="s">
        <v>1773</v>
      </c>
      <c r="AH84" s="25">
        <v>0</v>
      </c>
      <c r="AI84" s="22"/>
      <c r="AJ84" s="22"/>
      <c r="AK84" s="866"/>
      <c r="AL84" s="424">
        <f>AL80</f>
        <v>5</v>
      </c>
      <c r="AM84" s="45">
        <v>3</v>
      </c>
      <c r="AN84" s="50">
        <v>2</v>
      </c>
      <c r="AO84" s="868" t="s">
        <v>161</v>
      </c>
      <c r="AP84" s="41" t="s">
        <v>156</v>
      </c>
      <c r="AQ84" s="47"/>
      <c r="AR84" s="47"/>
      <c r="AS84" s="47"/>
      <c r="AT84" s="47"/>
      <c r="AU84" s="47"/>
      <c r="AV84" s="47"/>
      <c r="AW84" s="414">
        <f t="shared" si="34"/>
        <v>0</v>
      </c>
      <c r="AX84" s="414">
        <f t="shared" ref="AX84" si="37">AU84+AV84</f>
        <v>0</v>
      </c>
    </row>
    <row r="85" spans="2:50" x14ac:dyDescent="0.2">
      <c r="B85" s="23"/>
      <c r="C85" s="23"/>
      <c r="D85" s="23"/>
      <c r="E85" s="29"/>
      <c r="F85" s="23"/>
      <c r="G85" s="23"/>
      <c r="H85" s="23"/>
      <c r="I85" s="23"/>
      <c r="J85" s="23"/>
      <c r="K85" s="22"/>
      <c r="L85" s="22"/>
      <c r="M85" s="22"/>
      <c r="N85" s="22"/>
      <c r="O85" s="22"/>
      <c r="P85" s="22"/>
      <c r="Q85" s="22"/>
      <c r="R85" s="40">
        <v>8</v>
      </c>
      <c r="S85" s="40">
        <v>9</v>
      </c>
      <c r="T85" s="894"/>
      <c r="U85" s="49" t="s">
        <v>173</v>
      </c>
      <c r="V85" s="411"/>
      <c r="W85" s="411"/>
      <c r="X85" s="411"/>
      <c r="Y85" s="411"/>
      <c r="Z85" s="896"/>
      <c r="AA85" s="896"/>
      <c r="AB85" s="769" t="str">
        <f t="shared" si="19"/>
        <v>Resolução ANEEL Nº 2.859 de 22 de Abril de 2021</v>
      </c>
      <c r="AC85" s="22"/>
      <c r="AD85" s="22"/>
      <c r="AE85" s="22"/>
      <c r="AF85" s="25">
        <v>79</v>
      </c>
      <c r="AG85" s="26" t="s">
        <v>1774</v>
      </c>
      <c r="AH85" s="25">
        <v>0</v>
      </c>
      <c r="AI85" s="22"/>
      <c r="AJ85" s="22"/>
      <c r="AK85" s="866"/>
      <c r="AL85" s="424">
        <f>AL80</f>
        <v>5</v>
      </c>
      <c r="AM85" s="48">
        <f>AM84</f>
        <v>3</v>
      </c>
      <c r="AN85" s="50">
        <v>3</v>
      </c>
      <c r="AO85" s="869"/>
      <c r="AP85" s="41" t="s">
        <v>118</v>
      </c>
      <c r="AQ85" s="682"/>
      <c r="AR85" s="682"/>
      <c r="AS85" s="682"/>
      <c r="AT85" s="682"/>
      <c r="AU85" s="682"/>
      <c r="AV85" s="682"/>
      <c r="AW85" s="414">
        <f t="shared" si="34"/>
        <v>0</v>
      </c>
      <c r="AX85" s="414">
        <f t="shared" si="35"/>
        <v>0</v>
      </c>
    </row>
    <row r="86" spans="2:50" x14ac:dyDescent="0.2">
      <c r="B86" s="23">
        <f>SolarBenef1!M14</f>
        <v>1</v>
      </c>
      <c r="C86" s="23">
        <f>VLOOKUP(B86,C55:D81,2,FALSE)</f>
        <v>0.84</v>
      </c>
      <c r="D86" s="23"/>
      <c r="E86" s="29"/>
      <c r="F86" s="23"/>
      <c r="G86" s="23"/>
      <c r="H86" s="23"/>
      <c r="I86" s="23"/>
      <c r="J86" s="23"/>
      <c r="K86" s="22"/>
      <c r="L86" s="22"/>
      <c r="M86" s="22"/>
      <c r="N86" s="22"/>
      <c r="O86" s="22"/>
      <c r="P86" s="22"/>
      <c r="Q86" s="22"/>
      <c r="R86" s="40">
        <v>8</v>
      </c>
      <c r="S86" s="40">
        <v>10</v>
      </c>
      <c r="T86" s="894"/>
      <c r="U86" s="49" t="s">
        <v>174</v>
      </c>
      <c r="V86" s="411"/>
      <c r="W86" s="411"/>
      <c r="X86" s="411"/>
      <c r="Y86" s="411"/>
      <c r="Z86" s="896"/>
      <c r="AA86" s="896"/>
      <c r="AB86" s="769" t="str">
        <f t="shared" si="19"/>
        <v>Resolução ANEEL Nº 2.859 de 22 de Abril de 2021</v>
      </c>
      <c r="AC86" s="22"/>
      <c r="AD86" s="22"/>
      <c r="AE86" s="22"/>
      <c r="AF86" s="25">
        <v>80</v>
      </c>
      <c r="AG86" s="26" t="s">
        <v>1775</v>
      </c>
      <c r="AH86" s="25">
        <v>0</v>
      </c>
      <c r="AI86" s="22"/>
      <c r="AJ86" s="22"/>
      <c r="AK86" s="866"/>
      <c r="AL86" s="424">
        <f t="shared" ref="AL86:AM96" si="38">AL85</f>
        <v>5</v>
      </c>
      <c r="AM86" s="48">
        <f>AM84</f>
        <v>3</v>
      </c>
      <c r="AN86" s="50">
        <v>4</v>
      </c>
      <c r="AO86" s="869"/>
      <c r="AP86" s="41" t="s">
        <v>117</v>
      </c>
      <c r="AQ86" s="682"/>
      <c r="AR86" s="683"/>
      <c r="AS86" s="683"/>
      <c r="AT86" s="683"/>
      <c r="AU86" s="683"/>
      <c r="AV86" s="683"/>
      <c r="AW86" s="414">
        <f t="shared" si="34"/>
        <v>0</v>
      </c>
      <c r="AX86" s="414">
        <f t="shared" si="35"/>
        <v>0</v>
      </c>
    </row>
    <row r="87" spans="2:50" x14ac:dyDescent="0.2">
      <c r="B87" s="23"/>
      <c r="C87" s="23"/>
      <c r="D87" s="23"/>
      <c r="E87" s="29"/>
      <c r="F87" s="23"/>
      <c r="G87" s="23"/>
      <c r="H87" s="23"/>
      <c r="I87" s="23"/>
      <c r="J87" s="23"/>
      <c r="K87" s="22"/>
      <c r="L87" s="22"/>
      <c r="M87" s="22"/>
      <c r="N87" s="22"/>
      <c r="O87" s="22"/>
      <c r="P87" s="22"/>
      <c r="Q87" s="22"/>
      <c r="R87" s="40">
        <v>8</v>
      </c>
      <c r="S87" s="40">
        <v>11</v>
      </c>
      <c r="T87" s="894"/>
      <c r="U87" s="49" t="s">
        <v>146</v>
      </c>
      <c r="V87" s="417">
        <f>AS158</f>
        <v>884.41</v>
      </c>
      <c r="W87" s="417">
        <f>AU158</f>
        <v>245.59</v>
      </c>
      <c r="X87" s="417">
        <f>AW158</f>
        <v>1280.4000000000001</v>
      </c>
      <c r="Y87" s="417">
        <f>AX158</f>
        <v>490.17</v>
      </c>
      <c r="Z87" s="896"/>
      <c r="AA87" s="896"/>
      <c r="AB87" s="769" t="str">
        <f t="shared" si="19"/>
        <v>Resolução ANEEL Nº 2.859 de 22 de Abril de 2021</v>
      </c>
      <c r="AC87" s="22"/>
      <c r="AD87" s="22"/>
      <c r="AE87" s="22"/>
      <c r="AF87" s="25">
        <v>81</v>
      </c>
      <c r="AG87" s="26" t="s">
        <v>1776</v>
      </c>
      <c r="AH87" s="25">
        <v>0</v>
      </c>
      <c r="AI87" s="22"/>
      <c r="AJ87" s="22"/>
      <c r="AK87" s="866"/>
      <c r="AL87" s="424">
        <f t="shared" si="38"/>
        <v>5</v>
      </c>
      <c r="AM87" s="48">
        <f t="shared" si="38"/>
        <v>3</v>
      </c>
      <c r="AN87" s="50">
        <v>5</v>
      </c>
      <c r="AO87" s="869"/>
      <c r="AP87" s="41" t="s">
        <v>116</v>
      </c>
      <c r="AQ87" s="682"/>
      <c r="AR87" s="682"/>
      <c r="AS87" s="682"/>
      <c r="AT87" s="682"/>
      <c r="AU87" s="682"/>
      <c r="AV87" s="682"/>
      <c r="AW87" s="414">
        <f t="shared" si="34"/>
        <v>0</v>
      </c>
      <c r="AX87" s="414">
        <f t="shared" si="35"/>
        <v>0</v>
      </c>
    </row>
    <row r="88" spans="2:50" ht="15" thickBot="1" x14ac:dyDescent="0.25">
      <c r="B88" s="23"/>
      <c r="C88" s="23"/>
      <c r="D88" s="23"/>
      <c r="E88" s="29"/>
      <c r="F88" s="23"/>
      <c r="G88" s="23"/>
      <c r="H88" s="23"/>
      <c r="I88" s="23"/>
      <c r="J88" s="23"/>
      <c r="K88" s="22"/>
      <c r="L88" s="22"/>
      <c r="M88" s="22"/>
      <c r="N88" s="22"/>
      <c r="O88" s="22"/>
      <c r="P88" s="22"/>
      <c r="Q88" s="22"/>
      <c r="R88" s="40">
        <v>8</v>
      </c>
      <c r="S88" s="40">
        <v>12</v>
      </c>
      <c r="T88" s="895"/>
      <c r="U88" s="779" t="s">
        <v>175</v>
      </c>
      <c r="V88" s="780">
        <f>V87</f>
        <v>884.41</v>
      </c>
      <c r="W88" s="780">
        <f>W87</f>
        <v>245.59</v>
      </c>
      <c r="X88" s="780">
        <f>X87</f>
        <v>1280.4000000000001</v>
      </c>
      <c r="Y88" s="780">
        <f>Y87</f>
        <v>490.17</v>
      </c>
      <c r="Z88" s="902"/>
      <c r="AA88" s="902"/>
      <c r="AB88" s="769" t="str">
        <f t="shared" si="19"/>
        <v>Resolução ANEEL Nº 2.859 de 22 de Abril de 2021</v>
      </c>
      <c r="AC88" s="22"/>
      <c r="AD88" s="22"/>
      <c r="AE88" s="22"/>
      <c r="AF88" s="25">
        <v>82</v>
      </c>
      <c r="AG88" s="26" t="s">
        <v>1777</v>
      </c>
      <c r="AH88" s="25">
        <v>0</v>
      </c>
      <c r="AI88" s="22"/>
      <c r="AJ88" s="22"/>
      <c r="AK88" s="866"/>
      <c r="AL88" s="424">
        <f t="shared" si="38"/>
        <v>5</v>
      </c>
      <c r="AM88" s="53">
        <f t="shared" si="38"/>
        <v>3</v>
      </c>
      <c r="AN88" s="50">
        <v>6</v>
      </c>
      <c r="AO88" s="870"/>
      <c r="AP88" s="41" t="s">
        <v>59</v>
      </c>
      <c r="AQ88" s="682"/>
      <c r="AR88" s="683"/>
      <c r="AS88" s="683"/>
      <c r="AT88" s="683"/>
      <c r="AU88" s="683"/>
      <c r="AV88" s="683"/>
      <c r="AW88" s="414">
        <f t="shared" si="34"/>
        <v>0</v>
      </c>
      <c r="AX88" s="414">
        <f t="shared" si="35"/>
        <v>0</v>
      </c>
    </row>
    <row r="89" spans="2:50" x14ac:dyDescent="0.2">
      <c r="B89" s="23"/>
      <c r="C89" s="23"/>
      <c r="D89" s="23"/>
      <c r="E89" s="29"/>
      <c r="F89" s="23"/>
      <c r="G89" s="23"/>
      <c r="H89" s="23"/>
      <c r="I89" s="23"/>
      <c r="J89" s="23"/>
      <c r="K89" s="22"/>
      <c r="L89" s="22"/>
      <c r="M89" s="22"/>
      <c r="N89" s="22"/>
      <c r="O89" s="22"/>
      <c r="P89" s="22"/>
      <c r="Q89" s="22"/>
      <c r="R89" s="40">
        <v>9</v>
      </c>
      <c r="S89" s="40">
        <v>2</v>
      </c>
      <c r="T89" s="893">
        <v>2022</v>
      </c>
      <c r="U89" s="755" t="s">
        <v>156</v>
      </c>
      <c r="V89" s="773"/>
      <c r="W89" s="773"/>
      <c r="X89" s="773"/>
      <c r="Y89" s="773"/>
      <c r="Z89" s="897">
        <v>43684</v>
      </c>
      <c r="AA89" s="899">
        <v>44049</v>
      </c>
      <c r="AB89" s="769" t="s">
        <v>1889</v>
      </c>
      <c r="AC89" s="22"/>
      <c r="AD89" s="22"/>
      <c r="AE89" s="22"/>
      <c r="AF89" s="25">
        <v>83</v>
      </c>
      <c r="AG89" s="26" t="s">
        <v>1778</v>
      </c>
      <c r="AH89" s="25">
        <v>0</v>
      </c>
      <c r="AI89" s="22"/>
      <c r="AJ89" s="22"/>
      <c r="AK89" s="866"/>
      <c r="AL89" s="424">
        <f t="shared" si="38"/>
        <v>5</v>
      </c>
      <c r="AM89" s="48">
        <v>4</v>
      </c>
      <c r="AN89" s="46">
        <v>5</v>
      </c>
      <c r="AO89" s="868" t="s">
        <v>162</v>
      </c>
      <c r="AP89" s="41" t="s">
        <v>116</v>
      </c>
      <c r="AQ89" s="47"/>
      <c r="AR89" s="47"/>
      <c r="AS89" s="47"/>
      <c r="AT89" s="47"/>
      <c r="AU89" s="47"/>
      <c r="AV89" s="47"/>
      <c r="AW89" s="414">
        <f t="shared" si="34"/>
        <v>0</v>
      </c>
      <c r="AX89" s="414">
        <f t="shared" si="35"/>
        <v>0</v>
      </c>
    </row>
    <row r="90" spans="2:50" x14ac:dyDescent="0.2">
      <c r="B90" s="23"/>
      <c r="C90" s="23"/>
      <c r="D90" s="23"/>
      <c r="E90" s="29"/>
      <c r="F90" s="23"/>
      <c r="G90" s="23"/>
      <c r="H90" s="23"/>
      <c r="I90" s="23"/>
      <c r="J90" s="23"/>
      <c r="K90" s="22"/>
      <c r="L90" s="22"/>
      <c r="M90" s="22"/>
      <c r="N90" s="22"/>
      <c r="O90" s="22"/>
      <c r="P90" s="22"/>
      <c r="Q90" s="22"/>
      <c r="R90" s="40">
        <v>9</v>
      </c>
      <c r="S90" s="40">
        <v>3</v>
      </c>
      <c r="T90" s="894"/>
      <c r="U90" s="41" t="s">
        <v>118</v>
      </c>
      <c r="V90" s="416">
        <f t="shared" ref="V90:W93" si="39">AQ169</f>
        <v>0</v>
      </c>
      <c r="W90" s="416">
        <f t="shared" si="39"/>
        <v>0</v>
      </c>
      <c r="X90" s="416">
        <f t="shared" ref="X90:Y93" si="40">AW169</f>
        <v>0</v>
      </c>
      <c r="Y90" s="416">
        <f t="shared" si="40"/>
        <v>0</v>
      </c>
      <c r="Z90" s="875"/>
      <c r="AA90" s="900"/>
      <c r="AB90" s="769" t="str">
        <f>AB89</f>
        <v>Resolução ANEEL Nº 3026 de 19 de Abril de 2022</v>
      </c>
      <c r="AC90" s="22"/>
      <c r="AD90" s="22"/>
      <c r="AE90" s="22"/>
      <c r="AF90" s="25">
        <v>84</v>
      </c>
      <c r="AG90" s="26" t="s">
        <v>1779</v>
      </c>
      <c r="AH90" s="25">
        <v>0</v>
      </c>
      <c r="AI90" s="22"/>
      <c r="AJ90" s="22"/>
      <c r="AK90" s="866"/>
      <c r="AL90" s="424">
        <f t="shared" si="38"/>
        <v>5</v>
      </c>
      <c r="AM90" s="53">
        <v>4</v>
      </c>
      <c r="AN90" s="46">
        <v>6</v>
      </c>
      <c r="AO90" s="870"/>
      <c r="AP90" s="41" t="s">
        <v>59</v>
      </c>
      <c r="AQ90" s="47"/>
      <c r="AR90" s="47"/>
      <c r="AS90" s="47"/>
      <c r="AT90" s="47"/>
      <c r="AU90" s="47"/>
      <c r="AV90" s="47"/>
      <c r="AW90" s="414">
        <f t="shared" si="34"/>
        <v>0</v>
      </c>
      <c r="AX90" s="414">
        <f t="shared" si="35"/>
        <v>0</v>
      </c>
    </row>
    <row r="91" spans="2:50" x14ac:dyDescent="0.2">
      <c r="B91" s="23"/>
      <c r="C91" s="23"/>
      <c r="D91" s="23"/>
      <c r="E91" s="29"/>
      <c r="F91" s="23"/>
      <c r="G91" s="23"/>
      <c r="H91" s="23"/>
      <c r="I91" s="23"/>
      <c r="J91" s="23"/>
      <c r="K91" s="22"/>
      <c r="L91" s="22"/>
      <c r="M91" s="22"/>
      <c r="N91" s="22"/>
      <c r="O91" s="22"/>
      <c r="P91" s="22"/>
      <c r="Q91" s="22"/>
      <c r="R91" s="40">
        <v>9</v>
      </c>
      <c r="S91" s="40">
        <v>4</v>
      </c>
      <c r="T91" s="894"/>
      <c r="U91" s="41" t="s">
        <v>117</v>
      </c>
      <c r="V91" s="416">
        <f t="shared" si="39"/>
        <v>18.2</v>
      </c>
      <c r="W91" s="416">
        <f t="shared" si="39"/>
        <v>8.76</v>
      </c>
      <c r="X91" s="416">
        <f t="shared" si="40"/>
        <v>520.46</v>
      </c>
      <c r="Y91" s="416">
        <f t="shared" si="40"/>
        <v>343.21</v>
      </c>
      <c r="Z91" s="875"/>
      <c r="AA91" s="900"/>
      <c r="AB91" s="769" t="str">
        <f>AB90</f>
        <v>Resolução ANEEL Nº 3026 de 19 de Abril de 2022</v>
      </c>
      <c r="AC91" s="22"/>
      <c r="AD91" s="22"/>
      <c r="AE91" s="22"/>
      <c r="AF91" s="25">
        <v>85</v>
      </c>
      <c r="AG91" s="26" t="s">
        <v>1780</v>
      </c>
      <c r="AH91" s="25">
        <v>0</v>
      </c>
      <c r="AI91" s="22"/>
      <c r="AJ91" s="22"/>
      <c r="AK91" s="866"/>
      <c r="AL91" s="424">
        <f t="shared" si="38"/>
        <v>5</v>
      </c>
      <c r="AM91" s="48">
        <v>5</v>
      </c>
      <c r="AN91" s="46">
        <v>7</v>
      </c>
      <c r="AO91" s="868" t="s">
        <v>160</v>
      </c>
      <c r="AP91" s="41" t="s">
        <v>60</v>
      </c>
      <c r="AQ91" s="47"/>
      <c r="AR91" s="47"/>
      <c r="AS91" s="683"/>
      <c r="AT91" s="683"/>
      <c r="AU91" s="683"/>
      <c r="AV91" s="683"/>
      <c r="AW91" s="414">
        <f t="shared" si="34"/>
        <v>0</v>
      </c>
      <c r="AX91" s="414">
        <f t="shared" si="35"/>
        <v>0</v>
      </c>
    </row>
    <row r="92" spans="2:50" x14ac:dyDescent="0.2">
      <c r="B92" s="23"/>
      <c r="C92" s="23"/>
      <c r="D92" s="23"/>
      <c r="E92" s="29"/>
      <c r="F92" s="23"/>
      <c r="G92" s="23"/>
      <c r="H92" s="23"/>
      <c r="I92" s="23"/>
      <c r="J92" s="23"/>
      <c r="K92" s="22"/>
      <c r="L92" s="22"/>
      <c r="M92" s="22"/>
      <c r="N92" s="22"/>
      <c r="O92" s="22"/>
      <c r="P92" s="22"/>
      <c r="Q92" s="22"/>
      <c r="R92" s="40">
        <v>9</v>
      </c>
      <c r="S92" s="40">
        <v>5</v>
      </c>
      <c r="T92" s="894"/>
      <c r="U92" s="41" t="s">
        <v>116</v>
      </c>
      <c r="V92" s="416">
        <f t="shared" si="39"/>
        <v>0</v>
      </c>
      <c r="W92" s="416">
        <f t="shared" si="39"/>
        <v>0</v>
      </c>
      <c r="X92" s="416">
        <f t="shared" si="40"/>
        <v>0</v>
      </c>
      <c r="Y92" s="416">
        <f t="shared" si="40"/>
        <v>0</v>
      </c>
      <c r="Z92" s="875"/>
      <c r="AA92" s="900"/>
      <c r="AB92" s="769" t="str">
        <f t="shared" si="19"/>
        <v>Resolução ANEEL Nº 3026 de 19 de Abril de 2022</v>
      </c>
      <c r="AC92" s="22"/>
      <c r="AD92" s="22"/>
      <c r="AE92" s="22"/>
      <c r="AF92" s="25">
        <v>86</v>
      </c>
      <c r="AG92" s="26" t="s">
        <v>1781</v>
      </c>
      <c r="AH92" s="25">
        <v>0</v>
      </c>
      <c r="AI92" s="22"/>
      <c r="AJ92" s="22"/>
      <c r="AK92" s="866"/>
      <c r="AL92" s="424">
        <f t="shared" si="38"/>
        <v>5</v>
      </c>
      <c r="AM92" s="48">
        <v>5</v>
      </c>
      <c r="AN92" s="46">
        <v>8</v>
      </c>
      <c r="AO92" s="869"/>
      <c r="AP92" s="41" t="s">
        <v>145</v>
      </c>
      <c r="AQ92" s="47"/>
      <c r="AR92" s="47"/>
      <c r="AS92" s="683"/>
      <c r="AT92" s="683"/>
      <c r="AU92" s="683"/>
      <c r="AV92" s="683"/>
      <c r="AW92" s="414">
        <f t="shared" si="34"/>
        <v>0</v>
      </c>
      <c r="AX92" s="414">
        <f t="shared" si="35"/>
        <v>0</v>
      </c>
    </row>
    <row r="93" spans="2:50" x14ac:dyDescent="0.2">
      <c r="B93" s="23"/>
      <c r="C93" s="23"/>
      <c r="D93" s="23"/>
      <c r="E93" s="29"/>
      <c r="F93" s="23"/>
      <c r="G93" s="23"/>
      <c r="H93" s="23"/>
      <c r="I93" s="23"/>
      <c r="J93" s="23"/>
      <c r="K93" s="22"/>
      <c r="L93" s="22"/>
      <c r="M93" s="22"/>
      <c r="N93" s="22"/>
      <c r="O93" s="22"/>
      <c r="P93" s="22"/>
      <c r="Q93" s="22"/>
      <c r="R93" s="40">
        <v>9</v>
      </c>
      <c r="S93" s="40">
        <v>6</v>
      </c>
      <c r="T93" s="894"/>
      <c r="U93" s="41" t="s">
        <v>59</v>
      </c>
      <c r="V93" s="416">
        <f t="shared" si="39"/>
        <v>59.34</v>
      </c>
      <c r="W93" s="416">
        <f t="shared" si="39"/>
        <v>23.43</v>
      </c>
      <c r="X93" s="416">
        <f t="shared" si="40"/>
        <v>547.58999999999992</v>
      </c>
      <c r="Y93" s="416">
        <f t="shared" si="40"/>
        <v>370.34</v>
      </c>
      <c r="Z93" s="875"/>
      <c r="AA93" s="900"/>
      <c r="AB93" s="769" t="str">
        <f t="shared" si="19"/>
        <v>Resolução ANEEL Nº 3026 de 19 de Abril de 2022</v>
      </c>
      <c r="AC93" s="22"/>
      <c r="AD93" s="22"/>
      <c r="AE93" s="22"/>
      <c r="AF93" s="25">
        <v>87</v>
      </c>
      <c r="AG93" s="26" t="s">
        <v>1782</v>
      </c>
      <c r="AH93" s="25">
        <v>0</v>
      </c>
      <c r="AI93" s="22"/>
      <c r="AJ93" s="22"/>
      <c r="AK93" s="866"/>
      <c r="AL93" s="424">
        <f t="shared" si="38"/>
        <v>5</v>
      </c>
      <c r="AM93" s="48">
        <v>5</v>
      </c>
      <c r="AN93" s="46">
        <v>9</v>
      </c>
      <c r="AO93" s="869"/>
      <c r="AP93" s="41" t="s">
        <v>173</v>
      </c>
      <c r="AQ93" s="47"/>
      <c r="AR93" s="634"/>
      <c r="AS93" s="634"/>
      <c r="AT93" s="634"/>
      <c r="AU93" s="634"/>
      <c r="AV93" s="634"/>
      <c r="AW93" s="414">
        <f t="shared" si="34"/>
        <v>0</v>
      </c>
      <c r="AX93" s="414">
        <f t="shared" si="35"/>
        <v>0</v>
      </c>
    </row>
    <row r="94" spans="2:50" x14ac:dyDescent="0.2">
      <c r="B94" s="23"/>
      <c r="C94" s="23"/>
      <c r="D94" s="23"/>
      <c r="E94" s="29"/>
      <c r="F94" s="23"/>
      <c r="G94" s="23"/>
      <c r="H94" s="23"/>
      <c r="I94" s="23"/>
      <c r="J94" s="23"/>
      <c r="K94" s="22"/>
      <c r="L94" s="22"/>
      <c r="M94" s="22"/>
      <c r="N94" s="22"/>
      <c r="O94" s="22"/>
      <c r="P94" s="22"/>
      <c r="Q94" s="22"/>
      <c r="R94" s="40">
        <v>9</v>
      </c>
      <c r="S94" s="40">
        <v>7</v>
      </c>
      <c r="T94" s="894"/>
      <c r="U94" s="49" t="s">
        <v>60</v>
      </c>
      <c r="V94" s="417">
        <f>AS175</f>
        <v>1114.53</v>
      </c>
      <c r="W94" s="417">
        <f>AU175</f>
        <v>314.10000000000002</v>
      </c>
      <c r="X94" s="417">
        <f>AW175</f>
        <v>1581.8</v>
      </c>
      <c r="Y94" s="417">
        <f>AX175</f>
        <v>604.12</v>
      </c>
      <c r="Z94" s="875"/>
      <c r="AA94" s="900"/>
      <c r="AB94" s="769" t="str">
        <f t="shared" si="19"/>
        <v>Resolução ANEEL Nº 3026 de 19 de Abril de 2022</v>
      </c>
      <c r="AC94" s="22"/>
      <c r="AD94" s="22"/>
      <c r="AE94" s="22"/>
      <c r="AF94" s="25">
        <v>88</v>
      </c>
      <c r="AG94" s="26" t="s">
        <v>1783</v>
      </c>
      <c r="AH94" s="25">
        <v>0</v>
      </c>
      <c r="AI94" s="22"/>
      <c r="AJ94" s="22"/>
      <c r="AK94" s="866"/>
      <c r="AL94" s="424">
        <f t="shared" si="38"/>
        <v>5</v>
      </c>
      <c r="AM94" s="48">
        <v>5</v>
      </c>
      <c r="AN94" s="46">
        <v>10</v>
      </c>
      <c r="AO94" s="869"/>
      <c r="AP94" s="41" t="s">
        <v>174</v>
      </c>
      <c r="AQ94" s="47"/>
      <c r="AR94" s="47"/>
      <c r="AS94" s="634"/>
      <c r="AT94" s="634"/>
      <c r="AU94" s="634"/>
      <c r="AV94" s="634"/>
      <c r="AW94" s="414">
        <f t="shared" si="34"/>
        <v>0</v>
      </c>
      <c r="AX94" s="414">
        <f t="shared" si="35"/>
        <v>0</v>
      </c>
    </row>
    <row r="95" spans="2:50" x14ac:dyDescent="0.2">
      <c r="B95" s="23"/>
      <c r="C95" s="23"/>
      <c r="D95" s="23"/>
      <c r="E95" s="29"/>
      <c r="F95" s="23"/>
      <c r="G95" s="23"/>
      <c r="H95" s="23"/>
      <c r="I95" s="23"/>
      <c r="J95" s="23"/>
      <c r="K95" s="22"/>
      <c r="L95" s="22"/>
      <c r="M95" s="22"/>
      <c r="N95" s="22"/>
      <c r="O95" s="22"/>
      <c r="P95" s="22"/>
      <c r="Q95" s="22"/>
      <c r="R95" s="40">
        <v>9</v>
      </c>
      <c r="S95" s="40">
        <v>8</v>
      </c>
      <c r="T95" s="894"/>
      <c r="U95" s="49" t="s">
        <v>145</v>
      </c>
      <c r="V95" s="417">
        <f>AS176</f>
        <v>1018.27</v>
      </c>
      <c r="W95" s="417">
        <f>AU176</f>
        <v>289.38</v>
      </c>
      <c r="X95" s="417">
        <f>AW176</f>
        <v>1457.5</v>
      </c>
      <c r="Y95" s="417">
        <f>AX176</f>
        <v>562</v>
      </c>
      <c r="Z95" s="875"/>
      <c r="AA95" s="900"/>
      <c r="AB95" s="769" t="str">
        <f t="shared" si="19"/>
        <v>Resolução ANEEL Nº 3026 de 19 de Abril de 2022</v>
      </c>
      <c r="AC95" s="22"/>
      <c r="AD95" s="22"/>
      <c r="AE95" s="22"/>
      <c r="AF95" s="25">
        <v>89</v>
      </c>
      <c r="AG95" s="26" t="s">
        <v>1784</v>
      </c>
      <c r="AH95" s="25">
        <v>0</v>
      </c>
      <c r="AI95" s="22"/>
      <c r="AJ95" s="22"/>
      <c r="AK95" s="866"/>
      <c r="AL95" s="424">
        <f t="shared" si="38"/>
        <v>5</v>
      </c>
      <c r="AM95" s="48">
        <v>5</v>
      </c>
      <c r="AN95" s="46">
        <v>11</v>
      </c>
      <c r="AO95" s="869"/>
      <c r="AP95" s="41" t="s">
        <v>146</v>
      </c>
      <c r="AQ95" s="47"/>
      <c r="AR95" s="47"/>
      <c r="AS95" s="683"/>
      <c r="AT95" s="683"/>
      <c r="AU95" s="683"/>
      <c r="AV95" s="683"/>
      <c r="AW95" s="414">
        <f t="shared" si="34"/>
        <v>0</v>
      </c>
      <c r="AX95" s="414">
        <f t="shared" si="35"/>
        <v>0</v>
      </c>
    </row>
    <row r="96" spans="2:50" x14ac:dyDescent="0.2">
      <c r="B96" s="23"/>
      <c r="C96" s="23"/>
      <c r="D96" s="23"/>
      <c r="E96" s="29"/>
      <c r="F96" s="23"/>
      <c r="G96" s="23"/>
      <c r="H96" s="23"/>
      <c r="I96" s="23"/>
      <c r="J96" s="23"/>
      <c r="K96" s="22"/>
      <c r="L96" s="22"/>
      <c r="M96" s="22"/>
      <c r="N96" s="22"/>
      <c r="O96" s="22"/>
      <c r="P96" s="22"/>
      <c r="Q96" s="22"/>
      <c r="R96" s="40">
        <v>9</v>
      </c>
      <c r="S96" s="40">
        <v>9</v>
      </c>
      <c r="T96" s="894"/>
      <c r="U96" s="49" t="s">
        <v>173</v>
      </c>
      <c r="V96" s="411"/>
      <c r="W96" s="411"/>
      <c r="X96" s="411"/>
      <c r="Y96" s="411"/>
      <c r="Z96" s="875"/>
      <c r="AA96" s="900"/>
      <c r="AB96" s="769" t="str">
        <f t="shared" si="19"/>
        <v>Resolução ANEEL Nº 3026 de 19 de Abril de 2022</v>
      </c>
      <c r="AC96" s="22"/>
      <c r="AD96" s="22"/>
      <c r="AE96" s="22"/>
      <c r="AF96" s="25">
        <v>90</v>
      </c>
      <c r="AG96" s="26" t="s">
        <v>1785</v>
      </c>
      <c r="AH96" s="25">
        <v>0</v>
      </c>
      <c r="AI96" s="22"/>
      <c r="AJ96" s="22"/>
      <c r="AK96" s="867"/>
      <c r="AL96" s="425">
        <f t="shared" si="38"/>
        <v>5</v>
      </c>
      <c r="AM96" s="53">
        <v>5</v>
      </c>
      <c r="AN96" s="46">
        <v>12</v>
      </c>
      <c r="AO96" s="870"/>
      <c r="AP96" s="41" t="s">
        <v>175</v>
      </c>
      <c r="AQ96" s="47"/>
      <c r="AR96" s="47"/>
      <c r="AS96" s="683"/>
      <c r="AT96" s="683"/>
      <c r="AU96" s="683"/>
      <c r="AV96" s="683"/>
      <c r="AW96" s="414">
        <f>AS96+AT96</f>
        <v>0</v>
      </c>
      <c r="AX96" s="414">
        <f>AU96+AV96</f>
        <v>0</v>
      </c>
    </row>
    <row r="97" spans="2:50" x14ac:dyDescent="0.2">
      <c r="B97" s="23"/>
      <c r="C97" s="23"/>
      <c r="D97" s="23"/>
      <c r="E97" s="29"/>
      <c r="F97" s="23"/>
      <c r="G97" s="23"/>
      <c r="H97" s="23"/>
      <c r="I97" s="23"/>
      <c r="J97" s="23"/>
      <c r="K97" s="22"/>
      <c r="L97" s="22"/>
      <c r="M97" s="22"/>
      <c r="N97" s="22"/>
      <c r="O97" s="22"/>
      <c r="P97" s="22"/>
      <c r="Q97" s="22"/>
      <c r="R97" s="40">
        <v>9</v>
      </c>
      <c r="S97" s="40">
        <v>10</v>
      </c>
      <c r="T97" s="894"/>
      <c r="U97" s="49" t="s">
        <v>174</v>
      </c>
      <c r="V97" s="411"/>
      <c r="W97" s="411"/>
      <c r="X97" s="411"/>
      <c r="Y97" s="411"/>
      <c r="Z97" s="875"/>
      <c r="AA97" s="900"/>
      <c r="AB97" s="769" t="str">
        <f t="shared" si="19"/>
        <v>Resolução ANEEL Nº 3026 de 19 de Abril de 2022</v>
      </c>
      <c r="AC97" s="22"/>
      <c r="AD97" s="22"/>
      <c r="AE97" s="22"/>
      <c r="AF97" s="25">
        <v>91</v>
      </c>
      <c r="AG97" s="26" t="s">
        <v>1786</v>
      </c>
      <c r="AH97" s="25">
        <v>0</v>
      </c>
      <c r="AI97" s="22"/>
      <c r="AJ97" s="22"/>
      <c r="AK97" s="865">
        <v>2019</v>
      </c>
      <c r="AL97" s="423">
        <v>6</v>
      </c>
      <c r="AM97" s="45">
        <v>2</v>
      </c>
      <c r="AN97" s="46">
        <v>5</v>
      </c>
      <c r="AO97" s="868" t="s">
        <v>148</v>
      </c>
      <c r="AP97" s="41" t="s">
        <v>116</v>
      </c>
      <c r="AQ97" s="47"/>
      <c r="AR97" s="47"/>
      <c r="AS97" s="47"/>
      <c r="AT97" s="47"/>
      <c r="AU97" s="47"/>
      <c r="AV97" s="47"/>
      <c r="AW97" s="414">
        <f t="shared" ref="AW97:AW117" si="41">AS97+AT97</f>
        <v>0</v>
      </c>
      <c r="AX97" s="414">
        <f t="shared" ref="AX97:AX117" si="42">AU97+AV97</f>
        <v>0</v>
      </c>
    </row>
    <row r="98" spans="2:50" x14ac:dyDescent="0.2">
      <c r="B98" s="23"/>
      <c r="C98" s="23"/>
      <c r="D98" s="23"/>
      <c r="E98" s="29"/>
      <c r="F98" s="23"/>
      <c r="G98" s="23"/>
      <c r="H98" s="23"/>
      <c r="I98" s="23"/>
      <c r="J98" s="23"/>
      <c r="K98" s="22"/>
      <c r="L98" s="22"/>
      <c r="M98" s="22"/>
      <c r="N98" s="22"/>
      <c r="O98" s="22"/>
      <c r="P98" s="22"/>
      <c r="Q98" s="22"/>
      <c r="R98" s="40">
        <v>9</v>
      </c>
      <c r="S98" s="40">
        <v>11</v>
      </c>
      <c r="T98" s="894"/>
      <c r="U98" s="49" t="s">
        <v>146</v>
      </c>
      <c r="V98" s="417">
        <f>AS179</f>
        <v>1130.17</v>
      </c>
      <c r="W98" s="417">
        <f>AU179</f>
        <v>317.23</v>
      </c>
      <c r="X98" s="417">
        <f>AW179</f>
        <v>1597.44</v>
      </c>
      <c r="Y98" s="417">
        <f>AX179</f>
        <v>607.25</v>
      </c>
      <c r="Z98" s="875"/>
      <c r="AA98" s="900"/>
      <c r="AB98" s="769" t="str">
        <f t="shared" si="19"/>
        <v>Resolução ANEEL Nº 3026 de 19 de Abril de 2022</v>
      </c>
      <c r="AC98" s="22"/>
      <c r="AD98" s="22"/>
      <c r="AE98" s="22"/>
      <c r="AF98" s="25">
        <v>92</v>
      </c>
      <c r="AG98" s="26" t="s">
        <v>1787</v>
      </c>
      <c r="AH98" s="25">
        <v>0</v>
      </c>
      <c r="AI98" s="22"/>
      <c r="AJ98" s="22"/>
      <c r="AK98" s="866"/>
      <c r="AL98" s="424">
        <f t="shared" ref="AL98:AM104" si="43">AL97</f>
        <v>6</v>
      </c>
      <c r="AM98" s="48">
        <f t="shared" si="43"/>
        <v>2</v>
      </c>
      <c r="AN98" s="46">
        <v>6</v>
      </c>
      <c r="AO98" s="869"/>
      <c r="AP98" s="41" t="s">
        <v>59</v>
      </c>
      <c r="AQ98" s="47"/>
      <c r="AR98" s="47"/>
      <c r="AS98" s="47"/>
      <c r="AT98" s="47"/>
      <c r="AU98" s="47"/>
      <c r="AV98" s="47"/>
      <c r="AW98" s="414">
        <f t="shared" si="41"/>
        <v>0</v>
      </c>
      <c r="AX98" s="414">
        <f t="shared" si="42"/>
        <v>0</v>
      </c>
    </row>
    <row r="99" spans="2:50" ht="15" thickBot="1" x14ac:dyDescent="0.25">
      <c r="B99" s="23"/>
      <c r="C99" s="23"/>
      <c r="D99" s="23"/>
      <c r="E99" s="29"/>
      <c r="F99" s="23"/>
      <c r="G99" s="23"/>
      <c r="H99" s="23"/>
      <c r="I99" s="23"/>
      <c r="J99" s="23"/>
      <c r="K99" s="22"/>
      <c r="L99" s="22"/>
      <c r="M99" s="22"/>
      <c r="N99" s="22"/>
      <c r="O99" s="22"/>
      <c r="P99" s="22"/>
      <c r="Q99" s="22"/>
      <c r="R99" s="40">
        <v>9</v>
      </c>
      <c r="S99" s="40">
        <v>12</v>
      </c>
      <c r="T99" s="895"/>
      <c r="U99" s="779" t="s">
        <v>175</v>
      </c>
      <c r="V99" s="780">
        <f>V98</f>
        <v>1130.17</v>
      </c>
      <c r="W99" s="780">
        <f>W98</f>
        <v>317.23</v>
      </c>
      <c r="X99" s="780">
        <f>X98</f>
        <v>1597.44</v>
      </c>
      <c r="Y99" s="780">
        <f>Y98</f>
        <v>607.25</v>
      </c>
      <c r="Z99" s="898"/>
      <c r="AA99" s="901"/>
      <c r="AB99" s="769" t="str">
        <f t="shared" ref="AB99:AB121" si="44">AB98</f>
        <v>Resolução ANEEL Nº 3026 de 19 de Abril de 2022</v>
      </c>
      <c r="AC99" s="22"/>
      <c r="AD99" s="22"/>
      <c r="AE99" s="22"/>
      <c r="AF99" s="25">
        <v>93</v>
      </c>
      <c r="AG99" s="26" t="s">
        <v>1788</v>
      </c>
      <c r="AH99" s="25">
        <v>0</v>
      </c>
      <c r="AI99" s="22"/>
      <c r="AJ99" s="22"/>
      <c r="AK99" s="866"/>
      <c r="AL99" s="424">
        <f t="shared" si="43"/>
        <v>6</v>
      </c>
      <c r="AM99" s="48">
        <f>AM97</f>
        <v>2</v>
      </c>
      <c r="AN99" s="46">
        <v>7</v>
      </c>
      <c r="AO99" s="869"/>
      <c r="AP99" s="41" t="s">
        <v>60</v>
      </c>
      <c r="AQ99" s="47"/>
      <c r="AR99" s="47"/>
      <c r="AS99" s="47"/>
      <c r="AT99" s="47"/>
      <c r="AU99" s="47"/>
      <c r="AV99" s="47"/>
      <c r="AW99" s="414">
        <f t="shared" si="41"/>
        <v>0</v>
      </c>
      <c r="AX99" s="414">
        <f t="shared" si="42"/>
        <v>0</v>
      </c>
    </row>
    <row r="100" spans="2:50" x14ac:dyDescent="0.2">
      <c r="B100" s="23"/>
      <c r="C100" s="23"/>
      <c r="D100" s="23"/>
      <c r="E100" s="29"/>
      <c r="F100" s="23"/>
      <c r="G100" s="23"/>
      <c r="H100" s="23"/>
      <c r="I100" s="23"/>
      <c r="J100" s="23"/>
      <c r="K100" s="22"/>
      <c r="L100" s="22"/>
      <c r="M100" s="22"/>
      <c r="N100" s="22"/>
      <c r="O100" s="22"/>
      <c r="P100" s="22"/>
      <c r="Q100" s="22"/>
      <c r="R100" s="40">
        <v>10</v>
      </c>
      <c r="S100" s="40">
        <v>2</v>
      </c>
      <c r="T100" s="872">
        <v>2023</v>
      </c>
      <c r="U100" s="750" t="s">
        <v>156</v>
      </c>
      <c r="V100" s="772"/>
      <c r="W100" s="772"/>
      <c r="X100" s="772"/>
      <c r="Y100" s="772"/>
      <c r="Z100" s="875">
        <v>45038</v>
      </c>
      <c r="AA100" s="875">
        <v>45403</v>
      </c>
      <c r="AB100" s="42" t="s">
        <v>1890</v>
      </c>
      <c r="AC100" s="22"/>
      <c r="AD100" s="22"/>
      <c r="AE100" s="22"/>
      <c r="AF100" s="25">
        <v>94</v>
      </c>
      <c r="AG100" s="26" t="s">
        <v>1789</v>
      </c>
      <c r="AH100" s="25">
        <v>0</v>
      </c>
      <c r="AI100" s="22"/>
      <c r="AJ100" s="22"/>
      <c r="AK100" s="866"/>
      <c r="AL100" s="424">
        <f t="shared" si="43"/>
        <v>6</v>
      </c>
      <c r="AM100" s="48">
        <f>AM97</f>
        <v>2</v>
      </c>
      <c r="AN100" s="46">
        <v>8</v>
      </c>
      <c r="AO100" s="869"/>
      <c r="AP100" s="41" t="s">
        <v>145</v>
      </c>
      <c r="AQ100" s="47"/>
      <c r="AR100" s="47"/>
      <c r="AS100" s="47"/>
      <c r="AT100" s="47"/>
      <c r="AU100" s="47"/>
      <c r="AV100" s="47"/>
      <c r="AW100" s="414">
        <f t="shared" si="41"/>
        <v>0</v>
      </c>
      <c r="AX100" s="414">
        <f t="shared" si="42"/>
        <v>0</v>
      </c>
    </row>
    <row r="101" spans="2:50" x14ac:dyDescent="0.2">
      <c r="B101" s="23"/>
      <c r="C101" s="23"/>
      <c r="D101" s="23"/>
      <c r="E101" s="29"/>
      <c r="F101" s="23"/>
      <c r="G101" s="23"/>
      <c r="H101" s="23"/>
      <c r="I101" s="23"/>
      <c r="J101" s="23"/>
      <c r="K101" s="22"/>
      <c r="L101" s="22"/>
      <c r="M101" s="22"/>
      <c r="N101" s="22"/>
      <c r="O101" s="22"/>
      <c r="P101" s="22"/>
      <c r="Q101" s="22"/>
      <c r="R101" s="40">
        <v>10</v>
      </c>
      <c r="S101" s="40">
        <v>3</v>
      </c>
      <c r="T101" s="872"/>
      <c r="U101" s="41" t="s">
        <v>118</v>
      </c>
      <c r="V101" s="412"/>
      <c r="W101" s="412"/>
      <c r="X101" s="412"/>
      <c r="Y101" s="412"/>
      <c r="Z101" s="896"/>
      <c r="AA101" s="896"/>
      <c r="AB101" s="42" t="str">
        <f>AB100</f>
        <v>Resolução ANEEL Nº 3.185 de 18 de abril de 2023</v>
      </c>
      <c r="AC101" s="22"/>
      <c r="AD101" s="22"/>
      <c r="AE101" s="22"/>
      <c r="AF101" s="25">
        <v>95</v>
      </c>
      <c r="AG101" s="26" t="s">
        <v>1790</v>
      </c>
      <c r="AH101" s="25">
        <v>0</v>
      </c>
      <c r="AI101" s="22"/>
      <c r="AJ101" s="22"/>
      <c r="AK101" s="866"/>
      <c r="AL101" s="424">
        <f t="shared" si="43"/>
        <v>6</v>
      </c>
      <c r="AM101" s="48">
        <f>AM97</f>
        <v>2</v>
      </c>
      <c r="AN101" s="46">
        <v>9</v>
      </c>
      <c r="AO101" s="869"/>
      <c r="AP101" s="41" t="s">
        <v>173</v>
      </c>
      <c r="AQ101" s="47"/>
      <c r="AR101" s="47"/>
      <c r="AS101" s="47"/>
      <c r="AT101" s="47"/>
      <c r="AU101" s="47"/>
      <c r="AV101" s="47"/>
      <c r="AW101" s="414">
        <f t="shared" si="41"/>
        <v>0</v>
      </c>
      <c r="AX101" s="414">
        <f t="shared" si="42"/>
        <v>0</v>
      </c>
    </row>
    <row r="102" spans="2:50" x14ac:dyDescent="0.2">
      <c r="B102" s="23"/>
      <c r="C102" s="23"/>
      <c r="D102" s="23"/>
      <c r="E102" s="29"/>
      <c r="F102" s="23"/>
      <c r="G102" s="23"/>
      <c r="H102" s="23"/>
      <c r="I102" s="23"/>
      <c r="J102" s="23"/>
      <c r="K102" s="22"/>
      <c r="L102" s="22"/>
      <c r="M102" s="22"/>
      <c r="N102" s="22"/>
      <c r="O102" s="22"/>
      <c r="P102" s="22"/>
      <c r="Q102" s="22"/>
      <c r="R102" s="40">
        <v>10</v>
      </c>
      <c r="S102" s="40">
        <v>4</v>
      </c>
      <c r="T102" s="872"/>
      <c r="U102" s="41" t="s">
        <v>117</v>
      </c>
      <c r="V102" s="412">
        <v>14.94</v>
      </c>
      <c r="W102" s="412">
        <v>10.43</v>
      </c>
      <c r="X102" s="412">
        <v>513.41</v>
      </c>
      <c r="Y102" s="412">
        <v>334.93</v>
      </c>
      <c r="Z102" s="896"/>
      <c r="AA102" s="896"/>
      <c r="AB102" s="42" t="str">
        <f>AB101</f>
        <v>Resolução ANEEL Nº 3.185 de 18 de abril de 2023</v>
      </c>
      <c r="AC102" s="22"/>
      <c r="AD102" s="22"/>
      <c r="AE102" s="22"/>
      <c r="AF102" s="25">
        <v>96</v>
      </c>
      <c r="AG102" s="26" t="s">
        <v>1791</v>
      </c>
      <c r="AH102" s="25">
        <v>0</v>
      </c>
      <c r="AI102" s="22"/>
      <c r="AJ102" s="22"/>
      <c r="AK102" s="866"/>
      <c r="AL102" s="424">
        <f t="shared" si="43"/>
        <v>6</v>
      </c>
      <c r="AM102" s="48">
        <f>AM98</f>
        <v>2</v>
      </c>
      <c r="AN102" s="50">
        <v>10</v>
      </c>
      <c r="AO102" s="869"/>
      <c r="AP102" s="41" t="s">
        <v>174</v>
      </c>
      <c r="AQ102" s="47"/>
      <c r="AR102" s="47"/>
      <c r="AS102" s="47"/>
      <c r="AT102" s="47"/>
      <c r="AU102" s="47"/>
      <c r="AV102" s="47"/>
      <c r="AW102" s="414">
        <f t="shared" si="41"/>
        <v>0</v>
      </c>
      <c r="AX102" s="414">
        <f t="shared" si="42"/>
        <v>0</v>
      </c>
    </row>
    <row r="103" spans="2:50" x14ac:dyDescent="0.2">
      <c r="B103" s="23"/>
      <c r="C103" s="23"/>
      <c r="D103" s="23"/>
      <c r="E103" s="29"/>
      <c r="F103" s="23"/>
      <c r="G103" s="23"/>
      <c r="H103" s="23"/>
      <c r="I103" s="23"/>
      <c r="J103" s="23"/>
      <c r="K103" s="22"/>
      <c r="L103" s="22"/>
      <c r="M103" s="22"/>
      <c r="N103" s="22"/>
      <c r="O103" s="22"/>
      <c r="P103" s="22"/>
      <c r="Q103" s="22"/>
      <c r="R103" s="40">
        <v>10</v>
      </c>
      <c r="S103" s="40">
        <v>5</v>
      </c>
      <c r="T103" s="872"/>
      <c r="U103" s="41" t="s">
        <v>116</v>
      </c>
      <c r="V103" s="412"/>
      <c r="W103" s="412"/>
      <c r="X103" s="412"/>
      <c r="Y103" s="412"/>
      <c r="Z103" s="896"/>
      <c r="AA103" s="896"/>
      <c r="AB103" s="42" t="str">
        <f t="shared" si="44"/>
        <v>Resolução ANEEL Nº 3.185 de 18 de abril de 2023</v>
      </c>
      <c r="AC103" s="22"/>
      <c r="AD103" s="22"/>
      <c r="AE103" s="22"/>
      <c r="AF103" s="25">
        <v>97</v>
      </c>
      <c r="AG103" s="26" t="s">
        <v>1792</v>
      </c>
      <c r="AH103" s="25">
        <v>0</v>
      </c>
      <c r="AI103" s="22"/>
      <c r="AJ103" s="22"/>
      <c r="AK103" s="866"/>
      <c r="AL103" s="424">
        <f t="shared" si="43"/>
        <v>6</v>
      </c>
      <c r="AM103" s="48">
        <f>AM99</f>
        <v>2</v>
      </c>
      <c r="AN103" s="50">
        <v>11</v>
      </c>
      <c r="AO103" s="869"/>
      <c r="AP103" s="41" t="s">
        <v>146</v>
      </c>
      <c r="AQ103" s="47"/>
      <c r="AR103" s="47"/>
      <c r="AS103" s="47"/>
      <c r="AT103" s="47"/>
      <c r="AU103" s="47"/>
      <c r="AV103" s="47"/>
      <c r="AW103" s="414">
        <f t="shared" si="41"/>
        <v>0</v>
      </c>
      <c r="AX103" s="414">
        <f t="shared" si="42"/>
        <v>0</v>
      </c>
    </row>
    <row r="104" spans="2:50" x14ac:dyDescent="0.2">
      <c r="B104" s="23"/>
      <c r="C104" s="23"/>
      <c r="D104" s="23"/>
      <c r="E104" s="29"/>
      <c r="F104" s="23"/>
      <c r="G104" s="23"/>
      <c r="H104" s="23"/>
      <c r="I104" s="23"/>
      <c r="J104" s="23"/>
      <c r="K104" s="22"/>
      <c r="L104" s="22"/>
      <c r="M104" s="22"/>
      <c r="N104" s="22"/>
      <c r="O104" s="22"/>
      <c r="P104" s="22"/>
      <c r="Q104" s="22"/>
      <c r="R104" s="40">
        <v>10</v>
      </c>
      <c r="S104" s="40">
        <v>6</v>
      </c>
      <c r="T104" s="872"/>
      <c r="U104" s="41" t="s">
        <v>59</v>
      </c>
      <c r="V104" s="412">
        <v>43.06</v>
      </c>
      <c r="W104" s="412">
        <v>21.58</v>
      </c>
      <c r="X104" s="412">
        <v>547.55999999999995</v>
      </c>
      <c r="Y104" s="412">
        <v>369.07</v>
      </c>
      <c r="Z104" s="896"/>
      <c r="AA104" s="896"/>
      <c r="AB104" s="42" t="str">
        <f t="shared" si="44"/>
        <v>Resolução ANEEL Nº 3.185 de 18 de abril de 2023</v>
      </c>
      <c r="AC104" s="22"/>
      <c r="AD104" s="22"/>
      <c r="AE104" s="22"/>
      <c r="AF104" s="25">
        <v>98</v>
      </c>
      <c r="AG104" s="26" t="s">
        <v>1793</v>
      </c>
      <c r="AH104" s="25">
        <v>0</v>
      </c>
      <c r="AI104" s="22"/>
      <c r="AJ104" s="22"/>
      <c r="AK104" s="866"/>
      <c r="AL104" s="424">
        <f t="shared" si="43"/>
        <v>6</v>
      </c>
      <c r="AM104" s="48">
        <f>AM100</f>
        <v>2</v>
      </c>
      <c r="AN104" s="50">
        <v>12</v>
      </c>
      <c r="AO104" s="870"/>
      <c r="AP104" s="41" t="s">
        <v>175</v>
      </c>
      <c r="AQ104" s="47"/>
      <c r="AR104" s="47"/>
      <c r="AS104" s="47"/>
      <c r="AT104" s="47"/>
      <c r="AU104" s="47"/>
      <c r="AV104" s="47"/>
      <c r="AW104" s="414">
        <f t="shared" si="41"/>
        <v>0</v>
      </c>
      <c r="AX104" s="414">
        <f t="shared" si="42"/>
        <v>0</v>
      </c>
    </row>
    <row r="105" spans="2:50" x14ac:dyDescent="0.2">
      <c r="B105" s="23"/>
      <c r="C105" s="23"/>
      <c r="D105" s="23"/>
      <c r="E105" s="29"/>
      <c r="F105" s="23"/>
      <c r="G105" s="23"/>
      <c r="H105" s="23"/>
      <c r="I105" s="23"/>
      <c r="J105" s="23"/>
      <c r="K105" s="22"/>
      <c r="L105" s="22"/>
      <c r="M105" s="22"/>
      <c r="N105" s="22"/>
      <c r="O105" s="22"/>
      <c r="P105" s="22"/>
      <c r="Q105" s="22"/>
      <c r="R105" s="40">
        <v>10</v>
      </c>
      <c r="S105" s="40">
        <v>7</v>
      </c>
      <c r="T105" s="872"/>
      <c r="U105" s="49" t="s">
        <v>60</v>
      </c>
      <c r="V105" s="411">
        <v>1172.8399999999999</v>
      </c>
      <c r="W105" s="411">
        <v>337.3</v>
      </c>
      <c r="X105" s="411">
        <v>1635.27</v>
      </c>
      <c r="Y105" s="411">
        <v>621.24</v>
      </c>
      <c r="Z105" s="896"/>
      <c r="AA105" s="896"/>
      <c r="AB105" s="42" t="str">
        <f t="shared" si="44"/>
        <v>Resolução ANEEL Nº 3.185 de 18 de abril de 2023</v>
      </c>
      <c r="AC105" s="22"/>
      <c r="AD105" s="22"/>
      <c r="AE105" s="22"/>
      <c r="AF105" s="25">
        <v>99</v>
      </c>
      <c r="AG105" s="26" t="s">
        <v>1794</v>
      </c>
      <c r="AH105" s="25">
        <v>0</v>
      </c>
      <c r="AI105" s="22"/>
      <c r="AJ105" s="22"/>
      <c r="AK105" s="866"/>
      <c r="AL105" s="424">
        <f>AL101</f>
        <v>6</v>
      </c>
      <c r="AM105" s="45">
        <v>3</v>
      </c>
      <c r="AN105" s="50">
        <v>2</v>
      </c>
      <c r="AO105" s="868" t="s">
        <v>161</v>
      </c>
      <c r="AP105" s="41" t="s">
        <v>156</v>
      </c>
      <c r="AQ105" s="47">
        <v>3.82</v>
      </c>
      <c r="AR105" s="47">
        <v>3.72</v>
      </c>
      <c r="AS105" s="47">
        <v>22.44</v>
      </c>
      <c r="AT105" s="47">
        <v>404.72</v>
      </c>
      <c r="AU105" s="47">
        <v>22.44</v>
      </c>
      <c r="AV105" s="47">
        <v>242.34</v>
      </c>
      <c r="AW105" s="414">
        <f t="shared" si="41"/>
        <v>427.16</v>
      </c>
      <c r="AX105" s="414">
        <f t="shared" si="42"/>
        <v>264.78000000000003</v>
      </c>
    </row>
    <row r="106" spans="2:50" x14ac:dyDescent="0.2">
      <c r="B106" s="23"/>
      <c r="C106" s="23"/>
      <c r="D106" s="23"/>
      <c r="E106" s="29"/>
      <c r="F106" s="23"/>
      <c r="G106" s="23"/>
      <c r="H106" s="23"/>
      <c r="I106" s="23"/>
      <c r="J106" s="23"/>
      <c r="K106" s="22"/>
      <c r="L106" s="22"/>
      <c r="M106" s="22"/>
      <c r="N106" s="22"/>
      <c r="O106" s="22"/>
      <c r="P106" s="22"/>
      <c r="Q106" s="22"/>
      <c r="R106" s="40">
        <v>10</v>
      </c>
      <c r="S106" s="40">
        <v>8</v>
      </c>
      <c r="T106" s="872"/>
      <c r="U106" s="49" t="s">
        <v>145</v>
      </c>
      <c r="V106" s="411">
        <f>V105</f>
        <v>1172.8399999999999</v>
      </c>
      <c r="W106" s="411">
        <f t="shared" ref="W106:Y106" si="45">W105</f>
        <v>337.3</v>
      </c>
      <c r="X106" s="411">
        <f t="shared" si="45"/>
        <v>1635.27</v>
      </c>
      <c r="Y106" s="411">
        <f t="shared" si="45"/>
        <v>621.24</v>
      </c>
      <c r="Z106" s="896"/>
      <c r="AA106" s="896"/>
      <c r="AB106" s="42" t="str">
        <f t="shared" si="44"/>
        <v>Resolução ANEEL Nº 3.185 de 18 de abril de 2023</v>
      </c>
      <c r="AC106" s="22"/>
      <c r="AD106" s="22"/>
      <c r="AE106" s="22"/>
      <c r="AF106" s="25">
        <v>100</v>
      </c>
      <c r="AG106" s="26" t="s">
        <v>1795</v>
      </c>
      <c r="AH106" s="25">
        <v>0</v>
      </c>
      <c r="AI106" s="22"/>
      <c r="AJ106" s="22"/>
      <c r="AK106" s="866"/>
      <c r="AL106" s="424">
        <f>AL101</f>
        <v>6</v>
      </c>
      <c r="AM106" s="48">
        <f>AM105</f>
        <v>3</v>
      </c>
      <c r="AN106" s="50">
        <v>3</v>
      </c>
      <c r="AO106" s="869"/>
      <c r="AP106" s="41" t="s">
        <v>118</v>
      </c>
      <c r="AQ106" s="47"/>
      <c r="AR106" s="47"/>
      <c r="AS106" s="47"/>
      <c r="AT106" s="47"/>
      <c r="AU106" s="47"/>
      <c r="AV106" s="47"/>
      <c r="AW106" s="414">
        <f t="shared" si="41"/>
        <v>0</v>
      </c>
      <c r="AX106" s="414">
        <f t="shared" si="42"/>
        <v>0</v>
      </c>
    </row>
    <row r="107" spans="2:50" x14ac:dyDescent="0.2">
      <c r="B107" s="23"/>
      <c r="C107" s="23"/>
      <c r="D107" s="23"/>
      <c r="E107" s="29"/>
      <c r="F107" s="23"/>
      <c r="G107" s="23"/>
      <c r="H107" s="23"/>
      <c r="I107" s="23"/>
      <c r="J107" s="23"/>
      <c r="K107" s="22"/>
      <c r="L107" s="22"/>
      <c r="M107" s="22"/>
      <c r="N107" s="22"/>
      <c r="O107" s="22"/>
      <c r="P107" s="22"/>
      <c r="Q107" s="22"/>
      <c r="R107" s="40">
        <v>10</v>
      </c>
      <c r="S107" s="40">
        <v>9</v>
      </c>
      <c r="T107" s="872"/>
      <c r="U107" s="49" t="s">
        <v>173</v>
      </c>
      <c r="V107" s="411"/>
      <c r="W107" s="411"/>
      <c r="X107" s="411"/>
      <c r="Y107" s="411"/>
      <c r="Z107" s="896"/>
      <c r="AA107" s="896"/>
      <c r="AB107" s="42" t="str">
        <f t="shared" si="44"/>
        <v>Resolução ANEEL Nº 3.185 de 18 de abril de 2023</v>
      </c>
      <c r="AC107" s="22"/>
      <c r="AD107" s="22"/>
      <c r="AE107" s="22"/>
      <c r="AF107" s="25">
        <v>101</v>
      </c>
      <c r="AG107" s="26" t="s">
        <v>1796</v>
      </c>
      <c r="AH107" s="25">
        <v>0</v>
      </c>
      <c r="AI107" s="22"/>
      <c r="AJ107" s="22"/>
      <c r="AK107" s="866"/>
      <c r="AL107" s="424">
        <f t="shared" ref="AL107:AM117" si="46">AL106</f>
        <v>6</v>
      </c>
      <c r="AM107" s="48">
        <f>AM105</f>
        <v>3</v>
      </c>
      <c r="AN107" s="50">
        <v>4</v>
      </c>
      <c r="AO107" s="869"/>
      <c r="AP107" s="41" t="s">
        <v>117</v>
      </c>
      <c r="AQ107" s="47">
        <v>11.97</v>
      </c>
      <c r="AR107" s="47">
        <v>6</v>
      </c>
      <c r="AS107" s="47">
        <v>31.61</v>
      </c>
      <c r="AT107" s="47">
        <v>404.72</v>
      </c>
      <c r="AU107" s="47">
        <v>31.61</v>
      </c>
      <c r="AV107" s="47">
        <v>242.34</v>
      </c>
      <c r="AW107" s="414">
        <f t="shared" si="41"/>
        <v>436.33000000000004</v>
      </c>
      <c r="AX107" s="414">
        <f t="shared" si="42"/>
        <v>273.95</v>
      </c>
    </row>
    <row r="108" spans="2:50" x14ac:dyDescent="0.2">
      <c r="B108" s="23"/>
      <c r="C108" s="23"/>
      <c r="D108" s="23"/>
      <c r="E108" s="29"/>
      <c r="F108" s="23"/>
      <c r="G108" s="23"/>
      <c r="H108" s="23"/>
      <c r="I108" s="23"/>
      <c r="J108" s="23"/>
      <c r="K108" s="22"/>
      <c r="L108" s="22"/>
      <c r="M108" s="22"/>
      <c r="N108" s="22"/>
      <c r="O108" s="22"/>
      <c r="P108" s="22"/>
      <c r="Q108" s="22"/>
      <c r="R108" s="40">
        <v>10</v>
      </c>
      <c r="S108" s="40">
        <v>10</v>
      </c>
      <c r="T108" s="872"/>
      <c r="U108" s="49" t="s">
        <v>174</v>
      </c>
      <c r="V108" s="411"/>
      <c r="W108" s="411"/>
      <c r="X108" s="411"/>
      <c r="Y108" s="411"/>
      <c r="Z108" s="896"/>
      <c r="AA108" s="896"/>
      <c r="AB108" s="42" t="str">
        <f t="shared" si="44"/>
        <v>Resolução ANEEL Nº 3.185 de 18 de abril de 2023</v>
      </c>
      <c r="AC108" s="22"/>
      <c r="AD108" s="22"/>
      <c r="AE108" s="22"/>
      <c r="AF108" s="25">
        <v>102</v>
      </c>
      <c r="AG108" s="26" t="s">
        <v>1797</v>
      </c>
      <c r="AH108" s="25">
        <v>0</v>
      </c>
      <c r="AI108" s="22"/>
      <c r="AJ108" s="22"/>
      <c r="AK108" s="866"/>
      <c r="AL108" s="424">
        <f t="shared" si="46"/>
        <v>6</v>
      </c>
      <c r="AM108" s="48">
        <f t="shared" si="46"/>
        <v>3</v>
      </c>
      <c r="AN108" s="50">
        <v>5</v>
      </c>
      <c r="AO108" s="869"/>
      <c r="AP108" s="41" t="s">
        <v>116</v>
      </c>
      <c r="AQ108" s="47"/>
      <c r="AR108" s="47"/>
      <c r="AS108" s="47"/>
      <c r="AT108" s="47"/>
      <c r="AU108" s="47"/>
      <c r="AV108" s="47"/>
      <c r="AW108" s="414">
        <f t="shared" si="41"/>
        <v>0</v>
      </c>
      <c r="AX108" s="414">
        <f t="shared" si="42"/>
        <v>0</v>
      </c>
    </row>
    <row r="109" spans="2:50" x14ac:dyDescent="0.2">
      <c r="B109" s="23"/>
      <c r="C109" s="23"/>
      <c r="D109" s="23"/>
      <c r="E109" s="29"/>
      <c r="F109" s="23"/>
      <c r="G109" s="23"/>
      <c r="H109" s="23"/>
      <c r="I109" s="23"/>
      <c r="J109" s="23"/>
      <c r="K109" s="22"/>
      <c r="L109" s="22"/>
      <c r="M109" s="22"/>
      <c r="N109" s="22"/>
      <c r="O109" s="22"/>
      <c r="P109" s="22"/>
      <c r="Q109" s="22"/>
      <c r="R109" s="40">
        <v>10</v>
      </c>
      <c r="S109" s="40">
        <v>11</v>
      </c>
      <c r="T109" s="872"/>
      <c r="U109" s="49" t="s">
        <v>146</v>
      </c>
      <c r="V109" s="411">
        <v>1172.8399999999999</v>
      </c>
      <c r="W109" s="411">
        <v>337.3</v>
      </c>
      <c r="X109" s="411">
        <v>1635.27</v>
      </c>
      <c r="Y109" s="411">
        <v>621.24</v>
      </c>
      <c r="Z109" s="896"/>
      <c r="AA109" s="896"/>
      <c r="AB109" s="42" t="str">
        <f t="shared" si="44"/>
        <v>Resolução ANEEL Nº 3.185 de 18 de abril de 2023</v>
      </c>
      <c r="AC109" s="22"/>
      <c r="AD109" s="22"/>
      <c r="AE109" s="22"/>
      <c r="AF109" s="25">
        <v>103</v>
      </c>
      <c r="AG109" s="26" t="s">
        <v>1798</v>
      </c>
      <c r="AH109" s="25">
        <v>0</v>
      </c>
      <c r="AI109" s="22"/>
      <c r="AJ109" s="22"/>
      <c r="AK109" s="866"/>
      <c r="AL109" s="424">
        <f t="shared" si="46"/>
        <v>6</v>
      </c>
      <c r="AM109" s="53">
        <f t="shared" si="46"/>
        <v>3</v>
      </c>
      <c r="AN109" s="50">
        <v>6</v>
      </c>
      <c r="AO109" s="870"/>
      <c r="AP109" s="41" t="s">
        <v>59</v>
      </c>
      <c r="AQ109" s="47">
        <v>37.69</v>
      </c>
      <c r="AR109" s="47">
        <v>15.2</v>
      </c>
      <c r="AS109" s="47">
        <v>49.27</v>
      </c>
      <c r="AT109" s="47">
        <v>404.72</v>
      </c>
      <c r="AU109" s="47">
        <v>49.27</v>
      </c>
      <c r="AV109" s="47">
        <v>242.34</v>
      </c>
      <c r="AW109" s="414">
        <f t="shared" si="41"/>
        <v>453.99</v>
      </c>
      <c r="AX109" s="414">
        <f t="shared" si="42"/>
        <v>291.61</v>
      </c>
    </row>
    <row r="110" spans="2:50" x14ac:dyDescent="0.2">
      <c r="B110" s="23"/>
      <c r="C110" s="23"/>
      <c r="D110" s="23"/>
      <c r="E110" s="29"/>
      <c r="F110" s="23"/>
      <c r="G110" s="23"/>
      <c r="H110" s="23"/>
      <c r="I110" s="23"/>
      <c r="J110" s="23"/>
      <c r="K110" s="22"/>
      <c r="L110" s="22"/>
      <c r="M110" s="22"/>
      <c r="N110" s="22"/>
      <c r="O110" s="22"/>
      <c r="P110" s="22"/>
      <c r="Q110" s="22"/>
      <c r="R110" s="40">
        <v>10</v>
      </c>
      <c r="S110" s="40">
        <v>12</v>
      </c>
      <c r="T110" s="873"/>
      <c r="U110" s="49" t="s">
        <v>175</v>
      </c>
      <c r="V110" s="411">
        <v>1172.8399999999999</v>
      </c>
      <c r="W110" s="411">
        <v>337.3</v>
      </c>
      <c r="X110" s="411">
        <v>1635.27</v>
      </c>
      <c r="Y110" s="411">
        <v>621.24</v>
      </c>
      <c r="Z110" s="911"/>
      <c r="AA110" s="911"/>
      <c r="AB110" s="42" t="str">
        <f t="shared" si="44"/>
        <v>Resolução ANEEL Nº 3.185 de 18 de abril de 2023</v>
      </c>
      <c r="AC110" s="22"/>
      <c r="AD110" s="22"/>
      <c r="AE110" s="22"/>
      <c r="AF110" s="25">
        <v>104</v>
      </c>
      <c r="AG110" s="26" t="s">
        <v>1799</v>
      </c>
      <c r="AH110" s="25">
        <v>0</v>
      </c>
      <c r="AI110" s="22"/>
      <c r="AJ110" s="22"/>
      <c r="AK110" s="866"/>
      <c r="AL110" s="424">
        <f t="shared" si="46"/>
        <v>6</v>
      </c>
      <c r="AM110" s="48">
        <v>4</v>
      </c>
      <c r="AN110" s="46">
        <v>5</v>
      </c>
      <c r="AO110" s="868" t="s">
        <v>162</v>
      </c>
      <c r="AP110" s="41" t="s">
        <v>116</v>
      </c>
      <c r="AQ110" s="47"/>
      <c r="AR110" s="47"/>
      <c r="AS110" s="47"/>
      <c r="AT110" s="47"/>
      <c r="AU110" s="47"/>
      <c r="AV110" s="47"/>
      <c r="AW110" s="414">
        <f t="shared" si="41"/>
        <v>0</v>
      </c>
      <c r="AX110" s="414">
        <f t="shared" si="42"/>
        <v>0</v>
      </c>
    </row>
    <row r="111" spans="2:50" x14ac:dyDescent="0.2">
      <c r="B111" s="23"/>
      <c r="C111" s="23"/>
      <c r="D111" s="23"/>
      <c r="E111" s="29"/>
      <c r="F111" s="23"/>
      <c r="G111" s="23"/>
      <c r="H111" s="23"/>
      <c r="I111" s="23"/>
      <c r="J111" s="23"/>
      <c r="K111" s="22"/>
      <c r="L111" s="22"/>
      <c r="M111" s="22"/>
      <c r="N111" s="22"/>
      <c r="O111" s="22"/>
      <c r="P111" s="22"/>
      <c r="Q111" s="22"/>
      <c r="R111" s="40">
        <v>11</v>
      </c>
      <c r="S111" s="40">
        <v>2</v>
      </c>
      <c r="T111" s="871">
        <v>2024</v>
      </c>
      <c r="U111" s="41" t="s">
        <v>156</v>
      </c>
      <c r="V111" s="412"/>
      <c r="W111" s="412"/>
      <c r="X111" s="412"/>
      <c r="Y111" s="412"/>
      <c r="Z111" s="874">
        <v>45404</v>
      </c>
      <c r="AA111" s="874">
        <v>45768</v>
      </c>
      <c r="AB111" s="42" t="s">
        <v>1891</v>
      </c>
      <c r="AC111" s="22"/>
      <c r="AD111" s="22"/>
      <c r="AE111" s="22"/>
      <c r="AF111" s="25">
        <v>105</v>
      </c>
      <c r="AG111" s="26" t="s">
        <v>1800</v>
      </c>
      <c r="AH111" s="25">
        <v>0</v>
      </c>
      <c r="AI111" s="22"/>
      <c r="AJ111" s="22"/>
      <c r="AK111" s="866"/>
      <c r="AL111" s="424">
        <f t="shared" si="46"/>
        <v>6</v>
      </c>
      <c r="AM111" s="53">
        <v>4</v>
      </c>
      <c r="AN111" s="46">
        <v>6</v>
      </c>
      <c r="AO111" s="870"/>
      <c r="AP111" s="41" t="s">
        <v>59</v>
      </c>
      <c r="AQ111" s="47"/>
      <c r="AR111" s="47"/>
      <c r="AS111" s="47"/>
      <c r="AT111" s="47"/>
      <c r="AU111" s="47"/>
      <c r="AV111" s="47"/>
      <c r="AW111" s="414">
        <f t="shared" si="41"/>
        <v>0</v>
      </c>
      <c r="AX111" s="414">
        <f t="shared" si="42"/>
        <v>0</v>
      </c>
    </row>
    <row r="112" spans="2:50" x14ac:dyDescent="0.2">
      <c r="B112" s="23"/>
      <c r="C112" s="23"/>
      <c r="D112" s="23"/>
      <c r="E112" s="29"/>
      <c r="F112" s="23"/>
      <c r="G112" s="23"/>
      <c r="H112" s="23"/>
      <c r="I112" s="23"/>
      <c r="J112" s="23"/>
      <c r="K112" s="22"/>
      <c r="L112" s="22"/>
      <c r="M112" s="22"/>
      <c r="N112" s="22"/>
      <c r="O112" s="22"/>
      <c r="P112" s="22"/>
      <c r="Q112" s="22"/>
      <c r="R112" s="40">
        <v>11</v>
      </c>
      <c r="S112" s="40">
        <v>3</v>
      </c>
      <c r="T112" s="872"/>
      <c r="U112" s="41" t="s">
        <v>118</v>
      </c>
      <c r="V112" s="416">
        <f>AQ201</f>
        <v>0</v>
      </c>
      <c r="W112" s="412">
        <f>AR201</f>
        <v>0</v>
      </c>
      <c r="X112" s="412">
        <f>AW201</f>
        <v>0</v>
      </c>
      <c r="Y112" s="412">
        <f>AX1201</f>
        <v>0</v>
      </c>
      <c r="Z112" s="875"/>
      <c r="AA112" s="875"/>
      <c r="AB112" s="42" t="str">
        <f>AB111</f>
        <v>Resolução ANEEL Nº 3.319 de 16 de abril de 2024</v>
      </c>
      <c r="AC112" s="22"/>
      <c r="AD112" s="22"/>
      <c r="AE112" s="22"/>
      <c r="AF112" s="25">
        <v>106</v>
      </c>
      <c r="AG112" s="26" t="s">
        <v>1801</v>
      </c>
      <c r="AH112" s="25">
        <v>0</v>
      </c>
      <c r="AI112" s="22"/>
      <c r="AJ112" s="22"/>
      <c r="AK112" s="866"/>
      <c r="AL112" s="424">
        <f t="shared" si="46"/>
        <v>6</v>
      </c>
      <c r="AM112" s="48">
        <v>5</v>
      </c>
      <c r="AN112" s="46">
        <v>7</v>
      </c>
      <c r="AO112" s="868" t="s">
        <v>160</v>
      </c>
      <c r="AP112" s="41" t="s">
        <v>60</v>
      </c>
      <c r="AQ112" s="47">
        <v>0</v>
      </c>
      <c r="AR112" s="47">
        <v>0</v>
      </c>
      <c r="AS112" s="47">
        <v>709.57</v>
      </c>
      <c r="AT112" s="47">
        <v>404.72</v>
      </c>
      <c r="AU112" s="47">
        <v>202.28</v>
      </c>
      <c r="AV112" s="47">
        <v>242.34</v>
      </c>
      <c r="AW112" s="414">
        <f t="shared" ref="AW112:AW113" si="47">AS112+AT112</f>
        <v>1114.29</v>
      </c>
      <c r="AX112" s="414">
        <f t="shared" ref="AX112:AX113" si="48">AU112+AV112</f>
        <v>444.62</v>
      </c>
    </row>
    <row r="113" spans="2:50" x14ac:dyDescent="0.2">
      <c r="B113" s="23"/>
      <c r="C113" s="23"/>
      <c r="D113" s="23"/>
      <c r="E113" s="29"/>
      <c r="F113" s="23"/>
      <c r="G113" s="23"/>
      <c r="H113" s="23"/>
      <c r="I113" s="23"/>
      <c r="J113" s="23"/>
      <c r="K113" s="22"/>
      <c r="L113" s="22"/>
      <c r="M113" s="22"/>
      <c r="N113" s="22"/>
      <c r="O113" s="22"/>
      <c r="P113" s="22"/>
      <c r="Q113" s="22"/>
      <c r="R113" s="40">
        <v>11</v>
      </c>
      <c r="S113" s="40">
        <v>4</v>
      </c>
      <c r="T113" s="872"/>
      <c r="U113" s="41" t="s">
        <v>117</v>
      </c>
      <c r="V113" s="416">
        <f>AQ212</f>
        <v>16.38</v>
      </c>
      <c r="W113" s="416">
        <f>AR212</f>
        <v>11.63</v>
      </c>
      <c r="X113" s="416">
        <f>AW212</f>
        <v>455.84999999999997</v>
      </c>
      <c r="Y113" s="416">
        <f>AX212</f>
        <v>307.88</v>
      </c>
      <c r="Z113" s="875"/>
      <c r="AA113" s="875"/>
      <c r="AB113" s="42" t="str">
        <f>AB112</f>
        <v>Resolução ANEEL Nº 3.319 de 16 de abril de 2024</v>
      </c>
      <c r="AC113" s="22"/>
      <c r="AD113" s="22"/>
      <c r="AE113" s="22"/>
      <c r="AF113" s="25">
        <v>107</v>
      </c>
      <c r="AG113" s="26" t="s">
        <v>1802</v>
      </c>
      <c r="AH113" s="25">
        <v>0</v>
      </c>
      <c r="AI113" s="22"/>
      <c r="AJ113" s="22"/>
      <c r="AK113" s="866"/>
      <c r="AL113" s="424">
        <f t="shared" si="46"/>
        <v>6</v>
      </c>
      <c r="AM113" s="48">
        <v>5</v>
      </c>
      <c r="AN113" s="46">
        <v>8</v>
      </c>
      <c r="AO113" s="869"/>
      <c r="AP113" s="41" t="s">
        <v>145</v>
      </c>
      <c r="AQ113" s="47">
        <v>0</v>
      </c>
      <c r="AR113" s="47">
        <v>0</v>
      </c>
      <c r="AS113" s="47">
        <v>524.21</v>
      </c>
      <c r="AT113" s="47">
        <v>307.58999999999997</v>
      </c>
      <c r="AU113" s="47">
        <v>150.72</v>
      </c>
      <c r="AV113" s="47">
        <v>184.18</v>
      </c>
      <c r="AW113" s="414">
        <f t="shared" si="47"/>
        <v>831.8</v>
      </c>
      <c r="AX113" s="414">
        <f t="shared" si="48"/>
        <v>334.9</v>
      </c>
    </row>
    <row r="114" spans="2:50" x14ac:dyDescent="0.2">
      <c r="B114" s="23"/>
      <c r="C114" s="23"/>
      <c r="D114" s="23"/>
      <c r="E114" s="29"/>
      <c r="F114" s="23"/>
      <c r="G114" s="23"/>
      <c r="H114" s="23"/>
      <c r="I114" s="23"/>
      <c r="J114" s="23"/>
      <c r="K114" s="22"/>
      <c r="L114" s="22"/>
      <c r="M114" s="22"/>
      <c r="N114" s="22"/>
      <c r="O114" s="22"/>
      <c r="P114" s="22"/>
      <c r="Q114" s="22"/>
      <c r="R114" s="40">
        <v>11</v>
      </c>
      <c r="S114" s="40">
        <v>5</v>
      </c>
      <c r="T114" s="872"/>
      <c r="U114" s="41" t="s">
        <v>116</v>
      </c>
      <c r="V114" s="412"/>
      <c r="W114" s="412"/>
      <c r="X114" s="412"/>
      <c r="Y114" s="412"/>
      <c r="Z114" s="875"/>
      <c r="AA114" s="875"/>
      <c r="AB114" s="42" t="str">
        <f t="shared" si="44"/>
        <v>Resolução ANEEL Nº 3.319 de 16 de abril de 2024</v>
      </c>
      <c r="AC114" s="22"/>
      <c r="AD114" s="22"/>
      <c r="AE114" s="22"/>
      <c r="AF114" s="25">
        <v>108</v>
      </c>
      <c r="AG114" s="26" t="s">
        <v>1803</v>
      </c>
      <c r="AH114" s="25">
        <v>0</v>
      </c>
      <c r="AI114" s="22"/>
      <c r="AJ114" s="22"/>
      <c r="AK114" s="866"/>
      <c r="AL114" s="424">
        <f t="shared" si="46"/>
        <v>6</v>
      </c>
      <c r="AM114" s="48">
        <v>5</v>
      </c>
      <c r="AN114" s="46">
        <v>9</v>
      </c>
      <c r="AO114" s="869"/>
      <c r="AP114" s="41" t="s">
        <v>173</v>
      </c>
      <c r="AQ114" s="47"/>
      <c r="AR114" s="47"/>
      <c r="AS114" s="47"/>
      <c r="AT114" s="47"/>
      <c r="AU114" s="47"/>
      <c r="AV114" s="47"/>
      <c r="AW114" s="414">
        <f t="shared" si="41"/>
        <v>0</v>
      </c>
      <c r="AX114" s="414">
        <f t="shared" si="42"/>
        <v>0</v>
      </c>
    </row>
    <row r="115" spans="2:50" x14ac:dyDescent="0.2">
      <c r="B115" s="23"/>
      <c r="C115" s="23"/>
      <c r="D115" s="23"/>
      <c r="E115" s="29"/>
      <c r="F115" s="23"/>
      <c r="G115" s="23"/>
      <c r="H115" s="23"/>
      <c r="I115" s="23"/>
      <c r="J115" s="23"/>
      <c r="K115" s="22"/>
      <c r="L115" s="22"/>
      <c r="M115" s="22"/>
      <c r="N115" s="22"/>
      <c r="O115" s="22"/>
      <c r="P115" s="22"/>
      <c r="Q115" s="22"/>
      <c r="R115" s="40">
        <v>11</v>
      </c>
      <c r="S115" s="40">
        <v>6</v>
      </c>
      <c r="T115" s="872"/>
      <c r="U115" s="41" t="s">
        <v>59</v>
      </c>
      <c r="V115" s="416">
        <f>AQ214</f>
        <v>45.12</v>
      </c>
      <c r="W115" s="416">
        <f>AR214</f>
        <v>22.65</v>
      </c>
      <c r="X115" s="416">
        <f>AW214</f>
        <v>488.96000000000004</v>
      </c>
      <c r="Y115" s="416">
        <f>AX214</f>
        <v>340.99</v>
      </c>
      <c r="Z115" s="875"/>
      <c r="AA115" s="875"/>
      <c r="AB115" s="42" t="str">
        <f t="shared" si="44"/>
        <v>Resolução ANEEL Nº 3.319 de 16 de abril de 2024</v>
      </c>
      <c r="AC115" s="22"/>
      <c r="AD115" s="22"/>
      <c r="AE115" s="22"/>
      <c r="AF115" s="25">
        <v>109</v>
      </c>
      <c r="AG115" s="26" t="s">
        <v>1804</v>
      </c>
      <c r="AH115" s="25">
        <v>0</v>
      </c>
      <c r="AI115" s="22"/>
      <c r="AJ115" s="22"/>
      <c r="AK115" s="866"/>
      <c r="AL115" s="424">
        <f t="shared" si="46"/>
        <v>6</v>
      </c>
      <c r="AM115" s="48">
        <v>5</v>
      </c>
      <c r="AN115" s="46">
        <v>10</v>
      </c>
      <c r="AO115" s="869"/>
      <c r="AP115" s="41" t="s">
        <v>174</v>
      </c>
      <c r="AQ115" s="47"/>
      <c r="AR115" s="47"/>
      <c r="AS115" s="47"/>
      <c r="AT115" s="47"/>
      <c r="AU115" s="47"/>
      <c r="AV115" s="47"/>
      <c r="AW115" s="414">
        <f t="shared" si="41"/>
        <v>0</v>
      </c>
      <c r="AX115" s="414">
        <f t="shared" si="42"/>
        <v>0</v>
      </c>
    </row>
    <row r="116" spans="2:50" x14ac:dyDescent="0.2">
      <c r="B116" s="23"/>
      <c r="C116" s="23"/>
      <c r="D116" s="23"/>
      <c r="E116" s="29"/>
      <c r="F116" s="23"/>
      <c r="G116" s="23"/>
      <c r="H116" s="23"/>
      <c r="I116" s="23"/>
      <c r="J116" s="23"/>
      <c r="K116" s="22"/>
      <c r="L116" s="22"/>
      <c r="M116" s="22"/>
      <c r="N116" s="22"/>
      <c r="O116" s="22"/>
      <c r="P116" s="22"/>
      <c r="Q116" s="22"/>
      <c r="R116" s="40">
        <v>11</v>
      </c>
      <c r="S116" s="40">
        <v>7</v>
      </c>
      <c r="T116" s="872"/>
      <c r="U116" s="49" t="s">
        <v>60</v>
      </c>
      <c r="V116" s="417">
        <f>AS217</f>
        <v>1205.95</v>
      </c>
      <c r="W116" s="417">
        <f>AU217</f>
        <v>337.43</v>
      </c>
      <c r="X116" s="417">
        <f>AW217</f>
        <v>1614.5</v>
      </c>
      <c r="Y116" s="417">
        <f>AX217</f>
        <v>598.01</v>
      </c>
      <c r="Z116" s="875"/>
      <c r="AA116" s="875"/>
      <c r="AB116" s="42" t="str">
        <f t="shared" si="44"/>
        <v>Resolução ANEEL Nº 3.319 de 16 de abril de 2024</v>
      </c>
      <c r="AC116" s="22"/>
      <c r="AD116" s="22"/>
      <c r="AE116" s="22"/>
      <c r="AF116" s="25">
        <v>110</v>
      </c>
      <c r="AG116" s="26" t="s">
        <v>1805</v>
      </c>
      <c r="AH116" s="25">
        <v>0</v>
      </c>
      <c r="AI116" s="22"/>
      <c r="AJ116" s="22"/>
      <c r="AK116" s="866"/>
      <c r="AL116" s="424">
        <f t="shared" si="46"/>
        <v>6</v>
      </c>
      <c r="AM116" s="48">
        <v>5</v>
      </c>
      <c r="AN116" s="46">
        <v>11</v>
      </c>
      <c r="AO116" s="869"/>
      <c r="AP116" s="41" t="s">
        <v>146</v>
      </c>
      <c r="AQ116" s="47">
        <v>0</v>
      </c>
      <c r="AR116" s="47">
        <v>0</v>
      </c>
      <c r="AS116" s="47">
        <v>719.48</v>
      </c>
      <c r="AT116" s="47">
        <v>404.72</v>
      </c>
      <c r="AU116" s="47">
        <v>204.27</v>
      </c>
      <c r="AV116" s="47">
        <v>242.34</v>
      </c>
      <c r="AW116" s="414">
        <f t="shared" si="41"/>
        <v>1124.2</v>
      </c>
      <c r="AX116" s="414">
        <f t="shared" si="42"/>
        <v>446.61</v>
      </c>
    </row>
    <row r="117" spans="2:50" ht="15" thickBot="1" x14ac:dyDescent="0.25">
      <c r="B117" s="23"/>
      <c r="C117" s="23"/>
      <c r="D117" s="23"/>
      <c r="E117" s="29"/>
      <c r="F117" s="23"/>
      <c r="G117" s="23"/>
      <c r="H117" s="23"/>
      <c r="I117" s="23"/>
      <c r="J117" s="23"/>
      <c r="K117" s="22"/>
      <c r="L117" s="22"/>
      <c r="M117" s="22"/>
      <c r="N117" s="22"/>
      <c r="O117" s="22"/>
      <c r="P117" s="22"/>
      <c r="Q117" s="22"/>
      <c r="R117" s="40">
        <v>11</v>
      </c>
      <c r="S117" s="40">
        <v>8</v>
      </c>
      <c r="T117" s="872"/>
      <c r="U117" s="49" t="s">
        <v>145</v>
      </c>
      <c r="V117" s="417">
        <f>AS218</f>
        <v>1205.95</v>
      </c>
      <c r="W117" s="417">
        <f>AU218</f>
        <v>337.43</v>
      </c>
      <c r="X117" s="417">
        <f>AW218</f>
        <v>1614.5</v>
      </c>
      <c r="Y117" s="417">
        <f>AX218</f>
        <v>598.01</v>
      </c>
      <c r="Z117" s="875"/>
      <c r="AA117" s="875"/>
      <c r="AB117" s="42" t="str">
        <f t="shared" si="44"/>
        <v>Resolução ANEEL Nº 3.319 de 16 de abril de 2024</v>
      </c>
      <c r="AC117" s="22"/>
      <c r="AD117" s="22"/>
      <c r="AE117" s="22"/>
      <c r="AF117" s="25">
        <v>111</v>
      </c>
      <c r="AG117" s="26" t="s">
        <v>1806</v>
      </c>
      <c r="AH117" s="25">
        <v>0</v>
      </c>
      <c r="AI117" s="22"/>
      <c r="AJ117" s="22"/>
      <c r="AK117" s="866"/>
      <c r="AL117" s="424">
        <f t="shared" si="46"/>
        <v>6</v>
      </c>
      <c r="AM117" s="48">
        <v>5</v>
      </c>
      <c r="AN117" s="32">
        <v>12</v>
      </c>
      <c r="AO117" s="869"/>
      <c r="AP117" s="748" t="s">
        <v>175</v>
      </c>
      <c r="AQ117" s="749">
        <v>0</v>
      </c>
      <c r="AR117" s="749">
        <v>0</v>
      </c>
      <c r="AS117" s="749">
        <v>719.48</v>
      </c>
      <c r="AT117" s="749">
        <v>404.72</v>
      </c>
      <c r="AU117" s="749">
        <v>204.27</v>
      </c>
      <c r="AV117" s="749">
        <v>242.34</v>
      </c>
      <c r="AW117" s="414">
        <f t="shared" si="41"/>
        <v>1124.2</v>
      </c>
      <c r="AX117" s="414">
        <f t="shared" si="42"/>
        <v>446.61</v>
      </c>
    </row>
    <row r="118" spans="2:50" x14ac:dyDescent="0.2">
      <c r="B118" s="23"/>
      <c r="C118" s="23"/>
      <c r="D118" s="23"/>
      <c r="E118" s="29"/>
      <c r="F118" s="23"/>
      <c r="G118" s="23"/>
      <c r="H118" s="23"/>
      <c r="I118" s="23"/>
      <c r="J118" s="23"/>
      <c r="K118" s="22"/>
      <c r="L118" s="22"/>
      <c r="M118" s="22"/>
      <c r="N118" s="22"/>
      <c r="O118" s="22"/>
      <c r="P118" s="22"/>
      <c r="Q118" s="22"/>
      <c r="R118" s="40">
        <v>11</v>
      </c>
      <c r="S118" s="40">
        <v>9</v>
      </c>
      <c r="T118" s="872"/>
      <c r="U118" s="49" t="s">
        <v>173</v>
      </c>
      <c r="V118" s="411"/>
      <c r="W118" s="411"/>
      <c r="X118" s="411"/>
      <c r="Y118" s="411"/>
      <c r="Z118" s="875"/>
      <c r="AA118" s="875"/>
      <c r="AB118" s="42" t="str">
        <f t="shared" si="44"/>
        <v>Resolução ANEEL Nº 3.319 de 16 de abril de 2024</v>
      </c>
      <c r="AC118" s="22"/>
      <c r="AD118" s="22"/>
      <c r="AE118" s="22"/>
      <c r="AF118" s="25">
        <v>112</v>
      </c>
      <c r="AG118" s="26" t="s">
        <v>1807</v>
      </c>
      <c r="AH118" s="25">
        <v>0</v>
      </c>
      <c r="AI118" s="22"/>
      <c r="AJ118" s="22"/>
      <c r="AK118" s="882">
        <v>2020</v>
      </c>
      <c r="AL118" s="752">
        <v>7</v>
      </c>
      <c r="AM118" s="753">
        <v>2</v>
      </c>
      <c r="AN118" s="754">
        <v>5</v>
      </c>
      <c r="AO118" s="881" t="s">
        <v>148</v>
      </c>
      <c r="AP118" s="755" t="s">
        <v>116</v>
      </c>
      <c r="AQ118" s="756"/>
      <c r="AR118" s="756"/>
      <c r="AS118" s="756"/>
      <c r="AT118" s="756"/>
      <c r="AU118" s="756"/>
      <c r="AV118" s="757"/>
      <c r="AW118" s="414">
        <f t="shared" ref="AW118:AW137" si="49">AS118+AT118</f>
        <v>0</v>
      </c>
      <c r="AX118" s="414">
        <f t="shared" ref="AX118:AX137" si="50">AU118+AV118</f>
        <v>0</v>
      </c>
    </row>
    <row r="119" spans="2:50" x14ac:dyDescent="0.2">
      <c r="B119" s="23"/>
      <c r="C119" s="23"/>
      <c r="D119" s="23"/>
      <c r="E119" s="29"/>
      <c r="F119" s="23"/>
      <c r="G119" s="23"/>
      <c r="H119" s="23"/>
      <c r="I119" s="23"/>
      <c r="J119" s="23"/>
      <c r="K119" s="22"/>
      <c r="L119" s="22"/>
      <c r="M119" s="22"/>
      <c r="N119" s="22"/>
      <c r="O119" s="22"/>
      <c r="P119" s="22"/>
      <c r="Q119" s="22"/>
      <c r="R119" s="40">
        <v>11</v>
      </c>
      <c r="S119" s="40">
        <v>10</v>
      </c>
      <c r="T119" s="872"/>
      <c r="U119" s="49" t="s">
        <v>174</v>
      </c>
      <c r="V119" s="411"/>
      <c r="W119" s="411"/>
      <c r="X119" s="411"/>
      <c r="Y119" s="411"/>
      <c r="Z119" s="875"/>
      <c r="AA119" s="875"/>
      <c r="AB119" s="42" t="str">
        <f t="shared" si="44"/>
        <v>Resolução ANEEL Nº 3.319 de 16 de abril de 2024</v>
      </c>
      <c r="AC119" s="22"/>
      <c r="AD119" s="22"/>
      <c r="AE119" s="22"/>
      <c r="AF119" s="25">
        <v>113</v>
      </c>
      <c r="AG119" s="26" t="s">
        <v>1808</v>
      </c>
      <c r="AH119" s="25">
        <v>0</v>
      </c>
      <c r="AI119" s="22"/>
      <c r="AJ119" s="22"/>
      <c r="AK119" s="883"/>
      <c r="AL119" s="424">
        <f t="shared" ref="AL119:AM125" si="51">AL118</f>
        <v>7</v>
      </c>
      <c r="AM119" s="48">
        <f t="shared" si="51"/>
        <v>2</v>
      </c>
      <c r="AN119" s="46">
        <v>6</v>
      </c>
      <c r="AO119" s="869"/>
      <c r="AP119" s="41" t="s">
        <v>59</v>
      </c>
      <c r="AQ119" s="47"/>
      <c r="AR119" s="47"/>
      <c r="AS119" s="47"/>
      <c r="AT119" s="47"/>
      <c r="AU119" s="47"/>
      <c r="AV119" s="758"/>
      <c r="AW119" s="414">
        <f t="shared" si="49"/>
        <v>0</v>
      </c>
      <c r="AX119" s="414">
        <f t="shared" si="50"/>
        <v>0</v>
      </c>
    </row>
    <row r="120" spans="2:50" x14ac:dyDescent="0.2">
      <c r="B120" s="23"/>
      <c r="C120" s="23"/>
      <c r="D120" s="23"/>
      <c r="E120" s="29"/>
      <c r="F120" s="23"/>
      <c r="G120" s="23"/>
      <c r="H120" s="23"/>
      <c r="I120" s="23"/>
      <c r="J120" s="23"/>
      <c r="K120" s="22"/>
      <c r="L120" s="22"/>
      <c r="M120" s="22"/>
      <c r="N120" s="22"/>
      <c r="O120" s="22"/>
      <c r="P120" s="22"/>
      <c r="Q120" s="22"/>
      <c r="R120" s="40">
        <v>11</v>
      </c>
      <c r="S120" s="40">
        <v>11</v>
      </c>
      <c r="T120" s="872"/>
      <c r="U120" s="49" t="s">
        <v>146</v>
      </c>
      <c r="V120" s="417">
        <f>AS221</f>
        <v>1205.95</v>
      </c>
      <c r="W120" s="417">
        <f>AU221</f>
        <v>337.43</v>
      </c>
      <c r="X120" s="417">
        <f>AW221</f>
        <v>1614.5</v>
      </c>
      <c r="Y120" s="417">
        <f>AX221</f>
        <v>598.01</v>
      </c>
      <c r="Z120" s="875"/>
      <c r="AA120" s="875"/>
      <c r="AB120" s="42" t="str">
        <f t="shared" si="44"/>
        <v>Resolução ANEEL Nº 3.319 de 16 de abril de 2024</v>
      </c>
      <c r="AC120" s="22"/>
      <c r="AD120" s="22"/>
      <c r="AE120" s="22"/>
      <c r="AF120" s="25">
        <v>114</v>
      </c>
      <c r="AG120" s="26" t="s">
        <v>1809</v>
      </c>
      <c r="AH120" s="25">
        <v>0</v>
      </c>
      <c r="AI120" s="22"/>
      <c r="AJ120" s="22"/>
      <c r="AK120" s="883"/>
      <c r="AL120" s="424">
        <f t="shared" si="51"/>
        <v>7</v>
      </c>
      <c r="AM120" s="48">
        <f>AM118</f>
        <v>2</v>
      </c>
      <c r="AN120" s="46">
        <v>7</v>
      </c>
      <c r="AO120" s="869"/>
      <c r="AP120" s="41" t="s">
        <v>60</v>
      </c>
      <c r="AQ120" s="47"/>
      <c r="AR120" s="47"/>
      <c r="AS120" s="47"/>
      <c r="AT120" s="47"/>
      <c r="AU120" s="47"/>
      <c r="AV120" s="758"/>
      <c r="AW120" s="414">
        <f t="shared" si="49"/>
        <v>0</v>
      </c>
      <c r="AX120" s="414">
        <f t="shared" si="50"/>
        <v>0</v>
      </c>
    </row>
    <row r="121" spans="2:50" x14ac:dyDescent="0.2">
      <c r="B121" s="23"/>
      <c r="C121" s="23"/>
      <c r="D121" s="23"/>
      <c r="E121" s="29"/>
      <c r="F121" s="23"/>
      <c r="G121" s="23"/>
      <c r="H121" s="23"/>
      <c r="I121" s="23"/>
      <c r="J121" s="23"/>
      <c r="K121" s="22"/>
      <c r="L121" s="22"/>
      <c r="M121" s="22"/>
      <c r="N121" s="22"/>
      <c r="O121" s="22"/>
      <c r="P121" s="22"/>
      <c r="Q121" s="22"/>
      <c r="R121" s="40">
        <v>11</v>
      </c>
      <c r="S121" s="40">
        <v>12</v>
      </c>
      <c r="T121" s="873"/>
      <c r="U121" s="49" t="s">
        <v>175</v>
      </c>
      <c r="V121" s="411">
        <f>V120</f>
        <v>1205.95</v>
      </c>
      <c r="W121" s="411">
        <f>W120</f>
        <v>337.43</v>
      </c>
      <c r="X121" s="411">
        <f>X120</f>
        <v>1614.5</v>
      </c>
      <c r="Y121" s="411">
        <f>Y120</f>
        <v>598.01</v>
      </c>
      <c r="Z121" s="876"/>
      <c r="AA121" s="876"/>
      <c r="AB121" s="42" t="str">
        <f t="shared" si="44"/>
        <v>Resolução ANEEL Nº 3.319 de 16 de abril de 2024</v>
      </c>
      <c r="AC121" s="22"/>
      <c r="AD121" s="22"/>
      <c r="AE121" s="22"/>
      <c r="AF121" s="25">
        <v>115</v>
      </c>
      <c r="AG121" s="26" t="s">
        <v>1810</v>
      </c>
      <c r="AH121" s="25">
        <v>0</v>
      </c>
      <c r="AI121" s="22"/>
      <c r="AJ121" s="22"/>
      <c r="AK121" s="883"/>
      <c r="AL121" s="424">
        <f t="shared" si="51"/>
        <v>7</v>
      </c>
      <c r="AM121" s="48">
        <f>AM118</f>
        <v>2</v>
      </c>
      <c r="AN121" s="46">
        <v>8</v>
      </c>
      <c r="AO121" s="869"/>
      <c r="AP121" s="41" t="s">
        <v>145</v>
      </c>
      <c r="AQ121" s="47"/>
      <c r="AR121" s="47"/>
      <c r="AS121" s="47"/>
      <c r="AT121" s="47"/>
      <c r="AU121" s="47"/>
      <c r="AV121" s="758"/>
      <c r="AW121" s="414">
        <f t="shared" si="49"/>
        <v>0</v>
      </c>
      <c r="AX121" s="414">
        <f t="shared" si="50"/>
        <v>0</v>
      </c>
    </row>
    <row r="122" spans="2:50" x14ac:dyDescent="0.2">
      <c r="B122" s="23"/>
      <c r="C122" s="23"/>
      <c r="D122" s="23"/>
      <c r="E122" s="29"/>
      <c r="F122" s="23"/>
      <c r="G122" s="23"/>
      <c r="H122" s="23"/>
      <c r="I122" s="23"/>
      <c r="J122" s="23"/>
      <c r="K122" s="22"/>
      <c r="L122" s="22"/>
      <c r="M122" s="22"/>
      <c r="N122" s="22"/>
      <c r="O122" s="22"/>
      <c r="P122" s="22"/>
      <c r="Q122" s="22"/>
      <c r="R122" s="40">
        <v>12</v>
      </c>
      <c r="S122" s="40">
        <v>2</v>
      </c>
      <c r="T122" s="871">
        <v>2025</v>
      </c>
      <c r="U122" s="41" t="s">
        <v>156</v>
      </c>
      <c r="V122" s="412"/>
      <c r="W122" s="412"/>
      <c r="X122" s="412"/>
      <c r="Y122" s="412"/>
      <c r="Z122" s="874">
        <v>45769</v>
      </c>
      <c r="AA122" s="874">
        <v>46133</v>
      </c>
      <c r="AB122" s="42" t="s">
        <v>1894</v>
      </c>
      <c r="AC122" s="22"/>
      <c r="AD122" s="22"/>
      <c r="AE122" s="22"/>
      <c r="AF122" s="25">
        <v>116</v>
      </c>
      <c r="AG122" s="26" t="s">
        <v>1811</v>
      </c>
      <c r="AH122" s="25">
        <v>0</v>
      </c>
      <c r="AI122" s="22"/>
      <c r="AJ122" s="22"/>
      <c r="AK122" s="883"/>
      <c r="AL122" s="424">
        <f t="shared" si="51"/>
        <v>7</v>
      </c>
      <c r="AM122" s="48">
        <f>AM118</f>
        <v>2</v>
      </c>
      <c r="AN122" s="46">
        <v>9</v>
      </c>
      <c r="AO122" s="869"/>
      <c r="AP122" s="41" t="s">
        <v>173</v>
      </c>
      <c r="AQ122" s="47"/>
      <c r="AR122" s="47"/>
      <c r="AS122" s="47"/>
      <c r="AT122" s="47"/>
      <c r="AU122" s="47"/>
      <c r="AV122" s="758"/>
      <c r="AW122" s="414">
        <f t="shared" si="49"/>
        <v>0</v>
      </c>
      <c r="AX122" s="414">
        <f t="shared" si="50"/>
        <v>0</v>
      </c>
    </row>
    <row r="123" spans="2:50" x14ac:dyDescent="0.2">
      <c r="B123" s="23"/>
      <c r="C123" s="23"/>
      <c r="D123" s="23"/>
      <c r="E123" s="29"/>
      <c r="F123" s="23"/>
      <c r="G123" s="23"/>
      <c r="H123" s="23"/>
      <c r="I123" s="23"/>
      <c r="J123" s="23"/>
      <c r="K123" s="22"/>
      <c r="L123" s="22"/>
      <c r="M123" s="22"/>
      <c r="N123" s="22"/>
      <c r="O123" s="22"/>
      <c r="P123" s="22"/>
      <c r="Q123" s="22"/>
      <c r="R123" s="40">
        <v>12</v>
      </c>
      <c r="S123" s="40">
        <v>3</v>
      </c>
      <c r="T123" s="872"/>
      <c r="U123" s="41" t="s">
        <v>118</v>
      </c>
      <c r="V123" s="412"/>
      <c r="W123" s="412"/>
      <c r="X123" s="412"/>
      <c r="Y123" s="412"/>
      <c r="Z123" s="875"/>
      <c r="AA123" s="875"/>
      <c r="AB123" s="42" t="str">
        <f>AB122</f>
        <v>Resolução ANEEL Nº 3.445 de 15 de abril de 2025</v>
      </c>
      <c r="AC123" s="22"/>
      <c r="AD123" s="22"/>
      <c r="AE123" s="22"/>
      <c r="AF123" s="25">
        <v>117</v>
      </c>
      <c r="AG123" s="26" t="s">
        <v>1812</v>
      </c>
      <c r="AH123" s="25">
        <v>0</v>
      </c>
      <c r="AI123" s="22"/>
      <c r="AJ123" s="22"/>
      <c r="AK123" s="883"/>
      <c r="AL123" s="424">
        <f t="shared" si="51"/>
        <v>7</v>
      </c>
      <c r="AM123" s="48">
        <f>AM119</f>
        <v>2</v>
      </c>
      <c r="AN123" s="50">
        <v>10</v>
      </c>
      <c r="AO123" s="869"/>
      <c r="AP123" s="41" t="s">
        <v>174</v>
      </c>
      <c r="AQ123" s="47"/>
      <c r="AR123" s="47"/>
      <c r="AS123" s="47"/>
      <c r="AT123" s="47"/>
      <c r="AU123" s="47"/>
      <c r="AV123" s="758"/>
      <c r="AW123" s="414">
        <f t="shared" si="49"/>
        <v>0</v>
      </c>
      <c r="AX123" s="414">
        <f t="shared" si="50"/>
        <v>0</v>
      </c>
    </row>
    <row r="124" spans="2:50" x14ac:dyDescent="0.2">
      <c r="B124" s="23"/>
      <c r="C124" s="23"/>
      <c r="D124" s="23"/>
      <c r="E124" s="29"/>
      <c r="F124" s="23"/>
      <c r="G124" s="23"/>
      <c r="H124" s="23"/>
      <c r="I124" s="23"/>
      <c r="J124" s="23"/>
      <c r="K124" s="22"/>
      <c r="L124" s="22"/>
      <c r="M124" s="22"/>
      <c r="N124" s="22"/>
      <c r="O124" s="22"/>
      <c r="P124" s="22"/>
      <c r="Q124" s="22"/>
      <c r="R124" s="40">
        <v>12</v>
      </c>
      <c r="S124" s="40">
        <v>4</v>
      </c>
      <c r="T124" s="872"/>
      <c r="U124" s="41" t="s">
        <v>117</v>
      </c>
      <c r="V124" s="416">
        <f>AQ233</f>
        <v>13.46</v>
      </c>
      <c r="W124" s="416">
        <f t="shared" ref="W124" si="52">AR233</f>
        <v>8.8699999999999992</v>
      </c>
      <c r="X124" s="416">
        <f>AW233</f>
        <v>423.20000000000005</v>
      </c>
      <c r="Y124" s="416">
        <f>AX233</f>
        <v>283.23</v>
      </c>
      <c r="Z124" s="875"/>
      <c r="AA124" s="875"/>
      <c r="AB124" s="42" t="str">
        <f>AB123</f>
        <v>Resolução ANEEL Nº 3.445 de 15 de abril de 2025</v>
      </c>
      <c r="AC124" s="22"/>
      <c r="AD124" s="22"/>
      <c r="AE124" s="22"/>
      <c r="AF124" s="25">
        <v>118</v>
      </c>
      <c r="AG124" s="26" t="s">
        <v>1813</v>
      </c>
      <c r="AH124" s="25">
        <v>0</v>
      </c>
      <c r="AI124" s="22"/>
      <c r="AJ124" s="22"/>
      <c r="AK124" s="883"/>
      <c r="AL124" s="424">
        <f t="shared" si="51"/>
        <v>7</v>
      </c>
      <c r="AM124" s="48">
        <f>AM120</f>
        <v>2</v>
      </c>
      <c r="AN124" s="50">
        <v>11</v>
      </c>
      <c r="AO124" s="869"/>
      <c r="AP124" s="41" t="s">
        <v>146</v>
      </c>
      <c r="AQ124" s="47"/>
      <c r="AR124" s="47"/>
      <c r="AS124" s="47"/>
      <c r="AT124" s="47"/>
      <c r="AU124" s="47"/>
      <c r="AV124" s="758"/>
      <c r="AW124" s="414">
        <f t="shared" si="49"/>
        <v>0</v>
      </c>
      <c r="AX124" s="414">
        <f t="shared" si="50"/>
        <v>0</v>
      </c>
    </row>
    <row r="125" spans="2:50" x14ac:dyDescent="0.2">
      <c r="B125" s="23"/>
      <c r="C125" s="23"/>
      <c r="D125" s="23"/>
      <c r="E125" s="29"/>
      <c r="F125" s="23"/>
      <c r="G125" s="23"/>
      <c r="H125" s="23"/>
      <c r="I125" s="23"/>
      <c r="J125" s="23"/>
      <c r="K125" s="22"/>
      <c r="L125" s="22"/>
      <c r="M125" s="22"/>
      <c r="N125" s="22"/>
      <c r="O125" s="22"/>
      <c r="P125" s="22"/>
      <c r="Q125" s="22"/>
      <c r="R125" s="40">
        <v>12</v>
      </c>
      <c r="S125" s="40">
        <v>5</v>
      </c>
      <c r="T125" s="872"/>
      <c r="U125" s="41" t="s">
        <v>116</v>
      </c>
      <c r="V125" s="412"/>
      <c r="W125" s="412"/>
      <c r="X125" s="412"/>
      <c r="Y125" s="412"/>
      <c r="Z125" s="875"/>
      <c r="AA125" s="875"/>
      <c r="AB125" s="42" t="str">
        <f t="shared" ref="AB125:AB132" si="53">AB124</f>
        <v>Resolução ANEEL Nº 3.445 de 15 de abril de 2025</v>
      </c>
      <c r="AC125" s="22"/>
      <c r="AD125" s="22"/>
      <c r="AE125" s="22"/>
      <c r="AF125" s="25">
        <v>119</v>
      </c>
      <c r="AG125" s="26" t="s">
        <v>1814</v>
      </c>
      <c r="AH125" s="25">
        <v>0</v>
      </c>
      <c r="AI125" s="22"/>
      <c r="AJ125" s="22"/>
      <c r="AK125" s="883"/>
      <c r="AL125" s="424">
        <f t="shared" si="51"/>
        <v>7</v>
      </c>
      <c r="AM125" s="48">
        <f>AM121</f>
        <v>2</v>
      </c>
      <c r="AN125" s="50">
        <v>12</v>
      </c>
      <c r="AO125" s="870"/>
      <c r="AP125" s="41" t="s">
        <v>175</v>
      </c>
      <c r="AQ125" s="47"/>
      <c r="AR125" s="47"/>
      <c r="AS125" s="47"/>
      <c r="AT125" s="47"/>
      <c r="AU125" s="47"/>
      <c r="AV125" s="758"/>
      <c r="AW125" s="414">
        <f t="shared" si="49"/>
        <v>0</v>
      </c>
      <c r="AX125" s="414">
        <f t="shared" si="50"/>
        <v>0</v>
      </c>
    </row>
    <row r="126" spans="2:50" x14ac:dyDescent="0.2">
      <c r="B126" s="23"/>
      <c r="C126" s="23"/>
      <c r="D126" s="23"/>
      <c r="E126" s="29"/>
      <c r="F126" s="23"/>
      <c r="G126" s="23"/>
      <c r="H126" s="23"/>
      <c r="I126" s="23"/>
      <c r="J126" s="23"/>
      <c r="K126" s="22"/>
      <c r="L126" s="22"/>
      <c r="M126" s="22"/>
      <c r="N126" s="22"/>
      <c r="O126" s="22"/>
      <c r="P126" s="22"/>
      <c r="Q126" s="22"/>
      <c r="R126" s="40">
        <v>12</v>
      </c>
      <c r="S126" s="40">
        <v>6</v>
      </c>
      <c r="T126" s="872"/>
      <c r="U126" s="41" t="s">
        <v>59</v>
      </c>
      <c r="V126" s="416">
        <f>AQ235</f>
        <v>44.26</v>
      </c>
      <c r="W126" s="416">
        <f t="shared" ref="W126" si="54">AR235</f>
        <v>22.1</v>
      </c>
      <c r="X126" s="416">
        <f>AW235</f>
        <v>460.93</v>
      </c>
      <c r="Y126" s="416">
        <f>AX235</f>
        <v>320.95999999999998</v>
      </c>
      <c r="Z126" s="875"/>
      <c r="AA126" s="875"/>
      <c r="AB126" s="42" t="str">
        <f t="shared" si="53"/>
        <v>Resolução ANEEL Nº 3.445 de 15 de abril de 2025</v>
      </c>
      <c r="AC126" s="22"/>
      <c r="AD126" s="22"/>
      <c r="AE126" s="22"/>
      <c r="AF126" s="25">
        <v>120</v>
      </c>
      <c r="AG126" s="26" t="s">
        <v>1815</v>
      </c>
      <c r="AH126" s="25">
        <v>0</v>
      </c>
      <c r="AI126" s="22"/>
      <c r="AJ126" s="22"/>
      <c r="AK126" s="883"/>
      <c r="AL126" s="424">
        <f>AL122</f>
        <v>7</v>
      </c>
      <c r="AM126" s="45">
        <v>3</v>
      </c>
      <c r="AN126" s="50">
        <v>2</v>
      </c>
      <c r="AO126" s="868" t="s">
        <v>161</v>
      </c>
      <c r="AP126" s="41" t="s">
        <v>156</v>
      </c>
      <c r="AQ126" s="47"/>
      <c r="AR126" s="47"/>
      <c r="AS126" s="47"/>
      <c r="AT126" s="47"/>
      <c r="AU126" s="47"/>
      <c r="AV126" s="758"/>
      <c r="AW126" s="414">
        <f t="shared" si="49"/>
        <v>0</v>
      </c>
      <c r="AX126" s="414">
        <f t="shared" si="50"/>
        <v>0</v>
      </c>
    </row>
    <row r="127" spans="2:50" x14ac:dyDescent="0.2">
      <c r="B127" s="23"/>
      <c r="C127" s="23"/>
      <c r="D127" s="23"/>
      <c r="E127" s="29"/>
      <c r="F127" s="23"/>
      <c r="G127" s="23"/>
      <c r="H127" s="23"/>
      <c r="I127" s="23"/>
      <c r="J127" s="23"/>
      <c r="K127" s="22"/>
      <c r="L127" s="22"/>
      <c r="M127" s="22"/>
      <c r="N127" s="22"/>
      <c r="O127" s="22"/>
      <c r="P127" s="22"/>
      <c r="Q127" s="22"/>
      <c r="R127" s="40">
        <v>12</v>
      </c>
      <c r="S127" s="40">
        <v>7</v>
      </c>
      <c r="T127" s="872"/>
      <c r="U127" s="49" t="s">
        <v>60</v>
      </c>
      <c r="V127" s="417">
        <f>AS238</f>
        <v>1230.81</v>
      </c>
      <c r="W127" s="417">
        <f>AU238</f>
        <v>351.65</v>
      </c>
      <c r="X127" s="417">
        <f>AW238</f>
        <v>1604.31</v>
      </c>
      <c r="Y127" s="417">
        <f>AX238</f>
        <v>585.16999999999996</v>
      </c>
      <c r="Z127" s="875"/>
      <c r="AA127" s="875"/>
      <c r="AB127" s="42" t="str">
        <f t="shared" si="53"/>
        <v>Resolução ANEEL Nº 3.445 de 15 de abril de 2025</v>
      </c>
      <c r="AC127" s="22"/>
      <c r="AD127" s="22"/>
      <c r="AE127" s="22"/>
      <c r="AF127" s="25">
        <v>121</v>
      </c>
      <c r="AG127" s="26" t="s">
        <v>1816</v>
      </c>
      <c r="AH127" s="25">
        <v>0</v>
      </c>
      <c r="AI127" s="22"/>
      <c r="AJ127" s="22"/>
      <c r="AK127" s="883"/>
      <c r="AL127" s="424">
        <f>AL122</f>
        <v>7</v>
      </c>
      <c r="AM127" s="48">
        <f>AM126</f>
        <v>3</v>
      </c>
      <c r="AN127" s="50">
        <v>3</v>
      </c>
      <c r="AO127" s="869"/>
      <c r="AP127" s="41" t="s">
        <v>118</v>
      </c>
      <c r="AQ127" s="47"/>
      <c r="AR127" s="47"/>
      <c r="AS127" s="47"/>
      <c r="AT127" s="47"/>
      <c r="AU127" s="47"/>
      <c r="AV127" s="758"/>
      <c r="AW127" s="414">
        <f t="shared" si="49"/>
        <v>0</v>
      </c>
      <c r="AX127" s="414">
        <f t="shared" si="50"/>
        <v>0</v>
      </c>
    </row>
    <row r="128" spans="2:50" x14ac:dyDescent="0.2">
      <c r="B128" s="23"/>
      <c r="C128" s="23"/>
      <c r="D128" s="23"/>
      <c r="E128" s="29"/>
      <c r="F128" s="23"/>
      <c r="G128" s="23"/>
      <c r="H128" s="23"/>
      <c r="I128" s="23"/>
      <c r="J128" s="23"/>
      <c r="K128" s="22"/>
      <c r="L128" s="22"/>
      <c r="M128" s="22"/>
      <c r="N128" s="22"/>
      <c r="O128" s="22"/>
      <c r="P128" s="22"/>
      <c r="Q128" s="22"/>
      <c r="R128" s="40">
        <v>12</v>
      </c>
      <c r="S128" s="40">
        <v>8</v>
      </c>
      <c r="T128" s="872"/>
      <c r="U128" s="49" t="s">
        <v>145</v>
      </c>
      <c r="V128" s="417">
        <f>AS239</f>
        <v>1230.81</v>
      </c>
      <c r="W128" s="417">
        <f>AU239</f>
        <v>351.65</v>
      </c>
      <c r="X128" s="417">
        <f>AW239</f>
        <v>1604.31</v>
      </c>
      <c r="Y128" s="417">
        <f>AX239</f>
        <v>585.16999999999996</v>
      </c>
      <c r="Z128" s="875"/>
      <c r="AA128" s="875"/>
      <c r="AB128" s="42" t="str">
        <f t="shared" si="53"/>
        <v>Resolução ANEEL Nº 3.445 de 15 de abril de 2025</v>
      </c>
      <c r="AC128" s="22"/>
      <c r="AD128" s="22"/>
      <c r="AE128" s="22"/>
      <c r="AF128" s="25">
        <v>122</v>
      </c>
      <c r="AG128" s="26" t="s">
        <v>1817</v>
      </c>
      <c r="AH128" s="25">
        <v>0</v>
      </c>
      <c r="AI128" s="22"/>
      <c r="AJ128" s="22"/>
      <c r="AK128" s="883"/>
      <c r="AL128" s="424">
        <f t="shared" ref="AL128:AM138" si="55">AL127</f>
        <v>7</v>
      </c>
      <c r="AM128" s="48">
        <f>AM126</f>
        <v>3</v>
      </c>
      <c r="AN128" s="50">
        <v>4</v>
      </c>
      <c r="AO128" s="869"/>
      <c r="AP128" s="766" t="s">
        <v>117</v>
      </c>
      <c r="AQ128" s="767">
        <v>12.85</v>
      </c>
      <c r="AR128" s="767">
        <v>6.44</v>
      </c>
      <c r="AS128" s="767">
        <v>33.9</v>
      </c>
      <c r="AT128" s="767">
        <v>403.66</v>
      </c>
      <c r="AU128" s="767">
        <v>33.9</v>
      </c>
      <c r="AV128" s="768">
        <v>238.16</v>
      </c>
      <c r="AW128" s="414">
        <f t="shared" si="49"/>
        <v>437.56</v>
      </c>
      <c r="AX128" s="414">
        <f t="shared" si="50"/>
        <v>272.06</v>
      </c>
    </row>
    <row r="129" spans="2:50" x14ac:dyDescent="0.2">
      <c r="B129" s="23"/>
      <c r="C129" s="23"/>
      <c r="D129" s="23"/>
      <c r="E129" s="29"/>
      <c r="F129" s="23"/>
      <c r="G129" s="23"/>
      <c r="H129" s="23"/>
      <c r="I129" s="23"/>
      <c r="J129" s="23"/>
      <c r="K129" s="22"/>
      <c r="L129" s="22"/>
      <c r="M129" s="22"/>
      <c r="N129" s="22"/>
      <c r="O129" s="22"/>
      <c r="P129" s="22"/>
      <c r="Q129" s="22"/>
      <c r="R129" s="40">
        <v>12</v>
      </c>
      <c r="S129" s="40">
        <v>9</v>
      </c>
      <c r="T129" s="872"/>
      <c r="U129" s="49" t="s">
        <v>173</v>
      </c>
      <c r="V129" s="411"/>
      <c r="W129" s="411"/>
      <c r="X129" s="411"/>
      <c r="Y129" s="411"/>
      <c r="Z129" s="875"/>
      <c r="AA129" s="875"/>
      <c r="AB129" s="42" t="str">
        <f t="shared" si="53"/>
        <v>Resolução ANEEL Nº 3.445 de 15 de abril de 2025</v>
      </c>
      <c r="AC129" s="22"/>
      <c r="AD129" s="22"/>
      <c r="AE129" s="22"/>
      <c r="AF129" s="25">
        <v>123</v>
      </c>
      <c r="AG129" s="26" t="s">
        <v>1818</v>
      </c>
      <c r="AH129" s="25">
        <v>0</v>
      </c>
      <c r="AI129" s="22"/>
      <c r="AJ129" s="22"/>
      <c r="AK129" s="883"/>
      <c r="AL129" s="424">
        <f t="shared" si="55"/>
        <v>7</v>
      </c>
      <c r="AM129" s="48">
        <f t="shared" si="55"/>
        <v>3</v>
      </c>
      <c r="AN129" s="50">
        <v>5</v>
      </c>
      <c r="AO129" s="869"/>
      <c r="AP129" s="41" t="s">
        <v>116</v>
      </c>
      <c r="AQ129" s="47"/>
      <c r="AR129" s="47"/>
      <c r="AS129" s="47"/>
      <c r="AT129" s="47"/>
      <c r="AU129" s="47"/>
      <c r="AV129" s="758"/>
      <c r="AW129" s="414">
        <f t="shared" si="49"/>
        <v>0</v>
      </c>
      <c r="AX129" s="414">
        <f t="shared" si="50"/>
        <v>0</v>
      </c>
    </row>
    <row r="130" spans="2:50" x14ac:dyDescent="0.2">
      <c r="B130" s="23"/>
      <c r="C130" s="23"/>
      <c r="D130" s="23"/>
      <c r="E130" s="29"/>
      <c r="F130" s="23"/>
      <c r="G130" s="23"/>
      <c r="H130" s="23"/>
      <c r="I130" s="23"/>
      <c r="J130" s="23"/>
      <c r="K130" s="22"/>
      <c r="L130" s="22"/>
      <c r="M130" s="22"/>
      <c r="N130" s="22"/>
      <c r="O130" s="22"/>
      <c r="P130" s="22"/>
      <c r="Q130" s="22"/>
      <c r="R130" s="40">
        <v>12</v>
      </c>
      <c r="S130" s="40">
        <v>10</v>
      </c>
      <c r="T130" s="872"/>
      <c r="U130" s="49" t="s">
        <v>174</v>
      </c>
      <c r="V130" s="411"/>
      <c r="W130" s="411"/>
      <c r="X130" s="411"/>
      <c r="Y130" s="411"/>
      <c r="Z130" s="875"/>
      <c r="AA130" s="875"/>
      <c r="AB130" s="42" t="str">
        <f t="shared" si="53"/>
        <v>Resolução ANEEL Nº 3.445 de 15 de abril de 2025</v>
      </c>
      <c r="AC130" s="22"/>
      <c r="AD130" s="22"/>
      <c r="AE130" s="22"/>
      <c r="AF130" s="25">
        <v>124</v>
      </c>
      <c r="AG130" s="26" t="s">
        <v>1819</v>
      </c>
      <c r="AH130" s="25">
        <v>0</v>
      </c>
      <c r="AI130" s="22"/>
      <c r="AJ130" s="22"/>
      <c r="AK130" s="883"/>
      <c r="AL130" s="424">
        <f t="shared" si="55"/>
        <v>7</v>
      </c>
      <c r="AM130" s="53">
        <f t="shared" si="55"/>
        <v>3</v>
      </c>
      <c r="AN130" s="50">
        <v>6</v>
      </c>
      <c r="AO130" s="870"/>
      <c r="AP130" s="766" t="s">
        <v>59</v>
      </c>
      <c r="AQ130" s="767">
        <v>40.479999999999997</v>
      </c>
      <c r="AR130" s="767">
        <v>16.32</v>
      </c>
      <c r="AS130" s="767">
        <v>54.18</v>
      </c>
      <c r="AT130" s="767">
        <v>403.66</v>
      </c>
      <c r="AU130" s="767">
        <v>54.18</v>
      </c>
      <c r="AV130" s="768">
        <v>238.16</v>
      </c>
      <c r="AW130" s="414">
        <f t="shared" si="49"/>
        <v>457.84000000000003</v>
      </c>
      <c r="AX130" s="414">
        <f t="shared" si="50"/>
        <v>292.33999999999997</v>
      </c>
    </row>
    <row r="131" spans="2:50" x14ac:dyDescent="0.2">
      <c r="B131" s="23"/>
      <c r="C131" s="23"/>
      <c r="D131" s="23"/>
      <c r="E131" s="29"/>
      <c r="F131" s="23"/>
      <c r="G131" s="23"/>
      <c r="H131" s="23"/>
      <c r="I131" s="23"/>
      <c r="J131" s="23"/>
      <c r="K131" s="22"/>
      <c r="L131" s="22"/>
      <c r="M131" s="22"/>
      <c r="N131" s="22"/>
      <c r="O131" s="22"/>
      <c r="P131" s="22"/>
      <c r="Q131" s="22"/>
      <c r="R131" s="40">
        <v>12</v>
      </c>
      <c r="S131" s="40">
        <v>11</v>
      </c>
      <c r="T131" s="872"/>
      <c r="U131" s="49" t="s">
        <v>146</v>
      </c>
      <c r="V131" s="417">
        <f>AS242</f>
        <v>1230.81</v>
      </c>
      <c r="W131" s="417">
        <f>AU242</f>
        <v>351.65</v>
      </c>
      <c r="X131" s="417">
        <f>AW242</f>
        <v>1604.31</v>
      </c>
      <c r="Y131" s="417">
        <f>AX242</f>
        <v>585.16999999999996</v>
      </c>
      <c r="Z131" s="875"/>
      <c r="AA131" s="875"/>
      <c r="AB131" s="42" t="str">
        <f t="shared" si="53"/>
        <v>Resolução ANEEL Nº 3.445 de 15 de abril de 2025</v>
      </c>
      <c r="AC131" s="22"/>
      <c r="AD131" s="22"/>
      <c r="AE131" s="22"/>
      <c r="AF131" s="25">
        <v>125</v>
      </c>
      <c r="AG131" s="26" t="s">
        <v>1820</v>
      </c>
      <c r="AH131" s="25">
        <v>0</v>
      </c>
      <c r="AI131" s="22"/>
      <c r="AJ131" s="22"/>
      <c r="AK131" s="883"/>
      <c r="AL131" s="424">
        <f t="shared" si="55"/>
        <v>7</v>
      </c>
      <c r="AM131" s="48">
        <v>4</v>
      </c>
      <c r="AN131" s="745">
        <v>5</v>
      </c>
      <c r="AO131" s="886" t="s">
        <v>162</v>
      </c>
      <c r="AP131" s="746" t="s">
        <v>116</v>
      </c>
      <c r="AQ131" s="747"/>
      <c r="AR131" s="747"/>
      <c r="AS131" s="747"/>
      <c r="AT131" s="747"/>
      <c r="AU131" s="747"/>
      <c r="AV131" s="759"/>
      <c r="AW131" s="414">
        <f t="shared" si="49"/>
        <v>0</v>
      </c>
      <c r="AX131" s="414">
        <f t="shared" si="50"/>
        <v>0</v>
      </c>
    </row>
    <row r="132" spans="2:50" x14ac:dyDescent="0.2">
      <c r="B132" s="23"/>
      <c r="C132" s="23"/>
      <c r="D132" s="23"/>
      <c r="E132" s="29"/>
      <c r="F132" s="23"/>
      <c r="G132" s="23"/>
      <c r="H132" s="23"/>
      <c r="I132" s="23"/>
      <c r="J132" s="23"/>
      <c r="K132" s="22"/>
      <c r="L132" s="22"/>
      <c r="M132" s="22"/>
      <c r="N132" s="22"/>
      <c r="O132" s="22"/>
      <c r="P132" s="22"/>
      <c r="Q132" s="22"/>
      <c r="R132" s="40">
        <v>12</v>
      </c>
      <c r="S132" s="40">
        <v>12</v>
      </c>
      <c r="T132" s="873"/>
      <c r="U132" s="49" t="s">
        <v>175</v>
      </c>
      <c r="V132" s="411">
        <f>V131</f>
        <v>1230.81</v>
      </c>
      <c r="W132" s="411">
        <f>W131</f>
        <v>351.65</v>
      </c>
      <c r="X132" s="411">
        <f>X131</f>
        <v>1604.31</v>
      </c>
      <c r="Y132" s="411">
        <f>Y131</f>
        <v>585.16999999999996</v>
      </c>
      <c r="Z132" s="876"/>
      <c r="AA132" s="876"/>
      <c r="AB132" s="42" t="str">
        <f t="shared" si="53"/>
        <v>Resolução ANEEL Nº 3.445 de 15 de abril de 2025</v>
      </c>
      <c r="AC132" s="22"/>
      <c r="AD132" s="22"/>
      <c r="AE132" s="22"/>
      <c r="AF132" s="25">
        <v>126</v>
      </c>
      <c r="AG132" s="26" t="s">
        <v>1821</v>
      </c>
      <c r="AH132" s="25">
        <v>0</v>
      </c>
      <c r="AI132" s="22"/>
      <c r="AJ132" s="22"/>
      <c r="AK132" s="883"/>
      <c r="AL132" s="424">
        <f t="shared" si="55"/>
        <v>7</v>
      </c>
      <c r="AM132" s="53">
        <v>4</v>
      </c>
      <c r="AN132" s="745">
        <v>6</v>
      </c>
      <c r="AO132" s="887"/>
      <c r="AP132" s="746" t="s">
        <v>59</v>
      </c>
      <c r="AQ132" s="747">
        <v>16.32</v>
      </c>
      <c r="AR132" s="747">
        <v>16.32</v>
      </c>
      <c r="AS132" s="747">
        <v>1038.0899999999999</v>
      </c>
      <c r="AT132" s="747">
        <v>403.66</v>
      </c>
      <c r="AU132" s="747">
        <v>54.18</v>
      </c>
      <c r="AV132" s="759">
        <v>238.16</v>
      </c>
      <c r="AW132" s="414">
        <f t="shared" si="49"/>
        <v>1441.75</v>
      </c>
      <c r="AX132" s="414">
        <f t="shared" si="50"/>
        <v>292.33999999999997</v>
      </c>
    </row>
    <row r="133" spans="2:50" x14ac:dyDescent="0.2">
      <c r="B133" s="23"/>
      <c r="C133" s="23"/>
      <c r="D133" s="23"/>
      <c r="E133" s="29"/>
      <c r="F133" s="23"/>
      <c r="G133" s="23"/>
      <c r="H133" s="23"/>
      <c r="I133" s="23"/>
      <c r="J133" s="23"/>
      <c r="K133" s="22"/>
      <c r="L133" s="22"/>
      <c r="M133" s="22"/>
      <c r="N133" s="22"/>
      <c r="O133" s="22"/>
      <c r="P133" s="22"/>
      <c r="Q133" s="22"/>
      <c r="AC133" s="22"/>
      <c r="AD133" s="22"/>
      <c r="AE133" s="22"/>
      <c r="AF133" s="25">
        <v>127</v>
      </c>
      <c r="AG133" s="26" t="s">
        <v>1822</v>
      </c>
      <c r="AH133" s="25">
        <v>0</v>
      </c>
      <c r="AI133" s="22"/>
      <c r="AJ133" s="22"/>
      <c r="AK133" s="883"/>
      <c r="AL133" s="424">
        <f t="shared" si="55"/>
        <v>7</v>
      </c>
      <c r="AM133" s="48">
        <v>5</v>
      </c>
      <c r="AN133" s="46">
        <v>7</v>
      </c>
      <c r="AO133" s="868" t="s">
        <v>160</v>
      </c>
      <c r="AP133" s="41" t="s">
        <v>60</v>
      </c>
      <c r="AQ133" s="47" t="s">
        <v>1327</v>
      </c>
      <c r="AR133" s="47" t="s">
        <v>1327</v>
      </c>
      <c r="AS133" s="47">
        <v>762.92</v>
      </c>
      <c r="AT133" s="47">
        <v>403.66</v>
      </c>
      <c r="AU133" s="47">
        <v>217.84</v>
      </c>
      <c r="AV133" s="758">
        <v>238.16</v>
      </c>
      <c r="AW133" s="414">
        <f t="shared" si="49"/>
        <v>1166.58</v>
      </c>
      <c r="AX133" s="414">
        <f t="shared" si="50"/>
        <v>456</v>
      </c>
    </row>
    <row r="134" spans="2:50" x14ac:dyDescent="0.2">
      <c r="B134" s="23"/>
      <c r="C134" s="23"/>
      <c r="D134" s="23"/>
      <c r="E134" s="29"/>
      <c r="F134" s="23"/>
      <c r="G134" s="23"/>
      <c r="H134" s="23"/>
      <c r="I134" s="23"/>
      <c r="J134" s="23"/>
      <c r="K134" s="22"/>
      <c r="L134" s="22"/>
      <c r="M134" s="22"/>
      <c r="N134" s="22"/>
      <c r="O134" s="22"/>
      <c r="P134" s="22"/>
      <c r="Q134" s="22"/>
      <c r="AC134" s="22"/>
      <c r="AD134" s="22"/>
      <c r="AE134" s="22"/>
      <c r="AF134" s="25">
        <v>128</v>
      </c>
      <c r="AG134" s="26" t="s">
        <v>1823</v>
      </c>
      <c r="AH134" s="25">
        <v>0</v>
      </c>
      <c r="AI134" s="22"/>
      <c r="AJ134" s="22"/>
      <c r="AK134" s="883"/>
      <c r="AL134" s="424">
        <f t="shared" si="55"/>
        <v>7</v>
      </c>
      <c r="AM134" s="48">
        <v>5</v>
      </c>
      <c r="AN134" s="46">
        <v>8</v>
      </c>
      <c r="AO134" s="869"/>
      <c r="AP134" s="41" t="s">
        <v>145</v>
      </c>
      <c r="AQ134" s="47" t="s">
        <v>1327</v>
      </c>
      <c r="AR134" s="47" t="s">
        <v>1327</v>
      </c>
      <c r="AS134" s="47">
        <v>608.13</v>
      </c>
      <c r="AT134" s="47">
        <v>331</v>
      </c>
      <c r="AU134" s="47">
        <v>175.14</v>
      </c>
      <c r="AV134" s="758">
        <v>195.3</v>
      </c>
      <c r="AW134" s="414">
        <f t="shared" si="49"/>
        <v>939.13</v>
      </c>
      <c r="AX134" s="414">
        <f t="shared" si="50"/>
        <v>370.44</v>
      </c>
    </row>
    <row r="135" spans="2:50" x14ac:dyDescent="0.2">
      <c r="B135" s="23"/>
      <c r="C135" s="23"/>
      <c r="D135" s="23"/>
      <c r="E135" s="29"/>
      <c r="F135" s="23"/>
      <c r="G135" s="23"/>
      <c r="H135" s="23"/>
      <c r="I135" s="23"/>
      <c r="J135" s="23"/>
      <c r="K135" s="22"/>
      <c r="L135" s="22"/>
      <c r="M135" s="22"/>
      <c r="N135" s="22"/>
      <c r="O135" s="22"/>
      <c r="P135" s="22"/>
      <c r="Q135" s="22"/>
      <c r="AC135" s="22"/>
      <c r="AD135" s="22"/>
      <c r="AE135" s="22"/>
      <c r="AF135" s="25">
        <v>129</v>
      </c>
      <c r="AG135" s="26" t="s">
        <v>1824</v>
      </c>
      <c r="AH135" s="25">
        <v>0</v>
      </c>
      <c r="AI135" s="22"/>
      <c r="AJ135" s="22"/>
      <c r="AK135" s="883"/>
      <c r="AL135" s="424">
        <f t="shared" si="55"/>
        <v>7</v>
      </c>
      <c r="AM135" s="48">
        <v>5</v>
      </c>
      <c r="AN135" s="46">
        <v>9</v>
      </c>
      <c r="AO135" s="869"/>
      <c r="AP135" s="41" t="s">
        <v>173</v>
      </c>
      <c r="AQ135" s="47"/>
      <c r="AR135" s="47"/>
      <c r="AS135" s="47"/>
      <c r="AT135" s="47"/>
      <c r="AU135" s="47"/>
      <c r="AV135" s="758"/>
      <c r="AW135" s="414">
        <f t="shared" si="49"/>
        <v>0</v>
      </c>
      <c r="AX135" s="414">
        <f t="shared" si="50"/>
        <v>0</v>
      </c>
    </row>
    <row r="136" spans="2:50" x14ac:dyDescent="0.2">
      <c r="B136" s="23"/>
      <c r="C136" s="23"/>
      <c r="D136" s="23"/>
      <c r="E136" s="29"/>
      <c r="F136" s="23"/>
      <c r="G136" s="23"/>
      <c r="H136" s="23"/>
      <c r="I136" s="23"/>
      <c r="J136" s="23"/>
      <c r="K136" s="22"/>
      <c r="L136" s="22"/>
      <c r="M136" s="22"/>
      <c r="N136" s="22"/>
      <c r="O136" s="22"/>
      <c r="P136" s="22"/>
      <c r="Q136" s="22"/>
      <c r="AC136" s="22"/>
      <c r="AD136" s="22"/>
      <c r="AE136" s="22"/>
      <c r="AF136" s="25">
        <v>130</v>
      </c>
      <c r="AG136" s="26" t="s">
        <v>1825</v>
      </c>
      <c r="AH136" s="25">
        <v>0</v>
      </c>
      <c r="AI136" s="22"/>
      <c r="AJ136" s="22"/>
      <c r="AK136" s="883"/>
      <c r="AL136" s="424">
        <f t="shared" si="55"/>
        <v>7</v>
      </c>
      <c r="AM136" s="48">
        <v>5</v>
      </c>
      <c r="AN136" s="46">
        <v>10</v>
      </c>
      <c r="AO136" s="869"/>
      <c r="AP136" s="41" t="s">
        <v>174</v>
      </c>
      <c r="AQ136" s="47"/>
      <c r="AR136" s="47"/>
      <c r="AS136" s="47"/>
      <c r="AT136" s="47"/>
      <c r="AU136" s="47"/>
      <c r="AV136" s="758"/>
      <c r="AW136" s="414">
        <f t="shared" si="49"/>
        <v>0</v>
      </c>
      <c r="AX136" s="414">
        <f t="shared" si="50"/>
        <v>0</v>
      </c>
    </row>
    <row r="137" spans="2:50" x14ac:dyDescent="0.2">
      <c r="B137" s="23"/>
      <c r="C137" s="23"/>
      <c r="D137" s="23"/>
      <c r="E137" s="29"/>
      <c r="F137" s="23"/>
      <c r="G137" s="23"/>
      <c r="H137" s="23"/>
      <c r="I137" s="23"/>
      <c r="J137" s="23"/>
      <c r="K137" s="22"/>
      <c r="L137" s="22"/>
      <c r="M137" s="22"/>
      <c r="N137" s="22"/>
      <c r="O137" s="22"/>
      <c r="P137" s="22"/>
      <c r="Q137" s="22"/>
      <c r="AC137" s="22"/>
      <c r="AD137" s="22"/>
      <c r="AE137" s="22"/>
      <c r="AF137" s="25">
        <v>131</v>
      </c>
      <c r="AG137" s="26" t="s">
        <v>1826</v>
      </c>
      <c r="AH137" s="25">
        <v>0</v>
      </c>
      <c r="AI137" s="22"/>
      <c r="AJ137" s="22"/>
      <c r="AK137" s="883"/>
      <c r="AL137" s="424">
        <f t="shared" si="55"/>
        <v>7</v>
      </c>
      <c r="AM137" s="48">
        <v>5</v>
      </c>
      <c r="AN137" s="46">
        <v>11</v>
      </c>
      <c r="AO137" s="869"/>
      <c r="AP137" s="41" t="s">
        <v>146</v>
      </c>
      <c r="AQ137" s="47" t="s">
        <v>1327</v>
      </c>
      <c r="AR137" s="47" t="s">
        <v>1327</v>
      </c>
      <c r="AS137" s="47">
        <v>773.56</v>
      </c>
      <c r="AT137" s="47">
        <v>403.66</v>
      </c>
      <c r="AU137" s="47">
        <v>219.97</v>
      </c>
      <c r="AV137" s="758">
        <v>238.16</v>
      </c>
      <c r="AW137" s="414">
        <f t="shared" si="49"/>
        <v>1177.22</v>
      </c>
      <c r="AX137" s="414">
        <f t="shared" si="50"/>
        <v>458.13</v>
      </c>
    </row>
    <row r="138" spans="2:50" ht="15" thickBot="1" x14ac:dyDescent="0.25">
      <c r="B138" s="23"/>
      <c r="C138" s="23"/>
      <c r="D138" s="23"/>
      <c r="E138" s="29"/>
      <c r="F138" s="23"/>
      <c r="G138" s="23"/>
      <c r="H138" s="23"/>
      <c r="I138" s="23"/>
      <c r="J138" s="23"/>
      <c r="K138" s="22"/>
      <c r="L138" s="22"/>
      <c r="M138" s="22"/>
      <c r="N138" s="22"/>
      <c r="O138" s="22"/>
      <c r="P138" s="22"/>
      <c r="Q138" s="22"/>
      <c r="AC138" s="22"/>
      <c r="AD138" s="22"/>
      <c r="AE138" s="22"/>
      <c r="AF138" s="25">
        <v>132</v>
      </c>
      <c r="AG138" s="26" t="s">
        <v>1827</v>
      </c>
      <c r="AH138" s="25">
        <v>0</v>
      </c>
      <c r="AI138" s="22"/>
      <c r="AJ138" s="22"/>
      <c r="AK138" s="884"/>
      <c r="AL138" s="760">
        <f t="shared" si="55"/>
        <v>7</v>
      </c>
      <c r="AM138" s="761">
        <v>5</v>
      </c>
      <c r="AN138" s="762">
        <v>12</v>
      </c>
      <c r="AO138" s="877"/>
      <c r="AP138" s="763" t="s">
        <v>175</v>
      </c>
      <c r="AQ138" s="764"/>
      <c r="AR138" s="764"/>
      <c r="AS138" s="764"/>
      <c r="AT138" s="764"/>
      <c r="AU138" s="764"/>
      <c r="AV138" s="765"/>
    </row>
    <row r="139" spans="2:50" x14ac:dyDescent="0.2">
      <c r="B139" s="23"/>
      <c r="C139" s="23"/>
      <c r="D139" s="23"/>
      <c r="E139" s="29"/>
      <c r="F139" s="23"/>
      <c r="G139" s="23"/>
      <c r="H139" s="23"/>
      <c r="I139" s="23"/>
      <c r="J139" s="23"/>
      <c r="K139" s="22"/>
      <c r="L139" s="22"/>
      <c r="M139" s="22"/>
      <c r="N139" s="22"/>
      <c r="O139" s="22"/>
      <c r="P139" s="22"/>
      <c r="Q139" s="22"/>
      <c r="AC139" s="22"/>
      <c r="AD139" s="22"/>
      <c r="AE139" s="22"/>
      <c r="AF139" s="25">
        <v>133</v>
      </c>
      <c r="AG139" s="26" t="s">
        <v>1828</v>
      </c>
      <c r="AH139" s="25">
        <v>0</v>
      </c>
      <c r="AI139" s="22"/>
      <c r="AJ139" s="22"/>
      <c r="AK139" s="866">
        <v>2021</v>
      </c>
      <c r="AL139" s="424">
        <v>8</v>
      </c>
      <c r="AM139" s="48">
        <v>2</v>
      </c>
      <c r="AN139" s="744">
        <v>5</v>
      </c>
      <c r="AO139" s="869" t="s">
        <v>148</v>
      </c>
      <c r="AP139" s="750" t="s">
        <v>116</v>
      </c>
      <c r="AQ139" s="751"/>
      <c r="AR139" s="751"/>
      <c r="AS139" s="751"/>
      <c r="AT139" s="751"/>
      <c r="AU139" s="751"/>
      <c r="AV139" s="751"/>
      <c r="AW139" s="414">
        <f t="shared" ref="AW139:AW159" si="56">AS139+AT139</f>
        <v>0</v>
      </c>
      <c r="AX139" s="414">
        <f t="shared" ref="AX139:AX158" si="57">AU139+AV139</f>
        <v>0</v>
      </c>
    </row>
    <row r="140" spans="2:50" x14ac:dyDescent="0.2">
      <c r="B140" s="23"/>
      <c r="C140" s="23"/>
      <c r="D140" s="23"/>
      <c r="E140" s="29"/>
      <c r="F140" s="23"/>
      <c r="G140" s="23"/>
      <c r="H140" s="23"/>
      <c r="I140" s="23"/>
      <c r="J140" s="23"/>
      <c r="K140" s="22"/>
      <c r="L140" s="22"/>
      <c r="M140" s="22"/>
      <c r="N140" s="22"/>
      <c r="O140" s="22"/>
      <c r="P140" s="22"/>
      <c r="Q140" s="22"/>
      <c r="AC140" s="22"/>
      <c r="AD140" s="22"/>
      <c r="AE140" s="22"/>
      <c r="AF140" s="25">
        <v>134</v>
      </c>
      <c r="AG140" s="26" t="s">
        <v>1829</v>
      </c>
      <c r="AH140" s="25">
        <v>0</v>
      </c>
      <c r="AI140" s="22"/>
      <c r="AJ140" s="22"/>
      <c r="AK140" s="866"/>
      <c r="AL140" s="424">
        <f t="shared" ref="AL140:AM146" si="58">AL139</f>
        <v>8</v>
      </c>
      <c r="AM140" s="48">
        <f t="shared" si="58"/>
        <v>2</v>
      </c>
      <c r="AN140" s="46">
        <v>6</v>
      </c>
      <c r="AO140" s="869"/>
      <c r="AP140" s="41" t="s">
        <v>59</v>
      </c>
      <c r="AQ140" s="47"/>
      <c r="AR140" s="47"/>
      <c r="AS140" s="47"/>
      <c r="AT140" s="47"/>
      <c r="AU140" s="47"/>
      <c r="AV140" s="47"/>
      <c r="AW140" s="414">
        <f t="shared" si="56"/>
        <v>0</v>
      </c>
      <c r="AX140" s="414">
        <f t="shared" si="57"/>
        <v>0</v>
      </c>
    </row>
    <row r="141" spans="2:50" x14ac:dyDescent="0.2">
      <c r="B141" s="23"/>
      <c r="C141" s="23"/>
      <c r="D141" s="23"/>
      <c r="E141" s="29"/>
      <c r="F141" s="23"/>
      <c r="G141" s="23"/>
      <c r="H141" s="23"/>
      <c r="I141" s="23"/>
      <c r="J141" s="23"/>
      <c r="K141" s="22"/>
      <c r="L141" s="22"/>
      <c r="M141" s="22"/>
      <c r="N141" s="22"/>
      <c r="O141" s="22"/>
      <c r="P141" s="22"/>
      <c r="Q141" s="22"/>
      <c r="AC141" s="22"/>
      <c r="AD141" s="22"/>
      <c r="AE141" s="22"/>
      <c r="AF141" s="25">
        <v>135</v>
      </c>
      <c r="AG141" s="26" t="s">
        <v>1830</v>
      </c>
      <c r="AH141" s="25">
        <v>0</v>
      </c>
      <c r="AI141" s="22"/>
      <c r="AJ141" s="22"/>
      <c r="AK141" s="866"/>
      <c r="AL141" s="424">
        <f t="shared" si="58"/>
        <v>8</v>
      </c>
      <c r="AM141" s="48">
        <f>AM139</f>
        <v>2</v>
      </c>
      <c r="AN141" s="46">
        <v>7</v>
      </c>
      <c r="AO141" s="869"/>
      <c r="AP141" s="41" t="s">
        <v>60</v>
      </c>
      <c r="AQ141" s="47"/>
      <c r="AR141" s="47"/>
      <c r="AS141" s="47"/>
      <c r="AT141" s="47"/>
      <c r="AU141" s="47"/>
      <c r="AV141" s="47"/>
      <c r="AW141" s="414">
        <f t="shared" si="56"/>
        <v>0</v>
      </c>
      <c r="AX141" s="414">
        <f t="shared" si="57"/>
        <v>0</v>
      </c>
    </row>
    <row r="142" spans="2:50" x14ac:dyDescent="0.2">
      <c r="B142" s="23"/>
      <c r="C142" s="23"/>
      <c r="D142" s="23"/>
      <c r="E142" s="29"/>
      <c r="F142" s="23"/>
      <c r="G142" s="23"/>
      <c r="H142" s="23"/>
      <c r="I142" s="23"/>
      <c r="J142" s="23"/>
      <c r="K142" s="22"/>
      <c r="L142" s="22"/>
      <c r="M142" s="22"/>
      <c r="N142" s="22"/>
      <c r="O142" s="22"/>
      <c r="P142" s="22"/>
      <c r="Q142" s="22"/>
      <c r="AC142" s="22"/>
      <c r="AD142" s="22"/>
      <c r="AE142" s="22"/>
      <c r="AF142" s="25">
        <v>136</v>
      </c>
      <c r="AG142" s="26" t="s">
        <v>1831</v>
      </c>
      <c r="AH142" s="25">
        <v>0</v>
      </c>
      <c r="AI142" s="22"/>
      <c r="AJ142" s="22"/>
      <c r="AK142" s="866"/>
      <c r="AL142" s="424">
        <f t="shared" si="58"/>
        <v>8</v>
      </c>
      <c r="AM142" s="48">
        <f>AM139</f>
        <v>2</v>
      </c>
      <c r="AN142" s="46">
        <v>8</v>
      </c>
      <c r="AO142" s="869"/>
      <c r="AP142" s="41" t="s">
        <v>145</v>
      </c>
      <c r="AQ142" s="47"/>
      <c r="AR142" s="47"/>
      <c r="AS142" s="47"/>
      <c r="AT142" s="47"/>
      <c r="AU142" s="47"/>
      <c r="AV142" s="47"/>
      <c r="AW142" s="414">
        <f t="shared" si="56"/>
        <v>0</v>
      </c>
      <c r="AX142" s="414">
        <f t="shared" si="57"/>
        <v>0</v>
      </c>
    </row>
    <row r="143" spans="2:50" x14ac:dyDescent="0.2">
      <c r="B143" s="23"/>
      <c r="C143" s="23"/>
      <c r="D143" s="23"/>
      <c r="E143" s="29"/>
      <c r="F143" s="23"/>
      <c r="G143" s="23"/>
      <c r="H143" s="23"/>
      <c r="I143" s="23"/>
      <c r="J143" s="23"/>
      <c r="K143" s="22"/>
      <c r="L143" s="22"/>
      <c r="M143" s="22"/>
      <c r="N143" s="22"/>
      <c r="O143" s="22"/>
      <c r="P143" s="22"/>
      <c r="Q143" s="22"/>
      <c r="AC143" s="22"/>
      <c r="AD143" s="22"/>
      <c r="AE143" s="22"/>
      <c r="AF143" s="25">
        <v>137</v>
      </c>
      <c r="AG143" s="26" t="s">
        <v>1832</v>
      </c>
      <c r="AH143" s="25">
        <v>0</v>
      </c>
      <c r="AI143" s="22"/>
      <c r="AJ143" s="22"/>
      <c r="AK143" s="866"/>
      <c r="AL143" s="424">
        <f t="shared" si="58"/>
        <v>8</v>
      </c>
      <c r="AM143" s="48">
        <f>AM139</f>
        <v>2</v>
      </c>
      <c r="AN143" s="46">
        <v>9</v>
      </c>
      <c r="AO143" s="869"/>
      <c r="AP143" s="41" t="s">
        <v>173</v>
      </c>
      <c r="AQ143" s="47"/>
      <c r="AR143" s="47"/>
      <c r="AS143" s="47"/>
      <c r="AT143" s="47"/>
      <c r="AU143" s="47"/>
      <c r="AV143" s="47"/>
      <c r="AW143" s="414">
        <f t="shared" si="56"/>
        <v>0</v>
      </c>
      <c r="AX143" s="414">
        <f t="shared" si="57"/>
        <v>0</v>
      </c>
    </row>
    <row r="144" spans="2:50" x14ac:dyDescent="0.2">
      <c r="B144" s="23"/>
      <c r="C144" s="23"/>
      <c r="D144" s="23"/>
      <c r="E144" s="29"/>
      <c r="F144" s="23"/>
      <c r="G144" s="23"/>
      <c r="H144" s="23"/>
      <c r="I144" s="23"/>
      <c r="J144" s="23"/>
      <c r="K144" s="22"/>
      <c r="L144" s="22"/>
      <c r="M144" s="22"/>
      <c r="N144" s="22"/>
      <c r="O144" s="22"/>
      <c r="P144" s="22"/>
      <c r="Q144" s="22"/>
      <c r="AC144" s="22"/>
      <c r="AD144" s="22"/>
      <c r="AE144" s="22"/>
      <c r="AF144" s="25">
        <v>138</v>
      </c>
      <c r="AG144" s="26" t="s">
        <v>1833</v>
      </c>
      <c r="AH144" s="25">
        <v>0</v>
      </c>
      <c r="AI144" s="22"/>
      <c r="AJ144" s="22"/>
      <c r="AK144" s="866"/>
      <c r="AL144" s="424">
        <f t="shared" si="58"/>
        <v>8</v>
      </c>
      <c r="AM144" s="48">
        <f>AM140</f>
        <v>2</v>
      </c>
      <c r="AN144" s="50">
        <v>10</v>
      </c>
      <c r="AO144" s="869"/>
      <c r="AP144" s="41" t="s">
        <v>174</v>
      </c>
      <c r="AQ144" s="47"/>
      <c r="AR144" s="47"/>
      <c r="AS144" s="47"/>
      <c r="AT144" s="47"/>
      <c r="AU144" s="47"/>
      <c r="AV144" s="47"/>
      <c r="AW144" s="414">
        <f t="shared" si="56"/>
        <v>0</v>
      </c>
      <c r="AX144" s="414">
        <f t="shared" si="57"/>
        <v>0</v>
      </c>
    </row>
    <row r="145" spans="2:50" x14ac:dyDescent="0.2">
      <c r="B145" s="23"/>
      <c r="C145" s="23"/>
      <c r="D145" s="23"/>
      <c r="E145" s="29"/>
      <c r="F145" s="23"/>
      <c r="G145" s="23"/>
      <c r="H145" s="23"/>
      <c r="I145" s="23"/>
      <c r="J145" s="23"/>
      <c r="K145" s="22"/>
      <c r="L145" s="22"/>
      <c r="M145" s="22"/>
      <c r="N145" s="22"/>
      <c r="O145" s="22"/>
      <c r="P145" s="22"/>
      <c r="Q145" s="22"/>
      <c r="AC145" s="22"/>
      <c r="AD145" s="22"/>
      <c r="AE145" s="22"/>
      <c r="AF145" s="25">
        <v>139</v>
      </c>
      <c r="AG145" s="26" t="s">
        <v>1834</v>
      </c>
      <c r="AH145" s="25">
        <v>0</v>
      </c>
      <c r="AI145" s="22"/>
      <c r="AJ145" s="22"/>
      <c r="AK145" s="866"/>
      <c r="AL145" s="424">
        <f t="shared" si="58"/>
        <v>8</v>
      </c>
      <c r="AM145" s="48">
        <f>AM141</f>
        <v>2</v>
      </c>
      <c r="AN145" s="50">
        <v>11</v>
      </c>
      <c r="AO145" s="869"/>
      <c r="AP145" s="41" t="s">
        <v>146</v>
      </c>
      <c r="AQ145" s="47"/>
      <c r="AR145" s="47"/>
      <c r="AS145" s="47"/>
      <c r="AT145" s="47"/>
      <c r="AU145" s="47"/>
      <c r="AV145" s="47"/>
      <c r="AW145" s="414">
        <f t="shared" si="56"/>
        <v>0</v>
      </c>
      <c r="AX145" s="414">
        <f t="shared" si="57"/>
        <v>0</v>
      </c>
    </row>
    <row r="146" spans="2:50" x14ac:dyDescent="0.2">
      <c r="B146" s="23"/>
      <c r="C146" s="23"/>
      <c r="D146" s="23"/>
      <c r="E146" s="29"/>
      <c r="F146" s="23"/>
      <c r="G146" s="23"/>
      <c r="H146" s="23"/>
      <c r="I146" s="23"/>
      <c r="J146" s="23"/>
      <c r="K146" s="22"/>
      <c r="L146" s="22"/>
      <c r="M146" s="22"/>
      <c r="N146" s="22"/>
      <c r="O146" s="22"/>
      <c r="P146" s="22"/>
      <c r="Q146" s="22"/>
      <c r="AC146" s="22"/>
      <c r="AD146" s="22"/>
      <c r="AE146" s="22"/>
      <c r="AF146" s="25">
        <v>140</v>
      </c>
      <c r="AG146" s="26" t="s">
        <v>1835</v>
      </c>
      <c r="AH146" s="25">
        <v>0</v>
      </c>
      <c r="AI146" s="22"/>
      <c r="AJ146" s="22"/>
      <c r="AK146" s="866"/>
      <c r="AL146" s="424">
        <f t="shared" si="58"/>
        <v>8</v>
      </c>
      <c r="AM146" s="48">
        <f>AM142</f>
        <v>2</v>
      </c>
      <c r="AN146" s="50">
        <v>12</v>
      </c>
      <c r="AO146" s="870"/>
      <c r="AP146" s="41" t="s">
        <v>175</v>
      </c>
      <c r="AQ146" s="47"/>
      <c r="AR146" s="47"/>
      <c r="AS146" s="47"/>
      <c r="AT146" s="47"/>
      <c r="AU146" s="47"/>
      <c r="AV146" s="47"/>
      <c r="AW146" s="414">
        <f t="shared" si="56"/>
        <v>0</v>
      </c>
      <c r="AX146" s="414">
        <f t="shared" si="57"/>
        <v>0</v>
      </c>
    </row>
    <row r="147" spans="2:50" x14ac:dyDescent="0.2">
      <c r="B147" s="23"/>
      <c r="C147" s="23"/>
      <c r="D147" s="23"/>
      <c r="E147" s="29"/>
      <c r="F147" s="23"/>
      <c r="G147" s="23"/>
      <c r="H147" s="23"/>
      <c r="I147" s="23"/>
      <c r="J147" s="23"/>
      <c r="K147" s="22"/>
      <c r="L147" s="22"/>
      <c r="M147" s="22"/>
      <c r="N147" s="22"/>
      <c r="O147" s="22"/>
      <c r="P147" s="22"/>
      <c r="Q147" s="22"/>
      <c r="AC147" s="22"/>
      <c r="AD147" s="22"/>
      <c r="AE147" s="22"/>
      <c r="AF147" s="25">
        <v>141</v>
      </c>
      <c r="AG147" s="26" t="s">
        <v>1836</v>
      </c>
      <c r="AH147" s="25">
        <v>0</v>
      </c>
      <c r="AI147" s="22"/>
      <c r="AJ147" s="22"/>
      <c r="AK147" s="866"/>
      <c r="AL147" s="424">
        <f>AL143</f>
        <v>8</v>
      </c>
      <c r="AM147" s="45">
        <v>3</v>
      </c>
      <c r="AN147" s="50">
        <v>2</v>
      </c>
      <c r="AO147" s="878" t="s">
        <v>161</v>
      </c>
      <c r="AP147" s="781" t="s">
        <v>156</v>
      </c>
      <c r="AQ147" s="782"/>
      <c r="AR147" s="782"/>
      <c r="AS147" s="782"/>
      <c r="AT147" s="782"/>
      <c r="AU147" s="782"/>
      <c r="AV147" s="782"/>
      <c r="AW147" s="414">
        <f t="shared" si="56"/>
        <v>0</v>
      </c>
      <c r="AX147" s="414">
        <f t="shared" si="57"/>
        <v>0</v>
      </c>
    </row>
    <row r="148" spans="2:50" x14ac:dyDescent="0.2">
      <c r="B148" s="23"/>
      <c r="C148" s="23"/>
      <c r="D148" s="23"/>
      <c r="E148" s="29"/>
      <c r="F148" s="23"/>
      <c r="G148" s="23"/>
      <c r="H148" s="23"/>
      <c r="I148" s="23"/>
      <c r="J148" s="23"/>
      <c r="K148" s="22"/>
      <c r="L148" s="22"/>
      <c r="M148" s="22"/>
      <c r="N148" s="22"/>
      <c r="O148" s="22"/>
      <c r="P148" s="22"/>
      <c r="Q148" s="22"/>
      <c r="AC148" s="22"/>
      <c r="AD148" s="22"/>
      <c r="AE148" s="22"/>
      <c r="AF148" s="25">
        <v>142</v>
      </c>
      <c r="AG148" s="26" t="s">
        <v>1837</v>
      </c>
      <c r="AH148" s="25">
        <v>0</v>
      </c>
      <c r="AI148" s="22"/>
      <c r="AJ148" s="22"/>
      <c r="AK148" s="866"/>
      <c r="AL148" s="424">
        <f>AL143</f>
        <v>8</v>
      </c>
      <c r="AM148" s="48">
        <f>AM147</f>
        <v>3</v>
      </c>
      <c r="AN148" s="50">
        <v>3</v>
      </c>
      <c r="AO148" s="879"/>
      <c r="AP148" s="781" t="s">
        <v>118</v>
      </c>
      <c r="AQ148" s="782"/>
      <c r="AR148" s="782"/>
      <c r="AS148" s="782"/>
      <c r="AT148" s="782"/>
      <c r="AU148" s="782"/>
      <c r="AV148" s="782"/>
      <c r="AW148" s="414">
        <f t="shared" si="56"/>
        <v>0</v>
      </c>
      <c r="AX148" s="414">
        <f t="shared" si="57"/>
        <v>0</v>
      </c>
    </row>
    <row r="149" spans="2:50" x14ac:dyDescent="0.2">
      <c r="B149" s="23"/>
      <c r="C149" s="23"/>
      <c r="D149" s="23"/>
      <c r="E149" s="29"/>
      <c r="F149" s="23"/>
      <c r="G149" s="23"/>
      <c r="H149" s="23"/>
      <c r="I149" s="23"/>
      <c r="J149" s="23"/>
      <c r="K149" s="22"/>
      <c r="L149" s="22"/>
      <c r="M149" s="22"/>
      <c r="N149" s="22"/>
      <c r="O149" s="22"/>
      <c r="P149" s="22"/>
      <c r="Q149" s="22"/>
      <c r="AC149" s="22"/>
      <c r="AD149" s="22"/>
      <c r="AE149" s="22"/>
      <c r="AF149" s="25">
        <v>143</v>
      </c>
      <c r="AG149" s="26" t="s">
        <v>1838</v>
      </c>
      <c r="AH149" s="25">
        <v>0</v>
      </c>
      <c r="AI149" s="22"/>
      <c r="AJ149" s="22"/>
      <c r="AK149" s="866"/>
      <c r="AL149" s="424">
        <f t="shared" ref="AL149:AM159" si="59">AL148</f>
        <v>8</v>
      </c>
      <c r="AM149" s="48">
        <f>AM147</f>
        <v>3</v>
      </c>
      <c r="AN149" s="50">
        <v>4</v>
      </c>
      <c r="AO149" s="879"/>
      <c r="AP149" s="781" t="s">
        <v>117</v>
      </c>
      <c r="AQ149" s="782">
        <v>15.06</v>
      </c>
      <c r="AR149" s="782">
        <v>7.65</v>
      </c>
      <c r="AS149" s="782">
        <v>39.19</v>
      </c>
      <c r="AT149" s="782">
        <v>395.99</v>
      </c>
      <c r="AU149" s="782">
        <v>39.19</v>
      </c>
      <c r="AV149" s="782">
        <v>244.58</v>
      </c>
      <c r="AW149" s="414">
        <f t="shared" si="56"/>
        <v>435.18</v>
      </c>
      <c r="AX149" s="414">
        <f t="shared" si="57"/>
        <v>283.77</v>
      </c>
    </row>
    <row r="150" spans="2:50" x14ac:dyDescent="0.2">
      <c r="B150" s="23"/>
      <c r="C150" s="23"/>
      <c r="D150" s="23"/>
      <c r="E150" s="29"/>
      <c r="F150" s="23"/>
      <c r="G150" s="23"/>
      <c r="H150" s="23"/>
      <c r="I150" s="23"/>
      <c r="J150" s="23"/>
      <c r="K150" s="22"/>
      <c r="L150" s="22"/>
      <c r="M150" s="22"/>
      <c r="N150" s="22"/>
      <c r="O150" s="22"/>
      <c r="P150" s="22"/>
      <c r="Q150" s="22"/>
      <c r="AC150" s="22"/>
      <c r="AD150" s="22"/>
      <c r="AE150" s="22"/>
      <c r="AF150" s="25">
        <v>144</v>
      </c>
      <c r="AG150" s="26" t="s">
        <v>1839</v>
      </c>
      <c r="AH150" s="25">
        <v>0</v>
      </c>
      <c r="AI150" s="22"/>
      <c r="AJ150" s="22"/>
      <c r="AK150" s="866"/>
      <c r="AL150" s="424">
        <f t="shared" si="59"/>
        <v>8</v>
      </c>
      <c r="AM150" s="48">
        <f t="shared" si="59"/>
        <v>3</v>
      </c>
      <c r="AN150" s="50">
        <v>5</v>
      </c>
      <c r="AO150" s="879"/>
      <c r="AP150" s="781" t="s">
        <v>116</v>
      </c>
      <c r="AQ150" s="782"/>
      <c r="AR150" s="782"/>
      <c r="AS150" s="782"/>
      <c r="AT150" s="782"/>
      <c r="AU150" s="782"/>
      <c r="AV150" s="782"/>
      <c r="AW150" s="414">
        <f t="shared" si="56"/>
        <v>0</v>
      </c>
      <c r="AX150" s="414">
        <f t="shared" si="57"/>
        <v>0</v>
      </c>
    </row>
    <row r="151" spans="2:50" x14ac:dyDescent="0.2">
      <c r="B151" s="23"/>
      <c r="C151" s="23"/>
      <c r="D151" s="23"/>
      <c r="E151" s="29"/>
      <c r="F151" s="23"/>
      <c r="G151" s="23"/>
      <c r="H151" s="23"/>
      <c r="I151" s="23"/>
      <c r="J151" s="23"/>
      <c r="K151" s="22"/>
      <c r="L151" s="22"/>
      <c r="M151" s="22"/>
      <c r="N151" s="22"/>
      <c r="O151" s="22"/>
      <c r="P151" s="22"/>
      <c r="Q151" s="22"/>
      <c r="AC151" s="22"/>
      <c r="AD151" s="22"/>
      <c r="AE151" s="22"/>
      <c r="AF151" s="25">
        <v>145</v>
      </c>
      <c r="AG151" s="26" t="s">
        <v>1840</v>
      </c>
      <c r="AH151" s="25">
        <v>0</v>
      </c>
      <c r="AI151" s="22"/>
      <c r="AJ151" s="22"/>
      <c r="AK151" s="866"/>
      <c r="AL151" s="424">
        <f t="shared" si="59"/>
        <v>8</v>
      </c>
      <c r="AM151" s="53">
        <f t="shared" si="59"/>
        <v>3</v>
      </c>
      <c r="AN151" s="50">
        <v>6</v>
      </c>
      <c r="AO151" s="880"/>
      <c r="AP151" s="781" t="s">
        <v>59</v>
      </c>
      <c r="AQ151" s="782">
        <v>46.88</v>
      </c>
      <c r="AR151" s="782">
        <v>19.04</v>
      </c>
      <c r="AS151" s="782">
        <v>60.21</v>
      </c>
      <c r="AT151" s="782">
        <v>395.99</v>
      </c>
      <c r="AU151" s="782">
        <v>60.21</v>
      </c>
      <c r="AV151" s="782">
        <v>244.58</v>
      </c>
      <c r="AW151" s="414">
        <f t="shared" si="56"/>
        <v>456.2</v>
      </c>
      <c r="AX151" s="414">
        <f t="shared" si="57"/>
        <v>304.79000000000002</v>
      </c>
    </row>
    <row r="152" spans="2:50" x14ac:dyDescent="0.2">
      <c r="B152" s="23"/>
      <c r="C152" s="23"/>
      <c r="D152" s="23"/>
      <c r="E152" s="29"/>
      <c r="F152" s="23"/>
      <c r="G152" s="23"/>
      <c r="H152" s="23"/>
      <c r="I152" s="23"/>
      <c r="J152" s="23"/>
      <c r="K152" s="22"/>
      <c r="L152" s="22"/>
      <c r="M152" s="22"/>
      <c r="N152" s="22"/>
      <c r="O152" s="22"/>
      <c r="P152" s="22"/>
      <c r="Q152" s="22"/>
      <c r="AC152" s="22"/>
      <c r="AD152" s="22"/>
      <c r="AE152" s="22"/>
      <c r="AF152" s="25">
        <v>146</v>
      </c>
      <c r="AG152" s="26" t="s">
        <v>1841</v>
      </c>
      <c r="AH152" s="25">
        <v>0</v>
      </c>
      <c r="AI152" s="22"/>
      <c r="AJ152" s="22"/>
      <c r="AK152" s="866"/>
      <c r="AL152" s="424">
        <f t="shared" si="59"/>
        <v>8</v>
      </c>
      <c r="AM152" s="48">
        <v>4</v>
      </c>
      <c r="AN152" s="46">
        <v>5</v>
      </c>
      <c r="AO152" s="868" t="s">
        <v>162</v>
      </c>
      <c r="AP152" s="41" t="s">
        <v>116</v>
      </c>
      <c r="AQ152" s="47"/>
      <c r="AR152" s="47"/>
      <c r="AS152" s="47"/>
      <c r="AT152" s="47"/>
      <c r="AU152" s="47"/>
      <c r="AV152" s="47"/>
      <c r="AW152" s="414">
        <f t="shared" si="56"/>
        <v>0</v>
      </c>
      <c r="AX152" s="414">
        <f t="shared" si="57"/>
        <v>0</v>
      </c>
    </row>
    <row r="153" spans="2:50" x14ac:dyDescent="0.2">
      <c r="B153" s="23"/>
      <c r="C153" s="23"/>
      <c r="D153" s="23"/>
      <c r="E153" s="29"/>
      <c r="F153" s="23"/>
      <c r="G153" s="23"/>
      <c r="H153" s="23"/>
      <c r="I153" s="23"/>
      <c r="J153" s="23"/>
      <c r="K153" s="22"/>
      <c r="L153" s="22"/>
      <c r="M153" s="22"/>
      <c r="N153" s="22"/>
      <c r="O153" s="22"/>
      <c r="P153" s="22"/>
      <c r="Q153" s="22"/>
      <c r="AC153" s="22"/>
      <c r="AD153" s="22"/>
      <c r="AE153" s="22"/>
      <c r="AF153" s="25">
        <v>147</v>
      </c>
      <c r="AG153" s="26" t="s">
        <v>1842</v>
      </c>
      <c r="AH153" s="25">
        <v>0</v>
      </c>
      <c r="AI153" s="22"/>
      <c r="AJ153" s="22"/>
      <c r="AK153" s="866"/>
      <c r="AL153" s="424">
        <f t="shared" si="59"/>
        <v>8</v>
      </c>
      <c r="AM153" s="53">
        <v>4</v>
      </c>
      <c r="AN153" s="46">
        <v>6</v>
      </c>
      <c r="AO153" s="870"/>
      <c r="AP153" s="41" t="s">
        <v>59</v>
      </c>
      <c r="AQ153" s="47">
        <v>46.88</v>
      </c>
      <c r="AR153" s="47">
        <v>19.04</v>
      </c>
      <c r="AS153" s="47">
        <v>60.21</v>
      </c>
      <c r="AT153" s="47">
        <v>395.99</v>
      </c>
      <c r="AU153" s="47">
        <v>60.21</v>
      </c>
      <c r="AV153" s="47">
        <v>244.58</v>
      </c>
      <c r="AW153" s="414">
        <f t="shared" si="56"/>
        <v>456.2</v>
      </c>
      <c r="AX153" s="414">
        <f t="shared" si="57"/>
        <v>304.79000000000002</v>
      </c>
    </row>
    <row r="154" spans="2:50" x14ac:dyDescent="0.2">
      <c r="B154" s="23"/>
      <c r="C154" s="23"/>
      <c r="D154" s="23"/>
      <c r="E154" s="29"/>
      <c r="F154" s="23"/>
      <c r="G154" s="23"/>
      <c r="H154" s="23"/>
      <c r="I154" s="23"/>
      <c r="J154" s="23"/>
      <c r="K154" s="22"/>
      <c r="L154" s="22"/>
      <c r="M154" s="22"/>
      <c r="N154" s="22"/>
      <c r="O154" s="22"/>
      <c r="P154" s="22"/>
      <c r="Q154" s="22"/>
      <c r="AC154" s="22"/>
      <c r="AD154" s="22"/>
      <c r="AE154" s="22"/>
      <c r="AF154" s="25">
        <v>148</v>
      </c>
      <c r="AG154" s="26" t="s">
        <v>1843</v>
      </c>
      <c r="AH154" s="25">
        <v>0</v>
      </c>
      <c r="AI154" s="22"/>
      <c r="AJ154" s="22"/>
      <c r="AK154" s="866"/>
      <c r="AL154" s="424">
        <f t="shared" si="59"/>
        <v>8</v>
      </c>
      <c r="AM154" s="48">
        <v>5</v>
      </c>
      <c r="AN154" s="46">
        <v>7</v>
      </c>
      <c r="AO154" s="868" t="s">
        <v>160</v>
      </c>
      <c r="AP154" s="781" t="s">
        <v>60</v>
      </c>
      <c r="AQ154" s="782" t="s">
        <v>1327</v>
      </c>
      <c r="AR154" s="782" t="s">
        <v>1327</v>
      </c>
      <c r="AS154" s="782">
        <v>872.13</v>
      </c>
      <c r="AT154" s="782">
        <v>395.99</v>
      </c>
      <c r="AU154" s="782">
        <v>243.13</v>
      </c>
      <c r="AV154" s="782">
        <v>244.58</v>
      </c>
      <c r="AW154" s="414">
        <f t="shared" si="56"/>
        <v>1268.1199999999999</v>
      </c>
      <c r="AX154" s="414">
        <f t="shared" si="57"/>
        <v>487.71000000000004</v>
      </c>
    </row>
    <row r="155" spans="2:50" x14ac:dyDescent="0.2">
      <c r="B155" s="23"/>
      <c r="C155" s="23"/>
      <c r="D155" s="23"/>
      <c r="E155" s="29"/>
      <c r="F155" s="23"/>
      <c r="G155" s="23"/>
      <c r="H155" s="23"/>
      <c r="I155" s="23"/>
      <c r="J155" s="23"/>
      <c r="K155" s="22"/>
      <c r="L155" s="22"/>
      <c r="M155" s="22"/>
      <c r="N155" s="22"/>
      <c r="O155" s="22"/>
      <c r="P155" s="22"/>
      <c r="Q155" s="22"/>
      <c r="AC155" s="22"/>
      <c r="AD155" s="22"/>
      <c r="AE155" s="22"/>
      <c r="AF155" s="25">
        <v>149</v>
      </c>
      <c r="AG155" s="26" t="s">
        <v>1844</v>
      </c>
      <c r="AH155" s="25">
        <v>0</v>
      </c>
      <c r="AI155" s="22"/>
      <c r="AJ155" s="22"/>
      <c r="AK155" s="866"/>
      <c r="AL155" s="424">
        <f t="shared" si="59"/>
        <v>8</v>
      </c>
      <c r="AM155" s="48">
        <v>5</v>
      </c>
      <c r="AN155" s="46">
        <v>8</v>
      </c>
      <c r="AO155" s="869"/>
      <c r="AP155" s="781" t="s">
        <v>145</v>
      </c>
      <c r="AQ155" s="782" t="s">
        <v>1327</v>
      </c>
      <c r="AR155" s="782" t="s">
        <v>1327</v>
      </c>
      <c r="AS155" s="782">
        <v>745.85</v>
      </c>
      <c r="AT155" s="782">
        <v>348.47</v>
      </c>
      <c r="AU155" s="782">
        <v>209.63</v>
      </c>
      <c r="AV155" s="782">
        <v>215.23</v>
      </c>
      <c r="AW155" s="414">
        <f t="shared" si="56"/>
        <v>1094.3200000000002</v>
      </c>
      <c r="AX155" s="414">
        <f t="shared" si="57"/>
        <v>424.86</v>
      </c>
    </row>
    <row r="156" spans="2:50" x14ac:dyDescent="0.2">
      <c r="B156" s="23"/>
      <c r="C156" s="23"/>
      <c r="D156" s="23"/>
      <c r="E156" s="29"/>
      <c r="F156" s="23"/>
      <c r="G156" s="23"/>
      <c r="H156" s="23"/>
      <c r="I156" s="23"/>
      <c r="J156" s="23"/>
      <c r="K156" s="22"/>
      <c r="L156" s="22"/>
      <c r="M156" s="22"/>
      <c r="N156" s="22"/>
      <c r="O156" s="22"/>
      <c r="P156" s="22"/>
      <c r="Q156" s="22"/>
      <c r="AC156" s="22"/>
      <c r="AD156" s="22"/>
      <c r="AE156" s="22"/>
      <c r="AF156" s="25">
        <v>150</v>
      </c>
      <c r="AG156" s="26" t="s">
        <v>1845</v>
      </c>
      <c r="AH156" s="25">
        <v>0</v>
      </c>
      <c r="AI156" s="22"/>
      <c r="AJ156" s="22"/>
      <c r="AK156" s="866"/>
      <c r="AL156" s="424">
        <f t="shared" si="59"/>
        <v>8</v>
      </c>
      <c r="AM156" s="48">
        <v>5</v>
      </c>
      <c r="AN156" s="46">
        <v>9</v>
      </c>
      <c r="AO156" s="869"/>
      <c r="AP156" s="41" t="s">
        <v>173</v>
      </c>
      <c r="AQ156" s="47"/>
      <c r="AR156" s="47"/>
      <c r="AS156" s="47"/>
      <c r="AT156" s="47"/>
      <c r="AU156" s="47"/>
      <c r="AV156" s="47"/>
      <c r="AW156" s="414">
        <f t="shared" si="56"/>
        <v>0</v>
      </c>
      <c r="AX156" s="414">
        <f t="shared" si="57"/>
        <v>0</v>
      </c>
    </row>
    <row r="157" spans="2:50" x14ac:dyDescent="0.2">
      <c r="B157" s="23"/>
      <c r="C157" s="23"/>
      <c r="D157" s="23"/>
      <c r="E157" s="29"/>
      <c r="F157" s="23"/>
      <c r="G157" s="23"/>
      <c r="H157" s="23"/>
      <c r="I157" s="23"/>
      <c r="J157" s="23"/>
      <c r="K157" s="22"/>
      <c r="L157" s="22"/>
      <c r="M157" s="22"/>
      <c r="N157" s="22"/>
      <c r="O157" s="22"/>
      <c r="P157" s="22"/>
      <c r="Q157" s="22"/>
      <c r="AC157" s="22"/>
      <c r="AD157" s="22"/>
      <c r="AE157" s="22"/>
      <c r="AF157" s="25">
        <v>151</v>
      </c>
      <c r="AG157" s="26" t="s">
        <v>1846</v>
      </c>
      <c r="AH157" s="25">
        <v>0</v>
      </c>
      <c r="AI157" s="22"/>
      <c r="AJ157" s="22"/>
      <c r="AK157" s="866"/>
      <c r="AL157" s="424">
        <f t="shared" si="59"/>
        <v>8</v>
      </c>
      <c r="AM157" s="48">
        <v>5</v>
      </c>
      <c r="AN157" s="46">
        <v>10</v>
      </c>
      <c r="AO157" s="869"/>
      <c r="AP157" s="41" t="s">
        <v>174</v>
      </c>
      <c r="AQ157" s="47"/>
      <c r="AR157" s="47"/>
      <c r="AS157" s="47"/>
      <c r="AT157" s="47"/>
      <c r="AU157" s="47"/>
      <c r="AV157" s="47"/>
      <c r="AW157" s="414">
        <f t="shared" si="56"/>
        <v>0</v>
      </c>
      <c r="AX157" s="414">
        <f t="shared" si="57"/>
        <v>0</v>
      </c>
    </row>
    <row r="158" spans="2:50" x14ac:dyDescent="0.2">
      <c r="B158" s="23"/>
      <c r="C158" s="23"/>
      <c r="D158" s="23"/>
      <c r="E158" s="29"/>
      <c r="F158" s="23"/>
      <c r="G158" s="23"/>
      <c r="H158" s="23"/>
      <c r="I158" s="23"/>
      <c r="J158" s="23"/>
      <c r="K158" s="22"/>
      <c r="L158" s="22"/>
      <c r="M158" s="22"/>
      <c r="N158" s="22"/>
      <c r="O158" s="22"/>
      <c r="P158" s="22"/>
      <c r="Q158" s="22"/>
      <c r="AC158" s="22"/>
      <c r="AD158" s="22"/>
      <c r="AE158" s="22"/>
      <c r="AF158" s="25">
        <v>152</v>
      </c>
      <c r="AG158" s="26" t="s">
        <v>1847</v>
      </c>
      <c r="AH158" s="25">
        <v>0</v>
      </c>
      <c r="AI158" s="22"/>
      <c r="AJ158" s="22"/>
      <c r="AK158" s="866"/>
      <c r="AL158" s="424">
        <f t="shared" si="59"/>
        <v>8</v>
      </c>
      <c r="AM158" s="48">
        <v>5</v>
      </c>
      <c r="AN158" s="46">
        <v>11</v>
      </c>
      <c r="AO158" s="869"/>
      <c r="AP158" s="781" t="s">
        <v>146</v>
      </c>
      <c r="AQ158" s="782" t="s">
        <v>1327</v>
      </c>
      <c r="AR158" s="782" t="s">
        <v>1327</v>
      </c>
      <c r="AS158" s="782">
        <v>884.41</v>
      </c>
      <c r="AT158" s="782">
        <v>395.99</v>
      </c>
      <c r="AU158" s="782">
        <v>245.59</v>
      </c>
      <c r="AV158" s="782">
        <v>244.58</v>
      </c>
      <c r="AW158" s="414">
        <f t="shared" si="56"/>
        <v>1280.4000000000001</v>
      </c>
      <c r="AX158" s="414">
        <f t="shared" si="57"/>
        <v>490.17</v>
      </c>
    </row>
    <row r="159" spans="2:50" ht="15" thickBot="1" x14ac:dyDescent="0.25">
      <c r="B159" s="23"/>
      <c r="C159" s="23"/>
      <c r="D159" s="23"/>
      <c r="E159" s="29"/>
      <c r="F159" s="23"/>
      <c r="G159" s="23"/>
      <c r="H159" s="23"/>
      <c r="I159" s="23"/>
      <c r="J159" s="23"/>
      <c r="K159" s="22"/>
      <c r="L159" s="22"/>
      <c r="M159" s="22"/>
      <c r="N159" s="22"/>
      <c r="O159" s="22"/>
      <c r="P159" s="22"/>
      <c r="Q159" s="22"/>
      <c r="AC159" s="22"/>
      <c r="AD159" s="22"/>
      <c r="AE159" s="22"/>
      <c r="AF159" s="25">
        <v>153</v>
      </c>
      <c r="AG159" s="26" t="s">
        <v>1848</v>
      </c>
      <c r="AH159" s="25">
        <v>0</v>
      </c>
      <c r="AI159" s="22"/>
      <c r="AJ159" s="22"/>
      <c r="AK159" s="866"/>
      <c r="AL159" s="424">
        <f t="shared" si="59"/>
        <v>8</v>
      </c>
      <c r="AM159" s="48">
        <v>5</v>
      </c>
      <c r="AN159" s="32">
        <v>12</v>
      </c>
      <c r="AO159" s="869"/>
      <c r="AP159" s="786" t="s">
        <v>175</v>
      </c>
      <c r="AQ159" s="787" t="s">
        <v>1327</v>
      </c>
      <c r="AR159" s="787" t="s">
        <v>1327</v>
      </c>
      <c r="AS159" s="787"/>
      <c r="AT159" s="787"/>
      <c r="AU159" s="787"/>
      <c r="AV159" s="787"/>
      <c r="AW159" s="414">
        <f t="shared" si="56"/>
        <v>0</v>
      </c>
    </row>
    <row r="160" spans="2:50" x14ac:dyDescent="0.2">
      <c r="B160" s="23"/>
      <c r="C160" s="23"/>
      <c r="D160" s="23"/>
      <c r="E160" s="29"/>
      <c r="F160" s="23"/>
      <c r="G160" s="23"/>
      <c r="H160" s="23"/>
      <c r="I160" s="23"/>
      <c r="J160" s="23"/>
      <c r="K160" s="22"/>
      <c r="L160" s="22"/>
      <c r="M160" s="22"/>
      <c r="N160" s="22"/>
      <c r="O160" s="22"/>
      <c r="P160" s="22"/>
      <c r="Q160" s="22"/>
      <c r="AC160" s="22"/>
      <c r="AD160" s="22"/>
      <c r="AE160" s="22"/>
      <c r="AF160" s="25">
        <v>154</v>
      </c>
      <c r="AG160" s="26" t="s">
        <v>1849</v>
      </c>
      <c r="AH160" s="25">
        <v>0</v>
      </c>
      <c r="AI160" s="22"/>
      <c r="AJ160" s="22"/>
      <c r="AK160" s="882">
        <v>2022</v>
      </c>
      <c r="AL160" s="752">
        <v>9</v>
      </c>
      <c r="AM160" s="753">
        <v>2</v>
      </c>
      <c r="AN160" s="754">
        <v>5</v>
      </c>
      <c r="AO160" s="881" t="s">
        <v>148</v>
      </c>
      <c r="AP160" s="755" t="s">
        <v>116</v>
      </c>
      <c r="AQ160" s="756"/>
      <c r="AR160" s="756"/>
      <c r="AS160" s="756"/>
      <c r="AT160" s="756"/>
      <c r="AU160" s="756"/>
      <c r="AV160" s="756"/>
      <c r="AW160" s="788">
        <f t="shared" ref="AW160:AW179" si="60">AS160+AT160</f>
        <v>0</v>
      </c>
      <c r="AX160" s="789">
        <f t="shared" ref="AX160:AX179" si="61">AU160+AV160</f>
        <v>0</v>
      </c>
    </row>
    <row r="161" spans="2:50" x14ac:dyDescent="0.2">
      <c r="B161" s="23"/>
      <c r="C161" s="23"/>
      <c r="D161" s="23"/>
      <c r="E161" s="29"/>
      <c r="F161" s="23"/>
      <c r="G161" s="23"/>
      <c r="H161" s="23"/>
      <c r="I161" s="23"/>
      <c r="J161" s="23"/>
      <c r="K161" s="22"/>
      <c r="L161" s="22"/>
      <c r="M161" s="22"/>
      <c r="N161" s="22"/>
      <c r="O161" s="22"/>
      <c r="P161" s="22"/>
      <c r="Q161" s="22"/>
      <c r="AC161" s="22"/>
      <c r="AD161" s="22"/>
      <c r="AE161" s="22"/>
      <c r="AF161" s="25">
        <v>155</v>
      </c>
      <c r="AG161" s="26" t="s">
        <v>1850</v>
      </c>
      <c r="AH161" s="25">
        <v>0</v>
      </c>
      <c r="AI161" s="22"/>
      <c r="AJ161" s="22"/>
      <c r="AK161" s="883"/>
      <c r="AL161" s="424">
        <f t="shared" ref="AL161:AM167" si="62">AL160</f>
        <v>9</v>
      </c>
      <c r="AM161" s="48">
        <f t="shared" si="62"/>
        <v>2</v>
      </c>
      <c r="AN161" s="46">
        <v>6</v>
      </c>
      <c r="AO161" s="869"/>
      <c r="AP161" s="41" t="s">
        <v>59</v>
      </c>
      <c r="AQ161" s="47"/>
      <c r="AR161" s="47"/>
      <c r="AS161" s="47"/>
      <c r="AT161" s="47"/>
      <c r="AU161" s="47"/>
      <c r="AV161" s="47"/>
      <c r="AW161" s="414">
        <f t="shared" si="60"/>
        <v>0</v>
      </c>
      <c r="AX161" s="790">
        <f t="shared" si="61"/>
        <v>0</v>
      </c>
    </row>
    <row r="162" spans="2:50" x14ac:dyDescent="0.2">
      <c r="B162" s="23"/>
      <c r="C162" s="23"/>
      <c r="D162" s="23"/>
      <c r="E162" s="29"/>
      <c r="F162" s="23"/>
      <c r="G162" s="23"/>
      <c r="H162" s="23"/>
      <c r="I162" s="23"/>
      <c r="J162" s="23"/>
      <c r="K162" s="22"/>
      <c r="L162" s="22"/>
      <c r="M162" s="22"/>
      <c r="N162" s="22"/>
      <c r="O162" s="22"/>
      <c r="P162" s="22"/>
      <c r="Q162" s="22"/>
      <c r="AC162" s="22"/>
      <c r="AD162" s="22"/>
      <c r="AE162" s="22"/>
      <c r="AF162" s="25">
        <v>156</v>
      </c>
      <c r="AG162" s="26" t="s">
        <v>1851</v>
      </c>
      <c r="AH162" s="25">
        <v>0</v>
      </c>
      <c r="AI162" s="22"/>
      <c r="AJ162" s="22"/>
      <c r="AK162" s="883"/>
      <c r="AL162" s="424">
        <f t="shared" si="62"/>
        <v>9</v>
      </c>
      <c r="AM162" s="48">
        <f>AM160</f>
        <v>2</v>
      </c>
      <c r="AN162" s="46">
        <v>7</v>
      </c>
      <c r="AO162" s="869"/>
      <c r="AP162" s="41" t="s">
        <v>60</v>
      </c>
      <c r="AQ162" s="47"/>
      <c r="AR162" s="47"/>
      <c r="AS162" s="47"/>
      <c r="AT162" s="47"/>
      <c r="AU162" s="47"/>
      <c r="AV162" s="47"/>
      <c r="AW162" s="414">
        <f t="shared" si="60"/>
        <v>0</v>
      </c>
      <c r="AX162" s="790">
        <f t="shared" si="61"/>
        <v>0</v>
      </c>
    </row>
    <row r="163" spans="2:50" x14ac:dyDescent="0.2">
      <c r="B163" s="23"/>
      <c r="C163" s="23"/>
      <c r="D163" s="23"/>
      <c r="E163" s="29"/>
      <c r="F163" s="23"/>
      <c r="G163" s="23"/>
      <c r="H163" s="23"/>
      <c r="I163" s="23"/>
      <c r="J163" s="23"/>
      <c r="K163" s="22"/>
      <c r="L163" s="22"/>
      <c r="M163" s="22"/>
      <c r="N163" s="22"/>
      <c r="O163" s="22"/>
      <c r="P163" s="22"/>
      <c r="Q163" s="22"/>
      <c r="AC163" s="22"/>
      <c r="AD163" s="22"/>
      <c r="AE163" s="22"/>
      <c r="AF163" s="25">
        <v>157</v>
      </c>
      <c r="AG163" s="26" t="s">
        <v>1852</v>
      </c>
      <c r="AH163" s="25">
        <v>0</v>
      </c>
      <c r="AI163" s="22"/>
      <c r="AJ163" s="22"/>
      <c r="AK163" s="883"/>
      <c r="AL163" s="424">
        <f t="shared" si="62"/>
        <v>9</v>
      </c>
      <c r="AM163" s="48">
        <f>AM160</f>
        <v>2</v>
      </c>
      <c r="AN163" s="46">
        <v>8</v>
      </c>
      <c r="AO163" s="869"/>
      <c r="AP163" s="41" t="s">
        <v>145</v>
      </c>
      <c r="AQ163" s="47"/>
      <c r="AR163" s="47"/>
      <c r="AS163" s="47"/>
      <c r="AT163" s="47"/>
      <c r="AU163" s="47"/>
      <c r="AV163" s="47"/>
      <c r="AW163" s="414">
        <f t="shared" si="60"/>
        <v>0</v>
      </c>
      <c r="AX163" s="790">
        <f t="shared" si="61"/>
        <v>0</v>
      </c>
    </row>
    <row r="164" spans="2:50" x14ac:dyDescent="0.2">
      <c r="B164" s="23"/>
      <c r="C164" s="23"/>
      <c r="D164" s="23"/>
      <c r="E164" s="29"/>
      <c r="F164" s="23"/>
      <c r="G164" s="23"/>
      <c r="H164" s="23"/>
      <c r="I164" s="23"/>
      <c r="J164" s="23"/>
      <c r="K164" s="22"/>
      <c r="L164" s="22"/>
      <c r="M164" s="22"/>
      <c r="N164" s="22"/>
      <c r="O164" s="22"/>
      <c r="P164" s="22"/>
      <c r="Q164" s="22"/>
      <c r="AC164" s="22"/>
      <c r="AD164" s="22"/>
      <c r="AE164" s="22"/>
      <c r="AF164" s="25">
        <v>158</v>
      </c>
      <c r="AG164" s="26" t="s">
        <v>1853</v>
      </c>
      <c r="AH164" s="25">
        <v>0</v>
      </c>
      <c r="AI164" s="22"/>
      <c r="AJ164" s="22"/>
      <c r="AK164" s="883"/>
      <c r="AL164" s="424">
        <f t="shared" si="62"/>
        <v>9</v>
      </c>
      <c r="AM164" s="48">
        <f>AM160</f>
        <v>2</v>
      </c>
      <c r="AN164" s="46">
        <v>9</v>
      </c>
      <c r="AO164" s="869"/>
      <c r="AP164" s="41" t="s">
        <v>173</v>
      </c>
      <c r="AQ164" s="47"/>
      <c r="AR164" s="47"/>
      <c r="AS164" s="47"/>
      <c r="AT164" s="47"/>
      <c r="AU164" s="47"/>
      <c r="AV164" s="47"/>
      <c r="AW164" s="414">
        <f t="shared" si="60"/>
        <v>0</v>
      </c>
      <c r="AX164" s="790">
        <f t="shared" si="61"/>
        <v>0</v>
      </c>
    </row>
    <row r="165" spans="2:50" x14ac:dyDescent="0.2">
      <c r="B165" s="23"/>
      <c r="C165" s="23"/>
      <c r="D165" s="23"/>
      <c r="E165" s="29"/>
      <c r="F165" s="23"/>
      <c r="G165" s="23"/>
      <c r="H165" s="23"/>
      <c r="I165" s="23"/>
      <c r="J165" s="23"/>
      <c r="K165" s="22"/>
      <c r="L165" s="22"/>
      <c r="M165" s="22"/>
      <c r="N165" s="22"/>
      <c r="O165" s="22"/>
      <c r="P165" s="22"/>
      <c r="Q165" s="22"/>
      <c r="AC165" s="22"/>
      <c r="AD165" s="22"/>
      <c r="AE165" s="22"/>
      <c r="AF165" s="25">
        <v>159</v>
      </c>
      <c r="AG165" s="26" t="s">
        <v>1854</v>
      </c>
      <c r="AH165" s="25">
        <v>0</v>
      </c>
      <c r="AI165" s="22"/>
      <c r="AJ165" s="22"/>
      <c r="AK165" s="883"/>
      <c r="AL165" s="424">
        <f t="shared" si="62"/>
        <v>9</v>
      </c>
      <c r="AM165" s="48">
        <f>AM161</f>
        <v>2</v>
      </c>
      <c r="AN165" s="50">
        <v>10</v>
      </c>
      <c r="AO165" s="869"/>
      <c r="AP165" s="41" t="s">
        <v>174</v>
      </c>
      <c r="AQ165" s="47"/>
      <c r="AR165" s="47"/>
      <c r="AS165" s="47"/>
      <c r="AT165" s="47"/>
      <c r="AU165" s="47"/>
      <c r="AV165" s="47"/>
      <c r="AW165" s="414">
        <f t="shared" si="60"/>
        <v>0</v>
      </c>
      <c r="AX165" s="790">
        <f t="shared" si="61"/>
        <v>0</v>
      </c>
    </row>
    <row r="166" spans="2:50" x14ac:dyDescent="0.2">
      <c r="B166" s="23"/>
      <c r="C166" s="23"/>
      <c r="D166" s="23"/>
      <c r="E166" s="29"/>
      <c r="F166" s="23"/>
      <c r="G166" s="23"/>
      <c r="H166" s="23"/>
      <c r="I166" s="23"/>
      <c r="J166" s="23"/>
      <c r="K166" s="22"/>
      <c r="L166" s="22"/>
      <c r="M166" s="22"/>
      <c r="N166" s="22"/>
      <c r="O166" s="22"/>
      <c r="P166" s="22"/>
      <c r="Q166" s="22"/>
      <c r="AC166" s="22"/>
      <c r="AD166" s="22"/>
      <c r="AE166" s="22"/>
      <c r="AF166" s="25">
        <v>160</v>
      </c>
      <c r="AG166" s="26" t="s">
        <v>1855</v>
      </c>
      <c r="AH166" s="25">
        <v>0</v>
      </c>
      <c r="AI166" s="22"/>
      <c r="AJ166" s="22"/>
      <c r="AK166" s="883"/>
      <c r="AL166" s="424">
        <f t="shared" si="62"/>
        <v>9</v>
      </c>
      <c r="AM166" s="48">
        <f>AM162</f>
        <v>2</v>
      </c>
      <c r="AN166" s="50">
        <v>11</v>
      </c>
      <c r="AO166" s="869"/>
      <c r="AP166" s="41" t="s">
        <v>146</v>
      </c>
      <c r="AQ166" s="47"/>
      <c r="AR166" s="47"/>
      <c r="AS166" s="47"/>
      <c r="AT166" s="47"/>
      <c r="AU166" s="47"/>
      <c r="AV166" s="47"/>
      <c r="AW166" s="414">
        <f t="shared" si="60"/>
        <v>0</v>
      </c>
      <c r="AX166" s="790">
        <f t="shared" si="61"/>
        <v>0</v>
      </c>
    </row>
    <row r="167" spans="2:50" x14ac:dyDescent="0.2">
      <c r="B167" s="23"/>
      <c r="C167" s="23"/>
      <c r="D167" s="23"/>
      <c r="E167" s="29"/>
      <c r="F167" s="23"/>
      <c r="G167" s="23"/>
      <c r="H167" s="23"/>
      <c r="I167" s="23"/>
      <c r="J167" s="23"/>
      <c r="K167" s="22"/>
      <c r="L167" s="22"/>
      <c r="M167" s="22"/>
      <c r="N167" s="22"/>
      <c r="O167" s="22"/>
      <c r="P167" s="22"/>
      <c r="Q167" s="22"/>
      <c r="AC167" s="22"/>
      <c r="AD167" s="22"/>
      <c r="AE167" s="22"/>
      <c r="AF167" s="25">
        <v>161</v>
      </c>
      <c r="AG167" s="26" t="s">
        <v>1856</v>
      </c>
      <c r="AH167" s="25">
        <v>0</v>
      </c>
      <c r="AI167" s="22"/>
      <c r="AJ167" s="22"/>
      <c r="AK167" s="883"/>
      <c r="AL167" s="424">
        <f t="shared" si="62"/>
        <v>9</v>
      </c>
      <c r="AM167" s="48">
        <f>AM163</f>
        <v>2</v>
      </c>
      <c r="AN167" s="50">
        <v>12</v>
      </c>
      <c r="AO167" s="870"/>
      <c r="AP167" s="41" t="s">
        <v>175</v>
      </c>
      <c r="AQ167" s="47"/>
      <c r="AR167" s="47"/>
      <c r="AS167" s="47"/>
      <c r="AT167" s="47"/>
      <c r="AU167" s="47"/>
      <c r="AV167" s="47"/>
      <c r="AW167" s="414">
        <f t="shared" si="60"/>
        <v>0</v>
      </c>
      <c r="AX167" s="790">
        <f t="shared" si="61"/>
        <v>0</v>
      </c>
    </row>
    <row r="168" spans="2:50" x14ac:dyDescent="0.2">
      <c r="B168" s="23"/>
      <c r="C168" s="23"/>
      <c r="D168" s="23"/>
      <c r="E168" s="29"/>
      <c r="F168" s="23"/>
      <c r="G168" s="23"/>
      <c r="H168" s="23"/>
      <c r="I168" s="23"/>
      <c r="J168" s="23"/>
      <c r="K168" s="22"/>
      <c r="L168" s="22"/>
      <c r="M168" s="22"/>
      <c r="N168" s="22"/>
      <c r="O168" s="22"/>
      <c r="P168" s="22"/>
      <c r="Q168" s="22"/>
      <c r="AC168" s="22"/>
      <c r="AD168" s="22"/>
      <c r="AE168" s="22"/>
      <c r="AF168" s="25">
        <v>162</v>
      </c>
      <c r="AG168" s="26" t="s">
        <v>1857</v>
      </c>
      <c r="AH168" s="25">
        <v>0</v>
      </c>
      <c r="AI168" s="22"/>
      <c r="AJ168" s="22"/>
      <c r="AK168" s="883"/>
      <c r="AL168" s="424">
        <f>AL164</f>
        <v>9</v>
      </c>
      <c r="AM168" s="45">
        <v>3</v>
      </c>
      <c r="AN168" s="50">
        <v>2</v>
      </c>
      <c r="AO168" s="868" t="s">
        <v>161</v>
      </c>
      <c r="AP168" s="41" t="s">
        <v>156</v>
      </c>
      <c r="AQ168" s="47"/>
      <c r="AR168" s="47"/>
      <c r="AS168" s="47"/>
      <c r="AT168" s="47"/>
      <c r="AU168" s="47"/>
      <c r="AV168" s="47"/>
      <c r="AW168" s="414">
        <f t="shared" si="60"/>
        <v>0</v>
      </c>
      <c r="AX168" s="790">
        <f t="shared" si="61"/>
        <v>0</v>
      </c>
    </row>
    <row r="169" spans="2:50" x14ac:dyDescent="0.2">
      <c r="B169" s="23"/>
      <c r="C169" s="23"/>
      <c r="D169" s="23"/>
      <c r="E169" s="29"/>
      <c r="F169" s="23"/>
      <c r="G169" s="23"/>
      <c r="H169" s="23"/>
      <c r="I169" s="23"/>
      <c r="J169" s="23"/>
      <c r="K169" s="22"/>
      <c r="L169" s="22"/>
      <c r="M169" s="22"/>
      <c r="N169" s="22"/>
      <c r="O169" s="22"/>
      <c r="P169" s="22"/>
      <c r="Q169" s="22"/>
      <c r="AC169" s="22"/>
      <c r="AD169" s="22"/>
      <c r="AE169" s="22"/>
      <c r="AF169" s="25">
        <v>163</v>
      </c>
      <c r="AG169" s="26" t="s">
        <v>1858</v>
      </c>
      <c r="AH169" s="25">
        <v>0</v>
      </c>
      <c r="AI169" s="22"/>
      <c r="AJ169" s="22"/>
      <c r="AK169" s="883"/>
      <c r="AL169" s="424">
        <f>AL164</f>
        <v>9</v>
      </c>
      <c r="AM169" s="48">
        <f>AM168</f>
        <v>3</v>
      </c>
      <c r="AN169" s="50">
        <v>3</v>
      </c>
      <c r="AO169" s="869"/>
      <c r="AP169" s="41" t="s">
        <v>118</v>
      </c>
      <c r="AQ169" s="47"/>
      <c r="AR169" s="47"/>
      <c r="AS169" s="47"/>
      <c r="AT169" s="47"/>
      <c r="AU169" s="47"/>
      <c r="AV169" s="47"/>
      <c r="AW169" s="414">
        <f t="shared" si="60"/>
        <v>0</v>
      </c>
      <c r="AX169" s="790">
        <f t="shared" si="61"/>
        <v>0</v>
      </c>
    </row>
    <row r="170" spans="2:50" x14ac:dyDescent="0.2">
      <c r="B170" s="23"/>
      <c r="C170" s="23"/>
      <c r="D170" s="23"/>
      <c r="E170" s="29"/>
      <c r="F170" s="23"/>
      <c r="G170" s="23"/>
      <c r="H170" s="23"/>
      <c r="I170" s="23"/>
      <c r="J170" s="23"/>
      <c r="K170" s="22"/>
      <c r="L170" s="22"/>
      <c r="M170" s="22"/>
      <c r="N170" s="22"/>
      <c r="O170" s="22"/>
      <c r="P170" s="22"/>
      <c r="Q170" s="22"/>
      <c r="AC170" s="22"/>
      <c r="AD170" s="22"/>
      <c r="AE170" s="22"/>
      <c r="AF170" s="25">
        <v>164</v>
      </c>
      <c r="AG170" s="26" t="s">
        <v>1859</v>
      </c>
      <c r="AH170" s="25">
        <v>0</v>
      </c>
      <c r="AI170" s="22"/>
      <c r="AJ170" s="22"/>
      <c r="AK170" s="883"/>
      <c r="AL170" s="424">
        <f t="shared" ref="AL170:AM180" si="63">AL169</f>
        <v>9</v>
      </c>
      <c r="AM170" s="48">
        <f>AM168</f>
        <v>3</v>
      </c>
      <c r="AN170" s="50">
        <v>4</v>
      </c>
      <c r="AO170" s="869"/>
      <c r="AP170" s="791" t="s">
        <v>117</v>
      </c>
      <c r="AQ170" s="792">
        <v>18.2</v>
      </c>
      <c r="AR170" s="792">
        <v>8.76</v>
      </c>
      <c r="AS170" s="792">
        <v>53.19</v>
      </c>
      <c r="AT170" s="792">
        <v>467.27</v>
      </c>
      <c r="AU170" s="792">
        <v>53.19</v>
      </c>
      <c r="AV170" s="792">
        <v>290.02</v>
      </c>
      <c r="AW170" s="414">
        <f t="shared" si="60"/>
        <v>520.46</v>
      </c>
      <c r="AX170" s="790">
        <f t="shared" si="61"/>
        <v>343.21</v>
      </c>
    </row>
    <row r="171" spans="2:50" x14ac:dyDescent="0.2">
      <c r="B171" s="23"/>
      <c r="C171" s="23"/>
      <c r="D171" s="23"/>
      <c r="E171" s="29"/>
      <c r="F171" s="23"/>
      <c r="G171" s="23"/>
      <c r="H171" s="23"/>
      <c r="I171" s="23"/>
      <c r="J171" s="23"/>
      <c r="K171" s="22"/>
      <c r="L171" s="22"/>
      <c r="M171" s="22"/>
      <c r="N171" s="22"/>
      <c r="O171" s="22"/>
      <c r="P171" s="22"/>
      <c r="Q171" s="22"/>
      <c r="AC171" s="22"/>
      <c r="AD171" s="22"/>
      <c r="AE171" s="22"/>
      <c r="AF171" s="25">
        <v>165</v>
      </c>
      <c r="AG171" s="26" t="s">
        <v>1860</v>
      </c>
      <c r="AH171" s="25">
        <v>0</v>
      </c>
      <c r="AI171" s="22"/>
      <c r="AJ171" s="22"/>
      <c r="AK171" s="883"/>
      <c r="AL171" s="424">
        <f t="shared" si="63"/>
        <v>9</v>
      </c>
      <c r="AM171" s="48">
        <f t="shared" si="63"/>
        <v>3</v>
      </c>
      <c r="AN171" s="50">
        <v>5</v>
      </c>
      <c r="AO171" s="869"/>
      <c r="AP171" s="41" t="s">
        <v>116</v>
      </c>
      <c r="AQ171" s="47"/>
      <c r="AR171" s="47"/>
      <c r="AS171" s="47"/>
      <c r="AT171" s="47"/>
      <c r="AU171" s="47"/>
      <c r="AV171" s="47"/>
      <c r="AW171" s="414">
        <f t="shared" si="60"/>
        <v>0</v>
      </c>
      <c r="AX171" s="790">
        <f t="shared" si="61"/>
        <v>0</v>
      </c>
    </row>
    <row r="172" spans="2:50" x14ac:dyDescent="0.2">
      <c r="B172" s="23"/>
      <c r="C172" s="23"/>
      <c r="D172" s="23"/>
      <c r="E172" s="29"/>
      <c r="F172" s="23"/>
      <c r="G172" s="23"/>
      <c r="H172" s="23"/>
      <c r="I172" s="23"/>
      <c r="J172" s="23"/>
      <c r="K172" s="22"/>
      <c r="L172" s="22"/>
      <c r="M172" s="22"/>
      <c r="N172" s="22"/>
      <c r="O172" s="22"/>
      <c r="P172" s="22"/>
      <c r="Q172" s="22"/>
      <c r="AC172" s="22"/>
      <c r="AD172" s="22"/>
      <c r="AE172" s="22"/>
      <c r="AF172" s="25">
        <v>166</v>
      </c>
      <c r="AG172" s="26" t="s">
        <v>1861</v>
      </c>
      <c r="AH172" s="25">
        <v>0</v>
      </c>
      <c r="AI172" s="22"/>
      <c r="AJ172" s="22"/>
      <c r="AK172" s="883"/>
      <c r="AL172" s="424">
        <f t="shared" si="63"/>
        <v>9</v>
      </c>
      <c r="AM172" s="53">
        <f t="shared" si="63"/>
        <v>3</v>
      </c>
      <c r="AN172" s="50">
        <v>6</v>
      </c>
      <c r="AO172" s="870"/>
      <c r="AP172" s="791" t="s">
        <v>59</v>
      </c>
      <c r="AQ172" s="792">
        <v>59.34</v>
      </c>
      <c r="AR172" s="792">
        <v>23.43</v>
      </c>
      <c r="AS172" s="792">
        <v>80.319999999999993</v>
      </c>
      <c r="AT172" s="792">
        <v>467.27</v>
      </c>
      <c r="AU172" s="792">
        <v>80.319999999999993</v>
      </c>
      <c r="AV172" s="792">
        <v>290.02</v>
      </c>
      <c r="AW172" s="414">
        <f t="shared" si="60"/>
        <v>547.58999999999992</v>
      </c>
      <c r="AX172" s="790">
        <f t="shared" si="61"/>
        <v>370.34</v>
      </c>
    </row>
    <row r="173" spans="2:50" x14ac:dyDescent="0.2">
      <c r="B173" s="23"/>
      <c r="C173" s="23"/>
      <c r="D173" s="23"/>
      <c r="E173" s="29"/>
      <c r="F173" s="23"/>
      <c r="G173" s="23"/>
      <c r="H173" s="23"/>
      <c r="I173" s="23"/>
      <c r="J173" s="23"/>
      <c r="K173" s="22"/>
      <c r="L173" s="22"/>
      <c r="M173" s="22"/>
      <c r="N173" s="22"/>
      <c r="O173" s="22"/>
      <c r="P173" s="22"/>
      <c r="Q173" s="22"/>
      <c r="AC173" s="22"/>
      <c r="AD173" s="22"/>
      <c r="AE173" s="22"/>
      <c r="AF173" s="25">
        <v>167</v>
      </c>
      <c r="AG173" s="26" t="s">
        <v>1862</v>
      </c>
      <c r="AH173" s="25">
        <v>0</v>
      </c>
      <c r="AI173" s="22"/>
      <c r="AJ173" s="22"/>
      <c r="AK173" s="883"/>
      <c r="AL173" s="424">
        <f t="shared" si="63"/>
        <v>9</v>
      </c>
      <c r="AM173" s="48">
        <v>4</v>
      </c>
      <c r="AN173" s="46">
        <v>5</v>
      </c>
      <c r="AO173" s="868" t="s">
        <v>162</v>
      </c>
      <c r="AP173" s="41" t="s">
        <v>116</v>
      </c>
      <c r="AQ173" s="47"/>
      <c r="AR173" s="47"/>
      <c r="AS173" s="47"/>
      <c r="AT173" s="47"/>
      <c r="AU173" s="47"/>
      <c r="AV173" s="47"/>
      <c r="AW173" s="414">
        <f t="shared" si="60"/>
        <v>0</v>
      </c>
      <c r="AX173" s="790">
        <f t="shared" si="61"/>
        <v>0</v>
      </c>
    </row>
    <row r="174" spans="2:50" x14ac:dyDescent="0.2">
      <c r="B174" s="23"/>
      <c r="C174" s="23"/>
      <c r="D174" s="23"/>
      <c r="E174" s="29"/>
      <c r="F174" s="23"/>
      <c r="G174" s="23"/>
      <c r="H174" s="23"/>
      <c r="I174" s="23"/>
      <c r="J174" s="23"/>
      <c r="K174" s="22"/>
      <c r="L174" s="22"/>
      <c r="M174" s="22"/>
      <c r="N174" s="22"/>
      <c r="O174" s="22"/>
      <c r="P174" s="22"/>
      <c r="Q174" s="22"/>
      <c r="AC174" s="22"/>
      <c r="AD174" s="22"/>
      <c r="AE174" s="22"/>
      <c r="AF174" s="25">
        <v>168</v>
      </c>
      <c r="AG174" s="26" t="s">
        <v>1863</v>
      </c>
      <c r="AH174" s="25">
        <v>0</v>
      </c>
      <c r="AI174" s="22"/>
      <c r="AJ174" s="22"/>
      <c r="AK174" s="883"/>
      <c r="AL174" s="424">
        <f t="shared" si="63"/>
        <v>9</v>
      </c>
      <c r="AM174" s="53">
        <v>4</v>
      </c>
      <c r="AN174" s="46">
        <v>6</v>
      </c>
      <c r="AO174" s="870"/>
      <c r="AP174" s="41" t="s">
        <v>59</v>
      </c>
      <c r="AQ174" s="47"/>
      <c r="AR174" s="47"/>
      <c r="AS174" s="47"/>
      <c r="AT174" s="47"/>
      <c r="AU174" s="47"/>
      <c r="AV174" s="47"/>
      <c r="AW174" s="414">
        <f t="shared" si="60"/>
        <v>0</v>
      </c>
      <c r="AX174" s="790">
        <f t="shared" si="61"/>
        <v>0</v>
      </c>
    </row>
    <row r="175" spans="2:50" x14ac:dyDescent="0.2">
      <c r="B175" s="23"/>
      <c r="C175" s="23"/>
      <c r="D175" s="23"/>
      <c r="E175" s="29"/>
      <c r="F175" s="23"/>
      <c r="G175" s="23"/>
      <c r="H175" s="23"/>
      <c r="I175" s="23"/>
      <c r="J175" s="23"/>
      <c r="K175" s="22"/>
      <c r="L175" s="22"/>
      <c r="M175" s="22"/>
      <c r="N175" s="22"/>
      <c r="O175" s="22"/>
      <c r="P175" s="22"/>
      <c r="Q175" s="22"/>
      <c r="AC175" s="22"/>
      <c r="AD175" s="22"/>
      <c r="AE175" s="22"/>
      <c r="AF175" s="25">
        <v>169</v>
      </c>
      <c r="AG175" s="26" t="s">
        <v>1864</v>
      </c>
      <c r="AH175" s="25">
        <v>0</v>
      </c>
      <c r="AI175" s="22"/>
      <c r="AJ175" s="22"/>
      <c r="AK175" s="883"/>
      <c r="AL175" s="424">
        <f t="shared" si="63"/>
        <v>9</v>
      </c>
      <c r="AM175" s="48">
        <v>5</v>
      </c>
      <c r="AN175" s="46">
        <v>7</v>
      </c>
      <c r="AO175" s="868" t="s">
        <v>160</v>
      </c>
      <c r="AP175" s="791" t="s">
        <v>60</v>
      </c>
      <c r="AQ175" s="792">
        <v>0</v>
      </c>
      <c r="AR175" s="792">
        <v>0</v>
      </c>
      <c r="AS175" s="795">
        <v>1114.53</v>
      </c>
      <c r="AT175" s="792">
        <v>467.27</v>
      </c>
      <c r="AU175" s="795">
        <v>314.10000000000002</v>
      </c>
      <c r="AV175" s="792">
        <v>290.02</v>
      </c>
      <c r="AW175" s="414">
        <f t="shared" si="60"/>
        <v>1581.8</v>
      </c>
      <c r="AX175" s="790">
        <f t="shared" si="61"/>
        <v>604.12</v>
      </c>
    </row>
    <row r="176" spans="2:50" x14ac:dyDescent="0.2">
      <c r="B176" s="23"/>
      <c r="C176" s="23"/>
      <c r="D176" s="23"/>
      <c r="E176" s="29"/>
      <c r="F176" s="23"/>
      <c r="G176" s="23"/>
      <c r="H176" s="23"/>
      <c r="I176" s="23"/>
      <c r="J176" s="23"/>
      <c r="K176" s="22"/>
      <c r="L176" s="22"/>
      <c r="M176" s="22"/>
      <c r="N176" s="22"/>
      <c r="O176" s="22"/>
      <c r="P176" s="22"/>
      <c r="Q176" s="22"/>
      <c r="AC176" s="22"/>
      <c r="AD176" s="22"/>
      <c r="AE176" s="22"/>
      <c r="AF176" s="25">
        <v>170</v>
      </c>
      <c r="AG176" s="26" t="s">
        <v>1865</v>
      </c>
      <c r="AH176" s="25">
        <v>0</v>
      </c>
      <c r="AI176" s="22"/>
      <c r="AJ176" s="22"/>
      <c r="AK176" s="883"/>
      <c r="AL176" s="424">
        <f t="shared" si="63"/>
        <v>9</v>
      </c>
      <c r="AM176" s="48">
        <v>5</v>
      </c>
      <c r="AN176" s="46">
        <v>8</v>
      </c>
      <c r="AO176" s="869"/>
      <c r="AP176" s="791" t="s">
        <v>145</v>
      </c>
      <c r="AQ176" s="792">
        <v>0</v>
      </c>
      <c r="AR176" s="792">
        <v>0</v>
      </c>
      <c r="AS176" s="795">
        <v>1018.27</v>
      </c>
      <c r="AT176" s="792">
        <v>439.23</v>
      </c>
      <c r="AU176" s="795">
        <v>289.38</v>
      </c>
      <c r="AV176" s="792">
        <v>272.62</v>
      </c>
      <c r="AW176" s="414">
        <f t="shared" si="60"/>
        <v>1457.5</v>
      </c>
      <c r="AX176" s="790">
        <f t="shared" si="61"/>
        <v>562</v>
      </c>
    </row>
    <row r="177" spans="2:50" x14ac:dyDescent="0.2">
      <c r="B177" s="23"/>
      <c r="C177" s="23"/>
      <c r="D177" s="23"/>
      <c r="E177" s="29"/>
      <c r="F177" s="23"/>
      <c r="G177" s="23"/>
      <c r="H177" s="23"/>
      <c r="I177" s="23"/>
      <c r="J177" s="23"/>
      <c r="K177" s="22"/>
      <c r="L177" s="22"/>
      <c r="M177" s="22"/>
      <c r="N177" s="22"/>
      <c r="O177" s="22"/>
      <c r="P177" s="22"/>
      <c r="Q177" s="22"/>
      <c r="AC177" s="22"/>
      <c r="AD177" s="22"/>
      <c r="AE177" s="22"/>
      <c r="AF177" s="25">
        <v>171</v>
      </c>
      <c r="AG177" s="26" t="s">
        <v>1866</v>
      </c>
      <c r="AH177" s="25">
        <v>0</v>
      </c>
      <c r="AI177" s="22"/>
      <c r="AJ177" s="22"/>
      <c r="AK177" s="883"/>
      <c r="AL177" s="424">
        <f t="shared" si="63"/>
        <v>9</v>
      </c>
      <c r="AM177" s="48">
        <v>5</v>
      </c>
      <c r="AN177" s="46">
        <v>9</v>
      </c>
      <c r="AO177" s="869"/>
      <c r="AP177" s="41" t="s">
        <v>173</v>
      </c>
      <c r="AQ177" s="47"/>
      <c r="AR177" s="47"/>
      <c r="AS177" s="47"/>
      <c r="AT177" s="47"/>
      <c r="AU177" s="47"/>
      <c r="AV177" s="47"/>
      <c r="AW177" s="414">
        <f t="shared" si="60"/>
        <v>0</v>
      </c>
      <c r="AX177" s="790">
        <f t="shared" si="61"/>
        <v>0</v>
      </c>
    </row>
    <row r="178" spans="2:50" x14ac:dyDescent="0.2">
      <c r="B178" s="23"/>
      <c r="C178" s="23"/>
      <c r="D178" s="23"/>
      <c r="E178" s="29"/>
      <c r="F178" s="23"/>
      <c r="G178" s="23"/>
      <c r="H178" s="23"/>
      <c r="I178" s="23"/>
      <c r="J178" s="23"/>
      <c r="K178" s="22"/>
      <c r="L178" s="22"/>
      <c r="M178" s="22"/>
      <c r="N178" s="22"/>
      <c r="O178" s="22"/>
      <c r="P178" s="22"/>
      <c r="Q178" s="22"/>
      <c r="AC178" s="22"/>
      <c r="AD178" s="22"/>
      <c r="AE178" s="22"/>
      <c r="AF178" s="25">
        <v>172</v>
      </c>
      <c r="AG178" s="26" t="s">
        <v>1867</v>
      </c>
      <c r="AH178" s="25">
        <v>0</v>
      </c>
      <c r="AI178" s="22"/>
      <c r="AJ178" s="22"/>
      <c r="AK178" s="883"/>
      <c r="AL178" s="424">
        <f t="shared" si="63"/>
        <v>9</v>
      </c>
      <c r="AM178" s="48">
        <v>5</v>
      </c>
      <c r="AN178" s="46">
        <v>10</v>
      </c>
      <c r="AO178" s="869"/>
      <c r="AP178" s="41" t="s">
        <v>174</v>
      </c>
      <c r="AQ178" s="47"/>
      <c r="AR178" s="47"/>
      <c r="AS178" s="47"/>
      <c r="AT178" s="47"/>
      <c r="AU178" s="47"/>
      <c r="AV178" s="47"/>
      <c r="AW178" s="414">
        <f t="shared" si="60"/>
        <v>0</v>
      </c>
      <c r="AX178" s="790">
        <f t="shared" si="61"/>
        <v>0</v>
      </c>
    </row>
    <row r="179" spans="2:50" x14ac:dyDescent="0.2">
      <c r="B179" s="23"/>
      <c r="C179" s="23"/>
      <c r="D179" s="23"/>
      <c r="E179" s="29"/>
      <c r="F179" s="23"/>
      <c r="G179" s="23"/>
      <c r="H179" s="23"/>
      <c r="I179" s="23"/>
      <c r="J179" s="23"/>
      <c r="K179" s="22"/>
      <c r="L179" s="22"/>
      <c r="M179" s="22"/>
      <c r="N179" s="22"/>
      <c r="O179" s="22"/>
      <c r="P179" s="22"/>
      <c r="Q179" s="22"/>
      <c r="AC179" s="22"/>
      <c r="AD179" s="22"/>
      <c r="AE179" s="22"/>
      <c r="AF179" s="25">
        <v>173</v>
      </c>
      <c r="AG179" s="26" t="s">
        <v>1868</v>
      </c>
      <c r="AH179" s="25">
        <v>0</v>
      </c>
      <c r="AI179" s="22"/>
      <c r="AJ179" s="22"/>
      <c r="AK179" s="883"/>
      <c r="AL179" s="424">
        <f t="shared" si="63"/>
        <v>9</v>
      </c>
      <c r="AM179" s="48">
        <v>5</v>
      </c>
      <c r="AN179" s="46">
        <v>11</v>
      </c>
      <c r="AO179" s="869"/>
      <c r="AP179" s="791" t="s">
        <v>146</v>
      </c>
      <c r="AQ179" s="792">
        <v>0</v>
      </c>
      <c r="AR179" s="792">
        <v>0</v>
      </c>
      <c r="AS179" s="795">
        <v>1130.17</v>
      </c>
      <c r="AT179" s="792">
        <v>467.27</v>
      </c>
      <c r="AU179" s="795">
        <v>317.23</v>
      </c>
      <c r="AV179" s="792">
        <v>290.02</v>
      </c>
      <c r="AW179" s="414">
        <f t="shared" si="60"/>
        <v>1597.44</v>
      </c>
      <c r="AX179" s="790">
        <f t="shared" si="61"/>
        <v>607.25</v>
      </c>
    </row>
    <row r="180" spans="2:50" ht="15" thickBot="1" x14ac:dyDescent="0.25">
      <c r="B180" s="23"/>
      <c r="C180" s="23"/>
      <c r="D180" s="23"/>
      <c r="E180" s="29"/>
      <c r="F180" s="23"/>
      <c r="G180" s="23"/>
      <c r="H180" s="23"/>
      <c r="I180" s="23"/>
      <c r="J180" s="23"/>
      <c r="K180" s="22"/>
      <c r="L180" s="22"/>
      <c r="M180" s="22"/>
      <c r="N180" s="22"/>
      <c r="O180" s="22"/>
      <c r="P180" s="22"/>
      <c r="Q180" s="22"/>
      <c r="AC180" s="22"/>
      <c r="AD180" s="22"/>
      <c r="AE180" s="22"/>
      <c r="AF180" s="25">
        <v>174</v>
      </c>
      <c r="AG180" s="26" t="s">
        <v>1869</v>
      </c>
      <c r="AH180" s="25">
        <v>0</v>
      </c>
      <c r="AI180" s="22"/>
      <c r="AJ180" s="22"/>
      <c r="AK180" s="884"/>
      <c r="AL180" s="760">
        <f t="shared" si="63"/>
        <v>9</v>
      </c>
      <c r="AM180" s="761">
        <v>5</v>
      </c>
      <c r="AN180" s="762">
        <v>12</v>
      </c>
      <c r="AO180" s="877"/>
      <c r="AP180" s="793" t="s">
        <v>175</v>
      </c>
      <c r="AQ180" s="794">
        <v>0</v>
      </c>
      <c r="AR180" s="794">
        <v>0</v>
      </c>
      <c r="AS180" s="796">
        <f>AS179</f>
        <v>1130.17</v>
      </c>
      <c r="AT180" s="794">
        <f>AT179</f>
        <v>467.27</v>
      </c>
      <c r="AU180" s="796">
        <f>AU179</f>
        <v>317.23</v>
      </c>
      <c r="AV180" s="794">
        <f>AV179</f>
        <v>290.02</v>
      </c>
      <c r="AW180" s="414">
        <f t="shared" ref="AW180" si="64">AS180+AT180</f>
        <v>1597.44</v>
      </c>
      <c r="AX180" s="790">
        <f t="shared" ref="AX180" si="65">AU180+AV180</f>
        <v>607.25</v>
      </c>
    </row>
    <row r="181" spans="2:50" x14ac:dyDescent="0.2">
      <c r="B181" s="23"/>
      <c r="C181" s="23"/>
      <c r="D181" s="23"/>
      <c r="E181" s="29"/>
      <c r="F181" s="23"/>
      <c r="G181" s="23"/>
      <c r="H181" s="23"/>
      <c r="I181" s="23"/>
      <c r="J181" s="23"/>
      <c r="K181" s="22"/>
      <c r="L181" s="22"/>
      <c r="M181" s="22"/>
      <c r="N181" s="22"/>
      <c r="O181" s="22"/>
      <c r="P181" s="22"/>
      <c r="Q181" s="22"/>
      <c r="AC181" s="22"/>
      <c r="AD181" s="22"/>
      <c r="AE181" s="22"/>
      <c r="AF181" s="25">
        <v>175</v>
      </c>
      <c r="AG181" s="26" t="s">
        <v>1870</v>
      </c>
      <c r="AH181" s="25">
        <v>0</v>
      </c>
      <c r="AI181" s="22"/>
      <c r="AJ181" s="22"/>
      <c r="AK181" s="866">
        <v>2023</v>
      </c>
      <c r="AL181" s="424">
        <v>10</v>
      </c>
      <c r="AM181" s="48">
        <v>2</v>
      </c>
      <c r="AN181" s="744">
        <v>5</v>
      </c>
      <c r="AO181" s="868" t="s">
        <v>148</v>
      </c>
      <c r="AP181" s="41" t="s">
        <v>116</v>
      </c>
      <c r="AQ181" s="47"/>
      <c r="AR181" s="47"/>
      <c r="AS181" s="47"/>
      <c r="AT181" s="47"/>
      <c r="AU181" s="47"/>
      <c r="AV181" s="47"/>
      <c r="AW181" s="414">
        <f t="shared" ref="AW181:AW200" si="66">AS181+AT181</f>
        <v>0</v>
      </c>
      <c r="AX181" s="414">
        <f t="shared" ref="AX181:AX200" si="67">AU181+AV181</f>
        <v>0</v>
      </c>
    </row>
    <row r="182" spans="2:50" x14ac:dyDescent="0.2">
      <c r="B182" s="23"/>
      <c r="C182" s="23"/>
      <c r="D182" s="23"/>
      <c r="E182" s="29"/>
      <c r="F182" s="23"/>
      <c r="G182" s="23"/>
      <c r="H182" s="23"/>
      <c r="I182" s="23"/>
      <c r="J182" s="23"/>
      <c r="K182" s="22"/>
      <c r="L182" s="22"/>
      <c r="M182" s="22"/>
      <c r="N182" s="22"/>
      <c r="O182" s="22"/>
      <c r="P182" s="22"/>
      <c r="Q182" s="22"/>
      <c r="AC182" s="22"/>
      <c r="AD182" s="22"/>
      <c r="AE182" s="22"/>
      <c r="AF182" s="25">
        <v>176</v>
      </c>
      <c r="AG182" s="26" t="s">
        <v>1871</v>
      </c>
      <c r="AH182" s="25">
        <v>0</v>
      </c>
      <c r="AI182" s="22"/>
      <c r="AJ182" s="22"/>
      <c r="AK182" s="866"/>
      <c r="AL182" s="424">
        <f t="shared" ref="AL182:AM188" si="68">AL181</f>
        <v>10</v>
      </c>
      <c r="AM182" s="48">
        <f t="shared" si="68"/>
        <v>2</v>
      </c>
      <c r="AN182" s="46">
        <v>6</v>
      </c>
      <c r="AO182" s="869"/>
      <c r="AP182" s="41" t="s">
        <v>59</v>
      </c>
      <c r="AQ182" s="47"/>
      <c r="AR182" s="47"/>
      <c r="AS182" s="47"/>
      <c r="AT182" s="47"/>
      <c r="AU182" s="47"/>
      <c r="AV182" s="47"/>
      <c r="AW182" s="414">
        <f t="shared" si="66"/>
        <v>0</v>
      </c>
      <c r="AX182" s="414">
        <f t="shared" si="67"/>
        <v>0</v>
      </c>
    </row>
    <row r="183" spans="2:50" x14ac:dyDescent="0.2">
      <c r="B183" s="23"/>
      <c r="C183" s="23"/>
      <c r="D183" s="23"/>
      <c r="E183" s="29"/>
      <c r="F183" s="23"/>
      <c r="G183" s="23"/>
      <c r="H183" s="23"/>
      <c r="I183" s="23"/>
      <c r="J183" s="23"/>
      <c r="K183" s="22"/>
      <c r="L183" s="22"/>
      <c r="M183" s="22"/>
      <c r="N183" s="22"/>
      <c r="O183" s="22"/>
      <c r="P183" s="22"/>
      <c r="Q183" s="22"/>
      <c r="AC183" s="22"/>
      <c r="AD183" s="22"/>
      <c r="AE183" s="22"/>
      <c r="AF183" s="25">
        <v>177</v>
      </c>
      <c r="AG183" s="26" t="s">
        <v>1872</v>
      </c>
      <c r="AH183" s="25">
        <v>0</v>
      </c>
      <c r="AI183" s="22"/>
      <c r="AJ183" s="22"/>
      <c r="AK183" s="866"/>
      <c r="AL183" s="424">
        <f t="shared" si="68"/>
        <v>10</v>
      </c>
      <c r="AM183" s="48">
        <f>AM181</f>
        <v>2</v>
      </c>
      <c r="AN183" s="46">
        <v>7</v>
      </c>
      <c r="AO183" s="869"/>
      <c r="AP183" s="41" t="s">
        <v>60</v>
      </c>
      <c r="AQ183" s="47"/>
      <c r="AR183" s="47"/>
      <c r="AS183" s="47"/>
      <c r="AT183" s="47"/>
      <c r="AU183" s="47"/>
      <c r="AV183" s="47"/>
      <c r="AW183" s="414">
        <f t="shared" si="66"/>
        <v>0</v>
      </c>
      <c r="AX183" s="414">
        <f t="shared" si="67"/>
        <v>0</v>
      </c>
    </row>
    <row r="184" spans="2:50" x14ac:dyDescent="0.2">
      <c r="B184" s="23"/>
      <c r="C184" s="23"/>
      <c r="D184" s="23"/>
      <c r="E184" s="29"/>
      <c r="F184" s="23"/>
      <c r="G184" s="23"/>
      <c r="H184" s="23"/>
      <c r="I184" s="23"/>
      <c r="J184" s="23"/>
      <c r="K184" s="22"/>
      <c r="L184" s="22"/>
      <c r="M184" s="22"/>
      <c r="N184" s="22"/>
      <c r="O184" s="22"/>
      <c r="P184" s="22"/>
      <c r="Q184" s="22"/>
      <c r="AC184" s="22"/>
      <c r="AD184" s="22"/>
      <c r="AE184" s="22"/>
      <c r="AF184" s="25">
        <v>178</v>
      </c>
      <c r="AG184" s="26" t="s">
        <v>1873</v>
      </c>
      <c r="AH184" s="25">
        <v>0</v>
      </c>
      <c r="AI184" s="22"/>
      <c r="AJ184" s="22"/>
      <c r="AK184" s="866"/>
      <c r="AL184" s="424">
        <f t="shared" si="68"/>
        <v>10</v>
      </c>
      <c r="AM184" s="48">
        <f>AM181</f>
        <v>2</v>
      </c>
      <c r="AN184" s="46">
        <v>8</v>
      </c>
      <c r="AO184" s="869"/>
      <c r="AP184" s="41" t="s">
        <v>145</v>
      </c>
      <c r="AQ184" s="47"/>
      <c r="AR184" s="47"/>
      <c r="AS184" s="47"/>
      <c r="AT184" s="47"/>
      <c r="AU184" s="47"/>
      <c r="AV184" s="47"/>
      <c r="AW184" s="414">
        <f t="shared" si="66"/>
        <v>0</v>
      </c>
      <c r="AX184" s="414">
        <f t="shared" si="67"/>
        <v>0</v>
      </c>
    </row>
    <row r="185" spans="2:50" x14ac:dyDescent="0.2">
      <c r="B185" s="23"/>
      <c r="C185" s="23"/>
      <c r="D185" s="23"/>
      <c r="E185" s="29"/>
      <c r="F185" s="23"/>
      <c r="G185" s="23"/>
      <c r="H185" s="23"/>
      <c r="I185" s="23"/>
      <c r="J185" s="23"/>
      <c r="K185" s="22"/>
      <c r="L185" s="22"/>
      <c r="M185" s="22"/>
      <c r="N185" s="22"/>
      <c r="O185" s="22"/>
      <c r="P185" s="22"/>
      <c r="Q185" s="22"/>
      <c r="AC185" s="22"/>
      <c r="AD185" s="22"/>
      <c r="AE185" s="22"/>
      <c r="AF185" s="25">
        <v>179</v>
      </c>
      <c r="AG185" s="26" t="s">
        <v>1874</v>
      </c>
      <c r="AH185" s="25">
        <v>0</v>
      </c>
      <c r="AI185" s="22"/>
      <c r="AJ185" s="22"/>
      <c r="AK185" s="866"/>
      <c r="AL185" s="424">
        <f t="shared" si="68"/>
        <v>10</v>
      </c>
      <c r="AM185" s="48">
        <f>AM181</f>
        <v>2</v>
      </c>
      <c r="AN185" s="46">
        <v>9</v>
      </c>
      <c r="AO185" s="869"/>
      <c r="AP185" s="41" t="s">
        <v>173</v>
      </c>
      <c r="AQ185" s="47"/>
      <c r="AR185" s="47"/>
      <c r="AS185" s="47"/>
      <c r="AT185" s="47"/>
      <c r="AU185" s="47"/>
      <c r="AV185" s="47"/>
      <c r="AW185" s="414">
        <f t="shared" si="66"/>
        <v>0</v>
      </c>
      <c r="AX185" s="414">
        <f t="shared" si="67"/>
        <v>0</v>
      </c>
    </row>
    <row r="186" spans="2:50" x14ac:dyDescent="0.2">
      <c r="B186" s="23"/>
      <c r="C186" s="23"/>
      <c r="D186" s="23"/>
      <c r="E186" s="29"/>
      <c r="F186" s="23"/>
      <c r="G186" s="23"/>
      <c r="H186" s="23"/>
      <c r="I186" s="23"/>
      <c r="J186" s="23"/>
      <c r="K186" s="22"/>
      <c r="L186" s="22"/>
      <c r="M186" s="22"/>
      <c r="N186" s="22"/>
      <c r="O186" s="22"/>
      <c r="P186" s="22"/>
      <c r="Q186" s="22"/>
      <c r="AC186" s="22"/>
      <c r="AD186" s="22"/>
      <c r="AE186" s="22"/>
      <c r="AF186" s="25">
        <v>180</v>
      </c>
      <c r="AG186" s="26" t="s">
        <v>1875</v>
      </c>
      <c r="AH186" s="25">
        <v>0</v>
      </c>
      <c r="AI186" s="22"/>
      <c r="AJ186" s="22"/>
      <c r="AK186" s="866"/>
      <c r="AL186" s="424">
        <f t="shared" si="68"/>
        <v>10</v>
      </c>
      <c r="AM186" s="48">
        <f>AM182</f>
        <v>2</v>
      </c>
      <c r="AN186" s="50">
        <v>10</v>
      </c>
      <c r="AO186" s="869"/>
      <c r="AP186" s="41" t="s">
        <v>174</v>
      </c>
      <c r="AQ186" s="47"/>
      <c r="AR186" s="47"/>
      <c r="AS186" s="47"/>
      <c r="AT186" s="47"/>
      <c r="AU186" s="47"/>
      <c r="AV186" s="47"/>
      <c r="AW186" s="414">
        <f t="shared" si="66"/>
        <v>0</v>
      </c>
      <c r="AX186" s="414">
        <f t="shared" si="67"/>
        <v>0</v>
      </c>
    </row>
    <row r="187" spans="2:50" x14ac:dyDescent="0.2">
      <c r="B187" s="23"/>
      <c r="C187" s="23"/>
      <c r="D187" s="23"/>
      <c r="E187" s="29"/>
      <c r="F187" s="23"/>
      <c r="G187" s="23"/>
      <c r="H187" s="23"/>
      <c r="I187" s="23"/>
      <c r="J187" s="23"/>
      <c r="K187" s="22"/>
      <c r="L187" s="22"/>
      <c r="M187" s="22"/>
      <c r="N187" s="22"/>
      <c r="O187" s="22"/>
      <c r="P187" s="22"/>
      <c r="Q187" s="22"/>
      <c r="AC187" s="22"/>
      <c r="AD187" s="22"/>
      <c r="AE187" s="22"/>
      <c r="AF187" s="25">
        <v>181</v>
      </c>
      <c r="AG187" s="26" t="s">
        <v>1876</v>
      </c>
      <c r="AH187" s="25">
        <v>0</v>
      </c>
      <c r="AI187" s="22"/>
      <c r="AJ187" s="22"/>
      <c r="AK187" s="866"/>
      <c r="AL187" s="424">
        <f t="shared" si="68"/>
        <v>10</v>
      </c>
      <c r="AM187" s="48">
        <f>AM183</f>
        <v>2</v>
      </c>
      <c r="AN187" s="50">
        <v>11</v>
      </c>
      <c r="AO187" s="869"/>
      <c r="AP187" s="41" t="s">
        <v>146</v>
      </c>
      <c r="AQ187" s="47"/>
      <c r="AR187" s="47"/>
      <c r="AS187" s="47"/>
      <c r="AT187" s="47"/>
      <c r="AU187" s="47"/>
      <c r="AV187" s="47"/>
      <c r="AW187" s="414">
        <f t="shared" si="66"/>
        <v>0</v>
      </c>
      <c r="AX187" s="414">
        <f t="shared" si="67"/>
        <v>0</v>
      </c>
    </row>
    <row r="188" spans="2:50" x14ac:dyDescent="0.2">
      <c r="B188" s="23"/>
      <c r="C188" s="23"/>
      <c r="D188" s="23"/>
      <c r="E188" s="29"/>
      <c r="F188" s="23"/>
      <c r="G188" s="23"/>
      <c r="H188" s="23"/>
      <c r="I188" s="23"/>
      <c r="J188" s="23"/>
      <c r="K188" s="22"/>
      <c r="L188" s="22"/>
      <c r="M188" s="22"/>
      <c r="N188" s="22"/>
      <c r="O188" s="22"/>
      <c r="P188" s="22"/>
      <c r="Q188" s="22"/>
      <c r="AC188" s="22"/>
      <c r="AD188" s="22"/>
      <c r="AE188" s="22"/>
      <c r="AF188" s="25">
        <v>182</v>
      </c>
      <c r="AG188" s="26" t="s">
        <v>1877</v>
      </c>
      <c r="AH188" s="25">
        <v>0</v>
      </c>
      <c r="AI188" s="22"/>
      <c r="AJ188" s="22"/>
      <c r="AK188" s="866"/>
      <c r="AL188" s="424">
        <f t="shared" si="68"/>
        <v>10</v>
      </c>
      <c r="AM188" s="48">
        <f>AM184</f>
        <v>2</v>
      </c>
      <c r="AN188" s="50">
        <v>12</v>
      </c>
      <c r="AO188" s="870"/>
      <c r="AP188" s="41" t="s">
        <v>175</v>
      </c>
      <c r="AQ188" s="47"/>
      <c r="AR188" s="47"/>
      <c r="AS188" s="47"/>
      <c r="AT188" s="47"/>
      <c r="AU188" s="47"/>
      <c r="AV188" s="47"/>
      <c r="AW188" s="414">
        <f t="shared" si="66"/>
        <v>0</v>
      </c>
      <c r="AX188" s="414">
        <f t="shared" si="67"/>
        <v>0</v>
      </c>
    </row>
    <row r="189" spans="2:50" x14ac:dyDescent="0.2">
      <c r="B189" s="23"/>
      <c r="C189" s="23"/>
      <c r="D189" s="23"/>
      <c r="E189" s="29"/>
      <c r="F189" s="23"/>
      <c r="G189" s="23"/>
      <c r="H189" s="23"/>
      <c r="I189" s="23"/>
      <c r="J189" s="23"/>
      <c r="K189" s="22"/>
      <c r="L189" s="22"/>
      <c r="M189" s="22"/>
      <c r="N189" s="22"/>
      <c r="O189" s="22"/>
      <c r="P189" s="22"/>
      <c r="Q189" s="22"/>
      <c r="AC189" s="22"/>
      <c r="AD189" s="22"/>
      <c r="AE189" s="22"/>
      <c r="AF189" s="25">
        <v>183</v>
      </c>
      <c r="AG189" s="26" t="s">
        <v>1878</v>
      </c>
      <c r="AH189" s="25">
        <v>0</v>
      </c>
      <c r="AI189" s="22"/>
      <c r="AJ189" s="22"/>
      <c r="AK189" s="866"/>
      <c r="AL189" s="424">
        <f>AL185</f>
        <v>10</v>
      </c>
      <c r="AM189" s="45">
        <v>3</v>
      </c>
      <c r="AN189" s="50">
        <v>2</v>
      </c>
      <c r="AO189" s="868" t="s">
        <v>161</v>
      </c>
      <c r="AP189" s="41" t="s">
        <v>156</v>
      </c>
      <c r="AQ189" s="47"/>
      <c r="AR189" s="47"/>
      <c r="AS189" s="47"/>
      <c r="AT189" s="47"/>
      <c r="AU189" s="47"/>
      <c r="AV189" s="47"/>
      <c r="AW189" s="414">
        <f t="shared" si="66"/>
        <v>0</v>
      </c>
      <c r="AX189" s="414">
        <f t="shared" si="67"/>
        <v>0</v>
      </c>
    </row>
    <row r="190" spans="2:50" x14ac:dyDescent="0.2">
      <c r="B190" s="23"/>
      <c r="C190" s="23"/>
      <c r="D190" s="23"/>
      <c r="E190" s="29"/>
      <c r="F190" s="23"/>
      <c r="G190" s="23"/>
      <c r="H190" s="23"/>
      <c r="I190" s="23"/>
      <c r="J190" s="23"/>
      <c r="K190" s="22"/>
      <c r="L190" s="22"/>
      <c r="M190" s="22"/>
      <c r="N190" s="22"/>
      <c r="O190" s="22"/>
      <c r="P190" s="22"/>
      <c r="Q190" s="22"/>
      <c r="AC190" s="22"/>
      <c r="AD190" s="22"/>
      <c r="AE190" s="22"/>
      <c r="AF190" s="25">
        <v>184</v>
      </c>
      <c r="AG190" s="26" t="s">
        <v>1879</v>
      </c>
      <c r="AH190" s="25">
        <v>0</v>
      </c>
      <c r="AI190" s="22"/>
      <c r="AJ190" s="22"/>
      <c r="AK190" s="866"/>
      <c r="AL190" s="424">
        <f>AL185</f>
        <v>10</v>
      </c>
      <c r="AM190" s="48">
        <f>AM189</f>
        <v>3</v>
      </c>
      <c r="AN190" s="50">
        <v>3</v>
      </c>
      <c r="AO190" s="869"/>
      <c r="AP190" s="41" t="s">
        <v>118</v>
      </c>
      <c r="AQ190" s="47"/>
      <c r="AR190" s="47"/>
      <c r="AS190" s="47"/>
      <c r="AT190" s="47"/>
      <c r="AU190" s="47"/>
      <c r="AV190" s="47"/>
      <c r="AW190" s="414">
        <f t="shared" si="66"/>
        <v>0</v>
      </c>
      <c r="AX190" s="414">
        <f t="shared" si="67"/>
        <v>0</v>
      </c>
    </row>
    <row r="191" spans="2:50" x14ac:dyDescent="0.2">
      <c r="B191" s="23"/>
      <c r="C191" s="23"/>
      <c r="D191" s="23"/>
      <c r="E191" s="29"/>
      <c r="F191" s="23"/>
      <c r="G191" s="23"/>
      <c r="H191" s="23"/>
      <c r="I191" s="23"/>
      <c r="J191" s="23"/>
      <c r="K191" s="22"/>
      <c r="L191" s="22"/>
      <c r="M191" s="22"/>
      <c r="N191" s="22"/>
      <c r="O191" s="22"/>
      <c r="P191" s="22"/>
      <c r="Q191" s="22"/>
      <c r="AC191" s="22"/>
      <c r="AD191" s="22"/>
      <c r="AE191" s="22"/>
      <c r="AF191" s="25">
        <v>185</v>
      </c>
      <c r="AG191" s="26" t="s">
        <v>1880</v>
      </c>
      <c r="AH191" s="25">
        <v>0</v>
      </c>
      <c r="AI191" s="22"/>
      <c r="AJ191" s="22"/>
      <c r="AK191" s="866"/>
      <c r="AL191" s="424">
        <f t="shared" ref="AL191:AM201" si="69">AL190</f>
        <v>10</v>
      </c>
      <c r="AM191" s="48">
        <f>AM189</f>
        <v>3</v>
      </c>
      <c r="AN191" s="50">
        <v>4</v>
      </c>
      <c r="AO191" s="869"/>
      <c r="AP191" s="797" t="s">
        <v>117</v>
      </c>
      <c r="AQ191" s="798">
        <v>14.94</v>
      </c>
      <c r="AR191" s="798">
        <v>10.43</v>
      </c>
      <c r="AS191" s="798">
        <v>52.32</v>
      </c>
      <c r="AT191" s="798">
        <v>461.09</v>
      </c>
      <c r="AU191" s="798">
        <v>52.32</v>
      </c>
      <c r="AV191" s="798">
        <v>282.61</v>
      </c>
      <c r="AW191" s="414">
        <f t="shared" si="66"/>
        <v>513.41</v>
      </c>
      <c r="AX191" s="414">
        <f t="shared" si="67"/>
        <v>334.93</v>
      </c>
    </row>
    <row r="192" spans="2:50" x14ac:dyDescent="0.2">
      <c r="B192" s="23"/>
      <c r="C192" s="23"/>
      <c r="D192" s="23"/>
      <c r="E192" s="29"/>
      <c r="F192" s="23"/>
      <c r="G192" s="23"/>
      <c r="H192" s="23"/>
      <c r="I192" s="23"/>
      <c r="J192" s="23"/>
      <c r="K192" s="22"/>
      <c r="L192" s="22"/>
      <c r="M192" s="22"/>
      <c r="N192" s="22"/>
      <c r="O192" s="22"/>
      <c r="P192" s="22"/>
      <c r="Q192" s="22"/>
      <c r="AC192" s="22"/>
      <c r="AD192" s="22"/>
      <c r="AE192" s="22"/>
      <c r="AF192" s="25">
        <v>186</v>
      </c>
      <c r="AG192" s="26" t="s">
        <v>1881</v>
      </c>
      <c r="AH192" s="25">
        <v>0</v>
      </c>
      <c r="AI192" s="22"/>
      <c r="AJ192" s="22"/>
      <c r="AK192" s="866"/>
      <c r="AL192" s="424">
        <f t="shared" si="69"/>
        <v>10</v>
      </c>
      <c r="AM192" s="48">
        <f t="shared" si="69"/>
        <v>3</v>
      </c>
      <c r="AN192" s="50">
        <v>5</v>
      </c>
      <c r="AO192" s="869"/>
      <c r="AP192" s="41" t="s">
        <v>116</v>
      </c>
      <c r="AQ192" s="47"/>
      <c r="AR192" s="47"/>
      <c r="AS192" s="47"/>
      <c r="AT192" s="47"/>
      <c r="AU192" s="47"/>
      <c r="AV192" s="47"/>
      <c r="AW192" s="414">
        <f t="shared" si="66"/>
        <v>0</v>
      </c>
      <c r="AX192" s="414">
        <f t="shared" si="67"/>
        <v>0</v>
      </c>
    </row>
    <row r="193" spans="2:50" x14ac:dyDescent="0.2">
      <c r="B193" s="23"/>
      <c r="C193" s="23"/>
      <c r="D193" s="23"/>
      <c r="E193" s="29"/>
      <c r="F193" s="23"/>
      <c r="G193" s="23"/>
      <c r="H193" s="23"/>
      <c r="I193" s="23"/>
      <c r="J193" s="23"/>
      <c r="K193" s="22"/>
      <c r="L193" s="22"/>
      <c r="M193" s="22"/>
      <c r="N193" s="22"/>
      <c r="O193" s="22"/>
      <c r="P193" s="22"/>
      <c r="Q193" s="22"/>
      <c r="AC193" s="22"/>
      <c r="AD193" s="22"/>
      <c r="AE193" s="22"/>
      <c r="AF193" s="25">
        <v>187</v>
      </c>
      <c r="AG193" s="26"/>
      <c r="AH193" s="25">
        <v>0</v>
      </c>
      <c r="AI193" s="22"/>
      <c r="AJ193" s="22"/>
      <c r="AK193" s="866"/>
      <c r="AL193" s="424">
        <f t="shared" si="69"/>
        <v>10</v>
      </c>
      <c r="AM193" s="53">
        <f t="shared" si="69"/>
        <v>3</v>
      </c>
      <c r="AN193" s="50">
        <v>6</v>
      </c>
      <c r="AO193" s="870"/>
      <c r="AP193" s="797" t="s">
        <v>59</v>
      </c>
      <c r="AQ193" s="798">
        <v>43.06</v>
      </c>
      <c r="AR193" s="798">
        <v>21.58</v>
      </c>
      <c r="AS193" s="798">
        <v>85.69</v>
      </c>
      <c r="AT193" s="798">
        <v>461.87</v>
      </c>
      <c r="AU193" s="798">
        <v>85.69</v>
      </c>
      <c r="AV193" s="798">
        <v>283.38</v>
      </c>
      <c r="AW193" s="414">
        <f t="shared" si="66"/>
        <v>547.55999999999995</v>
      </c>
      <c r="AX193" s="414">
        <f t="shared" si="67"/>
        <v>369.07</v>
      </c>
    </row>
    <row r="194" spans="2:50" x14ac:dyDescent="0.2">
      <c r="B194" s="23"/>
      <c r="C194" s="23"/>
      <c r="D194" s="23"/>
      <c r="E194" s="29"/>
      <c r="F194" s="23"/>
      <c r="G194" s="23"/>
      <c r="H194" s="23"/>
      <c r="I194" s="23"/>
      <c r="J194" s="23"/>
      <c r="K194" s="22"/>
      <c r="L194" s="22"/>
      <c r="M194" s="22"/>
      <c r="N194" s="22"/>
      <c r="O194" s="22"/>
      <c r="P194" s="22"/>
      <c r="Q194" s="22"/>
      <c r="AC194" s="22"/>
      <c r="AD194" s="22"/>
      <c r="AE194" s="22"/>
      <c r="AF194" s="25">
        <v>188</v>
      </c>
      <c r="AG194" s="26"/>
      <c r="AH194" s="25">
        <v>0</v>
      </c>
      <c r="AI194" s="22"/>
      <c r="AJ194" s="22"/>
      <c r="AK194" s="866"/>
      <c r="AL194" s="424">
        <f t="shared" si="69"/>
        <v>10</v>
      </c>
      <c r="AM194" s="48">
        <v>4</v>
      </c>
      <c r="AN194" s="46">
        <v>5</v>
      </c>
      <c r="AO194" s="868" t="s">
        <v>162</v>
      </c>
      <c r="AP194" s="41" t="s">
        <v>116</v>
      </c>
      <c r="AQ194" s="47"/>
      <c r="AR194" s="47"/>
      <c r="AS194" s="47"/>
      <c r="AT194" s="47"/>
      <c r="AU194" s="47"/>
      <c r="AV194" s="47"/>
      <c r="AW194" s="414">
        <f t="shared" si="66"/>
        <v>0</v>
      </c>
      <c r="AX194" s="414">
        <f t="shared" si="67"/>
        <v>0</v>
      </c>
    </row>
    <row r="195" spans="2:50" x14ac:dyDescent="0.2">
      <c r="B195" s="23"/>
      <c r="C195" s="23"/>
      <c r="D195" s="23"/>
      <c r="E195" s="29"/>
      <c r="F195" s="23"/>
      <c r="G195" s="23"/>
      <c r="H195" s="23"/>
      <c r="I195" s="23"/>
      <c r="J195" s="23"/>
      <c r="K195" s="22"/>
      <c r="L195" s="22"/>
      <c r="M195" s="22"/>
      <c r="N195" s="22"/>
      <c r="O195" s="22"/>
      <c r="P195" s="22"/>
      <c r="Q195" s="22"/>
      <c r="AC195" s="22"/>
      <c r="AD195" s="22"/>
      <c r="AE195" s="22"/>
      <c r="AF195" s="25">
        <v>189</v>
      </c>
      <c r="AG195" s="26"/>
      <c r="AH195" s="25">
        <v>0</v>
      </c>
      <c r="AI195" s="22"/>
      <c r="AJ195" s="22"/>
      <c r="AK195" s="866"/>
      <c r="AL195" s="424">
        <f t="shared" si="69"/>
        <v>10</v>
      </c>
      <c r="AM195" s="53">
        <v>4</v>
      </c>
      <c r="AN195" s="46">
        <v>6</v>
      </c>
      <c r="AO195" s="870"/>
      <c r="AP195" s="41" t="s">
        <v>59</v>
      </c>
      <c r="AQ195" s="47"/>
      <c r="AR195" s="47"/>
      <c r="AS195" s="47"/>
      <c r="AT195" s="47"/>
      <c r="AU195" s="47"/>
      <c r="AV195" s="47"/>
      <c r="AW195" s="414">
        <f t="shared" si="66"/>
        <v>0</v>
      </c>
      <c r="AX195" s="414">
        <f t="shared" si="67"/>
        <v>0</v>
      </c>
    </row>
    <row r="196" spans="2:50" x14ac:dyDescent="0.2">
      <c r="B196" s="23"/>
      <c r="C196" s="23"/>
      <c r="D196" s="23"/>
      <c r="E196" s="29"/>
      <c r="F196" s="23"/>
      <c r="G196" s="23"/>
      <c r="H196" s="23"/>
      <c r="I196" s="23"/>
      <c r="J196" s="23"/>
      <c r="K196" s="22"/>
      <c r="L196" s="22"/>
      <c r="M196" s="22"/>
      <c r="N196" s="22"/>
      <c r="O196" s="22"/>
      <c r="P196" s="22"/>
      <c r="Q196" s="22"/>
      <c r="AC196" s="22"/>
      <c r="AD196" s="22"/>
      <c r="AE196" s="22"/>
      <c r="AF196" s="25">
        <v>190</v>
      </c>
      <c r="AG196" s="26"/>
      <c r="AH196" s="25">
        <v>0</v>
      </c>
      <c r="AI196" s="22"/>
      <c r="AJ196" s="22"/>
      <c r="AK196" s="866"/>
      <c r="AL196" s="424">
        <f t="shared" si="69"/>
        <v>10</v>
      </c>
      <c r="AM196" s="48">
        <v>5</v>
      </c>
      <c r="AN196" s="46">
        <v>7</v>
      </c>
      <c r="AO196" s="868" t="s">
        <v>160</v>
      </c>
      <c r="AP196" s="797" t="s">
        <v>60</v>
      </c>
      <c r="AQ196" s="798"/>
      <c r="AR196" s="798"/>
      <c r="AS196" s="798">
        <v>1172.8399999999999</v>
      </c>
      <c r="AT196" s="798">
        <v>462.43</v>
      </c>
      <c r="AU196" s="798">
        <v>337.3</v>
      </c>
      <c r="AV196" s="798">
        <v>283.94</v>
      </c>
      <c r="AW196" s="414">
        <f t="shared" si="66"/>
        <v>1635.27</v>
      </c>
      <c r="AX196" s="414">
        <f t="shared" si="67"/>
        <v>621.24</v>
      </c>
    </row>
    <row r="197" spans="2:50" x14ac:dyDescent="0.2">
      <c r="B197" s="23"/>
      <c r="C197" s="23"/>
      <c r="D197" s="23"/>
      <c r="E197" s="29"/>
      <c r="F197" s="23"/>
      <c r="G197" s="23"/>
      <c r="H197" s="23"/>
      <c r="I197" s="23"/>
      <c r="J197" s="23"/>
      <c r="K197" s="22"/>
      <c r="L197" s="22"/>
      <c r="M197" s="22"/>
      <c r="N197" s="22"/>
      <c r="O197" s="22"/>
      <c r="P197" s="22"/>
      <c r="Q197" s="22"/>
      <c r="AC197" s="22"/>
      <c r="AD197" s="22"/>
      <c r="AE197" s="22"/>
      <c r="AF197" s="25">
        <v>191</v>
      </c>
      <c r="AG197" s="26"/>
      <c r="AH197" s="25">
        <v>0</v>
      </c>
      <c r="AI197" s="22"/>
      <c r="AJ197" s="22"/>
      <c r="AK197" s="866"/>
      <c r="AL197" s="424">
        <f t="shared" si="69"/>
        <v>10</v>
      </c>
      <c r="AM197" s="48">
        <v>5</v>
      </c>
      <c r="AN197" s="46">
        <v>8</v>
      </c>
      <c r="AO197" s="869"/>
      <c r="AP197" s="797" t="s">
        <v>145</v>
      </c>
      <c r="AQ197" s="798"/>
      <c r="AR197" s="798"/>
      <c r="AS197" s="798">
        <v>1141.19</v>
      </c>
      <c r="AT197" s="798">
        <v>462.43</v>
      </c>
      <c r="AU197" s="798">
        <v>330.97</v>
      </c>
      <c r="AV197" s="798">
        <v>283.94</v>
      </c>
      <c r="AW197" s="414">
        <f t="shared" si="66"/>
        <v>1603.6200000000001</v>
      </c>
      <c r="AX197" s="414">
        <f t="shared" si="67"/>
        <v>614.91000000000008</v>
      </c>
    </row>
    <row r="198" spans="2:50" x14ac:dyDescent="0.2">
      <c r="B198" s="23"/>
      <c r="C198" s="23"/>
      <c r="D198" s="23"/>
      <c r="E198" s="29"/>
      <c r="F198" s="23"/>
      <c r="G198" s="23"/>
      <c r="H198" s="23"/>
      <c r="I198" s="23"/>
      <c r="J198" s="23"/>
      <c r="K198" s="22"/>
      <c r="L198" s="22"/>
      <c r="M198" s="22"/>
      <c r="N198" s="22"/>
      <c r="O198" s="22"/>
      <c r="P198" s="22"/>
      <c r="Q198" s="22"/>
      <c r="AC198" s="22"/>
      <c r="AD198" s="22"/>
      <c r="AE198" s="22"/>
      <c r="AF198" s="25">
        <v>192</v>
      </c>
      <c r="AG198" s="26"/>
      <c r="AH198" s="25">
        <v>0</v>
      </c>
      <c r="AI198" s="22"/>
      <c r="AJ198" s="22"/>
      <c r="AK198" s="866"/>
      <c r="AL198" s="424">
        <f t="shared" si="69"/>
        <v>10</v>
      </c>
      <c r="AM198" s="48">
        <v>5</v>
      </c>
      <c r="AN198" s="46">
        <v>9</v>
      </c>
      <c r="AO198" s="869"/>
      <c r="AP198" s="41" t="s">
        <v>173</v>
      </c>
      <c r="AQ198" s="47"/>
      <c r="AR198" s="47"/>
      <c r="AS198" s="47"/>
      <c r="AT198" s="47"/>
      <c r="AU198" s="47"/>
      <c r="AV198" s="47"/>
      <c r="AW198" s="414">
        <f t="shared" si="66"/>
        <v>0</v>
      </c>
      <c r="AX198" s="414">
        <f t="shared" si="67"/>
        <v>0</v>
      </c>
    </row>
    <row r="199" spans="2:50" x14ac:dyDescent="0.2">
      <c r="B199" s="23"/>
      <c r="C199" s="23"/>
      <c r="D199" s="23"/>
      <c r="E199" s="29"/>
      <c r="F199" s="23"/>
      <c r="G199" s="23"/>
      <c r="H199" s="23"/>
      <c r="I199" s="23"/>
      <c r="J199" s="23"/>
      <c r="K199" s="22"/>
      <c r="L199" s="22"/>
      <c r="M199" s="22"/>
      <c r="N199" s="22"/>
      <c r="O199" s="22"/>
      <c r="P199" s="22"/>
      <c r="Q199" s="22"/>
      <c r="AC199" s="22"/>
      <c r="AD199" s="22"/>
      <c r="AE199" s="22"/>
      <c r="AF199" s="25">
        <v>193</v>
      </c>
      <c r="AG199" s="26"/>
      <c r="AH199" s="25">
        <v>0</v>
      </c>
      <c r="AI199" s="22"/>
      <c r="AJ199" s="22"/>
      <c r="AK199" s="866"/>
      <c r="AL199" s="424">
        <f t="shared" si="69"/>
        <v>10</v>
      </c>
      <c r="AM199" s="48">
        <v>5</v>
      </c>
      <c r="AN199" s="46">
        <v>10</v>
      </c>
      <c r="AO199" s="869"/>
      <c r="AP199" s="41" t="s">
        <v>174</v>
      </c>
      <c r="AQ199" s="47"/>
      <c r="AR199" s="47"/>
      <c r="AS199" s="47"/>
      <c r="AT199" s="47"/>
      <c r="AU199" s="47"/>
      <c r="AV199" s="47"/>
      <c r="AW199" s="414">
        <f t="shared" si="66"/>
        <v>0</v>
      </c>
      <c r="AX199" s="414">
        <f t="shared" si="67"/>
        <v>0</v>
      </c>
    </row>
    <row r="200" spans="2:50" x14ac:dyDescent="0.2">
      <c r="B200" s="23"/>
      <c r="C200" s="23"/>
      <c r="D200" s="23"/>
      <c r="E200" s="29"/>
      <c r="F200" s="23"/>
      <c r="G200" s="23"/>
      <c r="H200" s="23"/>
      <c r="I200" s="23"/>
      <c r="J200" s="23"/>
      <c r="K200" s="22"/>
      <c r="L200" s="22"/>
      <c r="M200" s="22"/>
      <c r="N200" s="22"/>
      <c r="O200" s="22"/>
      <c r="P200" s="22"/>
      <c r="Q200" s="22"/>
      <c r="AC200" s="22"/>
      <c r="AD200" s="22"/>
      <c r="AE200" s="22"/>
      <c r="AF200" s="25">
        <v>194</v>
      </c>
      <c r="AG200" s="26"/>
      <c r="AH200" s="25">
        <v>0</v>
      </c>
      <c r="AI200" s="22"/>
      <c r="AJ200" s="22"/>
      <c r="AK200" s="866"/>
      <c r="AL200" s="424">
        <f t="shared" si="69"/>
        <v>10</v>
      </c>
      <c r="AM200" s="48">
        <v>5</v>
      </c>
      <c r="AN200" s="46">
        <v>11</v>
      </c>
      <c r="AO200" s="869"/>
      <c r="AP200" s="797" t="s">
        <v>146</v>
      </c>
      <c r="AQ200" s="798"/>
      <c r="AR200" s="798"/>
      <c r="AS200" s="798">
        <v>1172.8399999999999</v>
      </c>
      <c r="AT200" s="798">
        <v>462.43</v>
      </c>
      <c r="AU200" s="798">
        <v>337.3</v>
      </c>
      <c r="AV200" s="798">
        <v>283.94</v>
      </c>
      <c r="AW200" s="414">
        <f t="shared" si="66"/>
        <v>1635.27</v>
      </c>
      <c r="AX200" s="414">
        <f t="shared" si="67"/>
        <v>621.24</v>
      </c>
    </row>
    <row r="201" spans="2:50" x14ac:dyDescent="0.2">
      <c r="B201" s="23"/>
      <c r="C201" s="23"/>
      <c r="D201" s="23"/>
      <c r="E201" s="29"/>
      <c r="F201" s="23"/>
      <c r="G201" s="23"/>
      <c r="H201" s="23"/>
      <c r="I201" s="23"/>
      <c r="J201" s="23"/>
      <c r="K201" s="22"/>
      <c r="L201" s="22"/>
      <c r="M201" s="22"/>
      <c r="N201" s="22"/>
      <c r="O201" s="22"/>
      <c r="P201" s="22"/>
      <c r="Q201" s="22"/>
      <c r="AC201" s="22"/>
      <c r="AD201" s="22"/>
      <c r="AE201" s="22"/>
      <c r="AF201" s="25">
        <v>195</v>
      </c>
      <c r="AG201" s="26"/>
      <c r="AH201" s="25">
        <v>0</v>
      </c>
      <c r="AI201" s="22"/>
      <c r="AJ201" s="22"/>
      <c r="AK201" s="867"/>
      <c r="AL201" s="425">
        <f t="shared" si="69"/>
        <v>10</v>
      </c>
      <c r="AM201" s="53">
        <v>5</v>
      </c>
      <c r="AN201" s="46">
        <v>12</v>
      </c>
      <c r="AO201" s="870"/>
      <c r="AP201" s="797" t="s">
        <v>175</v>
      </c>
      <c r="AQ201" s="798"/>
      <c r="AR201" s="798"/>
      <c r="AS201" s="798">
        <v>1172.8399999999999</v>
      </c>
      <c r="AT201" s="798">
        <v>462.43</v>
      </c>
      <c r="AU201" s="798">
        <v>337.3</v>
      </c>
      <c r="AV201" s="798">
        <v>283.94</v>
      </c>
    </row>
    <row r="202" spans="2:50" x14ac:dyDescent="0.2">
      <c r="B202" s="23"/>
      <c r="C202" s="23"/>
      <c r="D202" s="23"/>
      <c r="E202" s="29"/>
      <c r="F202" s="23"/>
      <c r="G202" s="23"/>
      <c r="H202" s="23"/>
      <c r="I202" s="23"/>
      <c r="J202" s="23"/>
      <c r="K202" s="22"/>
      <c r="L202" s="22"/>
      <c r="M202" s="22"/>
      <c r="N202" s="22"/>
      <c r="O202" s="22"/>
      <c r="P202" s="22"/>
      <c r="Q202" s="22"/>
      <c r="AC202" s="22"/>
      <c r="AD202" s="22"/>
      <c r="AE202" s="22"/>
      <c r="AF202" s="25">
        <v>196</v>
      </c>
      <c r="AG202" s="26"/>
      <c r="AH202" s="25">
        <v>0</v>
      </c>
      <c r="AI202" s="22"/>
      <c r="AJ202" s="22"/>
      <c r="AK202" s="865">
        <v>2024</v>
      </c>
      <c r="AL202" s="423">
        <v>11</v>
      </c>
      <c r="AM202" s="45">
        <v>2</v>
      </c>
      <c r="AN202" s="46">
        <v>5</v>
      </c>
      <c r="AO202" s="868" t="s">
        <v>148</v>
      </c>
      <c r="AP202" s="41" t="s">
        <v>116</v>
      </c>
      <c r="AQ202" s="47"/>
      <c r="AR202" s="47"/>
      <c r="AS202" s="47"/>
      <c r="AT202" s="47"/>
      <c r="AU202" s="47"/>
      <c r="AV202" s="47"/>
      <c r="AW202" s="414">
        <f t="shared" ref="AW202:AW221" si="70">AS202+AT202</f>
        <v>0</v>
      </c>
      <c r="AX202" s="414">
        <f t="shared" ref="AX202:AX221" si="71">AU202+AV202</f>
        <v>0</v>
      </c>
    </row>
    <row r="203" spans="2:50" x14ac:dyDescent="0.2">
      <c r="B203" s="23"/>
      <c r="C203" s="23"/>
      <c r="D203" s="23"/>
      <c r="E203" s="29"/>
      <c r="F203" s="23"/>
      <c r="G203" s="23"/>
      <c r="H203" s="23"/>
      <c r="I203" s="23"/>
      <c r="J203" s="23"/>
      <c r="K203" s="22"/>
      <c r="L203" s="22"/>
      <c r="M203" s="22"/>
      <c r="N203" s="22"/>
      <c r="O203" s="22"/>
      <c r="P203" s="22"/>
      <c r="Q203" s="22"/>
      <c r="AC203" s="22"/>
      <c r="AD203" s="22"/>
      <c r="AE203" s="22"/>
      <c r="AF203" s="25">
        <v>197</v>
      </c>
      <c r="AG203" s="26"/>
      <c r="AH203" s="25">
        <v>0</v>
      </c>
      <c r="AI203" s="22"/>
      <c r="AJ203" s="22"/>
      <c r="AK203" s="866"/>
      <c r="AL203" s="424">
        <f t="shared" ref="AL203:AM209" si="72">AL202</f>
        <v>11</v>
      </c>
      <c r="AM203" s="48">
        <f t="shared" si="72"/>
        <v>2</v>
      </c>
      <c r="AN203" s="46">
        <v>6</v>
      </c>
      <c r="AO203" s="869"/>
      <c r="AP203" s="41" t="s">
        <v>59</v>
      </c>
      <c r="AQ203" s="47"/>
      <c r="AR203" s="47"/>
      <c r="AS203" s="47"/>
      <c r="AT203" s="47"/>
      <c r="AU203" s="47"/>
      <c r="AV203" s="47"/>
      <c r="AW203" s="414">
        <f t="shared" si="70"/>
        <v>0</v>
      </c>
      <c r="AX203" s="414">
        <f t="shared" si="71"/>
        <v>0</v>
      </c>
    </row>
    <row r="204" spans="2:50" x14ac:dyDescent="0.2">
      <c r="B204" s="23"/>
      <c r="C204" s="23"/>
      <c r="D204" s="23"/>
      <c r="E204" s="29"/>
      <c r="F204" s="23"/>
      <c r="G204" s="23"/>
      <c r="H204" s="23"/>
      <c r="I204" s="23"/>
      <c r="J204" s="23"/>
      <c r="K204" s="22"/>
      <c r="L204" s="22"/>
      <c r="M204" s="22"/>
      <c r="N204" s="22"/>
      <c r="O204" s="22"/>
      <c r="P204" s="22"/>
      <c r="Q204" s="22"/>
      <c r="AC204" s="22"/>
      <c r="AD204" s="22"/>
      <c r="AE204" s="22"/>
      <c r="AF204" s="25">
        <v>198</v>
      </c>
      <c r="AG204" s="26"/>
      <c r="AH204" s="25">
        <v>0</v>
      </c>
      <c r="AI204" s="22"/>
      <c r="AJ204" s="22"/>
      <c r="AK204" s="866"/>
      <c r="AL204" s="424">
        <f t="shared" si="72"/>
        <v>11</v>
      </c>
      <c r="AM204" s="48">
        <f>AM202</f>
        <v>2</v>
      </c>
      <c r="AN204" s="46">
        <v>7</v>
      </c>
      <c r="AO204" s="869"/>
      <c r="AP204" s="41" t="s">
        <v>60</v>
      </c>
      <c r="AQ204" s="47"/>
      <c r="AR204" s="47"/>
      <c r="AS204" s="47"/>
      <c r="AT204" s="47"/>
      <c r="AU204" s="47"/>
      <c r="AV204" s="47"/>
      <c r="AW204" s="414">
        <f t="shared" si="70"/>
        <v>0</v>
      </c>
      <c r="AX204" s="414">
        <f t="shared" si="71"/>
        <v>0</v>
      </c>
    </row>
    <row r="205" spans="2:50" x14ac:dyDescent="0.2">
      <c r="B205" s="23"/>
      <c r="C205" s="23"/>
      <c r="D205" s="23"/>
      <c r="E205" s="29"/>
      <c r="F205" s="23"/>
      <c r="G205" s="23"/>
      <c r="H205" s="23"/>
      <c r="I205" s="23"/>
      <c r="J205" s="23"/>
      <c r="K205" s="22"/>
      <c r="L205" s="22"/>
      <c r="M205" s="22"/>
      <c r="N205" s="22"/>
      <c r="O205" s="22"/>
      <c r="P205" s="22"/>
      <c r="Q205" s="22"/>
      <c r="AC205" s="22"/>
      <c r="AD205" s="22"/>
      <c r="AE205" s="22"/>
      <c r="AF205" s="25">
        <v>199</v>
      </c>
      <c r="AG205" s="26"/>
      <c r="AH205" s="25">
        <v>0</v>
      </c>
      <c r="AI205" s="22"/>
      <c r="AJ205" s="22"/>
      <c r="AK205" s="866"/>
      <c r="AL205" s="424">
        <f t="shared" si="72"/>
        <v>11</v>
      </c>
      <c r="AM205" s="48">
        <f>AM202</f>
        <v>2</v>
      </c>
      <c r="AN205" s="46">
        <v>8</v>
      </c>
      <c r="AO205" s="869"/>
      <c r="AP205" s="41" t="s">
        <v>145</v>
      </c>
      <c r="AQ205" s="47"/>
      <c r="AR205" s="47"/>
      <c r="AS205" s="47"/>
      <c r="AT205" s="47"/>
      <c r="AU205" s="47"/>
      <c r="AV205" s="47"/>
      <c r="AW205" s="414">
        <f t="shared" si="70"/>
        <v>0</v>
      </c>
      <c r="AX205" s="414">
        <f t="shared" si="71"/>
        <v>0</v>
      </c>
    </row>
    <row r="206" spans="2:50" x14ac:dyDescent="0.2">
      <c r="B206" s="23"/>
      <c r="C206" s="23"/>
      <c r="D206" s="23"/>
      <c r="E206" s="29"/>
      <c r="F206" s="23"/>
      <c r="G206" s="23"/>
      <c r="H206" s="23"/>
      <c r="I206" s="23"/>
      <c r="J206" s="23"/>
      <c r="K206" s="22"/>
      <c r="L206" s="22"/>
      <c r="M206" s="22"/>
      <c r="N206" s="22"/>
      <c r="O206" s="22"/>
      <c r="P206" s="22"/>
      <c r="Q206" s="22"/>
      <c r="AC206" s="22"/>
      <c r="AD206" s="22"/>
      <c r="AE206" s="22"/>
      <c r="AF206" s="25">
        <v>200</v>
      </c>
      <c r="AG206" s="26"/>
      <c r="AH206" s="25">
        <v>0</v>
      </c>
      <c r="AI206" s="22"/>
      <c r="AJ206" s="22"/>
      <c r="AK206" s="866"/>
      <c r="AL206" s="424">
        <f t="shared" si="72"/>
        <v>11</v>
      </c>
      <c r="AM206" s="48">
        <f>AM202</f>
        <v>2</v>
      </c>
      <c r="AN206" s="46">
        <v>9</v>
      </c>
      <c r="AO206" s="869"/>
      <c r="AP206" s="41" t="s">
        <v>173</v>
      </c>
      <c r="AQ206" s="47"/>
      <c r="AR206" s="47"/>
      <c r="AS206" s="47"/>
      <c r="AT206" s="47"/>
      <c r="AU206" s="47"/>
      <c r="AV206" s="47"/>
      <c r="AW206" s="414">
        <f t="shared" si="70"/>
        <v>0</v>
      </c>
      <c r="AX206" s="414">
        <f t="shared" si="71"/>
        <v>0</v>
      </c>
    </row>
    <row r="207" spans="2:50" x14ac:dyDescent="0.2">
      <c r="B207" s="23"/>
      <c r="C207" s="23"/>
      <c r="D207" s="23"/>
      <c r="E207" s="29"/>
      <c r="F207" s="23"/>
      <c r="G207" s="23"/>
      <c r="H207" s="23"/>
      <c r="I207" s="23"/>
      <c r="J207" s="23"/>
      <c r="K207" s="22"/>
      <c r="L207" s="22"/>
      <c r="M207" s="22"/>
      <c r="N207" s="22"/>
      <c r="O207" s="22"/>
      <c r="P207" s="22"/>
      <c r="Q207" s="22"/>
      <c r="AC207" s="22"/>
      <c r="AD207" s="22"/>
      <c r="AE207" s="22"/>
      <c r="AF207" s="25">
        <v>201</v>
      </c>
      <c r="AG207" s="26"/>
      <c r="AH207" s="25">
        <v>0</v>
      </c>
      <c r="AI207" s="22"/>
      <c r="AJ207" s="22"/>
      <c r="AK207" s="866"/>
      <c r="AL207" s="424">
        <f t="shared" si="72"/>
        <v>11</v>
      </c>
      <c r="AM207" s="48">
        <f>AM203</f>
        <v>2</v>
      </c>
      <c r="AN207" s="50">
        <v>10</v>
      </c>
      <c r="AO207" s="869"/>
      <c r="AP207" s="41" t="s">
        <v>174</v>
      </c>
      <c r="AQ207" s="47"/>
      <c r="AR207" s="47"/>
      <c r="AS207" s="47"/>
      <c r="AT207" s="47"/>
      <c r="AU207" s="47"/>
      <c r="AV207" s="47"/>
      <c r="AW207" s="414">
        <f t="shared" si="70"/>
        <v>0</v>
      </c>
      <c r="AX207" s="414">
        <f t="shared" si="71"/>
        <v>0</v>
      </c>
    </row>
    <row r="208" spans="2:50" x14ac:dyDescent="0.2">
      <c r="B208" s="23"/>
      <c r="C208" s="23"/>
      <c r="D208" s="23"/>
      <c r="E208" s="29"/>
      <c r="F208" s="23"/>
      <c r="G208" s="23"/>
      <c r="H208" s="23"/>
      <c r="I208" s="23"/>
      <c r="J208" s="23"/>
      <c r="K208" s="22"/>
      <c r="L208" s="22"/>
      <c r="M208" s="22"/>
      <c r="N208" s="22"/>
      <c r="O208" s="22"/>
      <c r="P208" s="22"/>
      <c r="Q208" s="22"/>
      <c r="AC208" s="22"/>
      <c r="AD208" s="22"/>
      <c r="AE208" s="22"/>
      <c r="AF208" s="25">
        <v>202</v>
      </c>
      <c r="AG208" s="26"/>
      <c r="AH208" s="25">
        <v>0</v>
      </c>
      <c r="AI208" s="22"/>
      <c r="AJ208" s="22"/>
      <c r="AK208" s="866"/>
      <c r="AL208" s="424">
        <f t="shared" si="72"/>
        <v>11</v>
      </c>
      <c r="AM208" s="48">
        <f>AM204</f>
        <v>2</v>
      </c>
      <c r="AN208" s="50">
        <v>11</v>
      </c>
      <c r="AO208" s="869"/>
      <c r="AP208" s="41" t="s">
        <v>146</v>
      </c>
      <c r="AQ208" s="47"/>
      <c r="AR208" s="47"/>
      <c r="AS208" s="47"/>
      <c r="AT208" s="47"/>
      <c r="AU208" s="47"/>
      <c r="AV208" s="47"/>
      <c r="AW208" s="414">
        <f t="shared" si="70"/>
        <v>0</v>
      </c>
      <c r="AX208" s="414">
        <f t="shared" si="71"/>
        <v>0</v>
      </c>
    </row>
    <row r="209" spans="2:50" x14ac:dyDescent="0.2">
      <c r="B209" s="23"/>
      <c r="C209" s="23"/>
      <c r="D209" s="23"/>
      <c r="E209" s="29"/>
      <c r="F209" s="23"/>
      <c r="G209" s="23"/>
      <c r="H209" s="23"/>
      <c r="I209" s="23"/>
      <c r="J209" s="23"/>
      <c r="K209" s="22"/>
      <c r="L209" s="22"/>
      <c r="M209" s="22"/>
      <c r="N209" s="22"/>
      <c r="O209" s="22"/>
      <c r="P209" s="22"/>
      <c r="Q209" s="22"/>
      <c r="AC209" s="22"/>
      <c r="AD209" s="22"/>
      <c r="AE209" s="22"/>
      <c r="AF209" s="25">
        <v>203</v>
      </c>
      <c r="AG209" s="26"/>
      <c r="AH209" s="25">
        <v>0</v>
      </c>
      <c r="AI209" s="22"/>
      <c r="AJ209" s="22"/>
      <c r="AK209" s="866"/>
      <c r="AL209" s="424">
        <f t="shared" si="72"/>
        <v>11</v>
      </c>
      <c r="AM209" s="48">
        <f>AM205</f>
        <v>2</v>
      </c>
      <c r="AN209" s="50">
        <v>12</v>
      </c>
      <c r="AO209" s="870"/>
      <c r="AP209" s="41" t="s">
        <v>175</v>
      </c>
      <c r="AQ209" s="47"/>
      <c r="AR209" s="47"/>
      <c r="AS209" s="47"/>
      <c r="AT209" s="47"/>
      <c r="AU209" s="47"/>
      <c r="AV209" s="47"/>
      <c r="AW209" s="414">
        <f t="shared" si="70"/>
        <v>0</v>
      </c>
      <c r="AX209" s="414">
        <f t="shared" si="71"/>
        <v>0</v>
      </c>
    </row>
    <row r="210" spans="2:50" x14ac:dyDescent="0.2">
      <c r="B210" s="23"/>
      <c r="C210" s="23"/>
      <c r="D210" s="23"/>
      <c r="E210" s="29"/>
      <c r="F210" s="23"/>
      <c r="G210" s="23"/>
      <c r="H210" s="23"/>
      <c r="I210" s="23"/>
      <c r="J210" s="23"/>
      <c r="K210" s="22"/>
      <c r="L210" s="22"/>
      <c r="M210" s="22"/>
      <c r="N210" s="22"/>
      <c r="O210" s="22"/>
      <c r="P210" s="22"/>
      <c r="Q210" s="22"/>
      <c r="AC210" s="22"/>
      <c r="AD210" s="22"/>
      <c r="AE210" s="22"/>
      <c r="AF210" s="25">
        <v>204</v>
      </c>
      <c r="AG210" s="26"/>
      <c r="AH210" s="25">
        <v>0</v>
      </c>
      <c r="AI210" s="22"/>
      <c r="AJ210" s="22"/>
      <c r="AK210" s="866"/>
      <c r="AL210" s="424">
        <f>AL206</f>
        <v>11</v>
      </c>
      <c r="AM210" s="45">
        <v>3</v>
      </c>
      <c r="AN210" s="50">
        <v>2</v>
      </c>
      <c r="AO210" s="868" t="s">
        <v>161</v>
      </c>
      <c r="AP210" s="41" t="s">
        <v>156</v>
      </c>
      <c r="AQ210" s="47"/>
      <c r="AR210" s="47"/>
      <c r="AS210" s="47"/>
      <c r="AT210" s="47"/>
      <c r="AU210" s="47"/>
      <c r="AV210" s="47"/>
      <c r="AW210" s="414">
        <f t="shared" si="70"/>
        <v>0</v>
      </c>
      <c r="AX210" s="414">
        <f t="shared" si="71"/>
        <v>0</v>
      </c>
    </row>
    <row r="211" spans="2:50" x14ac:dyDescent="0.2">
      <c r="B211" s="23"/>
      <c r="C211" s="23"/>
      <c r="D211" s="23"/>
      <c r="E211" s="29"/>
      <c r="F211" s="23"/>
      <c r="G211" s="23"/>
      <c r="H211" s="23"/>
      <c r="I211" s="23"/>
      <c r="J211" s="23"/>
      <c r="K211" s="22"/>
      <c r="L211" s="22"/>
      <c r="M211" s="22"/>
      <c r="N211" s="22"/>
      <c r="O211" s="22"/>
      <c r="P211" s="22"/>
      <c r="Q211" s="22"/>
      <c r="AC211" s="22"/>
      <c r="AD211" s="22"/>
      <c r="AE211" s="22"/>
      <c r="AF211" s="25">
        <v>205</v>
      </c>
      <c r="AG211" s="26"/>
      <c r="AH211" s="25">
        <v>0</v>
      </c>
      <c r="AI211" s="22"/>
      <c r="AJ211" s="22"/>
      <c r="AK211" s="866"/>
      <c r="AL211" s="424">
        <f>AL206</f>
        <v>11</v>
      </c>
      <c r="AM211" s="48">
        <f>AM210</f>
        <v>3</v>
      </c>
      <c r="AN211" s="50">
        <v>3</v>
      </c>
      <c r="AO211" s="869"/>
      <c r="AP211" s="41" t="s">
        <v>118</v>
      </c>
      <c r="AQ211" s="47"/>
      <c r="AR211" s="47"/>
      <c r="AS211" s="47"/>
      <c r="AT211" s="47"/>
      <c r="AU211" s="47"/>
      <c r="AV211" s="47"/>
      <c r="AW211" s="414">
        <f t="shared" si="70"/>
        <v>0</v>
      </c>
      <c r="AX211" s="414">
        <f t="shared" si="71"/>
        <v>0</v>
      </c>
    </row>
    <row r="212" spans="2:50" x14ac:dyDescent="0.2">
      <c r="B212" s="23"/>
      <c r="C212" s="23"/>
      <c r="D212" s="23"/>
      <c r="E212" s="29"/>
      <c r="F212" s="23"/>
      <c r="G212" s="23"/>
      <c r="H212" s="23"/>
      <c r="I212" s="23"/>
      <c r="J212" s="23"/>
      <c r="K212" s="22"/>
      <c r="L212" s="22"/>
      <c r="M212" s="22"/>
      <c r="N212" s="22"/>
      <c r="O212" s="22"/>
      <c r="P212" s="22"/>
      <c r="Q212" s="22"/>
      <c r="AC212" s="22"/>
      <c r="AD212" s="22"/>
      <c r="AE212" s="22"/>
      <c r="AF212" s="25">
        <v>206</v>
      </c>
      <c r="AG212" s="26"/>
      <c r="AH212" s="25">
        <v>0</v>
      </c>
      <c r="AI212" s="22"/>
      <c r="AJ212" s="22"/>
      <c r="AK212" s="866"/>
      <c r="AL212" s="424">
        <f t="shared" ref="AL212:AM222" si="73">AL211</f>
        <v>11</v>
      </c>
      <c r="AM212" s="48">
        <f>AM210</f>
        <v>3</v>
      </c>
      <c r="AN212" s="50">
        <v>4</v>
      </c>
      <c r="AO212" s="869"/>
      <c r="AP212" s="797" t="s">
        <v>117</v>
      </c>
      <c r="AQ212" s="798">
        <v>16.38</v>
      </c>
      <c r="AR212" s="798">
        <v>11.63</v>
      </c>
      <c r="AS212" s="798">
        <v>49.39</v>
      </c>
      <c r="AT212" s="798">
        <v>406.46</v>
      </c>
      <c r="AU212" s="798">
        <v>49.39</v>
      </c>
      <c r="AV212" s="798">
        <v>258.49</v>
      </c>
      <c r="AW212" s="414">
        <f t="shared" si="70"/>
        <v>455.84999999999997</v>
      </c>
      <c r="AX212" s="414">
        <f t="shared" si="71"/>
        <v>307.88</v>
      </c>
    </row>
    <row r="213" spans="2:50" x14ac:dyDescent="0.2">
      <c r="B213" s="23"/>
      <c r="C213" s="23"/>
      <c r="D213" s="23"/>
      <c r="E213" s="29"/>
      <c r="F213" s="23"/>
      <c r="G213" s="23"/>
      <c r="H213" s="23"/>
      <c r="I213" s="23"/>
      <c r="J213" s="23"/>
      <c r="K213" s="22"/>
      <c r="L213" s="22"/>
      <c r="M213" s="22"/>
      <c r="N213" s="22"/>
      <c r="O213" s="22"/>
      <c r="P213" s="22"/>
      <c r="Q213" s="22"/>
      <c r="AC213" s="22"/>
      <c r="AD213" s="22"/>
      <c r="AE213" s="22"/>
      <c r="AF213" s="25">
        <v>207</v>
      </c>
      <c r="AG213" s="26"/>
      <c r="AH213" s="25">
        <v>0</v>
      </c>
      <c r="AI213" s="22"/>
      <c r="AJ213" s="22"/>
      <c r="AK213" s="866"/>
      <c r="AL213" s="424">
        <f t="shared" si="73"/>
        <v>11</v>
      </c>
      <c r="AM213" s="48">
        <f t="shared" si="73"/>
        <v>3</v>
      </c>
      <c r="AN213" s="50">
        <v>5</v>
      </c>
      <c r="AO213" s="869"/>
      <c r="AP213" s="41" t="s">
        <v>116</v>
      </c>
      <c r="AQ213" s="47"/>
      <c r="AR213" s="47"/>
      <c r="AS213" s="47"/>
      <c r="AT213" s="47"/>
      <c r="AU213" s="47"/>
      <c r="AV213" s="47"/>
      <c r="AW213" s="414">
        <f t="shared" si="70"/>
        <v>0</v>
      </c>
      <c r="AX213" s="414">
        <f t="shared" si="71"/>
        <v>0</v>
      </c>
    </row>
    <row r="214" spans="2:50" x14ac:dyDescent="0.2">
      <c r="B214" s="23"/>
      <c r="C214" s="23"/>
      <c r="D214" s="23"/>
      <c r="E214" s="29"/>
      <c r="F214" s="23"/>
      <c r="G214" s="23"/>
      <c r="H214" s="23"/>
      <c r="I214" s="23"/>
      <c r="J214" s="23"/>
      <c r="K214" s="22"/>
      <c r="L214" s="22"/>
      <c r="M214" s="22"/>
      <c r="N214" s="22"/>
      <c r="O214" s="22"/>
      <c r="P214" s="22"/>
      <c r="Q214" s="22"/>
      <c r="AC214" s="22"/>
      <c r="AD214" s="22"/>
      <c r="AE214" s="22"/>
      <c r="AF214" s="25">
        <v>208</v>
      </c>
      <c r="AG214" s="26"/>
      <c r="AH214" s="25">
        <v>0</v>
      </c>
      <c r="AI214" s="22"/>
      <c r="AJ214" s="22"/>
      <c r="AK214" s="866"/>
      <c r="AL214" s="424">
        <f t="shared" si="73"/>
        <v>11</v>
      </c>
      <c r="AM214" s="53">
        <f t="shared" si="73"/>
        <v>3</v>
      </c>
      <c r="AN214" s="50">
        <v>6</v>
      </c>
      <c r="AO214" s="870"/>
      <c r="AP214" s="797" t="s">
        <v>59</v>
      </c>
      <c r="AQ214" s="798">
        <v>45.12</v>
      </c>
      <c r="AR214" s="798">
        <v>22.65</v>
      </c>
      <c r="AS214" s="798">
        <v>81.3</v>
      </c>
      <c r="AT214" s="798">
        <v>407.66</v>
      </c>
      <c r="AU214" s="798">
        <v>81.3</v>
      </c>
      <c r="AV214" s="798">
        <v>259.69</v>
      </c>
      <c r="AW214" s="414">
        <f t="shared" si="70"/>
        <v>488.96000000000004</v>
      </c>
      <c r="AX214" s="414">
        <f t="shared" si="71"/>
        <v>340.99</v>
      </c>
    </row>
    <row r="215" spans="2:50" x14ac:dyDescent="0.2">
      <c r="B215" s="23"/>
      <c r="C215" s="23"/>
      <c r="D215" s="23"/>
      <c r="E215" s="29"/>
      <c r="F215" s="23"/>
      <c r="G215" s="23"/>
      <c r="H215" s="23"/>
      <c r="I215" s="23"/>
      <c r="J215" s="23"/>
      <c r="K215" s="22"/>
      <c r="L215" s="22"/>
      <c r="M215" s="22"/>
      <c r="N215" s="22"/>
      <c r="O215" s="22"/>
      <c r="P215" s="22"/>
      <c r="Q215" s="22"/>
      <c r="AC215" s="22"/>
      <c r="AD215" s="22"/>
      <c r="AE215" s="22"/>
      <c r="AF215" s="25">
        <v>209</v>
      </c>
      <c r="AG215" s="26"/>
      <c r="AH215" s="25">
        <v>0</v>
      </c>
      <c r="AI215" s="22"/>
      <c r="AJ215" s="22"/>
      <c r="AK215" s="866"/>
      <c r="AL215" s="424">
        <f t="shared" si="73"/>
        <v>11</v>
      </c>
      <c r="AM215" s="48">
        <v>4</v>
      </c>
      <c r="AN215" s="46">
        <v>5</v>
      </c>
      <c r="AO215" s="868" t="s">
        <v>162</v>
      </c>
      <c r="AP215" s="41" t="s">
        <v>116</v>
      </c>
      <c r="AQ215" s="47"/>
      <c r="AR215" s="47"/>
      <c r="AS215" s="47"/>
      <c r="AT215" s="47"/>
      <c r="AU215" s="47"/>
      <c r="AV215" s="47"/>
      <c r="AW215" s="414">
        <f t="shared" si="70"/>
        <v>0</v>
      </c>
      <c r="AX215" s="414">
        <f t="shared" si="71"/>
        <v>0</v>
      </c>
    </row>
    <row r="216" spans="2:50" x14ac:dyDescent="0.2">
      <c r="B216" s="23"/>
      <c r="C216" s="23"/>
      <c r="D216" s="23"/>
      <c r="E216" s="29"/>
      <c r="F216" s="23"/>
      <c r="G216" s="23"/>
      <c r="H216" s="23"/>
      <c r="I216" s="23"/>
      <c r="J216" s="23"/>
      <c r="K216" s="22"/>
      <c r="L216" s="22"/>
      <c r="M216" s="22"/>
      <c r="N216" s="22"/>
      <c r="O216" s="22"/>
      <c r="P216" s="22"/>
      <c r="Q216" s="22"/>
      <c r="AC216" s="22"/>
      <c r="AD216" s="22"/>
      <c r="AE216" s="22"/>
      <c r="AF216" s="25">
        <v>210</v>
      </c>
      <c r="AG216" s="26"/>
      <c r="AH216" s="25">
        <v>0</v>
      </c>
      <c r="AI216" s="22"/>
      <c r="AJ216" s="22"/>
      <c r="AK216" s="866"/>
      <c r="AL216" s="424">
        <f t="shared" si="73"/>
        <v>11</v>
      </c>
      <c r="AM216" s="53">
        <v>4</v>
      </c>
      <c r="AN216" s="46">
        <v>6</v>
      </c>
      <c r="AO216" s="870"/>
      <c r="AP216" s="41" t="s">
        <v>59</v>
      </c>
      <c r="AQ216" s="47"/>
      <c r="AR216" s="47"/>
      <c r="AS216" s="47"/>
      <c r="AT216" s="47"/>
      <c r="AU216" s="47"/>
      <c r="AV216" s="47"/>
      <c r="AW216" s="414">
        <f t="shared" si="70"/>
        <v>0</v>
      </c>
      <c r="AX216" s="414">
        <f t="shared" si="71"/>
        <v>0</v>
      </c>
    </row>
    <row r="217" spans="2:50" x14ac:dyDescent="0.2">
      <c r="B217" s="23"/>
      <c r="C217" s="23"/>
      <c r="D217" s="23"/>
      <c r="E217" s="29"/>
      <c r="F217" s="23"/>
      <c r="G217" s="23"/>
      <c r="H217" s="23"/>
      <c r="I217" s="23"/>
      <c r="J217" s="23"/>
      <c r="K217" s="22"/>
      <c r="L217" s="22"/>
      <c r="M217" s="22"/>
      <c r="N217" s="22"/>
      <c r="O217" s="22"/>
      <c r="P217" s="22"/>
      <c r="Q217" s="22"/>
      <c r="AC217" s="22"/>
      <c r="AD217" s="22"/>
      <c r="AE217" s="22"/>
      <c r="AF217" s="25">
        <v>211</v>
      </c>
      <c r="AG217" s="26"/>
      <c r="AH217" s="25">
        <v>0</v>
      </c>
      <c r="AI217" s="22"/>
      <c r="AJ217" s="22"/>
      <c r="AK217" s="866"/>
      <c r="AL217" s="424">
        <f t="shared" si="73"/>
        <v>11</v>
      </c>
      <c r="AM217" s="48">
        <v>5</v>
      </c>
      <c r="AN217" s="46">
        <v>7</v>
      </c>
      <c r="AO217" s="868" t="s">
        <v>160</v>
      </c>
      <c r="AP217" s="797" t="s">
        <v>60</v>
      </c>
      <c r="AQ217" s="798"/>
      <c r="AR217" s="798"/>
      <c r="AS217" s="798">
        <v>1205.95</v>
      </c>
      <c r="AT217" s="798">
        <v>408.55</v>
      </c>
      <c r="AU217" s="798">
        <v>337.43</v>
      </c>
      <c r="AV217" s="798">
        <v>260.58</v>
      </c>
      <c r="AW217" s="414">
        <f t="shared" si="70"/>
        <v>1614.5</v>
      </c>
      <c r="AX217" s="414">
        <f t="shared" si="71"/>
        <v>598.01</v>
      </c>
    </row>
    <row r="218" spans="2:50" x14ac:dyDescent="0.2">
      <c r="B218" s="23"/>
      <c r="C218" s="23"/>
      <c r="D218" s="23"/>
      <c r="E218" s="29"/>
      <c r="F218" s="23"/>
      <c r="G218" s="23"/>
      <c r="H218" s="23"/>
      <c r="I218" s="23"/>
      <c r="J218" s="23"/>
      <c r="K218" s="22"/>
      <c r="L218" s="22"/>
      <c r="M218" s="22"/>
      <c r="N218" s="22"/>
      <c r="O218" s="22"/>
      <c r="P218" s="22"/>
      <c r="Q218" s="22"/>
      <c r="AC218" s="22"/>
      <c r="AD218" s="22"/>
      <c r="AE218" s="22"/>
      <c r="AF218" s="25">
        <v>212</v>
      </c>
      <c r="AG218" s="26"/>
      <c r="AH218" s="25">
        <v>0</v>
      </c>
      <c r="AI218" s="22"/>
      <c r="AJ218" s="22"/>
      <c r="AK218" s="866"/>
      <c r="AL218" s="424">
        <f t="shared" si="73"/>
        <v>11</v>
      </c>
      <c r="AM218" s="48">
        <v>5</v>
      </c>
      <c r="AN218" s="46">
        <v>8</v>
      </c>
      <c r="AO218" s="869"/>
      <c r="AP218" s="41" t="s">
        <v>145</v>
      </c>
      <c r="AQ218" s="47"/>
      <c r="AR218" s="47"/>
      <c r="AS218" s="798">
        <v>1205.95</v>
      </c>
      <c r="AT218" s="798">
        <v>408.55</v>
      </c>
      <c r="AU218" s="798">
        <v>337.43</v>
      </c>
      <c r="AV218" s="798">
        <v>260.58</v>
      </c>
      <c r="AW218" s="414">
        <f t="shared" si="70"/>
        <v>1614.5</v>
      </c>
      <c r="AX218" s="414">
        <f t="shared" si="71"/>
        <v>598.01</v>
      </c>
    </row>
    <row r="219" spans="2:50" x14ac:dyDescent="0.2">
      <c r="B219" s="23"/>
      <c r="C219" s="23"/>
      <c r="D219" s="23"/>
      <c r="E219" s="29"/>
      <c r="F219" s="23"/>
      <c r="G219" s="23"/>
      <c r="H219" s="23"/>
      <c r="I219" s="23"/>
      <c r="J219" s="23"/>
      <c r="K219" s="22"/>
      <c r="L219" s="22"/>
      <c r="M219" s="22"/>
      <c r="N219" s="22"/>
      <c r="O219" s="22"/>
      <c r="P219" s="22"/>
      <c r="Q219" s="22"/>
      <c r="AC219" s="22"/>
      <c r="AD219" s="22"/>
      <c r="AE219" s="22"/>
      <c r="AF219" s="25">
        <v>213</v>
      </c>
      <c r="AG219" s="26"/>
      <c r="AH219" s="25">
        <v>0</v>
      </c>
      <c r="AI219" s="22"/>
      <c r="AJ219" s="22"/>
      <c r="AK219" s="866"/>
      <c r="AL219" s="424">
        <f t="shared" si="73"/>
        <v>11</v>
      </c>
      <c r="AM219" s="48">
        <v>5</v>
      </c>
      <c r="AN219" s="46">
        <v>9</v>
      </c>
      <c r="AO219" s="869"/>
      <c r="AP219" s="41" t="s">
        <v>173</v>
      </c>
      <c r="AQ219" s="47"/>
      <c r="AR219" s="47"/>
      <c r="AS219" s="47"/>
      <c r="AT219" s="47"/>
      <c r="AU219" s="47"/>
      <c r="AV219" s="47"/>
      <c r="AW219" s="414">
        <f t="shared" si="70"/>
        <v>0</v>
      </c>
      <c r="AX219" s="414">
        <f t="shared" si="71"/>
        <v>0</v>
      </c>
    </row>
    <row r="220" spans="2:50" x14ac:dyDescent="0.2">
      <c r="B220" s="23"/>
      <c r="C220" s="23"/>
      <c r="D220" s="23"/>
      <c r="E220" s="29"/>
      <c r="F220" s="23"/>
      <c r="G220" s="23"/>
      <c r="H220" s="23"/>
      <c r="I220" s="23"/>
      <c r="J220" s="23"/>
      <c r="K220" s="22"/>
      <c r="L220" s="22"/>
      <c r="M220" s="22"/>
      <c r="N220" s="22"/>
      <c r="O220" s="22"/>
      <c r="P220" s="22"/>
      <c r="Q220" s="22"/>
      <c r="AC220" s="22"/>
      <c r="AD220" s="22"/>
      <c r="AE220" s="22"/>
      <c r="AF220" s="25">
        <v>214</v>
      </c>
      <c r="AG220" s="26"/>
      <c r="AH220" s="25">
        <v>0</v>
      </c>
      <c r="AI220" s="22"/>
      <c r="AJ220" s="22"/>
      <c r="AK220" s="866"/>
      <c r="AL220" s="424">
        <f t="shared" si="73"/>
        <v>11</v>
      </c>
      <c r="AM220" s="48">
        <v>5</v>
      </c>
      <c r="AN220" s="46">
        <v>10</v>
      </c>
      <c r="AO220" s="869"/>
      <c r="AP220" s="41" t="s">
        <v>174</v>
      </c>
      <c r="AQ220" s="47"/>
      <c r="AR220" s="47"/>
      <c r="AS220" s="47"/>
      <c r="AT220" s="47"/>
      <c r="AU220" s="47"/>
      <c r="AV220" s="47"/>
      <c r="AW220" s="414">
        <f t="shared" si="70"/>
        <v>0</v>
      </c>
      <c r="AX220" s="414">
        <f t="shared" si="71"/>
        <v>0</v>
      </c>
    </row>
    <row r="221" spans="2:50" x14ac:dyDescent="0.2">
      <c r="B221" s="23"/>
      <c r="C221" s="23"/>
      <c r="D221" s="23"/>
      <c r="E221" s="29"/>
      <c r="F221" s="23"/>
      <c r="G221" s="23"/>
      <c r="H221" s="23"/>
      <c r="I221" s="23"/>
      <c r="J221" s="23"/>
      <c r="K221" s="22"/>
      <c r="L221" s="22"/>
      <c r="M221" s="22"/>
      <c r="N221" s="22"/>
      <c r="O221" s="22"/>
      <c r="P221" s="22"/>
      <c r="Q221" s="22"/>
      <c r="AC221" s="22"/>
      <c r="AD221" s="22"/>
      <c r="AE221" s="22"/>
      <c r="AF221" s="25">
        <v>215</v>
      </c>
      <c r="AG221" s="26"/>
      <c r="AH221" s="25">
        <v>0</v>
      </c>
      <c r="AI221" s="22"/>
      <c r="AJ221" s="22"/>
      <c r="AK221" s="866"/>
      <c r="AL221" s="424">
        <f t="shared" si="73"/>
        <v>11</v>
      </c>
      <c r="AM221" s="48">
        <v>5</v>
      </c>
      <c r="AN221" s="46">
        <v>11</v>
      </c>
      <c r="AO221" s="869"/>
      <c r="AP221" s="797" t="s">
        <v>146</v>
      </c>
      <c r="AQ221" s="798"/>
      <c r="AR221" s="798"/>
      <c r="AS221" s="798">
        <v>1205.95</v>
      </c>
      <c r="AT221" s="798">
        <v>408.55</v>
      </c>
      <c r="AU221" s="798">
        <v>337.43</v>
      </c>
      <c r="AV221" s="798">
        <v>260.58</v>
      </c>
      <c r="AW221" s="414">
        <f t="shared" si="70"/>
        <v>1614.5</v>
      </c>
      <c r="AX221" s="414">
        <f t="shared" si="71"/>
        <v>598.01</v>
      </c>
    </row>
    <row r="222" spans="2:50" x14ac:dyDescent="0.2">
      <c r="B222" s="23"/>
      <c r="C222" s="23"/>
      <c r="D222" s="23"/>
      <c r="E222" s="29"/>
      <c r="F222" s="23"/>
      <c r="G222" s="23"/>
      <c r="H222" s="23"/>
      <c r="I222" s="23"/>
      <c r="J222" s="23"/>
      <c r="K222" s="22"/>
      <c r="L222" s="22"/>
      <c r="M222" s="22"/>
      <c r="N222" s="22"/>
      <c r="O222" s="22"/>
      <c r="P222" s="22"/>
      <c r="Q222" s="22"/>
      <c r="AC222" s="22"/>
      <c r="AD222" s="22"/>
      <c r="AE222" s="22"/>
      <c r="AF222" s="25">
        <v>216</v>
      </c>
      <c r="AG222" s="26"/>
      <c r="AH222" s="25">
        <v>0</v>
      </c>
      <c r="AI222" s="22"/>
      <c r="AJ222" s="22"/>
      <c r="AK222" s="867"/>
      <c r="AL222" s="425">
        <f t="shared" si="73"/>
        <v>11</v>
      </c>
      <c r="AM222" s="53">
        <v>5</v>
      </c>
      <c r="AN222" s="46">
        <v>12</v>
      </c>
      <c r="AO222" s="870"/>
      <c r="AP222" s="797" t="s">
        <v>175</v>
      </c>
      <c r="AQ222" s="798"/>
      <c r="AR222" s="798"/>
      <c r="AS222" s="798">
        <f>AS221</f>
        <v>1205.95</v>
      </c>
      <c r="AT222" s="798">
        <f t="shared" ref="AT222:AV222" si="74">AT221</f>
        <v>408.55</v>
      </c>
      <c r="AU222" s="798">
        <f t="shared" si="74"/>
        <v>337.43</v>
      </c>
      <c r="AV222" s="798">
        <f t="shared" si="74"/>
        <v>260.58</v>
      </c>
    </row>
    <row r="223" spans="2:50" x14ac:dyDescent="0.2">
      <c r="B223" s="23"/>
      <c r="C223" s="23"/>
      <c r="D223" s="23"/>
      <c r="E223" s="29"/>
      <c r="F223" s="23"/>
      <c r="G223" s="23"/>
      <c r="H223" s="23"/>
      <c r="I223" s="23"/>
      <c r="J223" s="23"/>
      <c r="K223" s="22"/>
      <c r="L223" s="22"/>
      <c r="M223" s="22"/>
      <c r="N223" s="22"/>
      <c r="O223" s="22"/>
      <c r="P223" s="22"/>
      <c r="Q223" s="22"/>
      <c r="AC223" s="22"/>
      <c r="AD223" s="22"/>
      <c r="AE223" s="22"/>
      <c r="AF223" s="25">
        <v>217</v>
      </c>
      <c r="AG223" s="26"/>
      <c r="AH223" s="25">
        <v>0</v>
      </c>
      <c r="AI223" s="22"/>
      <c r="AJ223" s="22"/>
      <c r="AK223" s="865">
        <v>2025</v>
      </c>
      <c r="AL223" s="424">
        <v>12</v>
      </c>
      <c r="AM223" s="48">
        <v>2</v>
      </c>
      <c r="AN223" s="744">
        <v>5</v>
      </c>
      <c r="AO223" s="868" t="s">
        <v>148</v>
      </c>
      <c r="AP223" s="41" t="s">
        <v>116</v>
      </c>
      <c r="AQ223" s="47"/>
      <c r="AR223" s="47"/>
      <c r="AS223" s="47"/>
      <c r="AT223" s="47"/>
      <c r="AU223" s="47"/>
      <c r="AV223" s="47"/>
      <c r="AW223" s="414">
        <f t="shared" ref="AW223:AW242" si="75">AS223+AT223</f>
        <v>0</v>
      </c>
      <c r="AX223" s="414">
        <f t="shared" ref="AX223:AX242" si="76">AU223+AV223</f>
        <v>0</v>
      </c>
    </row>
    <row r="224" spans="2:50" x14ac:dyDescent="0.2">
      <c r="B224" s="23"/>
      <c r="C224" s="23"/>
      <c r="D224" s="23"/>
      <c r="E224" s="29"/>
      <c r="F224" s="23"/>
      <c r="G224" s="23"/>
      <c r="H224" s="23"/>
      <c r="I224" s="23"/>
      <c r="J224" s="23"/>
      <c r="K224" s="22"/>
      <c r="L224" s="22"/>
      <c r="M224" s="22"/>
      <c r="N224" s="22"/>
      <c r="O224" s="22"/>
      <c r="P224" s="22"/>
      <c r="Q224" s="22"/>
      <c r="AC224" s="22"/>
      <c r="AD224" s="22"/>
      <c r="AE224" s="22"/>
      <c r="AF224" s="25">
        <v>218</v>
      </c>
      <c r="AG224" s="26"/>
      <c r="AH224" s="25">
        <v>0</v>
      </c>
      <c r="AI224" s="22"/>
      <c r="AJ224" s="22"/>
      <c r="AK224" s="866"/>
      <c r="AL224" s="424">
        <f t="shared" ref="AL224:AM224" si="77">AL223</f>
        <v>12</v>
      </c>
      <c r="AM224" s="48">
        <f t="shared" si="77"/>
        <v>2</v>
      </c>
      <c r="AN224" s="46">
        <v>6</v>
      </c>
      <c r="AO224" s="869"/>
      <c r="AP224" s="41" t="s">
        <v>59</v>
      </c>
      <c r="AQ224" s="47"/>
      <c r="AR224" s="47"/>
      <c r="AS224" s="47"/>
      <c r="AT224" s="47"/>
      <c r="AU224" s="47"/>
      <c r="AV224" s="47"/>
      <c r="AW224" s="414">
        <f t="shared" si="75"/>
        <v>0</v>
      </c>
      <c r="AX224" s="414">
        <f t="shared" si="76"/>
        <v>0</v>
      </c>
    </row>
    <row r="225" spans="2:50" x14ac:dyDescent="0.2">
      <c r="B225" s="23"/>
      <c r="C225" s="23"/>
      <c r="D225" s="23"/>
      <c r="E225" s="29"/>
      <c r="F225" s="23"/>
      <c r="G225" s="23"/>
      <c r="H225" s="23"/>
      <c r="I225" s="23"/>
      <c r="J225" s="23"/>
      <c r="K225" s="22"/>
      <c r="L225" s="22"/>
      <c r="M225" s="22"/>
      <c r="N225" s="22"/>
      <c r="O225" s="22"/>
      <c r="P225" s="22"/>
      <c r="Q225" s="22"/>
      <c r="AC225" s="22"/>
      <c r="AD225" s="22"/>
      <c r="AE225" s="22"/>
      <c r="AF225" s="25">
        <v>219</v>
      </c>
      <c r="AG225" s="26"/>
      <c r="AH225" s="25">
        <v>0</v>
      </c>
      <c r="AI225" s="22"/>
      <c r="AJ225" s="22"/>
      <c r="AK225" s="866"/>
      <c r="AL225" s="424">
        <f t="shared" ref="AL225" si="78">AL224</f>
        <v>12</v>
      </c>
      <c r="AM225" s="48">
        <f>AM223</f>
        <v>2</v>
      </c>
      <c r="AN225" s="46">
        <v>7</v>
      </c>
      <c r="AO225" s="869"/>
      <c r="AP225" s="41" t="s">
        <v>60</v>
      </c>
      <c r="AQ225" s="47"/>
      <c r="AR225" s="47"/>
      <c r="AS225" s="47"/>
      <c r="AT225" s="47"/>
      <c r="AU225" s="47"/>
      <c r="AV225" s="47"/>
      <c r="AW225" s="414">
        <f t="shared" si="75"/>
        <v>0</v>
      </c>
      <c r="AX225" s="414">
        <f t="shared" si="76"/>
        <v>0</v>
      </c>
    </row>
    <row r="226" spans="2:50" x14ac:dyDescent="0.2">
      <c r="B226" s="23"/>
      <c r="C226" s="23"/>
      <c r="D226" s="23"/>
      <c r="E226" s="29"/>
      <c r="F226" s="23"/>
      <c r="G226" s="23"/>
      <c r="H226" s="23"/>
      <c r="I226" s="23"/>
      <c r="J226" s="23"/>
      <c r="K226" s="22"/>
      <c r="L226" s="22"/>
      <c r="M226" s="22"/>
      <c r="N226" s="22"/>
      <c r="O226" s="22"/>
      <c r="P226" s="22"/>
      <c r="Q226" s="22"/>
      <c r="AC226" s="22"/>
      <c r="AD226" s="22"/>
      <c r="AE226" s="22"/>
      <c r="AF226" s="25">
        <v>220</v>
      </c>
      <c r="AG226" s="26"/>
      <c r="AH226" s="25">
        <v>0</v>
      </c>
      <c r="AI226" s="22"/>
      <c r="AJ226" s="22"/>
      <c r="AK226" s="866"/>
      <c r="AL226" s="424">
        <f t="shared" ref="AL226" si="79">AL225</f>
        <v>12</v>
      </c>
      <c r="AM226" s="48">
        <f>AM223</f>
        <v>2</v>
      </c>
      <c r="AN226" s="46">
        <v>8</v>
      </c>
      <c r="AO226" s="869"/>
      <c r="AP226" s="41" t="s">
        <v>145</v>
      </c>
      <c r="AQ226" s="47"/>
      <c r="AR226" s="47"/>
      <c r="AS226" s="47"/>
      <c r="AT226" s="47"/>
      <c r="AU226" s="47"/>
      <c r="AV226" s="47"/>
      <c r="AW226" s="414">
        <f t="shared" si="75"/>
        <v>0</v>
      </c>
      <c r="AX226" s="414">
        <f t="shared" si="76"/>
        <v>0</v>
      </c>
    </row>
    <row r="227" spans="2:50" x14ac:dyDescent="0.2">
      <c r="B227" s="23"/>
      <c r="C227" s="23"/>
      <c r="D227" s="23"/>
      <c r="E227" s="29"/>
      <c r="F227" s="23"/>
      <c r="G227" s="23"/>
      <c r="H227" s="23"/>
      <c r="I227" s="23"/>
      <c r="J227" s="23"/>
      <c r="K227" s="22"/>
      <c r="L227" s="22"/>
      <c r="M227" s="22"/>
      <c r="N227" s="22"/>
      <c r="O227" s="22"/>
      <c r="P227" s="22"/>
      <c r="Q227" s="22"/>
      <c r="AC227" s="22"/>
      <c r="AD227" s="22"/>
      <c r="AE227" s="22"/>
      <c r="AF227" s="25">
        <v>221</v>
      </c>
      <c r="AG227" s="26"/>
      <c r="AH227" s="25">
        <v>0</v>
      </c>
      <c r="AI227" s="22"/>
      <c r="AJ227" s="22"/>
      <c r="AK227" s="866"/>
      <c r="AL227" s="424">
        <f t="shared" ref="AL227" si="80">AL226</f>
        <v>12</v>
      </c>
      <c r="AM227" s="48">
        <f>AM223</f>
        <v>2</v>
      </c>
      <c r="AN227" s="46">
        <v>9</v>
      </c>
      <c r="AO227" s="869"/>
      <c r="AP227" s="41" t="s">
        <v>173</v>
      </c>
      <c r="AQ227" s="47"/>
      <c r="AR227" s="47"/>
      <c r="AS227" s="47"/>
      <c r="AT227" s="47"/>
      <c r="AU227" s="47"/>
      <c r="AV227" s="47"/>
      <c r="AW227" s="414">
        <f t="shared" si="75"/>
        <v>0</v>
      </c>
      <c r="AX227" s="414">
        <f t="shared" si="76"/>
        <v>0</v>
      </c>
    </row>
    <row r="228" spans="2:50" x14ac:dyDescent="0.2">
      <c r="B228" s="23"/>
      <c r="C228" s="23"/>
      <c r="D228" s="23"/>
      <c r="E228" s="29"/>
      <c r="F228" s="23"/>
      <c r="G228" s="23"/>
      <c r="H228" s="23"/>
      <c r="I228" s="23"/>
      <c r="J228" s="23"/>
      <c r="K228" s="22"/>
      <c r="L228" s="22"/>
      <c r="M228" s="22"/>
      <c r="N228" s="22"/>
      <c r="O228" s="22"/>
      <c r="P228" s="22"/>
      <c r="Q228" s="22"/>
      <c r="AC228" s="22"/>
      <c r="AD228" s="22"/>
      <c r="AE228" s="22"/>
      <c r="AF228" s="25">
        <v>222</v>
      </c>
      <c r="AG228" s="26"/>
      <c r="AH228" s="25">
        <v>0</v>
      </c>
      <c r="AI228" s="22"/>
      <c r="AJ228" s="22"/>
      <c r="AK228" s="866"/>
      <c r="AL228" s="424">
        <f t="shared" ref="AL228" si="81">AL227</f>
        <v>12</v>
      </c>
      <c r="AM228" s="48">
        <f>AM224</f>
        <v>2</v>
      </c>
      <c r="AN228" s="50">
        <v>10</v>
      </c>
      <c r="AO228" s="869"/>
      <c r="AP228" s="41" t="s">
        <v>174</v>
      </c>
      <c r="AQ228" s="47"/>
      <c r="AR228" s="47"/>
      <c r="AS228" s="47"/>
      <c r="AT228" s="47"/>
      <c r="AU228" s="47"/>
      <c r="AV228" s="47"/>
      <c r="AW228" s="414">
        <f t="shared" si="75"/>
        <v>0</v>
      </c>
      <c r="AX228" s="414">
        <f t="shared" si="76"/>
        <v>0</v>
      </c>
    </row>
    <row r="229" spans="2:50" x14ac:dyDescent="0.2">
      <c r="B229" s="23"/>
      <c r="C229" s="23"/>
      <c r="D229" s="23"/>
      <c r="E229" s="29"/>
      <c r="F229" s="23"/>
      <c r="G229" s="23"/>
      <c r="H229" s="23"/>
      <c r="I229" s="23"/>
      <c r="J229" s="23"/>
      <c r="K229" s="22"/>
      <c r="L229" s="22"/>
      <c r="M229" s="22"/>
      <c r="N229" s="22"/>
      <c r="O229" s="22"/>
      <c r="P229" s="22"/>
      <c r="Q229" s="22"/>
      <c r="AC229" s="22"/>
      <c r="AD229" s="22"/>
      <c r="AE229" s="22"/>
      <c r="AF229" s="25">
        <v>223</v>
      </c>
      <c r="AG229" s="26"/>
      <c r="AH229" s="25">
        <v>0</v>
      </c>
      <c r="AI229" s="22"/>
      <c r="AJ229" s="22"/>
      <c r="AK229" s="866"/>
      <c r="AL229" s="424">
        <f t="shared" ref="AL229" si="82">AL228</f>
        <v>12</v>
      </c>
      <c r="AM229" s="48">
        <f>AM225</f>
        <v>2</v>
      </c>
      <c r="AN229" s="50">
        <v>11</v>
      </c>
      <c r="AO229" s="869"/>
      <c r="AP229" s="41" t="s">
        <v>146</v>
      </c>
      <c r="AQ229" s="47"/>
      <c r="AR229" s="47"/>
      <c r="AS229" s="47"/>
      <c r="AT229" s="47"/>
      <c r="AU229" s="47"/>
      <c r="AV229" s="47"/>
      <c r="AW229" s="414">
        <f t="shared" si="75"/>
        <v>0</v>
      </c>
      <c r="AX229" s="414">
        <f t="shared" si="76"/>
        <v>0</v>
      </c>
    </row>
    <row r="230" spans="2:50" x14ac:dyDescent="0.2">
      <c r="B230" s="23"/>
      <c r="C230" s="23"/>
      <c r="D230" s="23"/>
      <c r="E230" s="29"/>
      <c r="F230" s="23"/>
      <c r="G230" s="23"/>
      <c r="H230" s="23"/>
      <c r="I230" s="23"/>
      <c r="J230" s="23"/>
      <c r="K230" s="22"/>
      <c r="L230" s="22"/>
      <c r="M230" s="22"/>
      <c r="N230" s="22"/>
      <c r="O230" s="22"/>
      <c r="P230" s="22"/>
      <c r="Q230" s="22"/>
      <c r="AC230" s="22"/>
      <c r="AD230" s="22"/>
      <c r="AE230" s="22"/>
      <c r="AF230" s="25">
        <v>224</v>
      </c>
      <c r="AG230" s="26"/>
      <c r="AH230" s="25">
        <v>0</v>
      </c>
      <c r="AI230" s="22"/>
      <c r="AJ230" s="22"/>
      <c r="AK230" s="866"/>
      <c r="AL230" s="424">
        <f t="shared" ref="AL230" si="83">AL229</f>
        <v>12</v>
      </c>
      <c r="AM230" s="48">
        <f>AM226</f>
        <v>2</v>
      </c>
      <c r="AN230" s="50">
        <v>12</v>
      </c>
      <c r="AO230" s="870"/>
      <c r="AP230" s="41" t="s">
        <v>175</v>
      </c>
      <c r="AQ230" s="47"/>
      <c r="AR230" s="47"/>
      <c r="AS230" s="47"/>
      <c r="AT230" s="47"/>
      <c r="AU230" s="47"/>
      <c r="AV230" s="47"/>
      <c r="AW230" s="414">
        <f t="shared" si="75"/>
        <v>0</v>
      </c>
      <c r="AX230" s="414">
        <f t="shared" si="76"/>
        <v>0</v>
      </c>
    </row>
    <row r="231" spans="2:50" x14ac:dyDescent="0.2">
      <c r="B231" s="23"/>
      <c r="C231" s="23"/>
      <c r="D231" s="23"/>
      <c r="E231" s="29"/>
      <c r="F231" s="23"/>
      <c r="G231" s="23"/>
      <c r="H231" s="23"/>
      <c r="I231" s="23"/>
      <c r="J231" s="23"/>
      <c r="K231" s="22"/>
      <c r="L231" s="22"/>
      <c r="M231" s="22"/>
      <c r="N231" s="22"/>
      <c r="O231" s="22"/>
      <c r="P231" s="22"/>
      <c r="Q231" s="22"/>
      <c r="AC231" s="22"/>
      <c r="AD231" s="22"/>
      <c r="AE231" s="22"/>
      <c r="AF231" s="25">
        <v>225</v>
      </c>
      <c r="AG231" s="26"/>
      <c r="AH231" s="25">
        <v>0</v>
      </c>
      <c r="AI231" s="22"/>
      <c r="AJ231" s="22"/>
      <c r="AK231" s="866"/>
      <c r="AL231" s="424">
        <f>AL227</f>
        <v>12</v>
      </c>
      <c r="AM231" s="45">
        <v>3</v>
      </c>
      <c r="AN231" s="50">
        <v>2</v>
      </c>
      <c r="AO231" s="868" t="s">
        <v>161</v>
      </c>
      <c r="AP231" s="41" t="s">
        <v>156</v>
      </c>
      <c r="AQ231" s="47"/>
      <c r="AR231" s="47"/>
      <c r="AS231" s="47"/>
      <c r="AT231" s="47"/>
      <c r="AU231" s="47"/>
      <c r="AV231" s="47"/>
      <c r="AW231" s="414">
        <f t="shared" si="75"/>
        <v>0</v>
      </c>
      <c r="AX231" s="414">
        <f t="shared" si="76"/>
        <v>0</v>
      </c>
    </row>
    <row r="232" spans="2:50" x14ac:dyDescent="0.2">
      <c r="B232" s="23"/>
      <c r="C232" s="23"/>
      <c r="D232" s="23"/>
      <c r="E232" s="29"/>
      <c r="F232" s="23"/>
      <c r="G232" s="23"/>
      <c r="H232" s="23"/>
      <c r="I232" s="23"/>
      <c r="J232" s="23"/>
      <c r="K232" s="22"/>
      <c r="L232" s="22"/>
      <c r="M232" s="22"/>
      <c r="N232" s="22"/>
      <c r="O232" s="22"/>
      <c r="P232" s="22"/>
      <c r="Q232" s="22"/>
      <c r="AC232" s="22"/>
      <c r="AD232" s="22"/>
      <c r="AE232" s="22"/>
      <c r="AF232" s="25">
        <v>226</v>
      </c>
      <c r="AG232" s="26"/>
      <c r="AH232" s="25">
        <v>0</v>
      </c>
      <c r="AI232" s="22"/>
      <c r="AJ232" s="22"/>
      <c r="AK232" s="866"/>
      <c r="AL232" s="424">
        <f>AL227</f>
        <v>12</v>
      </c>
      <c r="AM232" s="48">
        <f>AM231</f>
        <v>3</v>
      </c>
      <c r="AN232" s="50">
        <v>3</v>
      </c>
      <c r="AO232" s="869"/>
      <c r="AP232" s="41" t="s">
        <v>118</v>
      </c>
      <c r="AQ232" s="47"/>
      <c r="AR232" s="47"/>
      <c r="AS232" s="47"/>
      <c r="AT232" s="47"/>
      <c r="AU232" s="47"/>
      <c r="AV232" s="47"/>
      <c r="AW232" s="414">
        <f t="shared" si="75"/>
        <v>0</v>
      </c>
      <c r="AX232" s="414">
        <f t="shared" si="76"/>
        <v>0</v>
      </c>
    </row>
    <row r="233" spans="2:50" x14ac:dyDescent="0.2">
      <c r="B233" s="23"/>
      <c r="C233" s="23"/>
      <c r="D233" s="23"/>
      <c r="E233" s="29"/>
      <c r="F233" s="23"/>
      <c r="G233" s="23"/>
      <c r="H233" s="23"/>
      <c r="I233" s="23"/>
      <c r="J233" s="23"/>
      <c r="K233" s="22"/>
      <c r="L233" s="22"/>
      <c r="M233" s="22"/>
      <c r="N233" s="22"/>
      <c r="O233" s="22"/>
      <c r="P233" s="22"/>
      <c r="Q233" s="22"/>
      <c r="AC233" s="22"/>
      <c r="AD233" s="22"/>
      <c r="AE233" s="22"/>
      <c r="AF233" s="25">
        <v>227</v>
      </c>
      <c r="AG233" s="26"/>
      <c r="AH233" s="25">
        <v>0</v>
      </c>
      <c r="AI233" s="22"/>
      <c r="AJ233" s="22"/>
      <c r="AK233" s="866"/>
      <c r="AL233" s="424">
        <f t="shared" ref="AL233" si="84">AL232</f>
        <v>12</v>
      </c>
      <c r="AM233" s="48">
        <f>AM231</f>
        <v>3</v>
      </c>
      <c r="AN233" s="50">
        <v>4</v>
      </c>
      <c r="AO233" s="869"/>
      <c r="AP233" s="797" t="s">
        <v>117</v>
      </c>
      <c r="AQ233" s="798">
        <v>13.46</v>
      </c>
      <c r="AR233" s="798">
        <v>8.8699999999999992</v>
      </c>
      <c r="AS233" s="798">
        <v>51.97</v>
      </c>
      <c r="AT233" s="798">
        <v>371.23</v>
      </c>
      <c r="AU233" s="798">
        <v>51.97</v>
      </c>
      <c r="AV233" s="798">
        <v>231.26</v>
      </c>
      <c r="AW233" s="414">
        <f t="shared" si="75"/>
        <v>423.20000000000005</v>
      </c>
      <c r="AX233" s="414">
        <f t="shared" si="76"/>
        <v>283.23</v>
      </c>
    </row>
    <row r="234" spans="2:50" x14ac:dyDescent="0.2">
      <c r="B234" s="23"/>
      <c r="C234" s="23"/>
      <c r="D234" s="23"/>
      <c r="E234" s="29"/>
      <c r="F234" s="23"/>
      <c r="G234" s="23"/>
      <c r="H234" s="23"/>
      <c r="I234" s="23"/>
      <c r="J234" s="23"/>
      <c r="K234" s="22"/>
      <c r="L234" s="22"/>
      <c r="M234" s="22"/>
      <c r="N234" s="22"/>
      <c r="O234" s="22"/>
      <c r="P234" s="22"/>
      <c r="Q234" s="22"/>
      <c r="AC234" s="22"/>
      <c r="AD234" s="22"/>
      <c r="AE234" s="22"/>
      <c r="AF234" s="25">
        <v>228</v>
      </c>
      <c r="AG234" s="26"/>
      <c r="AH234" s="25">
        <v>0</v>
      </c>
      <c r="AI234" s="22"/>
      <c r="AJ234" s="22"/>
      <c r="AK234" s="866"/>
      <c r="AL234" s="424">
        <f t="shared" ref="AL234:AM234" si="85">AL233</f>
        <v>12</v>
      </c>
      <c r="AM234" s="48">
        <f t="shared" si="85"/>
        <v>3</v>
      </c>
      <c r="AN234" s="50">
        <v>5</v>
      </c>
      <c r="AO234" s="869"/>
      <c r="AP234" s="41" t="s">
        <v>116</v>
      </c>
      <c r="AQ234" s="47"/>
      <c r="AR234" s="47"/>
      <c r="AS234" s="47"/>
      <c r="AT234" s="47"/>
      <c r="AU234" s="47"/>
      <c r="AV234" s="47"/>
      <c r="AW234" s="414">
        <f t="shared" si="75"/>
        <v>0</v>
      </c>
      <c r="AX234" s="414">
        <f t="shared" si="76"/>
        <v>0</v>
      </c>
    </row>
    <row r="235" spans="2:50" x14ac:dyDescent="0.2">
      <c r="B235" s="23"/>
      <c r="C235" s="23"/>
      <c r="D235" s="23"/>
      <c r="E235" s="29"/>
      <c r="F235" s="23"/>
      <c r="G235" s="23"/>
      <c r="H235" s="23"/>
      <c r="I235" s="23"/>
      <c r="J235" s="23"/>
      <c r="K235" s="22"/>
      <c r="L235" s="22"/>
      <c r="M235" s="22"/>
      <c r="N235" s="22"/>
      <c r="O235" s="22"/>
      <c r="P235" s="22"/>
      <c r="Q235" s="22"/>
      <c r="AC235" s="22"/>
      <c r="AD235" s="22"/>
      <c r="AE235" s="22"/>
      <c r="AF235" s="25">
        <v>229</v>
      </c>
      <c r="AG235" s="26"/>
      <c r="AH235" s="25">
        <v>0</v>
      </c>
      <c r="AI235" s="22"/>
      <c r="AJ235" s="22"/>
      <c r="AK235" s="866"/>
      <c r="AL235" s="424">
        <f t="shared" ref="AL235:AM235" si="86">AL234</f>
        <v>12</v>
      </c>
      <c r="AM235" s="53">
        <f t="shared" si="86"/>
        <v>3</v>
      </c>
      <c r="AN235" s="50">
        <v>6</v>
      </c>
      <c r="AO235" s="870"/>
      <c r="AP235" s="797" t="s">
        <v>59</v>
      </c>
      <c r="AQ235" s="798">
        <v>44.26</v>
      </c>
      <c r="AR235" s="798">
        <v>22.1</v>
      </c>
      <c r="AS235" s="798">
        <v>88.46</v>
      </c>
      <c r="AT235" s="798">
        <v>372.47</v>
      </c>
      <c r="AU235" s="798">
        <v>88.46</v>
      </c>
      <c r="AV235" s="798">
        <v>232.5</v>
      </c>
      <c r="AW235" s="414">
        <f t="shared" si="75"/>
        <v>460.93</v>
      </c>
      <c r="AX235" s="414">
        <f t="shared" si="76"/>
        <v>320.95999999999998</v>
      </c>
    </row>
    <row r="236" spans="2:50" x14ac:dyDescent="0.2">
      <c r="B236" s="23"/>
      <c r="C236" s="23"/>
      <c r="D236" s="23"/>
      <c r="E236" s="29"/>
      <c r="F236" s="23"/>
      <c r="G236" s="23"/>
      <c r="H236" s="23"/>
      <c r="I236" s="23"/>
      <c r="J236" s="23"/>
      <c r="K236" s="22"/>
      <c r="L236" s="22"/>
      <c r="M236" s="22"/>
      <c r="N236" s="22"/>
      <c r="O236" s="22"/>
      <c r="P236" s="22"/>
      <c r="Q236" s="22"/>
      <c r="AC236" s="22"/>
      <c r="AD236" s="22"/>
      <c r="AE236" s="22"/>
      <c r="AF236" s="25">
        <v>230</v>
      </c>
      <c r="AG236" s="26"/>
      <c r="AH236" s="25">
        <v>0</v>
      </c>
      <c r="AI236" s="22"/>
      <c r="AJ236" s="22"/>
      <c r="AK236" s="866"/>
      <c r="AL236" s="424">
        <f t="shared" ref="AL236" si="87">AL235</f>
        <v>12</v>
      </c>
      <c r="AM236" s="48">
        <v>4</v>
      </c>
      <c r="AN236" s="46">
        <v>5</v>
      </c>
      <c r="AO236" s="868" t="s">
        <v>162</v>
      </c>
      <c r="AP236" s="41" t="s">
        <v>116</v>
      </c>
      <c r="AQ236" s="47"/>
      <c r="AR236" s="47"/>
      <c r="AS236" s="47"/>
      <c r="AT236" s="47"/>
      <c r="AU236" s="47"/>
      <c r="AV236" s="47"/>
      <c r="AW236" s="414">
        <f t="shared" si="75"/>
        <v>0</v>
      </c>
      <c r="AX236" s="414">
        <f t="shared" si="76"/>
        <v>0</v>
      </c>
    </row>
    <row r="237" spans="2:50" x14ac:dyDescent="0.2">
      <c r="B237" s="23"/>
      <c r="C237" s="23"/>
      <c r="D237" s="23"/>
      <c r="E237" s="29"/>
      <c r="F237" s="23"/>
      <c r="G237" s="23"/>
      <c r="H237" s="23"/>
      <c r="I237" s="23"/>
      <c r="J237" s="23"/>
      <c r="K237" s="22"/>
      <c r="L237" s="22"/>
      <c r="M237" s="22"/>
      <c r="N237" s="22"/>
      <c r="O237" s="22"/>
      <c r="P237" s="22"/>
      <c r="Q237" s="22"/>
      <c r="AC237" s="22"/>
      <c r="AD237" s="22"/>
      <c r="AE237" s="22"/>
      <c r="AF237" s="25">
        <v>231</v>
      </c>
      <c r="AG237" s="26"/>
      <c r="AH237" s="25">
        <v>0</v>
      </c>
      <c r="AI237" s="22"/>
      <c r="AJ237" s="22"/>
      <c r="AK237" s="866"/>
      <c r="AL237" s="424">
        <f t="shared" ref="AL237" si="88">AL236</f>
        <v>12</v>
      </c>
      <c r="AM237" s="53">
        <v>4</v>
      </c>
      <c r="AN237" s="46">
        <v>6</v>
      </c>
      <c r="AO237" s="870"/>
      <c r="AP237" s="41" t="s">
        <v>59</v>
      </c>
      <c r="AQ237" s="47"/>
      <c r="AR237" s="47"/>
      <c r="AS237" s="47"/>
      <c r="AT237" s="47"/>
      <c r="AU237" s="47"/>
      <c r="AV237" s="47"/>
      <c r="AW237" s="414">
        <f t="shared" si="75"/>
        <v>0</v>
      </c>
      <c r="AX237" s="414">
        <f t="shared" si="76"/>
        <v>0</v>
      </c>
    </row>
    <row r="238" spans="2:50" x14ac:dyDescent="0.2">
      <c r="B238" s="23"/>
      <c r="C238" s="23"/>
      <c r="D238" s="23"/>
      <c r="E238" s="29"/>
      <c r="F238" s="23"/>
      <c r="G238" s="23"/>
      <c r="H238" s="23"/>
      <c r="I238" s="23"/>
      <c r="J238" s="23"/>
      <c r="K238" s="22"/>
      <c r="L238" s="22"/>
      <c r="M238" s="22"/>
      <c r="N238" s="22"/>
      <c r="O238" s="22"/>
      <c r="P238" s="22"/>
      <c r="Q238" s="22"/>
      <c r="AC238" s="22"/>
      <c r="AD238" s="22"/>
      <c r="AE238" s="22"/>
      <c r="AF238" s="25">
        <v>232</v>
      </c>
      <c r="AG238" s="26"/>
      <c r="AH238" s="25">
        <v>0</v>
      </c>
      <c r="AI238" s="22"/>
      <c r="AJ238" s="22"/>
      <c r="AK238" s="866"/>
      <c r="AL238" s="424">
        <f t="shared" ref="AL238" si="89">AL237</f>
        <v>12</v>
      </c>
      <c r="AM238" s="48">
        <v>5</v>
      </c>
      <c r="AN238" s="46">
        <v>7</v>
      </c>
      <c r="AO238" s="868" t="s">
        <v>160</v>
      </c>
      <c r="AP238" s="797" t="s">
        <v>60</v>
      </c>
      <c r="AQ238" s="798"/>
      <c r="AR238" s="798"/>
      <c r="AS238" s="798">
        <v>1230.81</v>
      </c>
      <c r="AT238" s="798">
        <v>373.5</v>
      </c>
      <c r="AU238" s="798">
        <v>351.65</v>
      </c>
      <c r="AV238" s="798">
        <v>233.52</v>
      </c>
      <c r="AW238" s="414">
        <f t="shared" si="75"/>
        <v>1604.31</v>
      </c>
      <c r="AX238" s="414">
        <f t="shared" si="76"/>
        <v>585.16999999999996</v>
      </c>
    </row>
    <row r="239" spans="2:50" x14ac:dyDescent="0.2">
      <c r="B239" s="23"/>
      <c r="C239" s="23"/>
      <c r="D239" s="23"/>
      <c r="E239" s="29"/>
      <c r="F239" s="23"/>
      <c r="G239" s="23"/>
      <c r="H239" s="23"/>
      <c r="I239" s="23"/>
      <c r="J239" s="23"/>
      <c r="K239" s="22"/>
      <c r="L239" s="22"/>
      <c r="M239" s="22"/>
      <c r="N239" s="22"/>
      <c r="O239" s="22"/>
      <c r="P239" s="22"/>
      <c r="Q239" s="22"/>
      <c r="AC239" s="22"/>
      <c r="AD239" s="22"/>
      <c r="AE239" s="22"/>
      <c r="AF239" s="25">
        <v>233</v>
      </c>
      <c r="AG239" s="26"/>
      <c r="AH239" s="25">
        <v>0</v>
      </c>
      <c r="AI239" s="22"/>
      <c r="AJ239" s="22"/>
      <c r="AK239" s="866"/>
      <c r="AL239" s="424">
        <f t="shared" ref="AL239" si="90">AL238</f>
        <v>12</v>
      </c>
      <c r="AM239" s="48">
        <v>5</v>
      </c>
      <c r="AN239" s="46">
        <v>8</v>
      </c>
      <c r="AO239" s="869"/>
      <c r="AP239" s="797" t="s">
        <v>145</v>
      </c>
      <c r="AQ239" s="798"/>
      <c r="AR239" s="798"/>
      <c r="AS239" s="798">
        <f>AS238</f>
        <v>1230.81</v>
      </c>
      <c r="AT239" s="798">
        <f t="shared" ref="AT239:AV239" si="91">AT238</f>
        <v>373.5</v>
      </c>
      <c r="AU239" s="798">
        <f t="shared" si="91"/>
        <v>351.65</v>
      </c>
      <c r="AV239" s="798">
        <f t="shared" si="91"/>
        <v>233.52</v>
      </c>
      <c r="AW239" s="414">
        <f t="shared" si="75"/>
        <v>1604.31</v>
      </c>
      <c r="AX239" s="414">
        <f t="shared" si="76"/>
        <v>585.16999999999996</v>
      </c>
    </row>
    <row r="240" spans="2:50" x14ac:dyDescent="0.2">
      <c r="B240" s="23"/>
      <c r="C240" s="23"/>
      <c r="D240" s="23"/>
      <c r="E240" s="29"/>
      <c r="F240" s="23"/>
      <c r="G240" s="23"/>
      <c r="H240" s="23"/>
      <c r="I240" s="23"/>
      <c r="J240" s="23"/>
      <c r="K240" s="22"/>
      <c r="L240" s="22"/>
      <c r="M240" s="22"/>
      <c r="N240" s="22"/>
      <c r="O240" s="22"/>
      <c r="P240" s="22"/>
      <c r="Q240" s="22"/>
      <c r="AC240" s="22"/>
      <c r="AD240" s="22"/>
      <c r="AE240" s="22"/>
      <c r="AF240" s="25">
        <v>234</v>
      </c>
      <c r="AG240" s="26"/>
      <c r="AH240" s="25">
        <v>0</v>
      </c>
      <c r="AI240" s="22"/>
      <c r="AJ240" s="22"/>
      <c r="AK240" s="866"/>
      <c r="AL240" s="424">
        <f t="shared" ref="AL240" si="92">AL239</f>
        <v>12</v>
      </c>
      <c r="AM240" s="48">
        <v>5</v>
      </c>
      <c r="AN240" s="46">
        <v>9</v>
      </c>
      <c r="AO240" s="869"/>
      <c r="AP240" s="41" t="s">
        <v>173</v>
      </c>
      <c r="AQ240" s="47"/>
      <c r="AR240" s="47"/>
      <c r="AS240" s="47"/>
      <c r="AT240" s="47"/>
      <c r="AU240" s="47"/>
      <c r="AV240" s="47"/>
      <c r="AW240" s="414">
        <f t="shared" si="75"/>
        <v>0</v>
      </c>
      <c r="AX240" s="414">
        <f t="shared" si="76"/>
        <v>0</v>
      </c>
    </row>
    <row r="241" spans="2:50" x14ac:dyDescent="0.2">
      <c r="B241" s="23"/>
      <c r="C241" s="23"/>
      <c r="D241" s="23"/>
      <c r="E241" s="29"/>
      <c r="F241" s="23"/>
      <c r="G241" s="23"/>
      <c r="H241" s="23"/>
      <c r="I241" s="23"/>
      <c r="J241" s="23"/>
      <c r="K241" s="22"/>
      <c r="L241" s="22"/>
      <c r="M241" s="22"/>
      <c r="N241" s="22"/>
      <c r="O241" s="22"/>
      <c r="P241" s="22"/>
      <c r="Q241" s="22"/>
      <c r="AC241" s="22"/>
      <c r="AD241" s="22"/>
      <c r="AE241" s="22"/>
      <c r="AF241" s="25">
        <v>235</v>
      </c>
      <c r="AG241" s="26"/>
      <c r="AH241" s="25">
        <v>0</v>
      </c>
      <c r="AI241" s="22"/>
      <c r="AJ241" s="22"/>
      <c r="AK241" s="866"/>
      <c r="AL241" s="424">
        <f t="shared" ref="AL241" si="93">AL240</f>
        <v>12</v>
      </c>
      <c r="AM241" s="48">
        <v>5</v>
      </c>
      <c r="AN241" s="46">
        <v>10</v>
      </c>
      <c r="AO241" s="869"/>
      <c r="AP241" s="41" t="s">
        <v>174</v>
      </c>
      <c r="AQ241" s="47"/>
      <c r="AR241" s="47"/>
      <c r="AS241" s="47"/>
      <c r="AT241" s="47"/>
      <c r="AU241" s="47"/>
      <c r="AV241" s="47"/>
      <c r="AW241" s="414">
        <f t="shared" si="75"/>
        <v>0</v>
      </c>
      <c r="AX241" s="414">
        <f t="shared" si="76"/>
        <v>0</v>
      </c>
    </row>
    <row r="242" spans="2:50" x14ac:dyDescent="0.2">
      <c r="B242" s="23"/>
      <c r="C242" s="23"/>
      <c r="D242" s="23"/>
      <c r="E242" s="29"/>
      <c r="F242" s="23"/>
      <c r="G242" s="23"/>
      <c r="H242" s="23"/>
      <c r="I242" s="23"/>
      <c r="J242" s="23"/>
      <c r="K242" s="22"/>
      <c r="L242" s="22"/>
      <c r="M242" s="22"/>
      <c r="N242" s="22"/>
      <c r="O242" s="22"/>
      <c r="P242" s="22"/>
      <c r="Q242" s="22"/>
      <c r="AC242" s="22"/>
      <c r="AD242" s="22"/>
      <c r="AE242" s="22"/>
      <c r="AF242" s="25">
        <v>236</v>
      </c>
      <c r="AG242" s="26"/>
      <c r="AH242" s="25">
        <v>0</v>
      </c>
      <c r="AI242" s="22"/>
      <c r="AJ242" s="22"/>
      <c r="AK242" s="866"/>
      <c r="AL242" s="424">
        <f t="shared" ref="AL242" si="94">AL241</f>
        <v>12</v>
      </c>
      <c r="AM242" s="48">
        <v>5</v>
      </c>
      <c r="AN242" s="46">
        <v>11</v>
      </c>
      <c r="AO242" s="869"/>
      <c r="AP242" s="797" t="s">
        <v>146</v>
      </c>
      <c r="AQ242" s="798"/>
      <c r="AR242" s="798"/>
      <c r="AS242" s="798">
        <v>1230.81</v>
      </c>
      <c r="AT242" s="798">
        <v>373.5</v>
      </c>
      <c r="AU242" s="798">
        <v>351.65</v>
      </c>
      <c r="AV242" s="798">
        <v>233.52</v>
      </c>
      <c r="AW242" s="414">
        <f t="shared" si="75"/>
        <v>1604.31</v>
      </c>
      <c r="AX242" s="414">
        <f t="shared" si="76"/>
        <v>585.16999999999996</v>
      </c>
    </row>
    <row r="243" spans="2:50" x14ac:dyDescent="0.2">
      <c r="B243" s="23"/>
      <c r="C243" s="23"/>
      <c r="D243" s="23"/>
      <c r="E243" s="29"/>
      <c r="F243" s="23"/>
      <c r="G243" s="23"/>
      <c r="H243" s="23"/>
      <c r="I243" s="23"/>
      <c r="J243" s="23"/>
      <c r="K243" s="22"/>
      <c r="L243" s="22"/>
      <c r="M243" s="22"/>
      <c r="N243" s="22"/>
      <c r="O243" s="22"/>
      <c r="P243" s="22"/>
      <c r="Q243" s="22"/>
      <c r="AC243" s="22"/>
      <c r="AD243" s="22"/>
      <c r="AE243" s="22"/>
      <c r="AF243" s="25">
        <v>237</v>
      </c>
      <c r="AG243" s="26"/>
      <c r="AH243" s="25">
        <v>0</v>
      </c>
      <c r="AI243" s="22"/>
      <c r="AJ243" s="22"/>
      <c r="AK243" s="867"/>
      <c r="AL243" s="425">
        <f t="shared" ref="AL243" si="95">AL242</f>
        <v>12</v>
      </c>
      <c r="AM243" s="53">
        <v>5</v>
      </c>
      <c r="AN243" s="46">
        <v>12</v>
      </c>
      <c r="AO243" s="870"/>
      <c r="AP243" s="797" t="s">
        <v>175</v>
      </c>
      <c r="AQ243" s="798"/>
      <c r="AR243" s="798"/>
      <c r="AS243" s="798">
        <v>1230.81</v>
      </c>
      <c r="AT243" s="798">
        <v>373.5</v>
      </c>
      <c r="AU243" s="798">
        <v>351.65</v>
      </c>
      <c r="AV243" s="798">
        <v>233.52</v>
      </c>
      <c r="AW243" s="414">
        <f t="shared" ref="AW243" si="96">AS243+AT243</f>
        <v>1604.31</v>
      </c>
      <c r="AX243" s="414">
        <f t="shared" ref="AX243" si="97">AU243+AV243</f>
        <v>585.16999999999996</v>
      </c>
    </row>
    <row r="244" spans="2:50" x14ac:dyDescent="0.2">
      <c r="B244" s="23"/>
      <c r="C244" s="23"/>
      <c r="D244" s="23"/>
      <c r="E244" s="29"/>
      <c r="F244" s="23"/>
      <c r="G244" s="23"/>
      <c r="H244" s="23"/>
      <c r="I244" s="23"/>
      <c r="J244" s="23"/>
      <c r="K244" s="22"/>
      <c r="L244" s="22"/>
      <c r="M244" s="22"/>
      <c r="N244" s="22"/>
      <c r="O244" s="22"/>
      <c r="P244" s="22"/>
      <c r="Q244" s="22"/>
      <c r="AC244" s="22"/>
      <c r="AD244" s="22"/>
      <c r="AE244" s="22"/>
      <c r="AF244" s="25">
        <v>238</v>
      </c>
      <c r="AG244" s="26"/>
      <c r="AH244" s="25">
        <v>0</v>
      </c>
      <c r="AI244" s="22"/>
      <c r="AJ244" s="22"/>
    </row>
    <row r="245" spans="2:50" x14ac:dyDescent="0.2">
      <c r="B245" s="23"/>
      <c r="C245" s="23"/>
      <c r="D245" s="23"/>
      <c r="E245" s="29"/>
      <c r="F245" s="23"/>
      <c r="G245" s="23"/>
      <c r="H245" s="23"/>
      <c r="I245" s="23"/>
      <c r="J245" s="23"/>
      <c r="K245" s="22"/>
      <c r="L245" s="22"/>
      <c r="M245" s="22"/>
      <c r="N245" s="22"/>
      <c r="O245" s="22"/>
      <c r="P245" s="22"/>
      <c r="Q245" s="22"/>
      <c r="AC245" s="22"/>
      <c r="AD245" s="22"/>
      <c r="AE245" s="22"/>
      <c r="AF245" s="25">
        <v>239</v>
      </c>
      <c r="AG245" s="26"/>
      <c r="AH245" s="25">
        <v>0</v>
      </c>
      <c r="AI245" s="22"/>
      <c r="AJ245" s="22"/>
    </row>
    <row r="246" spans="2:50" x14ac:dyDescent="0.2">
      <c r="B246" s="23"/>
      <c r="C246" s="23"/>
      <c r="D246" s="23"/>
      <c r="E246" s="29"/>
      <c r="F246" s="23"/>
      <c r="G246" s="23"/>
      <c r="H246" s="23"/>
      <c r="I246" s="23"/>
      <c r="J246" s="23"/>
      <c r="K246" s="22"/>
      <c r="L246" s="22"/>
      <c r="M246" s="22"/>
      <c r="N246" s="22"/>
      <c r="O246" s="22"/>
      <c r="P246" s="22"/>
      <c r="Q246" s="22"/>
      <c r="AC246" s="22"/>
      <c r="AD246" s="22"/>
      <c r="AE246" s="22"/>
      <c r="AF246" s="25">
        <v>240</v>
      </c>
      <c r="AG246" s="26"/>
      <c r="AH246" s="25">
        <v>0</v>
      </c>
      <c r="AI246" s="22"/>
      <c r="AJ246" s="22"/>
    </row>
    <row r="247" spans="2:50" x14ac:dyDescent="0.2">
      <c r="B247" s="23"/>
      <c r="C247" s="23"/>
      <c r="D247" s="23"/>
      <c r="E247" s="29"/>
      <c r="F247" s="23"/>
      <c r="G247" s="23"/>
      <c r="H247" s="23"/>
      <c r="I247" s="23"/>
      <c r="J247" s="23"/>
      <c r="K247" s="22"/>
      <c r="L247" s="22"/>
      <c r="M247" s="22"/>
      <c r="N247" s="22"/>
      <c r="O247" s="22"/>
      <c r="P247" s="22"/>
      <c r="Q247" s="22"/>
      <c r="AC247" s="22"/>
      <c r="AD247" s="22"/>
      <c r="AE247" s="22"/>
      <c r="AF247" s="25">
        <v>241</v>
      </c>
      <c r="AG247" s="26"/>
      <c r="AH247" s="25">
        <v>0</v>
      </c>
      <c r="AI247" s="22"/>
      <c r="AJ247" s="22"/>
    </row>
    <row r="248" spans="2:50" x14ac:dyDescent="0.2">
      <c r="B248" s="23"/>
      <c r="C248" s="23"/>
      <c r="D248" s="23"/>
      <c r="E248" s="29"/>
      <c r="F248" s="23"/>
      <c r="G248" s="23"/>
      <c r="H248" s="23"/>
      <c r="I248" s="23"/>
      <c r="J248" s="23"/>
      <c r="K248" s="22"/>
      <c r="L248" s="22"/>
      <c r="M248" s="22"/>
      <c r="N248" s="22"/>
      <c r="O248" s="22"/>
      <c r="P248" s="22"/>
      <c r="Q248" s="22"/>
      <c r="AC248" s="22"/>
      <c r="AD248" s="22"/>
      <c r="AE248" s="22"/>
      <c r="AF248" s="25">
        <v>242</v>
      </c>
      <c r="AG248" s="26"/>
      <c r="AH248" s="25">
        <v>0</v>
      </c>
      <c r="AI248" s="22"/>
      <c r="AJ248" s="22"/>
    </row>
    <row r="249" spans="2:50" x14ac:dyDescent="0.2">
      <c r="B249" s="23"/>
      <c r="C249" s="23"/>
      <c r="D249" s="23"/>
      <c r="E249" s="29"/>
      <c r="F249" s="23"/>
      <c r="G249" s="23"/>
      <c r="H249" s="23"/>
      <c r="I249" s="23"/>
      <c r="J249" s="23"/>
      <c r="K249" s="22"/>
      <c r="L249" s="22"/>
      <c r="M249" s="22"/>
      <c r="N249" s="22"/>
      <c r="O249" s="22"/>
      <c r="P249" s="22"/>
      <c r="Q249" s="22"/>
      <c r="AC249" s="22"/>
      <c r="AD249" s="22"/>
      <c r="AE249" s="22"/>
      <c r="AF249" s="25">
        <v>243</v>
      </c>
      <c r="AG249" s="26"/>
      <c r="AH249" s="25">
        <v>0</v>
      </c>
      <c r="AI249" s="22"/>
      <c r="AJ249" s="22"/>
    </row>
    <row r="250" spans="2:50" x14ac:dyDescent="0.2">
      <c r="B250" s="23"/>
      <c r="C250" s="23"/>
      <c r="D250" s="23"/>
      <c r="E250" s="29"/>
      <c r="F250" s="23"/>
      <c r="G250" s="23"/>
      <c r="H250" s="23"/>
      <c r="I250" s="23"/>
      <c r="J250" s="23"/>
      <c r="K250" s="22"/>
      <c r="L250" s="22"/>
      <c r="M250" s="22"/>
      <c r="N250" s="22"/>
      <c r="O250" s="22"/>
      <c r="P250" s="22"/>
      <c r="Q250" s="22"/>
      <c r="AC250" s="22"/>
      <c r="AD250" s="22"/>
      <c r="AE250" s="22"/>
      <c r="AF250" s="25">
        <v>244</v>
      </c>
      <c r="AG250" s="26"/>
      <c r="AH250" s="25">
        <v>0</v>
      </c>
      <c r="AI250" s="22"/>
      <c r="AJ250" s="22"/>
    </row>
    <row r="251" spans="2:50" x14ac:dyDescent="0.2">
      <c r="B251" s="23"/>
      <c r="C251" s="23"/>
      <c r="D251" s="23"/>
      <c r="E251" s="29"/>
      <c r="F251" s="23"/>
      <c r="G251" s="23"/>
      <c r="H251" s="23"/>
      <c r="I251" s="23"/>
      <c r="J251" s="23"/>
      <c r="K251" s="22"/>
      <c r="L251" s="22"/>
      <c r="M251" s="22"/>
      <c r="N251" s="22"/>
      <c r="O251" s="22"/>
      <c r="P251" s="22"/>
      <c r="Q251" s="22"/>
      <c r="AC251" s="22"/>
      <c r="AD251" s="22"/>
      <c r="AE251" s="22"/>
      <c r="AF251" s="25">
        <v>245</v>
      </c>
      <c r="AG251" s="26"/>
      <c r="AH251" s="25">
        <v>0</v>
      </c>
      <c r="AI251" s="22"/>
      <c r="AJ251" s="22"/>
    </row>
    <row r="252" spans="2:50" x14ac:dyDescent="0.2">
      <c r="B252" s="23"/>
      <c r="C252" s="23"/>
      <c r="D252" s="23"/>
      <c r="E252" s="29"/>
      <c r="F252" s="23"/>
      <c r="G252" s="23"/>
      <c r="H252" s="23"/>
      <c r="I252" s="23"/>
      <c r="J252" s="23"/>
      <c r="K252" s="22"/>
      <c r="L252" s="22"/>
      <c r="M252" s="22"/>
      <c r="N252" s="22"/>
      <c r="O252" s="22"/>
      <c r="P252" s="22"/>
      <c r="Q252" s="22"/>
      <c r="AC252" s="22"/>
      <c r="AD252" s="22"/>
      <c r="AE252" s="22"/>
      <c r="AF252" s="25">
        <v>246</v>
      </c>
      <c r="AG252" s="26"/>
      <c r="AH252" s="25">
        <v>0</v>
      </c>
      <c r="AI252" s="22"/>
      <c r="AJ252" s="22"/>
    </row>
    <row r="253" spans="2:50" x14ac:dyDescent="0.2">
      <c r="B253" s="23"/>
      <c r="C253" s="23"/>
      <c r="D253" s="23"/>
      <c r="E253" s="29"/>
      <c r="F253" s="23"/>
      <c r="G253" s="23"/>
      <c r="H253" s="23"/>
      <c r="I253" s="23"/>
      <c r="J253" s="23"/>
      <c r="K253" s="22"/>
      <c r="L253" s="22"/>
      <c r="M253" s="22"/>
      <c r="N253" s="22"/>
      <c r="O253" s="22"/>
      <c r="P253" s="22"/>
      <c r="Q253" s="22"/>
      <c r="AC253" s="22"/>
      <c r="AD253" s="22"/>
      <c r="AE253" s="22"/>
      <c r="AF253" s="25">
        <v>247</v>
      </c>
      <c r="AG253" s="26"/>
      <c r="AH253" s="25">
        <v>0</v>
      </c>
      <c r="AI253" s="22"/>
      <c r="AJ253" s="22"/>
    </row>
    <row r="254" spans="2:50" x14ac:dyDescent="0.2">
      <c r="B254" s="23"/>
      <c r="C254" s="23"/>
      <c r="D254" s="23"/>
      <c r="E254" s="29"/>
      <c r="F254" s="23"/>
      <c r="G254" s="23"/>
      <c r="H254" s="23"/>
      <c r="I254" s="23"/>
      <c r="J254" s="23"/>
      <c r="K254" s="22"/>
      <c r="L254" s="22"/>
      <c r="M254" s="22"/>
      <c r="N254" s="22"/>
      <c r="O254" s="22"/>
      <c r="P254" s="22"/>
      <c r="Q254" s="22"/>
      <c r="AC254" s="22"/>
      <c r="AD254" s="22"/>
      <c r="AE254" s="22"/>
      <c r="AF254" s="25">
        <v>248</v>
      </c>
      <c r="AG254" s="26"/>
      <c r="AH254" s="25">
        <v>0</v>
      </c>
      <c r="AI254" s="22"/>
      <c r="AJ254" s="22"/>
    </row>
    <row r="255" spans="2:50" x14ac:dyDescent="0.2">
      <c r="B255" s="23"/>
      <c r="C255" s="23"/>
      <c r="D255" s="23"/>
      <c r="E255" s="29"/>
      <c r="F255" s="23"/>
      <c r="G255" s="23"/>
      <c r="H255" s="23"/>
      <c r="I255" s="23"/>
      <c r="J255" s="23"/>
      <c r="K255" s="22"/>
      <c r="L255" s="22"/>
      <c r="M255" s="22"/>
      <c r="N255" s="22"/>
      <c r="O255" s="22"/>
      <c r="P255" s="22"/>
      <c r="Q255" s="22"/>
      <c r="AC255" s="22"/>
      <c r="AD255" s="22"/>
      <c r="AE255" s="22"/>
      <c r="AF255" s="25">
        <v>249</v>
      </c>
      <c r="AG255" s="26"/>
      <c r="AH255" s="25">
        <v>0</v>
      </c>
      <c r="AI255" s="22"/>
      <c r="AJ255" s="22"/>
    </row>
    <row r="256" spans="2:50" x14ac:dyDescent="0.2">
      <c r="B256" s="23"/>
      <c r="C256" s="23"/>
      <c r="D256" s="23"/>
      <c r="E256" s="29"/>
      <c r="F256" s="23"/>
      <c r="G256" s="23"/>
      <c r="H256" s="23"/>
      <c r="I256" s="23"/>
      <c r="J256" s="23"/>
      <c r="K256" s="22"/>
      <c r="L256" s="22"/>
      <c r="M256" s="22"/>
      <c r="N256" s="22"/>
      <c r="O256" s="22"/>
      <c r="P256" s="22"/>
      <c r="Q256" s="22"/>
      <c r="AC256" s="22"/>
      <c r="AD256" s="22"/>
      <c r="AE256" s="22"/>
      <c r="AF256" s="25">
        <v>250</v>
      </c>
      <c r="AG256" s="26"/>
      <c r="AH256" s="25">
        <v>0</v>
      </c>
      <c r="AI256" s="22"/>
      <c r="AJ256" s="22"/>
    </row>
    <row r="257" spans="2:36" x14ac:dyDescent="0.2">
      <c r="B257" s="23"/>
      <c r="C257" s="23"/>
      <c r="D257" s="23"/>
      <c r="E257" s="29"/>
      <c r="F257" s="23"/>
      <c r="G257" s="23"/>
      <c r="H257" s="23"/>
      <c r="I257" s="23"/>
      <c r="J257" s="23"/>
      <c r="K257" s="22"/>
      <c r="L257" s="22"/>
      <c r="M257" s="22"/>
      <c r="N257" s="22"/>
      <c r="O257" s="22"/>
      <c r="P257" s="22"/>
      <c r="Q257" s="22"/>
      <c r="AC257" s="22"/>
      <c r="AD257" s="22"/>
      <c r="AE257" s="22"/>
      <c r="AF257" s="25">
        <v>251</v>
      </c>
      <c r="AG257" s="26"/>
      <c r="AH257" s="25">
        <v>0</v>
      </c>
      <c r="AI257" s="22"/>
      <c r="AJ257" s="22"/>
    </row>
    <row r="258" spans="2:36" x14ac:dyDescent="0.2">
      <c r="B258" s="23"/>
      <c r="C258" s="23"/>
      <c r="D258" s="23"/>
      <c r="E258" s="29"/>
      <c r="F258" s="23"/>
      <c r="G258" s="23"/>
      <c r="H258" s="23"/>
      <c r="I258" s="23"/>
      <c r="J258" s="23"/>
      <c r="K258" s="22"/>
      <c r="L258" s="22"/>
      <c r="M258" s="22"/>
      <c r="N258" s="22"/>
      <c r="O258" s="22"/>
      <c r="P258" s="22"/>
      <c r="Q258" s="22"/>
      <c r="AC258" s="22"/>
      <c r="AD258" s="22"/>
      <c r="AE258" s="22"/>
      <c r="AF258" s="25">
        <v>252</v>
      </c>
      <c r="AG258" s="26"/>
      <c r="AH258" s="25">
        <v>0</v>
      </c>
      <c r="AI258" s="22"/>
      <c r="AJ258" s="22"/>
    </row>
    <row r="259" spans="2:36" x14ac:dyDescent="0.2">
      <c r="B259" s="23"/>
      <c r="C259" s="23"/>
      <c r="D259" s="23"/>
      <c r="E259" s="29"/>
      <c r="F259" s="23"/>
      <c r="G259" s="23"/>
      <c r="H259" s="23"/>
      <c r="I259" s="23"/>
      <c r="J259" s="23"/>
      <c r="K259" s="22"/>
      <c r="L259" s="22"/>
      <c r="M259" s="22"/>
      <c r="N259" s="22"/>
      <c r="O259" s="22"/>
      <c r="P259" s="22"/>
      <c r="Q259" s="22"/>
      <c r="AC259" s="22"/>
      <c r="AD259" s="22"/>
      <c r="AE259" s="22"/>
      <c r="AF259" s="25">
        <v>253</v>
      </c>
      <c r="AG259" s="26"/>
      <c r="AH259" s="25">
        <v>0</v>
      </c>
      <c r="AI259" s="22"/>
      <c r="AJ259" s="22"/>
    </row>
    <row r="260" spans="2:36" x14ac:dyDescent="0.2">
      <c r="B260" s="23"/>
      <c r="C260" s="23"/>
      <c r="D260" s="23"/>
      <c r="E260" s="29"/>
      <c r="F260" s="23"/>
      <c r="G260" s="23"/>
      <c r="H260" s="23"/>
      <c r="I260" s="23"/>
      <c r="J260" s="23"/>
      <c r="K260" s="22"/>
      <c r="L260" s="22"/>
      <c r="M260" s="22"/>
      <c r="N260" s="22"/>
      <c r="O260" s="22"/>
      <c r="P260" s="22"/>
      <c r="Q260" s="22"/>
      <c r="AC260" s="22"/>
      <c r="AD260" s="22"/>
      <c r="AE260" s="22"/>
      <c r="AF260" s="25">
        <v>254</v>
      </c>
      <c r="AG260" s="26"/>
      <c r="AH260" s="25">
        <v>0</v>
      </c>
      <c r="AI260" s="22"/>
      <c r="AJ260" s="22"/>
    </row>
    <row r="261" spans="2:36" x14ac:dyDescent="0.2">
      <c r="B261" s="23"/>
      <c r="C261" s="23"/>
      <c r="D261" s="23"/>
      <c r="E261" s="29"/>
      <c r="F261" s="23"/>
      <c r="G261" s="23"/>
      <c r="H261" s="23"/>
      <c r="I261" s="23"/>
      <c r="J261" s="23"/>
      <c r="K261" s="22"/>
      <c r="L261" s="22"/>
      <c r="M261" s="22"/>
      <c r="N261" s="22"/>
      <c r="O261" s="22"/>
      <c r="P261" s="22"/>
      <c r="Q261" s="22"/>
      <c r="AC261" s="22"/>
      <c r="AD261" s="22"/>
      <c r="AE261" s="22"/>
      <c r="AF261" s="25">
        <v>255</v>
      </c>
      <c r="AG261" s="26"/>
      <c r="AH261" s="25">
        <v>0</v>
      </c>
      <c r="AI261" s="22"/>
      <c r="AJ261" s="22"/>
    </row>
    <row r="262" spans="2:36" x14ac:dyDescent="0.2">
      <c r="B262" s="23"/>
      <c r="C262" s="23"/>
      <c r="D262" s="23"/>
      <c r="E262" s="29"/>
      <c r="F262" s="23"/>
      <c r="G262" s="23"/>
      <c r="H262" s="23"/>
      <c r="I262" s="23"/>
      <c r="J262" s="23"/>
      <c r="K262" s="22"/>
      <c r="L262" s="22"/>
      <c r="M262" s="22"/>
      <c r="N262" s="22"/>
      <c r="O262" s="22"/>
      <c r="P262" s="22"/>
      <c r="Q262" s="22"/>
      <c r="AC262" s="22"/>
      <c r="AD262" s="22"/>
      <c r="AE262" s="22"/>
      <c r="AF262" s="25">
        <v>256</v>
      </c>
      <c r="AG262" s="26"/>
      <c r="AH262" s="25">
        <v>0</v>
      </c>
      <c r="AI262" s="22"/>
      <c r="AJ262" s="22"/>
    </row>
    <row r="263" spans="2:36" x14ac:dyDescent="0.2">
      <c r="B263" s="23"/>
      <c r="C263" s="23"/>
      <c r="D263" s="23"/>
      <c r="E263" s="29"/>
      <c r="F263" s="23"/>
      <c r="G263" s="23"/>
      <c r="H263" s="23"/>
      <c r="I263" s="23"/>
      <c r="J263" s="23"/>
      <c r="K263" s="22"/>
      <c r="L263" s="22"/>
      <c r="M263" s="22"/>
      <c r="N263" s="22"/>
      <c r="O263" s="22"/>
      <c r="P263" s="22"/>
      <c r="Q263" s="22"/>
      <c r="AC263" s="22"/>
      <c r="AD263" s="22"/>
      <c r="AE263" s="22"/>
      <c r="AF263" s="25">
        <v>257</v>
      </c>
      <c r="AG263" s="26"/>
      <c r="AH263" s="25">
        <v>0</v>
      </c>
      <c r="AI263" s="22"/>
      <c r="AJ263" s="22"/>
    </row>
    <row r="264" spans="2:36" x14ac:dyDescent="0.2">
      <c r="B264" s="23"/>
      <c r="C264" s="23"/>
      <c r="D264" s="23"/>
      <c r="E264" s="29"/>
      <c r="F264" s="23"/>
      <c r="G264" s="23"/>
      <c r="H264" s="23"/>
      <c r="I264" s="23"/>
      <c r="J264" s="23"/>
      <c r="K264" s="22"/>
      <c r="L264" s="22"/>
      <c r="M264" s="22"/>
      <c r="N264" s="22"/>
      <c r="O264" s="22"/>
      <c r="P264" s="22"/>
      <c r="Q264" s="22"/>
      <c r="AC264" s="22"/>
      <c r="AD264" s="22"/>
      <c r="AE264" s="22"/>
      <c r="AF264" s="25">
        <v>258</v>
      </c>
      <c r="AG264" s="26"/>
      <c r="AH264" s="25">
        <v>0</v>
      </c>
      <c r="AI264" s="22"/>
      <c r="AJ264" s="22"/>
    </row>
    <row r="265" spans="2:36" x14ac:dyDescent="0.2">
      <c r="B265" s="23"/>
      <c r="C265" s="23"/>
      <c r="D265" s="23"/>
      <c r="E265" s="29"/>
      <c r="F265" s="23"/>
      <c r="G265" s="23"/>
      <c r="H265" s="23"/>
      <c r="I265" s="23"/>
      <c r="J265" s="23"/>
      <c r="K265" s="22"/>
      <c r="L265" s="22"/>
      <c r="M265" s="22"/>
      <c r="N265" s="22"/>
      <c r="O265" s="22"/>
      <c r="P265" s="22"/>
      <c r="Q265" s="22"/>
      <c r="AC265" s="22"/>
      <c r="AD265" s="22"/>
      <c r="AE265" s="22"/>
      <c r="AF265" s="25">
        <v>259</v>
      </c>
      <c r="AG265" s="26"/>
      <c r="AH265" s="25">
        <v>0</v>
      </c>
      <c r="AI265" s="22"/>
      <c r="AJ265" s="22"/>
    </row>
    <row r="266" spans="2:36" x14ac:dyDescent="0.2">
      <c r="B266" s="23"/>
      <c r="C266" s="23"/>
      <c r="D266" s="23"/>
      <c r="E266" s="29"/>
      <c r="F266" s="23"/>
      <c r="G266" s="23"/>
      <c r="H266" s="23"/>
      <c r="I266" s="23"/>
      <c r="J266" s="23"/>
      <c r="K266" s="22"/>
      <c r="L266" s="22"/>
      <c r="M266" s="22"/>
      <c r="N266" s="22"/>
      <c r="O266" s="22"/>
      <c r="P266" s="22"/>
      <c r="Q266" s="22"/>
      <c r="AC266" s="22"/>
      <c r="AD266" s="22"/>
      <c r="AE266" s="22"/>
      <c r="AF266" s="25">
        <v>260</v>
      </c>
      <c r="AG266" s="26"/>
      <c r="AH266" s="25">
        <v>0</v>
      </c>
      <c r="AI266" s="22"/>
      <c r="AJ266" s="22"/>
    </row>
    <row r="267" spans="2:36" x14ac:dyDescent="0.2">
      <c r="B267" s="23"/>
      <c r="C267" s="23"/>
      <c r="D267" s="23"/>
      <c r="E267" s="29"/>
      <c r="F267" s="23"/>
      <c r="G267" s="23"/>
      <c r="H267" s="23"/>
      <c r="I267" s="23"/>
      <c r="J267" s="23"/>
      <c r="K267" s="22"/>
      <c r="L267" s="22"/>
      <c r="M267" s="22"/>
      <c r="N267" s="22"/>
      <c r="O267" s="22"/>
      <c r="P267" s="22"/>
      <c r="Q267" s="22"/>
      <c r="AC267" s="22"/>
      <c r="AD267" s="22"/>
      <c r="AE267" s="22"/>
      <c r="AF267" s="25">
        <v>261</v>
      </c>
      <c r="AG267" s="26"/>
      <c r="AH267" s="25">
        <v>0</v>
      </c>
      <c r="AI267" s="22"/>
      <c r="AJ267" s="22"/>
    </row>
    <row r="268" spans="2:36" x14ac:dyDescent="0.2">
      <c r="B268" s="23"/>
      <c r="C268" s="23"/>
      <c r="D268" s="23"/>
      <c r="E268" s="29"/>
      <c r="F268" s="23"/>
      <c r="G268" s="23"/>
      <c r="H268" s="23"/>
      <c r="I268" s="23"/>
      <c r="J268" s="23"/>
      <c r="K268" s="22"/>
      <c r="L268" s="22"/>
      <c r="M268" s="22"/>
      <c r="N268" s="22"/>
      <c r="O268" s="22"/>
      <c r="P268" s="22"/>
      <c r="Q268" s="22"/>
      <c r="AC268" s="22"/>
      <c r="AD268" s="22"/>
      <c r="AE268" s="22"/>
      <c r="AF268" s="25">
        <v>262</v>
      </c>
      <c r="AG268" s="26"/>
      <c r="AH268" s="25">
        <v>0</v>
      </c>
      <c r="AI268" s="22"/>
      <c r="AJ268" s="22"/>
    </row>
    <row r="269" spans="2:36" x14ac:dyDescent="0.2">
      <c r="B269" s="23"/>
      <c r="C269" s="23"/>
      <c r="D269" s="23"/>
      <c r="E269" s="29"/>
      <c r="F269" s="23"/>
      <c r="G269" s="23"/>
      <c r="H269" s="23"/>
      <c r="I269" s="23"/>
      <c r="J269" s="23"/>
      <c r="K269" s="22"/>
      <c r="L269" s="22"/>
      <c r="M269" s="22"/>
      <c r="N269" s="22"/>
      <c r="O269" s="22"/>
      <c r="P269" s="22"/>
      <c r="Q269" s="22"/>
      <c r="AC269" s="22"/>
      <c r="AD269" s="22"/>
      <c r="AE269" s="22"/>
      <c r="AF269" s="25">
        <v>263</v>
      </c>
      <c r="AG269" s="26"/>
      <c r="AH269" s="25">
        <v>0</v>
      </c>
      <c r="AI269" s="22"/>
      <c r="AJ269" s="22"/>
    </row>
    <row r="270" spans="2:36" x14ac:dyDescent="0.2">
      <c r="B270" s="23"/>
      <c r="C270" s="23"/>
      <c r="D270" s="23"/>
      <c r="E270" s="29"/>
      <c r="F270" s="23"/>
      <c r="G270" s="23"/>
      <c r="H270" s="23"/>
      <c r="I270" s="23"/>
      <c r="J270" s="23"/>
      <c r="K270" s="22"/>
      <c r="L270" s="22"/>
      <c r="M270" s="22"/>
      <c r="N270" s="22"/>
      <c r="O270" s="22"/>
      <c r="P270" s="22"/>
      <c r="Q270" s="22"/>
      <c r="AC270" s="22"/>
      <c r="AD270" s="22"/>
      <c r="AE270" s="22"/>
      <c r="AF270" s="25">
        <v>264</v>
      </c>
      <c r="AG270" s="26"/>
      <c r="AH270" s="25">
        <v>0</v>
      </c>
      <c r="AI270" s="22"/>
      <c r="AJ270" s="22"/>
    </row>
    <row r="271" spans="2:36" x14ac:dyDescent="0.2">
      <c r="B271" s="23"/>
      <c r="C271" s="23"/>
      <c r="D271" s="23"/>
      <c r="E271" s="29"/>
      <c r="F271" s="23"/>
      <c r="G271" s="23"/>
      <c r="H271" s="23"/>
      <c r="I271" s="23"/>
      <c r="J271" s="23"/>
      <c r="K271" s="22"/>
      <c r="L271" s="22"/>
      <c r="M271" s="22"/>
      <c r="N271" s="22"/>
      <c r="O271" s="22"/>
      <c r="P271" s="22"/>
      <c r="Q271" s="22"/>
      <c r="AC271" s="22"/>
      <c r="AD271" s="22"/>
      <c r="AE271" s="22"/>
      <c r="AF271" s="25">
        <v>265</v>
      </c>
      <c r="AG271" s="26"/>
      <c r="AH271" s="25">
        <v>0</v>
      </c>
      <c r="AI271" s="22"/>
      <c r="AJ271" s="22"/>
    </row>
    <row r="272" spans="2:36" x14ac:dyDescent="0.2">
      <c r="B272" s="23"/>
      <c r="C272" s="23"/>
      <c r="D272" s="23"/>
      <c r="E272" s="29"/>
      <c r="F272" s="23"/>
      <c r="G272" s="23"/>
      <c r="H272" s="23"/>
      <c r="I272" s="23"/>
      <c r="J272" s="23"/>
      <c r="K272" s="22"/>
      <c r="L272" s="22"/>
      <c r="M272" s="22"/>
      <c r="N272" s="22"/>
      <c r="O272" s="22"/>
      <c r="P272" s="22"/>
      <c r="Q272" s="22"/>
      <c r="AC272" s="22"/>
      <c r="AD272" s="22"/>
      <c r="AE272" s="22"/>
      <c r="AF272" s="25">
        <v>266</v>
      </c>
      <c r="AG272" s="26"/>
      <c r="AH272" s="25">
        <v>0</v>
      </c>
      <c r="AI272" s="22"/>
      <c r="AJ272" s="22"/>
    </row>
    <row r="273" spans="2:36" x14ac:dyDescent="0.2">
      <c r="B273" s="23"/>
      <c r="C273" s="23"/>
      <c r="D273" s="23"/>
      <c r="E273" s="29"/>
      <c r="F273" s="23"/>
      <c r="G273" s="23"/>
      <c r="H273" s="23"/>
      <c r="I273" s="23"/>
      <c r="J273" s="23"/>
      <c r="K273" s="22"/>
      <c r="L273" s="22"/>
      <c r="M273" s="22"/>
      <c r="N273" s="22"/>
      <c r="O273" s="22"/>
      <c r="P273" s="22"/>
      <c r="Q273" s="22"/>
      <c r="AC273" s="22"/>
      <c r="AD273" s="22"/>
      <c r="AE273" s="22"/>
      <c r="AF273" s="25">
        <v>267</v>
      </c>
      <c r="AG273" s="26"/>
      <c r="AH273" s="25">
        <v>0</v>
      </c>
      <c r="AI273" s="22"/>
      <c r="AJ273" s="22"/>
    </row>
    <row r="274" spans="2:36" x14ac:dyDescent="0.2">
      <c r="B274" s="23"/>
      <c r="C274" s="23"/>
      <c r="D274" s="23"/>
      <c r="E274" s="29"/>
      <c r="F274" s="23"/>
      <c r="G274" s="23"/>
      <c r="H274" s="23"/>
      <c r="I274" s="23"/>
      <c r="J274" s="23"/>
      <c r="K274" s="22"/>
      <c r="L274" s="22"/>
      <c r="M274" s="22"/>
      <c r="N274" s="22"/>
      <c r="O274" s="22"/>
      <c r="P274" s="22"/>
      <c r="Q274" s="22"/>
      <c r="AC274" s="22"/>
      <c r="AD274" s="22"/>
      <c r="AE274" s="22"/>
      <c r="AF274" s="25">
        <v>268</v>
      </c>
      <c r="AG274" s="26"/>
      <c r="AH274" s="25">
        <v>0</v>
      </c>
      <c r="AI274" s="22"/>
      <c r="AJ274" s="22"/>
    </row>
    <row r="275" spans="2:36" x14ac:dyDescent="0.2">
      <c r="B275" s="23"/>
      <c r="C275" s="23"/>
      <c r="D275" s="23"/>
      <c r="E275" s="29"/>
      <c r="F275" s="23"/>
      <c r="G275" s="23"/>
      <c r="H275" s="23"/>
      <c r="I275" s="23"/>
      <c r="J275" s="23"/>
      <c r="K275" s="22"/>
      <c r="L275" s="22"/>
      <c r="M275" s="22"/>
      <c r="N275" s="22"/>
      <c r="O275" s="22"/>
      <c r="P275" s="22"/>
      <c r="Q275" s="22"/>
      <c r="AC275" s="22"/>
      <c r="AD275" s="22"/>
      <c r="AE275" s="22"/>
      <c r="AF275" s="25">
        <v>269</v>
      </c>
      <c r="AG275" s="26"/>
      <c r="AH275" s="25">
        <v>0</v>
      </c>
      <c r="AI275" s="22"/>
      <c r="AJ275" s="22"/>
    </row>
    <row r="276" spans="2:36" x14ac:dyDescent="0.2">
      <c r="B276" s="23"/>
      <c r="C276" s="23"/>
      <c r="D276" s="23"/>
      <c r="E276" s="29"/>
      <c r="F276" s="23"/>
      <c r="G276" s="23"/>
      <c r="H276" s="23"/>
      <c r="I276" s="23"/>
      <c r="J276" s="23"/>
      <c r="K276" s="22"/>
      <c r="L276" s="22"/>
      <c r="M276" s="22"/>
      <c r="N276" s="22"/>
      <c r="O276" s="22"/>
      <c r="P276" s="22"/>
      <c r="Q276" s="22"/>
      <c r="AC276" s="22"/>
      <c r="AD276" s="22"/>
      <c r="AE276" s="22"/>
      <c r="AF276" s="25">
        <v>270</v>
      </c>
      <c r="AG276" s="26"/>
      <c r="AH276" s="25">
        <v>0</v>
      </c>
      <c r="AI276" s="22"/>
      <c r="AJ276" s="22"/>
    </row>
    <row r="277" spans="2:36" x14ac:dyDescent="0.2">
      <c r="B277" s="23"/>
      <c r="C277" s="23"/>
      <c r="D277" s="23"/>
      <c r="E277" s="29"/>
      <c r="F277" s="23"/>
      <c r="G277" s="23"/>
      <c r="H277" s="23"/>
      <c r="I277" s="23"/>
      <c r="J277" s="23"/>
      <c r="K277" s="22"/>
      <c r="L277" s="22"/>
      <c r="M277" s="22"/>
      <c r="N277" s="22"/>
      <c r="O277" s="22"/>
      <c r="P277" s="22"/>
      <c r="Q277" s="22"/>
      <c r="AC277" s="22"/>
      <c r="AD277" s="22"/>
      <c r="AE277" s="22"/>
      <c r="AF277" s="25">
        <v>271</v>
      </c>
      <c r="AG277" s="26"/>
      <c r="AH277" s="25">
        <v>0</v>
      </c>
      <c r="AI277" s="22"/>
      <c r="AJ277" s="22"/>
    </row>
    <row r="278" spans="2:36" x14ac:dyDescent="0.2">
      <c r="B278" s="23"/>
      <c r="C278" s="23"/>
      <c r="D278" s="23"/>
      <c r="E278" s="29"/>
      <c r="F278" s="23"/>
      <c r="G278" s="23"/>
      <c r="H278" s="23"/>
      <c r="I278" s="23"/>
      <c r="J278" s="23"/>
      <c r="K278" s="22"/>
      <c r="L278" s="22"/>
      <c r="M278" s="22"/>
      <c r="N278" s="22"/>
      <c r="O278" s="22"/>
      <c r="P278" s="22"/>
      <c r="Q278" s="22"/>
      <c r="AC278" s="22"/>
      <c r="AD278" s="22"/>
      <c r="AE278" s="22"/>
      <c r="AF278" s="25">
        <v>272</v>
      </c>
      <c r="AG278" s="26"/>
      <c r="AH278" s="25">
        <v>0</v>
      </c>
      <c r="AI278" s="22"/>
      <c r="AJ278" s="22"/>
    </row>
    <row r="279" spans="2:36" x14ac:dyDescent="0.2">
      <c r="B279" s="23"/>
      <c r="C279" s="23"/>
      <c r="D279" s="23"/>
      <c r="E279" s="29"/>
      <c r="F279" s="23"/>
      <c r="G279" s="23"/>
      <c r="H279" s="23"/>
      <c r="I279" s="23"/>
      <c r="J279" s="23"/>
      <c r="K279" s="22"/>
      <c r="L279" s="22"/>
      <c r="M279" s="22"/>
      <c r="N279" s="22"/>
      <c r="O279" s="22"/>
      <c r="P279" s="22"/>
      <c r="Q279" s="22"/>
      <c r="AC279" s="22"/>
      <c r="AD279" s="22"/>
      <c r="AE279" s="22"/>
      <c r="AF279" s="25">
        <v>273</v>
      </c>
      <c r="AG279" s="26"/>
      <c r="AH279" s="25">
        <v>0</v>
      </c>
      <c r="AI279" s="22"/>
      <c r="AJ279" s="22"/>
    </row>
    <row r="280" spans="2:36" x14ac:dyDescent="0.2">
      <c r="B280" s="23"/>
      <c r="C280" s="23"/>
      <c r="D280" s="23"/>
      <c r="E280" s="29"/>
      <c r="F280" s="23"/>
      <c r="G280" s="23"/>
      <c r="H280" s="23"/>
      <c r="I280" s="23"/>
      <c r="J280" s="23"/>
      <c r="K280" s="22"/>
      <c r="L280" s="22"/>
      <c r="M280" s="22"/>
      <c r="N280" s="22"/>
      <c r="O280" s="22"/>
      <c r="P280" s="22"/>
      <c r="Q280" s="22"/>
      <c r="AC280" s="22"/>
      <c r="AD280" s="22"/>
      <c r="AE280" s="22"/>
      <c r="AF280" s="25">
        <v>274</v>
      </c>
      <c r="AG280" s="26"/>
      <c r="AH280" s="25">
        <v>0</v>
      </c>
      <c r="AI280" s="22"/>
      <c r="AJ280" s="22"/>
    </row>
    <row r="281" spans="2:36" x14ac:dyDescent="0.2">
      <c r="B281" s="23"/>
      <c r="C281" s="23"/>
      <c r="D281" s="23"/>
      <c r="E281" s="29"/>
      <c r="F281" s="23"/>
      <c r="G281" s="23"/>
      <c r="H281" s="23"/>
      <c r="I281" s="23"/>
      <c r="J281" s="23"/>
      <c r="K281" s="22"/>
      <c r="L281" s="22"/>
      <c r="M281" s="22"/>
      <c r="N281" s="22"/>
      <c r="O281" s="22"/>
      <c r="P281" s="22"/>
      <c r="Q281" s="22"/>
      <c r="AC281" s="22"/>
      <c r="AD281" s="22"/>
      <c r="AE281" s="22"/>
      <c r="AF281" s="25">
        <v>275</v>
      </c>
      <c r="AG281" s="26"/>
      <c r="AH281" s="25">
        <v>0</v>
      </c>
      <c r="AI281" s="22"/>
      <c r="AJ281" s="22"/>
    </row>
    <row r="282" spans="2:36" x14ac:dyDescent="0.2">
      <c r="B282" s="23"/>
      <c r="C282" s="23"/>
      <c r="D282" s="23"/>
      <c r="E282" s="29"/>
      <c r="F282" s="23"/>
      <c r="G282" s="23"/>
      <c r="H282" s="23"/>
      <c r="I282" s="23"/>
      <c r="J282" s="23"/>
      <c r="K282" s="22"/>
      <c r="L282" s="22"/>
      <c r="M282" s="22"/>
      <c r="N282" s="22"/>
      <c r="O282" s="22"/>
      <c r="P282" s="22"/>
      <c r="Q282" s="22"/>
      <c r="AC282" s="22"/>
      <c r="AD282" s="22"/>
      <c r="AE282" s="22"/>
      <c r="AF282" s="25">
        <v>276</v>
      </c>
      <c r="AG282" s="26"/>
      <c r="AH282" s="25">
        <v>0</v>
      </c>
      <c r="AI282" s="22"/>
      <c r="AJ282" s="22"/>
    </row>
    <row r="283" spans="2:36" x14ac:dyDescent="0.2">
      <c r="B283" s="23"/>
      <c r="C283" s="23"/>
      <c r="D283" s="23"/>
      <c r="E283" s="29"/>
      <c r="F283" s="23"/>
      <c r="G283" s="23"/>
      <c r="H283" s="23"/>
      <c r="I283" s="23"/>
      <c r="J283" s="23"/>
      <c r="K283" s="22"/>
      <c r="L283" s="22"/>
      <c r="M283" s="22"/>
      <c r="N283" s="22"/>
      <c r="O283" s="22"/>
      <c r="P283" s="22"/>
      <c r="Q283" s="22"/>
      <c r="AC283" s="22"/>
      <c r="AD283" s="22"/>
      <c r="AE283" s="22"/>
      <c r="AF283" s="25">
        <v>277</v>
      </c>
      <c r="AG283" s="26"/>
      <c r="AH283" s="25">
        <v>0</v>
      </c>
      <c r="AI283" s="22"/>
      <c r="AJ283" s="22"/>
    </row>
    <row r="284" spans="2:36" x14ac:dyDescent="0.2">
      <c r="B284" s="23"/>
      <c r="C284" s="23"/>
      <c r="D284" s="23"/>
      <c r="E284" s="29"/>
      <c r="F284" s="23"/>
      <c r="G284" s="23"/>
      <c r="H284" s="23"/>
      <c r="I284" s="23"/>
      <c r="J284" s="23"/>
      <c r="K284" s="22"/>
      <c r="L284" s="22"/>
      <c r="M284" s="22"/>
      <c r="N284" s="22"/>
      <c r="O284" s="22"/>
      <c r="P284" s="22"/>
      <c r="Q284" s="22"/>
      <c r="AC284" s="22"/>
      <c r="AD284" s="22"/>
      <c r="AE284" s="22"/>
      <c r="AF284" s="25">
        <v>278</v>
      </c>
      <c r="AG284" s="26"/>
      <c r="AH284" s="25">
        <v>0</v>
      </c>
      <c r="AI284" s="22"/>
      <c r="AJ284" s="22"/>
    </row>
    <row r="285" spans="2:36" x14ac:dyDescent="0.2">
      <c r="B285" s="23"/>
      <c r="C285" s="23"/>
      <c r="D285" s="23"/>
      <c r="E285" s="29"/>
      <c r="F285" s="23"/>
      <c r="G285" s="23"/>
      <c r="H285" s="23"/>
      <c r="I285" s="23"/>
      <c r="J285" s="23"/>
      <c r="K285" s="22"/>
      <c r="L285" s="22"/>
      <c r="M285" s="22"/>
      <c r="N285" s="22"/>
      <c r="O285" s="22"/>
      <c r="P285" s="22"/>
      <c r="Q285" s="22"/>
      <c r="AC285" s="22"/>
      <c r="AD285" s="22"/>
      <c r="AE285" s="22"/>
      <c r="AF285" s="25">
        <v>279</v>
      </c>
      <c r="AG285" s="26"/>
      <c r="AH285" s="25">
        <v>0</v>
      </c>
      <c r="AI285" s="22"/>
      <c r="AJ285" s="22"/>
    </row>
    <row r="286" spans="2:36" x14ac:dyDescent="0.2">
      <c r="B286" s="23"/>
      <c r="C286" s="23"/>
      <c r="D286" s="23"/>
      <c r="E286" s="29"/>
      <c r="F286" s="23"/>
      <c r="G286" s="23"/>
      <c r="H286" s="23"/>
      <c r="I286" s="23"/>
      <c r="J286" s="23"/>
      <c r="K286" s="22"/>
      <c r="L286" s="22"/>
      <c r="M286" s="22"/>
      <c r="N286" s="22"/>
      <c r="O286" s="22"/>
      <c r="P286" s="22"/>
      <c r="Q286" s="22"/>
      <c r="AC286" s="22"/>
      <c r="AD286" s="22"/>
      <c r="AE286" s="22"/>
      <c r="AF286" s="25">
        <v>280</v>
      </c>
      <c r="AG286" s="26"/>
      <c r="AH286" s="25">
        <v>0</v>
      </c>
      <c r="AI286" s="22"/>
      <c r="AJ286" s="22"/>
    </row>
    <row r="287" spans="2:36" x14ac:dyDescent="0.2">
      <c r="B287" s="23"/>
      <c r="C287" s="23"/>
      <c r="D287" s="23"/>
      <c r="E287" s="29"/>
      <c r="F287" s="23"/>
      <c r="G287" s="23"/>
      <c r="H287" s="23"/>
      <c r="I287" s="23"/>
      <c r="J287" s="23"/>
      <c r="K287" s="22"/>
      <c r="L287" s="22"/>
      <c r="M287" s="22"/>
      <c r="N287" s="22"/>
      <c r="O287" s="22"/>
      <c r="P287" s="22"/>
      <c r="Q287" s="22"/>
      <c r="AC287" s="22"/>
      <c r="AD287" s="22"/>
      <c r="AE287" s="22"/>
      <c r="AF287" s="25">
        <v>281</v>
      </c>
      <c r="AG287" s="26"/>
      <c r="AH287" s="25">
        <v>0</v>
      </c>
      <c r="AI287" s="22"/>
      <c r="AJ287" s="22"/>
    </row>
    <row r="288" spans="2:36" x14ac:dyDescent="0.2">
      <c r="B288" s="23"/>
      <c r="C288" s="23"/>
      <c r="D288" s="23"/>
      <c r="E288" s="29"/>
      <c r="F288" s="23"/>
      <c r="G288" s="23"/>
      <c r="H288" s="23"/>
      <c r="I288" s="23"/>
      <c r="J288" s="23"/>
      <c r="K288" s="22"/>
      <c r="L288" s="22"/>
      <c r="M288" s="22"/>
      <c r="N288" s="22"/>
      <c r="O288" s="22"/>
      <c r="P288" s="22"/>
      <c r="Q288" s="22"/>
      <c r="AC288" s="22"/>
      <c r="AD288" s="22"/>
      <c r="AE288" s="22"/>
      <c r="AF288" s="25">
        <v>282</v>
      </c>
      <c r="AG288" s="26"/>
      <c r="AH288" s="25">
        <v>0</v>
      </c>
      <c r="AI288" s="22"/>
      <c r="AJ288" s="22"/>
    </row>
    <row r="289" spans="2:36" x14ac:dyDescent="0.2">
      <c r="B289" s="23"/>
      <c r="C289" s="23"/>
      <c r="D289" s="23"/>
      <c r="E289" s="29"/>
      <c r="F289" s="23"/>
      <c r="G289" s="23"/>
      <c r="H289" s="23"/>
      <c r="I289" s="23"/>
      <c r="J289" s="23"/>
      <c r="K289" s="22"/>
      <c r="L289" s="22"/>
      <c r="M289" s="22"/>
      <c r="N289" s="22"/>
      <c r="O289" s="22"/>
      <c r="P289" s="22"/>
      <c r="Q289" s="22"/>
      <c r="AC289" s="22"/>
      <c r="AD289" s="22"/>
      <c r="AE289" s="22"/>
      <c r="AF289" s="25">
        <v>283</v>
      </c>
      <c r="AG289" s="26"/>
      <c r="AH289" s="25">
        <v>0</v>
      </c>
      <c r="AI289" s="22"/>
      <c r="AJ289" s="22"/>
    </row>
    <row r="290" spans="2:36" x14ac:dyDescent="0.2">
      <c r="B290" s="23"/>
      <c r="C290" s="23"/>
      <c r="D290" s="23"/>
      <c r="E290" s="29"/>
      <c r="F290" s="23"/>
      <c r="G290" s="23"/>
      <c r="H290" s="23"/>
      <c r="I290" s="23"/>
      <c r="J290" s="23"/>
      <c r="K290" s="22"/>
      <c r="L290" s="22"/>
      <c r="M290" s="22"/>
      <c r="N290" s="22"/>
      <c r="O290" s="22"/>
      <c r="P290" s="22"/>
      <c r="Q290" s="22"/>
      <c r="AC290" s="22"/>
      <c r="AD290" s="22"/>
      <c r="AE290" s="22"/>
      <c r="AF290" s="25">
        <v>284</v>
      </c>
      <c r="AG290" s="26"/>
      <c r="AH290" s="25">
        <v>0</v>
      </c>
      <c r="AI290" s="22"/>
      <c r="AJ290" s="22"/>
    </row>
    <row r="291" spans="2:36" x14ac:dyDescent="0.2">
      <c r="B291" s="23"/>
      <c r="C291" s="23"/>
      <c r="D291" s="23"/>
      <c r="E291" s="29"/>
      <c r="F291" s="23"/>
      <c r="G291" s="23"/>
      <c r="H291" s="23"/>
      <c r="I291" s="23"/>
      <c r="J291" s="23"/>
      <c r="K291" s="22"/>
      <c r="L291" s="22"/>
      <c r="M291" s="22"/>
      <c r="N291" s="22"/>
      <c r="O291" s="22"/>
      <c r="P291" s="22"/>
      <c r="Q291" s="22"/>
      <c r="AC291" s="22"/>
      <c r="AD291" s="22"/>
      <c r="AE291" s="22"/>
      <c r="AF291" s="25">
        <v>285</v>
      </c>
      <c r="AG291" s="26"/>
      <c r="AH291" s="25">
        <v>0</v>
      </c>
      <c r="AI291" s="22"/>
      <c r="AJ291" s="22"/>
    </row>
    <row r="292" spans="2:36" x14ac:dyDescent="0.2">
      <c r="B292" s="23"/>
      <c r="C292" s="23"/>
      <c r="D292" s="23"/>
      <c r="E292" s="29"/>
      <c r="F292" s="23"/>
      <c r="G292" s="23"/>
      <c r="H292" s="23"/>
      <c r="I292" s="23"/>
      <c r="J292" s="23"/>
      <c r="K292" s="22"/>
      <c r="L292" s="22"/>
      <c r="M292" s="22"/>
      <c r="N292" s="22"/>
      <c r="O292" s="22"/>
      <c r="P292" s="22"/>
      <c r="Q292" s="22"/>
      <c r="AC292" s="22"/>
      <c r="AD292" s="22"/>
      <c r="AE292" s="22"/>
      <c r="AF292" s="25">
        <v>286</v>
      </c>
      <c r="AG292" s="26"/>
      <c r="AH292" s="25">
        <v>0</v>
      </c>
      <c r="AI292" s="22"/>
      <c r="AJ292" s="22"/>
    </row>
    <row r="293" spans="2:36" x14ac:dyDescent="0.2">
      <c r="B293" s="23"/>
      <c r="C293" s="23"/>
      <c r="D293" s="23"/>
      <c r="E293" s="29"/>
      <c r="F293" s="23"/>
      <c r="G293" s="23"/>
      <c r="H293" s="23"/>
      <c r="I293" s="23"/>
      <c r="J293" s="23"/>
      <c r="K293" s="22"/>
      <c r="L293" s="22"/>
      <c r="M293" s="22"/>
      <c r="N293" s="22"/>
      <c r="O293" s="22"/>
      <c r="P293" s="22"/>
      <c r="Q293" s="22"/>
      <c r="AC293" s="22"/>
      <c r="AE293" s="22"/>
      <c r="AF293" s="25">
        <v>287</v>
      </c>
      <c r="AG293" s="26"/>
      <c r="AH293" s="25">
        <v>0</v>
      </c>
      <c r="AI293" s="22"/>
      <c r="AJ293" s="22"/>
    </row>
    <row r="294" spans="2:36" x14ac:dyDescent="0.2">
      <c r="B294" s="23"/>
      <c r="C294" s="23"/>
      <c r="D294" s="23"/>
      <c r="E294" s="29"/>
      <c r="F294" s="23"/>
      <c r="G294" s="23"/>
      <c r="H294" s="23"/>
      <c r="I294" s="23"/>
      <c r="J294" s="23"/>
      <c r="K294" s="22"/>
      <c r="L294" s="22"/>
      <c r="M294" s="22"/>
      <c r="N294" s="22"/>
      <c r="O294" s="22"/>
      <c r="P294" s="22"/>
      <c r="Q294" s="22"/>
      <c r="AC294" s="22"/>
      <c r="AE294" s="22"/>
      <c r="AF294" s="25">
        <v>288</v>
      </c>
      <c r="AG294" s="26"/>
      <c r="AH294" s="25">
        <v>0</v>
      </c>
      <c r="AI294" s="22"/>
      <c r="AJ294" s="22"/>
    </row>
    <row r="295" spans="2:36" x14ac:dyDescent="0.2">
      <c r="B295" s="23"/>
      <c r="C295" s="23"/>
      <c r="D295" s="23"/>
      <c r="E295" s="29"/>
      <c r="F295" s="23"/>
      <c r="G295" s="23"/>
      <c r="Q295" s="22"/>
      <c r="AC295" s="22"/>
      <c r="AI295" s="22"/>
      <c r="AJ295" s="22"/>
    </row>
    <row r="296" spans="2:36" x14ac:dyDescent="0.2">
      <c r="B296" s="23"/>
      <c r="C296" s="23"/>
      <c r="D296" s="23"/>
      <c r="E296" s="29"/>
      <c r="F296" s="23"/>
      <c r="G296" s="23"/>
      <c r="Q296" s="22"/>
      <c r="AC296" s="22"/>
      <c r="AI296" s="22"/>
      <c r="AJ296" s="22"/>
    </row>
    <row r="297" spans="2:36" x14ac:dyDescent="0.2">
      <c r="B297" s="23"/>
      <c r="C297" s="23"/>
      <c r="D297" s="23"/>
      <c r="E297" s="29"/>
      <c r="F297" s="23"/>
      <c r="G297" s="23"/>
      <c r="Q297" s="22"/>
      <c r="AC297" s="22"/>
      <c r="AI297" s="22"/>
      <c r="AJ297" s="22"/>
    </row>
    <row r="298" spans="2:36" x14ac:dyDescent="0.2">
      <c r="B298" s="23"/>
      <c r="C298" s="23"/>
      <c r="D298" s="23"/>
      <c r="E298" s="29"/>
      <c r="F298" s="23"/>
      <c r="G298" s="23"/>
      <c r="Q298" s="22"/>
      <c r="AC298" s="22"/>
      <c r="AI298" s="22"/>
      <c r="AJ298" s="22"/>
    </row>
    <row r="299" spans="2:36" x14ac:dyDescent="0.2">
      <c r="B299" s="23"/>
      <c r="C299" s="23"/>
      <c r="D299" s="23"/>
      <c r="E299" s="29"/>
      <c r="F299" s="23"/>
      <c r="G299" s="23"/>
    </row>
    <row r="300" spans="2:36" x14ac:dyDescent="0.2">
      <c r="B300" s="23"/>
      <c r="C300" s="23"/>
      <c r="D300" s="23"/>
      <c r="E300" s="29"/>
      <c r="F300" s="23"/>
    </row>
    <row r="301" spans="2:36" x14ac:dyDescent="0.2">
      <c r="B301" s="23"/>
      <c r="C301" s="23"/>
      <c r="D301" s="23"/>
      <c r="E301" s="29"/>
      <c r="F301" s="23"/>
    </row>
    <row r="302" spans="2:36" x14ac:dyDescent="0.2">
      <c r="B302" s="23"/>
      <c r="C302" s="23"/>
      <c r="D302" s="23"/>
      <c r="E302" s="29"/>
      <c r="F302" s="23"/>
    </row>
    <row r="303" spans="2:36" x14ac:dyDescent="0.2">
      <c r="B303" s="23"/>
      <c r="C303" s="23"/>
      <c r="D303" s="23"/>
      <c r="E303" s="29"/>
      <c r="F303" s="23"/>
    </row>
    <row r="304" spans="2:36" x14ac:dyDescent="0.2">
      <c r="B304" s="23"/>
      <c r="C304" s="23"/>
      <c r="D304" s="23"/>
      <c r="E304" s="29"/>
      <c r="F304" s="23"/>
    </row>
    <row r="305" spans="2:6" x14ac:dyDescent="0.2">
      <c r="B305" s="23"/>
      <c r="C305" s="23"/>
      <c r="D305" s="23"/>
      <c r="E305" s="29"/>
      <c r="F305" s="23"/>
    </row>
    <row r="306" spans="2:6" x14ac:dyDescent="0.2">
      <c r="B306" s="23"/>
      <c r="C306" s="23"/>
      <c r="D306" s="23"/>
      <c r="E306" s="29"/>
      <c r="F306" s="23"/>
    </row>
    <row r="307" spans="2:6" x14ac:dyDescent="0.2">
      <c r="B307" s="23"/>
      <c r="C307" s="23"/>
      <c r="D307" s="23"/>
      <c r="E307" s="29"/>
      <c r="F307" s="23"/>
    </row>
    <row r="308" spans="2:6" x14ac:dyDescent="0.2">
      <c r="B308" s="23"/>
      <c r="C308" s="23"/>
      <c r="D308" s="23"/>
      <c r="E308" s="29"/>
      <c r="F308" s="23"/>
    </row>
    <row r="309" spans="2:6" x14ac:dyDescent="0.2">
      <c r="B309" s="23"/>
      <c r="C309" s="23"/>
      <c r="D309" s="23"/>
      <c r="E309" s="29"/>
      <c r="F309" s="23"/>
    </row>
    <row r="310" spans="2:6" x14ac:dyDescent="0.2">
      <c r="B310" s="23"/>
      <c r="C310" s="23"/>
      <c r="D310" s="23"/>
      <c r="E310" s="29"/>
      <c r="F310" s="23"/>
    </row>
    <row r="311" spans="2:6" x14ac:dyDescent="0.2">
      <c r="B311" s="23"/>
      <c r="C311" s="23"/>
      <c r="D311" s="23"/>
      <c r="E311" s="29"/>
      <c r="F311" s="23"/>
    </row>
    <row r="312" spans="2:6" x14ac:dyDescent="0.2">
      <c r="B312" s="23"/>
      <c r="C312" s="23"/>
      <c r="D312" s="23"/>
      <c r="E312" s="29"/>
      <c r="F312" s="23"/>
    </row>
  </sheetData>
  <sheetProtection algorithmName="SHA-512" hashValue="9nX26tPTiqN4QL2XTdFa3UbqyFHAj+KIjc55aczibgRIby5BdUo3VFcogTe3GFd3vn2MT9hzHKzo0zDOsqNmvA==" saltValue="AtEDd3egcSbXeMd4BjcucA==" spinCount="100000" sheet="1" objects="1" scenarios="1"/>
  <mergeCells count="140">
    <mergeCell ref="X10:Y10"/>
    <mergeCell ref="N7:N8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O7:O8"/>
    <mergeCell ref="P7:P8"/>
    <mergeCell ref="AO13:AO20"/>
    <mergeCell ref="AO21:AO25"/>
    <mergeCell ref="AO26:AO27"/>
    <mergeCell ref="AO28:AO33"/>
    <mergeCell ref="Z12:Z22"/>
    <mergeCell ref="AA12:AA22"/>
    <mergeCell ref="T12:T22"/>
    <mergeCell ref="B44:F44"/>
    <mergeCell ref="B41:F41"/>
    <mergeCell ref="H41:I41"/>
    <mergeCell ref="B19:F19"/>
    <mergeCell ref="H32:N32"/>
    <mergeCell ref="H33:N33"/>
    <mergeCell ref="B40:F40"/>
    <mergeCell ref="B17:F17"/>
    <mergeCell ref="B18:F18"/>
    <mergeCell ref="B12:F12"/>
    <mergeCell ref="H31:O31"/>
    <mergeCell ref="T23:T33"/>
    <mergeCell ref="B14:F14"/>
    <mergeCell ref="B23:F23"/>
    <mergeCell ref="AK13:AK33"/>
    <mergeCell ref="L44:O44"/>
    <mergeCell ref="AF6:AH6"/>
    <mergeCell ref="B42:F42"/>
    <mergeCell ref="B20:F20"/>
    <mergeCell ref="B21:F21"/>
    <mergeCell ref="AD6:AD9"/>
    <mergeCell ref="B38:F38"/>
    <mergeCell ref="Z100:Z110"/>
    <mergeCell ref="AA100:AA110"/>
    <mergeCell ref="Z111:Z121"/>
    <mergeCell ref="AA111:AA121"/>
    <mergeCell ref="B46:F46"/>
    <mergeCell ref="B48:F48"/>
    <mergeCell ref="B49:F49"/>
    <mergeCell ref="B47:F47"/>
    <mergeCell ref="B43:F43"/>
    <mergeCell ref="AB10:AB11"/>
    <mergeCell ref="B16:F16"/>
    <mergeCell ref="Z10:AA10"/>
    <mergeCell ref="R9:AB9"/>
    <mergeCell ref="V10:W10"/>
    <mergeCell ref="B6:F6"/>
    <mergeCell ref="B8:F8"/>
    <mergeCell ref="B9:F9"/>
    <mergeCell ref="H7:H8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AA45:AA55"/>
    <mergeCell ref="AK118:AK138"/>
    <mergeCell ref="AS10:AV10"/>
    <mergeCell ref="AQ11:AR11"/>
    <mergeCell ref="Z23:Z33"/>
    <mergeCell ref="AA23:AA33"/>
    <mergeCell ref="T89:T99"/>
    <mergeCell ref="Z34:Z44"/>
    <mergeCell ref="AA34:AA44"/>
    <mergeCell ref="Z45:Z55"/>
    <mergeCell ref="AQ10:AR10"/>
    <mergeCell ref="T34:T44"/>
    <mergeCell ref="T45:T55"/>
    <mergeCell ref="T56:T66"/>
    <mergeCell ref="T67:T77"/>
    <mergeCell ref="T78:T88"/>
    <mergeCell ref="AO34:AO41"/>
    <mergeCell ref="AO42:AO46"/>
    <mergeCell ref="AO47:AO48"/>
    <mergeCell ref="AO49:AO54"/>
    <mergeCell ref="AO55:AO62"/>
    <mergeCell ref="AO63:AO67"/>
    <mergeCell ref="AO68:AO69"/>
    <mergeCell ref="AO70:AO75"/>
    <mergeCell ref="AO76:AO83"/>
    <mergeCell ref="AO84:AO8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AK97:AK117"/>
    <mergeCell ref="AO89:AO90"/>
    <mergeCell ref="AO91:AO96"/>
    <mergeCell ref="AO97:AO104"/>
    <mergeCell ref="AO105:AO109"/>
    <mergeCell ref="AO110:AO111"/>
    <mergeCell ref="AO112:AO117"/>
    <mergeCell ref="AO118:AO125"/>
    <mergeCell ref="AO126:AO130"/>
    <mergeCell ref="AO131:AO132"/>
    <mergeCell ref="AO181:AO188"/>
    <mergeCell ref="AO189:AO193"/>
    <mergeCell ref="AO194:AO195"/>
    <mergeCell ref="AK223:AK243"/>
    <mergeCell ref="AO223:AO230"/>
    <mergeCell ref="AO231:AO235"/>
    <mergeCell ref="AO236:AO237"/>
    <mergeCell ref="AO238:AO243"/>
    <mergeCell ref="T122:T132"/>
    <mergeCell ref="Z122:Z132"/>
    <mergeCell ref="AA122:AA132"/>
    <mergeCell ref="AO196:AO201"/>
    <mergeCell ref="AO202:AO209"/>
    <mergeCell ref="AO210:AO214"/>
    <mergeCell ref="AO215:AO216"/>
    <mergeCell ref="AO217:AO222"/>
    <mergeCell ref="AO133:AO138"/>
    <mergeCell ref="AO139:AO146"/>
    <mergeCell ref="AO147:AO151"/>
    <mergeCell ref="AO152:AO153"/>
    <mergeCell ref="AO154:AO159"/>
    <mergeCell ref="AO160:AO167"/>
    <mergeCell ref="AO168:AO172"/>
    <mergeCell ref="AO173:AO174"/>
    <mergeCell ref="AO175:AO180"/>
  </mergeCells>
  <conditionalFormatting sqref="B3">
    <cfRule type="expression" dxfId="243" priority="5">
      <formula>AND(B3&lt;0.1*#REF!)</formula>
    </cfRule>
    <cfRule type="expression" dxfId="242" priority="6">
      <formula>AND(B3&gt;=0.1*#REF!)</formula>
    </cfRule>
    <cfRule type="expression" dxfId="241" priority="7">
      <formula>#REF!="NÃO"</formula>
    </cfRule>
    <cfRule type="expression" dxfId="240" priority="8">
      <formula>#REF!="SIM"</formula>
    </cfRule>
  </conditionalFormatting>
  <conditionalFormatting sqref="B3:D3">
    <cfRule type="expression" dxfId="239" priority="3">
      <formula>#REF!="NÃO"</formula>
    </cfRule>
    <cfRule type="expression" dxfId="238" priority="4">
      <formula>#REF!="SIM"</formula>
    </cfRule>
  </conditionalFormatting>
  <conditionalFormatting sqref="D3">
    <cfRule type="expression" dxfId="237" priority="1">
      <formula>AND(D3&lt;0.1*#REF!)</formula>
    </cfRule>
    <cfRule type="expression" dxfId="236" priority="2">
      <formula>AND(D3&gt;=0.1*#REF!)</formula>
    </cfRule>
  </conditionalFormatting>
  <dataValidations disablePrompts="1" count="1">
    <dataValidation allowBlank="1" showErrorMessage="1" sqref="B3:C3" xr:uid="{00000000-0002-0000-02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33">
    <tabColor theme="9"/>
  </sheetPr>
  <dimension ref="B2:R163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21.5" style="362" customWidth="1"/>
    <col min="11" max="16" width="28.5" style="362" customWidth="1"/>
    <col min="17" max="17" width="19.83203125" style="376" bestFit="1" customWidth="1"/>
    <col min="18" max="16384" width="9.1640625" style="362"/>
  </cols>
  <sheetData>
    <row r="2" spans="2:18" ht="22.5" customHeight="1" x14ac:dyDescent="0.2">
      <c r="B2" s="1057" t="s">
        <v>930</v>
      </c>
      <c r="C2" s="1058"/>
      <c r="D2" s="1058"/>
      <c r="E2" s="1058"/>
      <c r="F2" s="1058"/>
      <c r="G2" s="1058"/>
      <c r="H2" s="1058"/>
      <c r="I2" s="1058"/>
      <c r="J2" s="1058"/>
      <c r="K2" s="456"/>
      <c r="L2" s="456"/>
      <c r="M2" s="457"/>
      <c r="N2" s="456"/>
      <c r="O2" s="456"/>
      <c r="P2" s="457"/>
    </row>
    <row r="3" spans="2:18" ht="15" hidden="1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1"/>
      <c r="K3" s="1069" t="s">
        <v>927</v>
      </c>
      <c r="L3" s="1070"/>
      <c r="M3" s="1070"/>
      <c r="N3" s="1070"/>
      <c r="O3" s="1070"/>
      <c r="P3" s="1071"/>
    </row>
    <row r="4" spans="2:18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4"/>
      <c r="K4" s="299" t="s">
        <v>899</v>
      </c>
      <c r="L4" s="299" t="s">
        <v>908</v>
      </c>
      <c r="M4" s="299" t="s">
        <v>909</v>
      </c>
      <c r="N4" s="299" t="s">
        <v>924</v>
      </c>
      <c r="O4" s="299" t="s">
        <v>925</v>
      </c>
      <c r="P4" s="459" t="s">
        <v>926</v>
      </c>
    </row>
    <row r="5" spans="2:18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153" t="s">
        <v>1317</v>
      </c>
    </row>
    <row r="6" spans="2:18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1"/>
      <c r="K6" s="480" t="s">
        <v>899</v>
      </c>
      <c r="L6" s="480" t="s">
        <v>908</v>
      </c>
      <c r="M6" s="480" t="s">
        <v>909</v>
      </c>
      <c r="N6" s="480" t="s">
        <v>924</v>
      </c>
      <c r="O6" s="480" t="s">
        <v>925</v>
      </c>
      <c r="P6" s="480" t="s">
        <v>926</v>
      </c>
      <c r="Q6" s="1153"/>
    </row>
    <row r="7" spans="2:18" ht="15" customHeight="1" x14ac:dyDescent="0.2">
      <c r="B7" s="1132" t="s">
        <v>277</v>
      </c>
      <c r="C7" s="1133"/>
      <c r="D7" s="1133"/>
      <c r="E7" s="1133"/>
      <c r="F7" s="1133"/>
      <c r="G7" s="1134"/>
      <c r="H7" s="290" t="s">
        <v>278</v>
      </c>
      <c r="I7" s="290" t="s">
        <v>16</v>
      </c>
      <c r="J7" s="290" t="s">
        <v>911</v>
      </c>
      <c r="K7" s="290" t="s">
        <v>911</v>
      </c>
      <c r="L7" s="290" t="s">
        <v>911</v>
      </c>
      <c r="M7" s="290" t="s">
        <v>911</v>
      </c>
      <c r="N7" s="290" t="s">
        <v>911</v>
      </c>
      <c r="O7" s="290" t="s">
        <v>911</v>
      </c>
      <c r="P7" s="290" t="s">
        <v>911</v>
      </c>
      <c r="Q7" s="1154"/>
    </row>
    <row r="8" spans="2:18" ht="15" customHeight="1" outlineLevel="1" x14ac:dyDescent="0.2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71" si="0">IFERROR(IF(INDEX(K8:P8,1,MATCH(SMALL($K$110:$P$110,1),$K$110:$P$110,0))&gt;0,INDEX(K8:P8,1,MATCH(SMALL($K$110:$P$110,1),$K$110:$P$110,0)),IF(INDEX(K8:P8,1,MATCH(SMALL($K$110:$P$110,2),$K$110:$P$110,0))&gt;0,INDEX(K8:P8,1,MATCH(SMALL($K$110:$P$110,2),$K$110:$P$110,0)),IF(INDEX(K8:P8,1,MATCH(SMALL($K$110:$P$110,3),$K$110:$P$110,0))&gt;0,INDEX(K8:P8,1,MATCH(SMALL($K$110:$P$110,3),$K$110:$P$110,0)),IF(INDEX(K8:P8,1,MATCH(SMALL($K$110:$P$110,4),$K$110:$P$110,0))&gt;0,INDEX(K8:P8,1,MATCH(SMALL($K$110:$P$110,4),$K$110:$P$110,0)),IF(INDEX(K8:P8,1,MATCH(SMALL($K$110:$P$110,5),$K$110:$P$110,0))&gt;0,INDEX(K8:P8,1,MATCH(SMALL($K$110:$P$110,5),$K$110:$P$110,0)),INDEX(K8:P8,1,MATCH(SMALL($K$110:$P$110,6),$K$110:$P$110,0))))))),0)</f>
        <v>0</v>
      </c>
      <c r="K8" s="312"/>
      <c r="L8" s="312"/>
      <c r="M8" s="312"/>
      <c r="N8" s="312"/>
      <c r="O8" s="312"/>
      <c r="P8" s="312"/>
      <c r="Q8" s="708"/>
      <c r="R8" s="371" t="str">
        <f>IF(Q8="","",IF(OR(Q8=Apoio!$L$46,Q8=Apoio!$L$47),0,1))</f>
        <v/>
      </c>
    </row>
    <row r="9" spans="2:18" ht="15" customHeight="1" outlineLevel="1" x14ac:dyDescent="0.2">
      <c r="B9" s="160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8"/>
      <c r="R9" s="371" t="str">
        <f>IF(Q9="","",IF(OR(Q9=Apoio!$L$46,Q9=Apoio!$L$47),0,1))</f>
        <v/>
      </c>
    </row>
    <row r="10" spans="2:18" ht="15" customHeight="1" outlineLevel="1" x14ac:dyDescent="0.2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8"/>
      <c r="R10" s="371" t="str">
        <f>IF(Q10="","",IF(OR(Q10=Apoio!$L$46,Q10=Apoio!$L$47),0,1))</f>
        <v/>
      </c>
    </row>
    <row r="11" spans="2:18" ht="15" customHeight="1" outlineLevel="1" x14ac:dyDescent="0.2">
      <c r="B11" s="160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8"/>
      <c r="R11" s="371" t="str">
        <f>IF(Q11="","",IF(OR(Q11=Apoio!$L$46,Q11=Apoio!$L$47),0,1))</f>
        <v/>
      </c>
    </row>
    <row r="12" spans="2:18" ht="15" customHeight="1" outlineLevel="1" x14ac:dyDescent="0.2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8"/>
      <c r="R12" s="371" t="str">
        <f>IF(Q12="","",IF(OR(Q12=Apoio!$L$46,Q12=Apoio!$L$47),0,1))</f>
        <v/>
      </c>
    </row>
    <row r="13" spans="2:18" ht="15" customHeight="1" outlineLevel="1" x14ac:dyDescent="0.2">
      <c r="B13" s="160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8"/>
      <c r="R13" s="371" t="str">
        <f>IF(Q13="","",IF(OR(Q13=Apoio!$L$46,Q13=Apoio!$L$47),0,1))</f>
        <v/>
      </c>
    </row>
    <row r="14" spans="2:18" ht="15" customHeight="1" outlineLevel="1" x14ac:dyDescent="0.2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8"/>
      <c r="R14" s="371" t="str">
        <f>IF(Q14="","",IF(OR(Q14=Apoio!$L$46,Q14=Apoio!$L$47),0,1))</f>
        <v/>
      </c>
    </row>
    <row r="15" spans="2:18" ht="15" customHeight="1" outlineLevel="1" x14ac:dyDescent="0.2">
      <c r="B15" s="160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8"/>
      <c r="R15" s="371" t="str">
        <f>IF(Q15="","",IF(OR(Q15=Apoio!$L$46,Q15=Apoio!$L$47),0,1))</f>
        <v/>
      </c>
    </row>
    <row r="16" spans="2:18" ht="15" customHeight="1" outlineLevel="1" x14ac:dyDescent="0.2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8"/>
      <c r="R16" s="371" t="str">
        <f>IF(Q16="","",IF(OR(Q16=Apoio!$L$46,Q16=Apoio!$L$47),0,1))</f>
        <v/>
      </c>
    </row>
    <row r="17" spans="2:18" ht="15" customHeight="1" outlineLevel="1" x14ac:dyDescent="0.2">
      <c r="B17" s="160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8"/>
      <c r="R17" s="371" t="str">
        <f>IF(Q17="","",IF(OR(Q17=Apoio!$L$46,Q17=Apoio!$L$47),0,1))</f>
        <v/>
      </c>
    </row>
    <row r="18" spans="2:18" ht="15" customHeight="1" outlineLevel="1" x14ac:dyDescent="0.2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8"/>
      <c r="R18" s="371" t="str">
        <f>IF(Q18="","",IF(OR(Q18=Apoio!$L$46,Q18=Apoio!$L$47),0,1))</f>
        <v/>
      </c>
    </row>
    <row r="19" spans="2:18" ht="15" customHeight="1" outlineLevel="1" x14ac:dyDescent="0.2">
      <c r="B19" s="160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8"/>
      <c r="R19" s="371" t="str">
        <f>IF(Q19="","",IF(OR(Q19=Apoio!$L$46,Q19=Apoio!$L$47),0,1))</f>
        <v/>
      </c>
    </row>
    <row r="20" spans="2:18" ht="15" customHeight="1" outlineLevel="1" x14ac:dyDescent="0.2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8"/>
      <c r="R20" s="371" t="str">
        <f>IF(Q20="","",IF(OR(Q20=Apoio!$L$46,Q20=Apoio!$L$47),0,1))</f>
        <v/>
      </c>
    </row>
    <row r="21" spans="2:18" ht="15" customHeight="1" outlineLevel="1" x14ac:dyDescent="0.2">
      <c r="B21" s="160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8"/>
      <c r="R21" s="371" t="str">
        <f>IF(Q21="","",IF(OR(Q21=Apoio!$L$46,Q21=Apoio!$L$47),0,1))</f>
        <v/>
      </c>
    </row>
    <row r="22" spans="2:18" ht="15" customHeight="1" outlineLevel="1" x14ac:dyDescent="0.2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8"/>
      <c r="R22" s="371" t="str">
        <f>IF(Q22="","",IF(OR(Q22=Apoio!$L$46,Q22=Apoio!$L$47),0,1))</f>
        <v/>
      </c>
    </row>
    <row r="23" spans="2:18" ht="15" customHeight="1" outlineLevel="1" x14ac:dyDescent="0.2">
      <c r="B23" s="160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8"/>
      <c r="R23" s="371" t="str">
        <f>IF(Q23="","",IF(OR(Q23=Apoio!$L$46,Q23=Apoio!$L$47),0,1))</f>
        <v/>
      </c>
    </row>
    <row r="24" spans="2:18" ht="15" customHeight="1" outlineLevel="1" x14ac:dyDescent="0.2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8"/>
      <c r="R24" s="371" t="str">
        <f>IF(Q24="","",IF(OR(Q24=Apoio!$L$46,Q24=Apoio!$L$47),0,1))</f>
        <v/>
      </c>
    </row>
    <row r="25" spans="2:18" ht="15" customHeight="1" outlineLevel="1" x14ac:dyDescent="0.2">
      <c r="B25" s="160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8"/>
      <c r="R25" s="371" t="str">
        <f>IF(Q25="","",IF(OR(Q25=Apoio!$L$46,Q25=Apoio!$L$47),0,1))</f>
        <v/>
      </c>
    </row>
    <row r="26" spans="2:18" ht="15" customHeight="1" outlineLevel="1" x14ac:dyDescent="0.2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8"/>
      <c r="R26" s="371" t="str">
        <f>IF(Q26="","",IF(OR(Q26=Apoio!$L$46,Q26=Apoio!$L$47),0,1))</f>
        <v/>
      </c>
    </row>
    <row r="27" spans="2:18" ht="15" customHeight="1" outlineLevel="1" x14ac:dyDescent="0.2">
      <c r="B27" s="160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8"/>
      <c r="R27" s="371" t="str">
        <f>IF(Q27="","",IF(OR(Q27=Apoio!$L$46,Q27=Apoio!$L$47),0,1))</f>
        <v/>
      </c>
    </row>
    <row r="28" spans="2:18" ht="15" customHeight="1" outlineLevel="1" x14ac:dyDescent="0.2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8"/>
      <c r="R28" s="371" t="str">
        <f>IF(Q28="","",IF(OR(Q28=Apoio!$L$46,Q28=Apoio!$L$47),0,1))</f>
        <v/>
      </c>
    </row>
    <row r="29" spans="2:18" ht="15" customHeight="1" outlineLevel="1" x14ac:dyDescent="0.2">
      <c r="B29" s="160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8"/>
      <c r="R29" s="371" t="str">
        <f>IF(Q29="","",IF(OR(Q29=Apoio!$L$46,Q29=Apoio!$L$47),0,1))</f>
        <v/>
      </c>
    </row>
    <row r="30" spans="2:18" ht="15" customHeight="1" outlineLevel="1" x14ac:dyDescent="0.2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8"/>
      <c r="R30" s="371" t="str">
        <f>IF(Q30="","",IF(OR(Q30=Apoio!$L$46,Q30=Apoio!$L$47),0,1))</f>
        <v/>
      </c>
    </row>
    <row r="31" spans="2:18" ht="15" customHeight="1" outlineLevel="1" x14ac:dyDescent="0.2">
      <c r="B31" s="160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8"/>
      <c r="R31" s="371" t="str">
        <f>IF(Q31="","",IF(OR(Q31=Apoio!$L$46,Q31=Apoio!$L$47),0,1))</f>
        <v/>
      </c>
    </row>
    <row r="32" spans="2:18" ht="15" customHeight="1" outlineLevel="1" x14ac:dyDescent="0.2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8"/>
      <c r="R32" s="371" t="str">
        <f>IF(Q32="","",IF(OR(Q32=Apoio!$L$46,Q32=Apoio!$L$47),0,1))</f>
        <v/>
      </c>
    </row>
    <row r="33" spans="2:18" ht="15" customHeight="1" outlineLevel="1" x14ac:dyDescent="0.2">
      <c r="B33" s="160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8"/>
      <c r="R33" s="371" t="str">
        <f>IF(Q33="","",IF(OR(Q33=Apoio!$L$46,Q33=Apoio!$L$47),0,1))</f>
        <v/>
      </c>
    </row>
    <row r="34" spans="2:18" ht="15" customHeight="1" outlineLevel="1" x14ac:dyDescent="0.2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8"/>
      <c r="R34" s="371" t="str">
        <f>IF(Q34="","",IF(OR(Q34=Apoio!$L$46,Q34=Apoio!$L$47),0,1))</f>
        <v/>
      </c>
    </row>
    <row r="35" spans="2:18" ht="15" customHeight="1" outlineLevel="1" x14ac:dyDescent="0.2">
      <c r="B35" s="160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8"/>
      <c r="R35" s="371" t="str">
        <f>IF(Q35="","",IF(OR(Q35=Apoio!$L$46,Q35=Apoio!$L$47),0,1))</f>
        <v/>
      </c>
    </row>
    <row r="36" spans="2:18" ht="15" customHeight="1" outlineLevel="1" x14ac:dyDescent="0.2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8"/>
      <c r="R36" s="371" t="str">
        <f>IF(Q36="","",IF(OR(Q36=Apoio!$L$46,Q36=Apoio!$L$47),0,1))</f>
        <v/>
      </c>
    </row>
    <row r="37" spans="2:18" ht="15" customHeight="1" outlineLevel="1" x14ac:dyDescent="0.2">
      <c r="B37" s="160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8"/>
      <c r="R37" s="371" t="str">
        <f>IF(Q37="","",IF(OR(Q37=Apoio!$L$46,Q37=Apoio!$L$47),0,1))</f>
        <v/>
      </c>
    </row>
    <row r="38" spans="2:18" ht="15" customHeight="1" outlineLevel="1" x14ac:dyDescent="0.2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8"/>
      <c r="R38" s="371" t="str">
        <f>IF(Q38="","",IF(OR(Q38=Apoio!$L$46,Q38=Apoio!$L$47),0,1))</f>
        <v/>
      </c>
    </row>
    <row r="39" spans="2:18" ht="15" customHeight="1" outlineLevel="1" x14ac:dyDescent="0.2">
      <c r="B39" s="160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8"/>
      <c r="R39" s="371" t="str">
        <f>IF(Q39="","",IF(OR(Q39=Apoio!$L$46,Q39=Apoio!$L$47),0,1))</f>
        <v/>
      </c>
    </row>
    <row r="40" spans="2:18" ht="15" customHeight="1" outlineLevel="1" x14ac:dyDescent="0.2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8"/>
      <c r="R40" s="371" t="str">
        <f>IF(Q40="","",IF(OR(Q40=Apoio!$L$46,Q40=Apoio!$L$47),0,1))</f>
        <v/>
      </c>
    </row>
    <row r="41" spans="2:18" ht="15" customHeight="1" outlineLevel="1" x14ac:dyDescent="0.2">
      <c r="B41" s="160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8"/>
      <c r="R41" s="371" t="str">
        <f>IF(Q41="","",IF(OR(Q41=Apoio!$L$46,Q41=Apoio!$L$47),0,1))</f>
        <v/>
      </c>
    </row>
    <row r="42" spans="2:18" ht="15" customHeight="1" outlineLevel="1" x14ac:dyDescent="0.2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8"/>
      <c r="R42" s="371" t="str">
        <f>IF(Q42="","",IF(OR(Q42=Apoio!$L$46,Q42=Apoio!$L$47),0,1))</f>
        <v/>
      </c>
    </row>
    <row r="43" spans="2:18" ht="15" customHeight="1" outlineLevel="1" x14ac:dyDescent="0.2">
      <c r="B43" s="160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8"/>
      <c r="R43" s="371" t="str">
        <f>IF(Q43="","",IF(OR(Q43=Apoio!$L$46,Q43=Apoio!$L$47),0,1))</f>
        <v/>
      </c>
    </row>
    <row r="44" spans="2:18" ht="15" customHeight="1" outlineLevel="1" x14ac:dyDescent="0.2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8"/>
      <c r="R44" s="371" t="str">
        <f>IF(Q44="","",IF(OR(Q44=Apoio!$L$46,Q44=Apoio!$L$47),0,1))</f>
        <v/>
      </c>
    </row>
    <row r="45" spans="2:18" ht="15" customHeight="1" outlineLevel="1" x14ac:dyDescent="0.2">
      <c r="B45" s="160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8"/>
      <c r="R45" s="371" t="str">
        <f>IF(Q45="","",IF(OR(Q45=Apoio!$L$46,Q45=Apoio!$L$47),0,1))</f>
        <v/>
      </c>
    </row>
    <row r="46" spans="2:18" ht="15" customHeight="1" outlineLevel="1" x14ac:dyDescent="0.2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8"/>
      <c r="R46" s="371" t="str">
        <f>IF(Q46="","",IF(OR(Q46=Apoio!$L$46,Q46=Apoio!$L$47),0,1))</f>
        <v/>
      </c>
    </row>
    <row r="47" spans="2:18" ht="15" customHeight="1" outlineLevel="1" x14ac:dyDescent="0.2">
      <c r="B47" s="160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8"/>
      <c r="R47" s="371" t="str">
        <f>IF(Q47="","",IF(OR(Q47=Apoio!$L$46,Q47=Apoio!$L$47),0,1))</f>
        <v/>
      </c>
    </row>
    <row r="48" spans="2:18" ht="15" customHeight="1" outlineLevel="1" x14ac:dyDescent="0.2">
      <c r="B48" s="160">
        <v>41</v>
      </c>
      <c r="C48" s="1135"/>
      <c r="D48" s="1136"/>
      <c r="E48" s="1136"/>
      <c r="F48" s="1136"/>
      <c r="G48" s="1136"/>
      <c r="H48" s="163"/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  <c r="Q48" s="708"/>
      <c r="R48" s="371" t="str">
        <f>IF(Q48="","",IF(OR(Q48=Apoio!$L$46,Q48=Apoio!$L$47),0,1))</f>
        <v/>
      </c>
    </row>
    <row r="49" spans="2:18" ht="15" customHeight="1" outlineLevel="1" x14ac:dyDescent="0.2">
      <c r="B49" s="160">
        <v>42</v>
      </c>
      <c r="C49" s="1135"/>
      <c r="D49" s="1136"/>
      <c r="E49" s="1136"/>
      <c r="F49" s="1136"/>
      <c r="G49" s="1136"/>
      <c r="H49" s="163"/>
      <c r="I49" s="307"/>
      <c r="J49" s="437">
        <f t="shared" si="0"/>
        <v>0</v>
      </c>
      <c r="K49" s="312"/>
      <c r="L49" s="312"/>
      <c r="M49" s="312"/>
      <c r="N49" s="312"/>
      <c r="O49" s="312"/>
      <c r="P49" s="312"/>
      <c r="Q49" s="708"/>
      <c r="R49" s="371" t="str">
        <f>IF(Q49="","",IF(OR(Q49=Apoio!$L$46,Q49=Apoio!$L$47),0,1))</f>
        <v/>
      </c>
    </row>
    <row r="50" spans="2:18" ht="15" customHeight="1" outlineLevel="1" x14ac:dyDescent="0.2">
      <c r="B50" s="160">
        <v>43</v>
      </c>
      <c r="C50" s="1135"/>
      <c r="D50" s="1136"/>
      <c r="E50" s="1136"/>
      <c r="F50" s="1136"/>
      <c r="G50" s="1136"/>
      <c r="H50" s="163"/>
      <c r="I50" s="307"/>
      <c r="J50" s="437">
        <f t="shared" si="0"/>
        <v>0</v>
      </c>
      <c r="K50" s="312"/>
      <c r="L50" s="312"/>
      <c r="M50" s="312"/>
      <c r="N50" s="312"/>
      <c r="O50" s="312"/>
      <c r="P50" s="312"/>
      <c r="Q50" s="708"/>
      <c r="R50" s="371" t="str">
        <f>IF(Q50="","",IF(OR(Q50=Apoio!$L$46,Q50=Apoio!$L$47),0,1))</f>
        <v/>
      </c>
    </row>
    <row r="51" spans="2:18" ht="15" customHeight="1" outlineLevel="1" x14ac:dyDescent="0.2">
      <c r="B51" s="160">
        <v>44</v>
      </c>
      <c r="C51" s="1135"/>
      <c r="D51" s="1136"/>
      <c r="E51" s="1136"/>
      <c r="F51" s="1136"/>
      <c r="G51" s="1136"/>
      <c r="H51" s="163"/>
      <c r="I51" s="307"/>
      <c r="J51" s="437">
        <f t="shared" si="0"/>
        <v>0</v>
      </c>
      <c r="K51" s="312"/>
      <c r="L51" s="312"/>
      <c r="M51" s="312"/>
      <c r="N51" s="312"/>
      <c r="O51" s="312"/>
      <c r="P51" s="312"/>
      <c r="Q51" s="708"/>
      <c r="R51" s="371" t="str">
        <f>IF(Q51="","",IF(OR(Q51=Apoio!$L$46,Q51=Apoio!$L$47),0,1))</f>
        <v/>
      </c>
    </row>
    <row r="52" spans="2:18" ht="15" customHeight="1" outlineLevel="1" x14ac:dyDescent="0.2">
      <c r="B52" s="160">
        <v>45</v>
      </c>
      <c r="C52" s="1135"/>
      <c r="D52" s="1136"/>
      <c r="E52" s="1136"/>
      <c r="F52" s="1136"/>
      <c r="G52" s="1136"/>
      <c r="H52" s="163"/>
      <c r="I52" s="307"/>
      <c r="J52" s="437">
        <f t="shared" si="0"/>
        <v>0</v>
      </c>
      <c r="K52" s="312"/>
      <c r="L52" s="312"/>
      <c r="M52" s="312"/>
      <c r="N52" s="312"/>
      <c r="O52" s="312"/>
      <c r="P52" s="312"/>
      <c r="Q52" s="708"/>
      <c r="R52" s="371" t="str">
        <f>IF(Q52="","",IF(OR(Q52=Apoio!$L$46,Q52=Apoio!$L$47),0,1))</f>
        <v/>
      </c>
    </row>
    <row r="53" spans="2:18" ht="15" customHeight="1" outlineLevel="1" x14ac:dyDescent="0.2">
      <c r="B53" s="160">
        <v>46</v>
      </c>
      <c r="C53" s="1135"/>
      <c r="D53" s="1136"/>
      <c r="E53" s="1136"/>
      <c r="F53" s="1136"/>
      <c r="G53" s="1136"/>
      <c r="H53" s="163"/>
      <c r="I53" s="307"/>
      <c r="J53" s="437">
        <f t="shared" si="0"/>
        <v>0</v>
      </c>
      <c r="K53" s="312"/>
      <c r="L53" s="312"/>
      <c r="M53" s="312"/>
      <c r="N53" s="312"/>
      <c r="O53" s="312"/>
      <c r="P53" s="312"/>
      <c r="Q53" s="708"/>
      <c r="R53" s="371" t="str">
        <f>IF(Q53="","",IF(OR(Q53=Apoio!$L$46,Q53=Apoio!$L$47),0,1))</f>
        <v/>
      </c>
    </row>
    <row r="54" spans="2:18" ht="15" customHeight="1" outlineLevel="1" x14ac:dyDescent="0.2">
      <c r="B54" s="160">
        <v>47</v>
      </c>
      <c r="C54" s="1135"/>
      <c r="D54" s="1136"/>
      <c r="E54" s="1136"/>
      <c r="F54" s="1136"/>
      <c r="G54" s="1136"/>
      <c r="H54" s="163"/>
      <c r="I54" s="307"/>
      <c r="J54" s="437">
        <f t="shared" si="0"/>
        <v>0</v>
      </c>
      <c r="K54" s="312"/>
      <c r="L54" s="312"/>
      <c r="M54" s="312"/>
      <c r="N54" s="312"/>
      <c r="O54" s="312"/>
      <c r="P54" s="312"/>
      <c r="Q54" s="708"/>
      <c r="R54" s="371" t="str">
        <f>IF(Q54="","",IF(OR(Q54=Apoio!$L$46,Q54=Apoio!$L$47),0,1))</f>
        <v/>
      </c>
    </row>
    <row r="55" spans="2:18" ht="15" customHeight="1" outlineLevel="1" x14ac:dyDescent="0.2">
      <c r="B55" s="160">
        <v>48</v>
      </c>
      <c r="C55" s="1135"/>
      <c r="D55" s="1136"/>
      <c r="E55" s="1136"/>
      <c r="F55" s="1136"/>
      <c r="G55" s="1136"/>
      <c r="H55" s="163"/>
      <c r="I55" s="307"/>
      <c r="J55" s="437">
        <f t="shared" si="0"/>
        <v>0</v>
      </c>
      <c r="K55" s="312"/>
      <c r="L55" s="312"/>
      <c r="M55" s="312"/>
      <c r="N55" s="312"/>
      <c r="O55" s="312"/>
      <c r="P55" s="312"/>
      <c r="Q55" s="708"/>
      <c r="R55" s="371" t="str">
        <f>IF(Q55="","",IF(OR(Q55=Apoio!$L$46,Q55=Apoio!$L$47),0,1))</f>
        <v/>
      </c>
    </row>
    <row r="56" spans="2:18" ht="15" customHeight="1" outlineLevel="1" x14ac:dyDescent="0.2">
      <c r="B56" s="160">
        <v>49</v>
      </c>
      <c r="C56" s="1135"/>
      <c r="D56" s="1136"/>
      <c r="E56" s="1136"/>
      <c r="F56" s="1136"/>
      <c r="G56" s="1136"/>
      <c r="H56" s="163"/>
      <c r="I56" s="307"/>
      <c r="J56" s="437">
        <f t="shared" si="0"/>
        <v>0</v>
      </c>
      <c r="K56" s="312"/>
      <c r="L56" s="312"/>
      <c r="M56" s="312"/>
      <c r="N56" s="312"/>
      <c r="O56" s="312"/>
      <c r="P56" s="312"/>
      <c r="Q56" s="708"/>
      <c r="R56" s="371" t="str">
        <f>IF(Q56="","",IF(OR(Q56=Apoio!$L$46,Q56=Apoio!$L$47),0,1))</f>
        <v/>
      </c>
    </row>
    <row r="57" spans="2:18" ht="15" customHeight="1" outlineLevel="1" x14ac:dyDescent="0.2">
      <c r="B57" s="160">
        <v>50</v>
      </c>
      <c r="C57" s="1135"/>
      <c r="D57" s="1136"/>
      <c r="E57" s="1136"/>
      <c r="F57" s="1136"/>
      <c r="G57" s="1136"/>
      <c r="H57" s="311"/>
      <c r="I57" s="307"/>
      <c r="J57" s="437">
        <f t="shared" si="0"/>
        <v>0</v>
      </c>
      <c r="K57" s="312"/>
      <c r="L57" s="312"/>
      <c r="M57" s="312"/>
      <c r="N57" s="312"/>
      <c r="O57" s="312"/>
      <c r="P57" s="312"/>
      <c r="Q57" s="708"/>
      <c r="R57" s="371" t="str">
        <f>IF(Q57="","",IF(OR(Q57=Apoio!$L$46,Q57=Apoio!$L$47),0,1))</f>
        <v/>
      </c>
    </row>
    <row r="58" spans="2:18" ht="15" customHeight="1" outlineLevel="1" x14ac:dyDescent="0.2">
      <c r="B58" s="160">
        <v>51</v>
      </c>
      <c r="C58" s="1135"/>
      <c r="D58" s="1136"/>
      <c r="E58" s="1136"/>
      <c r="F58" s="1136"/>
      <c r="G58" s="1136"/>
      <c r="H58" s="163"/>
      <c r="I58" s="307"/>
      <c r="J58" s="437">
        <f t="shared" si="0"/>
        <v>0</v>
      </c>
      <c r="K58" s="312"/>
      <c r="L58" s="312"/>
      <c r="M58" s="312"/>
      <c r="N58" s="312"/>
      <c r="O58" s="312"/>
      <c r="P58" s="312"/>
      <c r="Q58" s="708"/>
      <c r="R58" s="371" t="str">
        <f>IF(Q58="","",IF(OR(Q58=Apoio!$L$46,Q58=Apoio!$L$47),0,1))</f>
        <v/>
      </c>
    </row>
    <row r="59" spans="2:18" ht="15" customHeight="1" outlineLevel="1" x14ac:dyDescent="0.2">
      <c r="B59" s="160">
        <v>52</v>
      </c>
      <c r="C59" s="1135"/>
      <c r="D59" s="1136"/>
      <c r="E59" s="1136"/>
      <c r="F59" s="1136"/>
      <c r="G59" s="1136"/>
      <c r="H59" s="163"/>
      <c r="I59" s="307"/>
      <c r="J59" s="437">
        <f t="shared" si="0"/>
        <v>0</v>
      </c>
      <c r="K59" s="312"/>
      <c r="L59" s="312"/>
      <c r="M59" s="312"/>
      <c r="N59" s="312"/>
      <c r="O59" s="312"/>
      <c r="P59" s="312"/>
      <c r="Q59" s="708"/>
      <c r="R59" s="371" t="str">
        <f>IF(Q59="","",IF(OR(Q59=Apoio!$L$46,Q59=Apoio!$L$47),0,1))</f>
        <v/>
      </c>
    </row>
    <row r="60" spans="2:18" ht="15" customHeight="1" outlineLevel="1" x14ac:dyDescent="0.2">
      <c r="B60" s="160">
        <v>53</v>
      </c>
      <c r="C60" s="1135"/>
      <c r="D60" s="1136"/>
      <c r="E60" s="1136"/>
      <c r="F60" s="1136"/>
      <c r="G60" s="1136"/>
      <c r="H60" s="311"/>
      <c r="I60" s="307"/>
      <c r="J60" s="437">
        <f t="shared" si="0"/>
        <v>0</v>
      </c>
      <c r="K60" s="312"/>
      <c r="L60" s="312"/>
      <c r="M60" s="312"/>
      <c r="N60" s="312"/>
      <c r="O60" s="312"/>
      <c r="P60" s="312"/>
      <c r="Q60" s="708"/>
      <c r="R60" s="371" t="str">
        <f>IF(Q60="","",IF(OR(Q60=Apoio!$L$46,Q60=Apoio!$L$47),0,1))</f>
        <v/>
      </c>
    </row>
    <row r="61" spans="2:18" ht="15" customHeight="1" outlineLevel="1" x14ac:dyDescent="0.2">
      <c r="B61" s="160">
        <v>54</v>
      </c>
      <c r="C61" s="1135"/>
      <c r="D61" s="1136"/>
      <c r="E61" s="1136"/>
      <c r="F61" s="1136"/>
      <c r="G61" s="1136"/>
      <c r="H61" s="163"/>
      <c r="I61" s="307"/>
      <c r="J61" s="437">
        <f t="shared" si="0"/>
        <v>0</v>
      </c>
      <c r="K61" s="312"/>
      <c r="L61" s="312"/>
      <c r="M61" s="312"/>
      <c r="N61" s="312"/>
      <c r="O61" s="312"/>
      <c r="P61" s="312"/>
      <c r="Q61" s="708"/>
      <c r="R61" s="371" t="str">
        <f>IF(Q61="","",IF(OR(Q61=Apoio!$L$46,Q61=Apoio!$L$47),0,1))</f>
        <v/>
      </c>
    </row>
    <row r="62" spans="2:18" ht="15" customHeight="1" outlineLevel="1" x14ac:dyDescent="0.2">
      <c r="B62" s="160">
        <v>55</v>
      </c>
      <c r="C62" s="1135"/>
      <c r="D62" s="1136"/>
      <c r="E62" s="1136"/>
      <c r="F62" s="1136"/>
      <c r="G62" s="1136"/>
      <c r="H62" s="163"/>
      <c r="I62" s="307"/>
      <c r="J62" s="437">
        <f t="shared" si="0"/>
        <v>0</v>
      </c>
      <c r="K62" s="312"/>
      <c r="L62" s="312"/>
      <c r="M62" s="312"/>
      <c r="N62" s="312"/>
      <c r="O62" s="312"/>
      <c r="P62" s="312"/>
      <c r="Q62" s="708"/>
      <c r="R62" s="371" t="str">
        <f>IF(Q62="","",IF(OR(Q62=Apoio!$L$46,Q62=Apoio!$L$47),0,1))</f>
        <v/>
      </c>
    </row>
    <row r="63" spans="2:18" ht="15" customHeight="1" outlineLevel="1" x14ac:dyDescent="0.2">
      <c r="B63" s="160">
        <v>56</v>
      </c>
      <c r="C63" s="1135"/>
      <c r="D63" s="1136"/>
      <c r="E63" s="1136"/>
      <c r="F63" s="1136"/>
      <c r="G63" s="1136"/>
      <c r="H63" s="163"/>
      <c r="I63" s="307"/>
      <c r="J63" s="437">
        <f t="shared" si="0"/>
        <v>0</v>
      </c>
      <c r="K63" s="312"/>
      <c r="L63" s="312"/>
      <c r="M63" s="312"/>
      <c r="N63" s="312"/>
      <c r="O63" s="312"/>
      <c r="P63" s="312"/>
      <c r="Q63" s="708"/>
      <c r="R63" s="371" t="str">
        <f>IF(Q63="","",IF(OR(Q63=Apoio!$L$46,Q63=Apoio!$L$47),0,1))</f>
        <v/>
      </c>
    </row>
    <row r="64" spans="2:18" ht="15" customHeight="1" outlineLevel="1" x14ac:dyDescent="0.2">
      <c r="B64" s="160">
        <v>57</v>
      </c>
      <c r="C64" s="1135"/>
      <c r="D64" s="1136"/>
      <c r="E64" s="1136"/>
      <c r="F64" s="1136"/>
      <c r="G64" s="1136"/>
      <c r="H64" s="163"/>
      <c r="I64" s="307"/>
      <c r="J64" s="437">
        <f t="shared" si="0"/>
        <v>0</v>
      </c>
      <c r="K64" s="312"/>
      <c r="L64" s="312"/>
      <c r="M64" s="312"/>
      <c r="N64" s="312"/>
      <c r="O64" s="312"/>
      <c r="P64" s="312"/>
      <c r="Q64" s="708"/>
      <c r="R64" s="371" t="str">
        <f>IF(Q64="","",IF(OR(Q64=Apoio!$L$46,Q64=Apoio!$L$47),0,1))</f>
        <v/>
      </c>
    </row>
    <row r="65" spans="2:18" ht="15" customHeight="1" outlineLevel="1" x14ac:dyDescent="0.2">
      <c r="B65" s="160">
        <v>58</v>
      </c>
      <c r="C65" s="1135"/>
      <c r="D65" s="1136"/>
      <c r="E65" s="1136"/>
      <c r="F65" s="1136"/>
      <c r="G65" s="1136"/>
      <c r="H65" s="163"/>
      <c r="I65" s="307"/>
      <c r="J65" s="437">
        <f t="shared" si="0"/>
        <v>0</v>
      </c>
      <c r="K65" s="312"/>
      <c r="L65" s="312"/>
      <c r="M65" s="312"/>
      <c r="N65" s="312"/>
      <c r="O65" s="312"/>
      <c r="P65" s="312"/>
      <c r="Q65" s="708"/>
      <c r="R65" s="371" t="str">
        <f>IF(Q65="","",IF(OR(Q65=Apoio!$L$46,Q65=Apoio!$L$47),0,1))</f>
        <v/>
      </c>
    </row>
    <row r="66" spans="2:18" ht="15" customHeight="1" outlineLevel="1" x14ac:dyDescent="0.2">
      <c r="B66" s="160">
        <v>59</v>
      </c>
      <c r="C66" s="1135"/>
      <c r="D66" s="1136"/>
      <c r="E66" s="1136"/>
      <c r="F66" s="1136"/>
      <c r="G66" s="1136"/>
      <c r="H66" s="163"/>
      <c r="I66" s="307"/>
      <c r="J66" s="437">
        <f t="shared" si="0"/>
        <v>0</v>
      </c>
      <c r="K66" s="312"/>
      <c r="L66" s="312"/>
      <c r="M66" s="312"/>
      <c r="N66" s="312"/>
      <c r="O66" s="312"/>
      <c r="P66" s="312"/>
      <c r="Q66" s="708"/>
      <c r="R66" s="371" t="str">
        <f>IF(Q66="","",IF(OR(Q66=Apoio!$L$46,Q66=Apoio!$L$47),0,1))</f>
        <v/>
      </c>
    </row>
    <row r="67" spans="2:18" ht="15" customHeight="1" outlineLevel="1" x14ac:dyDescent="0.2">
      <c r="B67" s="160">
        <v>60</v>
      </c>
      <c r="C67" s="1135"/>
      <c r="D67" s="1136"/>
      <c r="E67" s="1136"/>
      <c r="F67" s="1136"/>
      <c r="G67" s="1136"/>
      <c r="H67" s="163"/>
      <c r="I67" s="307"/>
      <c r="J67" s="437">
        <f t="shared" si="0"/>
        <v>0</v>
      </c>
      <c r="K67" s="312"/>
      <c r="L67" s="312"/>
      <c r="M67" s="312"/>
      <c r="N67" s="312"/>
      <c r="O67" s="312"/>
      <c r="P67" s="312"/>
      <c r="Q67" s="708"/>
      <c r="R67" s="371" t="str">
        <f>IF(Q67="","",IF(OR(Q67=Apoio!$L$46,Q67=Apoio!$L$47),0,1))</f>
        <v/>
      </c>
    </row>
    <row r="68" spans="2:18" ht="15" customHeight="1" outlineLevel="1" x14ac:dyDescent="0.2">
      <c r="B68" s="160">
        <v>61</v>
      </c>
      <c r="C68" s="1135"/>
      <c r="D68" s="1136"/>
      <c r="E68" s="1136"/>
      <c r="F68" s="1136"/>
      <c r="G68" s="1136"/>
      <c r="H68" s="163"/>
      <c r="I68" s="307"/>
      <c r="J68" s="437">
        <f t="shared" si="0"/>
        <v>0</v>
      </c>
      <c r="K68" s="312"/>
      <c r="L68" s="312"/>
      <c r="M68" s="312"/>
      <c r="N68" s="312"/>
      <c r="O68" s="312"/>
      <c r="P68" s="312"/>
      <c r="Q68" s="708"/>
      <c r="R68" s="371" t="str">
        <f>IF(Q68="","",IF(OR(Q68=Apoio!$L$46,Q68=Apoio!$L$47),0,1))</f>
        <v/>
      </c>
    </row>
    <row r="69" spans="2:18" ht="15" customHeight="1" outlineLevel="1" x14ac:dyDescent="0.2">
      <c r="B69" s="160">
        <v>62</v>
      </c>
      <c r="C69" s="1135"/>
      <c r="D69" s="1136"/>
      <c r="E69" s="1136"/>
      <c r="F69" s="1136"/>
      <c r="G69" s="1136"/>
      <c r="H69" s="163"/>
      <c r="I69" s="307"/>
      <c r="J69" s="437">
        <f t="shared" si="0"/>
        <v>0</v>
      </c>
      <c r="K69" s="312"/>
      <c r="L69" s="312"/>
      <c r="M69" s="312"/>
      <c r="N69" s="312"/>
      <c r="O69" s="312"/>
      <c r="P69" s="312"/>
      <c r="Q69" s="708"/>
      <c r="R69" s="371" t="str">
        <f>IF(Q69="","",IF(OR(Q69=Apoio!$L$46,Q69=Apoio!$L$47),0,1))</f>
        <v/>
      </c>
    </row>
    <row r="70" spans="2:18" ht="15" customHeight="1" outlineLevel="1" x14ac:dyDescent="0.2">
      <c r="B70" s="160">
        <v>63</v>
      </c>
      <c r="C70" s="1135"/>
      <c r="D70" s="1136"/>
      <c r="E70" s="1136"/>
      <c r="F70" s="1136"/>
      <c r="G70" s="1136"/>
      <c r="H70" s="163"/>
      <c r="I70" s="307"/>
      <c r="J70" s="437">
        <f t="shared" si="0"/>
        <v>0</v>
      </c>
      <c r="K70" s="312"/>
      <c r="L70" s="312"/>
      <c r="M70" s="312"/>
      <c r="N70" s="312"/>
      <c r="O70" s="312"/>
      <c r="P70" s="312"/>
      <c r="Q70" s="708"/>
      <c r="R70" s="371" t="str">
        <f>IF(Q70="","",IF(OR(Q70=Apoio!$L$46,Q70=Apoio!$L$47),0,1))</f>
        <v/>
      </c>
    </row>
    <row r="71" spans="2:18" ht="15" customHeight="1" outlineLevel="1" x14ac:dyDescent="0.2">
      <c r="B71" s="160">
        <v>64</v>
      </c>
      <c r="C71" s="1135"/>
      <c r="D71" s="1136"/>
      <c r="E71" s="1136"/>
      <c r="F71" s="1136"/>
      <c r="G71" s="1136"/>
      <c r="H71" s="163"/>
      <c r="I71" s="307"/>
      <c r="J71" s="437">
        <f t="shared" si="0"/>
        <v>0</v>
      </c>
      <c r="K71" s="312"/>
      <c r="L71" s="312"/>
      <c r="M71" s="312"/>
      <c r="N71" s="312"/>
      <c r="O71" s="312"/>
      <c r="P71" s="312"/>
      <c r="Q71" s="708"/>
      <c r="R71" s="371" t="str">
        <f>IF(Q71="","",IF(OR(Q71=Apoio!$L$46,Q71=Apoio!$L$47),0,1))</f>
        <v/>
      </c>
    </row>
    <row r="72" spans="2:18" ht="15" customHeight="1" outlineLevel="1" x14ac:dyDescent="0.2">
      <c r="B72" s="160">
        <v>65</v>
      </c>
      <c r="C72" s="1135"/>
      <c r="D72" s="1136"/>
      <c r="E72" s="1136"/>
      <c r="F72" s="1136"/>
      <c r="G72" s="1136"/>
      <c r="H72" s="163"/>
      <c r="I72" s="307"/>
      <c r="J72" s="437">
        <f t="shared" ref="J72:J107" si="1">IFERROR(IF(INDEX(K72:P72,1,MATCH(SMALL($K$110:$P$110,1),$K$110:$P$110,0))&gt;0,INDEX(K72:P72,1,MATCH(SMALL($K$110:$P$110,1),$K$110:$P$110,0)),IF(INDEX(K72:P72,1,MATCH(SMALL($K$110:$P$110,2),$K$110:$P$110,0))&gt;0,INDEX(K72:P72,1,MATCH(SMALL($K$110:$P$110,2),$K$110:$P$110,0)),IF(INDEX(K72:P72,1,MATCH(SMALL($K$110:$P$110,3),$K$110:$P$110,0))&gt;0,INDEX(K72:P72,1,MATCH(SMALL($K$110:$P$110,3),$K$110:$P$110,0)),IF(INDEX(K72:P72,1,MATCH(SMALL($K$110:$P$110,4),$K$110:$P$110,0))&gt;0,INDEX(K72:P72,1,MATCH(SMALL($K$110:$P$110,4),$K$110:$P$110,0)),IF(INDEX(K72:P72,1,MATCH(SMALL($K$110:$P$110,5),$K$110:$P$110,0))&gt;0,INDEX(K72:P72,1,MATCH(SMALL($K$110:$P$110,5),$K$110:$P$110,0)),INDEX(K72:P72,1,MATCH(SMALL($K$110:$P$110,6),$K$110:$P$110,0))))))),0)</f>
        <v>0</v>
      </c>
      <c r="K72" s="312"/>
      <c r="L72" s="312"/>
      <c r="M72" s="312"/>
      <c r="N72" s="312"/>
      <c r="O72" s="312"/>
      <c r="P72" s="312"/>
      <c r="Q72" s="708"/>
      <c r="R72" s="371" t="str">
        <f>IF(Q72="","",IF(OR(Q72=Apoio!$L$46,Q72=Apoio!$L$47),0,1))</f>
        <v/>
      </c>
    </row>
    <row r="73" spans="2:18" ht="15" customHeight="1" outlineLevel="1" x14ac:dyDescent="0.2">
      <c r="B73" s="160">
        <v>66</v>
      </c>
      <c r="C73" s="1135"/>
      <c r="D73" s="1136"/>
      <c r="E73" s="1136"/>
      <c r="F73" s="1136"/>
      <c r="G73" s="1136"/>
      <c r="H73" s="163"/>
      <c r="I73" s="307"/>
      <c r="J73" s="437">
        <f t="shared" si="1"/>
        <v>0</v>
      </c>
      <c r="K73" s="312"/>
      <c r="L73" s="312"/>
      <c r="M73" s="312"/>
      <c r="N73" s="312"/>
      <c r="O73" s="312"/>
      <c r="P73" s="312"/>
      <c r="Q73" s="708"/>
      <c r="R73" s="371" t="str">
        <f>IF(Q73="","",IF(OR(Q73=Apoio!$L$46,Q73=Apoio!$L$47),0,1))</f>
        <v/>
      </c>
    </row>
    <row r="74" spans="2:18" ht="15" customHeight="1" outlineLevel="1" x14ac:dyDescent="0.2">
      <c r="B74" s="160">
        <v>67</v>
      </c>
      <c r="C74" s="1135"/>
      <c r="D74" s="1136"/>
      <c r="E74" s="1136"/>
      <c r="F74" s="1136"/>
      <c r="G74" s="1136"/>
      <c r="H74" s="163"/>
      <c r="I74" s="307"/>
      <c r="J74" s="437">
        <f t="shared" si="1"/>
        <v>0</v>
      </c>
      <c r="K74" s="312"/>
      <c r="L74" s="312"/>
      <c r="M74" s="312"/>
      <c r="N74" s="312"/>
      <c r="O74" s="312"/>
      <c r="P74" s="312"/>
      <c r="Q74" s="708"/>
      <c r="R74" s="371" t="str">
        <f>IF(Q74="","",IF(OR(Q74=Apoio!$L$46,Q74=Apoio!$L$47),0,1))</f>
        <v/>
      </c>
    </row>
    <row r="75" spans="2:18" ht="15" customHeight="1" outlineLevel="1" x14ac:dyDescent="0.2">
      <c r="B75" s="160">
        <v>68</v>
      </c>
      <c r="C75" s="1135"/>
      <c r="D75" s="1136"/>
      <c r="E75" s="1136"/>
      <c r="F75" s="1136"/>
      <c r="G75" s="1136"/>
      <c r="H75" s="163"/>
      <c r="I75" s="307"/>
      <c r="J75" s="437">
        <f t="shared" si="1"/>
        <v>0</v>
      </c>
      <c r="K75" s="312"/>
      <c r="L75" s="312"/>
      <c r="M75" s="312"/>
      <c r="N75" s="312"/>
      <c r="O75" s="312"/>
      <c r="P75" s="312"/>
      <c r="Q75" s="708"/>
      <c r="R75" s="371" t="str">
        <f>IF(Q75="","",IF(OR(Q75=Apoio!$L$46,Q75=Apoio!$L$47),0,1))</f>
        <v/>
      </c>
    </row>
    <row r="76" spans="2:18" ht="15" customHeight="1" outlineLevel="1" x14ac:dyDescent="0.2">
      <c r="B76" s="160">
        <v>69</v>
      </c>
      <c r="C76" s="1135"/>
      <c r="D76" s="1136"/>
      <c r="E76" s="1136"/>
      <c r="F76" s="1136"/>
      <c r="G76" s="1136"/>
      <c r="H76" s="163"/>
      <c r="I76" s="307"/>
      <c r="J76" s="437">
        <f t="shared" si="1"/>
        <v>0</v>
      </c>
      <c r="K76" s="312"/>
      <c r="L76" s="312"/>
      <c r="M76" s="312"/>
      <c r="N76" s="312"/>
      <c r="O76" s="312"/>
      <c r="P76" s="312"/>
      <c r="Q76" s="708"/>
      <c r="R76" s="371" t="str">
        <f>IF(Q76="","",IF(OR(Q76=Apoio!$L$46,Q76=Apoio!$L$47),0,1))</f>
        <v/>
      </c>
    </row>
    <row r="77" spans="2:18" ht="15" customHeight="1" outlineLevel="1" x14ac:dyDescent="0.2">
      <c r="B77" s="160">
        <v>70</v>
      </c>
      <c r="C77" s="1135"/>
      <c r="D77" s="1136"/>
      <c r="E77" s="1136"/>
      <c r="F77" s="1136"/>
      <c r="G77" s="1136"/>
      <c r="H77" s="163"/>
      <c r="I77" s="307"/>
      <c r="J77" s="437">
        <f t="shared" si="1"/>
        <v>0</v>
      </c>
      <c r="K77" s="312"/>
      <c r="L77" s="312"/>
      <c r="M77" s="312"/>
      <c r="N77" s="312"/>
      <c r="O77" s="312"/>
      <c r="P77" s="312"/>
      <c r="Q77" s="708"/>
      <c r="R77" s="371" t="str">
        <f>IF(Q77="","",IF(OR(Q77=Apoio!$L$46,Q77=Apoio!$L$47),0,1))</f>
        <v/>
      </c>
    </row>
    <row r="78" spans="2:18" ht="15" customHeight="1" outlineLevel="1" x14ac:dyDescent="0.2">
      <c r="B78" s="160">
        <v>71</v>
      </c>
      <c r="C78" s="1135"/>
      <c r="D78" s="1136"/>
      <c r="E78" s="1136"/>
      <c r="F78" s="1136"/>
      <c r="G78" s="1136"/>
      <c r="H78" s="163"/>
      <c r="I78" s="307"/>
      <c r="J78" s="437">
        <f t="shared" si="1"/>
        <v>0</v>
      </c>
      <c r="K78" s="312"/>
      <c r="L78" s="312"/>
      <c r="M78" s="312"/>
      <c r="N78" s="312"/>
      <c r="O78" s="312"/>
      <c r="P78" s="312"/>
      <c r="Q78" s="708"/>
      <c r="R78" s="371" t="str">
        <f>IF(Q78="","",IF(OR(Q78=Apoio!$L$46,Q78=Apoio!$L$47),0,1))</f>
        <v/>
      </c>
    </row>
    <row r="79" spans="2:18" ht="15" customHeight="1" outlineLevel="1" x14ac:dyDescent="0.2">
      <c r="B79" s="160">
        <v>72</v>
      </c>
      <c r="C79" s="1135"/>
      <c r="D79" s="1136"/>
      <c r="E79" s="1136"/>
      <c r="F79" s="1136"/>
      <c r="G79" s="1136"/>
      <c r="H79" s="163"/>
      <c r="I79" s="307"/>
      <c r="J79" s="437">
        <f t="shared" si="1"/>
        <v>0</v>
      </c>
      <c r="K79" s="312"/>
      <c r="L79" s="312"/>
      <c r="M79" s="312"/>
      <c r="N79" s="312"/>
      <c r="O79" s="312"/>
      <c r="P79" s="312"/>
      <c r="Q79" s="708"/>
      <c r="R79" s="371" t="str">
        <f>IF(Q79="","",IF(OR(Q79=Apoio!$L$46,Q79=Apoio!$L$47),0,1))</f>
        <v/>
      </c>
    </row>
    <row r="80" spans="2:18" ht="15" customHeight="1" outlineLevel="1" x14ac:dyDescent="0.2">
      <c r="B80" s="160">
        <v>73</v>
      </c>
      <c r="C80" s="1135"/>
      <c r="D80" s="1136"/>
      <c r="E80" s="1136"/>
      <c r="F80" s="1136"/>
      <c r="G80" s="1136"/>
      <c r="H80" s="163"/>
      <c r="I80" s="307"/>
      <c r="J80" s="437">
        <f t="shared" si="1"/>
        <v>0</v>
      </c>
      <c r="K80" s="312"/>
      <c r="L80" s="312"/>
      <c r="M80" s="312"/>
      <c r="N80" s="312"/>
      <c r="O80" s="312"/>
      <c r="P80" s="312"/>
      <c r="Q80" s="708"/>
      <c r="R80" s="371" t="str">
        <f>IF(Q80="","",IF(OR(Q80=Apoio!$L$46,Q80=Apoio!$L$47),0,1))</f>
        <v/>
      </c>
    </row>
    <row r="81" spans="2:18" ht="15" customHeight="1" outlineLevel="1" x14ac:dyDescent="0.2">
      <c r="B81" s="160">
        <v>74</v>
      </c>
      <c r="C81" s="1135"/>
      <c r="D81" s="1136"/>
      <c r="E81" s="1136"/>
      <c r="F81" s="1136"/>
      <c r="G81" s="1136"/>
      <c r="H81" s="163"/>
      <c r="I81" s="307"/>
      <c r="J81" s="437">
        <f t="shared" si="1"/>
        <v>0</v>
      </c>
      <c r="K81" s="312"/>
      <c r="L81" s="312"/>
      <c r="M81" s="312"/>
      <c r="N81" s="312"/>
      <c r="O81" s="312"/>
      <c r="P81" s="312"/>
      <c r="Q81" s="708"/>
      <c r="R81" s="371" t="str">
        <f>IF(Q81="","",IF(OR(Q81=Apoio!$L$46,Q81=Apoio!$L$47),0,1))</f>
        <v/>
      </c>
    </row>
    <row r="82" spans="2:18" ht="15" customHeight="1" outlineLevel="1" x14ac:dyDescent="0.2">
      <c r="B82" s="160">
        <v>75</v>
      </c>
      <c r="C82" s="1135"/>
      <c r="D82" s="1136"/>
      <c r="E82" s="1136"/>
      <c r="F82" s="1136"/>
      <c r="G82" s="1136"/>
      <c r="H82" s="163"/>
      <c r="I82" s="307"/>
      <c r="J82" s="437">
        <f t="shared" si="1"/>
        <v>0</v>
      </c>
      <c r="K82" s="312"/>
      <c r="L82" s="312"/>
      <c r="M82" s="312"/>
      <c r="N82" s="312"/>
      <c r="O82" s="312"/>
      <c r="P82" s="312"/>
      <c r="Q82" s="708"/>
      <c r="R82" s="371" t="str">
        <f>IF(Q82="","",IF(OR(Q82=Apoio!$L$46,Q82=Apoio!$L$47),0,1))</f>
        <v/>
      </c>
    </row>
    <row r="83" spans="2:18" ht="15" customHeight="1" outlineLevel="1" x14ac:dyDescent="0.2">
      <c r="B83" s="160">
        <v>76</v>
      </c>
      <c r="C83" s="1135"/>
      <c r="D83" s="1136"/>
      <c r="E83" s="1136"/>
      <c r="F83" s="1136"/>
      <c r="G83" s="1136"/>
      <c r="H83" s="163"/>
      <c r="I83" s="307"/>
      <c r="J83" s="437">
        <f t="shared" si="1"/>
        <v>0</v>
      </c>
      <c r="K83" s="312"/>
      <c r="L83" s="312"/>
      <c r="M83" s="312"/>
      <c r="N83" s="312"/>
      <c r="O83" s="312"/>
      <c r="P83" s="312"/>
      <c r="Q83" s="708"/>
      <c r="R83" s="371" t="str">
        <f>IF(Q83="","",IF(OR(Q83=Apoio!$L$46,Q83=Apoio!$L$47),0,1))</f>
        <v/>
      </c>
    </row>
    <row r="84" spans="2:18" ht="15" customHeight="1" outlineLevel="1" x14ac:dyDescent="0.2">
      <c r="B84" s="160">
        <v>77</v>
      </c>
      <c r="C84" s="1135"/>
      <c r="D84" s="1136"/>
      <c r="E84" s="1136"/>
      <c r="F84" s="1136"/>
      <c r="G84" s="1136"/>
      <c r="H84" s="163"/>
      <c r="I84" s="307"/>
      <c r="J84" s="437">
        <f t="shared" si="1"/>
        <v>0</v>
      </c>
      <c r="K84" s="312"/>
      <c r="L84" s="312"/>
      <c r="M84" s="312"/>
      <c r="N84" s="312"/>
      <c r="O84" s="312"/>
      <c r="P84" s="312"/>
      <c r="Q84" s="708"/>
      <c r="R84" s="371" t="str">
        <f>IF(Q84="","",IF(OR(Q84=Apoio!$L$46,Q84=Apoio!$L$47),0,1))</f>
        <v/>
      </c>
    </row>
    <row r="85" spans="2:18" ht="15" customHeight="1" outlineLevel="1" x14ac:dyDescent="0.2">
      <c r="B85" s="160">
        <v>78</v>
      </c>
      <c r="C85" s="1135"/>
      <c r="D85" s="1136"/>
      <c r="E85" s="1136"/>
      <c r="F85" s="1136"/>
      <c r="G85" s="1136"/>
      <c r="H85" s="163"/>
      <c r="I85" s="307"/>
      <c r="J85" s="437">
        <f t="shared" si="1"/>
        <v>0</v>
      </c>
      <c r="K85" s="312"/>
      <c r="L85" s="312"/>
      <c r="M85" s="312"/>
      <c r="N85" s="312"/>
      <c r="O85" s="312"/>
      <c r="P85" s="312"/>
      <c r="Q85" s="708"/>
      <c r="R85" s="371" t="str">
        <f>IF(Q85="","",IF(OR(Q85=Apoio!$L$46,Q85=Apoio!$L$47),0,1))</f>
        <v/>
      </c>
    </row>
    <row r="86" spans="2:18" ht="15" customHeight="1" outlineLevel="1" x14ac:dyDescent="0.2">
      <c r="B86" s="160">
        <v>79</v>
      </c>
      <c r="C86" s="1135"/>
      <c r="D86" s="1136"/>
      <c r="E86" s="1136"/>
      <c r="F86" s="1136"/>
      <c r="G86" s="1136"/>
      <c r="H86" s="163"/>
      <c r="I86" s="307"/>
      <c r="J86" s="437">
        <f t="shared" si="1"/>
        <v>0</v>
      </c>
      <c r="K86" s="312"/>
      <c r="L86" s="312"/>
      <c r="M86" s="312"/>
      <c r="N86" s="312"/>
      <c r="O86" s="312"/>
      <c r="P86" s="312"/>
      <c r="Q86" s="708"/>
      <c r="R86" s="371" t="str">
        <f>IF(Q86="","",IF(OR(Q86=Apoio!$L$46,Q86=Apoio!$L$47),0,1))</f>
        <v/>
      </c>
    </row>
    <row r="87" spans="2:18" ht="15" customHeight="1" outlineLevel="1" x14ac:dyDescent="0.2">
      <c r="B87" s="160">
        <v>80</v>
      </c>
      <c r="C87" s="1135"/>
      <c r="D87" s="1136"/>
      <c r="E87" s="1136"/>
      <c r="F87" s="1136"/>
      <c r="G87" s="1136"/>
      <c r="H87" s="163"/>
      <c r="I87" s="307"/>
      <c r="J87" s="437">
        <f t="shared" si="1"/>
        <v>0</v>
      </c>
      <c r="K87" s="312"/>
      <c r="L87" s="312"/>
      <c r="M87" s="312"/>
      <c r="N87" s="312"/>
      <c r="O87" s="312"/>
      <c r="P87" s="312"/>
      <c r="Q87" s="708"/>
      <c r="R87" s="371" t="str">
        <f>IF(Q87="","",IF(OR(Q87=Apoio!$L$46,Q87=Apoio!$L$47),0,1))</f>
        <v/>
      </c>
    </row>
    <row r="88" spans="2:18" ht="15" customHeight="1" outlineLevel="1" x14ac:dyDescent="0.2">
      <c r="B88" s="160">
        <v>81</v>
      </c>
      <c r="C88" s="1135"/>
      <c r="D88" s="1136"/>
      <c r="E88" s="1136"/>
      <c r="F88" s="1136"/>
      <c r="G88" s="1136"/>
      <c r="H88" s="163"/>
      <c r="I88" s="307"/>
      <c r="J88" s="437">
        <f t="shared" si="1"/>
        <v>0</v>
      </c>
      <c r="K88" s="312"/>
      <c r="L88" s="312"/>
      <c r="M88" s="312"/>
      <c r="N88" s="312"/>
      <c r="O88" s="312"/>
      <c r="P88" s="312"/>
      <c r="Q88" s="708"/>
      <c r="R88" s="371" t="str">
        <f>IF(Q88="","",IF(OR(Q88=Apoio!$L$46,Q88=Apoio!$L$47),0,1))</f>
        <v/>
      </c>
    </row>
    <row r="89" spans="2:18" ht="15" customHeight="1" outlineLevel="1" x14ac:dyDescent="0.2">
      <c r="B89" s="160">
        <v>82</v>
      </c>
      <c r="C89" s="1135"/>
      <c r="D89" s="1136"/>
      <c r="E89" s="1136"/>
      <c r="F89" s="1136"/>
      <c r="G89" s="1136"/>
      <c r="H89" s="163"/>
      <c r="I89" s="307"/>
      <c r="J89" s="437">
        <f t="shared" si="1"/>
        <v>0</v>
      </c>
      <c r="K89" s="312"/>
      <c r="L89" s="312"/>
      <c r="M89" s="312"/>
      <c r="N89" s="312"/>
      <c r="O89" s="312"/>
      <c r="P89" s="312"/>
      <c r="Q89" s="708"/>
      <c r="R89" s="371" t="str">
        <f>IF(Q89="","",IF(OR(Q89=Apoio!$L$46,Q89=Apoio!$L$47),0,1))</f>
        <v/>
      </c>
    </row>
    <row r="90" spans="2:18" ht="15" customHeight="1" outlineLevel="1" x14ac:dyDescent="0.2">
      <c r="B90" s="160">
        <v>83</v>
      </c>
      <c r="C90" s="1135"/>
      <c r="D90" s="1136"/>
      <c r="E90" s="1136"/>
      <c r="F90" s="1136"/>
      <c r="G90" s="1136"/>
      <c r="H90" s="163"/>
      <c r="I90" s="307"/>
      <c r="J90" s="437">
        <f t="shared" si="1"/>
        <v>0</v>
      </c>
      <c r="K90" s="312"/>
      <c r="L90" s="312"/>
      <c r="M90" s="312"/>
      <c r="N90" s="312"/>
      <c r="O90" s="312"/>
      <c r="P90" s="312"/>
      <c r="Q90" s="708"/>
      <c r="R90" s="371" t="str">
        <f>IF(Q90="","",IF(OR(Q90=Apoio!$L$46,Q90=Apoio!$L$47),0,1))</f>
        <v/>
      </c>
    </row>
    <row r="91" spans="2:18" ht="15" customHeight="1" outlineLevel="1" x14ac:dyDescent="0.2">
      <c r="B91" s="160">
        <v>84</v>
      </c>
      <c r="C91" s="1135"/>
      <c r="D91" s="1136"/>
      <c r="E91" s="1136"/>
      <c r="F91" s="1136"/>
      <c r="G91" s="1136"/>
      <c r="H91" s="163"/>
      <c r="I91" s="307"/>
      <c r="J91" s="437">
        <f t="shared" si="1"/>
        <v>0</v>
      </c>
      <c r="K91" s="312"/>
      <c r="L91" s="312"/>
      <c r="M91" s="312"/>
      <c r="N91" s="312"/>
      <c r="O91" s="312"/>
      <c r="P91" s="312"/>
      <c r="Q91" s="708"/>
      <c r="R91" s="371" t="str">
        <f>IF(Q91="","",IF(OR(Q91=Apoio!$L$46,Q91=Apoio!$L$47),0,1))</f>
        <v/>
      </c>
    </row>
    <row r="92" spans="2:18" ht="15" customHeight="1" outlineLevel="1" x14ac:dyDescent="0.2">
      <c r="B92" s="160">
        <v>85</v>
      </c>
      <c r="C92" s="1135"/>
      <c r="D92" s="1136"/>
      <c r="E92" s="1136"/>
      <c r="F92" s="1136"/>
      <c r="G92" s="1136"/>
      <c r="H92" s="163"/>
      <c r="I92" s="307"/>
      <c r="J92" s="437">
        <f t="shared" si="1"/>
        <v>0</v>
      </c>
      <c r="K92" s="312"/>
      <c r="L92" s="312"/>
      <c r="M92" s="312"/>
      <c r="N92" s="312"/>
      <c r="O92" s="312"/>
      <c r="P92" s="312"/>
      <c r="Q92" s="708"/>
      <c r="R92" s="371" t="str">
        <f>IF(Q92="","",IF(OR(Q92=Apoio!$L$46,Q92=Apoio!$L$47),0,1))</f>
        <v/>
      </c>
    </row>
    <row r="93" spans="2:18" ht="15" customHeight="1" outlineLevel="1" x14ac:dyDescent="0.2">
      <c r="B93" s="160">
        <v>86</v>
      </c>
      <c r="C93" s="1135"/>
      <c r="D93" s="1136"/>
      <c r="E93" s="1136"/>
      <c r="F93" s="1136"/>
      <c r="G93" s="1136"/>
      <c r="H93" s="163"/>
      <c r="I93" s="307"/>
      <c r="J93" s="437">
        <f t="shared" si="1"/>
        <v>0</v>
      </c>
      <c r="K93" s="312"/>
      <c r="L93" s="312"/>
      <c r="M93" s="312"/>
      <c r="N93" s="312"/>
      <c r="O93" s="312"/>
      <c r="P93" s="312"/>
      <c r="Q93" s="708"/>
      <c r="R93" s="371" t="str">
        <f>IF(Q93="","",IF(OR(Q93=Apoio!$L$46,Q93=Apoio!$L$47),0,1))</f>
        <v/>
      </c>
    </row>
    <row r="94" spans="2:18" ht="15" customHeight="1" outlineLevel="1" x14ac:dyDescent="0.2">
      <c r="B94" s="160">
        <v>87</v>
      </c>
      <c r="C94" s="1135"/>
      <c r="D94" s="1136"/>
      <c r="E94" s="1136"/>
      <c r="F94" s="1136"/>
      <c r="G94" s="1136"/>
      <c r="H94" s="163"/>
      <c r="I94" s="307"/>
      <c r="J94" s="437">
        <f t="shared" si="1"/>
        <v>0</v>
      </c>
      <c r="K94" s="312"/>
      <c r="L94" s="312"/>
      <c r="M94" s="312"/>
      <c r="N94" s="312"/>
      <c r="O94" s="312"/>
      <c r="P94" s="312"/>
      <c r="Q94" s="708"/>
      <c r="R94" s="371" t="str">
        <f>IF(Q94="","",IF(OR(Q94=Apoio!$L$46,Q94=Apoio!$L$47),0,1))</f>
        <v/>
      </c>
    </row>
    <row r="95" spans="2:18" ht="15" customHeight="1" outlineLevel="1" x14ac:dyDescent="0.2">
      <c r="B95" s="160">
        <v>88</v>
      </c>
      <c r="C95" s="1135"/>
      <c r="D95" s="1136"/>
      <c r="E95" s="1136"/>
      <c r="F95" s="1136"/>
      <c r="G95" s="1136"/>
      <c r="H95" s="163"/>
      <c r="I95" s="307"/>
      <c r="J95" s="437">
        <f t="shared" si="1"/>
        <v>0</v>
      </c>
      <c r="K95" s="312"/>
      <c r="L95" s="312"/>
      <c r="M95" s="312"/>
      <c r="N95" s="312"/>
      <c r="O95" s="312"/>
      <c r="P95" s="312"/>
      <c r="Q95" s="708"/>
      <c r="R95" s="371" t="str">
        <f>IF(Q95="","",IF(OR(Q95=Apoio!$L$46,Q95=Apoio!$L$47),0,1))</f>
        <v/>
      </c>
    </row>
    <row r="96" spans="2:18" ht="15" customHeight="1" outlineLevel="1" x14ac:dyDescent="0.2">
      <c r="B96" s="160">
        <v>89</v>
      </c>
      <c r="C96" s="1135"/>
      <c r="D96" s="1136"/>
      <c r="E96" s="1136"/>
      <c r="F96" s="1136"/>
      <c r="G96" s="1136"/>
      <c r="H96" s="163"/>
      <c r="I96" s="307"/>
      <c r="J96" s="437">
        <f t="shared" si="1"/>
        <v>0</v>
      </c>
      <c r="K96" s="312"/>
      <c r="L96" s="312"/>
      <c r="M96" s="312"/>
      <c r="N96" s="312"/>
      <c r="O96" s="312"/>
      <c r="P96" s="312"/>
      <c r="Q96" s="708"/>
      <c r="R96" s="371" t="str">
        <f>IF(Q96="","",IF(OR(Q96=Apoio!$L$46,Q96=Apoio!$L$47),0,1))</f>
        <v/>
      </c>
    </row>
    <row r="97" spans="2:18" ht="15" customHeight="1" outlineLevel="1" x14ac:dyDescent="0.2">
      <c r="B97" s="160">
        <v>90</v>
      </c>
      <c r="C97" s="1135"/>
      <c r="D97" s="1136"/>
      <c r="E97" s="1136"/>
      <c r="F97" s="1136"/>
      <c r="G97" s="1136"/>
      <c r="H97" s="163"/>
      <c r="I97" s="307"/>
      <c r="J97" s="437">
        <f t="shared" si="1"/>
        <v>0</v>
      </c>
      <c r="K97" s="312"/>
      <c r="L97" s="312"/>
      <c r="M97" s="312"/>
      <c r="N97" s="312"/>
      <c r="O97" s="312"/>
      <c r="P97" s="312"/>
      <c r="Q97" s="708"/>
      <c r="R97" s="371" t="str">
        <f>IF(Q97="","",IF(OR(Q97=Apoio!$L$46,Q97=Apoio!$L$47),0,1))</f>
        <v/>
      </c>
    </row>
    <row r="98" spans="2:18" ht="15" customHeight="1" outlineLevel="1" x14ac:dyDescent="0.2">
      <c r="B98" s="160">
        <v>91</v>
      </c>
      <c r="C98" s="1135"/>
      <c r="D98" s="1136"/>
      <c r="E98" s="1136"/>
      <c r="F98" s="1136"/>
      <c r="G98" s="1136"/>
      <c r="H98" s="163"/>
      <c r="I98" s="307"/>
      <c r="J98" s="437">
        <f t="shared" si="1"/>
        <v>0</v>
      </c>
      <c r="K98" s="312"/>
      <c r="L98" s="312"/>
      <c r="M98" s="312"/>
      <c r="N98" s="312"/>
      <c r="O98" s="312"/>
      <c r="P98" s="312"/>
      <c r="Q98" s="708"/>
      <c r="R98" s="371" t="str">
        <f>IF(Q98="","",IF(OR(Q98=Apoio!$L$46,Q98=Apoio!$L$47),0,1))</f>
        <v/>
      </c>
    </row>
    <row r="99" spans="2:18" ht="15" customHeight="1" outlineLevel="1" x14ac:dyDescent="0.2">
      <c r="B99" s="160">
        <v>92</v>
      </c>
      <c r="C99" s="1135"/>
      <c r="D99" s="1136"/>
      <c r="E99" s="1136"/>
      <c r="F99" s="1136"/>
      <c r="G99" s="1136"/>
      <c r="H99" s="163"/>
      <c r="I99" s="307"/>
      <c r="J99" s="437">
        <f t="shared" si="1"/>
        <v>0</v>
      </c>
      <c r="K99" s="312"/>
      <c r="L99" s="312"/>
      <c r="M99" s="312"/>
      <c r="N99" s="312"/>
      <c r="O99" s="312"/>
      <c r="P99" s="312"/>
      <c r="Q99" s="708"/>
      <c r="R99" s="371" t="str">
        <f>IF(Q99="","",IF(OR(Q99=Apoio!$L$46,Q99=Apoio!$L$47),0,1))</f>
        <v/>
      </c>
    </row>
    <row r="100" spans="2:18" ht="15" customHeight="1" outlineLevel="1" x14ac:dyDescent="0.2">
      <c r="B100" s="160">
        <v>93</v>
      </c>
      <c r="C100" s="1135"/>
      <c r="D100" s="1136"/>
      <c r="E100" s="1136"/>
      <c r="F100" s="1136"/>
      <c r="G100" s="1136"/>
      <c r="H100" s="163"/>
      <c r="I100" s="307"/>
      <c r="J100" s="437">
        <f t="shared" si="1"/>
        <v>0</v>
      </c>
      <c r="K100" s="312"/>
      <c r="L100" s="312"/>
      <c r="M100" s="312"/>
      <c r="N100" s="312"/>
      <c r="O100" s="312"/>
      <c r="P100" s="312"/>
      <c r="Q100" s="708"/>
      <c r="R100" s="371" t="str">
        <f>IF(Q100="","",IF(OR(Q100=Apoio!$L$46,Q100=Apoio!$L$47),0,1))</f>
        <v/>
      </c>
    </row>
    <row r="101" spans="2:18" ht="15" customHeight="1" outlineLevel="1" x14ac:dyDescent="0.2">
      <c r="B101" s="160">
        <v>94</v>
      </c>
      <c r="C101" s="1135"/>
      <c r="D101" s="1136"/>
      <c r="E101" s="1136"/>
      <c r="F101" s="1136"/>
      <c r="G101" s="1136"/>
      <c r="H101" s="163"/>
      <c r="I101" s="307"/>
      <c r="J101" s="437">
        <f t="shared" si="1"/>
        <v>0</v>
      </c>
      <c r="K101" s="312"/>
      <c r="L101" s="312"/>
      <c r="M101" s="312"/>
      <c r="N101" s="312"/>
      <c r="O101" s="312"/>
      <c r="P101" s="312"/>
      <c r="Q101" s="708"/>
      <c r="R101" s="371" t="str">
        <f>IF(Q101="","",IF(OR(Q101=Apoio!$L$46,Q101=Apoio!$L$47),0,1))</f>
        <v/>
      </c>
    </row>
    <row r="102" spans="2:18" ht="15" customHeight="1" outlineLevel="1" x14ac:dyDescent="0.2">
      <c r="B102" s="160">
        <v>95</v>
      </c>
      <c r="C102" s="1135"/>
      <c r="D102" s="1136"/>
      <c r="E102" s="1136"/>
      <c r="F102" s="1136"/>
      <c r="G102" s="1136"/>
      <c r="H102" s="163"/>
      <c r="I102" s="307"/>
      <c r="J102" s="437">
        <f t="shared" si="1"/>
        <v>0</v>
      </c>
      <c r="K102" s="312"/>
      <c r="L102" s="312"/>
      <c r="M102" s="312"/>
      <c r="N102" s="312"/>
      <c r="O102" s="312"/>
      <c r="P102" s="312"/>
      <c r="Q102" s="708"/>
      <c r="R102" s="371" t="str">
        <f>IF(Q102="","",IF(OR(Q102=Apoio!$L$46,Q102=Apoio!$L$47),0,1))</f>
        <v/>
      </c>
    </row>
    <row r="103" spans="2:18" ht="15" customHeight="1" outlineLevel="1" x14ac:dyDescent="0.2">
      <c r="B103" s="160">
        <v>96</v>
      </c>
      <c r="C103" s="1135"/>
      <c r="D103" s="1136"/>
      <c r="E103" s="1136"/>
      <c r="F103" s="1136"/>
      <c r="G103" s="1136"/>
      <c r="H103" s="163"/>
      <c r="I103" s="307"/>
      <c r="J103" s="437">
        <f t="shared" si="1"/>
        <v>0</v>
      </c>
      <c r="K103" s="312"/>
      <c r="L103" s="312"/>
      <c r="M103" s="312"/>
      <c r="N103" s="312"/>
      <c r="O103" s="312"/>
      <c r="P103" s="312"/>
      <c r="Q103" s="708"/>
      <c r="R103" s="371" t="str">
        <f>IF(Q103="","",IF(OR(Q103=Apoio!$L$46,Q103=Apoio!$L$47),0,1))</f>
        <v/>
      </c>
    </row>
    <row r="104" spans="2:18" ht="15" customHeight="1" outlineLevel="1" x14ac:dyDescent="0.2">
      <c r="B104" s="160">
        <v>97</v>
      </c>
      <c r="C104" s="1135"/>
      <c r="D104" s="1136"/>
      <c r="E104" s="1136"/>
      <c r="F104" s="1136"/>
      <c r="G104" s="1136"/>
      <c r="H104" s="163"/>
      <c r="I104" s="307"/>
      <c r="J104" s="437">
        <f t="shared" si="1"/>
        <v>0</v>
      </c>
      <c r="K104" s="312"/>
      <c r="L104" s="312"/>
      <c r="M104" s="312"/>
      <c r="N104" s="312"/>
      <c r="O104" s="312"/>
      <c r="P104" s="312"/>
      <c r="Q104" s="708"/>
      <c r="R104" s="371" t="str">
        <f>IF(Q104="","",IF(OR(Q104=Apoio!$L$46,Q104=Apoio!$L$47),0,1))</f>
        <v/>
      </c>
    </row>
    <row r="105" spans="2:18" ht="15" customHeight="1" outlineLevel="1" x14ac:dyDescent="0.2">
      <c r="B105" s="160">
        <v>98</v>
      </c>
      <c r="C105" s="1135"/>
      <c r="D105" s="1136"/>
      <c r="E105" s="1136"/>
      <c r="F105" s="1136"/>
      <c r="G105" s="1136"/>
      <c r="H105" s="163"/>
      <c r="I105" s="307"/>
      <c r="J105" s="437">
        <f t="shared" si="1"/>
        <v>0</v>
      </c>
      <c r="K105" s="312"/>
      <c r="L105" s="312"/>
      <c r="M105" s="312"/>
      <c r="N105" s="312"/>
      <c r="O105" s="312"/>
      <c r="P105" s="312"/>
      <c r="Q105" s="708"/>
      <c r="R105" s="371" t="str">
        <f>IF(Q105="","",IF(OR(Q105=Apoio!$L$46,Q105=Apoio!$L$47),0,1))</f>
        <v/>
      </c>
    </row>
    <row r="106" spans="2:18" ht="15" customHeight="1" outlineLevel="1" x14ac:dyDescent="0.2">
      <c r="B106" s="160">
        <v>99</v>
      </c>
      <c r="C106" s="1135"/>
      <c r="D106" s="1136"/>
      <c r="E106" s="1136"/>
      <c r="F106" s="1136"/>
      <c r="G106" s="1136"/>
      <c r="H106" s="163"/>
      <c r="I106" s="307"/>
      <c r="J106" s="437">
        <f t="shared" si="1"/>
        <v>0</v>
      </c>
      <c r="K106" s="312"/>
      <c r="L106" s="312"/>
      <c r="M106" s="312"/>
      <c r="N106" s="312"/>
      <c r="O106" s="312"/>
      <c r="P106" s="312"/>
      <c r="Q106" s="708"/>
      <c r="R106" s="371" t="str">
        <f>IF(Q106="","",IF(OR(Q106=Apoio!$L$46,Q106=Apoio!$L$47),0,1))</f>
        <v/>
      </c>
    </row>
    <row r="107" spans="2:18" ht="15" customHeight="1" outlineLevel="1" x14ac:dyDescent="0.2">
      <c r="B107" s="160">
        <v>100</v>
      </c>
      <c r="C107" s="1135"/>
      <c r="D107" s="1136"/>
      <c r="E107" s="1136"/>
      <c r="F107" s="1136"/>
      <c r="G107" s="1136"/>
      <c r="H107" s="163"/>
      <c r="I107" s="307"/>
      <c r="J107" s="437">
        <f t="shared" si="1"/>
        <v>0</v>
      </c>
      <c r="K107" s="312"/>
      <c r="L107" s="312"/>
      <c r="M107" s="312"/>
      <c r="N107" s="312"/>
      <c r="O107" s="312"/>
      <c r="P107" s="312"/>
      <c r="Q107" s="708"/>
      <c r="R107" s="371" t="str">
        <f>IF(Q107="","",IF(OR(Q107=Apoio!$L$46,Q107=Apoio!$L$47),0,1))</f>
        <v/>
      </c>
    </row>
    <row r="108" spans="2:18" x14ac:dyDescent="0.2">
      <c r="B108" s="160"/>
      <c r="C108" s="1143" t="s">
        <v>282</v>
      </c>
      <c r="D108" s="1144"/>
      <c r="E108" s="1144"/>
      <c r="F108" s="1144"/>
      <c r="G108" s="1144"/>
      <c r="H108" s="691">
        <v>20</v>
      </c>
      <c r="I108" s="307"/>
      <c r="J108" s="437">
        <f>IFERROR(IF(INDEX(K108:P108,1,MATCH(SMALL($K$110:$P$110,1),$K$110:$P$110,0))&gt;0,INDEX(K108:P108,1,MATCH(SMALL($K$110:$P$110,1),$K$110:$P$110,0)),IF(INDEX(K108:P108,1,MATCH(SMALL($K$110:$P$110,2),$K$110:$P$110,0))&gt;0,INDEX(K108:P108,1,MATCH(SMALL($K$110:$P$110,2),$K$110:$P$110,0)),IF(INDEX(K108:P108,1,MATCH(SMALL($K$110:$P$110,3),$K$110:$P$110,0))&gt;0,INDEX(K108:P108,1,MATCH(SMALL($K$110:$P$110,3),$K$110:$P$110,0)),IF(INDEX(K108:P108,1,MATCH(SMALL($K$110:$P$110,4),$K$110:$P$110,0))&gt;0,INDEX(K108:P108,1,MATCH(SMALL($K$110:$P$110,4),$K$110:$P$110,0)),IF(INDEX(K108:P108,1,MATCH(SMALL($K$110:$P$110,5),$K$110:$P$110,0))&gt;0,INDEX(K108:P108,1,MATCH(SMALL($K$110:$P$110,5),$K$110:$P$110,0)),INDEX(K108:P108,1,MATCH(SMALL($K$110:$P$110,6),$K$110:$P$110,0))))))),0)</f>
        <v>0</v>
      </c>
      <c r="K108" s="312"/>
      <c r="L108" s="312"/>
      <c r="M108" s="312"/>
      <c r="N108" s="312"/>
      <c r="O108" s="312"/>
      <c r="P108" s="312"/>
    </row>
    <row r="109" spans="2:18" s="442" customFormat="1" ht="15" customHeight="1" x14ac:dyDescent="0.15">
      <c r="B109" s="448"/>
      <c r="C109" s="1000" t="s">
        <v>910</v>
      </c>
      <c r="D109" s="1000"/>
      <c r="E109" s="1000"/>
      <c r="F109" s="1000"/>
      <c r="G109" s="1000"/>
      <c r="H109" s="1000"/>
      <c r="I109" s="1000"/>
      <c r="J109" s="1000"/>
      <c r="K109" s="452" t="s">
        <v>899</v>
      </c>
      <c r="L109" s="452" t="s">
        <v>908</v>
      </c>
      <c r="M109" s="452" t="s">
        <v>909</v>
      </c>
      <c r="N109" s="452" t="s">
        <v>924</v>
      </c>
      <c r="O109" s="452" t="s">
        <v>925</v>
      </c>
      <c r="P109" s="452" t="s">
        <v>926</v>
      </c>
      <c r="Q109" s="709"/>
    </row>
    <row r="110" spans="2:18" s="442" customFormat="1" ht="15" customHeight="1" x14ac:dyDescent="0.15">
      <c r="B110" s="1001" t="s">
        <v>1329</v>
      </c>
      <c r="C110" s="1002"/>
      <c r="D110" s="1002"/>
      <c r="E110" s="1002"/>
      <c r="F110" s="1002"/>
      <c r="G110" s="1002"/>
      <c r="H110" s="1002"/>
      <c r="I110" s="1002"/>
      <c r="J110" s="1003"/>
      <c r="K110" s="727" t="str">
        <f>IF(SUMPRODUCT(($I$8:$I$108)*(K8:K108))=0,"-",SUMPRODUCT(($I$8:$I$108)*(K8:K108)))</f>
        <v>-</v>
      </c>
      <c r="L110" s="727" t="str">
        <f t="shared" ref="L110:P110" si="2">IF(SUMPRODUCT(($I$8:$I$108)*(L8:L108))=0,"-",SUMPRODUCT(($I$8:$I$108)*(L8:L108)))</f>
        <v>-</v>
      </c>
      <c r="M110" s="727" t="str">
        <f t="shared" si="2"/>
        <v>-</v>
      </c>
      <c r="N110" s="727" t="str">
        <f t="shared" si="2"/>
        <v>-</v>
      </c>
      <c r="O110" s="727" t="str">
        <f t="shared" si="2"/>
        <v>-</v>
      </c>
      <c r="P110" s="727" t="str">
        <f t="shared" si="2"/>
        <v>-</v>
      </c>
      <c r="Q110" s="709"/>
    </row>
    <row r="111" spans="2:18" s="442" customFormat="1" ht="15" customHeight="1" x14ac:dyDescent="0.15">
      <c r="B111" s="1001" t="s">
        <v>900</v>
      </c>
      <c r="C111" s="1002"/>
      <c r="D111" s="1002"/>
      <c r="E111" s="1002"/>
      <c r="F111" s="1002"/>
      <c r="G111" s="1002"/>
      <c r="H111" s="1002"/>
      <c r="I111" s="1002"/>
      <c r="J111" s="1003"/>
      <c r="K111" s="732"/>
      <c r="L111" s="733"/>
      <c r="M111" s="733"/>
      <c r="N111" s="465"/>
      <c r="O111" s="465"/>
      <c r="P111" s="465"/>
      <c r="Q111" s="709"/>
    </row>
    <row r="112" spans="2:18" s="442" customFormat="1" ht="15" customHeight="1" x14ac:dyDescent="0.15">
      <c r="B112" s="1001" t="s">
        <v>901</v>
      </c>
      <c r="C112" s="1002"/>
      <c r="D112" s="1002"/>
      <c r="E112" s="1002"/>
      <c r="F112" s="1002"/>
      <c r="G112" s="1002"/>
      <c r="H112" s="1002"/>
      <c r="I112" s="1002"/>
      <c r="J112" s="1003"/>
      <c r="K112" s="734"/>
      <c r="L112" s="734"/>
      <c r="M112" s="734"/>
      <c r="N112" s="466"/>
      <c r="O112" s="466"/>
      <c r="P112" s="466"/>
      <c r="Q112" s="709"/>
    </row>
    <row r="113" spans="2:17" s="442" customFormat="1" ht="15" customHeight="1" x14ac:dyDescent="0.15">
      <c r="B113" s="1001" t="s">
        <v>902</v>
      </c>
      <c r="C113" s="1002"/>
      <c r="D113" s="1002"/>
      <c r="E113" s="1002"/>
      <c r="F113" s="1002"/>
      <c r="G113" s="1002"/>
      <c r="H113" s="1002"/>
      <c r="I113" s="1002"/>
      <c r="J113" s="1003"/>
      <c r="K113" s="735"/>
      <c r="L113" s="735"/>
      <c r="M113" s="735"/>
      <c r="N113" s="467"/>
      <c r="O113" s="467"/>
      <c r="P113" s="467"/>
      <c r="Q113" s="709"/>
    </row>
    <row r="114" spans="2:17" s="442" customFormat="1" ht="15" customHeight="1" x14ac:dyDescent="0.15">
      <c r="B114" s="1001" t="s">
        <v>903</v>
      </c>
      <c r="C114" s="1002"/>
      <c r="D114" s="1002"/>
      <c r="E114" s="1002"/>
      <c r="F114" s="1002"/>
      <c r="G114" s="1002"/>
      <c r="H114" s="1002"/>
      <c r="I114" s="1002"/>
      <c r="J114" s="1003"/>
      <c r="K114" s="735"/>
      <c r="L114" s="735"/>
      <c r="M114" s="735"/>
      <c r="N114" s="467"/>
      <c r="O114" s="467"/>
      <c r="P114" s="467"/>
      <c r="Q114" s="709"/>
    </row>
    <row r="115" spans="2:17" s="442" customFormat="1" ht="15" customHeight="1" x14ac:dyDescent="0.15">
      <c r="B115" s="1001" t="s">
        <v>904</v>
      </c>
      <c r="C115" s="1002"/>
      <c r="D115" s="1002"/>
      <c r="E115" s="1002"/>
      <c r="F115" s="1002"/>
      <c r="G115" s="1002"/>
      <c r="H115" s="1002"/>
      <c r="I115" s="1002"/>
      <c r="J115" s="1003"/>
      <c r="K115" s="732"/>
      <c r="L115" s="733"/>
      <c r="M115" s="732"/>
      <c r="N115" s="465"/>
      <c r="O115" s="465"/>
      <c r="P115" s="465"/>
      <c r="Q115" s="709"/>
    </row>
    <row r="116" spans="2:17" s="442" customFormat="1" x14ac:dyDescent="0.15">
      <c r="B116" s="1001" t="s">
        <v>905</v>
      </c>
      <c r="C116" s="1002"/>
      <c r="D116" s="1002"/>
      <c r="E116" s="1002"/>
      <c r="F116" s="1002"/>
      <c r="G116" s="1002"/>
      <c r="H116" s="1002"/>
      <c r="I116" s="1002"/>
      <c r="J116" s="1003"/>
      <c r="K116" s="468"/>
      <c r="L116" s="468"/>
      <c r="M116" s="468"/>
      <c r="N116" s="468"/>
      <c r="O116" s="468"/>
      <c r="P116" s="468"/>
      <c r="Q116" s="709"/>
    </row>
    <row r="117" spans="2:17" s="442" customFormat="1" x14ac:dyDescent="0.15">
      <c r="B117" s="1001" t="s">
        <v>906</v>
      </c>
      <c r="C117" s="1002"/>
      <c r="D117" s="1002"/>
      <c r="E117" s="1002"/>
      <c r="F117" s="1002"/>
      <c r="G117" s="1002"/>
      <c r="H117" s="1002"/>
      <c r="I117" s="1002"/>
      <c r="J117" s="1003"/>
      <c r="K117" s="736"/>
      <c r="L117" s="736"/>
      <c r="M117" s="736"/>
      <c r="N117" s="469"/>
      <c r="O117" s="469"/>
      <c r="P117" s="469"/>
      <c r="Q117" s="709"/>
    </row>
    <row r="118" spans="2:17" s="485" customFormat="1" ht="15" customHeight="1" x14ac:dyDescent="0.15">
      <c r="B118" s="1147" t="s">
        <v>907</v>
      </c>
      <c r="C118" s="1148"/>
      <c r="D118" s="1148"/>
      <c r="E118" s="1148"/>
      <c r="F118" s="1148"/>
      <c r="G118" s="1148"/>
      <c r="H118" s="1148"/>
      <c r="I118" s="1148"/>
      <c r="J118" s="1149"/>
      <c r="K118" s="1090" t="s">
        <v>1333</v>
      </c>
      <c r="L118" s="1090"/>
      <c r="M118" s="1090"/>
      <c r="N118" s="1090" t="s">
        <v>1333</v>
      </c>
      <c r="O118" s="1090"/>
      <c r="P118" s="1090"/>
      <c r="Q118" s="709"/>
    </row>
    <row r="119" spans="2:17" x14ac:dyDescent="0.2">
      <c r="B119" s="1139" t="s">
        <v>285</v>
      </c>
      <c r="C119" s="1140"/>
      <c r="D119" s="1140"/>
      <c r="E119" s="1140"/>
      <c r="F119" s="1140"/>
      <c r="G119" s="1140"/>
      <c r="H119" s="1140"/>
      <c r="I119" s="1140"/>
      <c r="J119" s="1141"/>
      <c r="K119" s="480" t="s">
        <v>899</v>
      </c>
      <c r="L119" s="480" t="s">
        <v>908</v>
      </c>
      <c r="M119" s="480" t="s">
        <v>909</v>
      </c>
      <c r="N119" s="480" t="s">
        <v>924</v>
      </c>
      <c r="O119" s="480" t="s">
        <v>925</v>
      </c>
      <c r="P119" s="480" t="s">
        <v>926</v>
      </c>
    </row>
    <row r="120" spans="2:17" ht="32" x14ac:dyDescent="0.2">
      <c r="B120" s="303"/>
      <c r="C120" s="1145" t="s">
        <v>287</v>
      </c>
      <c r="D120" s="1145"/>
      <c r="E120" s="1145"/>
      <c r="F120" s="1145"/>
      <c r="G120" s="1146"/>
      <c r="H120" s="118" t="s">
        <v>16</v>
      </c>
      <c r="I120" s="290" t="s">
        <v>288</v>
      </c>
      <c r="J120" s="290" t="s">
        <v>929</v>
      </c>
      <c r="K120" s="290" t="s">
        <v>929</v>
      </c>
      <c r="L120" s="290" t="s">
        <v>929</v>
      </c>
      <c r="M120" s="290" t="s">
        <v>929</v>
      </c>
      <c r="N120" s="290" t="s">
        <v>929</v>
      </c>
      <c r="O120" s="290" t="s">
        <v>929</v>
      </c>
      <c r="P120" s="290" t="s">
        <v>929</v>
      </c>
    </row>
    <row r="121" spans="2:17" ht="15" customHeight="1" x14ac:dyDescent="0.2">
      <c r="B121" s="160">
        <v>1</v>
      </c>
      <c r="C121" s="1142"/>
      <c r="D121" s="1142"/>
      <c r="E121" s="1142"/>
      <c r="F121" s="1142"/>
      <c r="G121" s="1135"/>
      <c r="H121" s="616"/>
      <c r="I121" s="306"/>
      <c r="J121" s="437">
        <f>IFERROR(IF(INDEX(K121:P121,1,MATCH(SMALL($K$127:$P$127,1),$K$127:$P$127,0))&gt;0,INDEX(K121:P121,1,MATCH(SMALL($K$127:$P$127,1),$K$127:$P$127,0)),IF(INDEX(K121:P121,1,MATCH(SMALL($K$127:$P$127,2),$K$127:$P$127,0))&gt;0,INDEX(K121:P121,1,MATCH(SMALL($K$127:$P$127,2),$K$127:$P$127,0)),IF(INDEX(K121:P121,1,MATCH(SMALL($K$127:$P$127,3),$K$127:$P$127,0))&gt;0,INDEX(K121:P121,1,MATCH(SMALL($K$127:$P$127,3),$K$127:$P$127,0)),IF(INDEX(K121:P121,1,MATCH(SMALL($K$127:$P$127,4),$K$127:$P$127,0))&gt;0,INDEX(K121:P121,1,MATCH(SMALL($K$127:$P$127,4),$K$127:$P$127,0)),IF(INDEX(K121:P121,1,MATCH(SMALL($K$127:$P$127,5),$K$127:$P$127,0))&gt;0,INDEX(K121:P121,1,MATCH(SMALL($K$127:$P$127,5),$K$127:$P$127,0)),INDEX(K121:P121,1,MATCH(SMALL($K$127:$P$127,6),$K$127:$P$127,0))))))),0)</f>
        <v>0</v>
      </c>
      <c r="K121" s="312"/>
      <c r="L121" s="312"/>
      <c r="M121" s="312"/>
      <c r="N121" s="312"/>
      <c r="O121" s="312"/>
      <c r="P121" s="312"/>
    </row>
    <row r="122" spans="2:17" ht="15" customHeight="1" x14ac:dyDescent="0.2">
      <c r="B122" s="162">
        <v>2</v>
      </c>
      <c r="C122" s="1142"/>
      <c r="D122" s="1142"/>
      <c r="E122" s="1142"/>
      <c r="F122" s="1142"/>
      <c r="G122" s="1135"/>
      <c r="H122" s="171"/>
      <c r="I122" s="307"/>
      <c r="J122" s="437">
        <f t="shared" ref="J122:J125" si="3">IFERROR(IF(INDEX(K122:P122,1,MATCH(SMALL($K$127:$P$127,1),$K$127:$P$127,0))&gt;0,INDEX(K122:P122,1,MATCH(SMALL($K$127:$P$127,1),$K$127:$P$127,0)),IF(INDEX(K122:P122,1,MATCH(SMALL($K$127:$P$127,2),$K$127:$P$127,0))&gt;0,INDEX(K122:P122,1,MATCH(SMALL($K$127:$P$127,2),$K$127:$P$127,0)),IF(INDEX(K122:P122,1,MATCH(SMALL($K$127:$P$127,3),$K$127:$P$127,0))&gt;0,INDEX(K122:P122,1,MATCH(SMALL($K$127:$P$127,3),$K$127:$P$127,0)),IF(INDEX(K122:P122,1,MATCH(SMALL($K$127:$P$127,4),$K$127:$P$127,0))&gt;0,INDEX(K122:P122,1,MATCH(SMALL($K$127:$P$127,4),$K$127:$P$127,0)),IF(INDEX(K122:P122,1,MATCH(SMALL($K$127:$P$127,5),$K$127:$P$127,0))&gt;0,INDEX(K122:P122,1,MATCH(SMALL($K$127:$P$127,5),$K$127:$P$127,0)),INDEX(K122:P122,1,MATCH(SMALL($K$127:$P$127,6),$K$127:$P$127,0))))))),0)</f>
        <v>0</v>
      </c>
      <c r="K122" s="312"/>
      <c r="L122" s="312"/>
      <c r="M122" s="312"/>
      <c r="N122" s="312"/>
      <c r="O122" s="312"/>
      <c r="P122" s="312"/>
    </row>
    <row r="123" spans="2:17" ht="15" customHeight="1" x14ac:dyDescent="0.2">
      <c r="B123" s="160">
        <v>3</v>
      </c>
      <c r="C123" s="1142"/>
      <c r="D123" s="1142"/>
      <c r="E123" s="1142"/>
      <c r="F123" s="1142"/>
      <c r="G123" s="1135"/>
      <c r="H123" s="171"/>
      <c r="I123" s="307"/>
      <c r="J123" s="437">
        <f t="shared" si="3"/>
        <v>0</v>
      </c>
      <c r="K123" s="312"/>
      <c r="L123" s="312"/>
      <c r="M123" s="312"/>
      <c r="N123" s="312"/>
      <c r="O123" s="312"/>
      <c r="P123" s="312"/>
    </row>
    <row r="124" spans="2:17" ht="15" customHeight="1" x14ac:dyDescent="0.2">
      <c r="B124" s="162">
        <v>4</v>
      </c>
      <c r="C124" s="1142"/>
      <c r="D124" s="1142"/>
      <c r="E124" s="1142"/>
      <c r="F124" s="1142"/>
      <c r="G124" s="1135"/>
      <c r="H124" s="171"/>
      <c r="I124" s="307"/>
      <c r="J124" s="437">
        <f t="shared" si="3"/>
        <v>0</v>
      </c>
      <c r="K124" s="312"/>
      <c r="L124" s="312"/>
      <c r="M124" s="312"/>
      <c r="N124" s="312"/>
      <c r="O124" s="312"/>
      <c r="P124" s="312"/>
    </row>
    <row r="125" spans="2:17" ht="15" customHeight="1" x14ac:dyDescent="0.2">
      <c r="B125" s="160">
        <v>5</v>
      </c>
      <c r="C125" s="1142"/>
      <c r="D125" s="1142"/>
      <c r="E125" s="1142"/>
      <c r="F125" s="1142"/>
      <c r="G125" s="1135"/>
      <c r="H125" s="171"/>
      <c r="I125" s="307"/>
      <c r="J125" s="437">
        <f t="shared" si="3"/>
        <v>0</v>
      </c>
      <c r="K125" s="312"/>
      <c r="L125" s="312"/>
      <c r="M125" s="312"/>
      <c r="N125" s="312"/>
      <c r="O125" s="312"/>
      <c r="P125" s="312"/>
    </row>
    <row r="126" spans="2:17" s="442" customFormat="1" ht="15" customHeight="1" x14ac:dyDescent="0.15">
      <c r="B126" s="448"/>
      <c r="C126" s="1000" t="s">
        <v>910</v>
      </c>
      <c r="D126" s="1000"/>
      <c r="E126" s="1000"/>
      <c r="F126" s="1000"/>
      <c r="G126" s="1000"/>
      <c r="H126" s="1000"/>
      <c r="I126" s="1000"/>
      <c r="J126" s="1000"/>
      <c r="K126" s="452" t="s">
        <v>899</v>
      </c>
      <c r="L126" s="452" t="s">
        <v>908</v>
      </c>
      <c r="M126" s="452" t="s">
        <v>909</v>
      </c>
      <c r="N126" s="452" t="s">
        <v>924</v>
      </c>
      <c r="O126" s="452" t="s">
        <v>925</v>
      </c>
      <c r="P126" s="452" t="s">
        <v>926</v>
      </c>
      <c r="Q126" s="709"/>
    </row>
    <row r="127" spans="2:17" s="442" customFormat="1" ht="15" customHeight="1" x14ac:dyDescent="0.15">
      <c r="B127" s="1001" t="s">
        <v>1329</v>
      </c>
      <c r="C127" s="1002"/>
      <c r="D127" s="1002"/>
      <c r="E127" s="1002"/>
      <c r="F127" s="1002"/>
      <c r="G127" s="1002"/>
      <c r="H127" s="1002"/>
      <c r="I127" s="1002"/>
      <c r="J127" s="1003"/>
      <c r="K127" s="727" t="str">
        <f>IF(SUMPRODUCT(($H$121:$H$125)*($I$121:$I$125)*(K121:K125))=0,"-",SUMPRODUCT(($H$121:$H$125)*($I$121:$I$125)*(K121:K125)))</f>
        <v>-</v>
      </c>
      <c r="L127" s="727" t="str">
        <f t="shared" ref="L127:P127" si="4">IF(SUMPRODUCT(($H$121:$H$125)*($I$121:$I$125)*(L121:L125))=0,"-",SUMPRODUCT(($H$121:$H$125)*($I$121:$I$125)*(L121:L125)))</f>
        <v>-</v>
      </c>
      <c r="M127" s="727" t="str">
        <f t="shared" si="4"/>
        <v>-</v>
      </c>
      <c r="N127" s="727" t="str">
        <f t="shared" si="4"/>
        <v>-</v>
      </c>
      <c r="O127" s="727" t="str">
        <f t="shared" si="4"/>
        <v>-</v>
      </c>
      <c r="P127" s="727" t="str">
        <f t="shared" si="4"/>
        <v>-</v>
      </c>
      <c r="Q127" s="709"/>
    </row>
    <row r="128" spans="2:17" s="442" customFormat="1" ht="15" customHeight="1" x14ac:dyDescent="0.15">
      <c r="B128" s="1001" t="s">
        <v>900</v>
      </c>
      <c r="C128" s="1002"/>
      <c r="D128" s="1002"/>
      <c r="E128" s="1002"/>
      <c r="F128" s="1002"/>
      <c r="G128" s="1002"/>
      <c r="H128" s="1002"/>
      <c r="I128" s="1002"/>
      <c r="J128" s="1003"/>
      <c r="K128" s="732"/>
      <c r="L128" s="733"/>
      <c r="M128" s="733"/>
      <c r="N128" s="465"/>
      <c r="O128" s="465"/>
      <c r="P128" s="465"/>
      <c r="Q128" s="709"/>
    </row>
    <row r="129" spans="2:17" s="442" customFormat="1" ht="15" customHeight="1" x14ac:dyDescent="0.15">
      <c r="B129" s="1001" t="s">
        <v>901</v>
      </c>
      <c r="C129" s="1002"/>
      <c r="D129" s="1002"/>
      <c r="E129" s="1002"/>
      <c r="F129" s="1002"/>
      <c r="G129" s="1002"/>
      <c r="H129" s="1002"/>
      <c r="I129" s="1002"/>
      <c r="J129" s="1003"/>
      <c r="K129" s="734"/>
      <c r="L129" s="734"/>
      <c r="M129" s="734"/>
      <c r="N129" s="466"/>
      <c r="O129" s="466"/>
      <c r="P129" s="466"/>
      <c r="Q129" s="709"/>
    </row>
    <row r="130" spans="2:17" s="442" customFormat="1" ht="15" customHeight="1" x14ac:dyDescent="0.15">
      <c r="B130" s="1001" t="s">
        <v>902</v>
      </c>
      <c r="C130" s="1002"/>
      <c r="D130" s="1002"/>
      <c r="E130" s="1002"/>
      <c r="F130" s="1002"/>
      <c r="G130" s="1002"/>
      <c r="H130" s="1002"/>
      <c r="I130" s="1002"/>
      <c r="J130" s="1003"/>
      <c r="K130" s="735"/>
      <c r="L130" s="735"/>
      <c r="M130" s="735"/>
      <c r="N130" s="467"/>
      <c r="O130" s="467"/>
      <c r="P130" s="467"/>
      <c r="Q130" s="709"/>
    </row>
    <row r="131" spans="2:17" s="442" customFormat="1" ht="15" customHeight="1" x14ac:dyDescent="0.15">
      <c r="B131" s="1001" t="s">
        <v>903</v>
      </c>
      <c r="C131" s="1002"/>
      <c r="D131" s="1002"/>
      <c r="E131" s="1002"/>
      <c r="F131" s="1002"/>
      <c r="G131" s="1002"/>
      <c r="H131" s="1002"/>
      <c r="I131" s="1002"/>
      <c r="J131" s="1003"/>
      <c r="K131" s="735"/>
      <c r="L131" s="735"/>
      <c r="M131" s="735"/>
      <c r="N131" s="467"/>
      <c r="O131" s="467"/>
      <c r="P131" s="467"/>
      <c r="Q131" s="709"/>
    </row>
    <row r="132" spans="2:17" s="442" customFormat="1" ht="15" customHeight="1" x14ac:dyDescent="0.15">
      <c r="B132" s="1001" t="s">
        <v>904</v>
      </c>
      <c r="C132" s="1002"/>
      <c r="D132" s="1002"/>
      <c r="E132" s="1002"/>
      <c r="F132" s="1002"/>
      <c r="G132" s="1002"/>
      <c r="H132" s="1002"/>
      <c r="I132" s="1002"/>
      <c r="J132" s="1003"/>
      <c r="K132" s="732"/>
      <c r="L132" s="733"/>
      <c r="M132" s="732"/>
      <c r="N132" s="465"/>
      <c r="O132" s="465"/>
      <c r="P132" s="465"/>
      <c r="Q132" s="709"/>
    </row>
    <row r="133" spans="2:17" s="442" customFormat="1" x14ac:dyDescent="0.15">
      <c r="B133" s="1001" t="s">
        <v>905</v>
      </c>
      <c r="C133" s="1002"/>
      <c r="D133" s="1002"/>
      <c r="E133" s="1002"/>
      <c r="F133" s="1002"/>
      <c r="G133" s="1002"/>
      <c r="H133" s="1002"/>
      <c r="I133" s="1002"/>
      <c r="J133" s="1003"/>
      <c r="K133" s="468"/>
      <c r="L133" s="468"/>
      <c r="M133" s="468"/>
      <c r="N133" s="468"/>
      <c r="O133" s="468"/>
      <c r="P133" s="468"/>
      <c r="Q133" s="709"/>
    </row>
    <row r="134" spans="2:17" s="442" customFormat="1" x14ac:dyDescent="0.15">
      <c r="B134" s="1001" t="s">
        <v>906</v>
      </c>
      <c r="C134" s="1002"/>
      <c r="D134" s="1002"/>
      <c r="E134" s="1002"/>
      <c r="F134" s="1002"/>
      <c r="G134" s="1002"/>
      <c r="H134" s="1002"/>
      <c r="I134" s="1002"/>
      <c r="J134" s="1003"/>
      <c r="K134" s="736"/>
      <c r="L134" s="736"/>
      <c r="M134" s="736"/>
      <c r="N134" s="469"/>
      <c r="O134" s="469"/>
      <c r="P134" s="469"/>
      <c r="Q134" s="709"/>
    </row>
    <row r="135" spans="2:17" s="485" customFormat="1" ht="15" customHeight="1" x14ac:dyDescent="0.15">
      <c r="B135" s="1147" t="s">
        <v>907</v>
      </c>
      <c r="C135" s="1148"/>
      <c r="D135" s="1148"/>
      <c r="E135" s="1148"/>
      <c r="F135" s="1148"/>
      <c r="G135" s="1148"/>
      <c r="H135" s="1148"/>
      <c r="I135" s="1148"/>
      <c r="J135" s="1149"/>
      <c r="K135" s="1090" t="s">
        <v>1333</v>
      </c>
      <c r="L135" s="1090"/>
      <c r="M135" s="1090"/>
      <c r="N135" s="1090" t="s">
        <v>1333</v>
      </c>
      <c r="O135" s="1090"/>
      <c r="P135" s="1090"/>
      <c r="Q135" s="709"/>
    </row>
    <row r="136" spans="2:17" ht="15" customHeight="1" x14ac:dyDescent="0.2">
      <c r="B136" s="1139" t="s">
        <v>293</v>
      </c>
      <c r="C136" s="1140"/>
      <c r="D136" s="1140"/>
      <c r="E136" s="1140"/>
      <c r="F136" s="1140"/>
      <c r="G136" s="1140"/>
      <c r="H136" s="1140"/>
      <c r="I136" s="1140"/>
      <c r="J136" s="1141"/>
      <c r="K136" s="480" t="s">
        <v>899</v>
      </c>
      <c r="L136" s="480" t="s">
        <v>908</v>
      </c>
      <c r="M136" s="480" t="s">
        <v>909</v>
      </c>
      <c r="N136" s="480" t="s">
        <v>924</v>
      </c>
      <c r="O136" s="480" t="s">
        <v>925</v>
      </c>
      <c r="P136" s="480" t="s">
        <v>926</v>
      </c>
    </row>
    <row r="137" spans="2:17" ht="15" customHeight="1" x14ac:dyDescent="0.2">
      <c r="B137" s="303"/>
      <c r="C137" s="1133" t="s">
        <v>172</v>
      </c>
      <c r="D137" s="1133"/>
      <c r="E137" s="1133"/>
      <c r="F137" s="1133"/>
      <c r="G137" s="1133"/>
      <c r="H137" s="1134"/>
      <c r="I137" s="290" t="s">
        <v>16</v>
      </c>
      <c r="J137" s="290" t="s">
        <v>911</v>
      </c>
      <c r="K137" s="290" t="s">
        <v>911</v>
      </c>
      <c r="L137" s="290" t="s">
        <v>911</v>
      </c>
      <c r="M137" s="290" t="s">
        <v>911</v>
      </c>
      <c r="N137" s="290" t="s">
        <v>911</v>
      </c>
      <c r="O137" s="290" t="s">
        <v>911</v>
      </c>
      <c r="P137" s="290" t="s">
        <v>911</v>
      </c>
    </row>
    <row r="138" spans="2:17" ht="15" customHeight="1" x14ac:dyDescent="0.2">
      <c r="B138" s="172">
        <v>1</v>
      </c>
      <c r="C138" s="1150"/>
      <c r="D138" s="1151"/>
      <c r="E138" s="1151"/>
      <c r="F138" s="1151"/>
      <c r="G138" s="1151"/>
      <c r="H138" s="1152"/>
      <c r="I138" s="172"/>
      <c r="J138" s="476">
        <f>IFERROR(SMALL(K138:P138,1),0)</f>
        <v>0</v>
      </c>
      <c r="K138" s="723"/>
      <c r="L138" s="723"/>
      <c r="M138" s="723"/>
      <c r="N138" s="723"/>
      <c r="O138" s="723"/>
      <c r="P138" s="723"/>
    </row>
    <row r="139" spans="2:17" ht="15" customHeight="1" x14ac:dyDescent="0.2">
      <c r="B139" s="172">
        <v>2</v>
      </c>
      <c r="C139" s="1150"/>
      <c r="D139" s="1151"/>
      <c r="E139" s="1151"/>
      <c r="F139" s="1151"/>
      <c r="G139" s="1151"/>
      <c r="H139" s="1152"/>
      <c r="I139" s="172"/>
      <c r="J139" s="476">
        <f>IFERROR(SMALL(K139:P139,1),0)</f>
        <v>0</v>
      </c>
      <c r="K139" s="723"/>
      <c r="L139" s="723"/>
      <c r="M139" s="723"/>
      <c r="N139" s="723"/>
      <c r="O139" s="723"/>
      <c r="P139" s="723"/>
    </row>
    <row r="140" spans="2:17" ht="15" customHeight="1" x14ac:dyDescent="0.2">
      <c r="B140" s="172">
        <v>3</v>
      </c>
      <c r="C140" s="1150"/>
      <c r="D140" s="1151"/>
      <c r="E140" s="1151"/>
      <c r="F140" s="1151"/>
      <c r="G140" s="1151"/>
      <c r="H140" s="1152"/>
      <c r="I140" s="172"/>
      <c r="J140" s="476">
        <f>IFERROR(SMALL(K140:P140,1),0)</f>
        <v>0</v>
      </c>
      <c r="K140" s="723"/>
      <c r="L140" s="723"/>
      <c r="M140" s="723"/>
      <c r="N140" s="723"/>
      <c r="O140" s="723"/>
      <c r="P140" s="723"/>
    </row>
    <row r="141" spans="2:17" s="442" customFormat="1" ht="15" customHeight="1" x14ac:dyDescent="0.15">
      <c r="B141" s="448"/>
      <c r="C141" s="1000" t="s">
        <v>910</v>
      </c>
      <c r="D141" s="1000"/>
      <c r="E141" s="1000"/>
      <c r="F141" s="1000"/>
      <c r="G141" s="1000"/>
      <c r="H141" s="1000"/>
      <c r="I141" s="1000"/>
      <c r="J141" s="1000"/>
      <c r="K141" s="452" t="s">
        <v>899</v>
      </c>
      <c r="L141" s="452" t="s">
        <v>908</v>
      </c>
      <c r="M141" s="452" t="s">
        <v>909</v>
      </c>
      <c r="N141" s="452" t="s">
        <v>924</v>
      </c>
      <c r="O141" s="452" t="s">
        <v>925</v>
      </c>
      <c r="P141" s="452" t="s">
        <v>926</v>
      </c>
      <c r="Q141" s="709"/>
    </row>
    <row r="142" spans="2:17" s="442" customFormat="1" ht="15" customHeight="1" x14ac:dyDescent="0.15">
      <c r="B142" s="1001" t="s">
        <v>900</v>
      </c>
      <c r="C142" s="1002"/>
      <c r="D142" s="1002"/>
      <c r="E142" s="1002"/>
      <c r="F142" s="1002"/>
      <c r="G142" s="1002"/>
      <c r="H142" s="1002"/>
      <c r="I142" s="1002"/>
      <c r="J142" s="1003"/>
      <c r="K142" s="465"/>
      <c r="L142" s="465"/>
      <c r="M142" s="465"/>
      <c r="N142" s="465"/>
      <c r="O142" s="465"/>
      <c r="P142" s="465"/>
      <c r="Q142" s="709"/>
    </row>
    <row r="143" spans="2:17" s="442" customFormat="1" ht="15" customHeight="1" x14ac:dyDescent="0.15">
      <c r="B143" s="1001" t="s">
        <v>901</v>
      </c>
      <c r="C143" s="1002"/>
      <c r="D143" s="1002"/>
      <c r="E143" s="1002"/>
      <c r="F143" s="1002"/>
      <c r="G143" s="1002"/>
      <c r="H143" s="1002"/>
      <c r="I143" s="1002"/>
      <c r="J143" s="1003"/>
      <c r="K143" s="466"/>
      <c r="L143" s="466"/>
      <c r="M143" s="466"/>
      <c r="N143" s="466"/>
      <c r="O143" s="466"/>
      <c r="P143" s="466"/>
      <c r="Q143" s="709"/>
    </row>
    <row r="144" spans="2:17" s="442" customFormat="1" ht="15" customHeight="1" x14ac:dyDescent="0.15">
      <c r="B144" s="1001" t="s">
        <v>902</v>
      </c>
      <c r="C144" s="1002"/>
      <c r="D144" s="1002"/>
      <c r="E144" s="1002"/>
      <c r="F144" s="1002"/>
      <c r="G144" s="1002"/>
      <c r="H144" s="1002"/>
      <c r="I144" s="1002"/>
      <c r="J144" s="1003"/>
      <c r="K144" s="467"/>
      <c r="L144" s="467"/>
      <c r="M144" s="467"/>
      <c r="N144" s="467"/>
      <c r="O144" s="467"/>
      <c r="P144" s="467"/>
      <c r="Q144" s="709"/>
    </row>
    <row r="145" spans="2:17" s="442" customFormat="1" ht="15" customHeight="1" x14ac:dyDescent="0.15">
      <c r="B145" s="1001" t="s">
        <v>903</v>
      </c>
      <c r="C145" s="1002"/>
      <c r="D145" s="1002"/>
      <c r="E145" s="1002"/>
      <c r="F145" s="1002"/>
      <c r="G145" s="1002"/>
      <c r="H145" s="1002"/>
      <c r="I145" s="1002"/>
      <c r="J145" s="1003"/>
      <c r="K145" s="467"/>
      <c r="L145" s="467"/>
      <c r="M145" s="467"/>
      <c r="N145" s="467"/>
      <c r="O145" s="467"/>
      <c r="P145" s="467"/>
      <c r="Q145" s="709"/>
    </row>
    <row r="146" spans="2:17" s="442" customFormat="1" ht="15" customHeight="1" x14ac:dyDescent="0.15">
      <c r="B146" s="1001" t="s">
        <v>904</v>
      </c>
      <c r="C146" s="1002"/>
      <c r="D146" s="1002"/>
      <c r="E146" s="1002"/>
      <c r="F146" s="1002"/>
      <c r="G146" s="1002"/>
      <c r="H146" s="1002"/>
      <c r="I146" s="1002"/>
      <c r="J146" s="1003"/>
      <c r="K146" s="465"/>
      <c r="L146" s="465"/>
      <c r="M146" s="465"/>
      <c r="N146" s="465"/>
      <c r="O146" s="465"/>
      <c r="P146" s="465"/>
      <c r="Q146" s="709"/>
    </row>
    <row r="147" spans="2:17" s="442" customFormat="1" x14ac:dyDescent="0.15">
      <c r="B147" s="1001" t="s">
        <v>905</v>
      </c>
      <c r="C147" s="1002"/>
      <c r="D147" s="1002"/>
      <c r="E147" s="1002"/>
      <c r="F147" s="1002"/>
      <c r="G147" s="1002"/>
      <c r="H147" s="1002"/>
      <c r="I147" s="1002"/>
      <c r="J147" s="1003"/>
      <c r="K147" s="468"/>
      <c r="L147" s="468"/>
      <c r="M147" s="468"/>
      <c r="N147" s="468"/>
      <c r="O147" s="468"/>
      <c r="P147" s="468"/>
      <c r="Q147" s="709"/>
    </row>
    <row r="148" spans="2:17" s="442" customFormat="1" x14ac:dyDescent="0.15">
      <c r="B148" s="1001" t="s">
        <v>906</v>
      </c>
      <c r="C148" s="1002"/>
      <c r="D148" s="1002"/>
      <c r="E148" s="1002"/>
      <c r="F148" s="1002"/>
      <c r="G148" s="1002"/>
      <c r="H148" s="1002"/>
      <c r="I148" s="1002"/>
      <c r="J148" s="1003"/>
      <c r="K148" s="469"/>
      <c r="L148" s="469"/>
      <c r="M148" s="469"/>
      <c r="N148" s="469"/>
      <c r="O148" s="469"/>
      <c r="P148" s="469"/>
      <c r="Q148" s="709"/>
    </row>
    <row r="149" spans="2:17" s="485" customFormat="1" ht="15" customHeight="1" x14ac:dyDescent="0.15">
      <c r="B149" s="1147" t="s">
        <v>907</v>
      </c>
      <c r="C149" s="1148"/>
      <c r="D149" s="1148"/>
      <c r="E149" s="1148"/>
      <c r="F149" s="1148"/>
      <c r="G149" s="1148"/>
      <c r="H149" s="1148"/>
      <c r="I149" s="1148"/>
      <c r="J149" s="1149"/>
      <c r="K149" s="1090" t="s">
        <v>897</v>
      </c>
      <c r="L149" s="1090"/>
      <c r="M149" s="1090"/>
      <c r="N149" s="1090" t="s">
        <v>897</v>
      </c>
      <c r="O149" s="1090"/>
      <c r="P149" s="1090"/>
      <c r="Q149" s="709"/>
    </row>
    <row r="150" spans="2:17" ht="15" customHeight="1" x14ac:dyDescent="0.2">
      <c r="B150" s="1137" t="s">
        <v>698</v>
      </c>
      <c r="C150" s="1138"/>
      <c r="D150" s="1138"/>
      <c r="E150" s="1138"/>
      <c r="F150" s="1138"/>
      <c r="G150" s="1138"/>
      <c r="H150" s="1138"/>
      <c r="I150" s="1138"/>
      <c r="J150" s="1155"/>
      <c r="K150" s="321" t="s">
        <v>899</v>
      </c>
      <c r="L150" s="321" t="s">
        <v>908</v>
      </c>
      <c r="M150" s="321" t="s">
        <v>909</v>
      </c>
      <c r="N150" s="321" t="s">
        <v>924</v>
      </c>
      <c r="O150" s="321" t="s">
        <v>925</v>
      </c>
      <c r="P150" s="321" t="s">
        <v>926</v>
      </c>
    </row>
    <row r="151" spans="2:17" ht="15" customHeight="1" x14ac:dyDescent="0.2">
      <c r="B151" s="1132" t="s">
        <v>15</v>
      </c>
      <c r="C151" s="1133"/>
      <c r="D151" s="1133"/>
      <c r="E151" s="1133"/>
      <c r="F151" s="1133"/>
      <c r="G151" s="1133"/>
      <c r="H151" s="1134"/>
      <c r="I151" s="290" t="s">
        <v>16</v>
      </c>
      <c r="J151" s="290" t="s">
        <v>911</v>
      </c>
      <c r="K151" s="290" t="s">
        <v>911</v>
      </c>
      <c r="L151" s="290" t="s">
        <v>911</v>
      </c>
      <c r="M151" s="290" t="s">
        <v>911</v>
      </c>
      <c r="N151" s="290" t="s">
        <v>911</v>
      </c>
      <c r="O151" s="290" t="s">
        <v>911</v>
      </c>
      <c r="P151" s="290" t="s">
        <v>911</v>
      </c>
    </row>
    <row r="152" spans="2:17" ht="15" customHeight="1" x14ac:dyDescent="0.2">
      <c r="B152" s="172">
        <v>1</v>
      </c>
      <c r="C152" s="1150"/>
      <c r="D152" s="1151"/>
      <c r="E152" s="1151"/>
      <c r="F152" s="1151"/>
      <c r="G152" s="1151"/>
      <c r="H152" s="1152"/>
      <c r="I152" s="172"/>
      <c r="J152" s="476">
        <f>IFERROR(SMALL(K152:P152,1),0)</f>
        <v>0</v>
      </c>
      <c r="K152" s="172"/>
      <c r="L152" s="172"/>
      <c r="M152" s="172"/>
      <c r="N152" s="172"/>
      <c r="O152" s="172"/>
      <c r="P152" s="723"/>
    </row>
    <row r="153" spans="2:17" ht="15" customHeight="1" x14ac:dyDescent="0.2">
      <c r="B153" s="172">
        <v>2</v>
      </c>
      <c r="C153" s="1150"/>
      <c r="D153" s="1151"/>
      <c r="E153" s="1151"/>
      <c r="F153" s="1151"/>
      <c r="G153" s="1151"/>
      <c r="H153" s="1152"/>
      <c r="I153" s="172"/>
      <c r="J153" s="476">
        <f>IFERROR(SMALL(K153:P153,1),0)</f>
        <v>0</v>
      </c>
      <c r="K153" s="172"/>
      <c r="L153" s="172"/>
      <c r="M153" s="172"/>
      <c r="N153" s="172"/>
      <c r="O153" s="172"/>
      <c r="P153" s="723"/>
    </row>
    <row r="154" spans="2:17" ht="15" customHeight="1" x14ac:dyDescent="0.2">
      <c r="B154" s="172">
        <v>3</v>
      </c>
      <c r="C154" s="1150"/>
      <c r="D154" s="1151"/>
      <c r="E154" s="1151"/>
      <c r="F154" s="1151"/>
      <c r="G154" s="1151"/>
      <c r="H154" s="1152"/>
      <c r="I154" s="172"/>
      <c r="J154" s="476">
        <f>IFERROR(SMALL(K154:P154,1),0)</f>
        <v>0</v>
      </c>
      <c r="K154" s="172"/>
      <c r="L154" s="172"/>
      <c r="M154" s="172"/>
      <c r="N154" s="172"/>
      <c r="O154" s="172"/>
      <c r="P154" s="723"/>
    </row>
    <row r="155" spans="2:17" s="442" customFormat="1" ht="15" customHeight="1" x14ac:dyDescent="0.15">
      <c r="B155" s="448"/>
      <c r="C155" s="1000" t="s">
        <v>910</v>
      </c>
      <c r="D155" s="1000"/>
      <c r="E155" s="1000"/>
      <c r="F155" s="1000"/>
      <c r="G155" s="1000"/>
      <c r="H155" s="1000"/>
      <c r="I155" s="1000"/>
      <c r="J155" s="1000"/>
      <c r="K155" s="452" t="s">
        <v>899</v>
      </c>
      <c r="L155" s="452" t="s">
        <v>908</v>
      </c>
      <c r="M155" s="452" t="s">
        <v>909</v>
      </c>
      <c r="N155" s="452" t="s">
        <v>924</v>
      </c>
      <c r="O155" s="452" t="s">
        <v>925</v>
      </c>
      <c r="P155" s="452" t="s">
        <v>926</v>
      </c>
      <c r="Q155" s="709"/>
    </row>
    <row r="156" spans="2:17" s="442" customFormat="1" ht="15" customHeight="1" x14ac:dyDescent="0.15">
      <c r="B156" s="1001" t="s">
        <v>900</v>
      </c>
      <c r="C156" s="1002"/>
      <c r="D156" s="1002"/>
      <c r="E156" s="1002"/>
      <c r="F156" s="1002"/>
      <c r="G156" s="1002"/>
      <c r="H156" s="1002"/>
      <c r="I156" s="1002"/>
      <c r="J156" s="1003"/>
      <c r="K156" s="465"/>
      <c r="L156" s="465"/>
      <c r="M156" s="465"/>
      <c r="N156" s="465"/>
      <c r="O156" s="465"/>
      <c r="P156" s="465"/>
      <c r="Q156" s="709"/>
    </row>
    <row r="157" spans="2:17" s="442" customFormat="1" ht="15" customHeight="1" x14ac:dyDescent="0.15">
      <c r="B157" s="1001" t="s">
        <v>901</v>
      </c>
      <c r="C157" s="1002"/>
      <c r="D157" s="1002"/>
      <c r="E157" s="1002"/>
      <c r="F157" s="1002"/>
      <c r="G157" s="1002"/>
      <c r="H157" s="1002"/>
      <c r="I157" s="1002"/>
      <c r="J157" s="1003"/>
      <c r="K157" s="466"/>
      <c r="L157" s="466"/>
      <c r="M157" s="466"/>
      <c r="N157" s="466"/>
      <c r="O157" s="466"/>
      <c r="P157" s="466"/>
      <c r="Q157" s="709"/>
    </row>
    <row r="158" spans="2:17" s="442" customFormat="1" ht="15" customHeight="1" x14ac:dyDescent="0.15">
      <c r="B158" s="1001" t="s">
        <v>902</v>
      </c>
      <c r="C158" s="1002"/>
      <c r="D158" s="1002"/>
      <c r="E158" s="1002"/>
      <c r="F158" s="1002"/>
      <c r="G158" s="1002"/>
      <c r="H158" s="1002"/>
      <c r="I158" s="1002"/>
      <c r="J158" s="1003"/>
      <c r="K158" s="467"/>
      <c r="L158" s="467"/>
      <c r="M158" s="467"/>
      <c r="N158" s="467"/>
      <c r="O158" s="467"/>
      <c r="P158" s="467"/>
      <c r="Q158" s="709"/>
    </row>
    <row r="159" spans="2:17" s="442" customFormat="1" ht="15" customHeight="1" x14ac:dyDescent="0.15">
      <c r="B159" s="1001" t="s">
        <v>903</v>
      </c>
      <c r="C159" s="1002"/>
      <c r="D159" s="1002"/>
      <c r="E159" s="1002"/>
      <c r="F159" s="1002"/>
      <c r="G159" s="1002"/>
      <c r="H159" s="1002"/>
      <c r="I159" s="1002"/>
      <c r="J159" s="1003"/>
      <c r="K159" s="467"/>
      <c r="L159" s="467"/>
      <c r="M159" s="467"/>
      <c r="N159" s="467"/>
      <c r="O159" s="467"/>
      <c r="P159" s="467"/>
      <c r="Q159" s="709"/>
    </row>
    <row r="160" spans="2:17" s="442" customFormat="1" ht="15" customHeight="1" x14ac:dyDescent="0.15">
      <c r="B160" s="1001" t="s">
        <v>904</v>
      </c>
      <c r="C160" s="1002"/>
      <c r="D160" s="1002"/>
      <c r="E160" s="1002"/>
      <c r="F160" s="1002"/>
      <c r="G160" s="1002"/>
      <c r="H160" s="1002"/>
      <c r="I160" s="1002"/>
      <c r="J160" s="1003"/>
      <c r="K160" s="465"/>
      <c r="L160" s="465"/>
      <c r="M160" s="465"/>
      <c r="N160" s="465"/>
      <c r="O160" s="465"/>
      <c r="P160" s="465"/>
      <c r="Q160" s="709"/>
    </row>
    <row r="161" spans="2:17" s="442" customFormat="1" x14ac:dyDescent="0.15">
      <c r="B161" s="1001" t="s">
        <v>905</v>
      </c>
      <c r="C161" s="1002"/>
      <c r="D161" s="1002"/>
      <c r="E161" s="1002"/>
      <c r="F161" s="1002"/>
      <c r="G161" s="1002"/>
      <c r="H161" s="1002"/>
      <c r="I161" s="1002"/>
      <c r="J161" s="1003"/>
      <c r="K161" s="468"/>
      <c r="L161" s="468"/>
      <c r="M161" s="468"/>
      <c r="N161" s="468"/>
      <c r="O161" s="468"/>
      <c r="P161" s="468"/>
      <c r="Q161" s="709"/>
    </row>
    <row r="162" spans="2:17" s="442" customFormat="1" x14ac:dyDescent="0.15">
      <c r="B162" s="1001" t="s">
        <v>906</v>
      </c>
      <c r="C162" s="1002"/>
      <c r="D162" s="1002"/>
      <c r="E162" s="1002"/>
      <c r="F162" s="1002"/>
      <c r="G162" s="1002"/>
      <c r="H162" s="1002"/>
      <c r="I162" s="1002"/>
      <c r="J162" s="1003"/>
      <c r="K162" s="469"/>
      <c r="L162" s="469"/>
      <c r="M162" s="469"/>
      <c r="N162" s="469"/>
      <c r="O162" s="469"/>
      <c r="P162" s="469"/>
      <c r="Q162" s="709"/>
    </row>
    <row r="163" spans="2:17" s="485" customFormat="1" ht="15" customHeight="1" x14ac:dyDescent="0.15">
      <c r="B163" s="1147" t="s">
        <v>907</v>
      </c>
      <c r="C163" s="1148"/>
      <c r="D163" s="1148"/>
      <c r="E163" s="1148"/>
      <c r="F163" s="1148"/>
      <c r="G163" s="1148"/>
      <c r="H163" s="1148"/>
      <c r="I163" s="1148"/>
      <c r="J163" s="1149"/>
      <c r="K163" s="1090" t="s">
        <v>897</v>
      </c>
      <c r="L163" s="1090"/>
      <c r="M163" s="1090"/>
      <c r="N163" s="1090" t="s">
        <v>897</v>
      </c>
      <c r="O163" s="1090"/>
      <c r="P163" s="1090"/>
      <c r="Q163" s="709"/>
    </row>
  </sheetData>
  <sheetProtection algorithmName="SHA-512" hashValue="7w0Z2uofMzW4XNcYzV1PmM8QIxghjHNVenOBAXwMO+Lxup4F7bfzp8zTAJHXJQF39nyr9rb5Dmo94ZBWXYPx+w==" saltValue="ovV5NevkizCchZfPS8Kr0w==" spinCount="100000" sheet="1" objects="1" scenarios="1"/>
  <mergeCells count="171">
    <mergeCell ref="Q5:Q7"/>
    <mergeCell ref="K118:M118"/>
    <mergeCell ref="N118:P118"/>
    <mergeCell ref="B118:J118"/>
    <mergeCell ref="C105:G105"/>
    <mergeCell ref="C106:G106"/>
    <mergeCell ref="K163:M163"/>
    <mergeCell ref="N163:P163"/>
    <mergeCell ref="N149:P149"/>
    <mergeCell ref="B150:J150"/>
    <mergeCell ref="B156:J156"/>
    <mergeCell ref="B157:J157"/>
    <mergeCell ref="B158:J158"/>
    <mergeCell ref="B159:J159"/>
    <mergeCell ref="B151:H151"/>
    <mergeCell ref="C152:H152"/>
    <mergeCell ref="K149:M149"/>
    <mergeCell ref="B160:J160"/>
    <mergeCell ref="B161:J161"/>
    <mergeCell ref="B162:J162"/>
    <mergeCell ref="B163:J163"/>
    <mergeCell ref="C153:H153"/>
    <mergeCell ref="C154:H154"/>
    <mergeCell ref="C155:J155"/>
    <mergeCell ref="B147:J147"/>
    <mergeCell ref="B148:J148"/>
    <mergeCell ref="B149:J149"/>
    <mergeCell ref="K135:M135"/>
    <mergeCell ref="N135:P135"/>
    <mergeCell ref="B136:J136"/>
    <mergeCell ref="C140:H140"/>
    <mergeCell ref="C141:J141"/>
    <mergeCell ref="B142:J142"/>
    <mergeCell ref="B145:J145"/>
    <mergeCell ref="B146:J146"/>
    <mergeCell ref="B143:J143"/>
    <mergeCell ref="B144:J144"/>
    <mergeCell ref="C137:H137"/>
    <mergeCell ref="C138:H138"/>
    <mergeCell ref="C139:H139"/>
    <mergeCell ref="B135:J135"/>
    <mergeCell ref="C90:G90"/>
    <mergeCell ref="C91:G91"/>
    <mergeCell ref="C92:G92"/>
    <mergeCell ref="B133:J133"/>
    <mergeCell ref="C122:G122"/>
    <mergeCell ref="C123:G123"/>
    <mergeCell ref="C124:G124"/>
    <mergeCell ref="C125:G125"/>
    <mergeCell ref="C88:G88"/>
    <mergeCell ref="C89:G89"/>
    <mergeCell ref="B134:J134"/>
    <mergeCell ref="B129:J129"/>
    <mergeCell ref="B130:J130"/>
    <mergeCell ref="B131:J131"/>
    <mergeCell ref="B132:J132"/>
    <mergeCell ref="B119:J119"/>
    <mergeCell ref="C126:J126"/>
    <mergeCell ref="B127:J127"/>
    <mergeCell ref="C97:G97"/>
    <mergeCell ref="C98:G98"/>
    <mergeCell ref="C102:G102"/>
    <mergeCell ref="C103:G103"/>
    <mergeCell ref="C104:G104"/>
    <mergeCell ref="C121:G121"/>
    <mergeCell ref="C108:G108"/>
    <mergeCell ref="B117:J117"/>
    <mergeCell ref="B115:J115"/>
    <mergeCell ref="B116:J116"/>
    <mergeCell ref="C120:G120"/>
    <mergeCell ref="C107:G107"/>
    <mergeCell ref="B111:J111"/>
    <mergeCell ref="B128:J128"/>
    <mergeCell ref="B2:J2"/>
    <mergeCell ref="B3:J4"/>
    <mergeCell ref="B5:J5"/>
    <mergeCell ref="B6:J6"/>
    <mergeCell ref="C93:G93"/>
    <mergeCell ref="C94:G94"/>
    <mergeCell ref="C95:G95"/>
    <mergeCell ref="C72:G72"/>
    <mergeCell ref="C73:G73"/>
    <mergeCell ref="C74:G74"/>
    <mergeCell ref="C83:G83"/>
    <mergeCell ref="C78:G78"/>
    <mergeCell ref="C79:G79"/>
    <mergeCell ref="C80:G80"/>
    <mergeCell ref="C75:G75"/>
    <mergeCell ref="C76:G76"/>
    <mergeCell ref="C77:G77"/>
    <mergeCell ref="C38:G38"/>
    <mergeCell ref="C51:G51"/>
    <mergeCell ref="C52:G52"/>
    <mergeCell ref="C53:G53"/>
    <mergeCell ref="C48:G48"/>
    <mergeCell ref="C49:G49"/>
    <mergeCell ref="C50:G50"/>
    <mergeCell ref="K3:P3"/>
    <mergeCell ref="C109:J109"/>
    <mergeCell ref="B110:J110"/>
    <mergeCell ref="B112:J112"/>
    <mergeCell ref="B113:J113"/>
    <mergeCell ref="B114:J114"/>
    <mergeCell ref="C99:G99"/>
    <mergeCell ref="C100:G100"/>
    <mergeCell ref="C101:G101"/>
    <mergeCell ref="C96:G96"/>
    <mergeCell ref="C63:G63"/>
    <mergeCell ref="C64:G64"/>
    <mergeCell ref="C65:G65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37:G37"/>
    <mergeCell ref="C82:G82"/>
    <mergeCell ref="C69:G69"/>
    <mergeCell ref="C70:G70"/>
    <mergeCell ref="C71:G71"/>
    <mergeCell ref="C66:G66"/>
    <mergeCell ref="C67:G67"/>
    <mergeCell ref="C68:G68"/>
    <mergeCell ref="C81:G81"/>
    <mergeCell ref="C87:G87"/>
    <mergeCell ref="C84:G84"/>
    <mergeCell ref="C85:G85"/>
    <mergeCell ref="C86:G86"/>
    <mergeCell ref="C45:G45"/>
    <mergeCell ref="C46:G46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3:G33"/>
    <mergeCell ref="C34:G34"/>
    <mergeCell ref="C35:G35"/>
    <mergeCell ref="C30:G30"/>
    <mergeCell ref="C31:G31"/>
    <mergeCell ref="C32:G32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</mergeCells>
  <conditionalFormatting sqref="B107">
    <cfRule type="expression" dxfId="206" priority="6">
      <formula>"R8=0"</formula>
    </cfRule>
  </conditionalFormatting>
  <conditionalFormatting sqref="C8:G107">
    <cfRule type="expression" dxfId="205" priority="9">
      <formula>OR(AND(C8&lt;&gt;"",Q8=""),AND(COUNT(K8:P8)&gt;0,COUNT(K8:P8)&lt;3))</formula>
    </cfRule>
  </conditionalFormatting>
  <dataValidations count="1">
    <dataValidation type="list" allowBlank="1" showInputMessage="1" showErrorMessage="1" sqref="Q8:Q107" xr:uid="{00000000-0002-0000-13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13.6640625" style="362" customWidth="1"/>
    <col min="11" max="11" width="17.6640625" style="362" customWidth="1"/>
    <col min="12" max="12" width="16.83203125" style="362" bestFit="1" customWidth="1"/>
    <col min="13" max="14" width="14.6640625" style="362" customWidth="1"/>
    <col min="15" max="16" width="3.6640625" style="362" customWidth="1"/>
    <col min="17" max="17" width="13.83203125" style="362" customWidth="1"/>
    <col min="18" max="21" width="10.6640625" style="362" customWidth="1"/>
    <col min="22" max="22" width="11.6640625" style="362" customWidth="1"/>
    <col min="23" max="23" width="12.83203125" style="362" customWidth="1"/>
    <col min="24" max="24" width="18.6640625" style="362" customWidth="1"/>
    <col min="25" max="25" width="18.83203125" style="705" customWidth="1"/>
    <col min="26" max="16384" width="9.1640625" style="362"/>
  </cols>
  <sheetData>
    <row r="2" spans="2:26" ht="22.5" customHeight="1" x14ac:dyDescent="0.2">
      <c r="B2" s="1057" t="s">
        <v>938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  <c r="P2" s="1174" t="str">
        <f>B2</f>
        <v>CUSTOS - ILUMINAÇÃO (ORIGEM DOS RECURSOS)</v>
      </c>
      <c r="Q2" s="1175"/>
      <c r="R2" s="1175"/>
      <c r="S2" s="1175"/>
      <c r="T2" s="1175"/>
      <c r="U2" s="1175"/>
      <c r="V2" s="1175"/>
      <c r="W2" s="1175"/>
      <c r="X2" s="1175"/>
      <c r="Y2" s="1175"/>
      <c r="Z2" s="369"/>
    </row>
    <row r="3" spans="2:26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  <c r="P3" s="1086" t="s">
        <v>688</v>
      </c>
      <c r="Q3" s="1087"/>
      <c r="R3" s="1087"/>
      <c r="S3" s="1087"/>
      <c r="T3" s="1087"/>
      <c r="U3" s="1087"/>
      <c r="V3" s="1087"/>
      <c r="W3" s="1087"/>
      <c r="X3" s="1087"/>
      <c r="Y3" s="1087"/>
    </row>
    <row r="4" spans="2:26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  <c r="P4" s="1072"/>
      <c r="Q4" s="1073"/>
      <c r="R4" s="1073"/>
      <c r="S4" s="1073"/>
      <c r="T4" s="1073"/>
      <c r="U4" s="1073"/>
      <c r="V4" s="1073"/>
      <c r="W4" s="1073"/>
      <c r="X4" s="1073"/>
      <c r="Y4" s="1073"/>
    </row>
    <row r="5" spans="2:26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55"/>
      <c r="P5" s="1173"/>
      <c r="Q5" s="1173"/>
      <c r="R5" s="1173"/>
      <c r="S5" s="1173"/>
      <c r="T5" s="1173"/>
      <c r="U5" s="1173"/>
      <c r="V5" s="1173"/>
      <c r="W5" s="1173"/>
      <c r="X5" s="1173"/>
      <c r="Y5" s="1173"/>
    </row>
    <row r="6" spans="2:26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1"/>
      <c r="P6" s="1172" t="s">
        <v>276</v>
      </c>
      <c r="Q6" s="1172"/>
      <c r="R6" s="1172"/>
      <c r="S6" s="1172"/>
      <c r="T6" s="1172"/>
      <c r="U6" s="1172"/>
      <c r="V6" s="1172"/>
      <c r="W6" s="1172"/>
      <c r="X6" s="1172"/>
      <c r="Y6" s="1172"/>
    </row>
    <row r="7" spans="2:26" ht="16" x14ac:dyDescent="0.2">
      <c r="B7" s="1154" t="s">
        <v>277</v>
      </c>
      <c r="C7" s="1154"/>
      <c r="D7" s="1154"/>
      <c r="E7" s="1171"/>
      <c r="F7" s="1171"/>
      <c r="G7" s="1171"/>
      <c r="H7" s="290" t="s">
        <v>278</v>
      </c>
      <c r="I7" s="290" t="s">
        <v>16</v>
      </c>
      <c r="J7" s="290" t="s">
        <v>232</v>
      </c>
      <c r="K7" s="159" t="s">
        <v>279</v>
      </c>
      <c r="L7" s="290" t="s">
        <v>781</v>
      </c>
      <c r="M7" s="118" t="s">
        <v>233</v>
      </c>
      <c r="N7" s="118" t="s">
        <v>234</v>
      </c>
      <c r="P7" s="1154" t="str">
        <f>B7</f>
        <v>Materiais e equipamentos</v>
      </c>
      <c r="Q7" s="1154"/>
      <c r="R7" s="1154"/>
      <c r="S7" s="1171"/>
      <c r="T7" s="1171"/>
      <c r="U7" s="1171"/>
      <c r="V7" s="290" t="s">
        <v>278</v>
      </c>
      <c r="W7" s="159" t="s">
        <v>280</v>
      </c>
      <c r="X7" s="159" t="s">
        <v>281</v>
      </c>
      <c r="Y7" s="159" t="s">
        <v>1317</v>
      </c>
    </row>
    <row r="8" spans="2:26" ht="15" customHeight="1" outlineLevel="1" x14ac:dyDescent="0.2">
      <c r="B8" s="160">
        <v>1</v>
      </c>
      <c r="C8" s="1143" t="str">
        <f>IF(ISBLANK('IlumCusto (ORÇ)'!C8)," ",'IlumCusto (ORÇ)'!C8)</f>
        <v xml:space="preserve"> </v>
      </c>
      <c r="D8" s="1144"/>
      <c r="E8" s="1144"/>
      <c r="F8" s="1144"/>
      <c r="G8" s="1144"/>
      <c r="H8" s="491">
        <f>'IlumCusto (ORÇ)'!H8</f>
        <v>0</v>
      </c>
      <c r="I8" s="493">
        <f>'IlumCusto (ORÇ)'!I8</f>
        <v>0</v>
      </c>
      <c r="J8" s="313">
        <f>'IlumCusto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1" t="str">
        <f>IF(OR(C8=0,C8=""),"",C8)</f>
        <v xml:space="preserve"> </v>
      </c>
      <c r="R8" s="1161"/>
      <c r="S8" s="1161"/>
      <c r="T8" s="1161"/>
      <c r="U8" s="1162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Contábil'!$D$7&gt;0),ROUND(K8*($K$146/$K$109)*W8,2),0)</f>
        <v>0</v>
      </c>
      <c r="Y8" s="706">
        <f>'IlumCusto (ORÇ)'!Q8</f>
        <v>0</v>
      </c>
    </row>
    <row r="9" spans="2:26" ht="15" customHeight="1" outlineLevel="1" x14ac:dyDescent="0.2">
      <c r="B9" s="162">
        <v>2</v>
      </c>
      <c r="C9" s="1143" t="str">
        <f>IF(ISBLANK('IlumCusto (ORÇ)'!C9)," ",'IlumCusto (ORÇ)'!C9)</f>
        <v xml:space="preserve"> </v>
      </c>
      <c r="D9" s="1144"/>
      <c r="E9" s="1144"/>
      <c r="F9" s="1144"/>
      <c r="G9" s="1144"/>
      <c r="H9" s="491">
        <f>'IlumCusto (ORÇ)'!H9</f>
        <v>0</v>
      </c>
      <c r="I9" s="493">
        <f>'IlumCusto (ORÇ)'!I9</f>
        <v>0</v>
      </c>
      <c r="J9" s="313">
        <f>'IlumCusto (ORÇ)'!J9</f>
        <v>0</v>
      </c>
      <c r="K9" s="313">
        <f t="shared" ref="K9:K72" si="0">I9*J9</f>
        <v>0</v>
      </c>
      <c r="L9" s="313">
        <f t="shared" ref="L9:L72" si="1">K9-M9-N9</f>
        <v>0</v>
      </c>
      <c r="M9" s="312"/>
      <c r="N9" s="312"/>
      <c r="P9" s="160">
        <f t="shared" ref="P9:P106" si="2">B9</f>
        <v>2</v>
      </c>
      <c r="Q9" s="1161" t="str">
        <f t="shared" ref="Q9:Q72" si="3">IF(OR(C9=0,C9=""),"",C9)</f>
        <v xml:space="preserve"> </v>
      </c>
      <c r="R9" s="1161"/>
      <c r="S9" s="1161"/>
      <c r="T9" s="1161"/>
      <c r="U9" s="1162"/>
      <c r="V9" s="161">
        <f t="shared" ref="V9:V72" si="4">IF(H9="",0,H9)</f>
        <v>0</v>
      </c>
      <c r="W9" s="314">
        <f t="shared" ref="W9:W39" si="5">IF(OR(V9="",V9=0),0,(Desc*((1+Desc)^V9))/(((1+Desc)^V9)-1))</f>
        <v>0</v>
      </c>
      <c r="X9" s="315">
        <f>IF(AND(K9&gt;0,'Custo Contábil'!$D$7&gt;0),ROUND(K9*($K$146/$K$109)*W9,2),0)</f>
        <v>0</v>
      </c>
      <c r="Y9" s="706">
        <f>'IlumCusto (ORÇ)'!Q9</f>
        <v>0</v>
      </c>
    </row>
    <row r="10" spans="2:26" ht="15" customHeight="1" outlineLevel="1" x14ac:dyDescent="0.2">
      <c r="B10" s="160">
        <v>3</v>
      </c>
      <c r="C10" s="1143" t="str">
        <f>IF(ISBLANK('IlumCusto (ORÇ)'!C10)," ",'IlumCusto (ORÇ)'!C10)</f>
        <v xml:space="preserve"> </v>
      </c>
      <c r="D10" s="1144"/>
      <c r="E10" s="1144"/>
      <c r="F10" s="1144"/>
      <c r="G10" s="1144"/>
      <c r="H10" s="491">
        <f>'IlumCusto (ORÇ)'!H10</f>
        <v>0</v>
      </c>
      <c r="I10" s="493">
        <f>'IlumCusto (ORÇ)'!I10</f>
        <v>0</v>
      </c>
      <c r="J10" s="313">
        <f>'IlumCusto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1" t="str">
        <f t="shared" si="3"/>
        <v xml:space="preserve"> </v>
      </c>
      <c r="R10" s="1161"/>
      <c r="S10" s="1161"/>
      <c r="T10" s="1161"/>
      <c r="U10" s="1162"/>
      <c r="V10" s="161">
        <f t="shared" si="4"/>
        <v>0</v>
      </c>
      <c r="W10" s="314">
        <f t="shared" si="5"/>
        <v>0</v>
      </c>
      <c r="X10" s="315">
        <f>IF(AND(K10&gt;0,'Custo Contábil'!$D$7&gt;0),ROUND(K10*($K$146/$K$109)*W10,2),0)</f>
        <v>0</v>
      </c>
      <c r="Y10" s="706">
        <f>'IlumCusto (ORÇ)'!Q10</f>
        <v>0</v>
      </c>
    </row>
    <row r="11" spans="2:26" ht="15" customHeight="1" outlineLevel="1" x14ac:dyDescent="0.2">
      <c r="B11" s="162">
        <v>4</v>
      </c>
      <c r="C11" s="1143" t="str">
        <f>IF(ISBLANK('IlumCusto (ORÇ)'!C11)," ",'IlumCusto (ORÇ)'!C11)</f>
        <v xml:space="preserve"> </v>
      </c>
      <c r="D11" s="1144"/>
      <c r="E11" s="1144"/>
      <c r="F11" s="1144"/>
      <c r="G11" s="1144"/>
      <c r="H11" s="491">
        <f>'IlumCusto (ORÇ)'!H11</f>
        <v>0</v>
      </c>
      <c r="I11" s="493">
        <f>'IlumCusto (ORÇ)'!I11</f>
        <v>0</v>
      </c>
      <c r="J11" s="313">
        <f>'IlumCusto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1" t="str">
        <f t="shared" si="3"/>
        <v xml:space="preserve"> </v>
      </c>
      <c r="R11" s="1161"/>
      <c r="S11" s="1161"/>
      <c r="T11" s="1161"/>
      <c r="U11" s="1162"/>
      <c r="V11" s="161">
        <f t="shared" si="4"/>
        <v>0</v>
      </c>
      <c r="W11" s="314">
        <f t="shared" si="5"/>
        <v>0</v>
      </c>
      <c r="X11" s="315">
        <f>IF(AND(K11&gt;0,'Custo Contábil'!$D$7&gt;0),ROUND(K11*($K$146/$K$109)*W11,2),0)</f>
        <v>0</v>
      </c>
      <c r="Y11" s="706">
        <f>'IlumCusto (ORÇ)'!Q11</f>
        <v>0</v>
      </c>
    </row>
    <row r="12" spans="2:26" ht="15" customHeight="1" outlineLevel="1" x14ac:dyDescent="0.2">
      <c r="B12" s="160">
        <v>5</v>
      </c>
      <c r="C12" s="1143" t="str">
        <f>IF(ISBLANK('IlumCusto (ORÇ)'!C12)," ",'IlumCusto (ORÇ)'!C12)</f>
        <v xml:space="preserve"> </v>
      </c>
      <c r="D12" s="1144"/>
      <c r="E12" s="1144"/>
      <c r="F12" s="1144"/>
      <c r="G12" s="1144"/>
      <c r="H12" s="491">
        <f>'IlumCusto (ORÇ)'!H12</f>
        <v>0</v>
      </c>
      <c r="I12" s="493">
        <f>'IlumCusto (ORÇ)'!I12</f>
        <v>0</v>
      </c>
      <c r="J12" s="313">
        <f>'IlumCusto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1" t="str">
        <f t="shared" si="3"/>
        <v xml:space="preserve"> </v>
      </c>
      <c r="R12" s="1161"/>
      <c r="S12" s="1161"/>
      <c r="T12" s="1161"/>
      <c r="U12" s="1162"/>
      <c r="V12" s="161">
        <f t="shared" si="4"/>
        <v>0</v>
      </c>
      <c r="W12" s="314">
        <f t="shared" si="5"/>
        <v>0</v>
      </c>
      <c r="X12" s="315">
        <f>IF(AND(K12&gt;0,'Custo Contábil'!$D$7&gt;0),ROUND(K12*($K$146/$K$109)*W12,2),0)</f>
        <v>0</v>
      </c>
      <c r="Y12" s="706">
        <f>'IlumCusto (ORÇ)'!Q12</f>
        <v>0</v>
      </c>
    </row>
    <row r="13" spans="2:26" ht="15" customHeight="1" outlineLevel="1" x14ac:dyDescent="0.2">
      <c r="B13" s="162">
        <v>6</v>
      </c>
      <c r="C13" s="1143" t="str">
        <f>IF(ISBLANK('IlumCusto (ORÇ)'!C13)," ",'IlumCusto (ORÇ)'!C13)</f>
        <v xml:space="preserve"> </v>
      </c>
      <c r="D13" s="1144"/>
      <c r="E13" s="1144"/>
      <c r="F13" s="1144"/>
      <c r="G13" s="1144"/>
      <c r="H13" s="491">
        <f>'IlumCusto (ORÇ)'!H13</f>
        <v>0</v>
      </c>
      <c r="I13" s="493">
        <f>'IlumCusto (ORÇ)'!I13</f>
        <v>0</v>
      </c>
      <c r="J13" s="313">
        <f>'IlumCusto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1" t="str">
        <f t="shared" si="3"/>
        <v xml:space="preserve"> </v>
      </c>
      <c r="R13" s="1161"/>
      <c r="S13" s="1161"/>
      <c r="T13" s="1161"/>
      <c r="U13" s="1162"/>
      <c r="V13" s="161">
        <f t="shared" si="4"/>
        <v>0</v>
      </c>
      <c r="W13" s="314">
        <f t="shared" si="5"/>
        <v>0</v>
      </c>
      <c r="X13" s="315">
        <f>IF(AND(K13&gt;0,'Custo Contábil'!$D$7&gt;0),ROUND(K13*($K$146/$K$109)*W13,2),0)</f>
        <v>0</v>
      </c>
      <c r="Y13" s="706">
        <f>'IlumCusto (ORÇ)'!Q13</f>
        <v>0</v>
      </c>
    </row>
    <row r="14" spans="2:26" ht="15" customHeight="1" outlineLevel="1" x14ac:dyDescent="0.2">
      <c r="B14" s="160">
        <v>7</v>
      </c>
      <c r="C14" s="1143" t="str">
        <f>IF(ISBLANK('IlumCusto (ORÇ)'!C14)," ",'IlumCusto (ORÇ)'!C14)</f>
        <v xml:space="preserve"> </v>
      </c>
      <c r="D14" s="1144"/>
      <c r="E14" s="1144"/>
      <c r="F14" s="1144"/>
      <c r="G14" s="1144"/>
      <c r="H14" s="491">
        <f>'IlumCusto (ORÇ)'!H14</f>
        <v>0</v>
      </c>
      <c r="I14" s="493">
        <f>'IlumCusto (ORÇ)'!I14</f>
        <v>0</v>
      </c>
      <c r="J14" s="313">
        <f>'IlumCusto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1" t="str">
        <f t="shared" si="3"/>
        <v xml:space="preserve"> </v>
      </c>
      <c r="R14" s="1161"/>
      <c r="S14" s="1161"/>
      <c r="T14" s="1161"/>
      <c r="U14" s="1162"/>
      <c r="V14" s="161">
        <f t="shared" si="4"/>
        <v>0</v>
      </c>
      <c r="W14" s="314">
        <f t="shared" si="5"/>
        <v>0</v>
      </c>
      <c r="X14" s="315">
        <f>IF(AND(K14&gt;0,'Custo Contábil'!$D$7&gt;0),ROUND(K14*($K$146/$K$109)*W14,2),0)</f>
        <v>0</v>
      </c>
      <c r="Y14" s="706">
        <f>'IlumCusto (ORÇ)'!Q14</f>
        <v>0</v>
      </c>
    </row>
    <row r="15" spans="2:26" ht="15" customHeight="1" outlineLevel="1" x14ac:dyDescent="0.2">
      <c r="B15" s="162">
        <v>8</v>
      </c>
      <c r="C15" s="1143" t="str">
        <f>IF(ISBLANK('IlumCusto (ORÇ)'!C15)," ",'IlumCusto (ORÇ)'!C15)</f>
        <v xml:space="preserve"> </v>
      </c>
      <c r="D15" s="1144"/>
      <c r="E15" s="1144"/>
      <c r="F15" s="1144"/>
      <c r="G15" s="1144"/>
      <c r="H15" s="491">
        <f>'IlumCusto (ORÇ)'!H15</f>
        <v>0</v>
      </c>
      <c r="I15" s="493">
        <f>'IlumCusto (ORÇ)'!I15</f>
        <v>0</v>
      </c>
      <c r="J15" s="313">
        <f>'IlumCusto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1" t="str">
        <f t="shared" si="3"/>
        <v xml:space="preserve"> </v>
      </c>
      <c r="R15" s="1161"/>
      <c r="S15" s="1161"/>
      <c r="T15" s="1161"/>
      <c r="U15" s="1162"/>
      <c r="V15" s="161">
        <f t="shared" si="4"/>
        <v>0</v>
      </c>
      <c r="W15" s="314">
        <f t="shared" si="5"/>
        <v>0</v>
      </c>
      <c r="X15" s="315">
        <f>IF(AND(K15&gt;0,'Custo Contábil'!$D$7&gt;0),ROUND(K15*($K$146/$K$109)*W15,2),0)</f>
        <v>0</v>
      </c>
      <c r="Y15" s="706">
        <f>'IlumCusto (ORÇ)'!Q15</f>
        <v>0</v>
      </c>
    </row>
    <row r="16" spans="2:26" ht="15" customHeight="1" outlineLevel="1" x14ac:dyDescent="0.2">
      <c r="B16" s="160">
        <v>9</v>
      </c>
      <c r="C16" s="1143" t="str">
        <f>IF(ISBLANK('IlumCusto (ORÇ)'!C16)," ",'IlumCusto (ORÇ)'!C16)</f>
        <v xml:space="preserve"> </v>
      </c>
      <c r="D16" s="1144"/>
      <c r="E16" s="1144"/>
      <c r="F16" s="1144"/>
      <c r="G16" s="1144"/>
      <c r="H16" s="491">
        <f>'IlumCusto (ORÇ)'!H16</f>
        <v>0</v>
      </c>
      <c r="I16" s="493">
        <f>'IlumCusto (ORÇ)'!I16</f>
        <v>0</v>
      </c>
      <c r="J16" s="313">
        <f>'IlumCusto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1" t="str">
        <f t="shared" si="3"/>
        <v xml:space="preserve"> </v>
      </c>
      <c r="R16" s="1161"/>
      <c r="S16" s="1161"/>
      <c r="T16" s="1161"/>
      <c r="U16" s="1162"/>
      <c r="V16" s="161">
        <f t="shared" si="4"/>
        <v>0</v>
      </c>
      <c r="W16" s="314">
        <f t="shared" si="5"/>
        <v>0</v>
      </c>
      <c r="X16" s="315">
        <f>IF(AND(K16&gt;0,'Custo Contábil'!$D$7&gt;0),ROUND(K16*($K$146/$K$109)*W16,2),0)</f>
        <v>0</v>
      </c>
      <c r="Y16" s="706">
        <f>'IlumCusto (ORÇ)'!Q16</f>
        <v>0</v>
      </c>
    </row>
    <row r="17" spans="2:25" ht="15" customHeight="1" outlineLevel="1" x14ac:dyDescent="0.2">
      <c r="B17" s="162">
        <v>10</v>
      </c>
      <c r="C17" s="1143" t="str">
        <f>IF(ISBLANK('IlumCusto (ORÇ)'!C17)," ",'IlumCusto (ORÇ)'!C17)</f>
        <v xml:space="preserve"> </v>
      </c>
      <c r="D17" s="1144"/>
      <c r="E17" s="1144"/>
      <c r="F17" s="1144"/>
      <c r="G17" s="1144"/>
      <c r="H17" s="491">
        <f>'IlumCusto (ORÇ)'!H17</f>
        <v>0</v>
      </c>
      <c r="I17" s="493">
        <f>'IlumCusto (ORÇ)'!I17</f>
        <v>0</v>
      </c>
      <c r="J17" s="313">
        <f>'IlumCusto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1" t="str">
        <f t="shared" si="3"/>
        <v xml:space="preserve"> </v>
      </c>
      <c r="R17" s="1161"/>
      <c r="S17" s="1161"/>
      <c r="T17" s="1161"/>
      <c r="U17" s="1162"/>
      <c r="V17" s="161">
        <f t="shared" si="4"/>
        <v>0</v>
      </c>
      <c r="W17" s="314">
        <f t="shared" si="5"/>
        <v>0</v>
      </c>
      <c r="X17" s="315">
        <f>IF(AND(K17&gt;0,'Custo Contábil'!$D$7&gt;0),ROUND(K17*($K$146/$K$109)*W17,2),0)</f>
        <v>0</v>
      </c>
      <c r="Y17" s="706">
        <f>'IlumCusto (ORÇ)'!Q17</f>
        <v>0</v>
      </c>
    </row>
    <row r="18" spans="2:25" ht="15" customHeight="1" outlineLevel="1" x14ac:dyDescent="0.2">
      <c r="B18" s="160">
        <v>11</v>
      </c>
      <c r="C18" s="1143" t="str">
        <f>IF(ISBLANK('IlumCusto (ORÇ)'!C18)," ",'IlumCusto (ORÇ)'!C18)</f>
        <v xml:space="preserve"> </v>
      </c>
      <c r="D18" s="1144"/>
      <c r="E18" s="1144"/>
      <c r="F18" s="1144"/>
      <c r="G18" s="1144"/>
      <c r="H18" s="491">
        <f>'IlumCusto (ORÇ)'!H18</f>
        <v>0</v>
      </c>
      <c r="I18" s="493">
        <f>'IlumCusto (ORÇ)'!I18</f>
        <v>0</v>
      </c>
      <c r="J18" s="313">
        <f>'IlumCusto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1" t="str">
        <f t="shared" si="3"/>
        <v xml:space="preserve"> </v>
      </c>
      <c r="R18" s="1161"/>
      <c r="S18" s="1161"/>
      <c r="T18" s="1161"/>
      <c r="U18" s="1162"/>
      <c r="V18" s="161">
        <f t="shared" si="4"/>
        <v>0</v>
      </c>
      <c r="W18" s="314">
        <f t="shared" si="5"/>
        <v>0</v>
      </c>
      <c r="X18" s="315">
        <f>IF(AND(K18&gt;0,'Custo Contábil'!$D$7&gt;0),ROUND(K18*($K$146/$K$109)*W18,2),0)</f>
        <v>0</v>
      </c>
      <c r="Y18" s="706">
        <f>'IlumCusto (ORÇ)'!Q18</f>
        <v>0</v>
      </c>
    </row>
    <row r="19" spans="2:25" ht="15" customHeight="1" outlineLevel="1" x14ac:dyDescent="0.2">
      <c r="B19" s="162">
        <v>12</v>
      </c>
      <c r="C19" s="1143" t="str">
        <f>IF(ISBLANK('IlumCusto (ORÇ)'!C19)," ",'IlumCusto (ORÇ)'!C19)</f>
        <v xml:space="preserve"> </v>
      </c>
      <c r="D19" s="1144"/>
      <c r="E19" s="1144"/>
      <c r="F19" s="1144"/>
      <c r="G19" s="1144"/>
      <c r="H19" s="491">
        <f>'IlumCusto (ORÇ)'!H19</f>
        <v>0</v>
      </c>
      <c r="I19" s="493">
        <f>'IlumCusto (ORÇ)'!I19</f>
        <v>0</v>
      </c>
      <c r="J19" s="313">
        <f>'IlumCusto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1" t="str">
        <f t="shared" si="3"/>
        <v xml:space="preserve"> </v>
      </c>
      <c r="R19" s="1161"/>
      <c r="S19" s="1161"/>
      <c r="T19" s="1161"/>
      <c r="U19" s="1162"/>
      <c r="V19" s="161">
        <f t="shared" si="4"/>
        <v>0</v>
      </c>
      <c r="W19" s="314">
        <f t="shared" si="5"/>
        <v>0</v>
      </c>
      <c r="X19" s="315">
        <f>IF(AND(K19&gt;0,'Custo Contábil'!$D$7&gt;0),ROUND(K19*($K$146/$K$109)*W19,2),0)</f>
        <v>0</v>
      </c>
      <c r="Y19" s="706">
        <f>'IlumCusto (ORÇ)'!Q19</f>
        <v>0</v>
      </c>
    </row>
    <row r="20" spans="2:25" ht="15" customHeight="1" outlineLevel="1" x14ac:dyDescent="0.2">
      <c r="B20" s="160">
        <v>13</v>
      </c>
      <c r="C20" s="1143" t="str">
        <f>IF(ISBLANK('IlumCusto (ORÇ)'!C20)," ",'IlumCusto (ORÇ)'!C20)</f>
        <v xml:space="preserve"> </v>
      </c>
      <c r="D20" s="1144"/>
      <c r="E20" s="1144"/>
      <c r="F20" s="1144"/>
      <c r="G20" s="1144"/>
      <c r="H20" s="491">
        <f>'IlumCusto (ORÇ)'!H20</f>
        <v>0</v>
      </c>
      <c r="I20" s="493">
        <f>'IlumCusto (ORÇ)'!I20</f>
        <v>0</v>
      </c>
      <c r="J20" s="313">
        <f>'IlumCusto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1" t="str">
        <f t="shared" si="3"/>
        <v xml:space="preserve"> </v>
      </c>
      <c r="R20" s="1161"/>
      <c r="S20" s="1161"/>
      <c r="T20" s="1161"/>
      <c r="U20" s="1162"/>
      <c r="V20" s="161">
        <f t="shared" si="4"/>
        <v>0</v>
      </c>
      <c r="W20" s="314">
        <f t="shared" si="5"/>
        <v>0</v>
      </c>
      <c r="X20" s="315">
        <f>IF(AND(K20&gt;0,'Custo Contábil'!$D$7&gt;0),ROUND(K20*($K$146/$K$109)*W20,2),0)</f>
        <v>0</v>
      </c>
      <c r="Y20" s="706">
        <f>'IlumCusto (ORÇ)'!Q20</f>
        <v>0</v>
      </c>
    </row>
    <row r="21" spans="2:25" ht="15" customHeight="1" outlineLevel="1" x14ac:dyDescent="0.2">
      <c r="B21" s="162">
        <v>14</v>
      </c>
      <c r="C21" s="1143" t="str">
        <f>IF(ISBLANK('IlumCusto (ORÇ)'!C21)," ",'IlumCusto (ORÇ)'!C21)</f>
        <v xml:space="preserve"> </v>
      </c>
      <c r="D21" s="1144"/>
      <c r="E21" s="1144"/>
      <c r="F21" s="1144"/>
      <c r="G21" s="1144"/>
      <c r="H21" s="491">
        <f>'IlumCusto (ORÇ)'!H21</f>
        <v>0</v>
      </c>
      <c r="I21" s="493">
        <f>'IlumCusto (ORÇ)'!I21</f>
        <v>0</v>
      </c>
      <c r="J21" s="313">
        <f>'IlumCusto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1" t="str">
        <f t="shared" si="3"/>
        <v xml:space="preserve"> </v>
      </c>
      <c r="R21" s="1161"/>
      <c r="S21" s="1161"/>
      <c r="T21" s="1161"/>
      <c r="U21" s="1162"/>
      <c r="V21" s="161">
        <f t="shared" si="4"/>
        <v>0</v>
      </c>
      <c r="W21" s="314">
        <f t="shared" si="5"/>
        <v>0</v>
      </c>
      <c r="X21" s="315">
        <f>IF(AND(K21&gt;0,'Custo Contábil'!$D$7&gt;0),ROUND(K21*($K$146/$K$109)*W21,2),0)</f>
        <v>0</v>
      </c>
      <c r="Y21" s="706">
        <f>'IlumCusto (ORÇ)'!Q21</f>
        <v>0</v>
      </c>
    </row>
    <row r="22" spans="2:25" ht="15" customHeight="1" outlineLevel="1" x14ac:dyDescent="0.2">
      <c r="B22" s="160">
        <v>15</v>
      </c>
      <c r="C22" s="1143" t="str">
        <f>IF(ISBLANK('IlumCusto (ORÇ)'!C22)," ",'IlumCusto (ORÇ)'!C22)</f>
        <v xml:space="preserve"> </v>
      </c>
      <c r="D22" s="1144"/>
      <c r="E22" s="1144"/>
      <c r="F22" s="1144"/>
      <c r="G22" s="1144"/>
      <c r="H22" s="491">
        <f>'IlumCusto (ORÇ)'!H22</f>
        <v>0</v>
      </c>
      <c r="I22" s="493">
        <f>'IlumCusto (ORÇ)'!I22</f>
        <v>0</v>
      </c>
      <c r="J22" s="313">
        <f>'IlumCusto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1" t="str">
        <f t="shared" si="3"/>
        <v xml:space="preserve"> </v>
      </c>
      <c r="R22" s="1161"/>
      <c r="S22" s="1161"/>
      <c r="T22" s="1161"/>
      <c r="U22" s="1162"/>
      <c r="V22" s="161">
        <f t="shared" si="4"/>
        <v>0</v>
      </c>
      <c r="W22" s="314">
        <f t="shared" si="5"/>
        <v>0</v>
      </c>
      <c r="X22" s="315">
        <f>IF(AND(K22&gt;0,'Custo Contábil'!$D$7&gt;0),ROUND(K22*($K$146/$K$109)*W22,2),0)</f>
        <v>0</v>
      </c>
      <c r="Y22" s="706">
        <f>'IlumCusto (ORÇ)'!Q22</f>
        <v>0</v>
      </c>
    </row>
    <row r="23" spans="2:25" ht="15" customHeight="1" outlineLevel="1" x14ac:dyDescent="0.2">
      <c r="B23" s="162">
        <v>16</v>
      </c>
      <c r="C23" s="1143" t="str">
        <f>IF(ISBLANK('IlumCusto (ORÇ)'!C23)," ",'IlumCusto (ORÇ)'!C23)</f>
        <v xml:space="preserve"> </v>
      </c>
      <c r="D23" s="1144"/>
      <c r="E23" s="1144"/>
      <c r="F23" s="1144"/>
      <c r="G23" s="1144"/>
      <c r="H23" s="491">
        <f>'IlumCusto (ORÇ)'!H23</f>
        <v>0</v>
      </c>
      <c r="I23" s="493">
        <f>'IlumCusto (ORÇ)'!I23</f>
        <v>0</v>
      </c>
      <c r="J23" s="313">
        <f>'IlumCusto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1" t="str">
        <f t="shared" si="3"/>
        <v xml:space="preserve"> </v>
      </c>
      <c r="R23" s="1161"/>
      <c r="S23" s="1161"/>
      <c r="T23" s="1161"/>
      <c r="U23" s="1162"/>
      <c r="V23" s="161">
        <f t="shared" si="4"/>
        <v>0</v>
      </c>
      <c r="W23" s="314">
        <f t="shared" si="5"/>
        <v>0</v>
      </c>
      <c r="X23" s="315">
        <f>IF(AND(K23&gt;0,'Custo Contábil'!$D$7&gt;0),ROUND(K23*($K$146/$K$109)*W23,2),0)</f>
        <v>0</v>
      </c>
      <c r="Y23" s="706">
        <f>'IlumCusto (ORÇ)'!Q23</f>
        <v>0</v>
      </c>
    </row>
    <row r="24" spans="2:25" ht="15" customHeight="1" outlineLevel="1" x14ac:dyDescent="0.2">
      <c r="B24" s="160">
        <v>17</v>
      </c>
      <c r="C24" s="1143" t="str">
        <f>IF(ISBLANK('IlumCusto (ORÇ)'!C24)," ",'IlumCusto (ORÇ)'!C24)</f>
        <v xml:space="preserve"> </v>
      </c>
      <c r="D24" s="1144"/>
      <c r="E24" s="1144"/>
      <c r="F24" s="1144"/>
      <c r="G24" s="1144"/>
      <c r="H24" s="491">
        <f>'IlumCusto (ORÇ)'!H24</f>
        <v>0</v>
      </c>
      <c r="I24" s="493">
        <f>'IlumCusto (ORÇ)'!I24</f>
        <v>0</v>
      </c>
      <c r="J24" s="313">
        <f>'IlumCusto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1" t="str">
        <f t="shared" si="3"/>
        <v xml:space="preserve"> </v>
      </c>
      <c r="R24" s="1161"/>
      <c r="S24" s="1161"/>
      <c r="T24" s="1161"/>
      <c r="U24" s="1162"/>
      <c r="V24" s="161">
        <f t="shared" si="4"/>
        <v>0</v>
      </c>
      <c r="W24" s="314">
        <f t="shared" si="5"/>
        <v>0</v>
      </c>
      <c r="X24" s="315">
        <f>IF(AND(K24&gt;0,'Custo Contábil'!$D$7&gt;0),ROUND(K24*($K$146/$K$109)*W24,2),0)</f>
        <v>0</v>
      </c>
      <c r="Y24" s="706">
        <f>'IlumCusto (ORÇ)'!Q24</f>
        <v>0</v>
      </c>
    </row>
    <row r="25" spans="2:25" ht="15" customHeight="1" outlineLevel="1" x14ac:dyDescent="0.2">
      <c r="B25" s="162">
        <v>18</v>
      </c>
      <c r="C25" s="1143" t="str">
        <f>IF(ISBLANK('IlumCusto (ORÇ)'!C25)," ",'IlumCusto (ORÇ)'!C25)</f>
        <v xml:space="preserve"> </v>
      </c>
      <c r="D25" s="1144"/>
      <c r="E25" s="1144"/>
      <c r="F25" s="1144"/>
      <c r="G25" s="1144"/>
      <c r="H25" s="491">
        <f>'IlumCusto (ORÇ)'!H25</f>
        <v>0</v>
      </c>
      <c r="I25" s="493">
        <f>'IlumCusto (ORÇ)'!I25</f>
        <v>0</v>
      </c>
      <c r="J25" s="313">
        <f>'IlumCusto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1" t="str">
        <f t="shared" si="3"/>
        <v xml:space="preserve"> </v>
      </c>
      <c r="R25" s="1161"/>
      <c r="S25" s="1161"/>
      <c r="T25" s="1161"/>
      <c r="U25" s="1162"/>
      <c r="V25" s="161">
        <f t="shared" si="4"/>
        <v>0</v>
      </c>
      <c r="W25" s="314">
        <f t="shared" si="5"/>
        <v>0</v>
      </c>
      <c r="X25" s="315">
        <f>IF(AND(K25&gt;0,'Custo Contábil'!$D$7&gt;0),ROUND(K25*($K$146/$K$109)*W25,2),0)</f>
        <v>0</v>
      </c>
      <c r="Y25" s="706">
        <f>'IlumCusto (ORÇ)'!Q25</f>
        <v>0</v>
      </c>
    </row>
    <row r="26" spans="2:25" ht="15" customHeight="1" outlineLevel="1" x14ac:dyDescent="0.2">
      <c r="B26" s="160">
        <v>19</v>
      </c>
      <c r="C26" s="1143" t="str">
        <f>IF(ISBLANK('IlumCusto (ORÇ)'!C26)," ",'IlumCusto (ORÇ)'!C26)</f>
        <v xml:space="preserve"> </v>
      </c>
      <c r="D26" s="1144"/>
      <c r="E26" s="1144"/>
      <c r="F26" s="1144"/>
      <c r="G26" s="1144"/>
      <c r="H26" s="491">
        <f>'IlumCusto (ORÇ)'!H26</f>
        <v>0</v>
      </c>
      <c r="I26" s="493">
        <f>'IlumCusto (ORÇ)'!I26</f>
        <v>0</v>
      </c>
      <c r="J26" s="313">
        <f>'IlumCusto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1" t="str">
        <f t="shared" si="3"/>
        <v xml:space="preserve"> </v>
      </c>
      <c r="R26" s="1161"/>
      <c r="S26" s="1161"/>
      <c r="T26" s="1161"/>
      <c r="U26" s="1162"/>
      <c r="V26" s="161">
        <f t="shared" si="4"/>
        <v>0</v>
      </c>
      <c r="W26" s="314">
        <f t="shared" si="5"/>
        <v>0</v>
      </c>
      <c r="X26" s="315">
        <f>IF(AND(K26&gt;0,'Custo Contábil'!$D$7&gt;0),ROUND(K26*($K$146/$K$109)*W26,2),0)</f>
        <v>0</v>
      </c>
      <c r="Y26" s="706">
        <f>'IlumCusto (ORÇ)'!Q26</f>
        <v>0</v>
      </c>
    </row>
    <row r="27" spans="2:25" ht="15" customHeight="1" outlineLevel="1" x14ac:dyDescent="0.2">
      <c r="B27" s="162">
        <v>20</v>
      </c>
      <c r="C27" s="1143" t="str">
        <f>IF(ISBLANK('IlumCusto (ORÇ)'!C27)," ",'IlumCusto (ORÇ)'!C27)</f>
        <v xml:space="preserve"> </v>
      </c>
      <c r="D27" s="1144"/>
      <c r="E27" s="1144"/>
      <c r="F27" s="1144"/>
      <c r="G27" s="1144"/>
      <c r="H27" s="491">
        <f>'IlumCusto (ORÇ)'!H27</f>
        <v>0</v>
      </c>
      <c r="I27" s="493">
        <f>'IlumCusto (ORÇ)'!I27</f>
        <v>0</v>
      </c>
      <c r="J27" s="313">
        <f>'IlumCusto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1" t="str">
        <f t="shared" si="3"/>
        <v xml:space="preserve"> </v>
      </c>
      <c r="R27" s="1161"/>
      <c r="S27" s="1161"/>
      <c r="T27" s="1161"/>
      <c r="U27" s="1162"/>
      <c r="V27" s="161">
        <f t="shared" si="4"/>
        <v>0</v>
      </c>
      <c r="W27" s="314">
        <f t="shared" si="5"/>
        <v>0</v>
      </c>
      <c r="X27" s="315">
        <f>IF(AND(K27&gt;0,'Custo Contábil'!$D$7&gt;0),ROUND(K27*($K$146/$K$109)*W27,2),0)</f>
        <v>0</v>
      </c>
      <c r="Y27" s="706">
        <f>'IlumCusto (ORÇ)'!Q27</f>
        <v>0</v>
      </c>
    </row>
    <row r="28" spans="2:25" ht="15" customHeight="1" outlineLevel="1" x14ac:dyDescent="0.2">
      <c r="B28" s="160">
        <v>21</v>
      </c>
      <c r="C28" s="1143" t="str">
        <f>IF(ISBLANK('IlumCusto (ORÇ)'!C28)," ",'IlumCusto (ORÇ)'!C28)</f>
        <v xml:space="preserve"> </v>
      </c>
      <c r="D28" s="1144"/>
      <c r="E28" s="1144"/>
      <c r="F28" s="1144"/>
      <c r="G28" s="1144"/>
      <c r="H28" s="491">
        <f>'IlumCusto (ORÇ)'!H28</f>
        <v>0</v>
      </c>
      <c r="I28" s="493">
        <f>'IlumCusto (ORÇ)'!I28</f>
        <v>0</v>
      </c>
      <c r="J28" s="313">
        <f>'IlumCusto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1" t="str">
        <f t="shared" si="3"/>
        <v xml:space="preserve"> </v>
      </c>
      <c r="R28" s="1161"/>
      <c r="S28" s="1161"/>
      <c r="T28" s="1161"/>
      <c r="U28" s="1162"/>
      <c r="V28" s="161">
        <f t="shared" si="4"/>
        <v>0</v>
      </c>
      <c r="W28" s="314">
        <f t="shared" si="5"/>
        <v>0</v>
      </c>
      <c r="X28" s="315">
        <f>IF(AND(K28&gt;0,'Custo Contábil'!$D$7&gt;0),ROUND(K28*($K$146/$K$109)*W28,2),0)</f>
        <v>0</v>
      </c>
      <c r="Y28" s="706">
        <f>'IlumCusto (ORÇ)'!Q28</f>
        <v>0</v>
      </c>
    </row>
    <row r="29" spans="2:25" ht="15" customHeight="1" outlineLevel="1" x14ac:dyDescent="0.2">
      <c r="B29" s="162">
        <v>22</v>
      </c>
      <c r="C29" s="1143" t="str">
        <f>IF(ISBLANK('IlumCusto (ORÇ)'!C29)," ",'IlumCusto (ORÇ)'!C29)</f>
        <v xml:space="preserve"> </v>
      </c>
      <c r="D29" s="1144"/>
      <c r="E29" s="1144"/>
      <c r="F29" s="1144"/>
      <c r="G29" s="1144"/>
      <c r="H29" s="491">
        <f>'IlumCusto (ORÇ)'!H29</f>
        <v>0</v>
      </c>
      <c r="I29" s="493">
        <f>'IlumCusto (ORÇ)'!I29</f>
        <v>0</v>
      </c>
      <c r="J29" s="313">
        <f>'IlumCusto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1" t="str">
        <f t="shared" si="3"/>
        <v xml:space="preserve"> </v>
      </c>
      <c r="R29" s="1161"/>
      <c r="S29" s="1161"/>
      <c r="T29" s="1161"/>
      <c r="U29" s="1162"/>
      <c r="V29" s="161">
        <f t="shared" si="4"/>
        <v>0</v>
      </c>
      <c r="W29" s="314">
        <f t="shared" si="5"/>
        <v>0</v>
      </c>
      <c r="X29" s="315">
        <f>IF(AND(K29&gt;0,'Custo Contábil'!$D$7&gt;0),ROUND(K29*($K$146/$K$109)*W29,2),0)</f>
        <v>0</v>
      </c>
      <c r="Y29" s="706">
        <f>'IlumCusto (ORÇ)'!Q29</f>
        <v>0</v>
      </c>
    </row>
    <row r="30" spans="2:25" ht="15" customHeight="1" outlineLevel="1" x14ac:dyDescent="0.2">
      <c r="B30" s="160">
        <v>23</v>
      </c>
      <c r="C30" s="1143" t="str">
        <f>IF(ISBLANK('IlumCusto (ORÇ)'!C30)," ",'IlumCusto (ORÇ)'!C30)</f>
        <v xml:space="preserve"> </v>
      </c>
      <c r="D30" s="1144"/>
      <c r="E30" s="1144"/>
      <c r="F30" s="1144"/>
      <c r="G30" s="1144"/>
      <c r="H30" s="491">
        <f>'IlumCusto (ORÇ)'!H30</f>
        <v>0</v>
      </c>
      <c r="I30" s="493">
        <f>'IlumCusto (ORÇ)'!I30</f>
        <v>0</v>
      </c>
      <c r="J30" s="313">
        <f>'IlumCusto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1" t="str">
        <f t="shared" si="3"/>
        <v xml:space="preserve"> </v>
      </c>
      <c r="R30" s="1161"/>
      <c r="S30" s="1161"/>
      <c r="T30" s="1161"/>
      <c r="U30" s="1162"/>
      <c r="V30" s="161">
        <f t="shared" si="4"/>
        <v>0</v>
      </c>
      <c r="W30" s="314">
        <f t="shared" si="5"/>
        <v>0</v>
      </c>
      <c r="X30" s="315">
        <f>IF(AND(K30&gt;0,'Custo Contábil'!$D$7&gt;0),ROUND(K30*($K$146/$K$109)*W30,2),0)</f>
        <v>0</v>
      </c>
      <c r="Y30" s="706">
        <f>'IlumCusto (ORÇ)'!Q30</f>
        <v>0</v>
      </c>
    </row>
    <row r="31" spans="2:25" ht="15" customHeight="1" outlineLevel="1" x14ac:dyDescent="0.2">
      <c r="B31" s="162">
        <v>24</v>
      </c>
      <c r="C31" s="1143" t="str">
        <f>IF(ISBLANK('IlumCusto (ORÇ)'!C31)," ",'IlumCusto (ORÇ)'!C31)</f>
        <v xml:space="preserve"> </v>
      </c>
      <c r="D31" s="1144"/>
      <c r="E31" s="1144"/>
      <c r="F31" s="1144"/>
      <c r="G31" s="1144"/>
      <c r="H31" s="491">
        <f>'IlumCusto (ORÇ)'!H31</f>
        <v>0</v>
      </c>
      <c r="I31" s="493">
        <f>'IlumCusto (ORÇ)'!I31</f>
        <v>0</v>
      </c>
      <c r="J31" s="313">
        <f>'IlumCusto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1" t="str">
        <f t="shared" si="3"/>
        <v xml:space="preserve"> </v>
      </c>
      <c r="R31" s="1161"/>
      <c r="S31" s="1161"/>
      <c r="T31" s="1161"/>
      <c r="U31" s="1162"/>
      <c r="V31" s="161">
        <f t="shared" si="4"/>
        <v>0</v>
      </c>
      <c r="W31" s="314">
        <f t="shared" si="5"/>
        <v>0</v>
      </c>
      <c r="X31" s="315">
        <f>IF(AND(K31&gt;0,'Custo Contábil'!$D$7&gt;0),ROUND(K31*($K$146/$K$109)*W31,2),0)</f>
        <v>0</v>
      </c>
      <c r="Y31" s="706">
        <f>'IlumCusto (ORÇ)'!Q31</f>
        <v>0</v>
      </c>
    </row>
    <row r="32" spans="2:25" ht="15" customHeight="1" outlineLevel="1" x14ac:dyDescent="0.2">
      <c r="B32" s="160">
        <v>25</v>
      </c>
      <c r="C32" s="1143" t="str">
        <f>IF(ISBLANK('IlumCusto (ORÇ)'!C32)," ",'IlumCusto (ORÇ)'!C32)</f>
        <v xml:space="preserve"> </v>
      </c>
      <c r="D32" s="1144"/>
      <c r="E32" s="1144"/>
      <c r="F32" s="1144"/>
      <c r="G32" s="1144"/>
      <c r="H32" s="491">
        <f>'IlumCusto (ORÇ)'!H32</f>
        <v>0</v>
      </c>
      <c r="I32" s="493">
        <f>'IlumCusto (ORÇ)'!I32</f>
        <v>0</v>
      </c>
      <c r="J32" s="313">
        <f>'IlumCusto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1" t="str">
        <f t="shared" si="3"/>
        <v xml:space="preserve"> </v>
      </c>
      <c r="R32" s="1161"/>
      <c r="S32" s="1161"/>
      <c r="T32" s="1161"/>
      <c r="U32" s="1162"/>
      <c r="V32" s="161">
        <f t="shared" si="4"/>
        <v>0</v>
      </c>
      <c r="W32" s="314">
        <f t="shared" si="5"/>
        <v>0</v>
      </c>
      <c r="X32" s="315">
        <f>IF(AND(K32&gt;0,'Custo Contábil'!$D$7&gt;0),ROUND(K32*($K$146/$K$109)*W32,2),0)</f>
        <v>0</v>
      </c>
      <c r="Y32" s="706">
        <f>'IlumCusto (ORÇ)'!Q32</f>
        <v>0</v>
      </c>
    </row>
    <row r="33" spans="2:25" ht="15" customHeight="1" outlineLevel="1" x14ac:dyDescent="0.2">
      <c r="B33" s="162">
        <v>26</v>
      </c>
      <c r="C33" s="1143" t="str">
        <f>IF(ISBLANK('IlumCusto (ORÇ)'!C33)," ",'IlumCusto (ORÇ)'!C33)</f>
        <v xml:space="preserve"> </v>
      </c>
      <c r="D33" s="1144"/>
      <c r="E33" s="1144"/>
      <c r="F33" s="1144"/>
      <c r="G33" s="1144"/>
      <c r="H33" s="491">
        <f>'IlumCusto (ORÇ)'!H33</f>
        <v>0</v>
      </c>
      <c r="I33" s="493">
        <f>'IlumCusto (ORÇ)'!I33</f>
        <v>0</v>
      </c>
      <c r="J33" s="313">
        <f>'IlumCusto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1" t="str">
        <f t="shared" si="3"/>
        <v xml:space="preserve"> </v>
      </c>
      <c r="R33" s="1161"/>
      <c r="S33" s="1161"/>
      <c r="T33" s="1161"/>
      <c r="U33" s="1162"/>
      <c r="V33" s="161">
        <f t="shared" si="4"/>
        <v>0</v>
      </c>
      <c r="W33" s="314">
        <f t="shared" si="5"/>
        <v>0</v>
      </c>
      <c r="X33" s="315">
        <f>IF(AND(K33&gt;0,'Custo Contábil'!$D$7&gt;0),ROUND(K33*($K$146/$K$109)*W33,2),0)</f>
        <v>0</v>
      </c>
      <c r="Y33" s="706">
        <f>'IlumCusto (ORÇ)'!Q33</f>
        <v>0</v>
      </c>
    </row>
    <row r="34" spans="2:25" ht="15" customHeight="1" outlineLevel="1" x14ac:dyDescent="0.2">
      <c r="B34" s="160">
        <v>27</v>
      </c>
      <c r="C34" s="1143" t="str">
        <f>IF(ISBLANK('IlumCusto (ORÇ)'!C34)," ",'IlumCusto (ORÇ)'!C34)</f>
        <v xml:space="preserve"> </v>
      </c>
      <c r="D34" s="1144"/>
      <c r="E34" s="1144"/>
      <c r="F34" s="1144"/>
      <c r="G34" s="1144"/>
      <c r="H34" s="491">
        <f>'IlumCusto (ORÇ)'!H34</f>
        <v>0</v>
      </c>
      <c r="I34" s="493">
        <f>'IlumCusto (ORÇ)'!I34</f>
        <v>0</v>
      </c>
      <c r="J34" s="313">
        <f>'IlumCusto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1" t="str">
        <f t="shared" si="3"/>
        <v xml:space="preserve"> </v>
      </c>
      <c r="R34" s="1161"/>
      <c r="S34" s="1161"/>
      <c r="T34" s="1161"/>
      <c r="U34" s="1162"/>
      <c r="V34" s="161">
        <f t="shared" si="4"/>
        <v>0</v>
      </c>
      <c r="W34" s="314">
        <f t="shared" si="5"/>
        <v>0</v>
      </c>
      <c r="X34" s="315">
        <f>IF(AND(K34&gt;0,'Custo Contábil'!$D$7&gt;0),ROUND(K34*($K$146/$K$109)*W34,2),0)</f>
        <v>0</v>
      </c>
      <c r="Y34" s="706">
        <f>'IlumCusto (ORÇ)'!Q34</f>
        <v>0</v>
      </c>
    </row>
    <row r="35" spans="2:25" ht="15" customHeight="1" outlineLevel="1" x14ac:dyDescent="0.2">
      <c r="B35" s="162">
        <v>28</v>
      </c>
      <c r="C35" s="1143" t="str">
        <f>IF(ISBLANK('IlumCusto (ORÇ)'!C35)," ",'IlumCusto (ORÇ)'!C35)</f>
        <v xml:space="preserve"> </v>
      </c>
      <c r="D35" s="1144"/>
      <c r="E35" s="1144"/>
      <c r="F35" s="1144"/>
      <c r="G35" s="1144"/>
      <c r="H35" s="491">
        <f>'IlumCusto (ORÇ)'!H35</f>
        <v>0</v>
      </c>
      <c r="I35" s="493">
        <f>'IlumCusto (ORÇ)'!I35</f>
        <v>0</v>
      </c>
      <c r="J35" s="313">
        <f>'IlumCusto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1" t="str">
        <f t="shared" si="3"/>
        <v xml:space="preserve"> </v>
      </c>
      <c r="R35" s="1161"/>
      <c r="S35" s="1161"/>
      <c r="T35" s="1161"/>
      <c r="U35" s="1162"/>
      <c r="V35" s="161">
        <f t="shared" si="4"/>
        <v>0</v>
      </c>
      <c r="W35" s="314">
        <f t="shared" si="5"/>
        <v>0</v>
      </c>
      <c r="X35" s="315">
        <f>IF(AND(K35&gt;0,'Custo Contábil'!$D$7&gt;0),ROUND(K35*($K$146/$K$109)*W35,2),0)</f>
        <v>0</v>
      </c>
      <c r="Y35" s="706">
        <f>'IlumCusto (ORÇ)'!Q35</f>
        <v>0</v>
      </c>
    </row>
    <row r="36" spans="2:25" ht="15" customHeight="1" outlineLevel="1" x14ac:dyDescent="0.2">
      <c r="B36" s="160">
        <v>29</v>
      </c>
      <c r="C36" s="1143" t="str">
        <f>IF(ISBLANK('IlumCusto (ORÇ)'!C36)," ",'IlumCusto (ORÇ)'!C36)</f>
        <v xml:space="preserve"> </v>
      </c>
      <c r="D36" s="1144"/>
      <c r="E36" s="1144"/>
      <c r="F36" s="1144"/>
      <c r="G36" s="1144"/>
      <c r="H36" s="491">
        <f>'IlumCusto (ORÇ)'!H36</f>
        <v>0</v>
      </c>
      <c r="I36" s="493">
        <f>'IlumCusto (ORÇ)'!I36</f>
        <v>0</v>
      </c>
      <c r="J36" s="313">
        <f>'IlumCusto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1" t="str">
        <f t="shared" si="3"/>
        <v xml:space="preserve"> </v>
      </c>
      <c r="R36" s="1161"/>
      <c r="S36" s="1161"/>
      <c r="T36" s="1161"/>
      <c r="U36" s="1162"/>
      <c r="V36" s="161">
        <f t="shared" si="4"/>
        <v>0</v>
      </c>
      <c r="W36" s="314">
        <f t="shared" si="5"/>
        <v>0</v>
      </c>
      <c r="X36" s="315">
        <f>IF(AND(K36&gt;0,'Custo Contábil'!$D$7&gt;0),ROUND(K36*($K$146/$K$109)*W36,2),0)</f>
        <v>0</v>
      </c>
      <c r="Y36" s="706">
        <f>'IlumCusto (ORÇ)'!Q36</f>
        <v>0</v>
      </c>
    </row>
    <row r="37" spans="2:25" ht="15" customHeight="1" outlineLevel="1" x14ac:dyDescent="0.2">
      <c r="B37" s="162">
        <v>30</v>
      </c>
      <c r="C37" s="1143" t="str">
        <f>IF(ISBLANK('IlumCusto (ORÇ)'!C37)," ",'IlumCusto (ORÇ)'!C37)</f>
        <v xml:space="preserve"> </v>
      </c>
      <c r="D37" s="1144"/>
      <c r="E37" s="1144"/>
      <c r="F37" s="1144"/>
      <c r="G37" s="1144"/>
      <c r="H37" s="491">
        <f>'IlumCusto (ORÇ)'!H37</f>
        <v>0</v>
      </c>
      <c r="I37" s="493">
        <f>'IlumCusto (ORÇ)'!I37</f>
        <v>0</v>
      </c>
      <c r="J37" s="313">
        <f>'IlumCusto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1" t="str">
        <f t="shared" si="3"/>
        <v xml:space="preserve"> </v>
      </c>
      <c r="R37" s="1161"/>
      <c r="S37" s="1161"/>
      <c r="T37" s="1161"/>
      <c r="U37" s="1162"/>
      <c r="V37" s="161">
        <f t="shared" si="4"/>
        <v>0</v>
      </c>
      <c r="W37" s="314">
        <f t="shared" si="5"/>
        <v>0</v>
      </c>
      <c r="X37" s="315">
        <f>IF(AND(K37&gt;0,'Custo Contábil'!$D$7&gt;0),ROUND(K37*($K$146/$K$109)*W37,2),0)</f>
        <v>0</v>
      </c>
      <c r="Y37" s="706">
        <f>'IlumCusto (ORÇ)'!Q37</f>
        <v>0</v>
      </c>
    </row>
    <row r="38" spans="2:25" ht="15" customHeight="1" outlineLevel="1" x14ac:dyDescent="0.2">
      <c r="B38" s="160">
        <v>31</v>
      </c>
      <c r="C38" s="1143" t="str">
        <f>IF(ISBLANK('IlumCusto (ORÇ)'!C38)," ",'IlumCusto (ORÇ)'!C38)</f>
        <v xml:space="preserve"> </v>
      </c>
      <c r="D38" s="1144"/>
      <c r="E38" s="1144"/>
      <c r="F38" s="1144"/>
      <c r="G38" s="1144"/>
      <c r="H38" s="491">
        <f>'IlumCusto (ORÇ)'!H38</f>
        <v>0</v>
      </c>
      <c r="I38" s="493">
        <f>'IlumCusto (ORÇ)'!I38</f>
        <v>0</v>
      </c>
      <c r="J38" s="313">
        <f>'IlumCusto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1" t="str">
        <f t="shared" si="3"/>
        <v xml:space="preserve"> </v>
      </c>
      <c r="R38" s="1161"/>
      <c r="S38" s="1161"/>
      <c r="T38" s="1161"/>
      <c r="U38" s="1162"/>
      <c r="V38" s="161">
        <f t="shared" si="4"/>
        <v>0</v>
      </c>
      <c r="W38" s="314">
        <f t="shared" si="5"/>
        <v>0</v>
      </c>
      <c r="X38" s="315">
        <f>IF(AND(K38&gt;0,'Custo Contábil'!$D$7&gt;0),ROUND(K38*($K$146/$K$109)*W38,2),0)</f>
        <v>0</v>
      </c>
      <c r="Y38" s="706">
        <f>'IlumCusto (ORÇ)'!Q38</f>
        <v>0</v>
      </c>
    </row>
    <row r="39" spans="2:25" ht="15" customHeight="1" outlineLevel="1" x14ac:dyDescent="0.2">
      <c r="B39" s="162">
        <v>32</v>
      </c>
      <c r="C39" s="1143" t="str">
        <f>IF(ISBLANK('IlumCusto (ORÇ)'!C39)," ",'IlumCusto (ORÇ)'!C39)</f>
        <v xml:space="preserve"> </v>
      </c>
      <c r="D39" s="1144"/>
      <c r="E39" s="1144"/>
      <c r="F39" s="1144"/>
      <c r="G39" s="1144"/>
      <c r="H39" s="491">
        <f>'IlumCusto (ORÇ)'!H39</f>
        <v>0</v>
      </c>
      <c r="I39" s="493">
        <f>'IlumCusto (ORÇ)'!I39</f>
        <v>0</v>
      </c>
      <c r="J39" s="313">
        <f>'IlumCusto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1" t="str">
        <f t="shared" si="3"/>
        <v xml:space="preserve"> </v>
      </c>
      <c r="R39" s="1161"/>
      <c r="S39" s="1161"/>
      <c r="T39" s="1161"/>
      <c r="U39" s="1162"/>
      <c r="V39" s="161">
        <f t="shared" si="4"/>
        <v>0</v>
      </c>
      <c r="W39" s="314">
        <f t="shared" si="5"/>
        <v>0</v>
      </c>
      <c r="X39" s="315">
        <f>IF(AND(K39&gt;0,'Custo Contábil'!$D$7&gt;0),ROUND(K39*($K$146/$K$109)*W39,2),0)</f>
        <v>0</v>
      </c>
      <c r="Y39" s="706">
        <f>'IlumCusto (ORÇ)'!Q39</f>
        <v>0</v>
      </c>
    </row>
    <row r="40" spans="2:25" ht="15" customHeight="1" outlineLevel="1" x14ac:dyDescent="0.2">
      <c r="B40" s="160">
        <v>33</v>
      </c>
      <c r="C40" s="1143" t="str">
        <f>IF(ISBLANK('IlumCusto (ORÇ)'!C40)," ",'IlumCusto (ORÇ)'!C40)</f>
        <v xml:space="preserve"> </v>
      </c>
      <c r="D40" s="1144"/>
      <c r="E40" s="1144"/>
      <c r="F40" s="1144"/>
      <c r="G40" s="1144"/>
      <c r="H40" s="491">
        <f>'IlumCusto (ORÇ)'!H40</f>
        <v>0</v>
      </c>
      <c r="I40" s="493">
        <f>'IlumCusto (ORÇ)'!I40</f>
        <v>0</v>
      </c>
      <c r="J40" s="313">
        <f>'IlumCusto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1" t="str">
        <f t="shared" si="3"/>
        <v xml:space="preserve"> </v>
      </c>
      <c r="R40" s="1161"/>
      <c r="S40" s="1161"/>
      <c r="T40" s="1161"/>
      <c r="U40" s="1162"/>
      <c r="V40" s="161">
        <f t="shared" si="4"/>
        <v>0</v>
      </c>
      <c r="W40" s="314">
        <f t="shared" ref="W40:W71" si="6">IF(OR(V40="",V40=0),0,(Desc*((1+Desc)^V40))/(((1+Desc)^V40)-1))</f>
        <v>0</v>
      </c>
      <c r="X40" s="315">
        <f>IF(AND(K40&gt;0,'Custo Contábil'!$D$7&gt;0),ROUND(K40*($K$146/$K$109)*W40,2),0)</f>
        <v>0</v>
      </c>
      <c r="Y40" s="706">
        <f>'IlumCusto (ORÇ)'!Q40</f>
        <v>0</v>
      </c>
    </row>
    <row r="41" spans="2:25" ht="15" customHeight="1" outlineLevel="1" x14ac:dyDescent="0.2">
      <c r="B41" s="162">
        <v>34</v>
      </c>
      <c r="C41" s="1143" t="str">
        <f>IF(ISBLANK('IlumCusto (ORÇ)'!C41)," ",'IlumCusto (ORÇ)'!C41)</f>
        <v xml:space="preserve"> </v>
      </c>
      <c r="D41" s="1144"/>
      <c r="E41" s="1144"/>
      <c r="F41" s="1144"/>
      <c r="G41" s="1144"/>
      <c r="H41" s="491">
        <f>'IlumCusto (ORÇ)'!H41</f>
        <v>0</v>
      </c>
      <c r="I41" s="493">
        <f>'IlumCusto (ORÇ)'!I41</f>
        <v>0</v>
      </c>
      <c r="J41" s="313">
        <f>'IlumCusto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1" t="str">
        <f t="shared" si="3"/>
        <v xml:space="preserve"> </v>
      </c>
      <c r="R41" s="1161"/>
      <c r="S41" s="1161"/>
      <c r="T41" s="1161"/>
      <c r="U41" s="1162"/>
      <c r="V41" s="161">
        <f t="shared" si="4"/>
        <v>0</v>
      </c>
      <c r="W41" s="314">
        <f t="shared" si="6"/>
        <v>0</v>
      </c>
      <c r="X41" s="315">
        <f>IF(AND(K41&gt;0,'Custo Contábil'!$D$7&gt;0),ROUND(K41*($K$146/$K$109)*W41,2),0)</f>
        <v>0</v>
      </c>
      <c r="Y41" s="706">
        <f>'IlumCusto (ORÇ)'!Q41</f>
        <v>0</v>
      </c>
    </row>
    <row r="42" spans="2:25" ht="15" customHeight="1" outlineLevel="1" x14ac:dyDescent="0.2">
      <c r="B42" s="160">
        <v>35</v>
      </c>
      <c r="C42" s="1143" t="str">
        <f>IF(ISBLANK('IlumCusto (ORÇ)'!C42)," ",'IlumCusto (ORÇ)'!C42)</f>
        <v xml:space="preserve"> </v>
      </c>
      <c r="D42" s="1144"/>
      <c r="E42" s="1144"/>
      <c r="F42" s="1144"/>
      <c r="G42" s="1144"/>
      <c r="H42" s="491">
        <f>'IlumCusto (ORÇ)'!H42</f>
        <v>0</v>
      </c>
      <c r="I42" s="493">
        <f>'IlumCusto (ORÇ)'!I42</f>
        <v>0</v>
      </c>
      <c r="J42" s="313">
        <f>'IlumCusto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1" t="str">
        <f t="shared" si="3"/>
        <v xml:space="preserve"> </v>
      </c>
      <c r="R42" s="1161"/>
      <c r="S42" s="1161"/>
      <c r="T42" s="1161"/>
      <c r="U42" s="1162"/>
      <c r="V42" s="161">
        <f t="shared" si="4"/>
        <v>0</v>
      </c>
      <c r="W42" s="314">
        <f t="shared" si="6"/>
        <v>0</v>
      </c>
      <c r="X42" s="315">
        <f>IF(AND(K42&gt;0,'Custo Contábil'!$D$7&gt;0),ROUND(K42*($K$146/$K$109)*W42,2),0)</f>
        <v>0</v>
      </c>
      <c r="Y42" s="706">
        <f>'IlumCusto (ORÇ)'!Q42</f>
        <v>0</v>
      </c>
    </row>
    <row r="43" spans="2:25" ht="15" customHeight="1" outlineLevel="1" x14ac:dyDescent="0.2">
      <c r="B43" s="162">
        <v>36</v>
      </c>
      <c r="C43" s="1143" t="str">
        <f>IF(ISBLANK('IlumCusto (ORÇ)'!C43)," ",'IlumCusto (ORÇ)'!C43)</f>
        <v xml:space="preserve"> </v>
      </c>
      <c r="D43" s="1144"/>
      <c r="E43" s="1144"/>
      <c r="F43" s="1144"/>
      <c r="G43" s="1144"/>
      <c r="H43" s="491">
        <f>'IlumCusto (ORÇ)'!H43</f>
        <v>0</v>
      </c>
      <c r="I43" s="493">
        <f>'IlumCusto (ORÇ)'!I43</f>
        <v>0</v>
      </c>
      <c r="J43" s="313">
        <f>'IlumCusto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1" t="str">
        <f t="shared" si="3"/>
        <v xml:space="preserve"> </v>
      </c>
      <c r="R43" s="1161"/>
      <c r="S43" s="1161"/>
      <c r="T43" s="1161"/>
      <c r="U43" s="1162"/>
      <c r="V43" s="161">
        <f t="shared" si="4"/>
        <v>0</v>
      </c>
      <c r="W43" s="314">
        <f t="shared" si="6"/>
        <v>0</v>
      </c>
      <c r="X43" s="315">
        <f>IF(AND(K43&gt;0,'Custo Contábil'!$D$7&gt;0),ROUND(K43*($K$146/$K$109)*W43,2),0)</f>
        <v>0</v>
      </c>
      <c r="Y43" s="706">
        <f>'IlumCusto (ORÇ)'!Q43</f>
        <v>0</v>
      </c>
    </row>
    <row r="44" spans="2:25" ht="15" customHeight="1" outlineLevel="1" x14ac:dyDescent="0.2">
      <c r="B44" s="160">
        <v>37</v>
      </c>
      <c r="C44" s="1143" t="str">
        <f>IF(ISBLANK('IlumCusto (ORÇ)'!C44)," ",'IlumCusto (ORÇ)'!C44)</f>
        <v xml:space="preserve"> </v>
      </c>
      <c r="D44" s="1144"/>
      <c r="E44" s="1144"/>
      <c r="F44" s="1144"/>
      <c r="G44" s="1144"/>
      <c r="H44" s="491">
        <f>'IlumCusto (ORÇ)'!H44</f>
        <v>0</v>
      </c>
      <c r="I44" s="493">
        <f>'IlumCusto (ORÇ)'!I44</f>
        <v>0</v>
      </c>
      <c r="J44" s="313">
        <f>'IlumCusto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1" t="str">
        <f t="shared" si="3"/>
        <v xml:space="preserve"> </v>
      </c>
      <c r="R44" s="1161"/>
      <c r="S44" s="1161"/>
      <c r="T44" s="1161"/>
      <c r="U44" s="1162"/>
      <c r="V44" s="161">
        <f t="shared" si="4"/>
        <v>0</v>
      </c>
      <c r="W44" s="314">
        <f t="shared" si="6"/>
        <v>0</v>
      </c>
      <c r="X44" s="315">
        <f>IF(AND(K44&gt;0,'Custo Contábil'!$D$7&gt;0),ROUND(K44*($K$146/$K$109)*W44,2),0)</f>
        <v>0</v>
      </c>
      <c r="Y44" s="706">
        <f>'IlumCusto (ORÇ)'!Q44</f>
        <v>0</v>
      </c>
    </row>
    <row r="45" spans="2:25" ht="15" customHeight="1" outlineLevel="1" x14ac:dyDescent="0.2">
      <c r="B45" s="162">
        <v>38</v>
      </c>
      <c r="C45" s="1143" t="str">
        <f>IF(ISBLANK('IlumCusto (ORÇ)'!C45)," ",'IlumCusto (ORÇ)'!C45)</f>
        <v xml:space="preserve"> </v>
      </c>
      <c r="D45" s="1144"/>
      <c r="E45" s="1144"/>
      <c r="F45" s="1144"/>
      <c r="G45" s="1144"/>
      <c r="H45" s="491">
        <f>'IlumCusto (ORÇ)'!H45</f>
        <v>0</v>
      </c>
      <c r="I45" s="493">
        <f>'IlumCusto (ORÇ)'!I45</f>
        <v>0</v>
      </c>
      <c r="J45" s="313">
        <f>'IlumCusto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1" t="str">
        <f t="shared" si="3"/>
        <v xml:space="preserve"> </v>
      </c>
      <c r="R45" s="1161"/>
      <c r="S45" s="1161"/>
      <c r="T45" s="1161"/>
      <c r="U45" s="1162"/>
      <c r="V45" s="161">
        <f t="shared" si="4"/>
        <v>0</v>
      </c>
      <c r="W45" s="314">
        <f t="shared" si="6"/>
        <v>0</v>
      </c>
      <c r="X45" s="315">
        <f>IF(AND(K45&gt;0,'Custo Contábil'!$D$7&gt;0),ROUND(K45*($K$146/$K$109)*W45,2),0)</f>
        <v>0</v>
      </c>
      <c r="Y45" s="706">
        <f>'IlumCusto (ORÇ)'!Q45</f>
        <v>0</v>
      </c>
    </row>
    <row r="46" spans="2:25" ht="15" customHeight="1" outlineLevel="1" x14ac:dyDescent="0.2">
      <c r="B46" s="160">
        <v>39</v>
      </c>
      <c r="C46" s="1143" t="str">
        <f>IF(ISBLANK('IlumCusto (ORÇ)'!C46)," ",'IlumCusto (ORÇ)'!C46)</f>
        <v xml:space="preserve"> </v>
      </c>
      <c r="D46" s="1144"/>
      <c r="E46" s="1144"/>
      <c r="F46" s="1144"/>
      <c r="G46" s="1144"/>
      <c r="H46" s="491">
        <f>'IlumCusto (ORÇ)'!H46</f>
        <v>0</v>
      </c>
      <c r="I46" s="493">
        <f>'IlumCusto (ORÇ)'!I46</f>
        <v>0</v>
      </c>
      <c r="J46" s="313">
        <f>'IlumCusto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1" t="str">
        <f t="shared" si="3"/>
        <v xml:space="preserve"> </v>
      </c>
      <c r="R46" s="1161"/>
      <c r="S46" s="1161"/>
      <c r="T46" s="1161"/>
      <c r="U46" s="1162"/>
      <c r="V46" s="161">
        <f t="shared" si="4"/>
        <v>0</v>
      </c>
      <c r="W46" s="314">
        <f t="shared" si="6"/>
        <v>0</v>
      </c>
      <c r="X46" s="315">
        <f>IF(AND(K46&gt;0,'Custo Contábil'!$D$7&gt;0),ROUND(K46*($K$146/$K$109)*W46,2),0)</f>
        <v>0</v>
      </c>
      <c r="Y46" s="706">
        <f>'IlumCusto (ORÇ)'!Q46</f>
        <v>0</v>
      </c>
    </row>
    <row r="47" spans="2:25" ht="15" customHeight="1" outlineLevel="1" x14ac:dyDescent="0.2">
      <c r="B47" s="162">
        <v>40</v>
      </c>
      <c r="C47" s="1143" t="str">
        <f>IF(ISBLANK('IlumCusto (ORÇ)'!C47)," ",'IlumCusto (ORÇ)'!C47)</f>
        <v xml:space="preserve"> </v>
      </c>
      <c r="D47" s="1144"/>
      <c r="E47" s="1144"/>
      <c r="F47" s="1144"/>
      <c r="G47" s="1144"/>
      <c r="H47" s="491">
        <f>'IlumCusto (ORÇ)'!H47</f>
        <v>0</v>
      </c>
      <c r="I47" s="493">
        <f>'IlumCusto (ORÇ)'!I47</f>
        <v>0</v>
      </c>
      <c r="J47" s="313">
        <f>'IlumCusto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1" t="str">
        <f t="shared" si="3"/>
        <v xml:space="preserve"> </v>
      </c>
      <c r="R47" s="1161"/>
      <c r="S47" s="1161"/>
      <c r="T47" s="1161"/>
      <c r="U47" s="1162"/>
      <c r="V47" s="161">
        <f t="shared" si="4"/>
        <v>0</v>
      </c>
      <c r="W47" s="314">
        <f t="shared" si="6"/>
        <v>0</v>
      </c>
      <c r="X47" s="315">
        <f>IF(AND(K47&gt;0,'Custo Contábil'!$D$7&gt;0),ROUND(K47*($K$146/$K$109)*W47,2),0)</f>
        <v>0</v>
      </c>
      <c r="Y47" s="706">
        <f>'IlumCusto (ORÇ)'!Q47</f>
        <v>0</v>
      </c>
    </row>
    <row r="48" spans="2:25" ht="15" customHeight="1" outlineLevel="1" x14ac:dyDescent="0.2">
      <c r="B48" s="160">
        <v>41</v>
      </c>
      <c r="C48" s="1143" t="str">
        <f>IF(ISBLANK('IlumCusto (ORÇ)'!C48)," ",'IlumCusto (ORÇ)'!C48)</f>
        <v xml:space="preserve"> </v>
      </c>
      <c r="D48" s="1144"/>
      <c r="E48" s="1144"/>
      <c r="F48" s="1144"/>
      <c r="G48" s="1144"/>
      <c r="H48" s="491">
        <f>'IlumCusto (ORÇ)'!H48</f>
        <v>0</v>
      </c>
      <c r="I48" s="493">
        <f>'IlumCusto (ORÇ)'!I48</f>
        <v>0</v>
      </c>
      <c r="J48" s="313">
        <f>'IlumCusto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>
        <f t="shared" si="2"/>
        <v>41</v>
      </c>
      <c r="Q48" s="1161" t="str">
        <f t="shared" si="3"/>
        <v xml:space="preserve"> </v>
      </c>
      <c r="R48" s="1161"/>
      <c r="S48" s="1161"/>
      <c r="T48" s="1161"/>
      <c r="U48" s="1162"/>
      <c r="V48" s="161">
        <f t="shared" si="4"/>
        <v>0</v>
      </c>
      <c r="W48" s="314">
        <f t="shared" si="6"/>
        <v>0</v>
      </c>
      <c r="X48" s="315">
        <f>IF(AND(K48&gt;0,'Custo Contábil'!$D$7&gt;0),ROUND(K48*($K$146/$K$109)*W48,2),0)</f>
        <v>0</v>
      </c>
      <c r="Y48" s="706">
        <f>'IlumCusto (ORÇ)'!Q48</f>
        <v>0</v>
      </c>
    </row>
    <row r="49" spans="2:25" ht="15" customHeight="1" outlineLevel="1" x14ac:dyDescent="0.2">
      <c r="B49" s="162">
        <v>42</v>
      </c>
      <c r="C49" s="1143" t="str">
        <f>IF(ISBLANK('IlumCusto (ORÇ)'!C49)," ",'IlumCusto (ORÇ)'!C49)</f>
        <v xml:space="preserve"> </v>
      </c>
      <c r="D49" s="1144"/>
      <c r="E49" s="1144"/>
      <c r="F49" s="1144"/>
      <c r="G49" s="1144"/>
      <c r="H49" s="491">
        <f>'IlumCusto (ORÇ)'!H49</f>
        <v>0</v>
      </c>
      <c r="I49" s="493">
        <f>'IlumCusto (ORÇ)'!I49</f>
        <v>0</v>
      </c>
      <c r="J49" s="313">
        <f>'IlumCusto (ORÇ)'!J49</f>
        <v>0</v>
      </c>
      <c r="K49" s="313">
        <f t="shared" si="0"/>
        <v>0</v>
      </c>
      <c r="L49" s="313">
        <f t="shared" si="1"/>
        <v>0</v>
      </c>
      <c r="M49" s="312"/>
      <c r="N49" s="312"/>
      <c r="P49" s="160">
        <f t="shared" si="2"/>
        <v>42</v>
      </c>
      <c r="Q49" s="1161" t="str">
        <f t="shared" si="3"/>
        <v xml:space="preserve"> </v>
      </c>
      <c r="R49" s="1161"/>
      <c r="S49" s="1161"/>
      <c r="T49" s="1161"/>
      <c r="U49" s="1162"/>
      <c r="V49" s="161">
        <f t="shared" si="4"/>
        <v>0</v>
      </c>
      <c r="W49" s="314">
        <f t="shared" si="6"/>
        <v>0</v>
      </c>
      <c r="X49" s="315">
        <f>IF(AND(K49&gt;0,'Custo Contábil'!$D$7&gt;0),ROUND(K49*($K$146/$K$109)*W49,2),0)</f>
        <v>0</v>
      </c>
      <c r="Y49" s="706">
        <f>'IlumCusto (ORÇ)'!Q49</f>
        <v>0</v>
      </c>
    </row>
    <row r="50" spans="2:25" ht="15" customHeight="1" outlineLevel="1" x14ac:dyDescent="0.2">
      <c r="B50" s="160">
        <v>43</v>
      </c>
      <c r="C50" s="1143" t="str">
        <f>IF(ISBLANK('IlumCusto (ORÇ)'!C50)," ",'IlumCusto (ORÇ)'!C50)</f>
        <v xml:space="preserve"> </v>
      </c>
      <c r="D50" s="1144"/>
      <c r="E50" s="1144"/>
      <c r="F50" s="1144"/>
      <c r="G50" s="1144"/>
      <c r="H50" s="491">
        <f>'IlumCusto (ORÇ)'!H50</f>
        <v>0</v>
      </c>
      <c r="I50" s="493">
        <f>'IlumCusto (ORÇ)'!I50</f>
        <v>0</v>
      </c>
      <c r="J50" s="313">
        <f>'IlumCusto (ORÇ)'!J50</f>
        <v>0</v>
      </c>
      <c r="K50" s="313">
        <f t="shared" si="0"/>
        <v>0</v>
      </c>
      <c r="L50" s="313">
        <f t="shared" si="1"/>
        <v>0</v>
      </c>
      <c r="M50" s="312"/>
      <c r="N50" s="312"/>
      <c r="P50" s="160">
        <f t="shared" si="2"/>
        <v>43</v>
      </c>
      <c r="Q50" s="1161" t="str">
        <f t="shared" si="3"/>
        <v xml:space="preserve"> </v>
      </c>
      <c r="R50" s="1161"/>
      <c r="S50" s="1161"/>
      <c r="T50" s="1161"/>
      <c r="U50" s="1162"/>
      <c r="V50" s="161">
        <f t="shared" si="4"/>
        <v>0</v>
      </c>
      <c r="W50" s="314">
        <f t="shared" si="6"/>
        <v>0</v>
      </c>
      <c r="X50" s="315">
        <f>IF(AND(K50&gt;0,'Custo Contábil'!$D$7&gt;0),ROUND(K50*($K$146/$K$109)*W50,2),0)</f>
        <v>0</v>
      </c>
      <c r="Y50" s="706">
        <f>'IlumCusto (ORÇ)'!Q50</f>
        <v>0</v>
      </c>
    </row>
    <row r="51" spans="2:25" ht="15" customHeight="1" outlineLevel="1" x14ac:dyDescent="0.2">
      <c r="B51" s="162">
        <v>44</v>
      </c>
      <c r="C51" s="1143" t="str">
        <f>IF(ISBLANK('IlumCusto (ORÇ)'!C51)," ",'IlumCusto (ORÇ)'!C51)</f>
        <v xml:space="preserve"> </v>
      </c>
      <c r="D51" s="1144"/>
      <c r="E51" s="1144"/>
      <c r="F51" s="1144"/>
      <c r="G51" s="1144"/>
      <c r="H51" s="491">
        <f>'IlumCusto (ORÇ)'!H51</f>
        <v>0</v>
      </c>
      <c r="I51" s="493">
        <f>'IlumCusto (ORÇ)'!I51</f>
        <v>0</v>
      </c>
      <c r="J51" s="313">
        <f>'IlumCusto (ORÇ)'!J51</f>
        <v>0</v>
      </c>
      <c r="K51" s="313">
        <f t="shared" si="0"/>
        <v>0</v>
      </c>
      <c r="L51" s="313">
        <f t="shared" si="1"/>
        <v>0</v>
      </c>
      <c r="M51" s="312"/>
      <c r="N51" s="312"/>
      <c r="P51" s="160">
        <f t="shared" si="2"/>
        <v>44</v>
      </c>
      <c r="Q51" s="1161" t="str">
        <f t="shared" si="3"/>
        <v xml:space="preserve"> </v>
      </c>
      <c r="R51" s="1161"/>
      <c r="S51" s="1161"/>
      <c r="T51" s="1161"/>
      <c r="U51" s="1162"/>
      <c r="V51" s="161">
        <f t="shared" si="4"/>
        <v>0</v>
      </c>
      <c r="W51" s="314">
        <f t="shared" si="6"/>
        <v>0</v>
      </c>
      <c r="X51" s="315">
        <f>IF(AND(K51&gt;0,'Custo Contábil'!$D$7&gt;0),ROUND(K51*($K$146/$K$109)*W51,2),0)</f>
        <v>0</v>
      </c>
      <c r="Y51" s="706">
        <f>'IlumCusto (ORÇ)'!Q51</f>
        <v>0</v>
      </c>
    </row>
    <row r="52" spans="2:25" ht="15" customHeight="1" outlineLevel="1" x14ac:dyDescent="0.2">
      <c r="B52" s="160">
        <v>45</v>
      </c>
      <c r="C52" s="1143" t="str">
        <f>IF(ISBLANK('IlumCusto (ORÇ)'!C52)," ",'IlumCusto (ORÇ)'!C52)</f>
        <v xml:space="preserve"> </v>
      </c>
      <c r="D52" s="1144"/>
      <c r="E52" s="1144"/>
      <c r="F52" s="1144"/>
      <c r="G52" s="1144"/>
      <c r="H52" s="491">
        <f>'IlumCusto (ORÇ)'!H52</f>
        <v>0</v>
      </c>
      <c r="I52" s="493">
        <f>'IlumCusto (ORÇ)'!I52</f>
        <v>0</v>
      </c>
      <c r="J52" s="313">
        <f>'IlumCusto (ORÇ)'!J52</f>
        <v>0</v>
      </c>
      <c r="K52" s="313">
        <f t="shared" si="0"/>
        <v>0</v>
      </c>
      <c r="L52" s="313">
        <f t="shared" si="1"/>
        <v>0</v>
      </c>
      <c r="M52" s="312"/>
      <c r="N52" s="312"/>
      <c r="P52" s="160">
        <f t="shared" si="2"/>
        <v>45</v>
      </c>
      <c r="Q52" s="1161" t="str">
        <f t="shared" si="3"/>
        <v xml:space="preserve"> </v>
      </c>
      <c r="R52" s="1161"/>
      <c r="S52" s="1161"/>
      <c r="T52" s="1161"/>
      <c r="U52" s="1162"/>
      <c r="V52" s="161">
        <f t="shared" si="4"/>
        <v>0</v>
      </c>
      <c r="W52" s="314">
        <f t="shared" si="6"/>
        <v>0</v>
      </c>
      <c r="X52" s="315">
        <f>IF(AND(K52&gt;0,'Custo Contábil'!$D$7&gt;0),ROUND(K52*($K$146/$K$109)*W52,2),0)</f>
        <v>0</v>
      </c>
      <c r="Y52" s="706">
        <f>'IlumCusto (ORÇ)'!Q52</f>
        <v>0</v>
      </c>
    </row>
    <row r="53" spans="2:25" ht="15" customHeight="1" outlineLevel="1" x14ac:dyDescent="0.2">
      <c r="B53" s="162">
        <v>46</v>
      </c>
      <c r="C53" s="1143" t="str">
        <f>IF(ISBLANK('IlumCusto (ORÇ)'!C53)," ",'IlumCusto (ORÇ)'!C53)</f>
        <v xml:space="preserve"> </v>
      </c>
      <c r="D53" s="1144"/>
      <c r="E53" s="1144"/>
      <c r="F53" s="1144"/>
      <c r="G53" s="1144"/>
      <c r="H53" s="491">
        <f>'IlumCusto (ORÇ)'!H53</f>
        <v>0</v>
      </c>
      <c r="I53" s="493">
        <f>'IlumCusto (ORÇ)'!I53</f>
        <v>0</v>
      </c>
      <c r="J53" s="313">
        <f>'IlumCusto (ORÇ)'!J53</f>
        <v>0</v>
      </c>
      <c r="K53" s="313">
        <f t="shared" si="0"/>
        <v>0</v>
      </c>
      <c r="L53" s="313">
        <f t="shared" si="1"/>
        <v>0</v>
      </c>
      <c r="M53" s="312"/>
      <c r="N53" s="312"/>
      <c r="P53" s="160">
        <f t="shared" si="2"/>
        <v>46</v>
      </c>
      <c r="Q53" s="1161" t="str">
        <f t="shared" si="3"/>
        <v xml:space="preserve"> </v>
      </c>
      <c r="R53" s="1161"/>
      <c r="S53" s="1161"/>
      <c r="T53" s="1161"/>
      <c r="U53" s="1162"/>
      <c r="V53" s="161">
        <f t="shared" si="4"/>
        <v>0</v>
      </c>
      <c r="W53" s="314">
        <f t="shared" si="6"/>
        <v>0</v>
      </c>
      <c r="X53" s="315">
        <f>IF(AND(K53&gt;0,'Custo Contábil'!$D$7&gt;0),ROUND(K53*($K$146/$K$109)*W53,2),0)</f>
        <v>0</v>
      </c>
      <c r="Y53" s="706">
        <f>'IlumCusto (ORÇ)'!Q53</f>
        <v>0</v>
      </c>
    </row>
    <row r="54" spans="2:25" ht="15" customHeight="1" outlineLevel="1" x14ac:dyDescent="0.2">
      <c r="B54" s="160">
        <v>47</v>
      </c>
      <c r="C54" s="1143" t="str">
        <f>IF(ISBLANK('IlumCusto (ORÇ)'!C54)," ",'IlumCusto (ORÇ)'!C54)</f>
        <v xml:space="preserve"> </v>
      </c>
      <c r="D54" s="1144"/>
      <c r="E54" s="1144"/>
      <c r="F54" s="1144"/>
      <c r="G54" s="1144"/>
      <c r="H54" s="491">
        <f>'IlumCusto (ORÇ)'!H54</f>
        <v>0</v>
      </c>
      <c r="I54" s="493">
        <f>'IlumCusto (ORÇ)'!I54</f>
        <v>0</v>
      </c>
      <c r="J54" s="313">
        <f>'IlumCusto (ORÇ)'!J54</f>
        <v>0</v>
      </c>
      <c r="K54" s="313">
        <f t="shared" si="0"/>
        <v>0</v>
      </c>
      <c r="L54" s="313">
        <f t="shared" si="1"/>
        <v>0</v>
      </c>
      <c r="M54" s="312"/>
      <c r="N54" s="312"/>
      <c r="P54" s="160">
        <f t="shared" si="2"/>
        <v>47</v>
      </c>
      <c r="Q54" s="1161" t="str">
        <f t="shared" si="3"/>
        <v xml:space="preserve"> </v>
      </c>
      <c r="R54" s="1161"/>
      <c r="S54" s="1161"/>
      <c r="T54" s="1161"/>
      <c r="U54" s="1162"/>
      <c r="V54" s="161">
        <f t="shared" si="4"/>
        <v>0</v>
      </c>
      <c r="W54" s="314">
        <f t="shared" si="6"/>
        <v>0</v>
      </c>
      <c r="X54" s="315">
        <f>IF(AND(K54&gt;0,'Custo Contábil'!$D$7&gt;0),ROUND(K54*($K$146/$K$109)*W54,2),0)</f>
        <v>0</v>
      </c>
      <c r="Y54" s="706">
        <f>'IlumCusto (ORÇ)'!Q54</f>
        <v>0</v>
      </c>
    </row>
    <row r="55" spans="2:25" ht="15" customHeight="1" outlineLevel="1" x14ac:dyDescent="0.2">
      <c r="B55" s="162">
        <v>48</v>
      </c>
      <c r="C55" s="1143" t="str">
        <f>IF(ISBLANK('IlumCusto (ORÇ)'!C55)," ",'IlumCusto (ORÇ)'!C55)</f>
        <v xml:space="preserve"> </v>
      </c>
      <c r="D55" s="1144"/>
      <c r="E55" s="1144"/>
      <c r="F55" s="1144"/>
      <c r="G55" s="1144"/>
      <c r="H55" s="491">
        <f>'IlumCusto (ORÇ)'!H55</f>
        <v>0</v>
      </c>
      <c r="I55" s="493">
        <f>'IlumCusto (ORÇ)'!I55</f>
        <v>0</v>
      </c>
      <c r="J55" s="313">
        <f>'IlumCusto (ORÇ)'!J55</f>
        <v>0</v>
      </c>
      <c r="K55" s="313">
        <f t="shared" si="0"/>
        <v>0</v>
      </c>
      <c r="L55" s="313">
        <f t="shared" si="1"/>
        <v>0</v>
      </c>
      <c r="M55" s="312"/>
      <c r="N55" s="312"/>
      <c r="P55" s="160">
        <f t="shared" si="2"/>
        <v>48</v>
      </c>
      <c r="Q55" s="1161" t="str">
        <f t="shared" si="3"/>
        <v xml:space="preserve"> </v>
      </c>
      <c r="R55" s="1161"/>
      <c r="S55" s="1161"/>
      <c r="T55" s="1161"/>
      <c r="U55" s="1162"/>
      <c r="V55" s="161">
        <f t="shared" si="4"/>
        <v>0</v>
      </c>
      <c r="W55" s="314">
        <f t="shared" si="6"/>
        <v>0</v>
      </c>
      <c r="X55" s="315">
        <f>IF(AND(K55&gt;0,'Custo Contábil'!$D$7&gt;0),ROUND(K55*($K$146/$K$109)*W55,2),0)</f>
        <v>0</v>
      </c>
      <c r="Y55" s="706">
        <f>'IlumCusto (ORÇ)'!Q55</f>
        <v>0</v>
      </c>
    </row>
    <row r="56" spans="2:25" ht="15" customHeight="1" outlineLevel="1" x14ac:dyDescent="0.2">
      <c r="B56" s="160">
        <v>49</v>
      </c>
      <c r="C56" s="1143" t="str">
        <f>IF(ISBLANK('IlumCusto (ORÇ)'!C56)," ",'IlumCusto (ORÇ)'!C56)</f>
        <v xml:space="preserve"> </v>
      </c>
      <c r="D56" s="1144"/>
      <c r="E56" s="1144"/>
      <c r="F56" s="1144"/>
      <c r="G56" s="1144"/>
      <c r="H56" s="491">
        <f>'IlumCusto (ORÇ)'!H56</f>
        <v>0</v>
      </c>
      <c r="I56" s="493">
        <f>'IlumCusto (ORÇ)'!I56</f>
        <v>0</v>
      </c>
      <c r="J56" s="313">
        <f>'IlumCusto (ORÇ)'!J56</f>
        <v>0</v>
      </c>
      <c r="K56" s="313">
        <f t="shared" si="0"/>
        <v>0</v>
      </c>
      <c r="L56" s="313">
        <f t="shared" si="1"/>
        <v>0</v>
      </c>
      <c r="M56" s="312"/>
      <c r="N56" s="312"/>
      <c r="P56" s="160">
        <f t="shared" si="2"/>
        <v>49</v>
      </c>
      <c r="Q56" s="1161" t="str">
        <f t="shared" si="3"/>
        <v xml:space="preserve"> </v>
      </c>
      <c r="R56" s="1161"/>
      <c r="S56" s="1161"/>
      <c r="T56" s="1161"/>
      <c r="U56" s="1162"/>
      <c r="V56" s="161">
        <f t="shared" si="4"/>
        <v>0</v>
      </c>
      <c r="W56" s="314">
        <f t="shared" si="6"/>
        <v>0</v>
      </c>
      <c r="X56" s="315">
        <f>IF(AND(K56&gt;0,'Custo Contábil'!$D$7&gt;0),ROUND(K56*($K$146/$K$109)*W56,2),0)</f>
        <v>0</v>
      </c>
      <c r="Y56" s="706">
        <f>'IlumCusto (ORÇ)'!Q56</f>
        <v>0</v>
      </c>
    </row>
    <row r="57" spans="2:25" ht="15" customHeight="1" outlineLevel="1" x14ac:dyDescent="0.2">
      <c r="B57" s="162">
        <v>50</v>
      </c>
      <c r="C57" s="1143" t="str">
        <f>IF(ISBLANK('IlumCusto (ORÇ)'!C57)," ",'IlumCusto (ORÇ)'!C57)</f>
        <v xml:space="preserve"> </v>
      </c>
      <c r="D57" s="1144"/>
      <c r="E57" s="1144"/>
      <c r="F57" s="1144"/>
      <c r="G57" s="1144"/>
      <c r="H57" s="491">
        <f>'IlumCusto (ORÇ)'!H57</f>
        <v>0</v>
      </c>
      <c r="I57" s="493">
        <f>'IlumCusto (ORÇ)'!I57</f>
        <v>0</v>
      </c>
      <c r="J57" s="313">
        <f>'IlumCusto (ORÇ)'!J57</f>
        <v>0</v>
      </c>
      <c r="K57" s="313">
        <f t="shared" si="0"/>
        <v>0</v>
      </c>
      <c r="L57" s="313">
        <f t="shared" si="1"/>
        <v>0</v>
      </c>
      <c r="M57" s="312"/>
      <c r="N57" s="312"/>
      <c r="P57" s="160">
        <f t="shared" si="2"/>
        <v>50</v>
      </c>
      <c r="Q57" s="1161" t="str">
        <f t="shared" si="3"/>
        <v xml:space="preserve"> </v>
      </c>
      <c r="R57" s="1161"/>
      <c r="S57" s="1161"/>
      <c r="T57" s="1161"/>
      <c r="U57" s="1162"/>
      <c r="V57" s="161">
        <f t="shared" si="4"/>
        <v>0</v>
      </c>
      <c r="W57" s="314">
        <f t="shared" si="6"/>
        <v>0</v>
      </c>
      <c r="X57" s="315">
        <f>IF(AND(K57&gt;0,'Custo Contábil'!$D$7&gt;0),ROUND(K57*($K$146/$K$109)*W57,2),0)</f>
        <v>0</v>
      </c>
      <c r="Y57" s="706">
        <f>'IlumCusto (ORÇ)'!Q57</f>
        <v>0</v>
      </c>
    </row>
    <row r="58" spans="2:25" ht="15" customHeight="1" outlineLevel="1" x14ac:dyDescent="0.2">
      <c r="B58" s="160">
        <v>51</v>
      </c>
      <c r="C58" s="1143" t="str">
        <f>IF(ISBLANK('IlumCusto (ORÇ)'!C58)," ",'IlumCusto (ORÇ)'!C58)</f>
        <v xml:space="preserve"> </v>
      </c>
      <c r="D58" s="1144"/>
      <c r="E58" s="1144"/>
      <c r="F58" s="1144"/>
      <c r="G58" s="1144"/>
      <c r="H58" s="491">
        <f>'IlumCusto (ORÇ)'!H58</f>
        <v>0</v>
      </c>
      <c r="I58" s="493">
        <f>'IlumCusto (ORÇ)'!I58</f>
        <v>0</v>
      </c>
      <c r="J58" s="313">
        <f>'IlumCusto (ORÇ)'!J58</f>
        <v>0</v>
      </c>
      <c r="K58" s="313">
        <f t="shared" si="0"/>
        <v>0</v>
      </c>
      <c r="L58" s="313">
        <f t="shared" si="1"/>
        <v>0</v>
      </c>
      <c r="M58" s="312"/>
      <c r="N58" s="312"/>
      <c r="P58" s="160">
        <f t="shared" si="2"/>
        <v>51</v>
      </c>
      <c r="Q58" s="1161" t="str">
        <f t="shared" si="3"/>
        <v xml:space="preserve"> </v>
      </c>
      <c r="R58" s="1161"/>
      <c r="S58" s="1161"/>
      <c r="T58" s="1161"/>
      <c r="U58" s="1162"/>
      <c r="V58" s="161">
        <f t="shared" si="4"/>
        <v>0</v>
      </c>
      <c r="W58" s="314">
        <f t="shared" si="6"/>
        <v>0</v>
      </c>
      <c r="X58" s="315">
        <f>IF(AND(K58&gt;0,'Custo Contábil'!$D$7&gt;0),ROUND(K58*($K$146/$K$109)*W58,2),0)</f>
        <v>0</v>
      </c>
      <c r="Y58" s="706">
        <f>'IlumCusto (ORÇ)'!Q58</f>
        <v>0</v>
      </c>
    </row>
    <row r="59" spans="2:25" ht="15" customHeight="1" outlineLevel="1" x14ac:dyDescent="0.2">
      <c r="B59" s="162">
        <v>52</v>
      </c>
      <c r="C59" s="1143" t="str">
        <f>IF(ISBLANK('IlumCusto (ORÇ)'!C59)," ",'IlumCusto (ORÇ)'!C59)</f>
        <v xml:space="preserve"> </v>
      </c>
      <c r="D59" s="1144"/>
      <c r="E59" s="1144"/>
      <c r="F59" s="1144"/>
      <c r="G59" s="1144"/>
      <c r="H59" s="491">
        <f>'IlumCusto (ORÇ)'!H59</f>
        <v>0</v>
      </c>
      <c r="I59" s="493">
        <f>'IlumCusto (ORÇ)'!I59</f>
        <v>0</v>
      </c>
      <c r="J59" s="313">
        <f>'IlumCusto (ORÇ)'!J59</f>
        <v>0</v>
      </c>
      <c r="K59" s="313">
        <f t="shared" si="0"/>
        <v>0</v>
      </c>
      <c r="L59" s="313">
        <f t="shared" si="1"/>
        <v>0</v>
      </c>
      <c r="M59" s="312"/>
      <c r="N59" s="312"/>
      <c r="P59" s="160">
        <f t="shared" si="2"/>
        <v>52</v>
      </c>
      <c r="Q59" s="1161" t="str">
        <f t="shared" si="3"/>
        <v xml:space="preserve"> </v>
      </c>
      <c r="R59" s="1161"/>
      <c r="S59" s="1161"/>
      <c r="T59" s="1161"/>
      <c r="U59" s="1162"/>
      <c r="V59" s="161">
        <f t="shared" si="4"/>
        <v>0</v>
      </c>
      <c r="W59" s="314">
        <f t="shared" si="6"/>
        <v>0</v>
      </c>
      <c r="X59" s="315">
        <f>IF(AND(K59&gt;0,'Custo Contábil'!$D$7&gt;0),ROUND(K59*($K$146/$K$109)*W59,2),0)</f>
        <v>0</v>
      </c>
      <c r="Y59" s="706">
        <f>'IlumCusto (ORÇ)'!Q59</f>
        <v>0</v>
      </c>
    </row>
    <row r="60" spans="2:25" ht="15" customHeight="1" outlineLevel="1" x14ac:dyDescent="0.2">
      <c r="B60" s="160">
        <v>53</v>
      </c>
      <c r="C60" s="1143" t="str">
        <f>IF(ISBLANK('IlumCusto (ORÇ)'!C60)," ",'IlumCusto (ORÇ)'!C60)</f>
        <v xml:space="preserve"> </v>
      </c>
      <c r="D60" s="1144"/>
      <c r="E60" s="1144"/>
      <c r="F60" s="1144"/>
      <c r="G60" s="1144"/>
      <c r="H60" s="491">
        <f>'IlumCusto (ORÇ)'!H60</f>
        <v>0</v>
      </c>
      <c r="I60" s="493">
        <f>'IlumCusto (ORÇ)'!I60</f>
        <v>0</v>
      </c>
      <c r="J60" s="313">
        <f>'IlumCusto (ORÇ)'!J60</f>
        <v>0</v>
      </c>
      <c r="K60" s="313">
        <f t="shared" si="0"/>
        <v>0</v>
      </c>
      <c r="L60" s="313">
        <f t="shared" si="1"/>
        <v>0</v>
      </c>
      <c r="M60" s="312"/>
      <c r="N60" s="312"/>
      <c r="P60" s="160">
        <f t="shared" si="2"/>
        <v>53</v>
      </c>
      <c r="Q60" s="1161" t="str">
        <f t="shared" si="3"/>
        <v xml:space="preserve"> </v>
      </c>
      <c r="R60" s="1161"/>
      <c r="S60" s="1161"/>
      <c r="T60" s="1161"/>
      <c r="U60" s="1162"/>
      <c r="V60" s="161">
        <f t="shared" si="4"/>
        <v>0</v>
      </c>
      <c r="W60" s="314">
        <f t="shared" si="6"/>
        <v>0</v>
      </c>
      <c r="X60" s="315">
        <f>IF(AND(K60&gt;0,'Custo Contábil'!$D$7&gt;0),ROUND(K60*($K$146/$K$109)*W60,2),0)</f>
        <v>0</v>
      </c>
      <c r="Y60" s="706">
        <f>'IlumCusto (ORÇ)'!Q60</f>
        <v>0</v>
      </c>
    </row>
    <row r="61" spans="2:25" ht="15" customHeight="1" outlineLevel="1" x14ac:dyDescent="0.2">
      <c r="B61" s="162">
        <v>54</v>
      </c>
      <c r="C61" s="1143" t="str">
        <f>IF(ISBLANK('IlumCusto (ORÇ)'!C61)," ",'IlumCusto (ORÇ)'!C61)</f>
        <v xml:space="preserve"> </v>
      </c>
      <c r="D61" s="1144"/>
      <c r="E61" s="1144"/>
      <c r="F61" s="1144"/>
      <c r="G61" s="1144"/>
      <c r="H61" s="491">
        <f>'IlumCusto (ORÇ)'!H61</f>
        <v>0</v>
      </c>
      <c r="I61" s="493">
        <f>'IlumCusto (ORÇ)'!I61</f>
        <v>0</v>
      </c>
      <c r="J61" s="313">
        <f>'IlumCusto (ORÇ)'!J61</f>
        <v>0</v>
      </c>
      <c r="K61" s="313">
        <f t="shared" si="0"/>
        <v>0</v>
      </c>
      <c r="L61" s="313">
        <f t="shared" si="1"/>
        <v>0</v>
      </c>
      <c r="M61" s="312"/>
      <c r="N61" s="312"/>
      <c r="P61" s="160">
        <f t="shared" si="2"/>
        <v>54</v>
      </c>
      <c r="Q61" s="1161" t="str">
        <f t="shared" si="3"/>
        <v xml:space="preserve"> </v>
      </c>
      <c r="R61" s="1161"/>
      <c r="S61" s="1161"/>
      <c r="T61" s="1161"/>
      <c r="U61" s="1162"/>
      <c r="V61" s="161">
        <f t="shared" si="4"/>
        <v>0</v>
      </c>
      <c r="W61" s="314">
        <f t="shared" si="6"/>
        <v>0</v>
      </c>
      <c r="X61" s="315">
        <f>IF(AND(K61&gt;0,'Custo Contábil'!$D$7&gt;0),ROUND(K61*($K$146/$K$109)*W61,2),0)</f>
        <v>0</v>
      </c>
      <c r="Y61" s="706">
        <f>'IlumCusto (ORÇ)'!Q61</f>
        <v>0</v>
      </c>
    </row>
    <row r="62" spans="2:25" ht="15" customHeight="1" outlineLevel="1" x14ac:dyDescent="0.2">
      <c r="B62" s="160">
        <v>55</v>
      </c>
      <c r="C62" s="1143" t="str">
        <f>IF(ISBLANK('IlumCusto (ORÇ)'!C62)," ",'IlumCusto (ORÇ)'!C62)</f>
        <v xml:space="preserve"> </v>
      </c>
      <c r="D62" s="1144"/>
      <c r="E62" s="1144"/>
      <c r="F62" s="1144"/>
      <c r="G62" s="1144"/>
      <c r="H62" s="491">
        <f>'IlumCusto (ORÇ)'!H62</f>
        <v>0</v>
      </c>
      <c r="I62" s="493">
        <f>'IlumCusto (ORÇ)'!I62</f>
        <v>0</v>
      </c>
      <c r="J62" s="313">
        <f>'IlumCusto (ORÇ)'!J62</f>
        <v>0</v>
      </c>
      <c r="K62" s="313">
        <f t="shared" si="0"/>
        <v>0</v>
      </c>
      <c r="L62" s="313">
        <f t="shared" si="1"/>
        <v>0</v>
      </c>
      <c r="M62" s="312"/>
      <c r="N62" s="312"/>
      <c r="P62" s="160">
        <f t="shared" si="2"/>
        <v>55</v>
      </c>
      <c r="Q62" s="1161" t="str">
        <f t="shared" si="3"/>
        <v xml:space="preserve"> </v>
      </c>
      <c r="R62" s="1161"/>
      <c r="S62" s="1161"/>
      <c r="T62" s="1161"/>
      <c r="U62" s="1162"/>
      <c r="V62" s="161">
        <f t="shared" si="4"/>
        <v>0</v>
      </c>
      <c r="W62" s="314">
        <f t="shared" si="6"/>
        <v>0</v>
      </c>
      <c r="X62" s="315">
        <f>IF(AND(K62&gt;0,'Custo Contábil'!$D$7&gt;0),ROUND(K62*($K$146/$K$109)*W62,2),0)</f>
        <v>0</v>
      </c>
      <c r="Y62" s="706">
        <f>'IlumCusto (ORÇ)'!Q62</f>
        <v>0</v>
      </c>
    </row>
    <row r="63" spans="2:25" ht="15" customHeight="1" outlineLevel="1" x14ac:dyDescent="0.2">
      <c r="B63" s="162">
        <v>56</v>
      </c>
      <c r="C63" s="1143" t="str">
        <f>IF(ISBLANK('IlumCusto (ORÇ)'!C63)," ",'IlumCusto (ORÇ)'!C63)</f>
        <v xml:space="preserve"> </v>
      </c>
      <c r="D63" s="1144"/>
      <c r="E63" s="1144"/>
      <c r="F63" s="1144"/>
      <c r="G63" s="1144"/>
      <c r="H63" s="491">
        <f>'IlumCusto (ORÇ)'!H63</f>
        <v>0</v>
      </c>
      <c r="I63" s="493">
        <f>'IlumCusto (ORÇ)'!I63</f>
        <v>0</v>
      </c>
      <c r="J63" s="313">
        <f>'IlumCusto (ORÇ)'!J63</f>
        <v>0</v>
      </c>
      <c r="K63" s="313">
        <f t="shared" si="0"/>
        <v>0</v>
      </c>
      <c r="L63" s="313">
        <f t="shared" si="1"/>
        <v>0</v>
      </c>
      <c r="M63" s="312"/>
      <c r="N63" s="312"/>
      <c r="P63" s="160">
        <f t="shared" si="2"/>
        <v>56</v>
      </c>
      <c r="Q63" s="1161" t="str">
        <f t="shared" si="3"/>
        <v xml:space="preserve"> </v>
      </c>
      <c r="R63" s="1161"/>
      <c r="S63" s="1161"/>
      <c r="T63" s="1161"/>
      <c r="U63" s="1162"/>
      <c r="V63" s="161">
        <f t="shared" si="4"/>
        <v>0</v>
      </c>
      <c r="W63" s="314">
        <f t="shared" si="6"/>
        <v>0</v>
      </c>
      <c r="X63" s="315">
        <f>IF(AND(K63&gt;0,'Custo Contábil'!$D$7&gt;0),ROUND(K63*($K$146/$K$109)*W63,2),0)</f>
        <v>0</v>
      </c>
      <c r="Y63" s="706">
        <f>'IlumCusto (ORÇ)'!Q63</f>
        <v>0</v>
      </c>
    </row>
    <row r="64" spans="2:25" ht="15" customHeight="1" outlineLevel="1" x14ac:dyDescent="0.2">
      <c r="B64" s="160">
        <v>57</v>
      </c>
      <c r="C64" s="1143" t="str">
        <f>IF(ISBLANK('IlumCusto (ORÇ)'!C64)," ",'IlumCusto (ORÇ)'!C64)</f>
        <v xml:space="preserve"> </v>
      </c>
      <c r="D64" s="1144"/>
      <c r="E64" s="1144"/>
      <c r="F64" s="1144"/>
      <c r="G64" s="1144"/>
      <c r="H64" s="491">
        <f>'IlumCusto (ORÇ)'!H64</f>
        <v>0</v>
      </c>
      <c r="I64" s="493">
        <f>'IlumCusto (ORÇ)'!I64</f>
        <v>0</v>
      </c>
      <c r="J64" s="313">
        <f>'IlumCusto (ORÇ)'!J64</f>
        <v>0</v>
      </c>
      <c r="K64" s="313">
        <f t="shared" si="0"/>
        <v>0</v>
      </c>
      <c r="L64" s="313">
        <f t="shared" si="1"/>
        <v>0</v>
      </c>
      <c r="M64" s="312"/>
      <c r="N64" s="312"/>
      <c r="P64" s="160">
        <f t="shared" si="2"/>
        <v>57</v>
      </c>
      <c r="Q64" s="1161" t="str">
        <f t="shared" si="3"/>
        <v xml:space="preserve"> </v>
      </c>
      <c r="R64" s="1161"/>
      <c r="S64" s="1161"/>
      <c r="T64" s="1161"/>
      <c r="U64" s="1162"/>
      <c r="V64" s="161">
        <f t="shared" si="4"/>
        <v>0</v>
      </c>
      <c r="W64" s="314">
        <f t="shared" si="6"/>
        <v>0</v>
      </c>
      <c r="X64" s="315">
        <f>IF(AND(K64&gt;0,'Custo Contábil'!$D$7&gt;0),ROUND(K64*($K$146/$K$109)*W64,2),0)</f>
        <v>0</v>
      </c>
      <c r="Y64" s="706">
        <f>'IlumCusto (ORÇ)'!Q64</f>
        <v>0</v>
      </c>
    </row>
    <row r="65" spans="2:25" ht="15" customHeight="1" outlineLevel="1" x14ac:dyDescent="0.2">
      <c r="B65" s="162">
        <v>58</v>
      </c>
      <c r="C65" s="1143" t="str">
        <f>IF(ISBLANK('IlumCusto (ORÇ)'!C65)," ",'IlumCusto (ORÇ)'!C65)</f>
        <v xml:space="preserve"> </v>
      </c>
      <c r="D65" s="1144"/>
      <c r="E65" s="1144"/>
      <c r="F65" s="1144"/>
      <c r="G65" s="1144"/>
      <c r="H65" s="491">
        <f>'IlumCusto (ORÇ)'!H65</f>
        <v>0</v>
      </c>
      <c r="I65" s="493">
        <f>'IlumCusto (ORÇ)'!I65</f>
        <v>0</v>
      </c>
      <c r="J65" s="313">
        <f>'IlumCusto (ORÇ)'!J65</f>
        <v>0</v>
      </c>
      <c r="K65" s="313">
        <f t="shared" si="0"/>
        <v>0</v>
      </c>
      <c r="L65" s="313">
        <f t="shared" si="1"/>
        <v>0</v>
      </c>
      <c r="M65" s="312"/>
      <c r="N65" s="312"/>
      <c r="P65" s="160">
        <f t="shared" si="2"/>
        <v>58</v>
      </c>
      <c r="Q65" s="1161" t="str">
        <f t="shared" si="3"/>
        <v xml:space="preserve"> </v>
      </c>
      <c r="R65" s="1161"/>
      <c r="S65" s="1161"/>
      <c r="T65" s="1161"/>
      <c r="U65" s="1162"/>
      <c r="V65" s="161">
        <f t="shared" si="4"/>
        <v>0</v>
      </c>
      <c r="W65" s="314">
        <f t="shared" si="6"/>
        <v>0</v>
      </c>
      <c r="X65" s="315">
        <f>IF(AND(K65&gt;0,'Custo Contábil'!$D$7&gt;0),ROUND(K65*($K$146/$K$109)*W65,2),0)</f>
        <v>0</v>
      </c>
      <c r="Y65" s="706">
        <f>'IlumCusto (ORÇ)'!Q65</f>
        <v>0</v>
      </c>
    </row>
    <row r="66" spans="2:25" ht="15" customHeight="1" outlineLevel="1" x14ac:dyDescent="0.2">
      <c r="B66" s="160">
        <v>59</v>
      </c>
      <c r="C66" s="1143" t="str">
        <f>IF(ISBLANK('IlumCusto (ORÇ)'!C66)," ",'IlumCusto (ORÇ)'!C66)</f>
        <v xml:space="preserve"> </v>
      </c>
      <c r="D66" s="1144"/>
      <c r="E66" s="1144"/>
      <c r="F66" s="1144"/>
      <c r="G66" s="1144"/>
      <c r="H66" s="491">
        <f>'IlumCusto (ORÇ)'!H66</f>
        <v>0</v>
      </c>
      <c r="I66" s="493">
        <f>'IlumCusto (ORÇ)'!I66</f>
        <v>0</v>
      </c>
      <c r="J66" s="313">
        <f>'IlumCusto (ORÇ)'!J66</f>
        <v>0</v>
      </c>
      <c r="K66" s="313">
        <f t="shared" si="0"/>
        <v>0</v>
      </c>
      <c r="L66" s="313">
        <f t="shared" si="1"/>
        <v>0</v>
      </c>
      <c r="M66" s="312"/>
      <c r="N66" s="312"/>
      <c r="P66" s="160">
        <f t="shared" si="2"/>
        <v>59</v>
      </c>
      <c r="Q66" s="1161" t="str">
        <f t="shared" si="3"/>
        <v xml:space="preserve"> </v>
      </c>
      <c r="R66" s="1161"/>
      <c r="S66" s="1161"/>
      <c r="T66" s="1161"/>
      <c r="U66" s="1162"/>
      <c r="V66" s="161">
        <f t="shared" si="4"/>
        <v>0</v>
      </c>
      <c r="W66" s="314">
        <f t="shared" si="6"/>
        <v>0</v>
      </c>
      <c r="X66" s="315">
        <f>IF(AND(K66&gt;0,'Custo Contábil'!$D$7&gt;0),ROUND(K66*($K$146/$K$109)*W66,2),0)</f>
        <v>0</v>
      </c>
      <c r="Y66" s="706">
        <f>'IlumCusto (ORÇ)'!Q66</f>
        <v>0</v>
      </c>
    </row>
    <row r="67" spans="2:25" ht="15" customHeight="1" outlineLevel="1" x14ac:dyDescent="0.2">
      <c r="B67" s="162">
        <v>60</v>
      </c>
      <c r="C67" s="1143" t="str">
        <f>IF(ISBLANK('IlumCusto (ORÇ)'!C67)," ",'IlumCusto (ORÇ)'!C67)</f>
        <v xml:space="preserve"> </v>
      </c>
      <c r="D67" s="1144"/>
      <c r="E67" s="1144"/>
      <c r="F67" s="1144"/>
      <c r="G67" s="1144"/>
      <c r="H67" s="491">
        <f>'IlumCusto (ORÇ)'!H67</f>
        <v>0</v>
      </c>
      <c r="I67" s="493">
        <f>'IlumCusto (ORÇ)'!I67</f>
        <v>0</v>
      </c>
      <c r="J67" s="313">
        <f>'IlumCusto (ORÇ)'!J67</f>
        <v>0</v>
      </c>
      <c r="K67" s="313">
        <f t="shared" si="0"/>
        <v>0</v>
      </c>
      <c r="L67" s="313">
        <f t="shared" si="1"/>
        <v>0</v>
      </c>
      <c r="M67" s="312"/>
      <c r="N67" s="312"/>
      <c r="P67" s="160">
        <f t="shared" si="2"/>
        <v>60</v>
      </c>
      <c r="Q67" s="1161" t="str">
        <f t="shared" si="3"/>
        <v xml:space="preserve"> </v>
      </c>
      <c r="R67" s="1161"/>
      <c r="S67" s="1161"/>
      <c r="T67" s="1161"/>
      <c r="U67" s="1162"/>
      <c r="V67" s="161">
        <f t="shared" si="4"/>
        <v>0</v>
      </c>
      <c r="W67" s="314">
        <f t="shared" si="6"/>
        <v>0</v>
      </c>
      <c r="X67" s="315">
        <f>IF(AND(K67&gt;0,'Custo Contábil'!$D$7&gt;0),ROUND(K67*($K$146/$K$109)*W67,2),0)</f>
        <v>0</v>
      </c>
      <c r="Y67" s="706">
        <f>'IlumCusto (ORÇ)'!Q67</f>
        <v>0</v>
      </c>
    </row>
    <row r="68" spans="2:25" ht="15" customHeight="1" outlineLevel="1" x14ac:dyDescent="0.2">
      <c r="B68" s="160">
        <v>61</v>
      </c>
      <c r="C68" s="1143" t="str">
        <f>IF(ISBLANK('IlumCusto (ORÇ)'!C68)," ",'IlumCusto (ORÇ)'!C68)</f>
        <v xml:space="preserve"> </v>
      </c>
      <c r="D68" s="1144"/>
      <c r="E68" s="1144"/>
      <c r="F68" s="1144"/>
      <c r="G68" s="1144"/>
      <c r="H68" s="491">
        <f>'IlumCusto (ORÇ)'!H68</f>
        <v>0</v>
      </c>
      <c r="I68" s="493">
        <f>'IlumCusto (ORÇ)'!I68</f>
        <v>0</v>
      </c>
      <c r="J68" s="313">
        <f>'IlumCusto (ORÇ)'!J68</f>
        <v>0</v>
      </c>
      <c r="K68" s="313">
        <f t="shared" si="0"/>
        <v>0</v>
      </c>
      <c r="L68" s="313">
        <f t="shared" si="1"/>
        <v>0</v>
      </c>
      <c r="M68" s="312"/>
      <c r="N68" s="312"/>
      <c r="P68" s="160">
        <f t="shared" si="2"/>
        <v>61</v>
      </c>
      <c r="Q68" s="1161" t="str">
        <f t="shared" si="3"/>
        <v xml:space="preserve"> </v>
      </c>
      <c r="R68" s="1161"/>
      <c r="S68" s="1161"/>
      <c r="T68" s="1161"/>
      <c r="U68" s="1162"/>
      <c r="V68" s="161">
        <f t="shared" si="4"/>
        <v>0</v>
      </c>
      <c r="W68" s="314">
        <f t="shared" si="6"/>
        <v>0</v>
      </c>
      <c r="X68" s="315">
        <f>IF(AND(K68&gt;0,'Custo Contábil'!$D$7&gt;0),ROUND(K68*($K$146/$K$109)*W68,2),0)</f>
        <v>0</v>
      </c>
      <c r="Y68" s="706">
        <f>'IlumCusto (ORÇ)'!Q68</f>
        <v>0</v>
      </c>
    </row>
    <row r="69" spans="2:25" ht="15" customHeight="1" outlineLevel="1" x14ac:dyDescent="0.2">
      <c r="B69" s="162">
        <v>62</v>
      </c>
      <c r="C69" s="1143" t="str">
        <f>IF(ISBLANK('IlumCusto (ORÇ)'!C69)," ",'IlumCusto (ORÇ)'!C69)</f>
        <v xml:space="preserve"> </v>
      </c>
      <c r="D69" s="1144"/>
      <c r="E69" s="1144"/>
      <c r="F69" s="1144"/>
      <c r="G69" s="1144"/>
      <c r="H69" s="491">
        <f>'IlumCusto (ORÇ)'!H69</f>
        <v>0</v>
      </c>
      <c r="I69" s="493">
        <f>'IlumCusto (ORÇ)'!I69</f>
        <v>0</v>
      </c>
      <c r="J69" s="313">
        <f>'IlumCusto (ORÇ)'!J69</f>
        <v>0</v>
      </c>
      <c r="K69" s="313">
        <f t="shared" si="0"/>
        <v>0</v>
      </c>
      <c r="L69" s="313">
        <f t="shared" si="1"/>
        <v>0</v>
      </c>
      <c r="M69" s="312"/>
      <c r="N69" s="312"/>
      <c r="P69" s="160">
        <f t="shared" si="2"/>
        <v>62</v>
      </c>
      <c r="Q69" s="1161" t="str">
        <f t="shared" si="3"/>
        <v xml:space="preserve"> </v>
      </c>
      <c r="R69" s="1161"/>
      <c r="S69" s="1161"/>
      <c r="T69" s="1161"/>
      <c r="U69" s="1162"/>
      <c r="V69" s="161">
        <f t="shared" si="4"/>
        <v>0</v>
      </c>
      <c r="W69" s="314">
        <f t="shared" si="6"/>
        <v>0</v>
      </c>
      <c r="X69" s="315">
        <f>IF(AND(K69&gt;0,'Custo Contábil'!$D$7&gt;0),ROUND(K69*($K$146/$K$109)*W69,2),0)</f>
        <v>0</v>
      </c>
      <c r="Y69" s="706">
        <f>'IlumCusto (ORÇ)'!Q69</f>
        <v>0</v>
      </c>
    </row>
    <row r="70" spans="2:25" ht="15" customHeight="1" outlineLevel="1" x14ac:dyDescent="0.2">
      <c r="B70" s="160">
        <v>63</v>
      </c>
      <c r="C70" s="1143" t="str">
        <f>IF(ISBLANK('IlumCusto (ORÇ)'!C70)," ",'IlumCusto (ORÇ)'!C70)</f>
        <v xml:space="preserve"> </v>
      </c>
      <c r="D70" s="1144"/>
      <c r="E70" s="1144"/>
      <c r="F70" s="1144"/>
      <c r="G70" s="1144"/>
      <c r="H70" s="491">
        <f>'IlumCusto (ORÇ)'!H70</f>
        <v>0</v>
      </c>
      <c r="I70" s="493">
        <f>'IlumCusto (ORÇ)'!I70</f>
        <v>0</v>
      </c>
      <c r="J70" s="313">
        <f>'IlumCusto (ORÇ)'!J70</f>
        <v>0</v>
      </c>
      <c r="K70" s="313">
        <f t="shared" si="0"/>
        <v>0</v>
      </c>
      <c r="L70" s="313">
        <f t="shared" si="1"/>
        <v>0</v>
      </c>
      <c r="M70" s="312"/>
      <c r="N70" s="312"/>
      <c r="P70" s="160">
        <f t="shared" si="2"/>
        <v>63</v>
      </c>
      <c r="Q70" s="1161" t="str">
        <f t="shared" si="3"/>
        <v xml:space="preserve"> </v>
      </c>
      <c r="R70" s="1161"/>
      <c r="S70" s="1161"/>
      <c r="T70" s="1161"/>
      <c r="U70" s="1162"/>
      <c r="V70" s="161">
        <f t="shared" si="4"/>
        <v>0</v>
      </c>
      <c r="W70" s="314">
        <f t="shared" si="6"/>
        <v>0</v>
      </c>
      <c r="X70" s="315">
        <f>IF(AND(K70&gt;0,'Custo Contábil'!$D$7&gt;0),ROUND(K70*($K$146/$K$109)*W70,2),0)</f>
        <v>0</v>
      </c>
      <c r="Y70" s="706">
        <f>'IlumCusto (ORÇ)'!Q70</f>
        <v>0</v>
      </c>
    </row>
    <row r="71" spans="2:25" ht="15" customHeight="1" outlineLevel="1" x14ac:dyDescent="0.2">
      <c r="B71" s="162">
        <v>64</v>
      </c>
      <c r="C71" s="1143" t="str">
        <f>IF(ISBLANK('IlumCusto (ORÇ)'!C71)," ",'IlumCusto (ORÇ)'!C71)</f>
        <v xml:space="preserve"> </v>
      </c>
      <c r="D71" s="1144"/>
      <c r="E71" s="1144"/>
      <c r="F71" s="1144"/>
      <c r="G71" s="1144"/>
      <c r="H71" s="491">
        <f>'IlumCusto (ORÇ)'!H71</f>
        <v>0</v>
      </c>
      <c r="I71" s="493">
        <f>'IlumCusto (ORÇ)'!I71</f>
        <v>0</v>
      </c>
      <c r="J71" s="313">
        <f>'IlumCusto (ORÇ)'!J71</f>
        <v>0</v>
      </c>
      <c r="K71" s="313">
        <f t="shared" si="0"/>
        <v>0</v>
      </c>
      <c r="L71" s="313">
        <f t="shared" si="1"/>
        <v>0</v>
      </c>
      <c r="M71" s="312"/>
      <c r="N71" s="312"/>
      <c r="P71" s="160">
        <f t="shared" si="2"/>
        <v>64</v>
      </c>
      <c r="Q71" s="1161" t="str">
        <f t="shared" si="3"/>
        <v xml:space="preserve"> </v>
      </c>
      <c r="R71" s="1161"/>
      <c r="S71" s="1161"/>
      <c r="T71" s="1161"/>
      <c r="U71" s="1162"/>
      <c r="V71" s="161">
        <f t="shared" si="4"/>
        <v>0</v>
      </c>
      <c r="W71" s="314">
        <f t="shared" si="6"/>
        <v>0</v>
      </c>
      <c r="X71" s="315">
        <f>IF(AND(K71&gt;0,'Custo Contábil'!$D$7&gt;0),ROUND(K71*($K$146/$K$109)*W71,2),0)</f>
        <v>0</v>
      </c>
      <c r="Y71" s="706">
        <f>'IlumCusto (ORÇ)'!Q71</f>
        <v>0</v>
      </c>
    </row>
    <row r="72" spans="2:25" ht="15" customHeight="1" outlineLevel="1" x14ac:dyDescent="0.2">
      <c r="B72" s="160">
        <v>65</v>
      </c>
      <c r="C72" s="1143" t="str">
        <f>IF(ISBLANK('IlumCusto (ORÇ)'!C72)," ",'IlumCusto (ORÇ)'!C72)</f>
        <v xml:space="preserve"> </v>
      </c>
      <c r="D72" s="1144"/>
      <c r="E72" s="1144"/>
      <c r="F72" s="1144"/>
      <c r="G72" s="1144"/>
      <c r="H72" s="491">
        <f>'IlumCusto (ORÇ)'!H72</f>
        <v>0</v>
      </c>
      <c r="I72" s="493">
        <f>'IlumCusto (ORÇ)'!I72</f>
        <v>0</v>
      </c>
      <c r="J72" s="313">
        <f>'IlumCusto (ORÇ)'!J72</f>
        <v>0</v>
      </c>
      <c r="K72" s="313">
        <f t="shared" si="0"/>
        <v>0</v>
      </c>
      <c r="L72" s="313">
        <f t="shared" si="1"/>
        <v>0</v>
      </c>
      <c r="M72" s="312"/>
      <c r="N72" s="312"/>
      <c r="P72" s="160">
        <f t="shared" si="2"/>
        <v>65</v>
      </c>
      <c r="Q72" s="1161" t="str">
        <f t="shared" si="3"/>
        <v xml:space="preserve"> </v>
      </c>
      <c r="R72" s="1161"/>
      <c r="S72" s="1161"/>
      <c r="T72" s="1161"/>
      <c r="U72" s="1162"/>
      <c r="V72" s="161">
        <f t="shared" si="4"/>
        <v>0</v>
      </c>
      <c r="W72" s="314">
        <f t="shared" ref="W72:W103" si="7">IF(OR(V72="",V72=0),0,(Desc*((1+Desc)^V72))/(((1+Desc)^V72)-1))</f>
        <v>0</v>
      </c>
      <c r="X72" s="315">
        <f>IF(AND(K72&gt;0,'Custo Contábil'!$D$7&gt;0),ROUND(K72*($K$146/$K$109)*W72,2),0)</f>
        <v>0</v>
      </c>
      <c r="Y72" s="706">
        <f>'IlumCusto (ORÇ)'!Q72</f>
        <v>0</v>
      </c>
    </row>
    <row r="73" spans="2:25" ht="15" customHeight="1" outlineLevel="1" x14ac:dyDescent="0.2">
      <c r="B73" s="162">
        <v>66</v>
      </c>
      <c r="C73" s="1143" t="str">
        <f>IF(ISBLANK('IlumCusto (ORÇ)'!C73)," ",'IlumCusto (ORÇ)'!C73)</f>
        <v xml:space="preserve"> </v>
      </c>
      <c r="D73" s="1144"/>
      <c r="E73" s="1144"/>
      <c r="F73" s="1144"/>
      <c r="G73" s="1144"/>
      <c r="H73" s="491">
        <f>'IlumCusto (ORÇ)'!H73</f>
        <v>0</v>
      </c>
      <c r="I73" s="493">
        <f>'IlumCusto (ORÇ)'!I73</f>
        <v>0</v>
      </c>
      <c r="J73" s="313">
        <f>'IlumCusto (ORÇ)'!J73</f>
        <v>0</v>
      </c>
      <c r="K73" s="313">
        <f t="shared" ref="K73:K108" si="8">I73*J73</f>
        <v>0</v>
      </c>
      <c r="L73" s="313">
        <f t="shared" ref="L73:L108" si="9">K73-M73-N73</f>
        <v>0</v>
      </c>
      <c r="M73" s="312"/>
      <c r="N73" s="312"/>
      <c r="P73" s="160">
        <f t="shared" si="2"/>
        <v>66</v>
      </c>
      <c r="Q73" s="1161" t="str">
        <f t="shared" ref="Q73:Q107" si="10">IF(OR(C73=0,C73=""),"",C73)</f>
        <v xml:space="preserve"> </v>
      </c>
      <c r="R73" s="1161"/>
      <c r="S73" s="1161"/>
      <c r="T73" s="1161"/>
      <c r="U73" s="1162"/>
      <c r="V73" s="161">
        <f t="shared" ref="V73:V107" si="11">IF(H73="",0,H73)</f>
        <v>0</v>
      </c>
      <c r="W73" s="314">
        <f t="shared" si="7"/>
        <v>0</v>
      </c>
      <c r="X73" s="315">
        <f>IF(AND(K73&gt;0,'Custo Contábil'!$D$7&gt;0),ROUND(K73*($K$146/$K$109)*W73,2),0)</f>
        <v>0</v>
      </c>
      <c r="Y73" s="706">
        <f>'IlumCusto (ORÇ)'!Q73</f>
        <v>0</v>
      </c>
    </row>
    <row r="74" spans="2:25" ht="15" customHeight="1" outlineLevel="1" x14ac:dyDescent="0.2">
      <c r="B74" s="160">
        <v>67</v>
      </c>
      <c r="C74" s="1143" t="str">
        <f>IF(ISBLANK('IlumCusto (ORÇ)'!C74)," ",'IlumCusto (ORÇ)'!C74)</f>
        <v xml:space="preserve"> </v>
      </c>
      <c r="D74" s="1144"/>
      <c r="E74" s="1144"/>
      <c r="F74" s="1144"/>
      <c r="G74" s="1144"/>
      <c r="H74" s="491">
        <f>'IlumCusto (ORÇ)'!H74</f>
        <v>0</v>
      </c>
      <c r="I74" s="493">
        <f>'IlumCusto (ORÇ)'!I74</f>
        <v>0</v>
      </c>
      <c r="J74" s="313">
        <f>'IlumCusto (ORÇ)'!J74</f>
        <v>0</v>
      </c>
      <c r="K74" s="313">
        <f t="shared" si="8"/>
        <v>0</v>
      </c>
      <c r="L74" s="313">
        <f t="shared" si="9"/>
        <v>0</v>
      </c>
      <c r="M74" s="312"/>
      <c r="N74" s="312"/>
      <c r="P74" s="160">
        <f t="shared" si="2"/>
        <v>67</v>
      </c>
      <c r="Q74" s="1161" t="str">
        <f t="shared" si="10"/>
        <v xml:space="preserve"> </v>
      </c>
      <c r="R74" s="1161"/>
      <c r="S74" s="1161"/>
      <c r="T74" s="1161"/>
      <c r="U74" s="1162"/>
      <c r="V74" s="161">
        <f t="shared" si="11"/>
        <v>0</v>
      </c>
      <c r="W74" s="314">
        <f t="shared" si="7"/>
        <v>0</v>
      </c>
      <c r="X74" s="315">
        <f>IF(AND(K74&gt;0,'Custo Contábil'!$D$7&gt;0),ROUND(K74*($K$146/$K$109)*W74,2),0)</f>
        <v>0</v>
      </c>
      <c r="Y74" s="706">
        <f>'IlumCusto (ORÇ)'!Q74</f>
        <v>0</v>
      </c>
    </row>
    <row r="75" spans="2:25" ht="15" customHeight="1" outlineLevel="1" x14ac:dyDescent="0.2">
      <c r="B75" s="162">
        <v>68</v>
      </c>
      <c r="C75" s="1143" t="str">
        <f>IF(ISBLANK('IlumCusto (ORÇ)'!C75)," ",'IlumCusto (ORÇ)'!C75)</f>
        <v xml:space="preserve"> </v>
      </c>
      <c r="D75" s="1144"/>
      <c r="E75" s="1144"/>
      <c r="F75" s="1144"/>
      <c r="G75" s="1144"/>
      <c r="H75" s="491">
        <f>'IlumCusto (ORÇ)'!H75</f>
        <v>0</v>
      </c>
      <c r="I75" s="493">
        <f>'IlumCusto (ORÇ)'!I75</f>
        <v>0</v>
      </c>
      <c r="J75" s="313">
        <f>'IlumCusto (ORÇ)'!J75</f>
        <v>0</v>
      </c>
      <c r="K75" s="313">
        <f t="shared" si="8"/>
        <v>0</v>
      </c>
      <c r="L75" s="313">
        <f t="shared" si="9"/>
        <v>0</v>
      </c>
      <c r="M75" s="312"/>
      <c r="N75" s="312"/>
      <c r="P75" s="160">
        <f t="shared" si="2"/>
        <v>68</v>
      </c>
      <c r="Q75" s="1161" t="str">
        <f t="shared" si="10"/>
        <v xml:space="preserve"> </v>
      </c>
      <c r="R75" s="1161"/>
      <c r="S75" s="1161"/>
      <c r="T75" s="1161"/>
      <c r="U75" s="1162"/>
      <c r="V75" s="161">
        <f t="shared" si="11"/>
        <v>0</v>
      </c>
      <c r="W75" s="314">
        <f t="shared" si="7"/>
        <v>0</v>
      </c>
      <c r="X75" s="315">
        <f>IF(AND(K75&gt;0,'Custo Contábil'!$D$7&gt;0),ROUND(K75*($K$146/$K$109)*W75,2),0)</f>
        <v>0</v>
      </c>
      <c r="Y75" s="706">
        <f>'IlumCusto (ORÇ)'!Q75</f>
        <v>0</v>
      </c>
    </row>
    <row r="76" spans="2:25" ht="15" customHeight="1" outlineLevel="1" x14ac:dyDescent="0.2">
      <c r="B76" s="160">
        <v>69</v>
      </c>
      <c r="C76" s="1143" t="str">
        <f>IF(ISBLANK('IlumCusto (ORÇ)'!C76)," ",'IlumCusto (ORÇ)'!C76)</f>
        <v xml:space="preserve"> </v>
      </c>
      <c r="D76" s="1144"/>
      <c r="E76" s="1144"/>
      <c r="F76" s="1144"/>
      <c r="G76" s="1144"/>
      <c r="H76" s="491">
        <f>'IlumCusto (ORÇ)'!H76</f>
        <v>0</v>
      </c>
      <c r="I76" s="493">
        <f>'IlumCusto (ORÇ)'!I76</f>
        <v>0</v>
      </c>
      <c r="J76" s="313">
        <f>'IlumCusto (ORÇ)'!J76</f>
        <v>0</v>
      </c>
      <c r="K76" s="313">
        <f t="shared" si="8"/>
        <v>0</v>
      </c>
      <c r="L76" s="313">
        <f t="shared" si="9"/>
        <v>0</v>
      </c>
      <c r="M76" s="312"/>
      <c r="N76" s="312"/>
      <c r="P76" s="160">
        <f t="shared" si="2"/>
        <v>69</v>
      </c>
      <c r="Q76" s="1161" t="str">
        <f t="shared" si="10"/>
        <v xml:space="preserve"> </v>
      </c>
      <c r="R76" s="1161"/>
      <c r="S76" s="1161"/>
      <c r="T76" s="1161"/>
      <c r="U76" s="1162"/>
      <c r="V76" s="161">
        <f t="shared" si="11"/>
        <v>0</v>
      </c>
      <c r="W76" s="314">
        <f t="shared" si="7"/>
        <v>0</v>
      </c>
      <c r="X76" s="315">
        <f>IF(AND(K76&gt;0,'Custo Contábil'!$D$7&gt;0),ROUND(K76*($K$146/$K$109)*W76,2),0)</f>
        <v>0</v>
      </c>
      <c r="Y76" s="706">
        <f>'IlumCusto (ORÇ)'!Q76</f>
        <v>0</v>
      </c>
    </row>
    <row r="77" spans="2:25" ht="15" customHeight="1" outlineLevel="1" x14ac:dyDescent="0.2">
      <c r="B77" s="162">
        <v>70</v>
      </c>
      <c r="C77" s="1143" t="str">
        <f>IF(ISBLANK('IlumCusto (ORÇ)'!C77)," ",'IlumCusto (ORÇ)'!C77)</f>
        <v xml:space="preserve"> </v>
      </c>
      <c r="D77" s="1144"/>
      <c r="E77" s="1144"/>
      <c r="F77" s="1144"/>
      <c r="G77" s="1144"/>
      <c r="H77" s="491">
        <f>'IlumCusto (ORÇ)'!H77</f>
        <v>0</v>
      </c>
      <c r="I77" s="493">
        <f>'IlumCusto (ORÇ)'!I77</f>
        <v>0</v>
      </c>
      <c r="J77" s="313">
        <f>'IlumCusto (ORÇ)'!J77</f>
        <v>0</v>
      </c>
      <c r="K77" s="313">
        <f t="shared" si="8"/>
        <v>0</v>
      </c>
      <c r="L77" s="313">
        <f t="shared" si="9"/>
        <v>0</v>
      </c>
      <c r="M77" s="312"/>
      <c r="N77" s="312"/>
      <c r="P77" s="160">
        <f t="shared" si="2"/>
        <v>70</v>
      </c>
      <c r="Q77" s="1161" t="str">
        <f t="shared" si="10"/>
        <v xml:space="preserve"> </v>
      </c>
      <c r="R77" s="1161"/>
      <c r="S77" s="1161"/>
      <c r="T77" s="1161"/>
      <c r="U77" s="1162"/>
      <c r="V77" s="161">
        <f t="shared" si="11"/>
        <v>0</v>
      </c>
      <c r="W77" s="314">
        <f t="shared" si="7"/>
        <v>0</v>
      </c>
      <c r="X77" s="315">
        <f>IF(AND(K77&gt;0,'Custo Contábil'!$D$7&gt;0),ROUND(K77*($K$146/$K$109)*W77,2),0)</f>
        <v>0</v>
      </c>
      <c r="Y77" s="706">
        <f>'IlumCusto (ORÇ)'!Q77</f>
        <v>0</v>
      </c>
    </row>
    <row r="78" spans="2:25" ht="15" customHeight="1" outlineLevel="1" x14ac:dyDescent="0.2">
      <c r="B78" s="160">
        <v>71</v>
      </c>
      <c r="C78" s="1143" t="str">
        <f>IF(ISBLANK('IlumCusto (ORÇ)'!C78)," ",'IlumCusto (ORÇ)'!C78)</f>
        <v xml:space="preserve"> </v>
      </c>
      <c r="D78" s="1144"/>
      <c r="E78" s="1144"/>
      <c r="F78" s="1144"/>
      <c r="G78" s="1144"/>
      <c r="H78" s="491">
        <f>'IlumCusto (ORÇ)'!H78</f>
        <v>0</v>
      </c>
      <c r="I78" s="493">
        <f>'IlumCusto (ORÇ)'!I78</f>
        <v>0</v>
      </c>
      <c r="J78" s="313">
        <f>'IlumCusto (ORÇ)'!J78</f>
        <v>0</v>
      </c>
      <c r="K78" s="313">
        <f t="shared" si="8"/>
        <v>0</v>
      </c>
      <c r="L78" s="313">
        <f t="shared" si="9"/>
        <v>0</v>
      </c>
      <c r="M78" s="312"/>
      <c r="N78" s="312"/>
      <c r="P78" s="160">
        <f t="shared" si="2"/>
        <v>71</v>
      </c>
      <c r="Q78" s="1161" t="str">
        <f t="shared" si="10"/>
        <v xml:space="preserve"> </v>
      </c>
      <c r="R78" s="1161"/>
      <c r="S78" s="1161"/>
      <c r="T78" s="1161"/>
      <c r="U78" s="1162"/>
      <c r="V78" s="161">
        <f t="shared" si="11"/>
        <v>0</v>
      </c>
      <c r="W78" s="314">
        <f t="shared" si="7"/>
        <v>0</v>
      </c>
      <c r="X78" s="315">
        <f>IF(AND(K78&gt;0,'Custo Contábil'!$D$7&gt;0),ROUND(K78*($K$146/$K$109)*W78,2),0)</f>
        <v>0</v>
      </c>
      <c r="Y78" s="706">
        <f>'IlumCusto (ORÇ)'!Q78</f>
        <v>0</v>
      </c>
    </row>
    <row r="79" spans="2:25" ht="15" customHeight="1" outlineLevel="1" x14ac:dyDescent="0.2">
      <c r="B79" s="162">
        <v>72</v>
      </c>
      <c r="C79" s="1143" t="str">
        <f>IF(ISBLANK('IlumCusto (ORÇ)'!C79)," ",'IlumCusto (ORÇ)'!C79)</f>
        <v xml:space="preserve"> </v>
      </c>
      <c r="D79" s="1144"/>
      <c r="E79" s="1144"/>
      <c r="F79" s="1144"/>
      <c r="G79" s="1144"/>
      <c r="H79" s="491">
        <f>'IlumCusto (ORÇ)'!H79</f>
        <v>0</v>
      </c>
      <c r="I79" s="493">
        <f>'IlumCusto (ORÇ)'!I79</f>
        <v>0</v>
      </c>
      <c r="J79" s="313">
        <f>'IlumCusto (ORÇ)'!J79</f>
        <v>0</v>
      </c>
      <c r="K79" s="313">
        <f t="shared" si="8"/>
        <v>0</v>
      </c>
      <c r="L79" s="313">
        <f t="shared" si="9"/>
        <v>0</v>
      </c>
      <c r="M79" s="312"/>
      <c r="N79" s="312"/>
      <c r="P79" s="160">
        <f t="shared" si="2"/>
        <v>72</v>
      </c>
      <c r="Q79" s="1161" t="str">
        <f t="shared" si="10"/>
        <v xml:space="preserve"> </v>
      </c>
      <c r="R79" s="1161"/>
      <c r="S79" s="1161"/>
      <c r="T79" s="1161"/>
      <c r="U79" s="1162"/>
      <c r="V79" s="161">
        <f t="shared" si="11"/>
        <v>0</v>
      </c>
      <c r="W79" s="314">
        <f t="shared" si="7"/>
        <v>0</v>
      </c>
      <c r="X79" s="315">
        <f>IF(AND(K79&gt;0,'Custo Contábil'!$D$7&gt;0),ROUND(K79*($K$146/$K$109)*W79,2),0)</f>
        <v>0</v>
      </c>
      <c r="Y79" s="706">
        <f>'IlumCusto (ORÇ)'!Q79</f>
        <v>0</v>
      </c>
    </row>
    <row r="80" spans="2:25" ht="15" customHeight="1" outlineLevel="1" x14ac:dyDescent="0.2">
      <c r="B80" s="160">
        <v>73</v>
      </c>
      <c r="C80" s="1143" t="str">
        <f>IF(ISBLANK('IlumCusto (ORÇ)'!C80)," ",'IlumCusto (ORÇ)'!C80)</f>
        <v xml:space="preserve"> </v>
      </c>
      <c r="D80" s="1144"/>
      <c r="E80" s="1144"/>
      <c r="F80" s="1144"/>
      <c r="G80" s="1144"/>
      <c r="H80" s="491">
        <f>'IlumCusto (ORÇ)'!H80</f>
        <v>0</v>
      </c>
      <c r="I80" s="493">
        <f>'IlumCusto (ORÇ)'!I80</f>
        <v>0</v>
      </c>
      <c r="J80" s="313">
        <f>'IlumCusto (ORÇ)'!J80</f>
        <v>0</v>
      </c>
      <c r="K80" s="313">
        <f t="shared" si="8"/>
        <v>0</v>
      </c>
      <c r="L80" s="313">
        <f t="shared" si="9"/>
        <v>0</v>
      </c>
      <c r="M80" s="312"/>
      <c r="N80" s="312"/>
      <c r="P80" s="160">
        <f t="shared" si="2"/>
        <v>73</v>
      </c>
      <c r="Q80" s="1161" t="str">
        <f t="shared" si="10"/>
        <v xml:space="preserve"> </v>
      </c>
      <c r="R80" s="1161"/>
      <c r="S80" s="1161"/>
      <c r="T80" s="1161"/>
      <c r="U80" s="1162"/>
      <c r="V80" s="161">
        <f t="shared" si="11"/>
        <v>0</v>
      </c>
      <c r="W80" s="314">
        <f t="shared" si="7"/>
        <v>0</v>
      </c>
      <c r="X80" s="315">
        <f>IF(AND(K80&gt;0,'Custo Contábil'!$D$7&gt;0),ROUND(K80*($K$146/$K$109)*W80,2),0)</f>
        <v>0</v>
      </c>
      <c r="Y80" s="706">
        <f>'IlumCusto (ORÇ)'!Q80</f>
        <v>0</v>
      </c>
    </row>
    <row r="81" spans="2:25" ht="15" customHeight="1" outlineLevel="1" x14ac:dyDescent="0.2">
      <c r="B81" s="162">
        <v>74</v>
      </c>
      <c r="C81" s="1143" t="str">
        <f>IF(ISBLANK('IlumCusto (ORÇ)'!C81)," ",'IlumCusto (ORÇ)'!C81)</f>
        <v xml:space="preserve"> </v>
      </c>
      <c r="D81" s="1144"/>
      <c r="E81" s="1144"/>
      <c r="F81" s="1144"/>
      <c r="G81" s="1144"/>
      <c r="H81" s="491">
        <f>'IlumCusto (ORÇ)'!H81</f>
        <v>0</v>
      </c>
      <c r="I81" s="493">
        <f>'IlumCusto (ORÇ)'!I81</f>
        <v>0</v>
      </c>
      <c r="J81" s="313">
        <f>'IlumCusto (ORÇ)'!J81</f>
        <v>0</v>
      </c>
      <c r="K81" s="313">
        <f t="shared" si="8"/>
        <v>0</v>
      </c>
      <c r="L81" s="313">
        <f t="shared" si="9"/>
        <v>0</v>
      </c>
      <c r="M81" s="312"/>
      <c r="N81" s="312"/>
      <c r="P81" s="160">
        <f t="shared" si="2"/>
        <v>74</v>
      </c>
      <c r="Q81" s="1161" t="str">
        <f t="shared" si="10"/>
        <v xml:space="preserve"> </v>
      </c>
      <c r="R81" s="1161"/>
      <c r="S81" s="1161"/>
      <c r="T81" s="1161"/>
      <c r="U81" s="1162"/>
      <c r="V81" s="161">
        <f t="shared" si="11"/>
        <v>0</v>
      </c>
      <c r="W81" s="314">
        <f t="shared" si="7"/>
        <v>0</v>
      </c>
      <c r="X81" s="315">
        <f>IF(AND(K81&gt;0,'Custo Contábil'!$D$7&gt;0),ROUND(K81*($K$146/$K$109)*W81,2),0)</f>
        <v>0</v>
      </c>
      <c r="Y81" s="706">
        <f>'IlumCusto (ORÇ)'!Q81</f>
        <v>0</v>
      </c>
    </row>
    <row r="82" spans="2:25" ht="15" customHeight="1" outlineLevel="1" x14ac:dyDescent="0.2">
      <c r="B82" s="160">
        <v>75</v>
      </c>
      <c r="C82" s="1143" t="str">
        <f>IF(ISBLANK('IlumCusto (ORÇ)'!C82)," ",'IlumCusto (ORÇ)'!C82)</f>
        <v xml:space="preserve"> </v>
      </c>
      <c r="D82" s="1144"/>
      <c r="E82" s="1144"/>
      <c r="F82" s="1144"/>
      <c r="G82" s="1144"/>
      <c r="H82" s="491">
        <f>'IlumCusto (ORÇ)'!H82</f>
        <v>0</v>
      </c>
      <c r="I82" s="493">
        <f>'IlumCusto (ORÇ)'!I82</f>
        <v>0</v>
      </c>
      <c r="J82" s="313">
        <f>'IlumCusto (ORÇ)'!J82</f>
        <v>0</v>
      </c>
      <c r="K82" s="313">
        <f t="shared" si="8"/>
        <v>0</v>
      </c>
      <c r="L82" s="313">
        <f t="shared" si="9"/>
        <v>0</v>
      </c>
      <c r="M82" s="312"/>
      <c r="N82" s="312"/>
      <c r="P82" s="160">
        <f t="shared" si="2"/>
        <v>75</v>
      </c>
      <c r="Q82" s="1161" t="str">
        <f t="shared" si="10"/>
        <v xml:space="preserve"> </v>
      </c>
      <c r="R82" s="1161"/>
      <c r="S82" s="1161"/>
      <c r="T82" s="1161"/>
      <c r="U82" s="1162"/>
      <c r="V82" s="161">
        <f t="shared" si="11"/>
        <v>0</v>
      </c>
      <c r="W82" s="314">
        <f t="shared" si="7"/>
        <v>0</v>
      </c>
      <c r="X82" s="315">
        <f>IF(AND(K82&gt;0,'Custo Contábil'!$D$7&gt;0),ROUND(K82*($K$146/$K$109)*W82,2),0)</f>
        <v>0</v>
      </c>
      <c r="Y82" s="706">
        <f>'IlumCusto (ORÇ)'!Q82</f>
        <v>0</v>
      </c>
    </row>
    <row r="83" spans="2:25" ht="15" customHeight="1" outlineLevel="1" x14ac:dyDescent="0.2">
      <c r="B83" s="162">
        <v>76</v>
      </c>
      <c r="C83" s="1143" t="str">
        <f>IF(ISBLANK('IlumCusto (ORÇ)'!C83)," ",'IlumCusto (ORÇ)'!C83)</f>
        <v xml:space="preserve"> </v>
      </c>
      <c r="D83" s="1144"/>
      <c r="E83" s="1144"/>
      <c r="F83" s="1144"/>
      <c r="G83" s="1144"/>
      <c r="H83" s="491">
        <f>'IlumCusto (ORÇ)'!H83</f>
        <v>0</v>
      </c>
      <c r="I83" s="493">
        <f>'IlumCusto (ORÇ)'!I83</f>
        <v>0</v>
      </c>
      <c r="J83" s="313">
        <f>'IlumCusto (ORÇ)'!J83</f>
        <v>0</v>
      </c>
      <c r="K83" s="313">
        <f t="shared" si="8"/>
        <v>0</v>
      </c>
      <c r="L83" s="313">
        <f t="shared" si="9"/>
        <v>0</v>
      </c>
      <c r="M83" s="312"/>
      <c r="N83" s="312"/>
      <c r="P83" s="160">
        <f t="shared" si="2"/>
        <v>76</v>
      </c>
      <c r="Q83" s="1161" t="str">
        <f t="shared" si="10"/>
        <v xml:space="preserve"> </v>
      </c>
      <c r="R83" s="1161"/>
      <c r="S83" s="1161"/>
      <c r="T83" s="1161"/>
      <c r="U83" s="1162"/>
      <c r="V83" s="161">
        <f t="shared" si="11"/>
        <v>0</v>
      </c>
      <c r="W83" s="314">
        <f t="shared" si="7"/>
        <v>0</v>
      </c>
      <c r="X83" s="315">
        <f>IF(AND(K83&gt;0,'Custo Contábil'!$D$7&gt;0),ROUND(K83*($K$146/$K$109)*W83,2),0)</f>
        <v>0</v>
      </c>
      <c r="Y83" s="706">
        <f>'IlumCusto (ORÇ)'!Q83</f>
        <v>0</v>
      </c>
    </row>
    <row r="84" spans="2:25" ht="15" customHeight="1" outlineLevel="1" x14ac:dyDescent="0.2">
      <c r="B84" s="160">
        <v>77</v>
      </c>
      <c r="C84" s="1143" t="str">
        <f>IF(ISBLANK('IlumCusto (ORÇ)'!C84)," ",'IlumCusto (ORÇ)'!C84)</f>
        <v xml:space="preserve"> </v>
      </c>
      <c r="D84" s="1144"/>
      <c r="E84" s="1144"/>
      <c r="F84" s="1144"/>
      <c r="G84" s="1144"/>
      <c r="H84" s="491">
        <f>'IlumCusto (ORÇ)'!H84</f>
        <v>0</v>
      </c>
      <c r="I84" s="493">
        <f>'IlumCusto (ORÇ)'!I84</f>
        <v>0</v>
      </c>
      <c r="J84" s="313">
        <f>'IlumCusto (ORÇ)'!J84</f>
        <v>0</v>
      </c>
      <c r="K84" s="313">
        <f t="shared" si="8"/>
        <v>0</v>
      </c>
      <c r="L84" s="313">
        <f t="shared" si="9"/>
        <v>0</v>
      </c>
      <c r="M84" s="312"/>
      <c r="N84" s="312"/>
      <c r="P84" s="160">
        <f t="shared" si="2"/>
        <v>77</v>
      </c>
      <c r="Q84" s="1161" t="str">
        <f t="shared" si="10"/>
        <v xml:space="preserve"> </v>
      </c>
      <c r="R84" s="1161"/>
      <c r="S84" s="1161"/>
      <c r="T84" s="1161"/>
      <c r="U84" s="1162"/>
      <c r="V84" s="161">
        <f t="shared" si="11"/>
        <v>0</v>
      </c>
      <c r="W84" s="314">
        <f t="shared" si="7"/>
        <v>0</v>
      </c>
      <c r="X84" s="315">
        <f>IF(AND(K84&gt;0,'Custo Contábil'!$D$7&gt;0),ROUND(K84*($K$146/$K$109)*W84,2),0)</f>
        <v>0</v>
      </c>
      <c r="Y84" s="706">
        <f>'IlumCusto (ORÇ)'!Q84</f>
        <v>0</v>
      </c>
    </row>
    <row r="85" spans="2:25" ht="15" customHeight="1" outlineLevel="1" x14ac:dyDescent="0.2">
      <c r="B85" s="162">
        <v>78</v>
      </c>
      <c r="C85" s="1143" t="str">
        <f>IF(ISBLANK('IlumCusto (ORÇ)'!C85)," ",'IlumCusto (ORÇ)'!C85)</f>
        <v xml:space="preserve"> </v>
      </c>
      <c r="D85" s="1144"/>
      <c r="E85" s="1144"/>
      <c r="F85" s="1144"/>
      <c r="G85" s="1144"/>
      <c r="H85" s="491">
        <f>'IlumCusto (ORÇ)'!H85</f>
        <v>0</v>
      </c>
      <c r="I85" s="493">
        <f>'IlumCusto (ORÇ)'!I85</f>
        <v>0</v>
      </c>
      <c r="J85" s="313">
        <f>'IlumCusto (ORÇ)'!J85</f>
        <v>0</v>
      </c>
      <c r="K85" s="313">
        <f t="shared" si="8"/>
        <v>0</v>
      </c>
      <c r="L85" s="313">
        <f t="shared" si="9"/>
        <v>0</v>
      </c>
      <c r="M85" s="312"/>
      <c r="N85" s="312"/>
      <c r="P85" s="160">
        <f t="shared" si="2"/>
        <v>78</v>
      </c>
      <c r="Q85" s="1161" t="str">
        <f t="shared" si="10"/>
        <v xml:space="preserve"> </v>
      </c>
      <c r="R85" s="1161"/>
      <c r="S85" s="1161"/>
      <c r="T85" s="1161"/>
      <c r="U85" s="1162"/>
      <c r="V85" s="161">
        <f t="shared" si="11"/>
        <v>0</v>
      </c>
      <c r="W85" s="314">
        <f t="shared" si="7"/>
        <v>0</v>
      </c>
      <c r="X85" s="315">
        <f>IF(AND(K85&gt;0,'Custo Contábil'!$D$7&gt;0),ROUND(K85*($K$146/$K$109)*W85,2),0)</f>
        <v>0</v>
      </c>
      <c r="Y85" s="706">
        <f>'IlumCusto (ORÇ)'!Q85</f>
        <v>0</v>
      </c>
    </row>
    <row r="86" spans="2:25" ht="15" customHeight="1" outlineLevel="1" x14ac:dyDescent="0.2">
      <c r="B86" s="160">
        <v>79</v>
      </c>
      <c r="C86" s="1143" t="str">
        <f>IF(ISBLANK('IlumCusto (ORÇ)'!C86)," ",'IlumCusto (ORÇ)'!C86)</f>
        <v xml:space="preserve"> </v>
      </c>
      <c r="D86" s="1144"/>
      <c r="E86" s="1144"/>
      <c r="F86" s="1144"/>
      <c r="G86" s="1144"/>
      <c r="H86" s="491">
        <f>'IlumCusto (ORÇ)'!H86</f>
        <v>0</v>
      </c>
      <c r="I86" s="493">
        <f>'IlumCusto (ORÇ)'!I86</f>
        <v>0</v>
      </c>
      <c r="J86" s="313">
        <f>'IlumCusto (ORÇ)'!J86</f>
        <v>0</v>
      </c>
      <c r="K86" s="313">
        <f t="shared" si="8"/>
        <v>0</v>
      </c>
      <c r="L86" s="313">
        <f t="shared" si="9"/>
        <v>0</v>
      </c>
      <c r="M86" s="312"/>
      <c r="N86" s="312"/>
      <c r="P86" s="160">
        <f t="shared" si="2"/>
        <v>79</v>
      </c>
      <c r="Q86" s="1161" t="str">
        <f t="shared" si="10"/>
        <v xml:space="preserve"> </v>
      </c>
      <c r="R86" s="1161"/>
      <c r="S86" s="1161"/>
      <c r="T86" s="1161"/>
      <c r="U86" s="1162"/>
      <c r="V86" s="161">
        <f t="shared" si="11"/>
        <v>0</v>
      </c>
      <c r="W86" s="314">
        <f t="shared" si="7"/>
        <v>0</v>
      </c>
      <c r="X86" s="315">
        <f>IF(AND(K86&gt;0,'Custo Contábil'!$D$7&gt;0),ROUND(K86*($K$146/$K$109)*W86,2),0)</f>
        <v>0</v>
      </c>
      <c r="Y86" s="706">
        <f>'IlumCusto (ORÇ)'!Q86</f>
        <v>0</v>
      </c>
    </row>
    <row r="87" spans="2:25" ht="15" customHeight="1" outlineLevel="1" x14ac:dyDescent="0.2">
      <c r="B87" s="162">
        <v>80</v>
      </c>
      <c r="C87" s="1143" t="str">
        <f>IF(ISBLANK('IlumCusto (ORÇ)'!C87)," ",'IlumCusto (ORÇ)'!C87)</f>
        <v xml:space="preserve"> </v>
      </c>
      <c r="D87" s="1144"/>
      <c r="E87" s="1144"/>
      <c r="F87" s="1144"/>
      <c r="G87" s="1144"/>
      <c r="H87" s="491">
        <f>'IlumCusto (ORÇ)'!H87</f>
        <v>0</v>
      </c>
      <c r="I87" s="493">
        <f>'IlumCusto (ORÇ)'!I87</f>
        <v>0</v>
      </c>
      <c r="J87" s="313">
        <f>'IlumCusto (ORÇ)'!J87</f>
        <v>0</v>
      </c>
      <c r="K87" s="313">
        <f t="shared" si="8"/>
        <v>0</v>
      </c>
      <c r="L87" s="313">
        <f t="shared" si="9"/>
        <v>0</v>
      </c>
      <c r="M87" s="312"/>
      <c r="N87" s="312"/>
      <c r="P87" s="160">
        <f t="shared" si="2"/>
        <v>80</v>
      </c>
      <c r="Q87" s="1161" t="str">
        <f t="shared" si="10"/>
        <v xml:space="preserve"> </v>
      </c>
      <c r="R87" s="1161"/>
      <c r="S87" s="1161"/>
      <c r="T87" s="1161"/>
      <c r="U87" s="1162"/>
      <c r="V87" s="161">
        <f t="shared" si="11"/>
        <v>0</v>
      </c>
      <c r="W87" s="314">
        <f t="shared" si="7"/>
        <v>0</v>
      </c>
      <c r="X87" s="315">
        <f>IF(AND(K87&gt;0,'Custo Contábil'!$D$7&gt;0),ROUND(K87*($K$146/$K$109)*W87,2),0)</f>
        <v>0</v>
      </c>
      <c r="Y87" s="706">
        <f>'IlumCusto (ORÇ)'!Q87</f>
        <v>0</v>
      </c>
    </row>
    <row r="88" spans="2:25" ht="15" customHeight="1" outlineLevel="1" x14ac:dyDescent="0.2">
      <c r="B88" s="160">
        <v>81</v>
      </c>
      <c r="C88" s="1143" t="str">
        <f>IF(ISBLANK('IlumCusto (ORÇ)'!C88)," ",'IlumCusto (ORÇ)'!C88)</f>
        <v xml:space="preserve"> </v>
      </c>
      <c r="D88" s="1144"/>
      <c r="E88" s="1144"/>
      <c r="F88" s="1144"/>
      <c r="G88" s="1144"/>
      <c r="H88" s="491">
        <f>'IlumCusto (ORÇ)'!H88</f>
        <v>0</v>
      </c>
      <c r="I88" s="493">
        <f>'IlumCusto (ORÇ)'!I88</f>
        <v>0</v>
      </c>
      <c r="J88" s="313">
        <f>'IlumCusto (ORÇ)'!J88</f>
        <v>0</v>
      </c>
      <c r="K88" s="313">
        <f t="shared" si="8"/>
        <v>0</v>
      </c>
      <c r="L88" s="313">
        <f t="shared" si="9"/>
        <v>0</v>
      </c>
      <c r="M88" s="312"/>
      <c r="N88" s="312"/>
      <c r="P88" s="160">
        <f t="shared" si="2"/>
        <v>81</v>
      </c>
      <c r="Q88" s="1161" t="str">
        <f t="shared" si="10"/>
        <v xml:space="preserve"> </v>
      </c>
      <c r="R88" s="1161"/>
      <c r="S88" s="1161"/>
      <c r="T88" s="1161"/>
      <c r="U88" s="1162"/>
      <c r="V88" s="161">
        <f t="shared" si="11"/>
        <v>0</v>
      </c>
      <c r="W88" s="314">
        <f t="shared" si="7"/>
        <v>0</v>
      </c>
      <c r="X88" s="315">
        <f>IF(AND(K88&gt;0,'Custo Contábil'!$D$7&gt;0),ROUND(K88*($K$146/$K$109)*W88,2),0)</f>
        <v>0</v>
      </c>
      <c r="Y88" s="706">
        <f>'IlumCusto (ORÇ)'!Q88</f>
        <v>0</v>
      </c>
    </row>
    <row r="89" spans="2:25" ht="15" customHeight="1" outlineLevel="1" x14ac:dyDescent="0.2">
      <c r="B89" s="162">
        <v>82</v>
      </c>
      <c r="C89" s="1143" t="str">
        <f>IF(ISBLANK('IlumCusto (ORÇ)'!C89)," ",'IlumCusto (ORÇ)'!C89)</f>
        <v xml:space="preserve"> </v>
      </c>
      <c r="D89" s="1144"/>
      <c r="E89" s="1144"/>
      <c r="F89" s="1144"/>
      <c r="G89" s="1144"/>
      <c r="H89" s="491">
        <f>'IlumCusto (ORÇ)'!H89</f>
        <v>0</v>
      </c>
      <c r="I89" s="493">
        <f>'IlumCusto (ORÇ)'!I89</f>
        <v>0</v>
      </c>
      <c r="J89" s="313">
        <f>'IlumCusto (ORÇ)'!J89</f>
        <v>0</v>
      </c>
      <c r="K89" s="313">
        <f t="shared" si="8"/>
        <v>0</v>
      </c>
      <c r="L89" s="313">
        <f t="shared" si="9"/>
        <v>0</v>
      </c>
      <c r="M89" s="312"/>
      <c r="N89" s="312"/>
      <c r="P89" s="160">
        <f t="shared" si="2"/>
        <v>82</v>
      </c>
      <c r="Q89" s="1161" t="str">
        <f t="shared" si="10"/>
        <v xml:space="preserve"> </v>
      </c>
      <c r="R89" s="1161"/>
      <c r="S89" s="1161"/>
      <c r="T89" s="1161"/>
      <c r="U89" s="1162"/>
      <c r="V89" s="161">
        <f t="shared" si="11"/>
        <v>0</v>
      </c>
      <c r="W89" s="314">
        <f t="shared" si="7"/>
        <v>0</v>
      </c>
      <c r="X89" s="315">
        <f>IF(AND(K89&gt;0,'Custo Contábil'!$D$7&gt;0),ROUND(K89*($K$146/$K$109)*W89,2),0)</f>
        <v>0</v>
      </c>
      <c r="Y89" s="706">
        <f>'IlumCusto (ORÇ)'!Q89</f>
        <v>0</v>
      </c>
    </row>
    <row r="90" spans="2:25" ht="15" customHeight="1" outlineLevel="1" x14ac:dyDescent="0.2">
      <c r="B90" s="160">
        <v>83</v>
      </c>
      <c r="C90" s="1143" t="str">
        <f>IF(ISBLANK('IlumCusto (ORÇ)'!C90)," ",'IlumCusto (ORÇ)'!C90)</f>
        <v xml:space="preserve"> </v>
      </c>
      <c r="D90" s="1144"/>
      <c r="E90" s="1144"/>
      <c r="F90" s="1144"/>
      <c r="G90" s="1144"/>
      <c r="H90" s="491">
        <f>'IlumCusto (ORÇ)'!H90</f>
        <v>0</v>
      </c>
      <c r="I90" s="493">
        <f>'IlumCusto (ORÇ)'!I90</f>
        <v>0</v>
      </c>
      <c r="J90" s="313">
        <f>'IlumCusto (ORÇ)'!J90</f>
        <v>0</v>
      </c>
      <c r="K90" s="313">
        <f t="shared" si="8"/>
        <v>0</v>
      </c>
      <c r="L90" s="313">
        <f t="shared" si="9"/>
        <v>0</v>
      </c>
      <c r="M90" s="312"/>
      <c r="N90" s="312"/>
      <c r="P90" s="160">
        <f t="shared" si="2"/>
        <v>83</v>
      </c>
      <c r="Q90" s="1161" t="str">
        <f t="shared" si="10"/>
        <v xml:space="preserve"> </v>
      </c>
      <c r="R90" s="1161"/>
      <c r="S90" s="1161"/>
      <c r="T90" s="1161"/>
      <c r="U90" s="1162"/>
      <c r="V90" s="161">
        <f t="shared" si="11"/>
        <v>0</v>
      </c>
      <c r="W90" s="314">
        <f t="shared" si="7"/>
        <v>0</v>
      </c>
      <c r="X90" s="315">
        <f>IF(AND(K90&gt;0,'Custo Contábil'!$D$7&gt;0),ROUND(K90*($K$146/$K$109)*W90,2),0)</f>
        <v>0</v>
      </c>
      <c r="Y90" s="706">
        <f>'IlumCusto (ORÇ)'!Q90</f>
        <v>0</v>
      </c>
    </row>
    <row r="91" spans="2:25" ht="15" customHeight="1" outlineLevel="1" x14ac:dyDescent="0.2">
      <c r="B91" s="162">
        <v>84</v>
      </c>
      <c r="C91" s="1143" t="str">
        <f>IF(ISBLANK('IlumCusto (ORÇ)'!C91)," ",'IlumCusto (ORÇ)'!C91)</f>
        <v xml:space="preserve"> </v>
      </c>
      <c r="D91" s="1144"/>
      <c r="E91" s="1144"/>
      <c r="F91" s="1144"/>
      <c r="G91" s="1144"/>
      <c r="H91" s="491">
        <f>'IlumCusto (ORÇ)'!H91</f>
        <v>0</v>
      </c>
      <c r="I91" s="493">
        <f>'IlumCusto (ORÇ)'!I91</f>
        <v>0</v>
      </c>
      <c r="J91" s="313">
        <f>'IlumCusto (ORÇ)'!J91</f>
        <v>0</v>
      </c>
      <c r="K91" s="313">
        <f t="shared" si="8"/>
        <v>0</v>
      </c>
      <c r="L91" s="313">
        <f t="shared" si="9"/>
        <v>0</v>
      </c>
      <c r="M91" s="312"/>
      <c r="N91" s="312"/>
      <c r="P91" s="160">
        <f t="shared" si="2"/>
        <v>84</v>
      </c>
      <c r="Q91" s="1161" t="str">
        <f t="shared" si="10"/>
        <v xml:space="preserve"> </v>
      </c>
      <c r="R91" s="1161"/>
      <c r="S91" s="1161"/>
      <c r="T91" s="1161"/>
      <c r="U91" s="1162"/>
      <c r="V91" s="161">
        <f t="shared" si="11"/>
        <v>0</v>
      </c>
      <c r="W91" s="314">
        <f t="shared" si="7"/>
        <v>0</v>
      </c>
      <c r="X91" s="315">
        <f>IF(AND(K91&gt;0,'Custo Contábil'!$D$7&gt;0),ROUND(K91*($K$146/$K$109)*W91,2),0)</f>
        <v>0</v>
      </c>
      <c r="Y91" s="706">
        <f>'IlumCusto (ORÇ)'!Q91</f>
        <v>0</v>
      </c>
    </row>
    <row r="92" spans="2:25" ht="15" customHeight="1" outlineLevel="1" x14ac:dyDescent="0.2">
      <c r="B92" s="160">
        <v>85</v>
      </c>
      <c r="C92" s="1143" t="str">
        <f>IF(ISBLANK('IlumCusto (ORÇ)'!C92)," ",'IlumCusto (ORÇ)'!C92)</f>
        <v xml:space="preserve"> </v>
      </c>
      <c r="D92" s="1144"/>
      <c r="E92" s="1144"/>
      <c r="F92" s="1144"/>
      <c r="G92" s="1144"/>
      <c r="H92" s="491">
        <f>'IlumCusto (ORÇ)'!H92</f>
        <v>0</v>
      </c>
      <c r="I92" s="493">
        <f>'IlumCusto (ORÇ)'!I92</f>
        <v>0</v>
      </c>
      <c r="J92" s="313">
        <f>'IlumCusto (ORÇ)'!J92</f>
        <v>0</v>
      </c>
      <c r="K92" s="313">
        <f t="shared" si="8"/>
        <v>0</v>
      </c>
      <c r="L92" s="313">
        <f t="shared" si="9"/>
        <v>0</v>
      </c>
      <c r="M92" s="312"/>
      <c r="N92" s="312"/>
      <c r="P92" s="160">
        <f t="shared" si="2"/>
        <v>85</v>
      </c>
      <c r="Q92" s="1161" t="str">
        <f t="shared" si="10"/>
        <v xml:space="preserve"> </v>
      </c>
      <c r="R92" s="1161"/>
      <c r="S92" s="1161"/>
      <c r="T92" s="1161"/>
      <c r="U92" s="1162"/>
      <c r="V92" s="161">
        <f t="shared" si="11"/>
        <v>0</v>
      </c>
      <c r="W92" s="314">
        <f t="shared" si="7"/>
        <v>0</v>
      </c>
      <c r="X92" s="315">
        <f>IF(AND(K92&gt;0,'Custo Contábil'!$D$7&gt;0),ROUND(K92*($K$146/$K$109)*W92,2),0)</f>
        <v>0</v>
      </c>
      <c r="Y92" s="706">
        <f>'IlumCusto (ORÇ)'!Q92</f>
        <v>0</v>
      </c>
    </row>
    <row r="93" spans="2:25" ht="15" customHeight="1" outlineLevel="1" x14ac:dyDescent="0.2">
      <c r="B93" s="162">
        <v>86</v>
      </c>
      <c r="C93" s="1143" t="str">
        <f>IF(ISBLANK('IlumCusto (ORÇ)'!C93)," ",'IlumCusto (ORÇ)'!C93)</f>
        <v xml:space="preserve"> </v>
      </c>
      <c r="D93" s="1144"/>
      <c r="E93" s="1144"/>
      <c r="F93" s="1144"/>
      <c r="G93" s="1144"/>
      <c r="H93" s="491">
        <f>'IlumCusto (ORÇ)'!H93</f>
        <v>0</v>
      </c>
      <c r="I93" s="493">
        <f>'IlumCusto (ORÇ)'!I93</f>
        <v>0</v>
      </c>
      <c r="J93" s="313">
        <f>'IlumCusto (ORÇ)'!J93</f>
        <v>0</v>
      </c>
      <c r="K93" s="313">
        <f t="shared" si="8"/>
        <v>0</v>
      </c>
      <c r="L93" s="313">
        <f t="shared" si="9"/>
        <v>0</v>
      </c>
      <c r="M93" s="312"/>
      <c r="N93" s="312"/>
      <c r="P93" s="160">
        <f t="shared" si="2"/>
        <v>86</v>
      </c>
      <c r="Q93" s="1161" t="str">
        <f t="shared" si="10"/>
        <v xml:space="preserve"> </v>
      </c>
      <c r="R93" s="1161"/>
      <c r="S93" s="1161"/>
      <c r="T93" s="1161"/>
      <c r="U93" s="1162"/>
      <c r="V93" s="161">
        <f t="shared" si="11"/>
        <v>0</v>
      </c>
      <c r="W93" s="314">
        <f t="shared" si="7"/>
        <v>0</v>
      </c>
      <c r="X93" s="315">
        <f>IF(AND(K93&gt;0,'Custo Contábil'!$D$7&gt;0),ROUND(K93*($K$146/$K$109)*W93,2),0)</f>
        <v>0</v>
      </c>
      <c r="Y93" s="706">
        <f>'IlumCusto (ORÇ)'!Q93</f>
        <v>0</v>
      </c>
    </row>
    <row r="94" spans="2:25" ht="15" customHeight="1" outlineLevel="1" x14ac:dyDescent="0.2">
      <c r="B94" s="160">
        <v>87</v>
      </c>
      <c r="C94" s="1143" t="str">
        <f>IF(ISBLANK('IlumCusto (ORÇ)'!C94)," ",'IlumCusto (ORÇ)'!C94)</f>
        <v xml:space="preserve"> </v>
      </c>
      <c r="D94" s="1144"/>
      <c r="E94" s="1144"/>
      <c r="F94" s="1144"/>
      <c r="G94" s="1144"/>
      <c r="H94" s="491">
        <f>'IlumCusto (ORÇ)'!H94</f>
        <v>0</v>
      </c>
      <c r="I94" s="493">
        <f>'IlumCusto (ORÇ)'!I94</f>
        <v>0</v>
      </c>
      <c r="J94" s="313">
        <f>'IlumCusto (ORÇ)'!J94</f>
        <v>0</v>
      </c>
      <c r="K94" s="313">
        <f t="shared" si="8"/>
        <v>0</v>
      </c>
      <c r="L94" s="313">
        <f t="shared" si="9"/>
        <v>0</v>
      </c>
      <c r="M94" s="312"/>
      <c r="N94" s="312"/>
      <c r="P94" s="160">
        <f t="shared" si="2"/>
        <v>87</v>
      </c>
      <c r="Q94" s="1161" t="str">
        <f t="shared" si="10"/>
        <v xml:space="preserve"> </v>
      </c>
      <c r="R94" s="1161"/>
      <c r="S94" s="1161"/>
      <c r="T94" s="1161"/>
      <c r="U94" s="1162"/>
      <c r="V94" s="161">
        <f t="shared" si="11"/>
        <v>0</v>
      </c>
      <c r="W94" s="314">
        <f t="shared" si="7"/>
        <v>0</v>
      </c>
      <c r="X94" s="315">
        <f>IF(AND(K94&gt;0,'Custo Contábil'!$D$7&gt;0),ROUND(K94*($K$146/$K$109)*W94,2),0)</f>
        <v>0</v>
      </c>
      <c r="Y94" s="706">
        <f>'IlumCusto (ORÇ)'!Q94</f>
        <v>0</v>
      </c>
    </row>
    <row r="95" spans="2:25" ht="15" customHeight="1" outlineLevel="1" x14ac:dyDescent="0.2">
      <c r="B95" s="162">
        <v>88</v>
      </c>
      <c r="C95" s="1143" t="str">
        <f>IF(ISBLANK('IlumCusto (ORÇ)'!C95)," ",'IlumCusto (ORÇ)'!C95)</f>
        <v xml:space="preserve"> </v>
      </c>
      <c r="D95" s="1144"/>
      <c r="E95" s="1144"/>
      <c r="F95" s="1144"/>
      <c r="G95" s="1144"/>
      <c r="H95" s="491">
        <f>'IlumCusto (ORÇ)'!H95</f>
        <v>0</v>
      </c>
      <c r="I95" s="493">
        <f>'IlumCusto (ORÇ)'!I95</f>
        <v>0</v>
      </c>
      <c r="J95" s="313">
        <f>'IlumCusto (ORÇ)'!J95</f>
        <v>0</v>
      </c>
      <c r="K95" s="313">
        <f t="shared" si="8"/>
        <v>0</v>
      </c>
      <c r="L95" s="313">
        <f t="shared" si="9"/>
        <v>0</v>
      </c>
      <c r="M95" s="312"/>
      <c r="N95" s="312"/>
      <c r="P95" s="160">
        <f t="shared" si="2"/>
        <v>88</v>
      </c>
      <c r="Q95" s="1161" t="str">
        <f t="shared" si="10"/>
        <v xml:space="preserve"> </v>
      </c>
      <c r="R95" s="1161"/>
      <c r="S95" s="1161"/>
      <c r="T95" s="1161"/>
      <c r="U95" s="1162"/>
      <c r="V95" s="161">
        <f t="shared" si="11"/>
        <v>0</v>
      </c>
      <c r="W95" s="314">
        <f t="shared" si="7"/>
        <v>0</v>
      </c>
      <c r="X95" s="315">
        <f>IF(AND(K95&gt;0,'Custo Contábil'!$D$7&gt;0),ROUND(K95*($K$146/$K$109)*W95,2),0)</f>
        <v>0</v>
      </c>
      <c r="Y95" s="706">
        <f>'IlumCusto (ORÇ)'!Q95</f>
        <v>0</v>
      </c>
    </row>
    <row r="96" spans="2:25" ht="15" customHeight="1" outlineLevel="1" x14ac:dyDescent="0.2">
      <c r="B96" s="160">
        <v>89</v>
      </c>
      <c r="C96" s="1143" t="str">
        <f>IF(ISBLANK('IlumCusto (ORÇ)'!C96)," ",'IlumCusto (ORÇ)'!C96)</f>
        <v xml:space="preserve"> </v>
      </c>
      <c r="D96" s="1144"/>
      <c r="E96" s="1144"/>
      <c r="F96" s="1144"/>
      <c r="G96" s="1144"/>
      <c r="H96" s="491">
        <f>'IlumCusto (ORÇ)'!H96</f>
        <v>0</v>
      </c>
      <c r="I96" s="493">
        <f>'IlumCusto (ORÇ)'!I96</f>
        <v>0</v>
      </c>
      <c r="J96" s="313">
        <f>'IlumCusto (ORÇ)'!J96</f>
        <v>0</v>
      </c>
      <c r="K96" s="313">
        <f t="shared" si="8"/>
        <v>0</v>
      </c>
      <c r="L96" s="313">
        <f t="shared" si="9"/>
        <v>0</v>
      </c>
      <c r="M96" s="312"/>
      <c r="N96" s="312"/>
      <c r="P96" s="160">
        <f t="shared" si="2"/>
        <v>89</v>
      </c>
      <c r="Q96" s="1161" t="str">
        <f t="shared" si="10"/>
        <v xml:space="preserve"> </v>
      </c>
      <c r="R96" s="1161"/>
      <c r="S96" s="1161"/>
      <c r="T96" s="1161"/>
      <c r="U96" s="1162"/>
      <c r="V96" s="161">
        <f t="shared" si="11"/>
        <v>0</v>
      </c>
      <c r="W96" s="314">
        <f t="shared" si="7"/>
        <v>0</v>
      </c>
      <c r="X96" s="315">
        <f>IF(AND(K96&gt;0,'Custo Contábil'!$D$7&gt;0),ROUND(K96*($K$146/$K$109)*W96,2),0)</f>
        <v>0</v>
      </c>
      <c r="Y96" s="706">
        <f>'IlumCusto (ORÇ)'!Q96</f>
        <v>0</v>
      </c>
    </row>
    <row r="97" spans="2:25" ht="15" customHeight="1" outlineLevel="1" x14ac:dyDescent="0.2">
      <c r="B97" s="162">
        <v>90</v>
      </c>
      <c r="C97" s="1143" t="str">
        <f>IF(ISBLANK('IlumCusto (ORÇ)'!C97)," ",'IlumCusto (ORÇ)'!C97)</f>
        <v xml:space="preserve"> </v>
      </c>
      <c r="D97" s="1144"/>
      <c r="E97" s="1144"/>
      <c r="F97" s="1144"/>
      <c r="G97" s="1144"/>
      <c r="H97" s="491">
        <f>'IlumCusto (ORÇ)'!H97</f>
        <v>0</v>
      </c>
      <c r="I97" s="493">
        <f>'IlumCusto (ORÇ)'!I97</f>
        <v>0</v>
      </c>
      <c r="J97" s="313">
        <f>'IlumCusto (ORÇ)'!J97</f>
        <v>0</v>
      </c>
      <c r="K97" s="313">
        <f t="shared" si="8"/>
        <v>0</v>
      </c>
      <c r="L97" s="313">
        <f t="shared" si="9"/>
        <v>0</v>
      </c>
      <c r="M97" s="312"/>
      <c r="N97" s="312"/>
      <c r="P97" s="160">
        <f t="shared" si="2"/>
        <v>90</v>
      </c>
      <c r="Q97" s="1161" t="str">
        <f t="shared" si="10"/>
        <v xml:space="preserve"> </v>
      </c>
      <c r="R97" s="1161"/>
      <c r="S97" s="1161"/>
      <c r="T97" s="1161"/>
      <c r="U97" s="1162"/>
      <c r="V97" s="161">
        <f t="shared" si="11"/>
        <v>0</v>
      </c>
      <c r="W97" s="314">
        <f t="shared" si="7"/>
        <v>0</v>
      </c>
      <c r="X97" s="315">
        <f>IF(AND(K97&gt;0,'Custo Contábil'!$D$7&gt;0),ROUND(K97*($K$146/$K$109)*W97,2),0)</f>
        <v>0</v>
      </c>
      <c r="Y97" s="706">
        <f>'IlumCusto (ORÇ)'!Q97</f>
        <v>0</v>
      </c>
    </row>
    <row r="98" spans="2:25" ht="15" customHeight="1" outlineLevel="1" x14ac:dyDescent="0.2">
      <c r="B98" s="160">
        <v>91</v>
      </c>
      <c r="C98" s="1143" t="str">
        <f>IF(ISBLANK('IlumCusto (ORÇ)'!C98)," ",'IlumCusto (ORÇ)'!C98)</f>
        <v xml:space="preserve"> </v>
      </c>
      <c r="D98" s="1144"/>
      <c r="E98" s="1144"/>
      <c r="F98" s="1144"/>
      <c r="G98" s="1144"/>
      <c r="H98" s="491">
        <f>'IlumCusto (ORÇ)'!H98</f>
        <v>0</v>
      </c>
      <c r="I98" s="493">
        <f>'IlumCusto (ORÇ)'!I98</f>
        <v>0</v>
      </c>
      <c r="J98" s="313">
        <f>'IlumCusto (ORÇ)'!J98</f>
        <v>0</v>
      </c>
      <c r="K98" s="313">
        <f t="shared" si="8"/>
        <v>0</v>
      </c>
      <c r="L98" s="313">
        <f t="shared" si="9"/>
        <v>0</v>
      </c>
      <c r="M98" s="312"/>
      <c r="N98" s="312"/>
      <c r="P98" s="160">
        <f t="shared" si="2"/>
        <v>91</v>
      </c>
      <c r="Q98" s="1161" t="str">
        <f t="shared" si="10"/>
        <v xml:space="preserve"> </v>
      </c>
      <c r="R98" s="1161"/>
      <c r="S98" s="1161"/>
      <c r="T98" s="1161"/>
      <c r="U98" s="1162"/>
      <c r="V98" s="161">
        <f t="shared" si="11"/>
        <v>0</v>
      </c>
      <c r="W98" s="314">
        <f t="shared" si="7"/>
        <v>0</v>
      </c>
      <c r="X98" s="315">
        <f>IF(AND(K98&gt;0,'Custo Contábil'!$D$7&gt;0),ROUND(K98*($K$146/$K$109)*W98,2),0)</f>
        <v>0</v>
      </c>
      <c r="Y98" s="706">
        <f>'IlumCusto (ORÇ)'!Q98</f>
        <v>0</v>
      </c>
    </row>
    <row r="99" spans="2:25" ht="15" customHeight="1" outlineLevel="1" x14ac:dyDescent="0.2">
      <c r="B99" s="162">
        <v>92</v>
      </c>
      <c r="C99" s="1143" t="str">
        <f>IF(ISBLANK('IlumCusto (ORÇ)'!C99)," ",'IlumCusto (ORÇ)'!C99)</f>
        <v xml:space="preserve"> </v>
      </c>
      <c r="D99" s="1144"/>
      <c r="E99" s="1144"/>
      <c r="F99" s="1144"/>
      <c r="G99" s="1144"/>
      <c r="H99" s="491">
        <f>'IlumCusto (ORÇ)'!H99</f>
        <v>0</v>
      </c>
      <c r="I99" s="493">
        <f>'IlumCusto (ORÇ)'!I99</f>
        <v>0</v>
      </c>
      <c r="J99" s="313">
        <f>'IlumCusto (ORÇ)'!J99</f>
        <v>0</v>
      </c>
      <c r="K99" s="313">
        <f t="shared" si="8"/>
        <v>0</v>
      </c>
      <c r="L99" s="313">
        <f t="shared" si="9"/>
        <v>0</v>
      </c>
      <c r="M99" s="312"/>
      <c r="N99" s="312"/>
      <c r="P99" s="160">
        <f t="shared" si="2"/>
        <v>92</v>
      </c>
      <c r="Q99" s="1161" t="str">
        <f t="shared" si="10"/>
        <v xml:space="preserve"> </v>
      </c>
      <c r="R99" s="1161"/>
      <c r="S99" s="1161"/>
      <c r="T99" s="1161"/>
      <c r="U99" s="1162"/>
      <c r="V99" s="161">
        <f t="shared" si="11"/>
        <v>0</v>
      </c>
      <c r="W99" s="314">
        <f t="shared" si="7"/>
        <v>0</v>
      </c>
      <c r="X99" s="315">
        <f>IF(AND(K99&gt;0,'Custo Contábil'!$D$7&gt;0),ROUND(K99*($K$146/$K$109)*W99,2),0)</f>
        <v>0</v>
      </c>
      <c r="Y99" s="706">
        <f>'IlumCusto (ORÇ)'!Q99</f>
        <v>0</v>
      </c>
    </row>
    <row r="100" spans="2:25" ht="15" customHeight="1" outlineLevel="1" x14ac:dyDescent="0.2">
      <c r="B100" s="160">
        <v>93</v>
      </c>
      <c r="C100" s="1143" t="str">
        <f>IF(ISBLANK('IlumCusto (ORÇ)'!C100)," ",'IlumCusto (ORÇ)'!C100)</f>
        <v xml:space="preserve"> </v>
      </c>
      <c r="D100" s="1144"/>
      <c r="E100" s="1144"/>
      <c r="F100" s="1144"/>
      <c r="G100" s="1144"/>
      <c r="H100" s="491">
        <f>'IlumCusto (ORÇ)'!H100</f>
        <v>0</v>
      </c>
      <c r="I100" s="493">
        <f>'IlumCusto (ORÇ)'!I100</f>
        <v>0</v>
      </c>
      <c r="J100" s="313">
        <f>'IlumCusto (ORÇ)'!J100</f>
        <v>0</v>
      </c>
      <c r="K100" s="313">
        <f t="shared" si="8"/>
        <v>0</v>
      </c>
      <c r="L100" s="313">
        <f t="shared" si="9"/>
        <v>0</v>
      </c>
      <c r="M100" s="312"/>
      <c r="N100" s="312"/>
      <c r="P100" s="160">
        <f t="shared" si="2"/>
        <v>93</v>
      </c>
      <c r="Q100" s="1161" t="str">
        <f t="shared" si="10"/>
        <v xml:space="preserve"> </v>
      </c>
      <c r="R100" s="1161"/>
      <c r="S100" s="1161"/>
      <c r="T100" s="1161"/>
      <c r="U100" s="1162"/>
      <c r="V100" s="161">
        <f t="shared" si="11"/>
        <v>0</v>
      </c>
      <c r="W100" s="314">
        <f t="shared" si="7"/>
        <v>0</v>
      </c>
      <c r="X100" s="315">
        <f>IF(AND(K100&gt;0,'Custo Contábil'!$D$7&gt;0),ROUND(K100*($K$146/$K$109)*W100,2),0)</f>
        <v>0</v>
      </c>
      <c r="Y100" s="706">
        <f>'IlumCusto (ORÇ)'!Q100</f>
        <v>0</v>
      </c>
    </row>
    <row r="101" spans="2:25" ht="15" customHeight="1" outlineLevel="1" x14ac:dyDescent="0.2">
      <c r="B101" s="162">
        <v>94</v>
      </c>
      <c r="C101" s="1143" t="str">
        <f>IF(ISBLANK('IlumCusto (ORÇ)'!C101)," ",'IlumCusto (ORÇ)'!C101)</f>
        <v xml:space="preserve"> </v>
      </c>
      <c r="D101" s="1144"/>
      <c r="E101" s="1144"/>
      <c r="F101" s="1144"/>
      <c r="G101" s="1144"/>
      <c r="H101" s="491">
        <f>'IlumCusto (ORÇ)'!H101</f>
        <v>0</v>
      </c>
      <c r="I101" s="493">
        <f>'IlumCusto (ORÇ)'!I101</f>
        <v>0</v>
      </c>
      <c r="J101" s="313">
        <f>'IlumCusto (ORÇ)'!J101</f>
        <v>0</v>
      </c>
      <c r="K101" s="313">
        <f t="shared" si="8"/>
        <v>0</v>
      </c>
      <c r="L101" s="313">
        <f t="shared" si="9"/>
        <v>0</v>
      </c>
      <c r="M101" s="312"/>
      <c r="N101" s="312"/>
      <c r="P101" s="160">
        <f t="shared" si="2"/>
        <v>94</v>
      </c>
      <c r="Q101" s="1161" t="str">
        <f t="shared" si="10"/>
        <v xml:space="preserve"> </v>
      </c>
      <c r="R101" s="1161"/>
      <c r="S101" s="1161"/>
      <c r="T101" s="1161"/>
      <c r="U101" s="1162"/>
      <c r="V101" s="161">
        <f t="shared" si="11"/>
        <v>0</v>
      </c>
      <c r="W101" s="314">
        <f t="shared" si="7"/>
        <v>0</v>
      </c>
      <c r="X101" s="315">
        <f>IF(AND(K101&gt;0,'Custo Contábil'!$D$7&gt;0),ROUND(K101*($K$146/$K$109)*W101,2),0)</f>
        <v>0</v>
      </c>
      <c r="Y101" s="706">
        <f>'IlumCusto (ORÇ)'!Q101</f>
        <v>0</v>
      </c>
    </row>
    <row r="102" spans="2:25" ht="15" customHeight="1" outlineLevel="1" x14ac:dyDescent="0.2">
      <c r="B102" s="160">
        <v>95</v>
      </c>
      <c r="C102" s="1143" t="str">
        <f>IF(ISBLANK('IlumCusto (ORÇ)'!C102)," ",'IlumCusto (ORÇ)'!C102)</f>
        <v xml:space="preserve"> </v>
      </c>
      <c r="D102" s="1144"/>
      <c r="E102" s="1144"/>
      <c r="F102" s="1144"/>
      <c r="G102" s="1144"/>
      <c r="H102" s="491">
        <f>'IlumCusto (ORÇ)'!H102</f>
        <v>0</v>
      </c>
      <c r="I102" s="493">
        <f>'IlumCusto (ORÇ)'!I102</f>
        <v>0</v>
      </c>
      <c r="J102" s="313">
        <f>'IlumCusto (ORÇ)'!J102</f>
        <v>0</v>
      </c>
      <c r="K102" s="313">
        <f t="shared" si="8"/>
        <v>0</v>
      </c>
      <c r="L102" s="313">
        <f t="shared" si="9"/>
        <v>0</v>
      </c>
      <c r="M102" s="312"/>
      <c r="N102" s="312"/>
      <c r="P102" s="160">
        <f t="shared" si="2"/>
        <v>95</v>
      </c>
      <c r="Q102" s="1161" t="str">
        <f t="shared" si="10"/>
        <v xml:space="preserve"> </v>
      </c>
      <c r="R102" s="1161"/>
      <c r="S102" s="1161"/>
      <c r="T102" s="1161"/>
      <c r="U102" s="1162"/>
      <c r="V102" s="161">
        <f t="shared" si="11"/>
        <v>0</v>
      </c>
      <c r="W102" s="314">
        <f t="shared" si="7"/>
        <v>0</v>
      </c>
      <c r="X102" s="315">
        <f>IF(AND(K102&gt;0,'Custo Contábil'!$D$7&gt;0),ROUND(K102*($K$146/$K$109)*W102,2),0)</f>
        <v>0</v>
      </c>
      <c r="Y102" s="706">
        <f>'IlumCusto (ORÇ)'!Q102</f>
        <v>0</v>
      </c>
    </row>
    <row r="103" spans="2:25" ht="15" customHeight="1" outlineLevel="1" x14ac:dyDescent="0.2">
      <c r="B103" s="162">
        <v>96</v>
      </c>
      <c r="C103" s="1143" t="str">
        <f>IF(ISBLANK('IlumCusto (ORÇ)'!C103)," ",'IlumCusto (ORÇ)'!C103)</f>
        <v xml:space="preserve"> </v>
      </c>
      <c r="D103" s="1144"/>
      <c r="E103" s="1144"/>
      <c r="F103" s="1144"/>
      <c r="G103" s="1144"/>
      <c r="H103" s="491">
        <f>'IlumCusto (ORÇ)'!H103</f>
        <v>0</v>
      </c>
      <c r="I103" s="493">
        <f>'IlumCusto (ORÇ)'!I103</f>
        <v>0</v>
      </c>
      <c r="J103" s="313">
        <f>'IlumCusto (ORÇ)'!J103</f>
        <v>0</v>
      </c>
      <c r="K103" s="313">
        <f t="shared" si="8"/>
        <v>0</v>
      </c>
      <c r="L103" s="313">
        <f t="shared" si="9"/>
        <v>0</v>
      </c>
      <c r="M103" s="312"/>
      <c r="N103" s="312"/>
      <c r="P103" s="160">
        <f t="shared" si="2"/>
        <v>96</v>
      </c>
      <c r="Q103" s="1161" t="str">
        <f t="shared" si="10"/>
        <v xml:space="preserve"> </v>
      </c>
      <c r="R103" s="1161"/>
      <c r="S103" s="1161"/>
      <c r="T103" s="1161"/>
      <c r="U103" s="1162"/>
      <c r="V103" s="161">
        <f t="shared" si="11"/>
        <v>0</v>
      </c>
      <c r="W103" s="314">
        <f t="shared" si="7"/>
        <v>0</v>
      </c>
      <c r="X103" s="315">
        <f>IF(AND(K103&gt;0,'Custo Contábil'!$D$7&gt;0),ROUND(K103*($K$146/$K$109)*W103,2),0)</f>
        <v>0</v>
      </c>
      <c r="Y103" s="706">
        <f>'IlumCusto (ORÇ)'!Q103</f>
        <v>0</v>
      </c>
    </row>
    <row r="104" spans="2:25" ht="15" customHeight="1" outlineLevel="1" x14ac:dyDescent="0.2">
      <c r="B104" s="160">
        <v>97</v>
      </c>
      <c r="C104" s="1143" t="str">
        <f>IF(ISBLANK('IlumCusto (ORÇ)'!C104)," ",'IlumCusto (ORÇ)'!C104)</f>
        <v xml:space="preserve"> </v>
      </c>
      <c r="D104" s="1144"/>
      <c r="E104" s="1144"/>
      <c r="F104" s="1144"/>
      <c r="G104" s="1144"/>
      <c r="H104" s="491">
        <f>'IlumCusto (ORÇ)'!H104</f>
        <v>0</v>
      </c>
      <c r="I104" s="493">
        <f>'IlumCusto (ORÇ)'!I104</f>
        <v>0</v>
      </c>
      <c r="J104" s="313">
        <f>'IlumCusto (ORÇ)'!J104</f>
        <v>0</v>
      </c>
      <c r="K104" s="313">
        <f t="shared" si="8"/>
        <v>0</v>
      </c>
      <c r="L104" s="313">
        <f t="shared" si="9"/>
        <v>0</v>
      </c>
      <c r="M104" s="312"/>
      <c r="N104" s="312"/>
      <c r="P104" s="160">
        <f t="shared" si="2"/>
        <v>97</v>
      </c>
      <c r="Q104" s="1161" t="str">
        <f t="shared" si="10"/>
        <v xml:space="preserve"> </v>
      </c>
      <c r="R104" s="1161"/>
      <c r="S104" s="1161"/>
      <c r="T104" s="1161"/>
      <c r="U104" s="1162"/>
      <c r="V104" s="161">
        <f t="shared" si="11"/>
        <v>0</v>
      </c>
      <c r="W104" s="314">
        <f>IF(OR(V104="",V104=0),0,(Desc*((1+Desc)^V104))/(((1+Desc)^V104)-1))</f>
        <v>0</v>
      </c>
      <c r="X104" s="315">
        <f>IF(AND(K104&gt;0,'Custo Contábil'!$D$7&gt;0),ROUND(K104*($K$146/$K$109)*W104,2),0)</f>
        <v>0</v>
      </c>
      <c r="Y104" s="706">
        <f>'IlumCusto (ORÇ)'!Q104</f>
        <v>0</v>
      </c>
    </row>
    <row r="105" spans="2:25" ht="15" customHeight="1" outlineLevel="1" x14ac:dyDescent="0.2">
      <c r="B105" s="162">
        <v>98</v>
      </c>
      <c r="C105" s="1143" t="str">
        <f>IF(ISBLANK('IlumCusto (ORÇ)'!C105)," ",'IlumCusto (ORÇ)'!C105)</f>
        <v xml:space="preserve"> </v>
      </c>
      <c r="D105" s="1144"/>
      <c r="E105" s="1144"/>
      <c r="F105" s="1144"/>
      <c r="G105" s="1144"/>
      <c r="H105" s="491">
        <f>'IlumCusto (ORÇ)'!H105</f>
        <v>0</v>
      </c>
      <c r="I105" s="493">
        <f>'IlumCusto (ORÇ)'!I105</f>
        <v>0</v>
      </c>
      <c r="J105" s="313">
        <f>'IlumCusto (ORÇ)'!J105</f>
        <v>0</v>
      </c>
      <c r="K105" s="313">
        <f t="shared" si="8"/>
        <v>0</v>
      </c>
      <c r="L105" s="313">
        <f t="shared" si="9"/>
        <v>0</v>
      </c>
      <c r="M105" s="312"/>
      <c r="N105" s="312"/>
      <c r="P105" s="160">
        <f t="shared" si="2"/>
        <v>98</v>
      </c>
      <c r="Q105" s="1161" t="str">
        <f t="shared" si="10"/>
        <v xml:space="preserve"> </v>
      </c>
      <c r="R105" s="1161"/>
      <c r="S105" s="1161"/>
      <c r="T105" s="1161"/>
      <c r="U105" s="1162"/>
      <c r="V105" s="161">
        <f t="shared" si="11"/>
        <v>0</v>
      </c>
      <c r="W105" s="314">
        <f>IF(OR(V105="",V105=0),0,(Desc*((1+Desc)^V105))/(((1+Desc)^V105)-1))</f>
        <v>0</v>
      </c>
      <c r="X105" s="315">
        <f>IF(AND(K105&gt;0,'Custo Contábil'!$D$7&gt;0),ROUND(K105*($K$146/$K$109)*W105,2),0)</f>
        <v>0</v>
      </c>
      <c r="Y105" s="706">
        <f>'IlumCusto (ORÇ)'!Q105</f>
        <v>0</v>
      </c>
    </row>
    <row r="106" spans="2:25" ht="15" customHeight="1" outlineLevel="1" x14ac:dyDescent="0.2">
      <c r="B106" s="160">
        <v>99</v>
      </c>
      <c r="C106" s="1143" t="str">
        <f>IF(ISBLANK('IlumCusto (ORÇ)'!C106)," ",'IlumCusto (ORÇ)'!C106)</f>
        <v xml:space="preserve"> </v>
      </c>
      <c r="D106" s="1144"/>
      <c r="E106" s="1144"/>
      <c r="F106" s="1144"/>
      <c r="G106" s="1144"/>
      <c r="H106" s="491">
        <f>'IlumCusto (ORÇ)'!H106</f>
        <v>0</v>
      </c>
      <c r="I106" s="493">
        <f>'IlumCusto (ORÇ)'!I106</f>
        <v>0</v>
      </c>
      <c r="J106" s="313">
        <f>'IlumCusto (ORÇ)'!J106</f>
        <v>0</v>
      </c>
      <c r="K106" s="313">
        <f t="shared" si="8"/>
        <v>0</v>
      </c>
      <c r="L106" s="313">
        <f t="shared" si="9"/>
        <v>0</v>
      </c>
      <c r="M106" s="312"/>
      <c r="N106" s="312"/>
      <c r="P106" s="160">
        <f t="shared" si="2"/>
        <v>99</v>
      </c>
      <c r="Q106" s="1161" t="str">
        <f t="shared" si="10"/>
        <v xml:space="preserve"> </v>
      </c>
      <c r="R106" s="1161"/>
      <c r="S106" s="1161"/>
      <c r="T106" s="1161"/>
      <c r="U106" s="1162"/>
      <c r="V106" s="161">
        <f t="shared" si="11"/>
        <v>0</v>
      </c>
      <c r="W106" s="314">
        <f>IF(OR(V106="",V106=0),0,(Desc*((1+Desc)^V106))/(((1+Desc)^V106)-1))</f>
        <v>0</v>
      </c>
      <c r="X106" s="315">
        <f>IF(AND(K106&gt;0,'Custo Contábil'!$D$7&gt;0),ROUND(K106*($K$146/$K$109)*W106,2),0)</f>
        <v>0</v>
      </c>
      <c r="Y106" s="706">
        <f>'IlumCusto (ORÇ)'!Q106</f>
        <v>0</v>
      </c>
    </row>
    <row r="107" spans="2:25" ht="15" customHeight="1" outlineLevel="1" x14ac:dyDescent="0.2">
      <c r="B107" s="162">
        <v>100</v>
      </c>
      <c r="C107" s="1143" t="str">
        <f>IF(ISBLANK('IlumCusto (ORÇ)'!C107)," ",'IlumCusto (ORÇ)'!C107)</f>
        <v xml:space="preserve"> </v>
      </c>
      <c r="D107" s="1144"/>
      <c r="E107" s="1144"/>
      <c r="F107" s="1144"/>
      <c r="G107" s="1144"/>
      <c r="H107" s="491">
        <f>'IlumCusto (ORÇ)'!H107</f>
        <v>0</v>
      </c>
      <c r="I107" s="493">
        <f>'IlumCusto (ORÇ)'!I107</f>
        <v>0</v>
      </c>
      <c r="J107" s="313">
        <f>'IlumCusto (ORÇ)'!J107</f>
        <v>0</v>
      </c>
      <c r="K107" s="313">
        <f t="shared" si="8"/>
        <v>0</v>
      </c>
      <c r="L107" s="313">
        <f t="shared" si="9"/>
        <v>0</v>
      </c>
      <c r="M107" s="312"/>
      <c r="N107" s="312"/>
      <c r="P107" s="160">
        <f>B107</f>
        <v>100</v>
      </c>
      <c r="Q107" s="1161" t="str">
        <f t="shared" si="10"/>
        <v xml:space="preserve"> </v>
      </c>
      <c r="R107" s="1161"/>
      <c r="S107" s="1161"/>
      <c r="T107" s="1161"/>
      <c r="U107" s="1162"/>
      <c r="V107" s="161">
        <f t="shared" si="11"/>
        <v>0</v>
      </c>
      <c r="W107" s="314">
        <f>IF(OR(V107="",V107=0),0,(Desc*((1+Desc)^V107))/(((1+Desc)^V107)-1))</f>
        <v>0</v>
      </c>
      <c r="X107" s="315">
        <f>IF(AND(K107&gt;0,'Custo Contábil'!$D$7&gt;0),ROUND(K107*($K$146/$K$109)*W107,2),0)</f>
        <v>0</v>
      </c>
      <c r="Y107" s="706">
        <f>'IlumCusto (ORÇ)'!Q107</f>
        <v>0</v>
      </c>
    </row>
    <row r="108" spans="2:25" x14ac:dyDescent="0.2">
      <c r="B108" s="160"/>
      <c r="C108" s="1143" t="s">
        <v>282</v>
      </c>
      <c r="D108" s="1144"/>
      <c r="E108" s="1144"/>
      <c r="F108" s="1144"/>
      <c r="G108" s="1144"/>
      <c r="H108" s="491">
        <v>20</v>
      </c>
      <c r="I108" s="493">
        <f>'IlumCusto (ORÇ)'!I108</f>
        <v>0</v>
      </c>
      <c r="J108" s="313">
        <f>'IlumCusto (ORÇ)'!J108</f>
        <v>0</v>
      </c>
      <c r="K108" s="313">
        <f t="shared" si="8"/>
        <v>0</v>
      </c>
      <c r="L108" s="313">
        <f t="shared" si="9"/>
        <v>0</v>
      </c>
      <c r="M108" s="312"/>
      <c r="N108" s="312"/>
      <c r="P108" s="160"/>
      <c r="Q108" s="1161" t="str">
        <f>IF(OR(C108=0,C108=""),"",C108)</f>
        <v>Acessórios</v>
      </c>
      <c r="R108" s="1161"/>
      <c r="S108" s="1161"/>
      <c r="T108" s="1161"/>
      <c r="U108" s="1162"/>
      <c r="V108" s="161">
        <f>IF(H108="",0,H108)</f>
        <v>20</v>
      </c>
      <c r="W108" s="314">
        <f>IF(OR(V108="",V108=0),0,(Desc*((1+Desc)^V108))/(((1+Desc)^V108)-1))</f>
        <v>0.10185220882315059</v>
      </c>
      <c r="X108" s="315">
        <f>IF(AND(K108&gt;0,'Custo Contábil'!$D$7&gt;0),ROUND(K108*($K$146/$K$109)*W108,2),0)</f>
        <v>0</v>
      </c>
      <c r="Y108" s="707">
        <f t="shared" ref="Y108" si="12">V108*X108</f>
        <v>0</v>
      </c>
    </row>
    <row r="109" spans="2:25" ht="17" x14ac:dyDescent="0.2">
      <c r="B109" s="308"/>
      <c r="C109" s="1169" t="s">
        <v>283</v>
      </c>
      <c r="D109" s="1169"/>
      <c r="E109" s="1169"/>
      <c r="F109" s="1169"/>
      <c r="G109" s="1169"/>
      <c r="H109" s="1169"/>
      <c r="I109" s="1169"/>
      <c r="J109" s="1170"/>
      <c r="K109" s="165">
        <f>SUM(K8:K108)</f>
        <v>0</v>
      </c>
      <c r="L109" s="165">
        <f>SUM(L8:L108)</f>
        <v>0</v>
      </c>
      <c r="M109" s="165">
        <f>SUM(M8:M108)</f>
        <v>0</v>
      </c>
      <c r="N109" s="165">
        <f>SUM(N8:N108)</f>
        <v>0</v>
      </c>
      <c r="P109" s="1156" t="s">
        <v>686</v>
      </c>
      <c r="Q109" s="1157"/>
      <c r="R109" s="1157"/>
      <c r="S109" s="1157"/>
      <c r="T109" s="1157"/>
      <c r="U109" s="1157"/>
      <c r="V109" s="1158"/>
      <c r="W109" s="166" t="s">
        <v>284</v>
      </c>
      <c r="X109" s="167">
        <f>SUM(X8:X108)</f>
        <v>0</v>
      </c>
    </row>
    <row r="110" spans="2:25" ht="17" x14ac:dyDescent="0.2">
      <c r="B110" s="1139" t="s">
        <v>285</v>
      </c>
      <c r="C110" s="1140"/>
      <c r="D110" s="1140"/>
      <c r="E110" s="1140"/>
      <c r="F110" s="1140"/>
      <c r="G110" s="1140"/>
      <c r="H110" s="1140"/>
      <c r="I110" s="1140"/>
      <c r="J110" s="1140"/>
      <c r="K110" s="1140"/>
      <c r="L110" s="1140"/>
      <c r="M110" s="1140"/>
      <c r="N110" s="1141"/>
      <c r="P110" s="1156" t="s">
        <v>785</v>
      </c>
      <c r="Q110" s="1157"/>
      <c r="R110" s="1157"/>
      <c r="S110" s="1157"/>
      <c r="T110" s="1157"/>
      <c r="U110" s="1157"/>
      <c r="V110" s="1158"/>
      <c r="W110" s="166" t="s">
        <v>782</v>
      </c>
      <c r="X110" s="167">
        <f>IFERROR(IFERROR(SUMPRODUCT($L$8:$L$108*$W$8:$W$108)*($L$146/$L$109),X109-SUMPRODUCT($K$8:$K$108,$W$8:$W$108)*(K109/K109)),0)</f>
        <v>0</v>
      </c>
    </row>
    <row r="111" spans="2:25" ht="15" customHeight="1" x14ac:dyDescent="0.2">
      <c r="B111" s="1132" t="s">
        <v>783</v>
      </c>
      <c r="C111" s="1133"/>
      <c r="D111" s="1133"/>
      <c r="E111" s="1133"/>
      <c r="F111" s="1133"/>
      <c r="G111" s="1133"/>
      <c r="H111" s="301"/>
      <c r="I111" s="301"/>
      <c r="J111" s="302"/>
      <c r="K111" s="159" t="s">
        <v>279</v>
      </c>
      <c r="L111" s="299" t="s">
        <v>781</v>
      </c>
      <c r="M111" s="118" t="s">
        <v>233</v>
      </c>
      <c r="N111" s="118" t="s">
        <v>234</v>
      </c>
      <c r="P111" s="364"/>
      <c r="Q111" s="364"/>
      <c r="R111" s="365"/>
      <c r="S111" s="366"/>
      <c r="T111" s="366"/>
      <c r="U111" s="366"/>
      <c r="V111" s="367"/>
    </row>
    <row r="112" spans="2:25" ht="15" customHeight="1" x14ac:dyDescent="0.25">
      <c r="B112" s="168"/>
      <c r="C112" s="1165" t="s">
        <v>286</v>
      </c>
      <c r="D112" s="1165"/>
      <c r="E112" s="1165"/>
      <c r="F112" s="1165"/>
      <c r="G112" s="1165"/>
      <c r="H112" s="301"/>
      <c r="I112" s="301"/>
      <c r="J112" s="302"/>
      <c r="K112" s="313">
        <f>SUM(L112:N112)</f>
        <v>0</v>
      </c>
      <c r="L112" s="313">
        <f>'Custo Contábil'!D39</f>
        <v>0</v>
      </c>
      <c r="M112" s="313">
        <v>0</v>
      </c>
      <c r="N112" s="313">
        <v>0</v>
      </c>
      <c r="P112" s="169" t="s">
        <v>792</v>
      </c>
      <c r="Q112" s="309"/>
      <c r="R112" s="170">
        <f>RCB!G5</f>
        <v>0</v>
      </c>
      <c r="T112" s="1159" t="s">
        <v>700</v>
      </c>
      <c r="U112" s="1160"/>
      <c r="V112" s="320">
        <f>IFERROR(SUMPRODUCT($V$8:$V$107,$X$8:$X$107)/$X$109,0)</f>
        <v>0</v>
      </c>
    </row>
    <row r="113" spans="2:23" ht="15" customHeight="1" x14ac:dyDescent="0.25">
      <c r="B113" s="168"/>
      <c r="C113" s="1165" t="s">
        <v>170</v>
      </c>
      <c r="D113" s="1165"/>
      <c r="E113" s="1165"/>
      <c r="F113" s="1165"/>
      <c r="G113" s="1165"/>
      <c r="H113" s="301"/>
      <c r="I113" s="301"/>
      <c r="J113" s="302"/>
      <c r="K113" s="313">
        <f>SUM(L113:N113)</f>
        <v>0</v>
      </c>
      <c r="L113" s="313">
        <f>Diagnóstico!M13</f>
        <v>0</v>
      </c>
      <c r="M113" s="313">
        <f>Diagnóstico!N13</f>
        <v>0</v>
      </c>
      <c r="N113" s="313">
        <f>Diagnóstico!O13</f>
        <v>0</v>
      </c>
      <c r="P113" s="169" t="s">
        <v>793</v>
      </c>
      <c r="Q113" s="309"/>
      <c r="R113" s="170">
        <f>RCB!J5</f>
        <v>0</v>
      </c>
    </row>
    <row r="114" spans="2:23" ht="15" customHeight="1" x14ac:dyDescent="0.2">
      <c r="B114" s="303"/>
      <c r="C114" s="1145" t="s">
        <v>287</v>
      </c>
      <c r="D114" s="1145"/>
      <c r="E114" s="1145"/>
      <c r="F114" s="1145"/>
      <c r="G114" s="1146"/>
      <c r="H114" s="118" t="s">
        <v>16</v>
      </c>
      <c r="I114" s="290" t="s">
        <v>288</v>
      </c>
      <c r="J114" s="290" t="s">
        <v>289</v>
      </c>
      <c r="K114" s="159" t="s">
        <v>279</v>
      </c>
      <c r="L114" s="299" t="s">
        <v>781</v>
      </c>
      <c r="M114" s="118" t="s">
        <v>233</v>
      </c>
      <c r="N114" s="118" t="s">
        <v>234</v>
      </c>
    </row>
    <row r="115" spans="2:23" ht="15" customHeight="1" x14ac:dyDescent="0.2">
      <c r="B115" s="160">
        <v>1</v>
      </c>
      <c r="C115" s="1143" t="str">
        <f>IF(ISBLANK('IlumCusto (ORÇ)'!C121)," ",'IlumCusto (ORÇ)'!C121)</f>
        <v xml:space="preserve"> </v>
      </c>
      <c r="D115" s="1144"/>
      <c r="E115" s="1144"/>
      <c r="F115" s="1144"/>
      <c r="G115" s="1144"/>
      <c r="H115" s="491">
        <f>'IlumCusto (ORÇ)'!H121</f>
        <v>0</v>
      </c>
      <c r="I115" s="493">
        <f>'IlumCusto (ORÇ)'!I121</f>
        <v>0</v>
      </c>
      <c r="J115" s="313">
        <f>'IlumCusto (ORÇ)'!J121</f>
        <v>0</v>
      </c>
      <c r="K115" s="313">
        <f>H115*I115*J115</f>
        <v>0</v>
      </c>
      <c r="L115" s="313">
        <f>K115-M115-N115</f>
        <v>0</v>
      </c>
      <c r="M115" s="312"/>
      <c r="N115" s="312"/>
      <c r="Q115" s="1174" t="s">
        <v>1321</v>
      </c>
      <c r="R115" s="1175"/>
      <c r="S115" s="1175"/>
      <c r="T115" s="1175"/>
      <c r="U115" s="1175"/>
      <c r="V115" s="1175"/>
      <c r="W115" s="1175"/>
    </row>
    <row r="116" spans="2:23" ht="15" customHeight="1" x14ac:dyDescent="0.2">
      <c r="B116" s="162">
        <v>2</v>
      </c>
      <c r="C116" s="1143" t="str">
        <f>IF(ISBLANK('IlumCusto (ORÇ)'!C122)," ",'IlumCusto (ORÇ)'!C122)</f>
        <v xml:space="preserve"> </v>
      </c>
      <c r="D116" s="1144"/>
      <c r="E116" s="1144"/>
      <c r="F116" s="1144"/>
      <c r="G116" s="1144"/>
      <c r="H116" s="491">
        <f>'IlumCusto (ORÇ)'!H122</f>
        <v>0</v>
      </c>
      <c r="I116" s="493">
        <f>'IlumCusto (ORÇ)'!I122</f>
        <v>0</v>
      </c>
      <c r="J116" s="313">
        <f>'IlumCusto (ORÇ)'!J122</f>
        <v>0</v>
      </c>
      <c r="K116" s="313">
        <f>H116*I116*J116</f>
        <v>0</v>
      </c>
      <c r="L116" s="313">
        <f>K116-M116-N116</f>
        <v>0</v>
      </c>
      <c r="M116" s="312"/>
      <c r="N116" s="312"/>
      <c r="Q116" s="1177" t="s">
        <v>1317</v>
      </c>
      <c r="R116" s="1177"/>
      <c r="S116" s="1176" t="s">
        <v>1353</v>
      </c>
      <c r="T116" s="1176"/>
      <c r="U116" s="1183" t="s">
        <v>1354</v>
      </c>
      <c r="V116" s="1184"/>
      <c r="W116" s="1185"/>
    </row>
    <row r="117" spans="2:23" ht="15" customHeight="1" x14ac:dyDescent="0.2">
      <c r="B117" s="160">
        <v>3</v>
      </c>
      <c r="C117" s="1143" t="str">
        <f>IF(ISBLANK('IlumCusto (ORÇ)'!C123)," ",'IlumCusto (ORÇ)'!C123)</f>
        <v xml:space="preserve"> </v>
      </c>
      <c r="D117" s="1144"/>
      <c r="E117" s="1144"/>
      <c r="F117" s="1144"/>
      <c r="G117" s="1144"/>
      <c r="H117" s="491">
        <f>'IlumCusto (ORÇ)'!H123</f>
        <v>0</v>
      </c>
      <c r="I117" s="493">
        <f>'IlumCusto (ORÇ)'!I123</f>
        <v>0</v>
      </c>
      <c r="J117" s="313">
        <f>'IlumCusto (ORÇ)'!J123</f>
        <v>0</v>
      </c>
      <c r="K117" s="313">
        <f>H117*I117*J117</f>
        <v>0</v>
      </c>
      <c r="L117" s="313">
        <f>K117-M117-N117</f>
        <v>0</v>
      </c>
      <c r="M117" s="312"/>
      <c r="N117" s="312"/>
      <c r="Q117" s="1178" t="str">
        <f>RCB!B38</f>
        <v>-</v>
      </c>
      <c r="R117" s="1178"/>
      <c r="S117" s="1180">
        <f>IFERROR(SUMIF($Y$8:$Y$107,Q117,$X$8:$X$107)+$X$108*(SUMIF($Y$8:$Y$107,Q117,$K$8:$K$107)/SUM($K$8:$K$107)),0)</f>
        <v>0</v>
      </c>
      <c r="T117" s="1180"/>
      <c r="U117" s="1181">
        <f>IFERROR(S117*($X$110/$X$109),0)</f>
        <v>0</v>
      </c>
      <c r="V117" s="1181"/>
      <c r="W117" s="1181"/>
    </row>
    <row r="118" spans="2:23" ht="15" customHeight="1" x14ac:dyDescent="0.2">
      <c r="B118" s="162">
        <v>4</v>
      </c>
      <c r="C118" s="1143" t="str">
        <f>IF(ISBLANK('IlumCusto (ORÇ)'!C124)," ",'IlumCusto (ORÇ)'!C124)</f>
        <v xml:space="preserve"> </v>
      </c>
      <c r="D118" s="1144"/>
      <c r="E118" s="1144"/>
      <c r="F118" s="1144"/>
      <c r="G118" s="1144"/>
      <c r="H118" s="491">
        <f>'IlumCusto (ORÇ)'!H124</f>
        <v>0</v>
      </c>
      <c r="I118" s="493">
        <f>'IlumCusto (ORÇ)'!I124</f>
        <v>0</v>
      </c>
      <c r="J118" s="313">
        <f>'IlumCusto (ORÇ)'!J124</f>
        <v>0</v>
      </c>
      <c r="K118" s="313">
        <f>H118*I118*J118</f>
        <v>0</v>
      </c>
      <c r="L118" s="313">
        <f>K118-M118-N118</f>
        <v>0</v>
      </c>
      <c r="M118" s="312"/>
      <c r="N118" s="312"/>
      <c r="Q118" s="1178" t="str">
        <f>RCB!B39</f>
        <v>-</v>
      </c>
      <c r="R118" s="1178"/>
      <c r="S118" s="1180">
        <f>IFERROR(SUMIF($Y$8:$Y$107,Q118,$X$8:$X$107)+$X$108*(SUMIF($Y$8:$Y$107,Q118,$K$8:$K$107)/SUM($K$8:$K$107)),0)</f>
        <v>0</v>
      </c>
      <c r="T118" s="1180"/>
      <c r="U118" s="1181">
        <f>IFERROR(S118*($X$110/$X$109),0)</f>
        <v>0</v>
      </c>
      <c r="V118" s="1181"/>
      <c r="W118" s="1181"/>
    </row>
    <row r="119" spans="2:23" ht="15" customHeight="1" x14ac:dyDescent="0.2">
      <c r="B119" s="160">
        <v>5</v>
      </c>
      <c r="C119" s="1143" t="str">
        <f>IF(ISBLANK('IlumCusto (ORÇ)'!C125)," ",'IlumCusto (ORÇ)'!C125)</f>
        <v xml:space="preserve"> </v>
      </c>
      <c r="D119" s="1144"/>
      <c r="E119" s="1144"/>
      <c r="F119" s="1144"/>
      <c r="G119" s="1144"/>
      <c r="H119" s="491">
        <f>'IlumCusto (ORÇ)'!H125</f>
        <v>0</v>
      </c>
      <c r="I119" s="493">
        <f>'IlumCusto (ORÇ)'!I125</f>
        <v>0</v>
      </c>
      <c r="J119" s="313">
        <f>'IlumCusto (ORÇ)'!J125</f>
        <v>0</v>
      </c>
      <c r="K119" s="313">
        <f>H119*I119*J119</f>
        <v>0</v>
      </c>
      <c r="L119" s="313">
        <f>K119-M119-N119</f>
        <v>0</v>
      </c>
      <c r="M119" s="312"/>
      <c r="N119" s="312"/>
      <c r="Q119" s="1179" t="s">
        <v>31</v>
      </c>
      <c r="R119" s="1179"/>
      <c r="S119" s="1182">
        <f>SUM(S117:T118)</f>
        <v>0</v>
      </c>
      <c r="T119" s="1182"/>
      <c r="U119" s="1182">
        <f>SUM(U117:W118)</f>
        <v>0</v>
      </c>
      <c r="V119" s="1182"/>
      <c r="W119" s="1182"/>
    </row>
    <row r="120" spans="2:23" ht="15" customHeight="1" x14ac:dyDescent="0.2">
      <c r="B120" s="168"/>
      <c r="C120" s="1167" t="s">
        <v>291</v>
      </c>
      <c r="D120" s="1167"/>
      <c r="E120" s="1167"/>
      <c r="F120" s="1167"/>
      <c r="G120" s="1167"/>
      <c r="H120" s="1167"/>
      <c r="I120" s="1167"/>
      <c r="J120" s="1168"/>
      <c r="K120" s="313">
        <f>SUM(K115:K119)</f>
        <v>0</v>
      </c>
      <c r="L120" s="313">
        <f>SUM(L115:L119)</f>
        <v>0</v>
      </c>
      <c r="M120" s="313">
        <f>SUM(M115:M119)</f>
        <v>0</v>
      </c>
      <c r="N120" s="313">
        <f>SUM(N115:N119)</f>
        <v>0</v>
      </c>
    </row>
    <row r="121" spans="2:23" ht="15" customHeight="1" x14ac:dyDescent="0.2">
      <c r="B121" s="308"/>
      <c r="C121" s="1169" t="s">
        <v>292</v>
      </c>
      <c r="D121" s="1169"/>
      <c r="E121" s="1169"/>
      <c r="F121" s="1169"/>
      <c r="G121" s="1169"/>
      <c r="H121" s="1169"/>
      <c r="I121" s="1169"/>
      <c r="J121" s="1170"/>
      <c r="K121" s="165">
        <f>SUM(K120,K112:K113)</f>
        <v>0</v>
      </c>
      <c r="L121" s="277">
        <f>SUM(L120,L112:L113)</f>
        <v>0</v>
      </c>
      <c r="M121" s="277">
        <f>SUM(M120,M112:M113)</f>
        <v>0</v>
      </c>
      <c r="N121" s="277">
        <f>SUM(N120,N112:N113)</f>
        <v>0</v>
      </c>
    </row>
    <row r="122" spans="2:23" ht="15" customHeight="1" x14ac:dyDescent="0.2">
      <c r="B122" s="1139" t="s">
        <v>293</v>
      </c>
      <c r="C122" s="1140"/>
      <c r="D122" s="1140"/>
      <c r="E122" s="1140"/>
      <c r="F122" s="1140"/>
      <c r="G122" s="1140"/>
      <c r="H122" s="1140"/>
      <c r="I122" s="1140"/>
      <c r="J122" s="1140"/>
      <c r="K122" s="1140"/>
      <c r="L122" s="1140"/>
      <c r="M122" s="1140"/>
      <c r="N122" s="1141"/>
    </row>
    <row r="123" spans="2:23" ht="15" customHeight="1" x14ac:dyDescent="0.2">
      <c r="B123" s="1132" t="s">
        <v>783</v>
      </c>
      <c r="C123" s="1133"/>
      <c r="D123" s="1133"/>
      <c r="E123" s="1133"/>
      <c r="F123" s="1133"/>
      <c r="G123" s="1133"/>
      <c r="H123" s="301"/>
      <c r="I123" s="301"/>
      <c r="J123" s="302"/>
      <c r="K123" s="159" t="s">
        <v>279</v>
      </c>
      <c r="L123" s="299" t="s">
        <v>781</v>
      </c>
      <c r="M123" s="118" t="s">
        <v>233</v>
      </c>
      <c r="N123" s="118" t="s">
        <v>234</v>
      </c>
      <c r="P123" s="368"/>
    </row>
    <row r="124" spans="2:23" ht="15" customHeight="1" x14ac:dyDescent="0.2">
      <c r="B124" s="168"/>
      <c r="C124" s="1165" t="s">
        <v>9</v>
      </c>
      <c r="D124" s="1165"/>
      <c r="E124" s="1165"/>
      <c r="F124" s="1165"/>
      <c r="G124" s="1165"/>
      <c r="H124" s="1165"/>
      <c r="I124" s="1165"/>
      <c r="J124" s="1166"/>
      <c r="K124" s="313">
        <f>SUM(L124:N124)</f>
        <v>0</v>
      </c>
      <c r="L124" s="316">
        <f>'Custo Contábil'!D41</f>
        <v>0</v>
      </c>
      <c r="M124" s="313">
        <v>0</v>
      </c>
      <c r="N124" s="313">
        <v>0</v>
      </c>
    </row>
    <row r="125" spans="2:23" ht="15" customHeight="1" x14ac:dyDescent="0.2">
      <c r="B125" s="303"/>
      <c r="C125" s="1133" t="s">
        <v>172</v>
      </c>
      <c r="D125" s="1133"/>
      <c r="E125" s="1133"/>
      <c r="F125" s="1133"/>
      <c r="G125" s="1133"/>
      <c r="H125" s="1134"/>
      <c r="I125" s="290" t="s">
        <v>16</v>
      </c>
      <c r="J125" s="290" t="s">
        <v>294</v>
      </c>
      <c r="K125" s="159" t="s">
        <v>279</v>
      </c>
      <c r="L125" s="299" t="s">
        <v>781</v>
      </c>
      <c r="M125" s="118" t="s">
        <v>233</v>
      </c>
      <c r="N125" s="118" t="s">
        <v>234</v>
      </c>
    </row>
    <row r="126" spans="2:23" ht="15" customHeight="1" x14ac:dyDescent="0.2">
      <c r="B126" s="172">
        <v>1</v>
      </c>
      <c r="C126" s="1165" t="str">
        <f>IF(ISBLANK('IlumCusto (ORÇ)'!C138)," ",'IlumCusto (ORÇ)'!C138)</f>
        <v xml:space="preserve"> </v>
      </c>
      <c r="D126" s="1165"/>
      <c r="E126" s="1165"/>
      <c r="F126" s="1165"/>
      <c r="G126" s="1165"/>
      <c r="H126" s="1166"/>
      <c r="I126" s="493">
        <f>'IlumCusto (ORÇ)'!I138</f>
        <v>0</v>
      </c>
      <c r="J126" s="313">
        <f>'IlumCusto (ORÇ)'!J138</f>
        <v>0</v>
      </c>
      <c r="K126" s="313">
        <f>I126*J126</f>
        <v>0</v>
      </c>
      <c r="L126" s="313">
        <f>K126-M126-N126</f>
        <v>0</v>
      </c>
      <c r="M126" s="312"/>
      <c r="N126" s="312"/>
    </row>
    <row r="127" spans="2:23" ht="15" customHeight="1" x14ac:dyDescent="0.2">
      <c r="B127" s="172">
        <v>2</v>
      </c>
      <c r="C127" s="1165" t="str">
        <f>IF(ISBLANK('IlumCusto (ORÇ)'!C139)," ",'IlumCusto (ORÇ)'!C139)</f>
        <v xml:space="preserve"> </v>
      </c>
      <c r="D127" s="1165"/>
      <c r="E127" s="1165"/>
      <c r="F127" s="1165"/>
      <c r="G127" s="1165"/>
      <c r="H127" s="1166"/>
      <c r="I127" s="493">
        <f>'IlumCusto (ORÇ)'!I139</f>
        <v>0</v>
      </c>
      <c r="J127" s="313">
        <f>'IlumCusto (ORÇ)'!J139</f>
        <v>0</v>
      </c>
      <c r="K127" s="313">
        <f>I127*J127</f>
        <v>0</v>
      </c>
      <c r="L127" s="313">
        <f>K127-M127-N127</f>
        <v>0</v>
      </c>
      <c r="M127" s="312"/>
      <c r="N127" s="312"/>
    </row>
    <row r="128" spans="2:23" ht="15" customHeight="1" x14ac:dyDescent="0.2">
      <c r="B128" s="172">
        <v>3</v>
      </c>
      <c r="C128" s="1165" t="str">
        <f>IF(ISBLANK('IlumCusto (ORÇ)'!C140)," ",'IlumCusto (ORÇ)'!C140)</f>
        <v xml:space="preserve"> </v>
      </c>
      <c r="D128" s="1165"/>
      <c r="E128" s="1165"/>
      <c r="F128" s="1165"/>
      <c r="G128" s="1165"/>
      <c r="H128" s="1166"/>
      <c r="I128" s="493">
        <f>'IlumCusto (ORÇ)'!I140</f>
        <v>0</v>
      </c>
      <c r="J128" s="313">
        <f>'IlumCusto (ORÇ)'!J140</f>
        <v>0</v>
      </c>
      <c r="K128" s="313">
        <f>I128*J128</f>
        <v>0</v>
      </c>
      <c r="L128" s="313">
        <f>K128-M128-N128</f>
        <v>0</v>
      </c>
      <c r="M128" s="312"/>
      <c r="N128" s="312"/>
    </row>
    <row r="129" spans="2:16" ht="15" customHeight="1" x14ac:dyDescent="0.2">
      <c r="B129" s="168"/>
      <c r="C129" s="1167" t="s">
        <v>789</v>
      </c>
      <c r="D129" s="1167"/>
      <c r="E129" s="1167"/>
      <c r="F129" s="1167"/>
      <c r="G129" s="1167"/>
      <c r="H129" s="1167"/>
      <c r="I129" s="1167"/>
      <c r="J129" s="1168"/>
      <c r="K129" s="313">
        <f>SUM(K126:K128)</f>
        <v>0</v>
      </c>
      <c r="L129" s="313">
        <f>SUM(L126:L128)</f>
        <v>0</v>
      </c>
      <c r="M129" s="313">
        <f>SUM(M126:M128)</f>
        <v>0</v>
      </c>
      <c r="N129" s="313">
        <f>SUM(N126:N128)</f>
        <v>0</v>
      </c>
    </row>
    <row r="130" spans="2:16" ht="15" customHeight="1" x14ac:dyDescent="0.2">
      <c r="B130" s="308"/>
      <c r="C130" s="1169" t="s">
        <v>295</v>
      </c>
      <c r="D130" s="1169"/>
      <c r="E130" s="1169"/>
      <c r="F130" s="1169"/>
      <c r="G130" s="1169"/>
      <c r="H130" s="1169"/>
      <c r="I130" s="1169"/>
      <c r="J130" s="1170"/>
      <c r="K130" s="165">
        <f>SUM(K124,K129)</f>
        <v>0</v>
      </c>
      <c r="L130" s="165">
        <f>SUM(L124,L129)</f>
        <v>0</v>
      </c>
      <c r="M130" s="165">
        <f>SUM(M124,M129)</f>
        <v>0</v>
      </c>
      <c r="N130" s="165">
        <f>SUM(N124,N129)</f>
        <v>0</v>
      </c>
    </row>
    <row r="131" spans="2:16" ht="15" customHeight="1" x14ac:dyDescent="0.2">
      <c r="B131" s="310"/>
      <c r="C131" s="1163" t="s">
        <v>296</v>
      </c>
      <c r="D131" s="1163"/>
      <c r="E131" s="1163"/>
      <c r="F131" s="1163"/>
      <c r="G131" s="1163"/>
      <c r="H131" s="1163"/>
      <c r="I131" s="1163"/>
      <c r="J131" s="1164"/>
      <c r="K131" s="128">
        <f>SUM(K109,K121,K130)</f>
        <v>0</v>
      </c>
      <c r="L131" s="128">
        <f>SUM(L109,L121,L130)</f>
        <v>0</v>
      </c>
      <c r="M131" s="128">
        <f>SUM(M109,M121,M130)</f>
        <v>0</v>
      </c>
      <c r="N131" s="128">
        <f>SUM(N109,N121,N130)</f>
        <v>0</v>
      </c>
    </row>
    <row r="132" spans="2:16" ht="15" customHeight="1" x14ac:dyDescent="0.2">
      <c r="B132" s="1137" t="s">
        <v>698</v>
      </c>
      <c r="C132" s="1138"/>
      <c r="D132" s="1138"/>
      <c r="E132" s="1138"/>
      <c r="F132" s="1138"/>
      <c r="G132" s="1138"/>
      <c r="H132" s="1138"/>
      <c r="I132" s="1138"/>
      <c r="J132" s="1138"/>
      <c r="K132" s="1138"/>
      <c r="L132" s="1138"/>
      <c r="M132" s="1138"/>
      <c r="N132" s="1155"/>
    </row>
    <row r="133" spans="2:16" ht="15" customHeight="1" x14ac:dyDescent="0.2">
      <c r="B133" s="1132" t="s">
        <v>783</v>
      </c>
      <c r="C133" s="1133"/>
      <c r="D133" s="1133"/>
      <c r="E133" s="1133"/>
      <c r="F133" s="1133"/>
      <c r="G133" s="1133"/>
      <c r="H133" s="301"/>
      <c r="I133" s="301"/>
      <c r="J133" s="302"/>
      <c r="K133" s="159" t="s">
        <v>279</v>
      </c>
      <c r="L133" s="299" t="s">
        <v>781</v>
      </c>
      <c r="M133" s="118" t="s">
        <v>233</v>
      </c>
      <c r="N133" s="118" t="s">
        <v>234</v>
      </c>
    </row>
    <row r="134" spans="2:16" ht="15" customHeight="1" x14ac:dyDescent="0.2">
      <c r="B134" s="168"/>
      <c r="C134" s="1165" t="s">
        <v>297</v>
      </c>
      <c r="D134" s="1165"/>
      <c r="E134" s="1165"/>
      <c r="F134" s="1165"/>
      <c r="G134" s="1165"/>
      <c r="H134" s="1165"/>
      <c r="I134" s="1165"/>
      <c r="J134" s="1166"/>
      <c r="K134" s="313">
        <f t="shared" ref="K134:K139" si="13">SUM(L134:N134)</f>
        <v>0</v>
      </c>
      <c r="L134" s="313">
        <f>'Custo Contábil'!$D$37*'Custo Contábil'!F13</f>
        <v>0</v>
      </c>
      <c r="M134" s="313">
        <v>0</v>
      </c>
      <c r="N134" s="313">
        <v>0</v>
      </c>
    </row>
    <row r="135" spans="2:16" ht="15" customHeight="1" x14ac:dyDescent="0.2">
      <c r="B135" s="168"/>
      <c r="C135" s="1165" t="s">
        <v>12</v>
      </c>
      <c r="D135" s="1165"/>
      <c r="E135" s="1165"/>
      <c r="F135" s="1165"/>
      <c r="G135" s="1165"/>
      <c r="H135" s="1165"/>
      <c r="I135" s="1165"/>
      <c r="J135" s="1166"/>
      <c r="K135" s="313">
        <f t="shared" si="13"/>
        <v>0</v>
      </c>
      <c r="L135" s="313">
        <f>'Custo Contábil'!D45</f>
        <v>0</v>
      </c>
      <c r="M135" s="313">
        <v>0</v>
      </c>
      <c r="N135" s="313">
        <v>0</v>
      </c>
    </row>
    <row r="136" spans="2:16" ht="15" customHeight="1" x14ac:dyDescent="0.2">
      <c r="B136" s="168"/>
      <c r="C136" s="1165" t="s">
        <v>169</v>
      </c>
      <c r="D136" s="1165"/>
      <c r="E136" s="1165"/>
      <c r="F136" s="1165"/>
      <c r="G136" s="1165"/>
      <c r="H136" s="1165"/>
      <c r="I136" s="1165"/>
      <c r="J136" s="1166"/>
      <c r="K136" s="313">
        <f t="shared" si="13"/>
        <v>0</v>
      </c>
      <c r="L136" s="313">
        <f>'Custo Contábil'!D44</f>
        <v>0</v>
      </c>
      <c r="M136" s="313">
        <f>Marketing!M18</f>
        <v>0</v>
      </c>
      <c r="N136" s="313">
        <f>Marketing!N18</f>
        <v>0</v>
      </c>
    </row>
    <row r="137" spans="2:16" ht="15" customHeight="1" x14ac:dyDescent="0.2">
      <c r="B137" s="168"/>
      <c r="C137" s="1165" t="s">
        <v>298</v>
      </c>
      <c r="D137" s="1165"/>
      <c r="E137" s="1165"/>
      <c r="F137" s="1165"/>
      <c r="G137" s="1165"/>
      <c r="H137" s="1165"/>
      <c r="I137" s="1165"/>
      <c r="J137" s="1166"/>
      <c r="K137" s="313">
        <f t="shared" si="13"/>
        <v>0</v>
      </c>
      <c r="L137" s="313">
        <f>Treinamento!L32</f>
        <v>0</v>
      </c>
      <c r="M137" s="313">
        <f>Treinamento!M32</f>
        <v>0</v>
      </c>
      <c r="N137" s="313">
        <f>Treinamento!N32</f>
        <v>0</v>
      </c>
      <c r="P137" s="368"/>
    </row>
    <row r="138" spans="2:16" ht="15" customHeight="1" x14ac:dyDescent="0.2">
      <c r="B138" s="168"/>
      <c r="C138" s="1165" t="s">
        <v>299</v>
      </c>
      <c r="D138" s="1165"/>
      <c r="E138" s="1165"/>
      <c r="F138" s="1165"/>
      <c r="G138" s="1165"/>
      <c r="H138" s="1165"/>
      <c r="I138" s="1165"/>
      <c r="J138" s="1166"/>
      <c r="K138" s="313">
        <f t="shared" si="13"/>
        <v>0</v>
      </c>
      <c r="L138" s="313">
        <f>Descarte!L17</f>
        <v>0</v>
      </c>
      <c r="M138" s="313">
        <f>Descarte!M17</f>
        <v>0</v>
      </c>
      <c r="N138" s="313">
        <f>Descarte!N17</f>
        <v>0</v>
      </c>
    </row>
    <row r="139" spans="2:16" ht="15" customHeight="1" x14ac:dyDescent="0.2">
      <c r="B139" s="168"/>
      <c r="C139" s="1165" t="s">
        <v>300</v>
      </c>
      <c r="D139" s="1165"/>
      <c r="E139" s="1165"/>
      <c r="F139" s="1165"/>
      <c r="G139" s="1165"/>
      <c r="H139" s="1165"/>
      <c r="I139" s="1165"/>
      <c r="J139" s="1166"/>
      <c r="K139" s="313">
        <f t="shared" si="13"/>
        <v>0</v>
      </c>
      <c r="L139" s="313">
        <f>'M&amp;V'!N114</f>
        <v>0</v>
      </c>
      <c r="M139" s="313">
        <f>'M&amp;V'!O114</f>
        <v>0</v>
      </c>
      <c r="N139" s="313">
        <f>'M&amp;V'!P114</f>
        <v>0</v>
      </c>
    </row>
    <row r="140" spans="2:16" ht="15" customHeight="1" x14ac:dyDescent="0.2">
      <c r="B140" s="1132" t="s">
        <v>15</v>
      </c>
      <c r="C140" s="1133"/>
      <c r="D140" s="1133"/>
      <c r="E140" s="1133"/>
      <c r="F140" s="1133"/>
      <c r="G140" s="1133"/>
      <c r="H140" s="1134"/>
      <c r="I140" s="290" t="s">
        <v>16</v>
      </c>
      <c r="J140" s="290" t="s">
        <v>294</v>
      </c>
      <c r="K140" s="159" t="s">
        <v>279</v>
      </c>
      <c r="L140" s="290" t="s">
        <v>781</v>
      </c>
      <c r="M140" s="118" t="s">
        <v>233</v>
      </c>
      <c r="N140" s="118" t="s">
        <v>234</v>
      </c>
    </row>
    <row r="141" spans="2:16" ht="15" customHeight="1" x14ac:dyDescent="0.2">
      <c r="B141" s="172">
        <v>1</v>
      </c>
      <c r="C141" s="1165" t="str">
        <f>IF(ISBLANK('IlumCusto (ORÇ)'!C152)," ",'IlumCusto (ORÇ)'!C152)</f>
        <v xml:space="preserve"> </v>
      </c>
      <c r="D141" s="1165"/>
      <c r="E141" s="1165"/>
      <c r="F141" s="1165"/>
      <c r="G141" s="1165"/>
      <c r="H141" s="1166"/>
      <c r="I141" s="493">
        <f>'IlumCusto (ORÇ)'!I152</f>
        <v>0</v>
      </c>
      <c r="J141" s="313">
        <f>'IlumCusto (ORÇ)'!J152</f>
        <v>0</v>
      </c>
      <c r="K141" s="313">
        <f>I141*J141</f>
        <v>0</v>
      </c>
      <c r="L141" s="313">
        <f>K141-M141-N141</f>
        <v>0</v>
      </c>
      <c r="M141" s="312"/>
      <c r="N141" s="312"/>
    </row>
    <row r="142" spans="2:16" ht="15" customHeight="1" x14ac:dyDescent="0.2">
      <c r="B142" s="172">
        <v>2</v>
      </c>
      <c r="C142" s="1165" t="str">
        <f>IF(ISBLANK('IlumCusto (ORÇ)'!C153)," ",'IlumCusto (ORÇ)'!C153)</f>
        <v xml:space="preserve"> </v>
      </c>
      <c r="D142" s="1165"/>
      <c r="E142" s="1165"/>
      <c r="F142" s="1165"/>
      <c r="G142" s="1165"/>
      <c r="H142" s="1166"/>
      <c r="I142" s="493">
        <f>'IlumCusto (ORÇ)'!I153</f>
        <v>0</v>
      </c>
      <c r="J142" s="313">
        <f>'IlumCusto (ORÇ)'!J153</f>
        <v>0</v>
      </c>
      <c r="K142" s="313">
        <f>I142*J142</f>
        <v>0</v>
      </c>
      <c r="L142" s="313">
        <f>K142-M142-N142</f>
        <v>0</v>
      </c>
      <c r="M142" s="312"/>
      <c r="N142" s="312"/>
    </row>
    <row r="143" spans="2:16" ht="15" customHeight="1" x14ac:dyDescent="0.2">
      <c r="B143" s="172">
        <v>3</v>
      </c>
      <c r="C143" s="1165" t="str">
        <f>IF(ISBLANK('IlumCusto (ORÇ)'!C154)," ",'IlumCusto (ORÇ)'!C154)</f>
        <v xml:space="preserve"> </v>
      </c>
      <c r="D143" s="1165"/>
      <c r="E143" s="1165"/>
      <c r="F143" s="1165"/>
      <c r="G143" s="1165"/>
      <c r="H143" s="1166"/>
      <c r="I143" s="493">
        <f>'IlumCusto (ORÇ)'!I154</f>
        <v>0</v>
      </c>
      <c r="J143" s="313">
        <f>'IlumCusto (ORÇ)'!J154</f>
        <v>0</v>
      </c>
      <c r="K143" s="313">
        <f>SUM(L143:N143)</f>
        <v>0</v>
      </c>
      <c r="L143" s="313">
        <f>'Custo Contábil'!D49</f>
        <v>0</v>
      </c>
      <c r="M143" s="312"/>
      <c r="N143" s="312"/>
    </row>
    <row r="144" spans="2:16" ht="15" customHeight="1" x14ac:dyDescent="0.2">
      <c r="B144" s="168"/>
      <c r="C144" s="1167" t="s">
        <v>806</v>
      </c>
      <c r="D144" s="1167"/>
      <c r="E144" s="1167"/>
      <c r="F144" s="1167"/>
      <c r="G144" s="1167"/>
      <c r="H144" s="1167"/>
      <c r="I144" s="1167"/>
      <c r="J144" s="1168"/>
      <c r="K144" s="313">
        <f>SUM(K141:K143)</f>
        <v>0</v>
      </c>
      <c r="L144" s="313">
        <f>SUM(L141:L143)</f>
        <v>0</v>
      </c>
      <c r="M144" s="313">
        <f>SUM(M141:M143)</f>
        <v>0</v>
      </c>
      <c r="N144" s="313">
        <f>SUM(N141:N143)</f>
        <v>0</v>
      </c>
    </row>
    <row r="145" spans="2:14" ht="15" customHeight="1" x14ac:dyDescent="0.2">
      <c r="B145" s="310"/>
      <c r="C145" s="1163" t="s">
        <v>301</v>
      </c>
      <c r="D145" s="1163"/>
      <c r="E145" s="1163"/>
      <c r="F145" s="1163"/>
      <c r="G145" s="1163"/>
      <c r="H145" s="1163"/>
      <c r="I145" s="1163"/>
      <c r="J145" s="1164"/>
      <c r="K145" s="128">
        <f>SUM(K134:K139,K144)</f>
        <v>0</v>
      </c>
      <c r="L145" s="128">
        <f>SUM(L134:L139,L144)</f>
        <v>0</v>
      </c>
      <c r="M145" s="128">
        <f>SUM(M134:M139,M144)</f>
        <v>0</v>
      </c>
      <c r="N145" s="128">
        <f>SUM(N134:N139,N144)</f>
        <v>0</v>
      </c>
    </row>
    <row r="146" spans="2:14" ht="15" customHeight="1" x14ac:dyDescent="0.2">
      <c r="B146" s="173"/>
      <c r="C146" s="1077" t="s">
        <v>687</v>
      </c>
      <c r="D146" s="1077"/>
      <c r="E146" s="1077"/>
      <c r="F146" s="1077"/>
      <c r="G146" s="1077"/>
      <c r="H146" s="1077"/>
      <c r="I146" s="1077"/>
      <c r="J146" s="1078"/>
      <c r="K146" s="167">
        <f>SUM(K131,K145)</f>
        <v>0</v>
      </c>
      <c r="L146" s="167">
        <f>SUM(L131,L145)</f>
        <v>0</v>
      </c>
      <c r="M146" s="167">
        <f>SUM(M131,M145)</f>
        <v>0</v>
      </c>
      <c r="N146" s="167">
        <f>SUM(N131,N145)</f>
        <v>0</v>
      </c>
    </row>
    <row r="147" spans="2:14" ht="15" customHeight="1" x14ac:dyDescent="0.2">
      <c r="I147" s="374"/>
      <c r="K147" s="375"/>
    </row>
  </sheetData>
  <sheetProtection algorithmName="SHA-512" hashValue="g+BlHfUqUslm63cJyAZdWJiVJxI+DKTt+h29Gssw6qTzWolJeWLemS0FX7U9rz49bZsS4lI1klrEx4BCn7dqxQ==" saltValue="EmCqkKoy/CNcjwJqHLnrfQ==" spinCount="100000" sheet="1" objects="1" scenarios="1"/>
  <mergeCells count="267">
    <mergeCell ref="Q115:W115"/>
    <mergeCell ref="S116:T116"/>
    <mergeCell ref="Q116:R116"/>
    <mergeCell ref="Q117:R117"/>
    <mergeCell ref="Q118:R118"/>
    <mergeCell ref="Q119:R119"/>
    <mergeCell ref="S117:T117"/>
    <mergeCell ref="S118:T118"/>
    <mergeCell ref="U117:W117"/>
    <mergeCell ref="U118:W118"/>
    <mergeCell ref="S119:T119"/>
    <mergeCell ref="U119:W119"/>
    <mergeCell ref="U116:W116"/>
    <mergeCell ref="Q66:U66"/>
    <mergeCell ref="Q67:U67"/>
    <mergeCell ref="Q54:U54"/>
    <mergeCell ref="Q55:U55"/>
    <mergeCell ref="Q56:U56"/>
    <mergeCell ref="Q57:U57"/>
    <mergeCell ref="Q70:U70"/>
    <mergeCell ref="Q71:U71"/>
    <mergeCell ref="Q72:U72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2:U12"/>
    <mergeCell ref="Q13:U13"/>
    <mergeCell ref="Q14:U14"/>
    <mergeCell ref="Q15:U15"/>
    <mergeCell ref="Q28:U28"/>
    <mergeCell ref="Q46:U46"/>
    <mergeCell ref="Q47:U47"/>
    <mergeCell ref="Q48:U48"/>
    <mergeCell ref="Q49:U49"/>
    <mergeCell ref="Q33:U33"/>
    <mergeCell ref="Q40:U40"/>
    <mergeCell ref="Q41:U41"/>
    <mergeCell ref="Q34:U34"/>
    <mergeCell ref="Q35:U35"/>
    <mergeCell ref="Q36:U36"/>
    <mergeCell ref="Q37:U37"/>
    <mergeCell ref="Q38:U38"/>
    <mergeCell ref="Q39:U39"/>
    <mergeCell ref="Q16:U16"/>
    <mergeCell ref="Q17:U17"/>
    <mergeCell ref="Q18:U18"/>
    <mergeCell ref="Q19:U19"/>
    <mergeCell ref="Q20:U20"/>
    <mergeCell ref="Q21:U21"/>
    <mergeCell ref="B2:N2"/>
    <mergeCell ref="C9:G9"/>
    <mergeCell ref="C10:G10"/>
    <mergeCell ref="C11:G11"/>
    <mergeCell ref="B7:G7"/>
    <mergeCell ref="P7:U7"/>
    <mergeCell ref="C8:G8"/>
    <mergeCell ref="Q8:U8"/>
    <mergeCell ref="Q9:U9"/>
    <mergeCell ref="Q10:U10"/>
    <mergeCell ref="Q11:U11"/>
    <mergeCell ref="L3:N3"/>
    <mergeCell ref="B3:K4"/>
    <mergeCell ref="P6:Y6"/>
    <mergeCell ref="P5:Y5"/>
    <mergeCell ref="P3:Y4"/>
    <mergeCell ref="P2:Y2"/>
    <mergeCell ref="C25:G25"/>
    <mergeCell ref="C26:G26"/>
    <mergeCell ref="C38:G38"/>
    <mergeCell ref="C39:G39"/>
    <mergeCell ref="C40:G40"/>
    <mergeCell ref="C17:G17"/>
    <mergeCell ref="B5:N5"/>
    <mergeCell ref="C12:G12"/>
    <mergeCell ref="C13:G13"/>
    <mergeCell ref="C14:G14"/>
    <mergeCell ref="C31:G31"/>
    <mergeCell ref="C32:G32"/>
    <mergeCell ref="C33:G33"/>
    <mergeCell ref="C18:G18"/>
    <mergeCell ref="C19:G19"/>
    <mergeCell ref="C20:G20"/>
    <mergeCell ref="C21:G21"/>
    <mergeCell ref="C15:G15"/>
    <mergeCell ref="C22:G22"/>
    <mergeCell ref="C23:G23"/>
    <mergeCell ref="C24:G24"/>
    <mergeCell ref="C16:G16"/>
    <mergeCell ref="C41:G41"/>
    <mergeCell ref="Q42:U42"/>
    <mergeCell ref="C64:G64"/>
    <mergeCell ref="C65:G65"/>
    <mergeCell ref="C66:G66"/>
    <mergeCell ref="C61:G61"/>
    <mergeCell ref="C62:G62"/>
    <mergeCell ref="C55:G55"/>
    <mergeCell ref="C56:G56"/>
    <mergeCell ref="C63:G63"/>
    <mergeCell ref="C58:G58"/>
    <mergeCell ref="C59:G59"/>
    <mergeCell ref="C53:G53"/>
    <mergeCell ref="C54:G54"/>
    <mergeCell ref="Q45:U45"/>
    <mergeCell ref="C57:G57"/>
    <mergeCell ref="Q50:U50"/>
    <mergeCell ref="Q51:U51"/>
    <mergeCell ref="Q43:U43"/>
    <mergeCell ref="Q44:U44"/>
    <mergeCell ref="C46:G46"/>
    <mergeCell ref="C47:G47"/>
    <mergeCell ref="C49:G49"/>
    <mergeCell ref="C50:G50"/>
    <mergeCell ref="C115:G115"/>
    <mergeCell ref="C107:G107"/>
    <mergeCell ref="C108:G108"/>
    <mergeCell ref="C98:G98"/>
    <mergeCell ref="C81:G81"/>
    <mergeCell ref="C76:G76"/>
    <mergeCell ref="C92:G92"/>
    <mergeCell ref="C93:G93"/>
    <mergeCell ref="C94:G94"/>
    <mergeCell ref="C89:G89"/>
    <mergeCell ref="C90:G90"/>
    <mergeCell ref="C91:G91"/>
    <mergeCell ref="C79:G79"/>
    <mergeCell ref="C77:G77"/>
    <mergeCell ref="C78:G78"/>
    <mergeCell ref="C87:G87"/>
    <mergeCell ref="C88:G88"/>
    <mergeCell ref="C85:G85"/>
    <mergeCell ref="C80:G80"/>
    <mergeCell ref="C109:J109"/>
    <mergeCell ref="C69:G69"/>
    <mergeCell ref="C96:G96"/>
    <mergeCell ref="C97:G97"/>
    <mergeCell ref="Q101:U101"/>
    <mergeCell ref="Q102:U102"/>
    <mergeCell ref="Q103:U103"/>
    <mergeCell ref="C51:G51"/>
    <mergeCell ref="C52:G52"/>
    <mergeCell ref="C48:G48"/>
    <mergeCell ref="C70:G70"/>
    <mergeCell ref="C71:G71"/>
    <mergeCell ref="C72:G72"/>
    <mergeCell ref="Q68:U68"/>
    <mergeCell ref="Q69:U69"/>
    <mergeCell ref="Q58:U58"/>
    <mergeCell ref="Q59:U59"/>
    <mergeCell ref="Q60:U60"/>
    <mergeCell ref="Q61:U61"/>
    <mergeCell ref="Q62:U62"/>
    <mergeCell ref="Q63:U63"/>
    <mergeCell ref="Q52:U52"/>
    <mergeCell ref="Q53:U53"/>
    <mergeCell ref="Q64:U64"/>
    <mergeCell ref="Q65:U65"/>
    <mergeCell ref="Q91:U91"/>
    <mergeCell ref="Q92:U92"/>
    <mergeCell ref="Q93:U93"/>
    <mergeCell ref="Q88:U88"/>
    <mergeCell ref="Q89:U89"/>
    <mergeCell ref="Q90:U90"/>
    <mergeCell ref="C86:G86"/>
    <mergeCell ref="C73:G73"/>
    <mergeCell ref="C74:G74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82:U82"/>
    <mergeCell ref="Q83:U83"/>
    <mergeCell ref="Q84:U84"/>
    <mergeCell ref="Q85:U85"/>
    <mergeCell ref="Q86:U86"/>
    <mergeCell ref="Q87:U87"/>
    <mergeCell ref="P109:V109"/>
    <mergeCell ref="C104:G104"/>
    <mergeCell ref="C105:G105"/>
    <mergeCell ref="C106:G106"/>
    <mergeCell ref="C101:G101"/>
    <mergeCell ref="C102:G102"/>
    <mergeCell ref="C103:G103"/>
    <mergeCell ref="Q107:U107"/>
    <mergeCell ref="Q104:U104"/>
    <mergeCell ref="Q108:U108"/>
    <mergeCell ref="Q105:U105"/>
    <mergeCell ref="Q106:U106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135:J135"/>
    <mergeCell ref="B133:G133"/>
    <mergeCell ref="C126:H126"/>
    <mergeCell ref="B132:N132"/>
    <mergeCell ref="C124:J124"/>
    <mergeCell ref="C117:G117"/>
    <mergeCell ref="C118:G118"/>
    <mergeCell ref="C119:G119"/>
    <mergeCell ref="C120:J120"/>
    <mergeCell ref="C121:J121"/>
    <mergeCell ref="B123:G123"/>
    <mergeCell ref="C125:H125"/>
    <mergeCell ref="T112:U112"/>
    <mergeCell ref="C116:G116"/>
    <mergeCell ref="C60:G60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B122:N122"/>
    <mergeCell ref="B111:G111"/>
    <mergeCell ref="C112:G112"/>
    <mergeCell ref="C113:G113"/>
    <mergeCell ref="C114:G114"/>
    <mergeCell ref="P110:V110"/>
    <mergeCell ref="B110:N110"/>
    <mergeCell ref="B6:N6"/>
    <mergeCell ref="C27:G27"/>
    <mergeCell ref="C28:G28"/>
    <mergeCell ref="C29:G29"/>
    <mergeCell ref="C30:G30"/>
    <mergeCell ref="C75:G75"/>
    <mergeCell ref="C82:G82"/>
    <mergeCell ref="C83:G83"/>
    <mergeCell ref="C84:G84"/>
    <mergeCell ref="C34:G34"/>
    <mergeCell ref="C35:G35"/>
    <mergeCell ref="C36:G36"/>
    <mergeCell ref="C43:G43"/>
    <mergeCell ref="C44:G44"/>
    <mergeCell ref="C45:G45"/>
    <mergeCell ref="C37:G37"/>
    <mergeCell ref="C42:G42"/>
    <mergeCell ref="C67:G67"/>
    <mergeCell ref="C68:G68"/>
    <mergeCell ref="C99:G99"/>
    <mergeCell ref="C100:G100"/>
    <mergeCell ref="C95:G95"/>
  </mergeCells>
  <conditionalFormatting sqref="R112:R113">
    <cfRule type="cellIs" dxfId="20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7">
    <tabColor theme="9"/>
  </sheetPr>
  <dimension ref="B2:KU66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5" style="366" customWidth="1"/>
    <col min="4" max="4" width="11.6640625" style="366" customWidth="1"/>
    <col min="5" max="5" width="9.83203125" style="377" bestFit="1" customWidth="1"/>
    <col min="6" max="6" width="17.33203125" style="378" customWidth="1"/>
    <col min="7" max="7" width="9.33203125" style="366" customWidth="1"/>
    <col min="8" max="8" width="14" style="366" bestFit="1" customWidth="1"/>
    <col min="9" max="9" width="14.5" style="366" customWidth="1"/>
    <col min="10" max="57" width="11.6640625" style="366" customWidth="1"/>
    <col min="58" max="16384" width="9.1640625" style="366"/>
  </cols>
  <sheetData>
    <row r="2" spans="2:307" ht="22.5" customHeight="1" x14ac:dyDescent="0.15">
      <c r="B2" s="1189" t="s">
        <v>773</v>
      </c>
      <c r="C2" s="1189"/>
      <c r="D2" s="1189"/>
      <c r="E2" s="1190" t="str">
        <f>RCB!B38</f>
        <v>-</v>
      </c>
      <c r="F2" s="1190"/>
      <c r="G2" s="1190"/>
    </row>
    <row r="3" spans="2:307" x14ac:dyDescent="0.15">
      <c r="B3" s="1137" t="s">
        <v>848</v>
      </c>
      <c r="C3" s="1138"/>
      <c r="D3" s="1138"/>
      <c r="E3" s="1138"/>
      <c r="F3" s="1138"/>
      <c r="G3" s="321" t="s">
        <v>31</v>
      </c>
      <c r="H3" s="380" t="s">
        <v>302</v>
      </c>
      <c r="I3" s="380" t="s">
        <v>303</v>
      </c>
      <c r="J3" s="380" t="s">
        <v>304</v>
      </c>
      <c r="K3" s="380" t="s">
        <v>305</v>
      </c>
      <c r="L3" s="380" t="s">
        <v>306</v>
      </c>
      <c r="M3" s="380" t="s">
        <v>307</v>
      </c>
      <c r="N3" s="380" t="s">
        <v>308</v>
      </c>
      <c r="O3" s="380" t="s">
        <v>309</v>
      </c>
      <c r="P3" s="380" t="s">
        <v>310</v>
      </c>
      <c r="Q3" s="380" t="s">
        <v>311</v>
      </c>
      <c r="R3" s="380" t="s">
        <v>312</v>
      </c>
      <c r="S3" s="380" t="s">
        <v>313</v>
      </c>
      <c r="T3" s="380" t="s">
        <v>314</v>
      </c>
      <c r="U3" s="380" t="s">
        <v>315</v>
      </c>
      <c r="V3" s="380" t="s">
        <v>316</v>
      </c>
      <c r="W3" s="380" t="s">
        <v>317</v>
      </c>
      <c r="X3" s="380" t="s">
        <v>318</v>
      </c>
      <c r="Y3" s="380" t="s">
        <v>319</v>
      </c>
      <c r="Z3" s="380" t="s">
        <v>320</v>
      </c>
      <c r="AA3" s="380" t="s">
        <v>321</v>
      </c>
      <c r="AB3" s="380" t="s">
        <v>322</v>
      </c>
      <c r="AC3" s="380" t="s">
        <v>323</v>
      </c>
      <c r="AD3" s="380" t="s">
        <v>324</v>
      </c>
      <c r="AE3" s="380" t="s">
        <v>325</v>
      </c>
      <c r="AF3" s="380" t="s">
        <v>326</v>
      </c>
      <c r="AG3" s="380" t="s">
        <v>327</v>
      </c>
      <c r="AH3" s="380" t="s">
        <v>328</v>
      </c>
      <c r="AI3" s="380" t="s">
        <v>329</v>
      </c>
      <c r="AJ3" s="380" t="s">
        <v>330</v>
      </c>
      <c r="AK3" s="380" t="s">
        <v>331</v>
      </c>
      <c r="AL3" s="380" t="s">
        <v>332</v>
      </c>
      <c r="AM3" s="380" t="s">
        <v>333</v>
      </c>
      <c r="AN3" s="380" t="s">
        <v>334</v>
      </c>
      <c r="AO3" s="380" t="s">
        <v>335</v>
      </c>
      <c r="AP3" s="380" t="s">
        <v>336</v>
      </c>
      <c r="AQ3" s="380" t="s">
        <v>337</v>
      </c>
      <c r="AR3" s="380" t="s">
        <v>338</v>
      </c>
      <c r="AS3" s="380" t="s">
        <v>339</v>
      </c>
      <c r="AT3" s="380" t="s">
        <v>340</v>
      </c>
      <c r="AU3" s="380" t="s">
        <v>341</v>
      </c>
      <c r="AV3" s="380" t="s">
        <v>342</v>
      </c>
      <c r="AW3" s="380" t="s">
        <v>343</v>
      </c>
      <c r="AX3" s="380" t="s">
        <v>344</v>
      </c>
      <c r="AY3" s="380" t="s">
        <v>345</v>
      </c>
      <c r="AZ3" s="380" t="s">
        <v>346</v>
      </c>
      <c r="BA3" s="380" t="s">
        <v>347</v>
      </c>
      <c r="BB3" s="380" t="s">
        <v>348</v>
      </c>
      <c r="BC3" s="380" t="s">
        <v>349</v>
      </c>
      <c r="BD3" s="380" t="s">
        <v>350</v>
      </c>
      <c r="BE3" s="380" t="s">
        <v>351</v>
      </c>
      <c r="BF3" s="380" t="s">
        <v>1365</v>
      </c>
      <c r="BG3" s="380" t="s">
        <v>1366</v>
      </c>
      <c r="BH3" s="380" t="s">
        <v>1367</v>
      </c>
      <c r="BI3" s="380" t="s">
        <v>1368</v>
      </c>
      <c r="BJ3" s="380" t="s">
        <v>1369</v>
      </c>
      <c r="BK3" s="380" t="s">
        <v>1370</v>
      </c>
      <c r="BL3" s="380" t="s">
        <v>1371</v>
      </c>
      <c r="BM3" s="380" t="s">
        <v>1372</v>
      </c>
      <c r="BN3" s="380" t="s">
        <v>1373</v>
      </c>
      <c r="BO3" s="380" t="s">
        <v>1374</v>
      </c>
      <c r="BP3" s="380" t="s">
        <v>1375</v>
      </c>
      <c r="BQ3" s="380" t="s">
        <v>1376</v>
      </c>
      <c r="BR3" s="380" t="s">
        <v>1377</v>
      </c>
      <c r="BS3" s="380" t="s">
        <v>1378</v>
      </c>
      <c r="BT3" s="380" t="s">
        <v>1379</v>
      </c>
      <c r="BU3" s="380" t="s">
        <v>1380</v>
      </c>
      <c r="BV3" s="380" t="s">
        <v>1381</v>
      </c>
      <c r="BW3" s="380" t="s">
        <v>1382</v>
      </c>
      <c r="BX3" s="380" t="s">
        <v>1383</v>
      </c>
      <c r="BY3" s="380" t="s">
        <v>1384</v>
      </c>
      <c r="BZ3" s="380" t="s">
        <v>1385</v>
      </c>
      <c r="CA3" s="380" t="s">
        <v>1386</v>
      </c>
      <c r="CB3" s="380" t="s">
        <v>1387</v>
      </c>
      <c r="CC3" s="380" t="s">
        <v>1388</v>
      </c>
      <c r="CD3" s="380" t="s">
        <v>1389</v>
      </c>
      <c r="CE3" s="380" t="s">
        <v>1390</v>
      </c>
      <c r="CF3" s="380" t="s">
        <v>1391</v>
      </c>
      <c r="CG3" s="380" t="s">
        <v>1392</v>
      </c>
      <c r="CH3" s="380" t="s">
        <v>1393</v>
      </c>
      <c r="CI3" s="380" t="s">
        <v>1394</v>
      </c>
      <c r="CJ3" s="380" t="s">
        <v>1395</v>
      </c>
      <c r="CK3" s="380" t="s">
        <v>1396</v>
      </c>
      <c r="CL3" s="380" t="s">
        <v>1397</v>
      </c>
      <c r="CM3" s="380" t="s">
        <v>1398</v>
      </c>
      <c r="CN3" s="380" t="s">
        <v>1399</v>
      </c>
      <c r="CO3" s="380" t="s">
        <v>1400</v>
      </c>
      <c r="CP3" s="380" t="s">
        <v>1401</v>
      </c>
      <c r="CQ3" s="380" t="s">
        <v>1402</v>
      </c>
      <c r="CR3" s="380" t="s">
        <v>1403</v>
      </c>
      <c r="CS3" s="380" t="s">
        <v>1404</v>
      </c>
      <c r="CT3" s="380" t="s">
        <v>1405</v>
      </c>
      <c r="CU3" s="380" t="s">
        <v>1406</v>
      </c>
      <c r="CV3" s="380" t="s">
        <v>1407</v>
      </c>
      <c r="CW3" s="380" t="s">
        <v>1408</v>
      </c>
      <c r="CX3" s="380" t="s">
        <v>1409</v>
      </c>
      <c r="CY3" s="380" t="s">
        <v>1410</v>
      </c>
      <c r="CZ3" s="380" t="s">
        <v>1411</v>
      </c>
      <c r="DA3" s="380" t="s">
        <v>1412</v>
      </c>
      <c r="DB3" s="380" t="s">
        <v>1413</v>
      </c>
      <c r="DC3" s="380" t="s">
        <v>1414</v>
      </c>
      <c r="DD3" s="380" t="s">
        <v>1415</v>
      </c>
      <c r="DE3" s="380" t="s">
        <v>1416</v>
      </c>
      <c r="DF3" s="380" t="s">
        <v>1417</v>
      </c>
      <c r="DG3" s="380" t="s">
        <v>1418</v>
      </c>
      <c r="DH3" s="380" t="s">
        <v>1419</v>
      </c>
      <c r="DI3" s="380" t="s">
        <v>1420</v>
      </c>
      <c r="DJ3" s="380" t="s">
        <v>1421</v>
      </c>
      <c r="DK3" s="380" t="s">
        <v>1422</v>
      </c>
      <c r="DL3" s="380" t="s">
        <v>1423</v>
      </c>
      <c r="DM3" s="380" t="s">
        <v>1424</v>
      </c>
      <c r="DN3" s="380" t="s">
        <v>1425</v>
      </c>
      <c r="DO3" s="380" t="s">
        <v>1426</v>
      </c>
      <c r="DP3" s="380" t="s">
        <v>1427</v>
      </c>
      <c r="DQ3" s="380" t="s">
        <v>1428</v>
      </c>
      <c r="DR3" s="380" t="s">
        <v>1429</v>
      </c>
      <c r="DS3" s="380" t="s">
        <v>1430</v>
      </c>
      <c r="DT3" s="380" t="s">
        <v>1431</v>
      </c>
      <c r="DU3" s="380" t="s">
        <v>1432</v>
      </c>
      <c r="DV3" s="380" t="s">
        <v>1433</v>
      </c>
      <c r="DW3" s="380" t="s">
        <v>1434</v>
      </c>
      <c r="DX3" s="380" t="s">
        <v>1435</v>
      </c>
      <c r="DY3" s="380" t="s">
        <v>1436</v>
      </c>
      <c r="DZ3" s="380" t="s">
        <v>1437</v>
      </c>
      <c r="EA3" s="380" t="s">
        <v>1438</v>
      </c>
      <c r="EB3" s="380" t="s">
        <v>1439</v>
      </c>
      <c r="EC3" s="380" t="s">
        <v>1440</v>
      </c>
      <c r="ED3" s="380" t="s">
        <v>1441</v>
      </c>
      <c r="EE3" s="380" t="s">
        <v>1442</v>
      </c>
      <c r="EF3" s="380" t="s">
        <v>1443</v>
      </c>
      <c r="EG3" s="380" t="s">
        <v>1444</v>
      </c>
      <c r="EH3" s="380" t="s">
        <v>1445</v>
      </c>
      <c r="EI3" s="380" t="s">
        <v>1446</v>
      </c>
      <c r="EJ3" s="380" t="s">
        <v>1447</v>
      </c>
      <c r="EK3" s="380" t="s">
        <v>1448</v>
      </c>
      <c r="EL3" s="380" t="s">
        <v>1449</v>
      </c>
      <c r="EM3" s="380" t="s">
        <v>1450</v>
      </c>
      <c r="EN3" s="380" t="s">
        <v>1451</v>
      </c>
      <c r="EO3" s="380" t="s">
        <v>1452</v>
      </c>
      <c r="EP3" s="380" t="s">
        <v>1453</v>
      </c>
      <c r="EQ3" s="380" t="s">
        <v>1454</v>
      </c>
      <c r="ER3" s="380" t="s">
        <v>1455</v>
      </c>
      <c r="ES3" s="380" t="s">
        <v>1456</v>
      </c>
      <c r="ET3" s="380" t="s">
        <v>1457</v>
      </c>
      <c r="EU3" s="380" t="s">
        <v>1458</v>
      </c>
      <c r="EV3" s="380" t="s">
        <v>1459</v>
      </c>
      <c r="EW3" s="380" t="s">
        <v>1460</v>
      </c>
      <c r="EX3" s="380" t="s">
        <v>1461</v>
      </c>
      <c r="EY3" s="380" t="s">
        <v>1462</v>
      </c>
      <c r="EZ3" s="380" t="s">
        <v>1463</v>
      </c>
      <c r="FA3" s="380" t="s">
        <v>1464</v>
      </c>
      <c r="FB3" s="380" t="s">
        <v>1465</v>
      </c>
      <c r="FC3" s="380" t="s">
        <v>1466</v>
      </c>
      <c r="FD3" s="380" t="s">
        <v>1467</v>
      </c>
      <c r="FE3" s="380" t="s">
        <v>1468</v>
      </c>
      <c r="FF3" s="380" t="s">
        <v>1469</v>
      </c>
      <c r="FG3" s="380" t="s">
        <v>1470</v>
      </c>
      <c r="FH3" s="380" t="s">
        <v>1471</v>
      </c>
      <c r="FI3" s="380" t="s">
        <v>1472</v>
      </c>
      <c r="FJ3" s="380" t="s">
        <v>1473</v>
      </c>
      <c r="FK3" s="380" t="s">
        <v>1474</v>
      </c>
      <c r="FL3" s="380" t="s">
        <v>1475</v>
      </c>
      <c r="FM3" s="380" t="s">
        <v>1476</v>
      </c>
      <c r="FN3" s="380" t="s">
        <v>1477</v>
      </c>
      <c r="FO3" s="380" t="s">
        <v>1478</v>
      </c>
      <c r="FP3" s="380" t="s">
        <v>1479</v>
      </c>
      <c r="FQ3" s="380" t="s">
        <v>1480</v>
      </c>
      <c r="FR3" s="380" t="s">
        <v>1481</v>
      </c>
      <c r="FS3" s="380" t="s">
        <v>1482</v>
      </c>
      <c r="FT3" s="380" t="s">
        <v>1483</v>
      </c>
      <c r="FU3" s="380" t="s">
        <v>1484</v>
      </c>
      <c r="FV3" s="380" t="s">
        <v>1485</v>
      </c>
      <c r="FW3" s="380" t="s">
        <v>1486</v>
      </c>
      <c r="FX3" s="380" t="s">
        <v>1487</v>
      </c>
      <c r="FY3" s="380" t="s">
        <v>1488</v>
      </c>
      <c r="FZ3" s="380" t="s">
        <v>1489</v>
      </c>
      <c r="GA3" s="380" t="s">
        <v>1490</v>
      </c>
      <c r="GB3" s="380" t="s">
        <v>1491</v>
      </c>
      <c r="GC3" s="380" t="s">
        <v>1492</v>
      </c>
      <c r="GD3" s="380" t="s">
        <v>1493</v>
      </c>
      <c r="GE3" s="380" t="s">
        <v>1494</v>
      </c>
      <c r="GF3" s="380" t="s">
        <v>1495</v>
      </c>
      <c r="GG3" s="380" t="s">
        <v>1496</v>
      </c>
      <c r="GH3" s="380" t="s">
        <v>1497</v>
      </c>
      <c r="GI3" s="380" t="s">
        <v>1498</v>
      </c>
      <c r="GJ3" s="380" t="s">
        <v>1499</v>
      </c>
      <c r="GK3" s="380" t="s">
        <v>1500</v>
      </c>
      <c r="GL3" s="380" t="s">
        <v>1501</v>
      </c>
      <c r="GM3" s="380" t="s">
        <v>1502</v>
      </c>
      <c r="GN3" s="380" t="s">
        <v>1503</v>
      </c>
      <c r="GO3" s="380" t="s">
        <v>1504</v>
      </c>
      <c r="GP3" s="380" t="s">
        <v>1505</v>
      </c>
      <c r="GQ3" s="380" t="s">
        <v>1506</v>
      </c>
      <c r="GR3" s="380" t="s">
        <v>1507</v>
      </c>
      <c r="GS3" s="380" t="s">
        <v>1508</v>
      </c>
      <c r="GT3" s="380" t="s">
        <v>1509</v>
      </c>
      <c r="GU3" s="380" t="s">
        <v>1510</v>
      </c>
      <c r="GV3" s="380" t="s">
        <v>1511</v>
      </c>
      <c r="GW3" s="380" t="s">
        <v>1512</v>
      </c>
      <c r="GX3" s="380" t="s">
        <v>1513</v>
      </c>
      <c r="GY3" s="380" t="s">
        <v>1514</v>
      </c>
      <c r="GZ3" s="380" t="s">
        <v>1515</v>
      </c>
      <c r="HA3" s="380" t="s">
        <v>1516</v>
      </c>
      <c r="HB3" s="380" t="s">
        <v>1517</v>
      </c>
      <c r="HC3" s="380" t="s">
        <v>1518</v>
      </c>
      <c r="HD3" s="380" t="s">
        <v>1519</v>
      </c>
      <c r="HE3" s="380" t="s">
        <v>1520</v>
      </c>
      <c r="HF3" s="380" t="s">
        <v>1521</v>
      </c>
      <c r="HG3" s="380" t="s">
        <v>1522</v>
      </c>
      <c r="HH3" s="380" t="s">
        <v>1523</v>
      </c>
      <c r="HI3" s="380" t="s">
        <v>1524</v>
      </c>
      <c r="HJ3" s="380" t="s">
        <v>1525</v>
      </c>
      <c r="HK3" s="380" t="s">
        <v>1526</v>
      </c>
      <c r="HL3" s="380" t="s">
        <v>1527</v>
      </c>
      <c r="HM3" s="380" t="s">
        <v>1528</v>
      </c>
      <c r="HN3" s="380" t="s">
        <v>1529</v>
      </c>
      <c r="HO3" s="380" t="s">
        <v>1530</v>
      </c>
      <c r="HP3" s="380" t="s">
        <v>1531</v>
      </c>
      <c r="HQ3" s="380" t="s">
        <v>1532</v>
      </c>
      <c r="HR3" s="380" t="s">
        <v>1533</v>
      </c>
      <c r="HS3" s="380" t="s">
        <v>1534</v>
      </c>
      <c r="HT3" s="380" t="s">
        <v>1535</v>
      </c>
      <c r="HU3" s="380" t="s">
        <v>1536</v>
      </c>
      <c r="HV3" s="380" t="s">
        <v>1537</v>
      </c>
      <c r="HW3" s="380" t="s">
        <v>1538</v>
      </c>
      <c r="HX3" s="380" t="s">
        <v>1539</v>
      </c>
      <c r="HY3" s="380" t="s">
        <v>1540</v>
      </c>
      <c r="HZ3" s="380" t="s">
        <v>1541</v>
      </c>
      <c r="IA3" s="380" t="s">
        <v>1542</v>
      </c>
      <c r="IB3" s="380" t="s">
        <v>1543</v>
      </c>
      <c r="IC3" s="380" t="s">
        <v>1544</v>
      </c>
      <c r="ID3" s="380" t="s">
        <v>1545</v>
      </c>
      <c r="IE3" s="380" t="s">
        <v>1546</v>
      </c>
      <c r="IF3" s="380" t="s">
        <v>1547</v>
      </c>
      <c r="IG3" s="380" t="s">
        <v>1548</v>
      </c>
      <c r="IH3" s="380" t="s">
        <v>1549</v>
      </c>
      <c r="II3" s="380" t="s">
        <v>1550</v>
      </c>
      <c r="IJ3" s="380" t="s">
        <v>1551</v>
      </c>
      <c r="IK3" s="380" t="s">
        <v>1552</v>
      </c>
      <c r="IL3" s="380" t="s">
        <v>1553</v>
      </c>
      <c r="IM3" s="380" t="s">
        <v>1554</v>
      </c>
      <c r="IN3" s="380" t="s">
        <v>1555</v>
      </c>
      <c r="IO3" s="380" t="s">
        <v>1556</v>
      </c>
      <c r="IP3" s="380" t="s">
        <v>1557</v>
      </c>
      <c r="IQ3" s="380" t="s">
        <v>1558</v>
      </c>
      <c r="IR3" s="380" t="s">
        <v>1559</v>
      </c>
      <c r="IS3" s="380" t="s">
        <v>1560</v>
      </c>
      <c r="IT3" s="380" t="s">
        <v>1561</v>
      </c>
      <c r="IU3" s="380" t="s">
        <v>1562</v>
      </c>
      <c r="IV3" s="380" t="s">
        <v>1563</v>
      </c>
      <c r="IW3" s="380" t="s">
        <v>1564</v>
      </c>
      <c r="IX3" s="380" t="s">
        <v>1565</v>
      </c>
      <c r="IY3" s="380" t="s">
        <v>1566</v>
      </c>
      <c r="IZ3" s="380" t="s">
        <v>1567</v>
      </c>
      <c r="JA3" s="380" t="s">
        <v>1568</v>
      </c>
      <c r="JB3" s="380" t="s">
        <v>1569</v>
      </c>
      <c r="JC3" s="380" t="s">
        <v>1570</v>
      </c>
      <c r="JD3" s="380" t="s">
        <v>1571</v>
      </c>
      <c r="JE3" s="380" t="s">
        <v>1572</v>
      </c>
      <c r="JF3" s="380" t="s">
        <v>1573</v>
      </c>
      <c r="JG3" s="380" t="s">
        <v>1574</v>
      </c>
      <c r="JH3" s="380" t="s">
        <v>1575</v>
      </c>
      <c r="JI3" s="380" t="s">
        <v>1576</v>
      </c>
      <c r="JJ3" s="380" t="s">
        <v>1577</v>
      </c>
      <c r="JK3" s="380" t="s">
        <v>1578</v>
      </c>
      <c r="JL3" s="380" t="s">
        <v>1579</v>
      </c>
      <c r="JM3" s="380" t="s">
        <v>1580</v>
      </c>
      <c r="JN3" s="380" t="s">
        <v>1581</v>
      </c>
      <c r="JO3" s="380" t="s">
        <v>1582</v>
      </c>
      <c r="JP3" s="380" t="s">
        <v>1583</v>
      </c>
      <c r="JQ3" s="380" t="s">
        <v>1584</v>
      </c>
      <c r="JR3" s="380" t="s">
        <v>1585</v>
      </c>
      <c r="JS3" s="380" t="s">
        <v>1586</v>
      </c>
      <c r="JT3" s="380" t="s">
        <v>1587</v>
      </c>
      <c r="JU3" s="380" t="s">
        <v>1588</v>
      </c>
      <c r="JV3" s="380" t="s">
        <v>1589</v>
      </c>
      <c r="JW3" s="380" t="s">
        <v>1590</v>
      </c>
      <c r="JX3" s="380" t="s">
        <v>1591</v>
      </c>
      <c r="JY3" s="380" t="s">
        <v>1592</v>
      </c>
      <c r="JZ3" s="380" t="s">
        <v>1593</v>
      </c>
      <c r="KA3" s="380" t="s">
        <v>1594</v>
      </c>
      <c r="KB3" s="380" t="s">
        <v>1595</v>
      </c>
      <c r="KC3" s="380" t="s">
        <v>1596</v>
      </c>
      <c r="KD3" s="380" t="s">
        <v>1597</v>
      </c>
      <c r="KE3" s="380" t="s">
        <v>1598</v>
      </c>
      <c r="KF3" s="380" t="s">
        <v>1599</v>
      </c>
      <c r="KG3" s="380" t="s">
        <v>1600</v>
      </c>
      <c r="KH3" s="380" t="s">
        <v>1601</v>
      </c>
      <c r="KI3" s="380" t="s">
        <v>1602</v>
      </c>
      <c r="KJ3" s="380" t="s">
        <v>1603</v>
      </c>
      <c r="KK3" s="380" t="s">
        <v>1604</v>
      </c>
      <c r="KL3" s="380" t="s">
        <v>1605</v>
      </c>
      <c r="KM3" s="380" t="s">
        <v>1606</v>
      </c>
      <c r="KN3" s="380" t="s">
        <v>1607</v>
      </c>
      <c r="KO3" s="380" t="s">
        <v>1608</v>
      </c>
      <c r="KP3" s="380" t="s">
        <v>1609</v>
      </c>
      <c r="KQ3" s="380" t="s">
        <v>1610</v>
      </c>
      <c r="KR3" s="380" t="s">
        <v>1611</v>
      </c>
      <c r="KS3" s="380" t="s">
        <v>1612</v>
      </c>
      <c r="KT3" s="380" t="s">
        <v>1613</v>
      </c>
      <c r="KU3" s="380" t="s">
        <v>1614</v>
      </c>
    </row>
    <row r="4" spans="2:307" s="376" customForma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302</v>
      </c>
      <c r="I4" s="179" t="s">
        <v>303</v>
      </c>
      <c r="J4" s="179" t="s">
        <v>304</v>
      </c>
      <c r="K4" s="179" t="s">
        <v>305</v>
      </c>
      <c r="L4" s="179" t="s">
        <v>306</v>
      </c>
      <c r="M4" s="179" t="s">
        <v>307</v>
      </c>
      <c r="N4" s="179" t="s">
        <v>308</v>
      </c>
      <c r="O4" s="179" t="s">
        <v>309</v>
      </c>
      <c r="P4" s="179" t="s">
        <v>310</v>
      </c>
      <c r="Q4" s="179" t="s">
        <v>311</v>
      </c>
      <c r="R4" s="179" t="s">
        <v>312</v>
      </c>
      <c r="S4" s="179" t="s">
        <v>313</v>
      </c>
      <c r="T4" s="179" t="s">
        <v>314</v>
      </c>
      <c r="U4" s="179" t="s">
        <v>315</v>
      </c>
      <c r="V4" s="179" t="s">
        <v>316</v>
      </c>
      <c r="W4" s="179" t="s">
        <v>317</v>
      </c>
      <c r="X4" s="179" t="s">
        <v>318</v>
      </c>
      <c r="Y4" s="179" t="s">
        <v>319</v>
      </c>
      <c r="Z4" s="179" t="s">
        <v>320</v>
      </c>
      <c r="AA4" s="179" t="s">
        <v>321</v>
      </c>
      <c r="AB4" s="179" t="s">
        <v>322</v>
      </c>
      <c r="AC4" s="179" t="s">
        <v>323</v>
      </c>
      <c r="AD4" s="179" t="s">
        <v>324</v>
      </c>
      <c r="AE4" s="179" t="s">
        <v>325</v>
      </c>
      <c r="AF4" s="179" t="s">
        <v>326</v>
      </c>
      <c r="AG4" s="179" t="s">
        <v>327</v>
      </c>
      <c r="AH4" s="179" t="s">
        <v>328</v>
      </c>
      <c r="AI4" s="179" t="s">
        <v>329</v>
      </c>
      <c r="AJ4" s="179" t="s">
        <v>330</v>
      </c>
      <c r="AK4" s="179" t="s">
        <v>331</v>
      </c>
      <c r="AL4" s="179" t="s">
        <v>332</v>
      </c>
      <c r="AM4" s="179" t="s">
        <v>333</v>
      </c>
      <c r="AN4" s="179" t="s">
        <v>334</v>
      </c>
      <c r="AO4" s="179" t="s">
        <v>335</v>
      </c>
      <c r="AP4" s="179" t="s">
        <v>336</v>
      </c>
      <c r="AQ4" s="179" t="s">
        <v>337</v>
      </c>
      <c r="AR4" s="179" t="s">
        <v>338</v>
      </c>
      <c r="AS4" s="179" t="s">
        <v>339</v>
      </c>
      <c r="AT4" s="179" t="s">
        <v>340</v>
      </c>
      <c r="AU4" s="179" t="s">
        <v>341</v>
      </c>
      <c r="AV4" s="179" t="s">
        <v>342</v>
      </c>
      <c r="AW4" s="179" t="s">
        <v>343</v>
      </c>
      <c r="AX4" s="179" t="s">
        <v>344</v>
      </c>
      <c r="AY4" s="179" t="s">
        <v>345</v>
      </c>
      <c r="AZ4" s="179" t="s">
        <v>346</v>
      </c>
      <c r="BA4" s="179" t="s">
        <v>347</v>
      </c>
      <c r="BB4" s="179" t="s">
        <v>348</v>
      </c>
      <c r="BC4" s="179" t="s">
        <v>349</v>
      </c>
      <c r="BD4" s="179" t="s">
        <v>350</v>
      </c>
      <c r="BE4" s="179" t="s">
        <v>351</v>
      </c>
      <c r="BF4" s="179" t="s">
        <v>1365</v>
      </c>
      <c r="BG4" s="179" t="s">
        <v>1366</v>
      </c>
      <c r="BH4" s="179" t="s">
        <v>1367</v>
      </c>
      <c r="BI4" s="179" t="s">
        <v>1368</v>
      </c>
      <c r="BJ4" s="179" t="s">
        <v>1369</v>
      </c>
      <c r="BK4" s="179" t="s">
        <v>1370</v>
      </c>
      <c r="BL4" s="179" t="s">
        <v>1371</v>
      </c>
      <c r="BM4" s="179" t="s">
        <v>1372</v>
      </c>
      <c r="BN4" s="179" t="s">
        <v>1373</v>
      </c>
      <c r="BO4" s="179" t="s">
        <v>1374</v>
      </c>
      <c r="BP4" s="179" t="s">
        <v>1375</v>
      </c>
      <c r="BQ4" s="179" t="s">
        <v>1376</v>
      </c>
      <c r="BR4" s="179" t="s">
        <v>1377</v>
      </c>
      <c r="BS4" s="179" t="s">
        <v>1378</v>
      </c>
      <c r="BT4" s="179" t="s">
        <v>1379</v>
      </c>
      <c r="BU4" s="179" t="s">
        <v>1380</v>
      </c>
      <c r="BV4" s="179" t="s">
        <v>1381</v>
      </c>
      <c r="BW4" s="179" t="s">
        <v>1382</v>
      </c>
      <c r="BX4" s="179" t="s">
        <v>1383</v>
      </c>
      <c r="BY4" s="179" t="s">
        <v>1384</v>
      </c>
      <c r="BZ4" s="179" t="s">
        <v>1385</v>
      </c>
      <c r="CA4" s="179" t="s">
        <v>1386</v>
      </c>
      <c r="CB4" s="179" t="s">
        <v>1387</v>
      </c>
      <c r="CC4" s="179" t="s">
        <v>1388</v>
      </c>
      <c r="CD4" s="179" t="s">
        <v>1389</v>
      </c>
      <c r="CE4" s="179" t="s">
        <v>1390</v>
      </c>
      <c r="CF4" s="179" t="s">
        <v>1391</v>
      </c>
      <c r="CG4" s="179" t="s">
        <v>1392</v>
      </c>
      <c r="CH4" s="179" t="s">
        <v>1393</v>
      </c>
      <c r="CI4" s="179" t="s">
        <v>1394</v>
      </c>
      <c r="CJ4" s="179" t="s">
        <v>1395</v>
      </c>
      <c r="CK4" s="179" t="s">
        <v>1396</v>
      </c>
      <c r="CL4" s="179" t="s">
        <v>1397</v>
      </c>
      <c r="CM4" s="179" t="s">
        <v>1398</v>
      </c>
      <c r="CN4" s="179" t="s">
        <v>1399</v>
      </c>
      <c r="CO4" s="179" t="s">
        <v>1400</v>
      </c>
      <c r="CP4" s="179" t="s">
        <v>1401</v>
      </c>
      <c r="CQ4" s="179" t="s">
        <v>1402</v>
      </c>
      <c r="CR4" s="179" t="s">
        <v>1403</v>
      </c>
      <c r="CS4" s="179" t="s">
        <v>1404</v>
      </c>
      <c r="CT4" s="179" t="s">
        <v>1405</v>
      </c>
      <c r="CU4" s="179" t="s">
        <v>1406</v>
      </c>
      <c r="CV4" s="179" t="s">
        <v>1407</v>
      </c>
      <c r="CW4" s="179" t="s">
        <v>1408</v>
      </c>
      <c r="CX4" s="179" t="s">
        <v>1409</v>
      </c>
      <c r="CY4" s="179" t="s">
        <v>1410</v>
      </c>
      <c r="CZ4" s="179" t="s">
        <v>1411</v>
      </c>
      <c r="DA4" s="179" t="s">
        <v>1412</v>
      </c>
      <c r="DB4" s="179" t="s">
        <v>1413</v>
      </c>
      <c r="DC4" s="179" t="s">
        <v>1414</v>
      </c>
      <c r="DD4" s="179" t="s">
        <v>1415</v>
      </c>
      <c r="DE4" s="179" t="s">
        <v>1416</v>
      </c>
      <c r="DF4" s="179" t="s">
        <v>1417</v>
      </c>
      <c r="DG4" s="179" t="s">
        <v>1418</v>
      </c>
      <c r="DH4" s="179" t="s">
        <v>1419</v>
      </c>
      <c r="DI4" s="179" t="s">
        <v>1420</v>
      </c>
      <c r="DJ4" s="179" t="s">
        <v>1421</v>
      </c>
      <c r="DK4" s="179" t="s">
        <v>1422</v>
      </c>
      <c r="DL4" s="179" t="s">
        <v>1423</v>
      </c>
      <c r="DM4" s="179" t="s">
        <v>1424</v>
      </c>
      <c r="DN4" s="179" t="s">
        <v>1425</v>
      </c>
      <c r="DO4" s="179" t="s">
        <v>1426</v>
      </c>
      <c r="DP4" s="179" t="s">
        <v>1427</v>
      </c>
      <c r="DQ4" s="179" t="s">
        <v>1428</v>
      </c>
      <c r="DR4" s="179" t="s">
        <v>1429</v>
      </c>
      <c r="DS4" s="179" t="s">
        <v>1430</v>
      </c>
      <c r="DT4" s="179" t="s">
        <v>1431</v>
      </c>
      <c r="DU4" s="179" t="s">
        <v>1432</v>
      </c>
      <c r="DV4" s="179" t="s">
        <v>1433</v>
      </c>
      <c r="DW4" s="179" t="s">
        <v>1434</v>
      </c>
      <c r="DX4" s="179" t="s">
        <v>1435</v>
      </c>
      <c r="DY4" s="179" t="s">
        <v>1436</v>
      </c>
      <c r="DZ4" s="179" t="s">
        <v>1437</v>
      </c>
      <c r="EA4" s="179" t="s">
        <v>1438</v>
      </c>
      <c r="EB4" s="179" t="s">
        <v>1439</v>
      </c>
      <c r="EC4" s="179" t="s">
        <v>1440</v>
      </c>
      <c r="ED4" s="179" t="s">
        <v>1441</v>
      </c>
      <c r="EE4" s="179" t="s">
        <v>1442</v>
      </c>
      <c r="EF4" s="179" t="s">
        <v>1443</v>
      </c>
      <c r="EG4" s="179" t="s">
        <v>1444</v>
      </c>
      <c r="EH4" s="179" t="s">
        <v>1445</v>
      </c>
      <c r="EI4" s="179" t="s">
        <v>1446</v>
      </c>
      <c r="EJ4" s="179" t="s">
        <v>1447</v>
      </c>
      <c r="EK4" s="179" t="s">
        <v>1448</v>
      </c>
      <c r="EL4" s="179" t="s">
        <v>1449</v>
      </c>
      <c r="EM4" s="179" t="s">
        <v>1450</v>
      </c>
      <c r="EN4" s="179" t="s">
        <v>1451</v>
      </c>
      <c r="EO4" s="179" t="s">
        <v>1452</v>
      </c>
      <c r="EP4" s="179" t="s">
        <v>1453</v>
      </c>
      <c r="EQ4" s="179" t="s">
        <v>1454</v>
      </c>
      <c r="ER4" s="179" t="s">
        <v>1455</v>
      </c>
      <c r="ES4" s="179" t="s">
        <v>1456</v>
      </c>
      <c r="ET4" s="179" t="s">
        <v>1457</v>
      </c>
      <c r="EU4" s="179" t="s">
        <v>1458</v>
      </c>
      <c r="EV4" s="179" t="s">
        <v>1459</v>
      </c>
      <c r="EW4" s="179" t="s">
        <v>1460</v>
      </c>
      <c r="EX4" s="179" t="s">
        <v>1461</v>
      </c>
      <c r="EY4" s="179" t="s">
        <v>1462</v>
      </c>
      <c r="EZ4" s="179" t="s">
        <v>1463</v>
      </c>
      <c r="FA4" s="179" t="s">
        <v>1464</v>
      </c>
      <c r="FB4" s="179" t="s">
        <v>1465</v>
      </c>
      <c r="FC4" s="179" t="s">
        <v>1466</v>
      </c>
      <c r="FD4" s="179" t="s">
        <v>1467</v>
      </c>
      <c r="FE4" s="179" t="s">
        <v>1468</v>
      </c>
      <c r="FF4" s="179" t="s">
        <v>1469</v>
      </c>
      <c r="FG4" s="179" t="s">
        <v>1470</v>
      </c>
      <c r="FH4" s="179" t="s">
        <v>1471</v>
      </c>
      <c r="FI4" s="179" t="s">
        <v>1472</v>
      </c>
      <c r="FJ4" s="179" t="s">
        <v>1473</v>
      </c>
      <c r="FK4" s="179" t="s">
        <v>1474</v>
      </c>
      <c r="FL4" s="179" t="s">
        <v>1475</v>
      </c>
      <c r="FM4" s="179" t="s">
        <v>1476</v>
      </c>
      <c r="FN4" s="179" t="s">
        <v>1477</v>
      </c>
      <c r="FO4" s="179" t="s">
        <v>1478</v>
      </c>
      <c r="FP4" s="179" t="s">
        <v>1479</v>
      </c>
      <c r="FQ4" s="179" t="s">
        <v>1480</v>
      </c>
      <c r="FR4" s="179" t="s">
        <v>1481</v>
      </c>
      <c r="FS4" s="179" t="s">
        <v>1482</v>
      </c>
      <c r="FT4" s="179" t="s">
        <v>1483</v>
      </c>
      <c r="FU4" s="179" t="s">
        <v>1484</v>
      </c>
      <c r="FV4" s="179" t="s">
        <v>1485</v>
      </c>
      <c r="FW4" s="179" t="s">
        <v>1486</v>
      </c>
      <c r="FX4" s="179" t="s">
        <v>1487</v>
      </c>
      <c r="FY4" s="179" t="s">
        <v>1488</v>
      </c>
      <c r="FZ4" s="179" t="s">
        <v>1489</v>
      </c>
      <c r="GA4" s="179" t="s">
        <v>1490</v>
      </c>
      <c r="GB4" s="179" t="s">
        <v>1491</v>
      </c>
      <c r="GC4" s="179" t="s">
        <v>1492</v>
      </c>
      <c r="GD4" s="179" t="s">
        <v>1493</v>
      </c>
      <c r="GE4" s="179" t="s">
        <v>1494</v>
      </c>
      <c r="GF4" s="179" t="s">
        <v>1495</v>
      </c>
      <c r="GG4" s="179" t="s">
        <v>1496</v>
      </c>
      <c r="GH4" s="179" t="s">
        <v>1497</v>
      </c>
      <c r="GI4" s="179" t="s">
        <v>1498</v>
      </c>
      <c r="GJ4" s="179" t="s">
        <v>1499</v>
      </c>
      <c r="GK4" s="179" t="s">
        <v>1500</v>
      </c>
      <c r="GL4" s="179" t="s">
        <v>1501</v>
      </c>
      <c r="GM4" s="179" t="s">
        <v>1502</v>
      </c>
      <c r="GN4" s="179" t="s">
        <v>1503</v>
      </c>
      <c r="GO4" s="179" t="s">
        <v>1504</v>
      </c>
      <c r="GP4" s="179" t="s">
        <v>1505</v>
      </c>
      <c r="GQ4" s="179" t="s">
        <v>1506</v>
      </c>
      <c r="GR4" s="179" t="s">
        <v>1507</v>
      </c>
      <c r="GS4" s="179" t="s">
        <v>1508</v>
      </c>
      <c r="GT4" s="179" t="s">
        <v>1509</v>
      </c>
      <c r="GU4" s="179" t="s">
        <v>1510</v>
      </c>
      <c r="GV4" s="179" t="s">
        <v>1511</v>
      </c>
      <c r="GW4" s="179" t="s">
        <v>1512</v>
      </c>
      <c r="GX4" s="179" t="s">
        <v>1513</v>
      </c>
      <c r="GY4" s="179" t="s">
        <v>1514</v>
      </c>
      <c r="GZ4" s="179" t="s">
        <v>1515</v>
      </c>
      <c r="HA4" s="179" t="s">
        <v>1516</v>
      </c>
      <c r="HB4" s="179" t="s">
        <v>1517</v>
      </c>
      <c r="HC4" s="179" t="s">
        <v>1518</v>
      </c>
      <c r="HD4" s="179" t="s">
        <v>1519</v>
      </c>
      <c r="HE4" s="179" t="s">
        <v>1520</v>
      </c>
      <c r="HF4" s="179" t="s">
        <v>1521</v>
      </c>
      <c r="HG4" s="179" t="s">
        <v>1522</v>
      </c>
      <c r="HH4" s="179" t="s">
        <v>1523</v>
      </c>
      <c r="HI4" s="179" t="s">
        <v>1524</v>
      </c>
      <c r="HJ4" s="179" t="s">
        <v>1525</v>
      </c>
      <c r="HK4" s="179" t="s">
        <v>1526</v>
      </c>
      <c r="HL4" s="179" t="s">
        <v>1527</v>
      </c>
      <c r="HM4" s="179" t="s">
        <v>1528</v>
      </c>
      <c r="HN4" s="179" t="s">
        <v>1529</v>
      </c>
      <c r="HO4" s="179" t="s">
        <v>1530</v>
      </c>
      <c r="HP4" s="179" t="s">
        <v>1531</v>
      </c>
      <c r="HQ4" s="179" t="s">
        <v>1532</v>
      </c>
      <c r="HR4" s="179" t="s">
        <v>1533</v>
      </c>
      <c r="HS4" s="179" t="s">
        <v>1534</v>
      </c>
      <c r="HT4" s="179" t="s">
        <v>1535</v>
      </c>
      <c r="HU4" s="179" t="s">
        <v>1536</v>
      </c>
      <c r="HV4" s="179" t="s">
        <v>1537</v>
      </c>
      <c r="HW4" s="179" t="s">
        <v>1538</v>
      </c>
      <c r="HX4" s="179" t="s">
        <v>1539</v>
      </c>
      <c r="HY4" s="179" t="s">
        <v>1540</v>
      </c>
      <c r="HZ4" s="179" t="s">
        <v>1541</v>
      </c>
      <c r="IA4" s="179" t="s">
        <v>1542</v>
      </c>
      <c r="IB4" s="179" t="s">
        <v>1543</v>
      </c>
      <c r="IC4" s="179" t="s">
        <v>1544</v>
      </c>
      <c r="ID4" s="179" t="s">
        <v>1545</v>
      </c>
      <c r="IE4" s="179" t="s">
        <v>1546</v>
      </c>
      <c r="IF4" s="179" t="s">
        <v>1547</v>
      </c>
      <c r="IG4" s="179" t="s">
        <v>1548</v>
      </c>
      <c r="IH4" s="179" t="s">
        <v>1549</v>
      </c>
      <c r="II4" s="179" t="s">
        <v>1550</v>
      </c>
      <c r="IJ4" s="179" t="s">
        <v>1551</v>
      </c>
      <c r="IK4" s="179" t="s">
        <v>1552</v>
      </c>
      <c r="IL4" s="179" t="s">
        <v>1553</v>
      </c>
      <c r="IM4" s="179" t="s">
        <v>1554</v>
      </c>
      <c r="IN4" s="179" t="s">
        <v>1555</v>
      </c>
      <c r="IO4" s="179" t="s">
        <v>1556</v>
      </c>
      <c r="IP4" s="179" t="s">
        <v>1557</v>
      </c>
      <c r="IQ4" s="179" t="s">
        <v>1558</v>
      </c>
      <c r="IR4" s="179" t="s">
        <v>1559</v>
      </c>
      <c r="IS4" s="179" t="s">
        <v>1560</v>
      </c>
      <c r="IT4" s="179" t="s">
        <v>1561</v>
      </c>
      <c r="IU4" s="179" t="s">
        <v>1562</v>
      </c>
      <c r="IV4" s="179" t="s">
        <v>1563</v>
      </c>
      <c r="IW4" s="179" t="s">
        <v>1564</v>
      </c>
      <c r="IX4" s="179" t="s">
        <v>1565</v>
      </c>
      <c r="IY4" s="179" t="s">
        <v>1566</v>
      </c>
      <c r="IZ4" s="179" t="s">
        <v>1567</v>
      </c>
      <c r="JA4" s="179" t="s">
        <v>1568</v>
      </c>
      <c r="JB4" s="179" t="s">
        <v>1569</v>
      </c>
      <c r="JC4" s="179" t="s">
        <v>1570</v>
      </c>
      <c r="JD4" s="179" t="s">
        <v>1571</v>
      </c>
      <c r="JE4" s="179" t="s">
        <v>1572</v>
      </c>
      <c r="JF4" s="179" t="s">
        <v>1573</v>
      </c>
      <c r="JG4" s="179" t="s">
        <v>1574</v>
      </c>
      <c r="JH4" s="179" t="s">
        <v>1575</v>
      </c>
      <c r="JI4" s="179" t="s">
        <v>1576</v>
      </c>
      <c r="JJ4" s="179" t="s">
        <v>1577</v>
      </c>
      <c r="JK4" s="179" t="s">
        <v>1578</v>
      </c>
      <c r="JL4" s="179" t="s">
        <v>1579</v>
      </c>
      <c r="JM4" s="179" t="s">
        <v>1580</v>
      </c>
      <c r="JN4" s="179" t="s">
        <v>1581</v>
      </c>
      <c r="JO4" s="179" t="s">
        <v>1582</v>
      </c>
      <c r="JP4" s="179" t="s">
        <v>1583</v>
      </c>
      <c r="JQ4" s="179" t="s">
        <v>1584</v>
      </c>
      <c r="JR4" s="179" t="s">
        <v>1585</v>
      </c>
      <c r="JS4" s="179" t="s">
        <v>1586</v>
      </c>
      <c r="JT4" s="179" t="s">
        <v>1587</v>
      </c>
      <c r="JU4" s="179" t="s">
        <v>1588</v>
      </c>
      <c r="JV4" s="179" t="s">
        <v>1589</v>
      </c>
      <c r="JW4" s="179" t="s">
        <v>1590</v>
      </c>
      <c r="JX4" s="179" t="s">
        <v>1591</v>
      </c>
      <c r="JY4" s="179" t="s">
        <v>1592</v>
      </c>
      <c r="JZ4" s="179" t="s">
        <v>1593</v>
      </c>
      <c r="KA4" s="179" t="s">
        <v>1594</v>
      </c>
      <c r="KB4" s="179" t="s">
        <v>1595</v>
      </c>
      <c r="KC4" s="179" t="s">
        <v>1596</v>
      </c>
      <c r="KD4" s="179" t="s">
        <v>1597</v>
      </c>
      <c r="KE4" s="179" t="s">
        <v>1598</v>
      </c>
      <c r="KF4" s="179" t="s">
        <v>1599</v>
      </c>
      <c r="KG4" s="179" t="s">
        <v>1600</v>
      </c>
      <c r="KH4" s="179" t="s">
        <v>1601</v>
      </c>
      <c r="KI4" s="179" t="s">
        <v>1602</v>
      </c>
      <c r="KJ4" s="179" t="s">
        <v>1603</v>
      </c>
      <c r="KK4" s="179" t="s">
        <v>1604</v>
      </c>
      <c r="KL4" s="179" t="s">
        <v>1605</v>
      </c>
      <c r="KM4" s="179" t="s">
        <v>1606</v>
      </c>
      <c r="KN4" s="179" t="s">
        <v>1607</v>
      </c>
      <c r="KO4" s="179" t="s">
        <v>1608</v>
      </c>
      <c r="KP4" s="179" t="s">
        <v>1609</v>
      </c>
      <c r="KQ4" s="179" t="s">
        <v>1610</v>
      </c>
      <c r="KR4" s="179" t="s">
        <v>1611</v>
      </c>
      <c r="KS4" s="179" t="s">
        <v>1612</v>
      </c>
      <c r="KT4" s="179" t="s">
        <v>1613</v>
      </c>
      <c r="KU4" s="179" t="s">
        <v>1614</v>
      </c>
    </row>
    <row r="5" spans="2:307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  <c r="CR5" s="618"/>
      <c r="CS5" s="618"/>
      <c r="CT5" s="618"/>
      <c r="CU5" s="618"/>
      <c r="CV5" s="618"/>
      <c r="CW5" s="618"/>
      <c r="CX5" s="618"/>
      <c r="CY5" s="618"/>
      <c r="CZ5" s="618"/>
      <c r="DA5" s="618"/>
      <c r="DB5" s="618"/>
      <c r="DC5" s="618"/>
      <c r="DD5" s="618"/>
      <c r="DE5" s="618"/>
      <c r="DF5" s="618"/>
      <c r="DG5" s="618"/>
      <c r="DH5" s="618"/>
      <c r="DI5" s="618"/>
      <c r="DJ5" s="618"/>
      <c r="DK5" s="618"/>
      <c r="DL5" s="618"/>
      <c r="DM5" s="618"/>
      <c r="DN5" s="618"/>
      <c r="DO5" s="618"/>
      <c r="DP5" s="618"/>
      <c r="DQ5" s="618"/>
      <c r="DR5" s="618"/>
      <c r="DS5" s="618"/>
      <c r="DT5" s="618"/>
      <c r="DU5" s="618"/>
      <c r="DV5" s="618"/>
      <c r="DW5" s="618"/>
      <c r="DX5" s="618"/>
      <c r="DY5" s="618"/>
      <c r="DZ5" s="618"/>
      <c r="EA5" s="618"/>
      <c r="EB5" s="618"/>
      <c r="EC5" s="618"/>
      <c r="ED5" s="618"/>
      <c r="EE5" s="618"/>
      <c r="EF5" s="618"/>
      <c r="EG5" s="618"/>
      <c r="EH5" s="618"/>
      <c r="EI5" s="618"/>
      <c r="EJ5" s="618"/>
      <c r="EK5" s="618"/>
      <c r="EL5" s="618"/>
      <c r="EM5" s="618"/>
      <c r="EN5" s="618"/>
      <c r="EO5" s="618"/>
      <c r="EP5" s="618"/>
      <c r="EQ5" s="618"/>
      <c r="ER5" s="618"/>
      <c r="ES5" s="618"/>
      <c r="ET5" s="618"/>
      <c r="EU5" s="618"/>
      <c r="EV5" s="618"/>
      <c r="EW5" s="618"/>
      <c r="EX5" s="618"/>
      <c r="EY5" s="618"/>
      <c r="EZ5" s="618"/>
      <c r="FA5" s="618"/>
      <c r="FB5" s="618"/>
      <c r="FC5" s="618"/>
      <c r="FD5" s="618"/>
      <c r="FE5" s="618"/>
      <c r="FF5" s="618"/>
      <c r="FG5" s="618"/>
      <c r="FH5" s="618"/>
      <c r="FI5" s="618"/>
      <c r="FJ5" s="618"/>
      <c r="FK5" s="618"/>
      <c r="FL5" s="618"/>
      <c r="FM5" s="618"/>
      <c r="FN5" s="618"/>
      <c r="FO5" s="618"/>
      <c r="FP5" s="618"/>
      <c r="FQ5" s="618"/>
      <c r="FR5" s="618"/>
      <c r="FS5" s="618"/>
      <c r="FT5" s="618"/>
      <c r="FU5" s="618"/>
      <c r="FV5" s="618"/>
      <c r="FW5" s="618"/>
      <c r="FX5" s="618"/>
      <c r="FY5" s="618"/>
      <c r="FZ5" s="618"/>
      <c r="GA5" s="618"/>
      <c r="GB5" s="618"/>
      <c r="GC5" s="618"/>
      <c r="GD5" s="618"/>
      <c r="GE5" s="618"/>
      <c r="GF5" s="618"/>
      <c r="GG5" s="618"/>
      <c r="GH5" s="618"/>
      <c r="GI5" s="618"/>
      <c r="GJ5" s="618"/>
      <c r="GK5" s="618"/>
      <c r="GL5" s="618"/>
      <c r="GM5" s="618"/>
      <c r="GN5" s="618"/>
      <c r="GO5" s="618"/>
      <c r="GP5" s="618"/>
      <c r="GQ5" s="618"/>
      <c r="GR5" s="618"/>
      <c r="GS5" s="618"/>
      <c r="GT5" s="618"/>
      <c r="GU5" s="618"/>
      <c r="GV5" s="618"/>
      <c r="GW5" s="618"/>
      <c r="GX5" s="618"/>
      <c r="GY5" s="618"/>
      <c r="GZ5" s="618"/>
      <c r="HA5" s="618"/>
      <c r="HB5" s="618"/>
      <c r="HC5" s="618"/>
      <c r="HD5" s="618"/>
      <c r="HE5" s="618"/>
      <c r="HF5" s="618"/>
      <c r="HG5" s="618"/>
      <c r="HH5" s="618"/>
      <c r="HI5" s="618"/>
      <c r="HJ5" s="618"/>
      <c r="HK5" s="618"/>
      <c r="HL5" s="618"/>
      <c r="HM5" s="618"/>
      <c r="HN5" s="618"/>
      <c r="HO5" s="618"/>
      <c r="HP5" s="618"/>
      <c r="HQ5" s="618"/>
      <c r="HR5" s="618"/>
      <c r="HS5" s="618"/>
      <c r="HT5" s="618"/>
      <c r="HU5" s="618"/>
      <c r="HV5" s="618"/>
      <c r="HW5" s="618"/>
      <c r="HX5" s="618"/>
      <c r="HY5" s="618"/>
      <c r="HZ5" s="618"/>
      <c r="IA5" s="618"/>
      <c r="IB5" s="618"/>
      <c r="IC5" s="618"/>
      <c r="ID5" s="618"/>
      <c r="IE5" s="618"/>
      <c r="IF5" s="618"/>
      <c r="IG5" s="618"/>
      <c r="IH5" s="618"/>
      <c r="II5" s="618"/>
      <c r="IJ5" s="618"/>
      <c r="IK5" s="618"/>
      <c r="IL5" s="618"/>
      <c r="IM5" s="618"/>
      <c r="IN5" s="618"/>
      <c r="IO5" s="618"/>
      <c r="IP5" s="618"/>
      <c r="IQ5" s="618"/>
      <c r="IR5" s="618"/>
      <c r="IS5" s="618"/>
      <c r="IT5" s="618"/>
      <c r="IU5" s="618"/>
      <c r="IV5" s="618"/>
      <c r="IW5" s="618"/>
      <c r="IX5" s="618"/>
      <c r="IY5" s="618"/>
      <c r="IZ5" s="618"/>
      <c r="JA5" s="618"/>
      <c r="JB5" s="618"/>
      <c r="JC5" s="618"/>
      <c r="JD5" s="618"/>
      <c r="JE5" s="618"/>
      <c r="JF5" s="618"/>
      <c r="JG5" s="618"/>
      <c r="JH5" s="618"/>
      <c r="JI5" s="618"/>
      <c r="JJ5" s="618"/>
      <c r="JK5" s="618"/>
      <c r="JL5" s="618"/>
      <c r="JM5" s="618"/>
      <c r="JN5" s="618"/>
      <c r="JO5" s="618"/>
      <c r="JP5" s="618"/>
      <c r="JQ5" s="618"/>
      <c r="JR5" s="618"/>
      <c r="JS5" s="618"/>
      <c r="JT5" s="618"/>
      <c r="JU5" s="618"/>
      <c r="JV5" s="618"/>
      <c r="JW5" s="618"/>
      <c r="JX5" s="618"/>
      <c r="JY5" s="618"/>
      <c r="JZ5" s="618"/>
      <c r="KA5" s="618"/>
      <c r="KB5" s="618"/>
      <c r="KC5" s="618"/>
      <c r="KD5" s="618"/>
      <c r="KE5" s="618"/>
      <c r="KF5" s="618"/>
      <c r="KG5" s="618"/>
      <c r="KH5" s="618"/>
      <c r="KI5" s="618"/>
      <c r="KJ5" s="618"/>
      <c r="KK5" s="618"/>
      <c r="KL5" s="618"/>
      <c r="KM5" s="618"/>
      <c r="KN5" s="618"/>
      <c r="KO5" s="618"/>
      <c r="KP5" s="618"/>
      <c r="KQ5" s="618"/>
      <c r="KR5" s="618"/>
      <c r="KS5" s="618"/>
      <c r="KT5" s="618"/>
      <c r="KU5" s="618"/>
    </row>
    <row r="6" spans="2:307" ht="17" x14ac:dyDescent="0.15">
      <c r="B6" s="1186">
        <f>B5+1</f>
        <v>2</v>
      </c>
      <c r="C6" s="1191" t="s">
        <v>353</v>
      </c>
      <c r="D6" s="184" t="s">
        <v>354</v>
      </c>
      <c r="E6" s="185" t="s">
        <v>355</v>
      </c>
      <c r="F6" s="186" t="s">
        <v>356</v>
      </c>
      <c r="G6" s="187">
        <f>SUM(H6:KU6)</f>
        <v>0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  <c r="GJ6" s="619"/>
      <c r="GK6" s="619"/>
      <c r="GL6" s="619"/>
      <c r="GM6" s="619"/>
      <c r="GN6" s="619"/>
      <c r="GO6" s="619"/>
      <c r="GP6" s="619"/>
      <c r="GQ6" s="619"/>
      <c r="GR6" s="619"/>
      <c r="GS6" s="619"/>
      <c r="GT6" s="619"/>
      <c r="GU6" s="619"/>
      <c r="GV6" s="619"/>
      <c r="GW6" s="619"/>
      <c r="GX6" s="619"/>
      <c r="GY6" s="619"/>
      <c r="GZ6" s="619"/>
      <c r="HA6" s="619"/>
      <c r="HB6" s="619"/>
      <c r="HC6" s="619"/>
      <c r="HD6" s="619"/>
      <c r="HE6" s="619"/>
      <c r="HF6" s="619"/>
      <c r="HG6" s="619"/>
      <c r="HH6" s="619"/>
      <c r="HI6" s="619"/>
      <c r="HJ6" s="619"/>
      <c r="HK6" s="619"/>
      <c r="HL6" s="619"/>
      <c r="HM6" s="619"/>
      <c r="HN6" s="619"/>
      <c r="HO6" s="619"/>
      <c r="HP6" s="619"/>
      <c r="HQ6" s="619"/>
      <c r="HR6" s="619"/>
      <c r="HS6" s="619"/>
      <c r="HT6" s="619"/>
      <c r="HU6" s="619"/>
      <c r="HV6" s="619"/>
      <c r="HW6" s="619"/>
      <c r="HX6" s="619"/>
      <c r="HY6" s="619"/>
      <c r="HZ6" s="619"/>
      <c r="IA6" s="619"/>
      <c r="IB6" s="619"/>
      <c r="IC6" s="619"/>
      <c r="ID6" s="619"/>
      <c r="IE6" s="619"/>
      <c r="IF6" s="619"/>
      <c r="IG6" s="619"/>
      <c r="IH6" s="619"/>
      <c r="II6" s="619"/>
      <c r="IJ6" s="619"/>
      <c r="IK6" s="619"/>
      <c r="IL6" s="619"/>
      <c r="IM6" s="619"/>
      <c r="IN6" s="619"/>
      <c r="IO6" s="619"/>
      <c r="IP6" s="619"/>
      <c r="IQ6" s="619"/>
      <c r="IR6" s="619"/>
      <c r="IS6" s="619"/>
      <c r="IT6" s="619"/>
      <c r="IU6" s="619"/>
      <c r="IV6" s="619"/>
      <c r="IW6" s="619"/>
      <c r="IX6" s="619"/>
      <c r="IY6" s="619"/>
      <c r="IZ6" s="619"/>
      <c r="JA6" s="619"/>
      <c r="JB6" s="619"/>
      <c r="JC6" s="619"/>
      <c r="JD6" s="619"/>
      <c r="JE6" s="619"/>
      <c r="JF6" s="619"/>
      <c r="JG6" s="619"/>
      <c r="JH6" s="619"/>
      <c r="JI6" s="619"/>
      <c r="JJ6" s="619"/>
      <c r="JK6" s="619"/>
      <c r="JL6" s="619"/>
      <c r="JM6" s="619"/>
      <c r="JN6" s="619"/>
      <c r="JO6" s="619"/>
      <c r="JP6" s="619"/>
      <c r="JQ6" s="619"/>
      <c r="JR6" s="619"/>
      <c r="JS6" s="619"/>
      <c r="JT6" s="619"/>
      <c r="JU6" s="619"/>
      <c r="JV6" s="619"/>
      <c r="JW6" s="619"/>
      <c r="JX6" s="619"/>
      <c r="JY6" s="619"/>
      <c r="JZ6" s="619"/>
      <c r="KA6" s="619"/>
      <c r="KB6" s="619"/>
      <c r="KC6" s="619"/>
      <c r="KD6" s="619"/>
      <c r="KE6" s="619"/>
      <c r="KF6" s="619"/>
      <c r="KG6" s="619"/>
      <c r="KH6" s="619"/>
      <c r="KI6" s="619"/>
      <c r="KJ6" s="619"/>
      <c r="KK6" s="619"/>
      <c r="KL6" s="619"/>
      <c r="KM6" s="619"/>
      <c r="KN6" s="619"/>
      <c r="KO6" s="619"/>
      <c r="KP6" s="619"/>
      <c r="KQ6" s="619"/>
      <c r="KR6" s="619"/>
      <c r="KS6" s="619"/>
      <c r="KT6" s="619"/>
      <c r="KU6" s="619"/>
    </row>
    <row r="7" spans="2:307" ht="17" x14ac:dyDescent="0.15">
      <c r="B7" s="1188"/>
      <c r="C7" s="1192"/>
      <c r="D7" s="184" t="s">
        <v>16</v>
      </c>
      <c r="E7" s="185"/>
      <c r="F7" s="186" t="s">
        <v>357</v>
      </c>
      <c r="G7" s="188">
        <f>SUM(H7:KU7)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598"/>
      <c r="AI7" s="598"/>
      <c r="AJ7" s="598"/>
      <c r="AK7" s="598"/>
      <c r="AL7" s="598"/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8"/>
      <c r="AZ7" s="598"/>
      <c r="BA7" s="598"/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8"/>
      <c r="BV7" s="598"/>
      <c r="BW7" s="598"/>
      <c r="BX7" s="598"/>
      <c r="BY7" s="598"/>
      <c r="BZ7" s="598"/>
      <c r="CA7" s="598"/>
      <c r="CB7" s="598"/>
      <c r="CC7" s="598"/>
      <c r="CD7" s="598"/>
      <c r="CE7" s="598"/>
      <c r="CF7" s="598"/>
      <c r="CG7" s="598"/>
      <c r="CH7" s="598"/>
      <c r="CI7" s="598"/>
      <c r="CJ7" s="598"/>
      <c r="CK7" s="598"/>
      <c r="CL7" s="598"/>
      <c r="CM7" s="598"/>
      <c r="CN7" s="598"/>
      <c r="CO7" s="598"/>
      <c r="CP7" s="598"/>
      <c r="CQ7" s="598"/>
      <c r="CR7" s="598"/>
      <c r="CS7" s="598"/>
      <c r="CT7" s="598"/>
      <c r="CU7" s="598"/>
      <c r="CV7" s="598"/>
      <c r="CW7" s="598"/>
      <c r="CX7" s="598"/>
      <c r="CY7" s="598"/>
      <c r="CZ7" s="598"/>
      <c r="DA7" s="598"/>
      <c r="DB7" s="598"/>
      <c r="DC7" s="598"/>
      <c r="DD7" s="598"/>
      <c r="DE7" s="598"/>
      <c r="DF7" s="598"/>
      <c r="DG7" s="598"/>
      <c r="DH7" s="598"/>
      <c r="DI7" s="598"/>
      <c r="DJ7" s="598"/>
      <c r="DK7" s="598"/>
      <c r="DL7" s="598"/>
      <c r="DM7" s="598"/>
      <c r="DN7" s="598"/>
      <c r="DO7" s="598"/>
      <c r="DP7" s="598"/>
      <c r="DQ7" s="598"/>
      <c r="DR7" s="598"/>
      <c r="DS7" s="598"/>
      <c r="DT7" s="598"/>
      <c r="DU7" s="598"/>
      <c r="DV7" s="598"/>
      <c r="DW7" s="598"/>
      <c r="DX7" s="598"/>
      <c r="DY7" s="598"/>
      <c r="DZ7" s="598"/>
      <c r="EA7" s="598"/>
      <c r="EB7" s="598"/>
      <c r="EC7" s="598"/>
      <c r="ED7" s="598"/>
      <c r="EE7" s="598"/>
      <c r="EF7" s="598"/>
      <c r="EG7" s="598"/>
      <c r="EH7" s="598"/>
      <c r="EI7" s="598"/>
      <c r="EJ7" s="598"/>
      <c r="EK7" s="598"/>
      <c r="EL7" s="598"/>
      <c r="EM7" s="598"/>
      <c r="EN7" s="598"/>
      <c r="EO7" s="598"/>
      <c r="EP7" s="598"/>
      <c r="EQ7" s="598"/>
      <c r="ER7" s="598"/>
      <c r="ES7" s="598"/>
      <c r="ET7" s="598"/>
      <c r="EU7" s="598"/>
      <c r="EV7" s="598"/>
      <c r="EW7" s="598"/>
      <c r="EX7" s="598"/>
      <c r="EY7" s="598"/>
      <c r="EZ7" s="598"/>
      <c r="FA7" s="598"/>
      <c r="FB7" s="598"/>
      <c r="FC7" s="598"/>
      <c r="FD7" s="598"/>
      <c r="FE7" s="598"/>
      <c r="FF7" s="598"/>
      <c r="FG7" s="598"/>
      <c r="FH7" s="598"/>
      <c r="FI7" s="598"/>
      <c r="FJ7" s="598"/>
      <c r="FK7" s="598"/>
      <c r="FL7" s="598"/>
      <c r="FM7" s="598"/>
      <c r="FN7" s="598"/>
      <c r="FO7" s="598"/>
      <c r="FP7" s="598"/>
      <c r="FQ7" s="598"/>
      <c r="FR7" s="598"/>
      <c r="FS7" s="598"/>
      <c r="FT7" s="598"/>
      <c r="FU7" s="598"/>
      <c r="FV7" s="598"/>
      <c r="FW7" s="598"/>
      <c r="FX7" s="598"/>
      <c r="FY7" s="598"/>
      <c r="FZ7" s="598"/>
      <c r="GA7" s="598"/>
      <c r="GB7" s="598"/>
      <c r="GC7" s="598"/>
      <c r="GD7" s="598"/>
      <c r="GE7" s="598"/>
      <c r="GF7" s="598"/>
      <c r="GG7" s="598"/>
      <c r="GH7" s="598"/>
      <c r="GI7" s="598"/>
      <c r="GJ7" s="598"/>
      <c r="GK7" s="598"/>
      <c r="GL7" s="598"/>
      <c r="GM7" s="598"/>
      <c r="GN7" s="598"/>
      <c r="GO7" s="598"/>
      <c r="GP7" s="598"/>
      <c r="GQ7" s="598"/>
      <c r="GR7" s="598"/>
      <c r="GS7" s="598"/>
      <c r="GT7" s="598"/>
      <c r="GU7" s="598"/>
      <c r="GV7" s="598"/>
      <c r="GW7" s="598"/>
      <c r="GX7" s="598"/>
      <c r="GY7" s="598"/>
      <c r="GZ7" s="598"/>
      <c r="HA7" s="598"/>
      <c r="HB7" s="598"/>
      <c r="HC7" s="598"/>
      <c r="HD7" s="598"/>
      <c r="HE7" s="598"/>
      <c r="HF7" s="598"/>
      <c r="HG7" s="598"/>
      <c r="HH7" s="598"/>
      <c r="HI7" s="598"/>
      <c r="HJ7" s="598"/>
      <c r="HK7" s="598"/>
      <c r="HL7" s="598"/>
      <c r="HM7" s="598"/>
      <c r="HN7" s="598"/>
      <c r="HO7" s="598"/>
      <c r="HP7" s="598"/>
      <c r="HQ7" s="598"/>
      <c r="HR7" s="598"/>
      <c r="HS7" s="598"/>
      <c r="HT7" s="598"/>
      <c r="HU7" s="598"/>
      <c r="HV7" s="598"/>
      <c r="HW7" s="598"/>
      <c r="HX7" s="598"/>
      <c r="HY7" s="598"/>
      <c r="HZ7" s="598"/>
      <c r="IA7" s="598"/>
      <c r="IB7" s="598"/>
      <c r="IC7" s="598"/>
      <c r="ID7" s="598"/>
      <c r="IE7" s="598"/>
      <c r="IF7" s="598"/>
      <c r="IG7" s="598"/>
      <c r="IH7" s="598"/>
      <c r="II7" s="598"/>
      <c r="IJ7" s="598"/>
      <c r="IK7" s="598"/>
      <c r="IL7" s="598"/>
      <c r="IM7" s="598"/>
      <c r="IN7" s="598"/>
      <c r="IO7" s="598"/>
      <c r="IP7" s="598"/>
      <c r="IQ7" s="598"/>
      <c r="IR7" s="598"/>
      <c r="IS7" s="598"/>
      <c r="IT7" s="598"/>
      <c r="IU7" s="598"/>
      <c r="IV7" s="598"/>
      <c r="IW7" s="598"/>
      <c r="IX7" s="598"/>
      <c r="IY7" s="598"/>
      <c r="IZ7" s="598"/>
      <c r="JA7" s="598"/>
      <c r="JB7" s="598"/>
      <c r="JC7" s="598"/>
      <c r="JD7" s="598"/>
      <c r="JE7" s="598"/>
      <c r="JF7" s="598"/>
      <c r="JG7" s="598"/>
      <c r="JH7" s="598"/>
      <c r="JI7" s="598"/>
      <c r="JJ7" s="598"/>
      <c r="JK7" s="598"/>
      <c r="JL7" s="598"/>
      <c r="JM7" s="598"/>
      <c r="JN7" s="598"/>
      <c r="JO7" s="598"/>
      <c r="JP7" s="598"/>
      <c r="JQ7" s="598"/>
      <c r="JR7" s="598"/>
      <c r="JS7" s="598"/>
      <c r="JT7" s="598"/>
      <c r="JU7" s="598"/>
      <c r="JV7" s="598"/>
      <c r="JW7" s="598"/>
      <c r="JX7" s="598"/>
      <c r="JY7" s="598"/>
      <c r="JZ7" s="598"/>
      <c r="KA7" s="598"/>
      <c r="KB7" s="598"/>
      <c r="KC7" s="598"/>
      <c r="KD7" s="598"/>
      <c r="KE7" s="598"/>
      <c r="KF7" s="598"/>
      <c r="KG7" s="598"/>
      <c r="KH7" s="598"/>
      <c r="KI7" s="598"/>
      <c r="KJ7" s="598"/>
      <c r="KK7" s="598"/>
      <c r="KL7" s="598"/>
      <c r="KM7" s="598"/>
      <c r="KN7" s="598"/>
      <c r="KO7" s="598"/>
      <c r="KP7" s="598"/>
      <c r="KQ7" s="598"/>
      <c r="KR7" s="598"/>
      <c r="KS7" s="598"/>
      <c r="KT7" s="598"/>
      <c r="KU7" s="598"/>
    </row>
    <row r="8" spans="2:307" ht="17" x14ac:dyDescent="0.15">
      <c r="B8" s="1186">
        <f>B6+1</f>
        <v>3</v>
      </c>
      <c r="C8" s="1191" t="s">
        <v>358</v>
      </c>
      <c r="D8" s="184" t="s">
        <v>354</v>
      </c>
      <c r="E8" s="185" t="s">
        <v>355</v>
      </c>
      <c r="F8" s="186" t="s">
        <v>359</v>
      </c>
      <c r="G8" s="187">
        <f>SUM(H8:KU8)</f>
        <v>0</v>
      </c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4"/>
      <c r="U8" s="784"/>
      <c r="V8" s="784"/>
      <c r="W8" s="784"/>
      <c r="X8" s="784"/>
      <c r="Y8" s="784"/>
      <c r="Z8" s="784"/>
      <c r="AA8" s="784"/>
      <c r="AB8" s="784"/>
      <c r="AC8" s="784"/>
      <c r="AD8" s="784"/>
      <c r="AE8" s="784"/>
      <c r="AF8" s="784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784"/>
      <c r="AS8" s="784"/>
      <c r="AT8" s="784"/>
      <c r="AU8" s="784"/>
      <c r="AV8" s="784"/>
      <c r="AW8" s="784"/>
      <c r="AX8" s="784"/>
      <c r="AY8" s="784"/>
      <c r="AZ8" s="784"/>
      <c r="BA8" s="784"/>
      <c r="BB8" s="784"/>
      <c r="BC8" s="784"/>
      <c r="BD8" s="784"/>
      <c r="BE8" s="784"/>
      <c r="BF8" s="784"/>
      <c r="BG8" s="784"/>
      <c r="BH8" s="784"/>
      <c r="BI8" s="784"/>
      <c r="BJ8" s="784"/>
      <c r="BK8" s="784"/>
      <c r="BL8" s="784"/>
      <c r="BM8" s="784"/>
      <c r="BN8" s="784"/>
      <c r="BO8" s="784"/>
      <c r="BP8" s="784"/>
      <c r="BQ8" s="784"/>
      <c r="BR8" s="784"/>
      <c r="BS8" s="784"/>
      <c r="BT8" s="784"/>
      <c r="BU8" s="784"/>
      <c r="BV8" s="784"/>
      <c r="BW8" s="784"/>
      <c r="BX8" s="784"/>
      <c r="BY8" s="784"/>
      <c r="BZ8" s="784"/>
      <c r="CA8" s="784"/>
      <c r="CB8" s="784"/>
      <c r="CC8" s="784"/>
      <c r="CD8" s="784"/>
      <c r="CE8" s="784"/>
      <c r="CF8" s="784"/>
      <c r="CG8" s="784"/>
      <c r="CH8" s="784"/>
      <c r="CI8" s="784"/>
      <c r="CJ8" s="784"/>
      <c r="CK8" s="784"/>
      <c r="CL8" s="784"/>
      <c r="CM8" s="784"/>
      <c r="CN8" s="784"/>
      <c r="CO8" s="784"/>
      <c r="CP8" s="784"/>
      <c r="CQ8" s="784"/>
      <c r="CR8" s="784"/>
      <c r="CS8" s="784"/>
      <c r="CT8" s="784"/>
      <c r="CU8" s="784"/>
      <c r="CV8" s="784"/>
      <c r="CW8" s="784"/>
      <c r="CX8" s="784"/>
      <c r="CY8" s="784"/>
      <c r="CZ8" s="784"/>
      <c r="DA8" s="784"/>
      <c r="DB8" s="784"/>
      <c r="DC8" s="784"/>
      <c r="DD8" s="784"/>
      <c r="DE8" s="784"/>
      <c r="DF8" s="784"/>
      <c r="DG8" s="784"/>
      <c r="DH8" s="784"/>
      <c r="DI8" s="784"/>
      <c r="DJ8" s="784"/>
      <c r="DK8" s="784"/>
      <c r="DL8" s="784"/>
      <c r="DM8" s="784"/>
      <c r="DN8" s="784"/>
      <c r="DO8" s="784"/>
      <c r="DP8" s="784"/>
      <c r="DQ8" s="784"/>
      <c r="DR8" s="784"/>
      <c r="DS8" s="784"/>
      <c r="DT8" s="784"/>
      <c r="DU8" s="784"/>
      <c r="DV8" s="784"/>
      <c r="DW8" s="784"/>
      <c r="DX8" s="784"/>
      <c r="DY8" s="784"/>
      <c r="DZ8" s="784"/>
      <c r="EA8" s="784"/>
      <c r="EB8" s="784"/>
      <c r="EC8" s="784"/>
      <c r="ED8" s="784"/>
      <c r="EE8" s="784"/>
      <c r="EF8" s="784"/>
      <c r="EG8" s="784"/>
      <c r="EH8" s="784"/>
      <c r="EI8" s="784"/>
      <c r="EJ8" s="784"/>
      <c r="EK8" s="784"/>
      <c r="EL8" s="784"/>
      <c r="EM8" s="784"/>
      <c r="EN8" s="784"/>
      <c r="EO8" s="784"/>
      <c r="EP8" s="784"/>
      <c r="EQ8" s="784"/>
      <c r="ER8" s="784"/>
      <c r="ES8" s="784"/>
      <c r="ET8" s="784"/>
      <c r="EU8" s="784"/>
      <c r="EV8" s="784"/>
      <c r="EW8" s="784"/>
      <c r="EX8" s="784"/>
      <c r="EY8" s="784"/>
      <c r="EZ8" s="784"/>
      <c r="FA8" s="784"/>
      <c r="FB8" s="784"/>
      <c r="FC8" s="784"/>
      <c r="FD8" s="784"/>
      <c r="FE8" s="784"/>
      <c r="FF8" s="784"/>
      <c r="FG8" s="784"/>
      <c r="FH8" s="784"/>
      <c r="FI8" s="784"/>
      <c r="FJ8" s="784"/>
      <c r="FK8" s="784"/>
      <c r="FL8" s="784"/>
      <c r="FM8" s="784"/>
      <c r="FN8" s="784"/>
      <c r="FO8" s="784"/>
      <c r="FP8" s="784"/>
      <c r="FQ8" s="784"/>
      <c r="FR8" s="784"/>
      <c r="FS8" s="784"/>
      <c r="FT8" s="784"/>
      <c r="FU8" s="784"/>
      <c r="FV8" s="784"/>
      <c r="FW8" s="784"/>
      <c r="FX8" s="784"/>
      <c r="FY8" s="784"/>
      <c r="FZ8" s="784"/>
      <c r="GA8" s="784"/>
      <c r="GB8" s="784"/>
      <c r="GC8" s="784"/>
      <c r="GD8" s="784"/>
      <c r="GE8" s="784"/>
      <c r="GF8" s="784"/>
      <c r="GG8" s="784"/>
      <c r="GH8" s="784"/>
      <c r="GI8" s="784"/>
      <c r="GJ8" s="784"/>
      <c r="GK8" s="784"/>
      <c r="GL8" s="784"/>
      <c r="GM8" s="784"/>
      <c r="GN8" s="784"/>
      <c r="GO8" s="784"/>
      <c r="GP8" s="784"/>
      <c r="GQ8" s="784"/>
      <c r="GR8" s="784"/>
      <c r="GS8" s="784"/>
      <c r="GT8" s="784"/>
      <c r="GU8" s="784"/>
      <c r="GV8" s="784"/>
      <c r="GW8" s="784"/>
      <c r="GX8" s="784"/>
      <c r="GY8" s="784"/>
      <c r="GZ8" s="784"/>
      <c r="HA8" s="784"/>
      <c r="HB8" s="784"/>
      <c r="HC8" s="784"/>
      <c r="HD8" s="784"/>
      <c r="HE8" s="784"/>
      <c r="HF8" s="784"/>
      <c r="HG8" s="784"/>
      <c r="HH8" s="784"/>
      <c r="HI8" s="784"/>
      <c r="HJ8" s="784"/>
      <c r="HK8" s="784"/>
      <c r="HL8" s="784"/>
      <c r="HM8" s="784"/>
      <c r="HN8" s="784"/>
      <c r="HO8" s="784"/>
      <c r="HP8" s="784"/>
      <c r="HQ8" s="784"/>
      <c r="HR8" s="784"/>
      <c r="HS8" s="784"/>
      <c r="HT8" s="784"/>
      <c r="HU8" s="784"/>
      <c r="HV8" s="784"/>
      <c r="HW8" s="784"/>
      <c r="HX8" s="784"/>
      <c r="HY8" s="784"/>
      <c r="HZ8" s="784"/>
      <c r="IA8" s="784"/>
      <c r="IB8" s="784"/>
      <c r="IC8" s="784"/>
      <c r="ID8" s="784"/>
      <c r="IE8" s="784"/>
      <c r="IF8" s="784"/>
      <c r="IG8" s="784"/>
      <c r="IH8" s="784"/>
      <c r="II8" s="784"/>
      <c r="IJ8" s="784"/>
      <c r="IK8" s="784"/>
      <c r="IL8" s="784"/>
      <c r="IM8" s="784"/>
      <c r="IN8" s="784"/>
      <c r="IO8" s="784"/>
      <c r="IP8" s="784"/>
      <c r="IQ8" s="784"/>
      <c r="IR8" s="784"/>
      <c r="IS8" s="784"/>
      <c r="IT8" s="784"/>
      <c r="IU8" s="784"/>
      <c r="IV8" s="784"/>
      <c r="IW8" s="784"/>
      <c r="IX8" s="784"/>
      <c r="IY8" s="784"/>
      <c r="IZ8" s="784"/>
      <c r="JA8" s="784"/>
      <c r="JB8" s="784"/>
      <c r="JC8" s="784"/>
      <c r="JD8" s="784"/>
      <c r="JE8" s="784"/>
      <c r="JF8" s="784"/>
      <c r="JG8" s="784"/>
      <c r="JH8" s="784"/>
      <c r="JI8" s="784"/>
      <c r="JJ8" s="784"/>
      <c r="JK8" s="784"/>
      <c r="JL8" s="784"/>
      <c r="JM8" s="784"/>
      <c r="JN8" s="784"/>
      <c r="JO8" s="784"/>
      <c r="JP8" s="784"/>
      <c r="JQ8" s="784"/>
      <c r="JR8" s="784"/>
      <c r="JS8" s="784"/>
      <c r="JT8" s="784"/>
      <c r="JU8" s="784"/>
      <c r="JV8" s="784"/>
      <c r="JW8" s="784"/>
      <c r="JX8" s="784"/>
      <c r="JY8" s="784"/>
      <c r="JZ8" s="784"/>
      <c r="KA8" s="784"/>
      <c r="KB8" s="784"/>
      <c r="KC8" s="784"/>
      <c r="KD8" s="784"/>
      <c r="KE8" s="784"/>
      <c r="KF8" s="784"/>
      <c r="KG8" s="784"/>
      <c r="KH8" s="784"/>
      <c r="KI8" s="784"/>
      <c r="KJ8" s="784"/>
      <c r="KK8" s="784"/>
      <c r="KL8" s="784"/>
      <c r="KM8" s="784"/>
      <c r="KN8" s="784"/>
      <c r="KO8" s="784"/>
      <c r="KP8" s="784"/>
      <c r="KQ8" s="784"/>
      <c r="KR8" s="784"/>
      <c r="KS8" s="784"/>
      <c r="KT8" s="784"/>
      <c r="KU8" s="784"/>
    </row>
    <row r="9" spans="2:307" ht="17" x14ac:dyDescent="0.15">
      <c r="B9" s="1188"/>
      <c r="C9" s="1192"/>
      <c r="D9" s="184" t="s">
        <v>16</v>
      </c>
      <c r="E9" s="185"/>
      <c r="F9" s="186" t="s">
        <v>360</v>
      </c>
      <c r="G9" s="188">
        <f>SUM(H9:KU9)</f>
        <v>0</v>
      </c>
      <c r="H9" s="784"/>
      <c r="I9" s="784"/>
      <c r="J9" s="784"/>
      <c r="K9" s="784"/>
      <c r="L9" s="784"/>
      <c r="M9" s="784"/>
      <c r="N9" s="784"/>
      <c r="O9" s="784"/>
      <c r="P9" s="784"/>
      <c r="Q9" s="784"/>
      <c r="R9" s="784"/>
      <c r="S9" s="784"/>
      <c r="T9" s="784"/>
      <c r="U9" s="784"/>
      <c r="V9" s="784"/>
      <c r="W9" s="784"/>
      <c r="X9" s="784"/>
      <c r="Y9" s="784"/>
      <c r="Z9" s="784"/>
      <c r="AA9" s="784"/>
      <c r="AB9" s="784"/>
      <c r="AC9" s="784"/>
      <c r="AD9" s="784"/>
      <c r="AE9" s="784"/>
      <c r="AF9" s="784"/>
      <c r="AG9" s="784"/>
      <c r="AH9" s="784"/>
      <c r="AI9" s="784"/>
      <c r="AJ9" s="784"/>
      <c r="AK9" s="784"/>
      <c r="AL9" s="784"/>
      <c r="AM9" s="784"/>
      <c r="AN9" s="784"/>
      <c r="AO9" s="784"/>
      <c r="AP9" s="784"/>
      <c r="AQ9" s="784"/>
      <c r="AR9" s="784"/>
      <c r="AS9" s="784"/>
      <c r="AT9" s="784"/>
      <c r="AU9" s="784"/>
      <c r="AV9" s="784"/>
      <c r="AW9" s="784"/>
      <c r="AX9" s="784"/>
      <c r="AY9" s="784"/>
      <c r="AZ9" s="784"/>
      <c r="BA9" s="784"/>
      <c r="BB9" s="784"/>
      <c r="BC9" s="784"/>
      <c r="BD9" s="784"/>
      <c r="BE9" s="784"/>
      <c r="BF9" s="784"/>
      <c r="BG9" s="784"/>
      <c r="BH9" s="784"/>
      <c r="BI9" s="784"/>
      <c r="BJ9" s="784"/>
      <c r="BK9" s="784"/>
      <c r="BL9" s="784"/>
      <c r="BM9" s="784"/>
      <c r="BN9" s="784"/>
      <c r="BO9" s="784"/>
      <c r="BP9" s="784"/>
      <c r="BQ9" s="784"/>
      <c r="BR9" s="784"/>
      <c r="BS9" s="784"/>
      <c r="BT9" s="784"/>
      <c r="BU9" s="784"/>
      <c r="BV9" s="784"/>
      <c r="BW9" s="784"/>
      <c r="BX9" s="784"/>
      <c r="BY9" s="784"/>
      <c r="BZ9" s="784"/>
      <c r="CA9" s="784"/>
      <c r="CB9" s="784"/>
      <c r="CC9" s="784"/>
      <c r="CD9" s="784"/>
      <c r="CE9" s="784"/>
      <c r="CF9" s="784"/>
      <c r="CG9" s="784"/>
      <c r="CH9" s="784"/>
      <c r="CI9" s="784"/>
      <c r="CJ9" s="784"/>
      <c r="CK9" s="784"/>
      <c r="CL9" s="784"/>
      <c r="CM9" s="784"/>
      <c r="CN9" s="784"/>
      <c r="CO9" s="784"/>
      <c r="CP9" s="784"/>
      <c r="CQ9" s="784"/>
      <c r="CR9" s="784"/>
      <c r="CS9" s="784"/>
      <c r="CT9" s="784"/>
      <c r="CU9" s="784"/>
      <c r="CV9" s="784"/>
      <c r="CW9" s="784"/>
      <c r="CX9" s="784"/>
      <c r="CY9" s="784"/>
      <c r="CZ9" s="784"/>
      <c r="DA9" s="784"/>
      <c r="DB9" s="784"/>
      <c r="DC9" s="784"/>
      <c r="DD9" s="784"/>
      <c r="DE9" s="784"/>
      <c r="DF9" s="784"/>
      <c r="DG9" s="784"/>
      <c r="DH9" s="784"/>
      <c r="DI9" s="784"/>
      <c r="DJ9" s="784"/>
      <c r="DK9" s="784"/>
      <c r="DL9" s="784"/>
      <c r="DM9" s="784"/>
      <c r="DN9" s="784"/>
      <c r="DO9" s="784"/>
      <c r="DP9" s="784"/>
      <c r="DQ9" s="784"/>
      <c r="DR9" s="784"/>
      <c r="DS9" s="784"/>
      <c r="DT9" s="784"/>
      <c r="DU9" s="784"/>
      <c r="DV9" s="784"/>
      <c r="DW9" s="784"/>
      <c r="DX9" s="784"/>
      <c r="DY9" s="784"/>
      <c r="DZ9" s="784"/>
      <c r="EA9" s="784"/>
      <c r="EB9" s="784"/>
      <c r="EC9" s="784"/>
      <c r="ED9" s="784"/>
      <c r="EE9" s="784"/>
      <c r="EF9" s="784"/>
      <c r="EG9" s="784"/>
      <c r="EH9" s="784"/>
      <c r="EI9" s="784"/>
      <c r="EJ9" s="784"/>
      <c r="EK9" s="784"/>
      <c r="EL9" s="784"/>
      <c r="EM9" s="784"/>
      <c r="EN9" s="784"/>
      <c r="EO9" s="784"/>
      <c r="EP9" s="784"/>
      <c r="EQ9" s="784"/>
      <c r="ER9" s="784"/>
      <c r="ES9" s="784"/>
      <c r="ET9" s="784"/>
      <c r="EU9" s="784"/>
      <c r="EV9" s="784"/>
      <c r="EW9" s="784"/>
      <c r="EX9" s="784"/>
      <c r="EY9" s="784"/>
      <c r="EZ9" s="784"/>
      <c r="FA9" s="784"/>
      <c r="FB9" s="784"/>
      <c r="FC9" s="784"/>
      <c r="FD9" s="78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784"/>
      <c r="FR9" s="784"/>
      <c r="FS9" s="784"/>
      <c r="FT9" s="784"/>
      <c r="FU9" s="784"/>
      <c r="FV9" s="784"/>
      <c r="FW9" s="784"/>
      <c r="FX9" s="784"/>
      <c r="FY9" s="784"/>
      <c r="FZ9" s="784"/>
      <c r="GA9" s="784"/>
      <c r="GB9" s="784"/>
      <c r="GC9" s="784"/>
      <c r="GD9" s="784"/>
      <c r="GE9" s="784"/>
      <c r="GF9" s="784"/>
      <c r="GG9" s="784"/>
      <c r="GH9" s="784"/>
      <c r="GI9" s="784"/>
      <c r="GJ9" s="784"/>
      <c r="GK9" s="784"/>
      <c r="GL9" s="784"/>
      <c r="GM9" s="784"/>
      <c r="GN9" s="784"/>
      <c r="GO9" s="784"/>
      <c r="GP9" s="784"/>
      <c r="GQ9" s="784"/>
      <c r="GR9" s="784"/>
      <c r="GS9" s="784"/>
      <c r="GT9" s="784"/>
      <c r="GU9" s="784"/>
      <c r="GV9" s="784"/>
      <c r="GW9" s="784"/>
      <c r="GX9" s="784"/>
      <c r="GY9" s="784"/>
      <c r="GZ9" s="784"/>
      <c r="HA9" s="784"/>
      <c r="HB9" s="784"/>
      <c r="HC9" s="784"/>
      <c r="HD9" s="784"/>
      <c r="HE9" s="784"/>
      <c r="HF9" s="784"/>
      <c r="HG9" s="784"/>
      <c r="HH9" s="784"/>
      <c r="HI9" s="784"/>
      <c r="HJ9" s="784"/>
      <c r="HK9" s="784"/>
      <c r="HL9" s="784"/>
      <c r="HM9" s="784"/>
      <c r="HN9" s="784"/>
      <c r="HO9" s="784"/>
      <c r="HP9" s="784"/>
      <c r="HQ9" s="784"/>
      <c r="HR9" s="784"/>
      <c r="HS9" s="784"/>
      <c r="HT9" s="784"/>
      <c r="HU9" s="784"/>
      <c r="HV9" s="784"/>
      <c r="HW9" s="784"/>
      <c r="HX9" s="784"/>
      <c r="HY9" s="784"/>
      <c r="HZ9" s="784"/>
      <c r="IA9" s="784"/>
      <c r="IB9" s="784"/>
      <c r="IC9" s="784"/>
      <c r="ID9" s="784"/>
      <c r="IE9" s="784"/>
      <c r="IF9" s="784"/>
      <c r="IG9" s="784"/>
      <c r="IH9" s="784"/>
      <c r="II9" s="784"/>
      <c r="IJ9" s="784"/>
      <c r="IK9" s="784"/>
      <c r="IL9" s="784"/>
      <c r="IM9" s="784"/>
      <c r="IN9" s="784"/>
      <c r="IO9" s="784"/>
      <c r="IP9" s="784"/>
      <c r="IQ9" s="784"/>
      <c r="IR9" s="784"/>
      <c r="IS9" s="784"/>
      <c r="IT9" s="784"/>
      <c r="IU9" s="784"/>
      <c r="IV9" s="784"/>
      <c r="IW9" s="784"/>
      <c r="IX9" s="784"/>
      <c r="IY9" s="784"/>
      <c r="IZ9" s="784"/>
      <c r="JA9" s="784"/>
      <c r="JB9" s="784"/>
      <c r="JC9" s="784"/>
      <c r="JD9" s="784"/>
      <c r="JE9" s="784"/>
      <c r="JF9" s="784"/>
      <c r="JG9" s="784"/>
      <c r="JH9" s="784"/>
      <c r="JI9" s="784"/>
      <c r="JJ9" s="784"/>
      <c r="JK9" s="784"/>
      <c r="JL9" s="784"/>
      <c r="JM9" s="784"/>
      <c r="JN9" s="784"/>
      <c r="JO9" s="784"/>
      <c r="JP9" s="784"/>
      <c r="JQ9" s="784"/>
      <c r="JR9" s="784"/>
      <c r="JS9" s="784"/>
      <c r="JT9" s="784"/>
      <c r="JU9" s="784"/>
      <c r="JV9" s="784"/>
      <c r="JW9" s="784"/>
      <c r="JX9" s="784"/>
      <c r="JY9" s="784"/>
      <c r="JZ9" s="784"/>
      <c r="KA9" s="784"/>
      <c r="KB9" s="784"/>
      <c r="KC9" s="784"/>
      <c r="KD9" s="784"/>
      <c r="KE9" s="784"/>
      <c r="KF9" s="784"/>
      <c r="KG9" s="784"/>
      <c r="KH9" s="784"/>
      <c r="KI9" s="784"/>
      <c r="KJ9" s="784"/>
      <c r="KK9" s="784"/>
      <c r="KL9" s="784"/>
      <c r="KM9" s="784"/>
      <c r="KN9" s="784"/>
      <c r="KO9" s="784"/>
      <c r="KP9" s="784"/>
      <c r="KQ9" s="784"/>
      <c r="KR9" s="784"/>
      <c r="KS9" s="784"/>
      <c r="KT9" s="784"/>
      <c r="KU9" s="784"/>
    </row>
    <row r="10" spans="2:307" ht="17" x14ac:dyDescent="0.15">
      <c r="B10" s="175">
        <f>B8+1</f>
        <v>4</v>
      </c>
      <c r="C10" s="180" t="s">
        <v>361</v>
      </c>
      <c r="D10" s="180"/>
      <c r="E10" s="185" t="s">
        <v>362</v>
      </c>
      <c r="F10" s="186" t="s">
        <v>363</v>
      </c>
      <c r="G10" s="187">
        <f>SUM(H10:KU10)</f>
        <v>0</v>
      </c>
      <c r="H10" s="189">
        <f>(H6*H7+H8*H9)/1000</f>
        <v>0</v>
      </c>
      <c r="I10" s="189">
        <f t="shared" ref="I10:BD10" si="0">(I6*I7+I8*I9)/1000</f>
        <v>0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>(BE6*BE7+BE8*BE9)/1000</f>
        <v>0</v>
      </c>
      <c r="BF10" s="189">
        <f>(BF6*BF7+BF8*BF9)/1000</f>
        <v>0</v>
      </c>
      <c r="BG10" s="189">
        <f t="shared" ref="BG10:DR10" si="1">(BG6*BG7+BG8*BG9)/1000</f>
        <v>0</v>
      </c>
      <c r="BH10" s="189">
        <f t="shared" si="1"/>
        <v>0</v>
      </c>
      <c r="BI10" s="189">
        <f t="shared" si="1"/>
        <v>0</v>
      </c>
      <c r="BJ10" s="189">
        <f t="shared" si="1"/>
        <v>0</v>
      </c>
      <c r="BK10" s="189">
        <f t="shared" si="1"/>
        <v>0</v>
      </c>
      <c r="BL10" s="189">
        <f t="shared" si="1"/>
        <v>0</v>
      </c>
      <c r="BM10" s="189">
        <f t="shared" si="1"/>
        <v>0</v>
      </c>
      <c r="BN10" s="189">
        <f t="shared" si="1"/>
        <v>0</v>
      </c>
      <c r="BO10" s="189">
        <f t="shared" si="1"/>
        <v>0</v>
      </c>
      <c r="BP10" s="189">
        <f t="shared" si="1"/>
        <v>0</v>
      </c>
      <c r="BQ10" s="189">
        <f t="shared" si="1"/>
        <v>0</v>
      </c>
      <c r="BR10" s="189">
        <f t="shared" si="1"/>
        <v>0</v>
      </c>
      <c r="BS10" s="189">
        <f t="shared" si="1"/>
        <v>0</v>
      </c>
      <c r="BT10" s="189">
        <f t="shared" si="1"/>
        <v>0</v>
      </c>
      <c r="BU10" s="189">
        <f t="shared" si="1"/>
        <v>0</v>
      </c>
      <c r="BV10" s="189">
        <f t="shared" si="1"/>
        <v>0</v>
      </c>
      <c r="BW10" s="189">
        <f t="shared" si="1"/>
        <v>0</v>
      </c>
      <c r="BX10" s="189">
        <f t="shared" si="1"/>
        <v>0</v>
      </c>
      <c r="BY10" s="189">
        <f t="shared" si="1"/>
        <v>0</v>
      </c>
      <c r="BZ10" s="189">
        <f t="shared" si="1"/>
        <v>0</v>
      </c>
      <c r="CA10" s="189">
        <f t="shared" si="1"/>
        <v>0</v>
      </c>
      <c r="CB10" s="189">
        <f t="shared" si="1"/>
        <v>0</v>
      </c>
      <c r="CC10" s="189">
        <f t="shared" si="1"/>
        <v>0</v>
      </c>
      <c r="CD10" s="189">
        <f t="shared" si="1"/>
        <v>0</v>
      </c>
      <c r="CE10" s="189">
        <f t="shared" si="1"/>
        <v>0</v>
      </c>
      <c r="CF10" s="189">
        <f t="shared" si="1"/>
        <v>0</v>
      </c>
      <c r="CG10" s="189">
        <f t="shared" si="1"/>
        <v>0</v>
      </c>
      <c r="CH10" s="189">
        <f t="shared" si="1"/>
        <v>0</v>
      </c>
      <c r="CI10" s="189">
        <f t="shared" si="1"/>
        <v>0</v>
      </c>
      <c r="CJ10" s="189">
        <f t="shared" si="1"/>
        <v>0</v>
      </c>
      <c r="CK10" s="189">
        <f t="shared" si="1"/>
        <v>0</v>
      </c>
      <c r="CL10" s="189">
        <f t="shared" si="1"/>
        <v>0</v>
      </c>
      <c r="CM10" s="189">
        <f t="shared" si="1"/>
        <v>0</v>
      </c>
      <c r="CN10" s="189">
        <f t="shared" si="1"/>
        <v>0</v>
      </c>
      <c r="CO10" s="189">
        <f t="shared" si="1"/>
        <v>0</v>
      </c>
      <c r="CP10" s="189">
        <f t="shared" si="1"/>
        <v>0</v>
      </c>
      <c r="CQ10" s="189">
        <f t="shared" si="1"/>
        <v>0</v>
      </c>
      <c r="CR10" s="189">
        <f t="shared" si="1"/>
        <v>0</v>
      </c>
      <c r="CS10" s="189">
        <f t="shared" si="1"/>
        <v>0</v>
      </c>
      <c r="CT10" s="189">
        <f t="shared" si="1"/>
        <v>0</v>
      </c>
      <c r="CU10" s="189">
        <f t="shared" si="1"/>
        <v>0</v>
      </c>
      <c r="CV10" s="189">
        <f t="shared" si="1"/>
        <v>0</v>
      </c>
      <c r="CW10" s="189">
        <f t="shared" si="1"/>
        <v>0</v>
      </c>
      <c r="CX10" s="189">
        <f t="shared" si="1"/>
        <v>0</v>
      </c>
      <c r="CY10" s="189">
        <f t="shared" si="1"/>
        <v>0</v>
      </c>
      <c r="CZ10" s="189">
        <f t="shared" si="1"/>
        <v>0</v>
      </c>
      <c r="DA10" s="189">
        <f t="shared" si="1"/>
        <v>0</v>
      </c>
      <c r="DB10" s="189">
        <f t="shared" si="1"/>
        <v>0</v>
      </c>
      <c r="DC10" s="189">
        <f t="shared" si="1"/>
        <v>0</v>
      </c>
      <c r="DD10" s="189">
        <f t="shared" si="1"/>
        <v>0</v>
      </c>
      <c r="DE10" s="189">
        <f t="shared" si="1"/>
        <v>0</v>
      </c>
      <c r="DF10" s="189">
        <f t="shared" si="1"/>
        <v>0</v>
      </c>
      <c r="DG10" s="189">
        <f t="shared" si="1"/>
        <v>0</v>
      </c>
      <c r="DH10" s="189">
        <f t="shared" si="1"/>
        <v>0</v>
      </c>
      <c r="DI10" s="189">
        <f t="shared" si="1"/>
        <v>0</v>
      </c>
      <c r="DJ10" s="189">
        <f t="shared" si="1"/>
        <v>0</v>
      </c>
      <c r="DK10" s="189">
        <f t="shared" si="1"/>
        <v>0</v>
      </c>
      <c r="DL10" s="189">
        <f t="shared" si="1"/>
        <v>0</v>
      </c>
      <c r="DM10" s="189">
        <f t="shared" si="1"/>
        <v>0</v>
      </c>
      <c r="DN10" s="189">
        <f t="shared" si="1"/>
        <v>0</v>
      </c>
      <c r="DO10" s="189">
        <f t="shared" si="1"/>
        <v>0</v>
      </c>
      <c r="DP10" s="189">
        <f t="shared" si="1"/>
        <v>0</v>
      </c>
      <c r="DQ10" s="189">
        <f t="shared" si="1"/>
        <v>0</v>
      </c>
      <c r="DR10" s="189">
        <f t="shared" si="1"/>
        <v>0</v>
      </c>
      <c r="DS10" s="189">
        <f t="shared" ref="DS10:GD10" si="2">(DS6*DS7+DS8*DS9)/1000</f>
        <v>0</v>
      </c>
      <c r="DT10" s="189">
        <f t="shared" si="2"/>
        <v>0</v>
      </c>
      <c r="DU10" s="189">
        <f t="shared" si="2"/>
        <v>0</v>
      </c>
      <c r="DV10" s="189">
        <f t="shared" si="2"/>
        <v>0</v>
      </c>
      <c r="DW10" s="189">
        <f t="shared" si="2"/>
        <v>0</v>
      </c>
      <c r="DX10" s="189">
        <f t="shared" si="2"/>
        <v>0</v>
      </c>
      <c r="DY10" s="189">
        <f t="shared" si="2"/>
        <v>0</v>
      </c>
      <c r="DZ10" s="189">
        <f t="shared" si="2"/>
        <v>0</v>
      </c>
      <c r="EA10" s="189">
        <f t="shared" si="2"/>
        <v>0</v>
      </c>
      <c r="EB10" s="189">
        <f t="shared" si="2"/>
        <v>0</v>
      </c>
      <c r="EC10" s="189">
        <f t="shared" si="2"/>
        <v>0</v>
      </c>
      <c r="ED10" s="189">
        <f t="shared" si="2"/>
        <v>0</v>
      </c>
      <c r="EE10" s="189">
        <f t="shared" si="2"/>
        <v>0</v>
      </c>
      <c r="EF10" s="189">
        <f t="shared" si="2"/>
        <v>0</v>
      </c>
      <c r="EG10" s="189">
        <f t="shared" si="2"/>
        <v>0</v>
      </c>
      <c r="EH10" s="189">
        <f t="shared" si="2"/>
        <v>0</v>
      </c>
      <c r="EI10" s="189">
        <f t="shared" si="2"/>
        <v>0</v>
      </c>
      <c r="EJ10" s="189">
        <f t="shared" si="2"/>
        <v>0</v>
      </c>
      <c r="EK10" s="189">
        <f t="shared" si="2"/>
        <v>0</v>
      </c>
      <c r="EL10" s="189">
        <f t="shared" si="2"/>
        <v>0</v>
      </c>
      <c r="EM10" s="189">
        <f t="shared" si="2"/>
        <v>0</v>
      </c>
      <c r="EN10" s="189">
        <f t="shared" si="2"/>
        <v>0</v>
      </c>
      <c r="EO10" s="189">
        <f t="shared" si="2"/>
        <v>0</v>
      </c>
      <c r="EP10" s="189">
        <f t="shared" si="2"/>
        <v>0</v>
      </c>
      <c r="EQ10" s="189">
        <f t="shared" si="2"/>
        <v>0</v>
      </c>
      <c r="ER10" s="189">
        <f t="shared" si="2"/>
        <v>0</v>
      </c>
      <c r="ES10" s="189">
        <f t="shared" si="2"/>
        <v>0</v>
      </c>
      <c r="ET10" s="189">
        <f t="shared" si="2"/>
        <v>0</v>
      </c>
      <c r="EU10" s="189">
        <f t="shared" si="2"/>
        <v>0</v>
      </c>
      <c r="EV10" s="189">
        <f t="shared" si="2"/>
        <v>0</v>
      </c>
      <c r="EW10" s="189">
        <f t="shared" si="2"/>
        <v>0</v>
      </c>
      <c r="EX10" s="189">
        <f t="shared" si="2"/>
        <v>0</v>
      </c>
      <c r="EY10" s="189">
        <f t="shared" si="2"/>
        <v>0</v>
      </c>
      <c r="EZ10" s="189">
        <f t="shared" si="2"/>
        <v>0</v>
      </c>
      <c r="FA10" s="189">
        <f t="shared" si="2"/>
        <v>0</v>
      </c>
      <c r="FB10" s="189">
        <f t="shared" si="2"/>
        <v>0</v>
      </c>
      <c r="FC10" s="189">
        <f t="shared" si="2"/>
        <v>0</v>
      </c>
      <c r="FD10" s="189">
        <f t="shared" si="2"/>
        <v>0</v>
      </c>
      <c r="FE10" s="189">
        <f t="shared" si="2"/>
        <v>0</v>
      </c>
      <c r="FF10" s="189">
        <f t="shared" si="2"/>
        <v>0</v>
      </c>
      <c r="FG10" s="189">
        <f t="shared" si="2"/>
        <v>0</v>
      </c>
      <c r="FH10" s="189">
        <f t="shared" si="2"/>
        <v>0</v>
      </c>
      <c r="FI10" s="189">
        <f t="shared" si="2"/>
        <v>0</v>
      </c>
      <c r="FJ10" s="189">
        <f t="shared" si="2"/>
        <v>0</v>
      </c>
      <c r="FK10" s="189">
        <f t="shared" si="2"/>
        <v>0</v>
      </c>
      <c r="FL10" s="189">
        <f t="shared" si="2"/>
        <v>0</v>
      </c>
      <c r="FM10" s="189">
        <f t="shared" si="2"/>
        <v>0</v>
      </c>
      <c r="FN10" s="189">
        <f t="shared" si="2"/>
        <v>0</v>
      </c>
      <c r="FO10" s="189">
        <f t="shared" si="2"/>
        <v>0</v>
      </c>
      <c r="FP10" s="189">
        <f t="shared" si="2"/>
        <v>0</v>
      </c>
      <c r="FQ10" s="189">
        <f t="shared" si="2"/>
        <v>0</v>
      </c>
      <c r="FR10" s="189">
        <f t="shared" si="2"/>
        <v>0</v>
      </c>
      <c r="FS10" s="189">
        <f t="shared" si="2"/>
        <v>0</v>
      </c>
      <c r="FT10" s="189">
        <f t="shared" si="2"/>
        <v>0</v>
      </c>
      <c r="FU10" s="189">
        <f t="shared" si="2"/>
        <v>0</v>
      </c>
      <c r="FV10" s="189">
        <f t="shared" si="2"/>
        <v>0</v>
      </c>
      <c r="FW10" s="189">
        <f t="shared" si="2"/>
        <v>0</v>
      </c>
      <c r="FX10" s="189">
        <f t="shared" si="2"/>
        <v>0</v>
      </c>
      <c r="FY10" s="189">
        <f t="shared" si="2"/>
        <v>0</v>
      </c>
      <c r="FZ10" s="189">
        <f t="shared" si="2"/>
        <v>0</v>
      </c>
      <c r="GA10" s="189">
        <f t="shared" si="2"/>
        <v>0</v>
      </c>
      <c r="GB10" s="189">
        <f t="shared" si="2"/>
        <v>0</v>
      </c>
      <c r="GC10" s="189">
        <f t="shared" si="2"/>
        <v>0</v>
      </c>
      <c r="GD10" s="189">
        <f t="shared" si="2"/>
        <v>0</v>
      </c>
      <c r="GE10" s="189">
        <f t="shared" ref="GE10:IP10" si="3">(GE6*GE7+GE8*GE9)/1000</f>
        <v>0</v>
      </c>
      <c r="GF10" s="189">
        <f t="shared" si="3"/>
        <v>0</v>
      </c>
      <c r="GG10" s="189">
        <f t="shared" si="3"/>
        <v>0</v>
      </c>
      <c r="GH10" s="189">
        <f t="shared" si="3"/>
        <v>0</v>
      </c>
      <c r="GI10" s="189">
        <f t="shared" si="3"/>
        <v>0</v>
      </c>
      <c r="GJ10" s="189">
        <f t="shared" si="3"/>
        <v>0</v>
      </c>
      <c r="GK10" s="189">
        <f t="shared" si="3"/>
        <v>0</v>
      </c>
      <c r="GL10" s="189">
        <f t="shared" si="3"/>
        <v>0</v>
      </c>
      <c r="GM10" s="189">
        <f t="shared" si="3"/>
        <v>0</v>
      </c>
      <c r="GN10" s="189">
        <f t="shared" si="3"/>
        <v>0</v>
      </c>
      <c r="GO10" s="189">
        <f t="shared" si="3"/>
        <v>0</v>
      </c>
      <c r="GP10" s="189">
        <f t="shared" si="3"/>
        <v>0</v>
      </c>
      <c r="GQ10" s="189">
        <f t="shared" si="3"/>
        <v>0</v>
      </c>
      <c r="GR10" s="189">
        <f t="shared" si="3"/>
        <v>0</v>
      </c>
      <c r="GS10" s="189">
        <f t="shared" si="3"/>
        <v>0</v>
      </c>
      <c r="GT10" s="189">
        <f t="shared" si="3"/>
        <v>0</v>
      </c>
      <c r="GU10" s="189">
        <f t="shared" si="3"/>
        <v>0</v>
      </c>
      <c r="GV10" s="189">
        <f t="shared" si="3"/>
        <v>0</v>
      </c>
      <c r="GW10" s="189">
        <f t="shared" si="3"/>
        <v>0</v>
      </c>
      <c r="GX10" s="189">
        <f t="shared" si="3"/>
        <v>0</v>
      </c>
      <c r="GY10" s="189">
        <f t="shared" si="3"/>
        <v>0</v>
      </c>
      <c r="GZ10" s="189">
        <f t="shared" si="3"/>
        <v>0</v>
      </c>
      <c r="HA10" s="189">
        <f t="shared" si="3"/>
        <v>0</v>
      </c>
      <c r="HB10" s="189">
        <f t="shared" si="3"/>
        <v>0</v>
      </c>
      <c r="HC10" s="189">
        <f t="shared" si="3"/>
        <v>0</v>
      </c>
      <c r="HD10" s="189">
        <f t="shared" si="3"/>
        <v>0</v>
      </c>
      <c r="HE10" s="189">
        <f t="shared" si="3"/>
        <v>0</v>
      </c>
      <c r="HF10" s="189">
        <f t="shared" si="3"/>
        <v>0</v>
      </c>
      <c r="HG10" s="189">
        <f t="shared" si="3"/>
        <v>0</v>
      </c>
      <c r="HH10" s="189">
        <f t="shared" si="3"/>
        <v>0</v>
      </c>
      <c r="HI10" s="189">
        <f t="shared" si="3"/>
        <v>0</v>
      </c>
      <c r="HJ10" s="189">
        <f t="shared" si="3"/>
        <v>0</v>
      </c>
      <c r="HK10" s="189">
        <f t="shared" si="3"/>
        <v>0</v>
      </c>
      <c r="HL10" s="189">
        <f t="shared" si="3"/>
        <v>0</v>
      </c>
      <c r="HM10" s="189">
        <f t="shared" si="3"/>
        <v>0</v>
      </c>
      <c r="HN10" s="189">
        <f t="shared" si="3"/>
        <v>0</v>
      </c>
      <c r="HO10" s="189">
        <f t="shared" si="3"/>
        <v>0</v>
      </c>
      <c r="HP10" s="189">
        <f t="shared" si="3"/>
        <v>0</v>
      </c>
      <c r="HQ10" s="189">
        <f t="shared" si="3"/>
        <v>0</v>
      </c>
      <c r="HR10" s="189">
        <f t="shared" si="3"/>
        <v>0</v>
      </c>
      <c r="HS10" s="189">
        <f t="shared" si="3"/>
        <v>0</v>
      </c>
      <c r="HT10" s="189">
        <f t="shared" si="3"/>
        <v>0</v>
      </c>
      <c r="HU10" s="189">
        <f t="shared" si="3"/>
        <v>0</v>
      </c>
      <c r="HV10" s="189">
        <f t="shared" si="3"/>
        <v>0</v>
      </c>
      <c r="HW10" s="189">
        <f t="shared" si="3"/>
        <v>0</v>
      </c>
      <c r="HX10" s="189">
        <f t="shared" si="3"/>
        <v>0</v>
      </c>
      <c r="HY10" s="189">
        <f t="shared" si="3"/>
        <v>0</v>
      </c>
      <c r="HZ10" s="189">
        <f t="shared" si="3"/>
        <v>0</v>
      </c>
      <c r="IA10" s="189">
        <f t="shared" si="3"/>
        <v>0</v>
      </c>
      <c r="IB10" s="189">
        <f t="shared" si="3"/>
        <v>0</v>
      </c>
      <c r="IC10" s="189">
        <f t="shared" si="3"/>
        <v>0</v>
      </c>
      <c r="ID10" s="189">
        <f t="shared" si="3"/>
        <v>0</v>
      </c>
      <c r="IE10" s="189">
        <f t="shared" si="3"/>
        <v>0</v>
      </c>
      <c r="IF10" s="189">
        <f t="shared" si="3"/>
        <v>0</v>
      </c>
      <c r="IG10" s="189">
        <f t="shared" si="3"/>
        <v>0</v>
      </c>
      <c r="IH10" s="189">
        <f t="shared" si="3"/>
        <v>0</v>
      </c>
      <c r="II10" s="189">
        <f t="shared" si="3"/>
        <v>0</v>
      </c>
      <c r="IJ10" s="189">
        <f t="shared" si="3"/>
        <v>0</v>
      </c>
      <c r="IK10" s="189">
        <f t="shared" si="3"/>
        <v>0</v>
      </c>
      <c r="IL10" s="189">
        <f t="shared" si="3"/>
        <v>0</v>
      </c>
      <c r="IM10" s="189">
        <f t="shared" si="3"/>
        <v>0</v>
      </c>
      <c r="IN10" s="189">
        <f t="shared" si="3"/>
        <v>0</v>
      </c>
      <c r="IO10" s="189">
        <f t="shared" si="3"/>
        <v>0</v>
      </c>
      <c r="IP10" s="189">
        <f t="shared" si="3"/>
        <v>0</v>
      </c>
      <c r="IQ10" s="189">
        <f t="shared" ref="IQ10:KU10" si="4">(IQ6*IQ7+IQ8*IQ9)/1000</f>
        <v>0</v>
      </c>
      <c r="IR10" s="189">
        <f t="shared" si="4"/>
        <v>0</v>
      </c>
      <c r="IS10" s="189">
        <f t="shared" si="4"/>
        <v>0</v>
      </c>
      <c r="IT10" s="189">
        <f t="shared" si="4"/>
        <v>0</v>
      </c>
      <c r="IU10" s="189">
        <f t="shared" si="4"/>
        <v>0</v>
      </c>
      <c r="IV10" s="189">
        <f t="shared" si="4"/>
        <v>0</v>
      </c>
      <c r="IW10" s="189">
        <f t="shared" si="4"/>
        <v>0</v>
      </c>
      <c r="IX10" s="189">
        <f t="shared" si="4"/>
        <v>0</v>
      </c>
      <c r="IY10" s="189">
        <f t="shared" si="4"/>
        <v>0</v>
      </c>
      <c r="IZ10" s="189">
        <f t="shared" si="4"/>
        <v>0</v>
      </c>
      <c r="JA10" s="189">
        <f t="shared" si="4"/>
        <v>0</v>
      </c>
      <c r="JB10" s="189">
        <f t="shared" si="4"/>
        <v>0</v>
      </c>
      <c r="JC10" s="189">
        <f t="shared" si="4"/>
        <v>0</v>
      </c>
      <c r="JD10" s="189">
        <f t="shared" si="4"/>
        <v>0</v>
      </c>
      <c r="JE10" s="189">
        <f t="shared" si="4"/>
        <v>0</v>
      </c>
      <c r="JF10" s="189">
        <f t="shared" si="4"/>
        <v>0</v>
      </c>
      <c r="JG10" s="189">
        <f t="shared" si="4"/>
        <v>0</v>
      </c>
      <c r="JH10" s="189">
        <f t="shared" si="4"/>
        <v>0</v>
      </c>
      <c r="JI10" s="189">
        <f t="shared" si="4"/>
        <v>0</v>
      </c>
      <c r="JJ10" s="189">
        <f t="shared" si="4"/>
        <v>0</v>
      </c>
      <c r="JK10" s="189">
        <f t="shared" si="4"/>
        <v>0</v>
      </c>
      <c r="JL10" s="189">
        <f t="shared" si="4"/>
        <v>0</v>
      </c>
      <c r="JM10" s="189">
        <f t="shared" si="4"/>
        <v>0</v>
      </c>
      <c r="JN10" s="189">
        <f t="shared" si="4"/>
        <v>0</v>
      </c>
      <c r="JO10" s="189">
        <f t="shared" si="4"/>
        <v>0</v>
      </c>
      <c r="JP10" s="189">
        <f t="shared" si="4"/>
        <v>0</v>
      </c>
      <c r="JQ10" s="189">
        <f t="shared" si="4"/>
        <v>0</v>
      </c>
      <c r="JR10" s="189">
        <f t="shared" si="4"/>
        <v>0</v>
      </c>
      <c r="JS10" s="189">
        <f t="shared" si="4"/>
        <v>0</v>
      </c>
      <c r="JT10" s="189">
        <f t="shared" si="4"/>
        <v>0</v>
      </c>
      <c r="JU10" s="189">
        <f t="shared" si="4"/>
        <v>0</v>
      </c>
      <c r="JV10" s="189">
        <f t="shared" si="4"/>
        <v>0</v>
      </c>
      <c r="JW10" s="189">
        <f t="shared" si="4"/>
        <v>0</v>
      </c>
      <c r="JX10" s="189">
        <f t="shared" si="4"/>
        <v>0</v>
      </c>
      <c r="JY10" s="189">
        <f t="shared" si="4"/>
        <v>0</v>
      </c>
      <c r="JZ10" s="189">
        <f t="shared" si="4"/>
        <v>0</v>
      </c>
      <c r="KA10" s="189">
        <f t="shared" si="4"/>
        <v>0</v>
      </c>
      <c r="KB10" s="189">
        <f t="shared" si="4"/>
        <v>0</v>
      </c>
      <c r="KC10" s="189">
        <f t="shared" si="4"/>
        <v>0</v>
      </c>
      <c r="KD10" s="189">
        <f t="shared" si="4"/>
        <v>0</v>
      </c>
      <c r="KE10" s="189">
        <f t="shared" si="4"/>
        <v>0</v>
      </c>
      <c r="KF10" s="189">
        <f t="shared" si="4"/>
        <v>0</v>
      </c>
      <c r="KG10" s="189">
        <f t="shared" si="4"/>
        <v>0</v>
      </c>
      <c r="KH10" s="189">
        <f t="shared" si="4"/>
        <v>0</v>
      </c>
      <c r="KI10" s="189">
        <f t="shared" si="4"/>
        <v>0</v>
      </c>
      <c r="KJ10" s="189">
        <f t="shared" si="4"/>
        <v>0</v>
      </c>
      <c r="KK10" s="189">
        <f t="shared" si="4"/>
        <v>0</v>
      </c>
      <c r="KL10" s="189">
        <f t="shared" si="4"/>
        <v>0</v>
      </c>
      <c r="KM10" s="189">
        <f t="shared" si="4"/>
        <v>0</v>
      </c>
      <c r="KN10" s="189">
        <f t="shared" si="4"/>
        <v>0</v>
      </c>
      <c r="KO10" s="189">
        <f t="shared" si="4"/>
        <v>0</v>
      </c>
      <c r="KP10" s="189">
        <f t="shared" si="4"/>
        <v>0</v>
      </c>
      <c r="KQ10" s="189">
        <f t="shared" si="4"/>
        <v>0</v>
      </c>
      <c r="KR10" s="189">
        <f t="shared" si="4"/>
        <v>0</v>
      </c>
      <c r="KS10" s="189">
        <f t="shared" si="4"/>
        <v>0</v>
      </c>
      <c r="KT10" s="189">
        <f t="shared" si="4"/>
        <v>0</v>
      </c>
      <c r="KU10" s="189">
        <f t="shared" si="4"/>
        <v>0</v>
      </c>
    </row>
    <row r="11" spans="2:307" x14ac:dyDescent="0.15">
      <c r="B11" s="1186">
        <f>B10+1</f>
        <v>5</v>
      </c>
      <c r="C11" s="180" t="s">
        <v>364</v>
      </c>
      <c r="D11" s="180"/>
      <c r="E11" s="185" t="s">
        <v>365</v>
      </c>
      <c r="F11" s="186"/>
      <c r="G11" s="190"/>
      <c r="H11" s="596"/>
      <c r="I11" s="596"/>
      <c r="J11" s="596"/>
      <c r="K11" s="596"/>
      <c r="L11" s="596"/>
      <c r="M11" s="596"/>
      <c r="N11" s="596"/>
      <c r="O11" s="596"/>
      <c r="P11" s="596"/>
      <c r="Q11" s="596"/>
      <c r="R11" s="596"/>
      <c r="S11" s="596"/>
      <c r="T11" s="596"/>
      <c r="U11" s="596"/>
      <c r="V11" s="596"/>
      <c r="W11" s="596"/>
      <c r="X11" s="596"/>
      <c r="Y11" s="596"/>
      <c r="Z11" s="596"/>
      <c r="AA11" s="596"/>
      <c r="AB11" s="596"/>
      <c r="AC11" s="596"/>
      <c r="AD11" s="596"/>
      <c r="AE11" s="596"/>
      <c r="AF11" s="596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596"/>
      <c r="AS11" s="596"/>
      <c r="AT11" s="59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  <c r="CK11" s="596"/>
      <c r="CL11" s="596"/>
      <c r="CM11" s="596"/>
      <c r="CN11" s="596"/>
      <c r="CO11" s="596"/>
      <c r="CP11" s="596"/>
      <c r="CQ11" s="596"/>
      <c r="CR11" s="596"/>
      <c r="CS11" s="596"/>
      <c r="CT11" s="596"/>
      <c r="CU11" s="596"/>
      <c r="CV11" s="596"/>
      <c r="CW11" s="596"/>
      <c r="CX11" s="596"/>
      <c r="CY11" s="596"/>
      <c r="CZ11" s="596"/>
      <c r="DA11" s="596"/>
      <c r="DB11" s="596"/>
      <c r="DC11" s="596"/>
      <c r="DD11" s="596"/>
      <c r="DE11" s="596"/>
      <c r="DF11" s="596"/>
      <c r="DG11" s="596"/>
      <c r="DH11" s="596"/>
      <c r="DI11" s="596"/>
      <c r="DJ11" s="596"/>
      <c r="DK11" s="596"/>
      <c r="DL11" s="596"/>
      <c r="DM11" s="596"/>
      <c r="DN11" s="596"/>
      <c r="DO11" s="596"/>
      <c r="DP11" s="596"/>
      <c r="DQ11" s="596"/>
      <c r="DR11" s="596"/>
      <c r="DS11" s="596"/>
      <c r="DT11" s="596"/>
      <c r="DU11" s="596"/>
      <c r="DV11" s="596"/>
      <c r="DW11" s="596"/>
      <c r="DX11" s="596"/>
      <c r="DY11" s="596"/>
      <c r="DZ11" s="596"/>
      <c r="EA11" s="596"/>
      <c r="EB11" s="596"/>
      <c r="EC11" s="596"/>
      <c r="ED11" s="596"/>
      <c r="EE11" s="596"/>
      <c r="EF11" s="596"/>
      <c r="EG11" s="596"/>
      <c r="EH11" s="596"/>
      <c r="EI11" s="596"/>
      <c r="EJ11" s="596"/>
      <c r="EK11" s="596"/>
      <c r="EL11" s="596"/>
      <c r="EM11" s="596"/>
      <c r="EN11" s="596"/>
      <c r="EO11" s="596"/>
      <c r="EP11" s="596"/>
      <c r="EQ11" s="596"/>
      <c r="ER11" s="596"/>
      <c r="ES11" s="596"/>
      <c r="ET11" s="596"/>
      <c r="EU11" s="596"/>
      <c r="EV11" s="596"/>
      <c r="EW11" s="596"/>
      <c r="EX11" s="596"/>
      <c r="EY11" s="596"/>
      <c r="EZ11" s="596"/>
      <c r="FA11" s="596"/>
      <c r="FB11" s="596"/>
      <c r="FC11" s="596"/>
      <c r="FD11" s="596"/>
      <c r="FE11" s="596"/>
      <c r="FF11" s="596"/>
      <c r="FG11" s="596"/>
      <c r="FH11" s="596"/>
      <c r="FI11" s="596"/>
      <c r="FJ11" s="596"/>
      <c r="FK11" s="596"/>
      <c r="FL11" s="596"/>
      <c r="FM11" s="596"/>
      <c r="FN11" s="596"/>
      <c r="FO11" s="596"/>
      <c r="FP11" s="596"/>
      <c r="FQ11" s="596"/>
      <c r="FR11" s="596"/>
      <c r="FS11" s="596"/>
      <c r="FT11" s="596"/>
      <c r="FU11" s="596"/>
      <c r="FV11" s="596"/>
      <c r="FW11" s="596"/>
      <c r="FX11" s="596"/>
      <c r="FY11" s="596"/>
      <c r="FZ11" s="596"/>
      <c r="GA11" s="596"/>
      <c r="GB11" s="596"/>
      <c r="GC11" s="596"/>
      <c r="GD11" s="596"/>
      <c r="GE11" s="596"/>
      <c r="GF11" s="596"/>
      <c r="GG11" s="596"/>
      <c r="GH11" s="596"/>
      <c r="GI11" s="596"/>
      <c r="GJ11" s="596"/>
      <c r="GK11" s="596"/>
      <c r="GL11" s="596"/>
      <c r="GM11" s="596"/>
      <c r="GN11" s="596"/>
      <c r="GO11" s="596"/>
      <c r="GP11" s="596"/>
      <c r="GQ11" s="596"/>
      <c r="GR11" s="596"/>
      <c r="GS11" s="596"/>
      <c r="GT11" s="596"/>
      <c r="GU11" s="596"/>
      <c r="GV11" s="596"/>
      <c r="GW11" s="596"/>
      <c r="GX11" s="596"/>
      <c r="GY11" s="596"/>
      <c r="GZ11" s="596"/>
      <c r="HA11" s="596"/>
      <c r="HB11" s="596"/>
      <c r="HC11" s="596"/>
      <c r="HD11" s="596"/>
      <c r="HE11" s="596"/>
      <c r="HF11" s="596"/>
      <c r="HG11" s="596"/>
      <c r="HH11" s="596"/>
      <c r="HI11" s="596"/>
      <c r="HJ11" s="596"/>
      <c r="HK11" s="596"/>
      <c r="HL11" s="596"/>
      <c r="HM11" s="596"/>
      <c r="HN11" s="596"/>
      <c r="HO11" s="596"/>
      <c r="HP11" s="596"/>
      <c r="HQ11" s="596"/>
      <c r="HR11" s="596"/>
      <c r="HS11" s="596"/>
      <c r="HT11" s="596"/>
      <c r="HU11" s="596"/>
      <c r="HV11" s="596"/>
      <c r="HW11" s="596"/>
      <c r="HX11" s="596"/>
      <c r="HY11" s="596"/>
      <c r="HZ11" s="596"/>
      <c r="IA11" s="596"/>
      <c r="IB11" s="596"/>
      <c r="IC11" s="596"/>
      <c r="ID11" s="596"/>
      <c r="IE11" s="596"/>
      <c r="IF11" s="596"/>
      <c r="IG11" s="596"/>
      <c r="IH11" s="596"/>
      <c r="II11" s="596"/>
      <c r="IJ11" s="596"/>
      <c r="IK11" s="596"/>
      <c r="IL11" s="596"/>
      <c r="IM11" s="596"/>
      <c r="IN11" s="596"/>
      <c r="IO11" s="596"/>
      <c r="IP11" s="596"/>
      <c r="IQ11" s="596"/>
      <c r="IR11" s="596"/>
      <c r="IS11" s="596"/>
      <c r="IT11" s="596"/>
      <c r="IU11" s="596"/>
      <c r="IV11" s="596"/>
      <c r="IW11" s="596"/>
      <c r="IX11" s="596"/>
      <c r="IY11" s="596"/>
      <c r="IZ11" s="596"/>
      <c r="JA11" s="596"/>
      <c r="JB11" s="596"/>
      <c r="JC11" s="596"/>
      <c r="JD11" s="596"/>
      <c r="JE11" s="596"/>
      <c r="JF11" s="596"/>
      <c r="JG11" s="596"/>
      <c r="JH11" s="596"/>
      <c r="JI11" s="596"/>
      <c r="JJ11" s="596"/>
      <c r="JK11" s="596"/>
      <c r="JL11" s="596"/>
      <c r="JM11" s="596"/>
      <c r="JN11" s="596"/>
      <c r="JO11" s="596"/>
      <c r="JP11" s="596"/>
      <c r="JQ11" s="596"/>
      <c r="JR11" s="596"/>
      <c r="JS11" s="596"/>
      <c r="JT11" s="596"/>
      <c r="JU11" s="596"/>
      <c r="JV11" s="596"/>
      <c r="JW11" s="596"/>
      <c r="JX11" s="596"/>
      <c r="JY11" s="596"/>
      <c r="JZ11" s="596"/>
      <c r="KA11" s="596"/>
      <c r="KB11" s="596"/>
      <c r="KC11" s="596"/>
      <c r="KD11" s="596"/>
      <c r="KE11" s="596"/>
      <c r="KF11" s="596"/>
      <c r="KG11" s="596"/>
      <c r="KH11" s="596"/>
      <c r="KI11" s="596"/>
      <c r="KJ11" s="596"/>
      <c r="KK11" s="596"/>
      <c r="KL11" s="596"/>
      <c r="KM11" s="596"/>
      <c r="KN11" s="596"/>
      <c r="KO11" s="596"/>
      <c r="KP11" s="596"/>
      <c r="KQ11" s="596"/>
      <c r="KR11" s="596"/>
      <c r="KS11" s="596"/>
      <c r="KT11" s="596"/>
      <c r="KU11" s="596"/>
    </row>
    <row r="12" spans="2:307" x14ac:dyDescent="0.15">
      <c r="B12" s="1187"/>
      <c r="C12" s="191" t="s">
        <v>366</v>
      </c>
      <c r="D12" s="191"/>
      <c r="E12" s="192" t="s">
        <v>367</v>
      </c>
      <c r="F12" s="186"/>
      <c r="G12" s="190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597"/>
      <c r="AD12" s="597"/>
      <c r="AE12" s="597"/>
      <c r="AF12" s="597"/>
      <c r="AG12" s="597"/>
      <c r="AH12" s="597"/>
      <c r="AI12" s="597"/>
      <c r="AJ12" s="597"/>
      <c r="AK12" s="597"/>
      <c r="AL12" s="597"/>
      <c r="AM12" s="597"/>
      <c r="AN12" s="597"/>
      <c r="AO12" s="597"/>
      <c r="AP12" s="597"/>
      <c r="AQ12" s="597"/>
      <c r="AR12" s="597"/>
      <c r="AS12" s="597"/>
      <c r="AT12" s="597"/>
      <c r="AU12" s="597"/>
      <c r="AV12" s="597"/>
      <c r="AW12" s="597"/>
      <c r="AX12" s="597"/>
      <c r="AY12" s="597"/>
      <c r="AZ12" s="597"/>
      <c r="BA12" s="597"/>
      <c r="BB12" s="597"/>
      <c r="BC12" s="597"/>
      <c r="BD12" s="597"/>
      <c r="BE12" s="597"/>
      <c r="BF12" s="597"/>
      <c r="BG12" s="597"/>
      <c r="BH12" s="597"/>
      <c r="BI12" s="597"/>
      <c r="BJ12" s="597"/>
      <c r="BK12" s="597"/>
      <c r="BL12" s="597"/>
      <c r="BM12" s="597"/>
      <c r="BN12" s="597"/>
      <c r="BO12" s="597"/>
      <c r="BP12" s="597"/>
      <c r="BQ12" s="597"/>
      <c r="BR12" s="597"/>
      <c r="BS12" s="597"/>
      <c r="BT12" s="597"/>
      <c r="BU12" s="597"/>
      <c r="BV12" s="597"/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  <c r="CI12" s="597"/>
      <c r="CJ12" s="597"/>
      <c r="CK12" s="597"/>
      <c r="CL12" s="597"/>
      <c r="CM12" s="597"/>
      <c r="CN12" s="597"/>
      <c r="CO12" s="597"/>
      <c r="CP12" s="597"/>
      <c r="CQ12" s="597"/>
      <c r="CR12" s="597"/>
      <c r="CS12" s="597"/>
      <c r="CT12" s="597"/>
      <c r="CU12" s="597"/>
      <c r="CV12" s="597"/>
      <c r="CW12" s="597"/>
      <c r="CX12" s="597"/>
      <c r="CY12" s="597"/>
      <c r="CZ12" s="597"/>
      <c r="DA12" s="597"/>
      <c r="DB12" s="597"/>
      <c r="DC12" s="597"/>
      <c r="DD12" s="597"/>
      <c r="DE12" s="597"/>
      <c r="DF12" s="597"/>
      <c r="DG12" s="597"/>
      <c r="DH12" s="597"/>
      <c r="DI12" s="597"/>
      <c r="DJ12" s="597"/>
      <c r="DK12" s="597"/>
      <c r="DL12" s="597"/>
      <c r="DM12" s="597"/>
      <c r="DN12" s="597"/>
      <c r="DO12" s="597"/>
      <c r="DP12" s="597"/>
      <c r="DQ12" s="597"/>
      <c r="DR12" s="597"/>
      <c r="DS12" s="597"/>
      <c r="DT12" s="597"/>
      <c r="DU12" s="597"/>
      <c r="DV12" s="597"/>
      <c r="DW12" s="597"/>
      <c r="DX12" s="597"/>
      <c r="DY12" s="597"/>
      <c r="DZ12" s="597"/>
      <c r="EA12" s="597"/>
      <c r="EB12" s="597"/>
      <c r="EC12" s="597"/>
      <c r="ED12" s="597"/>
      <c r="EE12" s="597"/>
      <c r="EF12" s="597"/>
      <c r="EG12" s="597"/>
      <c r="EH12" s="597"/>
      <c r="EI12" s="597"/>
      <c r="EJ12" s="597"/>
      <c r="EK12" s="597"/>
      <c r="EL12" s="597"/>
      <c r="EM12" s="597"/>
      <c r="EN12" s="597"/>
      <c r="EO12" s="597"/>
      <c r="EP12" s="597"/>
      <c r="EQ12" s="597"/>
      <c r="ER12" s="597"/>
      <c r="ES12" s="597"/>
      <c r="ET12" s="597"/>
      <c r="EU12" s="597"/>
      <c r="EV12" s="597"/>
      <c r="EW12" s="597"/>
      <c r="EX12" s="597"/>
      <c r="EY12" s="597"/>
      <c r="EZ12" s="597"/>
      <c r="FA12" s="597"/>
      <c r="FB12" s="597"/>
      <c r="FC12" s="597"/>
      <c r="FD12" s="597"/>
      <c r="FE12" s="597"/>
      <c r="FF12" s="597"/>
      <c r="FG12" s="597"/>
      <c r="FH12" s="597"/>
      <c r="FI12" s="597"/>
      <c r="FJ12" s="597"/>
      <c r="FK12" s="597"/>
      <c r="FL12" s="597"/>
      <c r="FM12" s="597"/>
      <c r="FN12" s="597"/>
      <c r="FO12" s="597"/>
      <c r="FP12" s="597"/>
      <c r="FQ12" s="597"/>
      <c r="FR12" s="597"/>
      <c r="FS12" s="597"/>
      <c r="FT12" s="597"/>
      <c r="FU12" s="597"/>
      <c r="FV12" s="597"/>
      <c r="FW12" s="597"/>
      <c r="FX12" s="597"/>
      <c r="FY12" s="597"/>
      <c r="FZ12" s="597"/>
      <c r="GA12" s="597"/>
      <c r="GB12" s="597"/>
      <c r="GC12" s="597"/>
      <c r="GD12" s="597"/>
      <c r="GE12" s="597"/>
      <c r="GF12" s="597"/>
      <c r="GG12" s="597"/>
      <c r="GH12" s="597"/>
      <c r="GI12" s="597"/>
      <c r="GJ12" s="597"/>
      <c r="GK12" s="597"/>
      <c r="GL12" s="597"/>
      <c r="GM12" s="597"/>
      <c r="GN12" s="597"/>
      <c r="GO12" s="597"/>
      <c r="GP12" s="597"/>
      <c r="GQ12" s="597"/>
      <c r="GR12" s="597"/>
      <c r="GS12" s="597"/>
      <c r="GT12" s="597"/>
      <c r="GU12" s="597"/>
      <c r="GV12" s="597"/>
      <c r="GW12" s="597"/>
      <c r="GX12" s="597"/>
      <c r="GY12" s="597"/>
      <c r="GZ12" s="597"/>
      <c r="HA12" s="597"/>
      <c r="HB12" s="597"/>
      <c r="HC12" s="597"/>
      <c r="HD12" s="597"/>
      <c r="HE12" s="597"/>
      <c r="HF12" s="597"/>
      <c r="HG12" s="597"/>
      <c r="HH12" s="597"/>
      <c r="HI12" s="597"/>
      <c r="HJ12" s="597"/>
      <c r="HK12" s="597"/>
      <c r="HL12" s="597"/>
      <c r="HM12" s="597"/>
      <c r="HN12" s="597"/>
      <c r="HO12" s="597"/>
      <c r="HP12" s="597"/>
      <c r="HQ12" s="597"/>
      <c r="HR12" s="597"/>
      <c r="HS12" s="597"/>
      <c r="HT12" s="597"/>
      <c r="HU12" s="597"/>
      <c r="HV12" s="597"/>
      <c r="HW12" s="597"/>
      <c r="HX12" s="597"/>
      <c r="HY12" s="597"/>
      <c r="HZ12" s="597"/>
      <c r="IA12" s="597"/>
      <c r="IB12" s="597"/>
      <c r="IC12" s="597"/>
      <c r="ID12" s="597"/>
      <c r="IE12" s="597"/>
      <c r="IF12" s="597"/>
      <c r="IG12" s="597"/>
      <c r="IH12" s="597"/>
      <c r="II12" s="597"/>
      <c r="IJ12" s="597"/>
      <c r="IK12" s="597"/>
      <c r="IL12" s="597"/>
      <c r="IM12" s="597"/>
      <c r="IN12" s="597"/>
      <c r="IO12" s="597"/>
      <c r="IP12" s="597"/>
      <c r="IQ12" s="597"/>
      <c r="IR12" s="597"/>
      <c r="IS12" s="597"/>
      <c r="IT12" s="597"/>
      <c r="IU12" s="597"/>
      <c r="IV12" s="597"/>
      <c r="IW12" s="597"/>
      <c r="IX12" s="597"/>
      <c r="IY12" s="597"/>
      <c r="IZ12" s="597"/>
      <c r="JA12" s="597"/>
      <c r="JB12" s="597"/>
      <c r="JC12" s="597"/>
      <c r="JD12" s="597"/>
      <c r="JE12" s="597"/>
      <c r="JF12" s="597"/>
      <c r="JG12" s="597"/>
      <c r="JH12" s="597"/>
      <c r="JI12" s="597"/>
      <c r="JJ12" s="597"/>
      <c r="JK12" s="597"/>
      <c r="JL12" s="597"/>
      <c r="JM12" s="597"/>
      <c r="JN12" s="597"/>
      <c r="JO12" s="597"/>
      <c r="JP12" s="597"/>
      <c r="JQ12" s="597"/>
      <c r="JR12" s="597"/>
      <c r="JS12" s="597"/>
      <c r="JT12" s="597"/>
      <c r="JU12" s="597"/>
      <c r="JV12" s="597"/>
      <c r="JW12" s="597"/>
      <c r="JX12" s="597"/>
      <c r="JY12" s="597"/>
      <c r="JZ12" s="597"/>
      <c r="KA12" s="597"/>
      <c r="KB12" s="597"/>
      <c r="KC12" s="597"/>
      <c r="KD12" s="597"/>
      <c r="KE12" s="597"/>
      <c r="KF12" s="597"/>
      <c r="KG12" s="597"/>
      <c r="KH12" s="597"/>
      <c r="KI12" s="597"/>
      <c r="KJ12" s="597"/>
      <c r="KK12" s="597"/>
      <c r="KL12" s="597"/>
      <c r="KM12" s="597"/>
      <c r="KN12" s="597"/>
      <c r="KO12" s="597"/>
      <c r="KP12" s="597"/>
      <c r="KQ12" s="597"/>
      <c r="KR12" s="597"/>
      <c r="KS12" s="597"/>
      <c r="KT12" s="597"/>
      <c r="KU12" s="597"/>
    </row>
    <row r="13" spans="2:307" ht="17" x14ac:dyDescent="0.15">
      <c r="B13" s="1188"/>
      <c r="C13" s="180" t="s">
        <v>368</v>
      </c>
      <c r="D13" s="180"/>
      <c r="E13" s="185" t="s">
        <v>369</v>
      </c>
      <c r="F13" s="186" t="s">
        <v>370</v>
      </c>
      <c r="G13" s="190"/>
      <c r="H13" s="193">
        <f>H11*H12</f>
        <v>0</v>
      </c>
      <c r="I13" s="193">
        <f t="shared" ref="I13:BE13" si="5">I11*I12</f>
        <v>0</v>
      </c>
      <c r="J13" s="193">
        <f t="shared" si="5"/>
        <v>0</v>
      </c>
      <c r="K13" s="193">
        <f t="shared" si="5"/>
        <v>0</v>
      </c>
      <c r="L13" s="193">
        <f t="shared" si="5"/>
        <v>0</v>
      </c>
      <c r="M13" s="193">
        <f t="shared" si="5"/>
        <v>0</v>
      </c>
      <c r="N13" s="193">
        <f t="shared" si="5"/>
        <v>0</v>
      </c>
      <c r="O13" s="193">
        <f t="shared" si="5"/>
        <v>0</v>
      </c>
      <c r="P13" s="193">
        <f t="shared" si="5"/>
        <v>0</v>
      </c>
      <c r="Q13" s="193">
        <f t="shared" si="5"/>
        <v>0</v>
      </c>
      <c r="R13" s="193">
        <f t="shared" si="5"/>
        <v>0</v>
      </c>
      <c r="S13" s="193">
        <f t="shared" si="5"/>
        <v>0</v>
      </c>
      <c r="T13" s="193">
        <f t="shared" si="5"/>
        <v>0</v>
      </c>
      <c r="U13" s="193">
        <f t="shared" si="5"/>
        <v>0</v>
      </c>
      <c r="V13" s="193">
        <f t="shared" si="5"/>
        <v>0</v>
      </c>
      <c r="W13" s="193">
        <f t="shared" si="5"/>
        <v>0</v>
      </c>
      <c r="X13" s="193">
        <f t="shared" si="5"/>
        <v>0</v>
      </c>
      <c r="Y13" s="193">
        <f t="shared" si="5"/>
        <v>0</v>
      </c>
      <c r="Z13" s="193">
        <f t="shared" si="5"/>
        <v>0</v>
      </c>
      <c r="AA13" s="193">
        <f t="shared" si="5"/>
        <v>0</v>
      </c>
      <c r="AB13" s="193">
        <f t="shared" si="5"/>
        <v>0</v>
      </c>
      <c r="AC13" s="193">
        <f t="shared" si="5"/>
        <v>0</v>
      </c>
      <c r="AD13" s="193">
        <f t="shared" si="5"/>
        <v>0</v>
      </c>
      <c r="AE13" s="193">
        <f t="shared" si="5"/>
        <v>0</v>
      </c>
      <c r="AF13" s="193">
        <f t="shared" si="5"/>
        <v>0</v>
      </c>
      <c r="AG13" s="193">
        <f t="shared" si="5"/>
        <v>0</v>
      </c>
      <c r="AH13" s="193">
        <f t="shared" si="5"/>
        <v>0</v>
      </c>
      <c r="AI13" s="193">
        <f t="shared" si="5"/>
        <v>0</v>
      </c>
      <c r="AJ13" s="193">
        <f t="shared" si="5"/>
        <v>0</v>
      </c>
      <c r="AK13" s="193">
        <f t="shared" si="5"/>
        <v>0</v>
      </c>
      <c r="AL13" s="193">
        <f t="shared" si="5"/>
        <v>0</v>
      </c>
      <c r="AM13" s="193">
        <f t="shared" si="5"/>
        <v>0</v>
      </c>
      <c r="AN13" s="193">
        <f t="shared" si="5"/>
        <v>0</v>
      </c>
      <c r="AO13" s="193">
        <f t="shared" si="5"/>
        <v>0</v>
      </c>
      <c r="AP13" s="193">
        <f t="shared" si="5"/>
        <v>0</v>
      </c>
      <c r="AQ13" s="193">
        <f t="shared" si="5"/>
        <v>0</v>
      </c>
      <c r="AR13" s="193">
        <f t="shared" si="5"/>
        <v>0</v>
      </c>
      <c r="AS13" s="193">
        <f t="shared" si="5"/>
        <v>0</v>
      </c>
      <c r="AT13" s="193">
        <f t="shared" si="5"/>
        <v>0</v>
      </c>
      <c r="AU13" s="193">
        <f t="shared" si="5"/>
        <v>0</v>
      </c>
      <c r="AV13" s="193">
        <f t="shared" si="5"/>
        <v>0</v>
      </c>
      <c r="AW13" s="193">
        <f t="shared" si="5"/>
        <v>0</v>
      </c>
      <c r="AX13" s="193">
        <f t="shared" si="5"/>
        <v>0</v>
      </c>
      <c r="AY13" s="193">
        <f t="shared" si="5"/>
        <v>0</v>
      </c>
      <c r="AZ13" s="193">
        <f t="shared" si="5"/>
        <v>0</v>
      </c>
      <c r="BA13" s="193">
        <f t="shared" si="5"/>
        <v>0</v>
      </c>
      <c r="BB13" s="193">
        <f t="shared" si="5"/>
        <v>0</v>
      </c>
      <c r="BC13" s="193">
        <f t="shared" si="5"/>
        <v>0</v>
      </c>
      <c r="BD13" s="193">
        <f t="shared" si="5"/>
        <v>0</v>
      </c>
      <c r="BE13" s="193">
        <f t="shared" si="5"/>
        <v>0</v>
      </c>
      <c r="BF13" s="193">
        <f t="shared" ref="BF13:DQ13" si="6">BF11*BF12</f>
        <v>0</v>
      </c>
      <c r="BG13" s="193">
        <f t="shared" si="6"/>
        <v>0</v>
      </c>
      <c r="BH13" s="193">
        <f t="shared" si="6"/>
        <v>0</v>
      </c>
      <c r="BI13" s="193">
        <f t="shared" si="6"/>
        <v>0</v>
      </c>
      <c r="BJ13" s="193">
        <f t="shared" si="6"/>
        <v>0</v>
      </c>
      <c r="BK13" s="193">
        <f t="shared" si="6"/>
        <v>0</v>
      </c>
      <c r="BL13" s="193">
        <f t="shared" si="6"/>
        <v>0</v>
      </c>
      <c r="BM13" s="193">
        <f t="shared" si="6"/>
        <v>0</v>
      </c>
      <c r="BN13" s="193">
        <f t="shared" si="6"/>
        <v>0</v>
      </c>
      <c r="BO13" s="193">
        <f t="shared" si="6"/>
        <v>0</v>
      </c>
      <c r="BP13" s="193">
        <f t="shared" si="6"/>
        <v>0</v>
      </c>
      <c r="BQ13" s="193">
        <f t="shared" si="6"/>
        <v>0</v>
      </c>
      <c r="BR13" s="193">
        <f t="shared" si="6"/>
        <v>0</v>
      </c>
      <c r="BS13" s="193">
        <f t="shared" si="6"/>
        <v>0</v>
      </c>
      <c r="BT13" s="193">
        <f t="shared" si="6"/>
        <v>0</v>
      </c>
      <c r="BU13" s="193">
        <f t="shared" si="6"/>
        <v>0</v>
      </c>
      <c r="BV13" s="193">
        <f t="shared" si="6"/>
        <v>0</v>
      </c>
      <c r="BW13" s="193">
        <f t="shared" si="6"/>
        <v>0</v>
      </c>
      <c r="BX13" s="193">
        <f t="shared" si="6"/>
        <v>0</v>
      </c>
      <c r="BY13" s="193">
        <f t="shared" si="6"/>
        <v>0</v>
      </c>
      <c r="BZ13" s="193">
        <f t="shared" si="6"/>
        <v>0</v>
      </c>
      <c r="CA13" s="193">
        <f t="shared" si="6"/>
        <v>0</v>
      </c>
      <c r="CB13" s="193">
        <f t="shared" si="6"/>
        <v>0</v>
      </c>
      <c r="CC13" s="193">
        <f t="shared" si="6"/>
        <v>0</v>
      </c>
      <c r="CD13" s="193">
        <f t="shared" si="6"/>
        <v>0</v>
      </c>
      <c r="CE13" s="193">
        <f t="shared" si="6"/>
        <v>0</v>
      </c>
      <c r="CF13" s="193">
        <f t="shared" si="6"/>
        <v>0</v>
      </c>
      <c r="CG13" s="193">
        <f t="shared" si="6"/>
        <v>0</v>
      </c>
      <c r="CH13" s="193">
        <f t="shared" si="6"/>
        <v>0</v>
      </c>
      <c r="CI13" s="193">
        <f t="shared" si="6"/>
        <v>0</v>
      </c>
      <c r="CJ13" s="193">
        <f t="shared" si="6"/>
        <v>0</v>
      </c>
      <c r="CK13" s="193">
        <f t="shared" si="6"/>
        <v>0</v>
      </c>
      <c r="CL13" s="193">
        <f t="shared" si="6"/>
        <v>0</v>
      </c>
      <c r="CM13" s="193">
        <f t="shared" si="6"/>
        <v>0</v>
      </c>
      <c r="CN13" s="193">
        <f t="shared" si="6"/>
        <v>0</v>
      </c>
      <c r="CO13" s="193">
        <f t="shared" si="6"/>
        <v>0</v>
      </c>
      <c r="CP13" s="193">
        <f t="shared" si="6"/>
        <v>0</v>
      </c>
      <c r="CQ13" s="193">
        <f t="shared" si="6"/>
        <v>0</v>
      </c>
      <c r="CR13" s="193">
        <f t="shared" si="6"/>
        <v>0</v>
      </c>
      <c r="CS13" s="193">
        <f t="shared" si="6"/>
        <v>0</v>
      </c>
      <c r="CT13" s="193">
        <f t="shared" si="6"/>
        <v>0</v>
      </c>
      <c r="CU13" s="193">
        <f t="shared" si="6"/>
        <v>0</v>
      </c>
      <c r="CV13" s="193">
        <f t="shared" si="6"/>
        <v>0</v>
      </c>
      <c r="CW13" s="193">
        <f t="shared" si="6"/>
        <v>0</v>
      </c>
      <c r="CX13" s="193">
        <f t="shared" si="6"/>
        <v>0</v>
      </c>
      <c r="CY13" s="193">
        <f t="shared" si="6"/>
        <v>0</v>
      </c>
      <c r="CZ13" s="193">
        <f t="shared" si="6"/>
        <v>0</v>
      </c>
      <c r="DA13" s="193">
        <f t="shared" si="6"/>
        <v>0</v>
      </c>
      <c r="DB13" s="193">
        <f t="shared" si="6"/>
        <v>0</v>
      </c>
      <c r="DC13" s="193">
        <f t="shared" si="6"/>
        <v>0</v>
      </c>
      <c r="DD13" s="193">
        <f t="shared" si="6"/>
        <v>0</v>
      </c>
      <c r="DE13" s="193">
        <f t="shared" si="6"/>
        <v>0</v>
      </c>
      <c r="DF13" s="193">
        <f t="shared" si="6"/>
        <v>0</v>
      </c>
      <c r="DG13" s="193">
        <f t="shared" si="6"/>
        <v>0</v>
      </c>
      <c r="DH13" s="193">
        <f t="shared" si="6"/>
        <v>0</v>
      </c>
      <c r="DI13" s="193">
        <f t="shared" si="6"/>
        <v>0</v>
      </c>
      <c r="DJ13" s="193">
        <f t="shared" si="6"/>
        <v>0</v>
      </c>
      <c r="DK13" s="193">
        <f t="shared" si="6"/>
        <v>0</v>
      </c>
      <c r="DL13" s="193">
        <f t="shared" si="6"/>
        <v>0</v>
      </c>
      <c r="DM13" s="193">
        <f t="shared" si="6"/>
        <v>0</v>
      </c>
      <c r="DN13" s="193">
        <f t="shared" si="6"/>
        <v>0</v>
      </c>
      <c r="DO13" s="193">
        <f t="shared" si="6"/>
        <v>0</v>
      </c>
      <c r="DP13" s="193">
        <f t="shared" si="6"/>
        <v>0</v>
      </c>
      <c r="DQ13" s="193">
        <f t="shared" si="6"/>
        <v>0</v>
      </c>
      <c r="DR13" s="193">
        <f t="shared" ref="DR13:GC13" si="7">DR11*DR12</f>
        <v>0</v>
      </c>
      <c r="DS13" s="193">
        <f t="shared" si="7"/>
        <v>0</v>
      </c>
      <c r="DT13" s="193">
        <f t="shared" si="7"/>
        <v>0</v>
      </c>
      <c r="DU13" s="193">
        <f t="shared" si="7"/>
        <v>0</v>
      </c>
      <c r="DV13" s="193">
        <f t="shared" si="7"/>
        <v>0</v>
      </c>
      <c r="DW13" s="193">
        <f t="shared" si="7"/>
        <v>0</v>
      </c>
      <c r="DX13" s="193">
        <f t="shared" si="7"/>
        <v>0</v>
      </c>
      <c r="DY13" s="193">
        <f t="shared" si="7"/>
        <v>0</v>
      </c>
      <c r="DZ13" s="193">
        <f t="shared" si="7"/>
        <v>0</v>
      </c>
      <c r="EA13" s="193">
        <f t="shared" si="7"/>
        <v>0</v>
      </c>
      <c r="EB13" s="193">
        <f t="shared" si="7"/>
        <v>0</v>
      </c>
      <c r="EC13" s="193">
        <f t="shared" si="7"/>
        <v>0</v>
      </c>
      <c r="ED13" s="193">
        <f t="shared" si="7"/>
        <v>0</v>
      </c>
      <c r="EE13" s="193">
        <f t="shared" si="7"/>
        <v>0</v>
      </c>
      <c r="EF13" s="193">
        <f t="shared" si="7"/>
        <v>0</v>
      </c>
      <c r="EG13" s="193">
        <f t="shared" si="7"/>
        <v>0</v>
      </c>
      <c r="EH13" s="193">
        <f t="shared" si="7"/>
        <v>0</v>
      </c>
      <c r="EI13" s="193">
        <f t="shared" si="7"/>
        <v>0</v>
      </c>
      <c r="EJ13" s="193">
        <f t="shared" si="7"/>
        <v>0</v>
      </c>
      <c r="EK13" s="193">
        <f t="shared" si="7"/>
        <v>0</v>
      </c>
      <c r="EL13" s="193">
        <f t="shared" si="7"/>
        <v>0</v>
      </c>
      <c r="EM13" s="193">
        <f t="shared" si="7"/>
        <v>0</v>
      </c>
      <c r="EN13" s="193">
        <f t="shared" si="7"/>
        <v>0</v>
      </c>
      <c r="EO13" s="193">
        <f t="shared" si="7"/>
        <v>0</v>
      </c>
      <c r="EP13" s="193">
        <f t="shared" si="7"/>
        <v>0</v>
      </c>
      <c r="EQ13" s="193">
        <f t="shared" si="7"/>
        <v>0</v>
      </c>
      <c r="ER13" s="193">
        <f t="shared" si="7"/>
        <v>0</v>
      </c>
      <c r="ES13" s="193">
        <f t="shared" si="7"/>
        <v>0</v>
      </c>
      <c r="ET13" s="193">
        <f t="shared" si="7"/>
        <v>0</v>
      </c>
      <c r="EU13" s="193">
        <f t="shared" si="7"/>
        <v>0</v>
      </c>
      <c r="EV13" s="193">
        <f t="shared" si="7"/>
        <v>0</v>
      </c>
      <c r="EW13" s="193">
        <f t="shared" si="7"/>
        <v>0</v>
      </c>
      <c r="EX13" s="193">
        <f t="shared" si="7"/>
        <v>0</v>
      </c>
      <c r="EY13" s="193">
        <f t="shared" si="7"/>
        <v>0</v>
      </c>
      <c r="EZ13" s="193">
        <f t="shared" si="7"/>
        <v>0</v>
      </c>
      <c r="FA13" s="193">
        <f t="shared" si="7"/>
        <v>0</v>
      </c>
      <c r="FB13" s="193">
        <f t="shared" si="7"/>
        <v>0</v>
      </c>
      <c r="FC13" s="193">
        <f t="shared" si="7"/>
        <v>0</v>
      </c>
      <c r="FD13" s="193">
        <f t="shared" si="7"/>
        <v>0</v>
      </c>
      <c r="FE13" s="193">
        <f t="shared" si="7"/>
        <v>0</v>
      </c>
      <c r="FF13" s="193">
        <f t="shared" si="7"/>
        <v>0</v>
      </c>
      <c r="FG13" s="193">
        <f t="shared" si="7"/>
        <v>0</v>
      </c>
      <c r="FH13" s="193">
        <f t="shared" si="7"/>
        <v>0</v>
      </c>
      <c r="FI13" s="193">
        <f t="shared" si="7"/>
        <v>0</v>
      </c>
      <c r="FJ13" s="193">
        <f t="shared" si="7"/>
        <v>0</v>
      </c>
      <c r="FK13" s="193">
        <f t="shared" si="7"/>
        <v>0</v>
      </c>
      <c r="FL13" s="193">
        <f t="shared" si="7"/>
        <v>0</v>
      </c>
      <c r="FM13" s="193">
        <f t="shared" si="7"/>
        <v>0</v>
      </c>
      <c r="FN13" s="193">
        <f t="shared" si="7"/>
        <v>0</v>
      </c>
      <c r="FO13" s="193">
        <f t="shared" si="7"/>
        <v>0</v>
      </c>
      <c r="FP13" s="193">
        <f t="shared" si="7"/>
        <v>0</v>
      </c>
      <c r="FQ13" s="193">
        <f t="shared" si="7"/>
        <v>0</v>
      </c>
      <c r="FR13" s="193">
        <f t="shared" si="7"/>
        <v>0</v>
      </c>
      <c r="FS13" s="193">
        <f t="shared" si="7"/>
        <v>0</v>
      </c>
      <c r="FT13" s="193">
        <f t="shared" si="7"/>
        <v>0</v>
      </c>
      <c r="FU13" s="193">
        <f t="shared" si="7"/>
        <v>0</v>
      </c>
      <c r="FV13" s="193">
        <f t="shared" si="7"/>
        <v>0</v>
      </c>
      <c r="FW13" s="193">
        <f t="shared" si="7"/>
        <v>0</v>
      </c>
      <c r="FX13" s="193">
        <f t="shared" si="7"/>
        <v>0</v>
      </c>
      <c r="FY13" s="193">
        <f t="shared" si="7"/>
        <v>0</v>
      </c>
      <c r="FZ13" s="193">
        <f t="shared" si="7"/>
        <v>0</v>
      </c>
      <c r="GA13" s="193">
        <f t="shared" si="7"/>
        <v>0</v>
      </c>
      <c r="GB13" s="193">
        <f t="shared" si="7"/>
        <v>0</v>
      </c>
      <c r="GC13" s="193">
        <f t="shared" si="7"/>
        <v>0</v>
      </c>
      <c r="GD13" s="193">
        <f t="shared" ref="GD13:IO13" si="8">GD11*GD12</f>
        <v>0</v>
      </c>
      <c r="GE13" s="193">
        <f t="shared" si="8"/>
        <v>0</v>
      </c>
      <c r="GF13" s="193">
        <f t="shared" si="8"/>
        <v>0</v>
      </c>
      <c r="GG13" s="193">
        <f t="shared" si="8"/>
        <v>0</v>
      </c>
      <c r="GH13" s="193">
        <f t="shared" si="8"/>
        <v>0</v>
      </c>
      <c r="GI13" s="193">
        <f t="shared" si="8"/>
        <v>0</v>
      </c>
      <c r="GJ13" s="193">
        <f t="shared" si="8"/>
        <v>0</v>
      </c>
      <c r="GK13" s="193">
        <f t="shared" si="8"/>
        <v>0</v>
      </c>
      <c r="GL13" s="193">
        <f t="shared" si="8"/>
        <v>0</v>
      </c>
      <c r="GM13" s="193">
        <f t="shared" si="8"/>
        <v>0</v>
      </c>
      <c r="GN13" s="193">
        <f t="shared" si="8"/>
        <v>0</v>
      </c>
      <c r="GO13" s="193">
        <f t="shared" si="8"/>
        <v>0</v>
      </c>
      <c r="GP13" s="193">
        <f t="shared" si="8"/>
        <v>0</v>
      </c>
      <c r="GQ13" s="193">
        <f t="shared" si="8"/>
        <v>0</v>
      </c>
      <c r="GR13" s="193">
        <f t="shared" si="8"/>
        <v>0</v>
      </c>
      <c r="GS13" s="193">
        <f t="shared" si="8"/>
        <v>0</v>
      </c>
      <c r="GT13" s="193">
        <f t="shared" si="8"/>
        <v>0</v>
      </c>
      <c r="GU13" s="193">
        <f t="shared" si="8"/>
        <v>0</v>
      </c>
      <c r="GV13" s="193">
        <f t="shared" si="8"/>
        <v>0</v>
      </c>
      <c r="GW13" s="193">
        <f t="shared" si="8"/>
        <v>0</v>
      </c>
      <c r="GX13" s="193">
        <f t="shared" si="8"/>
        <v>0</v>
      </c>
      <c r="GY13" s="193">
        <f t="shared" si="8"/>
        <v>0</v>
      </c>
      <c r="GZ13" s="193">
        <f t="shared" si="8"/>
        <v>0</v>
      </c>
      <c r="HA13" s="193">
        <f t="shared" si="8"/>
        <v>0</v>
      </c>
      <c r="HB13" s="193">
        <f t="shared" si="8"/>
        <v>0</v>
      </c>
      <c r="HC13" s="193">
        <f t="shared" si="8"/>
        <v>0</v>
      </c>
      <c r="HD13" s="193">
        <f t="shared" si="8"/>
        <v>0</v>
      </c>
      <c r="HE13" s="193">
        <f t="shared" si="8"/>
        <v>0</v>
      </c>
      <c r="HF13" s="193">
        <f t="shared" si="8"/>
        <v>0</v>
      </c>
      <c r="HG13" s="193">
        <f t="shared" si="8"/>
        <v>0</v>
      </c>
      <c r="HH13" s="193">
        <f t="shared" si="8"/>
        <v>0</v>
      </c>
      <c r="HI13" s="193">
        <f t="shared" si="8"/>
        <v>0</v>
      </c>
      <c r="HJ13" s="193">
        <f t="shared" si="8"/>
        <v>0</v>
      </c>
      <c r="HK13" s="193">
        <f t="shared" si="8"/>
        <v>0</v>
      </c>
      <c r="HL13" s="193">
        <f t="shared" si="8"/>
        <v>0</v>
      </c>
      <c r="HM13" s="193">
        <f t="shared" si="8"/>
        <v>0</v>
      </c>
      <c r="HN13" s="193">
        <f t="shared" si="8"/>
        <v>0</v>
      </c>
      <c r="HO13" s="193">
        <f t="shared" si="8"/>
        <v>0</v>
      </c>
      <c r="HP13" s="193">
        <f t="shared" si="8"/>
        <v>0</v>
      </c>
      <c r="HQ13" s="193">
        <f t="shared" si="8"/>
        <v>0</v>
      </c>
      <c r="HR13" s="193">
        <f t="shared" si="8"/>
        <v>0</v>
      </c>
      <c r="HS13" s="193">
        <f t="shared" si="8"/>
        <v>0</v>
      </c>
      <c r="HT13" s="193">
        <f t="shared" si="8"/>
        <v>0</v>
      </c>
      <c r="HU13" s="193">
        <f t="shared" si="8"/>
        <v>0</v>
      </c>
      <c r="HV13" s="193">
        <f t="shared" si="8"/>
        <v>0</v>
      </c>
      <c r="HW13" s="193">
        <f t="shared" si="8"/>
        <v>0</v>
      </c>
      <c r="HX13" s="193">
        <f t="shared" si="8"/>
        <v>0</v>
      </c>
      <c r="HY13" s="193">
        <f t="shared" si="8"/>
        <v>0</v>
      </c>
      <c r="HZ13" s="193">
        <f t="shared" si="8"/>
        <v>0</v>
      </c>
      <c r="IA13" s="193">
        <f t="shared" si="8"/>
        <v>0</v>
      </c>
      <c r="IB13" s="193">
        <f t="shared" si="8"/>
        <v>0</v>
      </c>
      <c r="IC13" s="193">
        <f t="shared" si="8"/>
        <v>0</v>
      </c>
      <c r="ID13" s="193">
        <f t="shared" si="8"/>
        <v>0</v>
      </c>
      <c r="IE13" s="193">
        <f t="shared" si="8"/>
        <v>0</v>
      </c>
      <c r="IF13" s="193">
        <f t="shared" si="8"/>
        <v>0</v>
      </c>
      <c r="IG13" s="193">
        <f t="shared" si="8"/>
        <v>0</v>
      </c>
      <c r="IH13" s="193">
        <f t="shared" si="8"/>
        <v>0</v>
      </c>
      <c r="II13" s="193">
        <f t="shared" si="8"/>
        <v>0</v>
      </c>
      <c r="IJ13" s="193">
        <f t="shared" si="8"/>
        <v>0</v>
      </c>
      <c r="IK13" s="193">
        <f t="shared" si="8"/>
        <v>0</v>
      </c>
      <c r="IL13" s="193">
        <f t="shared" si="8"/>
        <v>0</v>
      </c>
      <c r="IM13" s="193">
        <f t="shared" si="8"/>
        <v>0</v>
      </c>
      <c r="IN13" s="193">
        <f t="shared" si="8"/>
        <v>0</v>
      </c>
      <c r="IO13" s="193">
        <f t="shared" si="8"/>
        <v>0</v>
      </c>
      <c r="IP13" s="193">
        <f t="shared" ref="IP13:KU13" si="9">IP11*IP12</f>
        <v>0</v>
      </c>
      <c r="IQ13" s="193">
        <f t="shared" si="9"/>
        <v>0</v>
      </c>
      <c r="IR13" s="193">
        <f t="shared" si="9"/>
        <v>0</v>
      </c>
      <c r="IS13" s="193">
        <f t="shared" si="9"/>
        <v>0</v>
      </c>
      <c r="IT13" s="193">
        <f t="shared" si="9"/>
        <v>0</v>
      </c>
      <c r="IU13" s="193">
        <f t="shared" si="9"/>
        <v>0</v>
      </c>
      <c r="IV13" s="193">
        <f t="shared" si="9"/>
        <v>0</v>
      </c>
      <c r="IW13" s="193">
        <f t="shared" si="9"/>
        <v>0</v>
      </c>
      <c r="IX13" s="193">
        <f t="shared" si="9"/>
        <v>0</v>
      </c>
      <c r="IY13" s="193">
        <f t="shared" si="9"/>
        <v>0</v>
      </c>
      <c r="IZ13" s="193">
        <f t="shared" si="9"/>
        <v>0</v>
      </c>
      <c r="JA13" s="193">
        <f t="shared" si="9"/>
        <v>0</v>
      </c>
      <c r="JB13" s="193">
        <f t="shared" si="9"/>
        <v>0</v>
      </c>
      <c r="JC13" s="193">
        <f t="shared" si="9"/>
        <v>0</v>
      </c>
      <c r="JD13" s="193">
        <f t="shared" si="9"/>
        <v>0</v>
      </c>
      <c r="JE13" s="193">
        <f t="shared" si="9"/>
        <v>0</v>
      </c>
      <c r="JF13" s="193">
        <f t="shared" si="9"/>
        <v>0</v>
      </c>
      <c r="JG13" s="193">
        <f t="shared" si="9"/>
        <v>0</v>
      </c>
      <c r="JH13" s="193">
        <f t="shared" si="9"/>
        <v>0</v>
      </c>
      <c r="JI13" s="193">
        <f t="shared" si="9"/>
        <v>0</v>
      </c>
      <c r="JJ13" s="193">
        <f t="shared" si="9"/>
        <v>0</v>
      </c>
      <c r="JK13" s="193">
        <f t="shared" si="9"/>
        <v>0</v>
      </c>
      <c r="JL13" s="193">
        <f t="shared" si="9"/>
        <v>0</v>
      </c>
      <c r="JM13" s="193">
        <f t="shared" si="9"/>
        <v>0</v>
      </c>
      <c r="JN13" s="193">
        <f t="shared" si="9"/>
        <v>0</v>
      </c>
      <c r="JO13" s="193">
        <f t="shared" si="9"/>
        <v>0</v>
      </c>
      <c r="JP13" s="193">
        <f t="shared" si="9"/>
        <v>0</v>
      </c>
      <c r="JQ13" s="193">
        <f t="shared" si="9"/>
        <v>0</v>
      </c>
      <c r="JR13" s="193">
        <f t="shared" si="9"/>
        <v>0</v>
      </c>
      <c r="JS13" s="193">
        <f t="shared" si="9"/>
        <v>0</v>
      </c>
      <c r="JT13" s="193">
        <f t="shared" si="9"/>
        <v>0</v>
      </c>
      <c r="JU13" s="193">
        <f t="shared" si="9"/>
        <v>0</v>
      </c>
      <c r="JV13" s="193">
        <f t="shared" si="9"/>
        <v>0</v>
      </c>
      <c r="JW13" s="193">
        <f t="shared" si="9"/>
        <v>0</v>
      </c>
      <c r="JX13" s="193">
        <f t="shared" si="9"/>
        <v>0</v>
      </c>
      <c r="JY13" s="193">
        <f t="shared" si="9"/>
        <v>0</v>
      </c>
      <c r="JZ13" s="193">
        <f t="shared" si="9"/>
        <v>0</v>
      </c>
      <c r="KA13" s="193">
        <f t="shared" si="9"/>
        <v>0</v>
      </c>
      <c r="KB13" s="193">
        <f t="shared" si="9"/>
        <v>0</v>
      </c>
      <c r="KC13" s="193">
        <f t="shared" si="9"/>
        <v>0</v>
      </c>
      <c r="KD13" s="193">
        <f t="shared" si="9"/>
        <v>0</v>
      </c>
      <c r="KE13" s="193">
        <f t="shared" si="9"/>
        <v>0</v>
      </c>
      <c r="KF13" s="193">
        <f t="shared" si="9"/>
        <v>0</v>
      </c>
      <c r="KG13" s="193">
        <f t="shared" si="9"/>
        <v>0</v>
      </c>
      <c r="KH13" s="193">
        <f t="shared" si="9"/>
        <v>0</v>
      </c>
      <c r="KI13" s="193">
        <f t="shared" si="9"/>
        <v>0</v>
      </c>
      <c r="KJ13" s="193">
        <f t="shared" si="9"/>
        <v>0</v>
      </c>
      <c r="KK13" s="193">
        <f t="shared" si="9"/>
        <v>0</v>
      </c>
      <c r="KL13" s="193">
        <f t="shared" si="9"/>
        <v>0</v>
      </c>
      <c r="KM13" s="193">
        <f t="shared" si="9"/>
        <v>0</v>
      </c>
      <c r="KN13" s="193">
        <f t="shared" si="9"/>
        <v>0</v>
      </c>
      <c r="KO13" s="193">
        <f t="shared" si="9"/>
        <v>0</v>
      </c>
      <c r="KP13" s="193">
        <f t="shared" si="9"/>
        <v>0</v>
      </c>
      <c r="KQ13" s="193">
        <f t="shared" si="9"/>
        <v>0</v>
      </c>
      <c r="KR13" s="193">
        <f t="shared" si="9"/>
        <v>0</v>
      </c>
      <c r="KS13" s="193">
        <f t="shared" si="9"/>
        <v>0</v>
      </c>
      <c r="KT13" s="193">
        <f t="shared" si="9"/>
        <v>0</v>
      </c>
      <c r="KU13" s="193">
        <f t="shared" si="9"/>
        <v>0</v>
      </c>
    </row>
    <row r="14" spans="2:307" x14ac:dyDescent="0.15">
      <c r="B14" s="1186">
        <f>B11+1</f>
        <v>6</v>
      </c>
      <c r="C14" s="180" t="s">
        <v>694</v>
      </c>
      <c r="D14" s="180"/>
      <c r="E14" s="185" t="s">
        <v>272</v>
      </c>
      <c r="F14" s="186" t="s">
        <v>689</v>
      </c>
      <c r="G14" s="283">
        <v>12</v>
      </c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  <c r="AB14" s="598"/>
      <c r="AC14" s="598"/>
      <c r="AD14" s="598"/>
      <c r="AE14" s="598"/>
      <c r="AF14" s="598"/>
      <c r="AG14" s="598"/>
      <c r="AH14" s="598"/>
      <c r="AI14" s="598"/>
      <c r="AJ14" s="598"/>
      <c r="AK14" s="598"/>
      <c r="AL14" s="598"/>
      <c r="AM14" s="598"/>
      <c r="AN14" s="598"/>
      <c r="AO14" s="598"/>
      <c r="AP14" s="598"/>
      <c r="AQ14" s="598"/>
      <c r="AR14" s="598"/>
      <c r="AS14" s="598"/>
      <c r="AT14" s="598"/>
      <c r="AU14" s="598"/>
      <c r="AV14" s="598"/>
      <c r="AW14" s="598"/>
      <c r="AX14" s="598"/>
      <c r="AY14" s="598"/>
      <c r="AZ14" s="598"/>
      <c r="BA14" s="598"/>
      <c r="BB14" s="598"/>
      <c r="BC14" s="598"/>
      <c r="BD14" s="598"/>
      <c r="BE14" s="598"/>
      <c r="BF14" s="598"/>
      <c r="BG14" s="598"/>
      <c r="BH14" s="598"/>
      <c r="BI14" s="598"/>
      <c r="BJ14" s="598"/>
      <c r="BK14" s="598"/>
      <c r="BL14" s="598"/>
      <c r="BM14" s="598"/>
      <c r="BN14" s="598"/>
      <c r="BO14" s="598"/>
      <c r="BP14" s="598"/>
      <c r="BQ14" s="598"/>
      <c r="BR14" s="598"/>
      <c r="BS14" s="598"/>
      <c r="BT14" s="598"/>
      <c r="BU14" s="598"/>
      <c r="BV14" s="598"/>
      <c r="BW14" s="598"/>
      <c r="BX14" s="598"/>
      <c r="BY14" s="598"/>
      <c r="BZ14" s="598"/>
      <c r="CA14" s="598"/>
      <c r="CB14" s="598"/>
      <c r="CC14" s="598"/>
      <c r="CD14" s="598"/>
      <c r="CE14" s="598"/>
      <c r="CF14" s="598"/>
      <c r="CG14" s="598"/>
      <c r="CH14" s="598"/>
      <c r="CI14" s="598"/>
      <c r="CJ14" s="598"/>
      <c r="CK14" s="598"/>
      <c r="CL14" s="598"/>
      <c r="CM14" s="598"/>
      <c r="CN14" s="598"/>
      <c r="CO14" s="598"/>
      <c r="CP14" s="598"/>
      <c r="CQ14" s="598"/>
      <c r="CR14" s="598"/>
      <c r="CS14" s="598"/>
      <c r="CT14" s="598"/>
      <c r="CU14" s="598"/>
      <c r="CV14" s="598"/>
      <c r="CW14" s="598"/>
      <c r="CX14" s="598"/>
      <c r="CY14" s="598"/>
      <c r="CZ14" s="598"/>
      <c r="DA14" s="598"/>
      <c r="DB14" s="598"/>
      <c r="DC14" s="598"/>
      <c r="DD14" s="598"/>
      <c r="DE14" s="598"/>
      <c r="DF14" s="598"/>
      <c r="DG14" s="598"/>
      <c r="DH14" s="598"/>
      <c r="DI14" s="598"/>
      <c r="DJ14" s="598"/>
      <c r="DK14" s="598"/>
      <c r="DL14" s="598"/>
      <c r="DM14" s="598"/>
      <c r="DN14" s="598"/>
      <c r="DO14" s="598"/>
      <c r="DP14" s="598"/>
      <c r="DQ14" s="598"/>
      <c r="DR14" s="598"/>
      <c r="DS14" s="598"/>
      <c r="DT14" s="598"/>
      <c r="DU14" s="598"/>
      <c r="DV14" s="598"/>
      <c r="DW14" s="598"/>
      <c r="DX14" s="598"/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8"/>
      <c r="EX14" s="598"/>
      <c r="EY14" s="598"/>
      <c r="EZ14" s="598"/>
      <c r="FA14" s="598"/>
      <c r="FB14" s="598"/>
      <c r="FC14" s="598"/>
      <c r="FD14" s="598"/>
      <c r="FE14" s="598"/>
      <c r="FF14" s="598"/>
      <c r="FG14" s="598"/>
      <c r="FH14" s="598"/>
      <c r="FI14" s="598"/>
      <c r="FJ14" s="598"/>
      <c r="FK14" s="598"/>
      <c r="FL14" s="598"/>
      <c r="FM14" s="598"/>
      <c r="FN14" s="598"/>
      <c r="FO14" s="598"/>
      <c r="FP14" s="598"/>
      <c r="FQ14" s="598"/>
      <c r="FR14" s="598"/>
      <c r="FS14" s="598"/>
      <c r="FT14" s="598"/>
      <c r="FU14" s="598"/>
      <c r="FV14" s="598"/>
      <c r="FW14" s="598"/>
      <c r="FX14" s="598"/>
      <c r="FY14" s="598"/>
      <c r="FZ14" s="598"/>
      <c r="GA14" s="598"/>
      <c r="GB14" s="598"/>
      <c r="GC14" s="598"/>
      <c r="GD14" s="598"/>
      <c r="GE14" s="598"/>
      <c r="GF14" s="598"/>
      <c r="GG14" s="598"/>
      <c r="GH14" s="598"/>
      <c r="GI14" s="598"/>
      <c r="GJ14" s="598"/>
      <c r="GK14" s="598"/>
      <c r="GL14" s="598"/>
      <c r="GM14" s="598"/>
      <c r="GN14" s="598"/>
      <c r="GO14" s="598"/>
      <c r="GP14" s="598"/>
      <c r="GQ14" s="598"/>
      <c r="GR14" s="598"/>
      <c r="GS14" s="598"/>
      <c r="GT14" s="598"/>
      <c r="GU14" s="598"/>
      <c r="GV14" s="598"/>
      <c r="GW14" s="598"/>
      <c r="GX14" s="598"/>
      <c r="GY14" s="598"/>
      <c r="GZ14" s="598"/>
      <c r="HA14" s="598"/>
      <c r="HB14" s="598"/>
      <c r="HC14" s="598"/>
      <c r="HD14" s="598"/>
      <c r="HE14" s="598"/>
      <c r="HF14" s="598"/>
      <c r="HG14" s="598"/>
      <c r="HH14" s="598"/>
      <c r="HI14" s="598"/>
      <c r="HJ14" s="598"/>
      <c r="HK14" s="598"/>
      <c r="HL14" s="598"/>
      <c r="HM14" s="598"/>
      <c r="HN14" s="598"/>
      <c r="HO14" s="598"/>
      <c r="HP14" s="598"/>
      <c r="HQ14" s="598"/>
      <c r="HR14" s="598"/>
      <c r="HS14" s="598"/>
      <c r="HT14" s="598"/>
      <c r="HU14" s="598"/>
      <c r="HV14" s="598"/>
      <c r="HW14" s="598"/>
      <c r="HX14" s="598"/>
      <c r="HY14" s="598"/>
      <c r="HZ14" s="598"/>
      <c r="IA14" s="598"/>
      <c r="IB14" s="598"/>
      <c r="IC14" s="598"/>
      <c r="ID14" s="598"/>
      <c r="IE14" s="598"/>
      <c r="IF14" s="598"/>
      <c r="IG14" s="598"/>
      <c r="IH14" s="598"/>
      <c r="II14" s="598"/>
      <c r="IJ14" s="598"/>
      <c r="IK14" s="598"/>
      <c r="IL14" s="598"/>
      <c r="IM14" s="598"/>
      <c r="IN14" s="598"/>
      <c r="IO14" s="598"/>
      <c r="IP14" s="598"/>
      <c r="IQ14" s="598"/>
      <c r="IR14" s="598"/>
      <c r="IS14" s="598"/>
      <c r="IT14" s="598"/>
      <c r="IU14" s="598"/>
      <c r="IV14" s="598"/>
      <c r="IW14" s="598"/>
      <c r="IX14" s="598"/>
      <c r="IY14" s="598"/>
      <c r="IZ14" s="598"/>
      <c r="JA14" s="598"/>
      <c r="JB14" s="598"/>
      <c r="JC14" s="598"/>
      <c r="JD14" s="598"/>
      <c r="JE14" s="598"/>
      <c r="JF14" s="598"/>
      <c r="JG14" s="598"/>
      <c r="JH14" s="598"/>
      <c r="JI14" s="598"/>
      <c r="JJ14" s="598"/>
      <c r="JK14" s="598"/>
      <c r="JL14" s="598"/>
      <c r="JM14" s="598"/>
      <c r="JN14" s="598"/>
      <c r="JO14" s="598"/>
      <c r="JP14" s="598"/>
      <c r="JQ14" s="598"/>
      <c r="JR14" s="598"/>
      <c r="JS14" s="598"/>
      <c r="JT14" s="598"/>
      <c r="JU14" s="598"/>
      <c r="JV14" s="598"/>
      <c r="JW14" s="598"/>
      <c r="JX14" s="598"/>
      <c r="JY14" s="598"/>
      <c r="JZ14" s="598"/>
      <c r="KA14" s="598"/>
      <c r="KB14" s="598"/>
      <c r="KC14" s="598"/>
      <c r="KD14" s="598"/>
      <c r="KE14" s="598"/>
      <c r="KF14" s="598"/>
      <c r="KG14" s="598"/>
      <c r="KH14" s="598"/>
      <c r="KI14" s="598"/>
      <c r="KJ14" s="598"/>
      <c r="KK14" s="598"/>
      <c r="KL14" s="598"/>
      <c r="KM14" s="598"/>
      <c r="KN14" s="598"/>
      <c r="KO14" s="598"/>
      <c r="KP14" s="598"/>
      <c r="KQ14" s="598"/>
      <c r="KR14" s="598"/>
      <c r="KS14" s="598"/>
      <c r="KT14" s="598"/>
      <c r="KU14" s="598"/>
    </row>
    <row r="15" spans="2:307" x14ac:dyDescent="0.15">
      <c r="B15" s="1187"/>
      <c r="C15" s="180" t="s">
        <v>695</v>
      </c>
      <c r="D15" s="180"/>
      <c r="E15" s="181" t="s">
        <v>692</v>
      </c>
      <c r="F15" s="186" t="s">
        <v>690</v>
      </c>
      <c r="G15" s="283">
        <v>22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  <c r="BF15" s="598"/>
      <c r="BG15" s="598"/>
      <c r="BH15" s="598"/>
      <c r="BI15" s="598"/>
      <c r="BJ15" s="598"/>
      <c r="BK15" s="598"/>
      <c r="BL15" s="598"/>
      <c r="BM15" s="598"/>
      <c r="BN15" s="598"/>
      <c r="BO15" s="598"/>
      <c r="BP15" s="598"/>
      <c r="BQ15" s="598"/>
      <c r="BR15" s="598"/>
      <c r="BS15" s="598"/>
      <c r="BT15" s="598"/>
      <c r="BU15" s="598"/>
      <c r="BV15" s="598"/>
      <c r="BW15" s="598"/>
      <c r="BX15" s="598"/>
      <c r="BY15" s="598"/>
      <c r="BZ15" s="598"/>
      <c r="CA15" s="598"/>
      <c r="CB15" s="598"/>
      <c r="CC15" s="598"/>
      <c r="CD15" s="598"/>
      <c r="CE15" s="598"/>
      <c r="CF15" s="598"/>
      <c r="CG15" s="598"/>
      <c r="CH15" s="598"/>
      <c r="CI15" s="598"/>
      <c r="CJ15" s="598"/>
      <c r="CK15" s="598"/>
      <c r="CL15" s="598"/>
      <c r="CM15" s="598"/>
      <c r="CN15" s="598"/>
      <c r="CO15" s="598"/>
      <c r="CP15" s="598"/>
      <c r="CQ15" s="598"/>
      <c r="CR15" s="598"/>
      <c r="CS15" s="598"/>
      <c r="CT15" s="598"/>
      <c r="CU15" s="598"/>
      <c r="CV15" s="598"/>
      <c r="CW15" s="598"/>
      <c r="CX15" s="598"/>
      <c r="CY15" s="598"/>
      <c r="CZ15" s="598"/>
      <c r="DA15" s="598"/>
      <c r="DB15" s="598"/>
      <c r="DC15" s="598"/>
      <c r="DD15" s="598"/>
      <c r="DE15" s="598"/>
      <c r="DF15" s="598"/>
      <c r="DG15" s="598"/>
      <c r="DH15" s="598"/>
      <c r="DI15" s="598"/>
      <c r="DJ15" s="598"/>
      <c r="DK15" s="598"/>
      <c r="DL15" s="598"/>
      <c r="DM15" s="598"/>
      <c r="DN15" s="598"/>
      <c r="DO15" s="598"/>
      <c r="DP15" s="598"/>
      <c r="DQ15" s="598"/>
      <c r="DR15" s="598"/>
      <c r="DS15" s="598"/>
      <c r="DT15" s="598"/>
      <c r="DU15" s="598"/>
      <c r="DV15" s="598"/>
      <c r="DW15" s="598"/>
      <c r="DX15" s="598"/>
      <c r="DY15" s="598"/>
      <c r="DZ15" s="598"/>
      <c r="EA15" s="598"/>
      <c r="EB15" s="598"/>
      <c r="EC15" s="598"/>
      <c r="ED15" s="598"/>
      <c r="EE15" s="598"/>
      <c r="EF15" s="598"/>
      <c r="EG15" s="598"/>
      <c r="EH15" s="598"/>
      <c r="EI15" s="598"/>
      <c r="EJ15" s="598"/>
      <c r="EK15" s="598"/>
      <c r="EL15" s="598"/>
      <c r="EM15" s="598"/>
      <c r="EN15" s="598"/>
      <c r="EO15" s="598"/>
      <c r="EP15" s="598"/>
      <c r="EQ15" s="598"/>
      <c r="ER15" s="598"/>
      <c r="ES15" s="598"/>
      <c r="ET15" s="598"/>
      <c r="EU15" s="598"/>
      <c r="EV15" s="598"/>
      <c r="EW15" s="598"/>
      <c r="EX15" s="598"/>
      <c r="EY15" s="598"/>
      <c r="EZ15" s="598"/>
      <c r="FA15" s="598"/>
      <c r="FB15" s="598"/>
      <c r="FC15" s="598"/>
      <c r="FD15" s="598"/>
      <c r="FE15" s="598"/>
      <c r="FF15" s="598"/>
      <c r="FG15" s="598"/>
      <c r="FH15" s="598"/>
      <c r="FI15" s="598"/>
      <c r="FJ15" s="598"/>
      <c r="FK15" s="598"/>
      <c r="FL15" s="598"/>
      <c r="FM15" s="598"/>
      <c r="FN15" s="598"/>
      <c r="FO15" s="598"/>
      <c r="FP15" s="598"/>
      <c r="FQ15" s="598"/>
      <c r="FR15" s="598"/>
      <c r="FS15" s="598"/>
      <c r="FT15" s="598"/>
      <c r="FU15" s="598"/>
      <c r="FV15" s="598"/>
      <c r="FW15" s="598"/>
      <c r="FX15" s="598"/>
      <c r="FY15" s="598"/>
      <c r="FZ15" s="598"/>
      <c r="GA15" s="598"/>
      <c r="GB15" s="598"/>
      <c r="GC15" s="598"/>
      <c r="GD15" s="598"/>
      <c r="GE15" s="598"/>
      <c r="GF15" s="598"/>
      <c r="GG15" s="598"/>
      <c r="GH15" s="598"/>
      <c r="GI15" s="598"/>
      <c r="GJ15" s="598"/>
      <c r="GK15" s="598"/>
      <c r="GL15" s="598"/>
      <c r="GM15" s="598"/>
      <c r="GN15" s="598"/>
      <c r="GO15" s="598"/>
      <c r="GP15" s="598"/>
      <c r="GQ15" s="598"/>
      <c r="GR15" s="598"/>
      <c r="GS15" s="598"/>
      <c r="GT15" s="598"/>
      <c r="GU15" s="598"/>
      <c r="GV15" s="598"/>
      <c r="GW15" s="598"/>
      <c r="GX15" s="598"/>
      <c r="GY15" s="598"/>
      <c r="GZ15" s="598"/>
      <c r="HA15" s="598"/>
      <c r="HB15" s="598"/>
      <c r="HC15" s="598"/>
      <c r="HD15" s="598"/>
      <c r="HE15" s="598"/>
      <c r="HF15" s="598"/>
      <c r="HG15" s="598"/>
      <c r="HH15" s="598"/>
      <c r="HI15" s="598"/>
      <c r="HJ15" s="598"/>
      <c r="HK15" s="598"/>
      <c r="HL15" s="598"/>
      <c r="HM15" s="598"/>
      <c r="HN15" s="598"/>
      <c r="HO15" s="598"/>
      <c r="HP15" s="598"/>
      <c r="HQ15" s="598"/>
      <c r="HR15" s="598"/>
      <c r="HS15" s="598"/>
      <c r="HT15" s="598"/>
      <c r="HU15" s="598"/>
      <c r="HV15" s="598"/>
      <c r="HW15" s="598"/>
      <c r="HX15" s="598"/>
      <c r="HY15" s="598"/>
      <c r="HZ15" s="598"/>
      <c r="IA15" s="598"/>
      <c r="IB15" s="598"/>
      <c r="IC15" s="598"/>
      <c r="ID15" s="598"/>
      <c r="IE15" s="598"/>
      <c r="IF15" s="598"/>
      <c r="IG15" s="598"/>
      <c r="IH15" s="598"/>
      <c r="II15" s="598"/>
      <c r="IJ15" s="598"/>
      <c r="IK15" s="598"/>
      <c r="IL15" s="598"/>
      <c r="IM15" s="598"/>
      <c r="IN15" s="598"/>
      <c r="IO15" s="598"/>
      <c r="IP15" s="598"/>
      <c r="IQ15" s="598"/>
      <c r="IR15" s="598"/>
      <c r="IS15" s="598"/>
      <c r="IT15" s="598"/>
      <c r="IU15" s="598"/>
      <c r="IV15" s="598"/>
      <c r="IW15" s="598"/>
      <c r="IX15" s="598"/>
      <c r="IY15" s="598"/>
      <c r="IZ15" s="598"/>
      <c r="JA15" s="598"/>
      <c r="JB15" s="598"/>
      <c r="JC15" s="598"/>
      <c r="JD15" s="598"/>
      <c r="JE15" s="598"/>
      <c r="JF15" s="598"/>
      <c r="JG15" s="598"/>
      <c r="JH15" s="598"/>
      <c r="JI15" s="598"/>
      <c r="JJ15" s="598"/>
      <c r="JK15" s="598"/>
      <c r="JL15" s="598"/>
      <c r="JM15" s="598"/>
      <c r="JN15" s="598"/>
      <c r="JO15" s="598"/>
      <c r="JP15" s="598"/>
      <c r="JQ15" s="598"/>
      <c r="JR15" s="598"/>
      <c r="JS15" s="598"/>
      <c r="JT15" s="598"/>
      <c r="JU15" s="598"/>
      <c r="JV15" s="598"/>
      <c r="JW15" s="598"/>
      <c r="JX15" s="598"/>
      <c r="JY15" s="598"/>
      <c r="JZ15" s="598"/>
      <c r="KA15" s="598"/>
      <c r="KB15" s="598"/>
      <c r="KC15" s="598"/>
      <c r="KD15" s="598"/>
      <c r="KE15" s="598"/>
      <c r="KF15" s="598"/>
      <c r="KG15" s="598"/>
      <c r="KH15" s="598"/>
      <c r="KI15" s="598"/>
      <c r="KJ15" s="598"/>
      <c r="KK15" s="598"/>
      <c r="KL15" s="598"/>
      <c r="KM15" s="598"/>
      <c r="KN15" s="598"/>
      <c r="KO15" s="598"/>
      <c r="KP15" s="598"/>
      <c r="KQ15" s="598"/>
      <c r="KR15" s="598"/>
      <c r="KS15" s="598"/>
      <c r="KT15" s="598"/>
      <c r="KU15" s="598"/>
    </row>
    <row r="16" spans="2:307" x14ac:dyDescent="0.15">
      <c r="B16" s="1187"/>
      <c r="C16" s="180" t="s">
        <v>696</v>
      </c>
      <c r="D16" s="180"/>
      <c r="E16" s="181" t="s">
        <v>693</v>
      </c>
      <c r="F16" s="186" t="s">
        <v>691</v>
      </c>
      <c r="G16" s="283">
        <v>3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8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598"/>
      <c r="CE16" s="598"/>
      <c r="CF16" s="598"/>
      <c r="CG16" s="598"/>
      <c r="CH16" s="598"/>
      <c r="CI16" s="598"/>
      <c r="CJ16" s="598"/>
      <c r="CK16" s="598"/>
      <c r="CL16" s="598"/>
      <c r="CM16" s="598"/>
      <c r="CN16" s="598"/>
      <c r="CO16" s="598"/>
      <c r="CP16" s="598"/>
      <c r="CQ16" s="598"/>
      <c r="CR16" s="598"/>
      <c r="CS16" s="598"/>
      <c r="CT16" s="598"/>
      <c r="CU16" s="598"/>
      <c r="CV16" s="598"/>
      <c r="CW16" s="598"/>
      <c r="CX16" s="598"/>
      <c r="CY16" s="598"/>
      <c r="CZ16" s="598"/>
      <c r="DA16" s="598"/>
      <c r="DB16" s="598"/>
      <c r="DC16" s="598"/>
      <c r="DD16" s="598"/>
      <c r="DE16" s="598"/>
      <c r="DF16" s="598"/>
      <c r="DG16" s="598"/>
      <c r="DH16" s="598"/>
      <c r="DI16" s="598"/>
      <c r="DJ16" s="598"/>
      <c r="DK16" s="598"/>
      <c r="DL16" s="598"/>
      <c r="DM16" s="598"/>
      <c r="DN16" s="598"/>
      <c r="DO16" s="598"/>
      <c r="DP16" s="598"/>
      <c r="DQ16" s="598"/>
      <c r="DR16" s="598"/>
      <c r="DS16" s="598"/>
      <c r="DT16" s="598"/>
      <c r="DU16" s="598"/>
      <c r="DV16" s="598"/>
      <c r="DW16" s="598"/>
      <c r="DX16" s="598"/>
      <c r="DY16" s="598"/>
      <c r="DZ16" s="598"/>
      <c r="EA16" s="598"/>
      <c r="EB16" s="598"/>
      <c r="EC16" s="598"/>
      <c r="ED16" s="598"/>
      <c r="EE16" s="598"/>
      <c r="EF16" s="598"/>
      <c r="EG16" s="598"/>
      <c r="EH16" s="598"/>
      <c r="EI16" s="598"/>
      <c r="EJ16" s="598"/>
      <c r="EK16" s="598"/>
      <c r="EL16" s="598"/>
      <c r="EM16" s="598"/>
      <c r="EN16" s="598"/>
      <c r="EO16" s="598"/>
      <c r="EP16" s="598"/>
      <c r="EQ16" s="598"/>
      <c r="ER16" s="598"/>
      <c r="ES16" s="598"/>
      <c r="ET16" s="598"/>
      <c r="EU16" s="598"/>
      <c r="EV16" s="598"/>
      <c r="EW16" s="598"/>
      <c r="EX16" s="598"/>
      <c r="EY16" s="598"/>
      <c r="EZ16" s="598"/>
      <c r="FA16" s="598"/>
      <c r="FB16" s="598"/>
      <c r="FC16" s="598"/>
      <c r="FD16" s="598"/>
      <c r="FE16" s="598"/>
      <c r="FF16" s="598"/>
      <c r="FG16" s="598"/>
      <c r="FH16" s="598"/>
      <c r="FI16" s="598"/>
      <c r="FJ16" s="598"/>
      <c r="FK16" s="598"/>
      <c r="FL16" s="598"/>
      <c r="FM16" s="598"/>
      <c r="FN16" s="598"/>
      <c r="FO16" s="598"/>
      <c r="FP16" s="598"/>
      <c r="FQ16" s="598"/>
      <c r="FR16" s="598"/>
      <c r="FS16" s="598"/>
      <c r="FT16" s="598"/>
      <c r="FU16" s="598"/>
      <c r="FV16" s="598"/>
      <c r="FW16" s="598"/>
      <c r="FX16" s="598"/>
      <c r="FY16" s="598"/>
      <c r="FZ16" s="598"/>
      <c r="GA16" s="598"/>
      <c r="GB16" s="598"/>
      <c r="GC16" s="598"/>
      <c r="GD16" s="598"/>
      <c r="GE16" s="598"/>
      <c r="GF16" s="598"/>
      <c r="GG16" s="598"/>
      <c r="GH16" s="598"/>
      <c r="GI16" s="598"/>
      <c r="GJ16" s="598"/>
      <c r="GK16" s="598"/>
      <c r="GL16" s="598"/>
      <c r="GM16" s="598"/>
      <c r="GN16" s="598"/>
      <c r="GO16" s="598"/>
      <c r="GP16" s="598"/>
      <c r="GQ16" s="598"/>
      <c r="GR16" s="598"/>
      <c r="GS16" s="598"/>
      <c r="GT16" s="598"/>
      <c r="GU16" s="598"/>
      <c r="GV16" s="598"/>
      <c r="GW16" s="598"/>
      <c r="GX16" s="598"/>
      <c r="GY16" s="598"/>
      <c r="GZ16" s="598"/>
      <c r="HA16" s="598"/>
      <c r="HB16" s="598"/>
      <c r="HC16" s="598"/>
      <c r="HD16" s="598"/>
      <c r="HE16" s="598"/>
      <c r="HF16" s="598"/>
      <c r="HG16" s="598"/>
      <c r="HH16" s="598"/>
      <c r="HI16" s="598"/>
      <c r="HJ16" s="598"/>
      <c r="HK16" s="598"/>
      <c r="HL16" s="598"/>
      <c r="HM16" s="598"/>
      <c r="HN16" s="598"/>
      <c r="HO16" s="598"/>
      <c r="HP16" s="598"/>
      <c r="HQ16" s="598"/>
      <c r="HR16" s="598"/>
      <c r="HS16" s="598"/>
      <c r="HT16" s="598"/>
      <c r="HU16" s="598"/>
      <c r="HV16" s="598"/>
      <c r="HW16" s="598"/>
      <c r="HX16" s="598"/>
      <c r="HY16" s="598"/>
      <c r="HZ16" s="598"/>
      <c r="IA16" s="598"/>
      <c r="IB16" s="598"/>
      <c r="IC16" s="598"/>
      <c r="ID16" s="598"/>
      <c r="IE16" s="598"/>
      <c r="IF16" s="598"/>
      <c r="IG16" s="598"/>
      <c r="IH16" s="598"/>
      <c r="II16" s="598"/>
      <c r="IJ16" s="598"/>
      <c r="IK16" s="598"/>
      <c r="IL16" s="598"/>
      <c r="IM16" s="598"/>
      <c r="IN16" s="598"/>
      <c r="IO16" s="598"/>
      <c r="IP16" s="598"/>
      <c r="IQ16" s="598"/>
      <c r="IR16" s="598"/>
      <c r="IS16" s="598"/>
      <c r="IT16" s="598"/>
      <c r="IU16" s="598"/>
      <c r="IV16" s="598"/>
      <c r="IW16" s="598"/>
      <c r="IX16" s="598"/>
      <c r="IY16" s="598"/>
      <c r="IZ16" s="598"/>
      <c r="JA16" s="598"/>
      <c r="JB16" s="598"/>
      <c r="JC16" s="598"/>
      <c r="JD16" s="598"/>
      <c r="JE16" s="598"/>
      <c r="JF16" s="598"/>
      <c r="JG16" s="598"/>
      <c r="JH16" s="598"/>
      <c r="JI16" s="598"/>
      <c r="JJ16" s="598"/>
      <c r="JK16" s="598"/>
      <c r="JL16" s="598"/>
      <c r="JM16" s="598"/>
      <c r="JN16" s="598"/>
      <c r="JO16" s="598"/>
      <c r="JP16" s="598"/>
      <c r="JQ16" s="598"/>
      <c r="JR16" s="598"/>
      <c r="JS16" s="598"/>
      <c r="JT16" s="598"/>
      <c r="JU16" s="598"/>
      <c r="JV16" s="598"/>
      <c r="JW16" s="598"/>
      <c r="JX16" s="598"/>
      <c r="JY16" s="598"/>
      <c r="JZ16" s="598"/>
      <c r="KA16" s="598"/>
      <c r="KB16" s="598"/>
      <c r="KC16" s="598"/>
      <c r="KD16" s="598"/>
      <c r="KE16" s="598"/>
      <c r="KF16" s="598"/>
      <c r="KG16" s="598"/>
      <c r="KH16" s="598"/>
      <c r="KI16" s="598"/>
      <c r="KJ16" s="598"/>
      <c r="KK16" s="598"/>
      <c r="KL16" s="598"/>
      <c r="KM16" s="598"/>
      <c r="KN16" s="598"/>
      <c r="KO16" s="598"/>
      <c r="KP16" s="598"/>
      <c r="KQ16" s="598"/>
      <c r="KR16" s="598"/>
      <c r="KS16" s="598"/>
      <c r="KT16" s="598"/>
      <c r="KU16" s="598"/>
    </row>
    <row r="17" spans="2:307" ht="17" x14ac:dyDescent="0.15">
      <c r="B17" s="1187"/>
      <c r="C17" s="180" t="s">
        <v>371</v>
      </c>
      <c r="D17" s="180"/>
      <c r="E17" s="181" t="s">
        <v>362</v>
      </c>
      <c r="F17" s="186" t="s">
        <v>372</v>
      </c>
      <c r="G17" s="187">
        <f>SUM(H17:KU17)</f>
        <v>0</v>
      </c>
      <c r="H17" s="194">
        <f>H10*((H14*H15*H16)/($G$14*$G$15*$G$16))</f>
        <v>0</v>
      </c>
      <c r="I17" s="194">
        <f t="shared" ref="I17:BE17" si="10">I10*((I14*I15*I16)/($G$14*$G$15*$G$16))</f>
        <v>0</v>
      </c>
      <c r="J17" s="194">
        <f t="shared" si="10"/>
        <v>0</v>
      </c>
      <c r="K17" s="194">
        <f t="shared" si="10"/>
        <v>0</v>
      </c>
      <c r="L17" s="194">
        <f t="shared" si="10"/>
        <v>0</v>
      </c>
      <c r="M17" s="194">
        <f t="shared" si="10"/>
        <v>0</v>
      </c>
      <c r="N17" s="194">
        <f t="shared" si="10"/>
        <v>0</v>
      </c>
      <c r="O17" s="194">
        <f t="shared" si="10"/>
        <v>0</v>
      </c>
      <c r="P17" s="194">
        <f t="shared" si="10"/>
        <v>0</v>
      </c>
      <c r="Q17" s="194">
        <f t="shared" si="10"/>
        <v>0</v>
      </c>
      <c r="R17" s="194">
        <f t="shared" si="10"/>
        <v>0</v>
      </c>
      <c r="S17" s="194">
        <f t="shared" si="10"/>
        <v>0</v>
      </c>
      <c r="T17" s="194">
        <f t="shared" si="10"/>
        <v>0</v>
      </c>
      <c r="U17" s="194">
        <f t="shared" si="10"/>
        <v>0</v>
      </c>
      <c r="V17" s="194">
        <f t="shared" si="10"/>
        <v>0</v>
      </c>
      <c r="W17" s="194">
        <f t="shared" si="10"/>
        <v>0</v>
      </c>
      <c r="X17" s="194">
        <f t="shared" si="10"/>
        <v>0</v>
      </c>
      <c r="Y17" s="194">
        <f t="shared" si="10"/>
        <v>0</v>
      </c>
      <c r="Z17" s="194">
        <f t="shared" si="10"/>
        <v>0</v>
      </c>
      <c r="AA17" s="194">
        <f t="shared" si="10"/>
        <v>0</v>
      </c>
      <c r="AB17" s="194">
        <f t="shared" si="10"/>
        <v>0</v>
      </c>
      <c r="AC17" s="194">
        <f t="shared" si="10"/>
        <v>0</v>
      </c>
      <c r="AD17" s="194">
        <f t="shared" si="10"/>
        <v>0</v>
      </c>
      <c r="AE17" s="194">
        <f t="shared" si="10"/>
        <v>0</v>
      </c>
      <c r="AF17" s="194">
        <f t="shared" si="10"/>
        <v>0</v>
      </c>
      <c r="AG17" s="194">
        <f t="shared" si="10"/>
        <v>0</v>
      </c>
      <c r="AH17" s="194">
        <f t="shared" si="10"/>
        <v>0</v>
      </c>
      <c r="AI17" s="194">
        <f t="shared" si="10"/>
        <v>0</v>
      </c>
      <c r="AJ17" s="194">
        <f t="shared" si="10"/>
        <v>0</v>
      </c>
      <c r="AK17" s="194">
        <f t="shared" si="10"/>
        <v>0</v>
      </c>
      <c r="AL17" s="194">
        <f t="shared" si="10"/>
        <v>0</v>
      </c>
      <c r="AM17" s="194">
        <f t="shared" si="10"/>
        <v>0</v>
      </c>
      <c r="AN17" s="194">
        <f t="shared" si="10"/>
        <v>0</v>
      </c>
      <c r="AO17" s="194">
        <f t="shared" si="10"/>
        <v>0</v>
      </c>
      <c r="AP17" s="194">
        <f t="shared" si="10"/>
        <v>0</v>
      </c>
      <c r="AQ17" s="194">
        <f t="shared" si="10"/>
        <v>0</v>
      </c>
      <c r="AR17" s="194">
        <f t="shared" si="10"/>
        <v>0</v>
      </c>
      <c r="AS17" s="194">
        <f t="shared" si="10"/>
        <v>0</v>
      </c>
      <c r="AT17" s="194">
        <f t="shared" si="10"/>
        <v>0</v>
      </c>
      <c r="AU17" s="194">
        <f t="shared" si="10"/>
        <v>0</v>
      </c>
      <c r="AV17" s="194">
        <f t="shared" si="10"/>
        <v>0</v>
      </c>
      <c r="AW17" s="194">
        <f t="shared" si="10"/>
        <v>0</v>
      </c>
      <c r="AX17" s="194">
        <f t="shared" si="10"/>
        <v>0</v>
      </c>
      <c r="AY17" s="194">
        <f t="shared" si="10"/>
        <v>0</v>
      </c>
      <c r="AZ17" s="194">
        <f t="shared" si="10"/>
        <v>0</v>
      </c>
      <c r="BA17" s="194">
        <f t="shared" si="10"/>
        <v>0</v>
      </c>
      <c r="BB17" s="194">
        <f t="shared" si="10"/>
        <v>0</v>
      </c>
      <c r="BC17" s="194">
        <f t="shared" si="10"/>
        <v>0</v>
      </c>
      <c r="BD17" s="194">
        <f t="shared" si="10"/>
        <v>0</v>
      </c>
      <c r="BE17" s="194">
        <f t="shared" si="10"/>
        <v>0</v>
      </c>
      <c r="BF17" s="194">
        <f t="shared" ref="BF17:DQ17" si="11">BF10*((BF14*BF15*BF16)/($G$14*$G$15*$G$16))</f>
        <v>0</v>
      </c>
      <c r="BG17" s="194">
        <f t="shared" si="11"/>
        <v>0</v>
      </c>
      <c r="BH17" s="194">
        <f t="shared" si="11"/>
        <v>0</v>
      </c>
      <c r="BI17" s="194">
        <f t="shared" si="11"/>
        <v>0</v>
      </c>
      <c r="BJ17" s="194">
        <f t="shared" si="11"/>
        <v>0</v>
      </c>
      <c r="BK17" s="194">
        <f t="shared" si="11"/>
        <v>0</v>
      </c>
      <c r="BL17" s="194">
        <f t="shared" si="11"/>
        <v>0</v>
      </c>
      <c r="BM17" s="194">
        <f t="shared" si="11"/>
        <v>0</v>
      </c>
      <c r="BN17" s="194">
        <f t="shared" si="11"/>
        <v>0</v>
      </c>
      <c r="BO17" s="194">
        <f t="shared" si="11"/>
        <v>0</v>
      </c>
      <c r="BP17" s="194">
        <f t="shared" si="11"/>
        <v>0</v>
      </c>
      <c r="BQ17" s="194">
        <f t="shared" si="11"/>
        <v>0</v>
      </c>
      <c r="BR17" s="194">
        <f t="shared" si="11"/>
        <v>0</v>
      </c>
      <c r="BS17" s="194">
        <f t="shared" si="11"/>
        <v>0</v>
      </c>
      <c r="BT17" s="194">
        <f t="shared" si="11"/>
        <v>0</v>
      </c>
      <c r="BU17" s="194">
        <f t="shared" si="11"/>
        <v>0</v>
      </c>
      <c r="BV17" s="194">
        <f t="shared" si="11"/>
        <v>0</v>
      </c>
      <c r="BW17" s="194">
        <f t="shared" si="11"/>
        <v>0</v>
      </c>
      <c r="BX17" s="194">
        <f t="shared" si="11"/>
        <v>0</v>
      </c>
      <c r="BY17" s="194">
        <f t="shared" si="11"/>
        <v>0</v>
      </c>
      <c r="BZ17" s="194">
        <f t="shared" si="11"/>
        <v>0</v>
      </c>
      <c r="CA17" s="194">
        <f t="shared" si="11"/>
        <v>0</v>
      </c>
      <c r="CB17" s="194">
        <f t="shared" si="11"/>
        <v>0</v>
      </c>
      <c r="CC17" s="194">
        <f t="shared" si="11"/>
        <v>0</v>
      </c>
      <c r="CD17" s="194">
        <f t="shared" si="11"/>
        <v>0</v>
      </c>
      <c r="CE17" s="194">
        <f t="shared" si="11"/>
        <v>0</v>
      </c>
      <c r="CF17" s="194">
        <f t="shared" si="11"/>
        <v>0</v>
      </c>
      <c r="CG17" s="194">
        <f t="shared" si="11"/>
        <v>0</v>
      </c>
      <c r="CH17" s="194">
        <f t="shared" si="11"/>
        <v>0</v>
      </c>
      <c r="CI17" s="194">
        <f t="shared" si="11"/>
        <v>0</v>
      </c>
      <c r="CJ17" s="194">
        <f t="shared" si="11"/>
        <v>0</v>
      </c>
      <c r="CK17" s="194">
        <f t="shared" si="11"/>
        <v>0</v>
      </c>
      <c r="CL17" s="194">
        <f t="shared" si="11"/>
        <v>0</v>
      </c>
      <c r="CM17" s="194">
        <f t="shared" si="11"/>
        <v>0</v>
      </c>
      <c r="CN17" s="194">
        <f t="shared" si="11"/>
        <v>0</v>
      </c>
      <c r="CO17" s="194">
        <f t="shared" si="11"/>
        <v>0</v>
      </c>
      <c r="CP17" s="194">
        <f t="shared" si="11"/>
        <v>0</v>
      </c>
      <c r="CQ17" s="194">
        <f t="shared" si="11"/>
        <v>0</v>
      </c>
      <c r="CR17" s="194">
        <f t="shared" si="11"/>
        <v>0</v>
      </c>
      <c r="CS17" s="194">
        <f t="shared" si="11"/>
        <v>0</v>
      </c>
      <c r="CT17" s="194">
        <f t="shared" si="11"/>
        <v>0</v>
      </c>
      <c r="CU17" s="194">
        <f t="shared" si="11"/>
        <v>0</v>
      </c>
      <c r="CV17" s="194">
        <f t="shared" si="11"/>
        <v>0</v>
      </c>
      <c r="CW17" s="194">
        <f t="shared" si="11"/>
        <v>0</v>
      </c>
      <c r="CX17" s="194">
        <f t="shared" si="11"/>
        <v>0</v>
      </c>
      <c r="CY17" s="194">
        <f t="shared" si="11"/>
        <v>0</v>
      </c>
      <c r="CZ17" s="194">
        <f t="shared" si="11"/>
        <v>0</v>
      </c>
      <c r="DA17" s="194">
        <f t="shared" si="11"/>
        <v>0</v>
      </c>
      <c r="DB17" s="194">
        <f t="shared" si="11"/>
        <v>0</v>
      </c>
      <c r="DC17" s="194">
        <f t="shared" si="11"/>
        <v>0</v>
      </c>
      <c r="DD17" s="194">
        <f t="shared" si="11"/>
        <v>0</v>
      </c>
      <c r="DE17" s="194">
        <f t="shared" si="11"/>
        <v>0</v>
      </c>
      <c r="DF17" s="194">
        <f t="shared" si="11"/>
        <v>0</v>
      </c>
      <c r="DG17" s="194">
        <f t="shared" si="11"/>
        <v>0</v>
      </c>
      <c r="DH17" s="194">
        <f t="shared" si="11"/>
        <v>0</v>
      </c>
      <c r="DI17" s="194">
        <f t="shared" si="11"/>
        <v>0</v>
      </c>
      <c r="DJ17" s="194">
        <f t="shared" si="11"/>
        <v>0</v>
      </c>
      <c r="DK17" s="194">
        <f t="shared" si="11"/>
        <v>0</v>
      </c>
      <c r="DL17" s="194">
        <f t="shared" si="11"/>
        <v>0</v>
      </c>
      <c r="DM17" s="194">
        <f t="shared" si="11"/>
        <v>0</v>
      </c>
      <c r="DN17" s="194">
        <f t="shared" si="11"/>
        <v>0</v>
      </c>
      <c r="DO17" s="194">
        <f t="shared" si="11"/>
        <v>0</v>
      </c>
      <c r="DP17" s="194">
        <f t="shared" si="11"/>
        <v>0</v>
      </c>
      <c r="DQ17" s="194">
        <f t="shared" si="11"/>
        <v>0</v>
      </c>
      <c r="DR17" s="194">
        <f t="shared" ref="DR17:GC17" si="12">DR10*((DR14*DR15*DR16)/($G$14*$G$15*$G$16))</f>
        <v>0</v>
      </c>
      <c r="DS17" s="194">
        <f t="shared" si="12"/>
        <v>0</v>
      </c>
      <c r="DT17" s="194">
        <f t="shared" si="12"/>
        <v>0</v>
      </c>
      <c r="DU17" s="194">
        <f t="shared" si="12"/>
        <v>0</v>
      </c>
      <c r="DV17" s="194">
        <f t="shared" si="12"/>
        <v>0</v>
      </c>
      <c r="DW17" s="194">
        <f t="shared" si="12"/>
        <v>0</v>
      </c>
      <c r="DX17" s="194">
        <f t="shared" si="12"/>
        <v>0</v>
      </c>
      <c r="DY17" s="194">
        <f t="shared" si="12"/>
        <v>0</v>
      </c>
      <c r="DZ17" s="194">
        <f t="shared" si="12"/>
        <v>0</v>
      </c>
      <c r="EA17" s="194">
        <f t="shared" si="12"/>
        <v>0</v>
      </c>
      <c r="EB17" s="194">
        <f t="shared" si="12"/>
        <v>0</v>
      </c>
      <c r="EC17" s="194">
        <f t="shared" si="12"/>
        <v>0</v>
      </c>
      <c r="ED17" s="194">
        <f t="shared" si="12"/>
        <v>0</v>
      </c>
      <c r="EE17" s="194">
        <f t="shared" si="12"/>
        <v>0</v>
      </c>
      <c r="EF17" s="194">
        <f t="shared" si="12"/>
        <v>0</v>
      </c>
      <c r="EG17" s="194">
        <f t="shared" si="12"/>
        <v>0</v>
      </c>
      <c r="EH17" s="194">
        <f t="shared" si="12"/>
        <v>0</v>
      </c>
      <c r="EI17" s="194">
        <f t="shared" si="12"/>
        <v>0</v>
      </c>
      <c r="EJ17" s="194">
        <f t="shared" si="12"/>
        <v>0</v>
      </c>
      <c r="EK17" s="194">
        <f t="shared" si="12"/>
        <v>0</v>
      </c>
      <c r="EL17" s="194">
        <f t="shared" si="12"/>
        <v>0</v>
      </c>
      <c r="EM17" s="194">
        <f t="shared" si="12"/>
        <v>0</v>
      </c>
      <c r="EN17" s="194">
        <f t="shared" si="12"/>
        <v>0</v>
      </c>
      <c r="EO17" s="194">
        <f t="shared" si="12"/>
        <v>0</v>
      </c>
      <c r="EP17" s="194">
        <f t="shared" si="12"/>
        <v>0</v>
      </c>
      <c r="EQ17" s="194">
        <f t="shared" si="12"/>
        <v>0</v>
      </c>
      <c r="ER17" s="194">
        <f t="shared" si="12"/>
        <v>0</v>
      </c>
      <c r="ES17" s="194">
        <f t="shared" si="12"/>
        <v>0</v>
      </c>
      <c r="ET17" s="194">
        <f t="shared" si="12"/>
        <v>0</v>
      </c>
      <c r="EU17" s="194">
        <f t="shared" si="12"/>
        <v>0</v>
      </c>
      <c r="EV17" s="194">
        <f t="shared" si="12"/>
        <v>0</v>
      </c>
      <c r="EW17" s="194">
        <f t="shared" si="12"/>
        <v>0</v>
      </c>
      <c r="EX17" s="194">
        <f t="shared" si="12"/>
        <v>0</v>
      </c>
      <c r="EY17" s="194">
        <f t="shared" si="12"/>
        <v>0</v>
      </c>
      <c r="EZ17" s="194">
        <f t="shared" si="12"/>
        <v>0</v>
      </c>
      <c r="FA17" s="194">
        <f t="shared" si="12"/>
        <v>0</v>
      </c>
      <c r="FB17" s="194">
        <f t="shared" si="12"/>
        <v>0</v>
      </c>
      <c r="FC17" s="194">
        <f t="shared" si="12"/>
        <v>0</v>
      </c>
      <c r="FD17" s="194">
        <f t="shared" si="12"/>
        <v>0</v>
      </c>
      <c r="FE17" s="194">
        <f t="shared" si="12"/>
        <v>0</v>
      </c>
      <c r="FF17" s="194">
        <f t="shared" si="12"/>
        <v>0</v>
      </c>
      <c r="FG17" s="194">
        <f t="shared" si="12"/>
        <v>0</v>
      </c>
      <c r="FH17" s="194">
        <f t="shared" si="12"/>
        <v>0</v>
      </c>
      <c r="FI17" s="194">
        <f t="shared" si="12"/>
        <v>0</v>
      </c>
      <c r="FJ17" s="194">
        <f t="shared" si="12"/>
        <v>0</v>
      </c>
      <c r="FK17" s="194">
        <f t="shared" si="12"/>
        <v>0</v>
      </c>
      <c r="FL17" s="194">
        <f t="shared" si="12"/>
        <v>0</v>
      </c>
      <c r="FM17" s="194">
        <f t="shared" si="12"/>
        <v>0</v>
      </c>
      <c r="FN17" s="194">
        <f t="shared" si="12"/>
        <v>0</v>
      </c>
      <c r="FO17" s="194">
        <f t="shared" si="12"/>
        <v>0</v>
      </c>
      <c r="FP17" s="194">
        <f t="shared" si="12"/>
        <v>0</v>
      </c>
      <c r="FQ17" s="194">
        <f t="shared" si="12"/>
        <v>0</v>
      </c>
      <c r="FR17" s="194">
        <f t="shared" si="12"/>
        <v>0</v>
      </c>
      <c r="FS17" s="194">
        <f t="shared" si="12"/>
        <v>0</v>
      </c>
      <c r="FT17" s="194">
        <f t="shared" si="12"/>
        <v>0</v>
      </c>
      <c r="FU17" s="194">
        <f t="shared" si="12"/>
        <v>0</v>
      </c>
      <c r="FV17" s="194">
        <f t="shared" si="12"/>
        <v>0</v>
      </c>
      <c r="FW17" s="194">
        <f t="shared" si="12"/>
        <v>0</v>
      </c>
      <c r="FX17" s="194">
        <f t="shared" si="12"/>
        <v>0</v>
      </c>
      <c r="FY17" s="194">
        <f t="shared" si="12"/>
        <v>0</v>
      </c>
      <c r="FZ17" s="194">
        <f t="shared" si="12"/>
        <v>0</v>
      </c>
      <c r="GA17" s="194">
        <f t="shared" si="12"/>
        <v>0</v>
      </c>
      <c r="GB17" s="194">
        <f t="shared" si="12"/>
        <v>0</v>
      </c>
      <c r="GC17" s="194">
        <f t="shared" si="12"/>
        <v>0</v>
      </c>
      <c r="GD17" s="194">
        <f t="shared" ref="GD17:IO17" si="13">GD10*((GD14*GD15*GD16)/($G$14*$G$15*$G$16))</f>
        <v>0</v>
      </c>
      <c r="GE17" s="194">
        <f t="shared" si="13"/>
        <v>0</v>
      </c>
      <c r="GF17" s="194">
        <f t="shared" si="13"/>
        <v>0</v>
      </c>
      <c r="GG17" s="194">
        <f t="shared" si="13"/>
        <v>0</v>
      </c>
      <c r="GH17" s="194">
        <f t="shared" si="13"/>
        <v>0</v>
      </c>
      <c r="GI17" s="194">
        <f t="shared" si="13"/>
        <v>0</v>
      </c>
      <c r="GJ17" s="194">
        <f t="shared" si="13"/>
        <v>0</v>
      </c>
      <c r="GK17" s="194">
        <f t="shared" si="13"/>
        <v>0</v>
      </c>
      <c r="GL17" s="194">
        <f t="shared" si="13"/>
        <v>0</v>
      </c>
      <c r="GM17" s="194">
        <f t="shared" si="13"/>
        <v>0</v>
      </c>
      <c r="GN17" s="194">
        <f t="shared" si="13"/>
        <v>0</v>
      </c>
      <c r="GO17" s="194">
        <f t="shared" si="13"/>
        <v>0</v>
      </c>
      <c r="GP17" s="194">
        <f t="shared" si="13"/>
        <v>0</v>
      </c>
      <c r="GQ17" s="194">
        <f t="shared" si="13"/>
        <v>0</v>
      </c>
      <c r="GR17" s="194">
        <f t="shared" si="13"/>
        <v>0</v>
      </c>
      <c r="GS17" s="194">
        <f t="shared" si="13"/>
        <v>0</v>
      </c>
      <c r="GT17" s="194">
        <f t="shared" si="13"/>
        <v>0</v>
      </c>
      <c r="GU17" s="194">
        <f t="shared" si="13"/>
        <v>0</v>
      </c>
      <c r="GV17" s="194">
        <f t="shared" si="13"/>
        <v>0</v>
      </c>
      <c r="GW17" s="194">
        <f t="shared" si="13"/>
        <v>0</v>
      </c>
      <c r="GX17" s="194">
        <f t="shared" si="13"/>
        <v>0</v>
      </c>
      <c r="GY17" s="194">
        <f t="shared" si="13"/>
        <v>0</v>
      </c>
      <c r="GZ17" s="194">
        <f t="shared" si="13"/>
        <v>0</v>
      </c>
      <c r="HA17" s="194">
        <f t="shared" si="13"/>
        <v>0</v>
      </c>
      <c r="HB17" s="194">
        <f t="shared" si="13"/>
        <v>0</v>
      </c>
      <c r="HC17" s="194">
        <f t="shared" si="13"/>
        <v>0</v>
      </c>
      <c r="HD17" s="194">
        <f t="shared" si="13"/>
        <v>0</v>
      </c>
      <c r="HE17" s="194">
        <f t="shared" si="13"/>
        <v>0</v>
      </c>
      <c r="HF17" s="194">
        <f t="shared" si="13"/>
        <v>0</v>
      </c>
      <c r="HG17" s="194">
        <f t="shared" si="13"/>
        <v>0</v>
      </c>
      <c r="HH17" s="194">
        <f t="shared" si="13"/>
        <v>0</v>
      </c>
      <c r="HI17" s="194">
        <f t="shared" si="13"/>
        <v>0</v>
      </c>
      <c r="HJ17" s="194">
        <f t="shared" si="13"/>
        <v>0</v>
      </c>
      <c r="HK17" s="194">
        <f t="shared" si="13"/>
        <v>0</v>
      </c>
      <c r="HL17" s="194">
        <f t="shared" si="13"/>
        <v>0</v>
      </c>
      <c r="HM17" s="194">
        <f t="shared" si="13"/>
        <v>0</v>
      </c>
      <c r="HN17" s="194">
        <f t="shared" si="13"/>
        <v>0</v>
      </c>
      <c r="HO17" s="194">
        <f t="shared" si="13"/>
        <v>0</v>
      </c>
      <c r="HP17" s="194">
        <f t="shared" si="13"/>
        <v>0</v>
      </c>
      <c r="HQ17" s="194">
        <f t="shared" si="13"/>
        <v>0</v>
      </c>
      <c r="HR17" s="194">
        <f t="shared" si="13"/>
        <v>0</v>
      </c>
      <c r="HS17" s="194">
        <f t="shared" si="13"/>
        <v>0</v>
      </c>
      <c r="HT17" s="194">
        <f t="shared" si="13"/>
        <v>0</v>
      </c>
      <c r="HU17" s="194">
        <f t="shared" si="13"/>
        <v>0</v>
      </c>
      <c r="HV17" s="194">
        <f t="shared" si="13"/>
        <v>0</v>
      </c>
      <c r="HW17" s="194">
        <f t="shared" si="13"/>
        <v>0</v>
      </c>
      <c r="HX17" s="194">
        <f t="shared" si="13"/>
        <v>0</v>
      </c>
      <c r="HY17" s="194">
        <f t="shared" si="13"/>
        <v>0</v>
      </c>
      <c r="HZ17" s="194">
        <f t="shared" si="13"/>
        <v>0</v>
      </c>
      <c r="IA17" s="194">
        <f t="shared" si="13"/>
        <v>0</v>
      </c>
      <c r="IB17" s="194">
        <f t="shared" si="13"/>
        <v>0</v>
      </c>
      <c r="IC17" s="194">
        <f t="shared" si="13"/>
        <v>0</v>
      </c>
      <c r="ID17" s="194">
        <f t="shared" si="13"/>
        <v>0</v>
      </c>
      <c r="IE17" s="194">
        <f t="shared" si="13"/>
        <v>0</v>
      </c>
      <c r="IF17" s="194">
        <f t="shared" si="13"/>
        <v>0</v>
      </c>
      <c r="IG17" s="194">
        <f t="shared" si="13"/>
        <v>0</v>
      </c>
      <c r="IH17" s="194">
        <f t="shared" si="13"/>
        <v>0</v>
      </c>
      <c r="II17" s="194">
        <f t="shared" si="13"/>
        <v>0</v>
      </c>
      <c r="IJ17" s="194">
        <f t="shared" si="13"/>
        <v>0</v>
      </c>
      <c r="IK17" s="194">
        <f t="shared" si="13"/>
        <v>0</v>
      </c>
      <c r="IL17" s="194">
        <f t="shared" si="13"/>
        <v>0</v>
      </c>
      <c r="IM17" s="194">
        <f t="shared" si="13"/>
        <v>0</v>
      </c>
      <c r="IN17" s="194">
        <f t="shared" si="13"/>
        <v>0</v>
      </c>
      <c r="IO17" s="194">
        <f t="shared" si="13"/>
        <v>0</v>
      </c>
      <c r="IP17" s="194">
        <f t="shared" ref="IP17:KU17" si="14">IP10*((IP14*IP15*IP16)/($G$14*$G$15*$G$16))</f>
        <v>0</v>
      </c>
      <c r="IQ17" s="194">
        <f t="shared" si="14"/>
        <v>0</v>
      </c>
      <c r="IR17" s="194">
        <f t="shared" si="14"/>
        <v>0</v>
      </c>
      <c r="IS17" s="194">
        <f t="shared" si="14"/>
        <v>0</v>
      </c>
      <c r="IT17" s="194">
        <f t="shared" si="14"/>
        <v>0</v>
      </c>
      <c r="IU17" s="194">
        <f t="shared" si="14"/>
        <v>0</v>
      </c>
      <c r="IV17" s="194">
        <f t="shared" si="14"/>
        <v>0</v>
      </c>
      <c r="IW17" s="194">
        <f t="shared" si="14"/>
        <v>0</v>
      </c>
      <c r="IX17" s="194">
        <f t="shared" si="14"/>
        <v>0</v>
      </c>
      <c r="IY17" s="194">
        <f t="shared" si="14"/>
        <v>0</v>
      </c>
      <c r="IZ17" s="194">
        <f t="shared" si="14"/>
        <v>0</v>
      </c>
      <c r="JA17" s="194">
        <f t="shared" si="14"/>
        <v>0</v>
      </c>
      <c r="JB17" s="194">
        <f t="shared" si="14"/>
        <v>0</v>
      </c>
      <c r="JC17" s="194">
        <f t="shared" si="14"/>
        <v>0</v>
      </c>
      <c r="JD17" s="194">
        <f t="shared" si="14"/>
        <v>0</v>
      </c>
      <c r="JE17" s="194">
        <f t="shared" si="14"/>
        <v>0</v>
      </c>
      <c r="JF17" s="194">
        <f t="shared" si="14"/>
        <v>0</v>
      </c>
      <c r="JG17" s="194">
        <f t="shared" si="14"/>
        <v>0</v>
      </c>
      <c r="JH17" s="194">
        <f t="shared" si="14"/>
        <v>0</v>
      </c>
      <c r="JI17" s="194">
        <f t="shared" si="14"/>
        <v>0</v>
      </c>
      <c r="JJ17" s="194">
        <f t="shared" si="14"/>
        <v>0</v>
      </c>
      <c r="JK17" s="194">
        <f t="shared" si="14"/>
        <v>0</v>
      </c>
      <c r="JL17" s="194">
        <f t="shared" si="14"/>
        <v>0</v>
      </c>
      <c r="JM17" s="194">
        <f t="shared" si="14"/>
        <v>0</v>
      </c>
      <c r="JN17" s="194">
        <f t="shared" si="14"/>
        <v>0</v>
      </c>
      <c r="JO17" s="194">
        <f t="shared" si="14"/>
        <v>0</v>
      </c>
      <c r="JP17" s="194">
        <f t="shared" si="14"/>
        <v>0</v>
      </c>
      <c r="JQ17" s="194">
        <f t="shared" si="14"/>
        <v>0</v>
      </c>
      <c r="JR17" s="194">
        <f t="shared" si="14"/>
        <v>0</v>
      </c>
      <c r="JS17" s="194">
        <f t="shared" si="14"/>
        <v>0</v>
      </c>
      <c r="JT17" s="194">
        <f t="shared" si="14"/>
        <v>0</v>
      </c>
      <c r="JU17" s="194">
        <f t="shared" si="14"/>
        <v>0</v>
      </c>
      <c r="JV17" s="194">
        <f t="shared" si="14"/>
        <v>0</v>
      </c>
      <c r="JW17" s="194">
        <f t="shared" si="14"/>
        <v>0</v>
      </c>
      <c r="JX17" s="194">
        <f t="shared" si="14"/>
        <v>0</v>
      </c>
      <c r="JY17" s="194">
        <f t="shared" si="14"/>
        <v>0</v>
      </c>
      <c r="JZ17" s="194">
        <f t="shared" si="14"/>
        <v>0</v>
      </c>
      <c r="KA17" s="194">
        <f t="shared" si="14"/>
        <v>0</v>
      </c>
      <c r="KB17" s="194">
        <f t="shared" si="14"/>
        <v>0</v>
      </c>
      <c r="KC17" s="194">
        <f t="shared" si="14"/>
        <v>0</v>
      </c>
      <c r="KD17" s="194">
        <f t="shared" si="14"/>
        <v>0</v>
      </c>
      <c r="KE17" s="194">
        <f t="shared" si="14"/>
        <v>0</v>
      </c>
      <c r="KF17" s="194">
        <f t="shared" si="14"/>
        <v>0</v>
      </c>
      <c r="KG17" s="194">
        <f t="shared" si="14"/>
        <v>0</v>
      </c>
      <c r="KH17" s="194">
        <f t="shared" si="14"/>
        <v>0</v>
      </c>
      <c r="KI17" s="194">
        <f t="shared" si="14"/>
        <v>0</v>
      </c>
      <c r="KJ17" s="194">
        <f t="shared" si="14"/>
        <v>0</v>
      </c>
      <c r="KK17" s="194">
        <f t="shared" si="14"/>
        <v>0</v>
      </c>
      <c r="KL17" s="194">
        <f t="shared" si="14"/>
        <v>0</v>
      </c>
      <c r="KM17" s="194">
        <f t="shared" si="14"/>
        <v>0</v>
      </c>
      <c r="KN17" s="194">
        <f t="shared" si="14"/>
        <v>0</v>
      </c>
      <c r="KO17" s="194">
        <f t="shared" si="14"/>
        <v>0</v>
      </c>
      <c r="KP17" s="194">
        <f t="shared" si="14"/>
        <v>0</v>
      </c>
      <c r="KQ17" s="194">
        <f t="shared" si="14"/>
        <v>0</v>
      </c>
      <c r="KR17" s="194">
        <f t="shared" si="14"/>
        <v>0</v>
      </c>
      <c r="KS17" s="194">
        <f t="shared" si="14"/>
        <v>0</v>
      </c>
      <c r="KT17" s="194">
        <f t="shared" si="14"/>
        <v>0</v>
      </c>
      <c r="KU17" s="194">
        <f t="shared" si="14"/>
        <v>0</v>
      </c>
    </row>
    <row r="18" spans="2:307" ht="17" x14ac:dyDescent="0.15">
      <c r="B18" s="1188"/>
      <c r="C18" s="180" t="s">
        <v>373</v>
      </c>
      <c r="D18" s="180"/>
      <c r="E18" s="180"/>
      <c r="F18" s="186" t="s">
        <v>374</v>
      </c>
      <c r="G18" s="190" t="str">
        <f>IF(LARGE(H18:KU18,1)&gt;1,"ERRO","")</f>
        <v/>
      </c>
      <c r="H18" s="194">
        <f>IFERROR(H17/H10,0)</f>
        <v>0</v>
      </c>
      <c r="I18" s="194">
        <f t="shared" ref="I18:BE18" si="15">IFERROR(I17/I10,0)</f>
        <v>0</v>
      </c>
      <c r="J18" s="194">
        <f t="shared" si="15"/>
        <v>0</v>
      </c>
      <c r="K18" s="194">
        <f t="shared" si="15"/>
        <v>0</v>
      </c>
      <c r="L18" s="194">
        <f t="shared" si="15"/>
        <v>0</v>
      </c>
      <c r="M18" s="194">
        <f t="shared" si="15"/>
        <v>0</v>
      </c>
      <c r="N18" s="194">
        <f t="shared" si="15"/>
        <v>0</v>
      </c>
      <c r="O18" s="194">
        <f t="shared" si="15"/>
        <v>0</v>
      </c>
      <c r="P18" s="194">
        <f t="shared" si="15"/>
        <v>0</v>
      </c>
      <c r="Q18" s="194">
        <f t="shared" si="15"/>
        <v>0</v>
      </c>
      <c r="R18" s="194">
        <f t="shared" si="15"/>
        <v>0</v>
      </c>
      <c r="S18" s="194">
        <f t="shared" si="15"/>
        <v>0</v>
      </c>
      <c r="T18" s="194">
        <f t="shared" si="15"/>
        <v>0</v>
      </c>
      <c r="U18" s="194">
        <f t="shared" si="15"/>
        <v>0</v>
      </c>
      <c r="V18" s="194">
        <f t="shared" si="15"/>
        <v>0</v>
      </c>
      <c r="W18" s="194">
        <f t="shared" si="15"/>
        <v>0</v>
      </c>
      <c r="X18" s="194">
        <f t="shared" si="15"/>
        <v>0</v>
      </c>
      <c r="Y18" s="194">
        <f t="shared" si="15"/>
        <v>0</v>
      </c>
      <c r="Z18" s="194">
        <f t="shared" si="15"/>
        <v>0</v>
      </c>
      <c r="AA18" s="194">
        <f t="shared" si="15"/>
        <v>0</v>
      </c>
      <c r="AB18" s="194">
        <f t="shared" si="15"/>
        <v>0</v>
      </c>
      <c r="AC18" s="194">
        <f t="shared" si="15"/>
        <v>0</v>
      </c>
      <c r="AD18" s="194">
        <f t="shared" si="15"/>
        <v>0</v>
      </c>
      <c r="AE18" s="194">
        <f t="shared" si="15"/>
        <v>0</v>
      </c>
      <c r="AF18" s="194">
        <f t="shared" si="15"/>
        <v>0</v>
      </c>
      <c r="AG18" s="194">
        <f t="shared" si="15"/>
        <v>0</v>
      </c>
      <c r="AH18" s="194">
        <f t="shared" si="15"/>
        <v>0</v>
      </c>
      <c r="AI18" s="194">
        <f t="shared" si="15"/>
        <v>0</v>
      </c>
      <c r="AJ18" s="194">
        <f t="shared" si="15"/>
        <v>0</v>
      </c>
      <c r="AK18" s="194">
        <f t="shared" si="15"/>
        <v>0</v>
      </c>
      <c r="AL18" s="194">
        <f t="shared" si="15"/>
        <v>0</v>
      </c>
      <c r="AM18" s="194">
        <f t="shared" si="15"/>
        <v>0</v>
      </c>
      <c r="AN18" s="194">
        <f t="shared" si="15"/>
        <v>0</v>
      </c>
      <c r="AO18" s="194">
        <f t="shared" si="15"/>
        <v>0</v>
      </c>
      <c r="AP18" s="194">
        <f t="shared" si="15"/>
        <v>0</v>
      </c>
      <c r="AQ18" s="194">
        <f t="shared" si="15"/>
        <v>0</v>
      </c>
      <c r="AR18" s="194">
        <f t="shared" si="15"/>
        <v>0</v>
      </c>
      <c r="AS18" s="194">
        <f t="shared" si="15"/>
        <v>0</v>
      </c>
      <c r="AT18" s="194">
        <f t="shared" si="15"/>
        <v>0</v>
      </c>
      <c r="AU18" s="194">
        <f t="shared" si="15"/>
        <v>0</v>
      </c>
      <c r="AV18" s="194">
        <f t="shared" si="15"/>
        <v>0</v>
      </c>
      <c r="AW18" s="194">
        <f t="shared" si="15"/>
        <v>0</v>
      </c>
      <c r="AX18" s="194">
        <f t="shared" si="15"/>
        <v>0</v>
      </c>
      <c r="AY18" s="194">
        <f t="shared" si="15"/>
        <v>0</v>
      </c>
      <c r="AZ18" s="194">
        <f t="shared" si="15"/>
        <v>0</v>
      </c>
      <c r="BA18" s="194">
        <f t="shared" si="15"/>
        <v>0</v>
      </c>
      <c r="BB18" s="194">
        <f t="shared" si="15"/>
        <v>0</v>
      </c>
      <c r="BC18" s="194">
        <f t="shared" si="15"/>
        <v>0</v>
      </c>
      <c r="BD18" s="194">
        <f t="shared" si="15"/>
        <v>0</v>
      </c>
      <c r="BE18" s="194">
        <f t="shared" si="15"/>
        <v>0</v>
      </c>
      <c r="BF18" s="194">
        <f t="shared" ref="BF18:DQ18" si="16">IFERROR(BF17/BF10,0)</f>
        <v>0</v>
      </c>
      <c r="BG18" s="194">
        <f t="shared" si="16"/>
        <v>0</v>
      </c>
      <c r="BH18" s="194">
        <f t="shared" si="16"/>
        <v>0</v>
      </c>
      <c r="BI18" s="194">
        <f t="shared" si="16"/>
        <v>0</v>
      </c>
      <c r="BJ18" s="194">
        <f t="shared" si="16"/>
        <v>0</v>
      </c>
      <c r="BK18" s="194">
        <f t="shared" si="16"/>
        <v>0</v>
      </c>
      <c r="BL18" s="194">
        <f t="shared" si="16"/>
        <v>0</v>
      </c>
      <c r="BM18" s="194">
        <f t="shared" si="16"/>
        <v>0</v>
      </c>
      <c r="BN18" s="194">
        <f t="shared" si="16"/>
        <v>0</v>
      </c>
      <c r="BO18" s="194">
        <f t="shared" si="16"/>
        <v>0</v>
      </c>
      <c r="BP18" s="194">
        <f t="shared" si="16"/>
        <v>0</v>
      </c>
      <c r="BQ18" s="194">
        <f t="shared" si="16"/>
        <v>0</v>
      </c>
      <c r="BR18" s="194">
        <f t="shared" si="16"/>
        <v>0</v>
      </c>
      <c r="BS18" s="194">
        <f t="shared" si="16"/>
        <v>0</v>
      </c>
      <c r="BT18" s="194">
        <f t="shared" si="16"/>
        <v>0</v>
      </c>
      <c r="BU18" s="194">
        <f t="shared" si="16"/>
        <v>0</v>
      </c>
      <c r="BV18" s="194">
        <f t="shared" si="16"/>
        <v>0</v>
      </c>
      <c r="BW18" s="194">
        <f t="shared" si="16"/>
        <v>0</v>
      </c>
      <c r="BX18" s="194">
        <f t="shared" si="16"/>
        <v>0</v>
      </c>
      <c r="BY18" s="194">
        <f t="shared" si="16"/>
        <v>0</v>
      </c>
      <c r="BZ18" s="194">
        <f t="shared" si="16"/>
        <v>0</v>
      </c>
      <c r="CA18" s="194">
        <f t="shared" si="16"/>
        <v>0</v>
      </c>
      <c r="CB18" s="194">
        <f t="shared" si="16"/>
        <v>0</v>
      </c>
      <c r="CC18" s="194">
        <f t="shared" si="16"/>
        <v>0</v>
      </c>
      <c r="CD18" s="194">
        <f t="shared" si="16"/>
        <v>0</v>
      </c>
      <c r="CE18" s="194">
        <f t="shared" si="16"/>
        <v>0</v>
      </c>
      <c r="CF18" s="194">
        <f t="shared" si="16"/>
        <v>0</v>
      </c>
      <c r="CG18" s="194">
        <f t="shared" si="16"/>
        <v>0</v>
      </c>
      <c r="CH18" s="194">
        <f t="shared" si="16"/>
        <v>0</v>
      </c>
      <c r="CI18" s="194">
        <f t="shared" si="16"/>
        <v>0</v>
      </c>
      <c r="CJ18" s="194">
        <f t="shared" si="16"/>
        <v>0</v>
      </c>
      <c r="CK18" s="194">
        <f t="shared" si="16"/>
        <v>0</v>
      </c>
      <c r="CL18" s="194">
        <f t="shared" si="16"/>
        <v>0</v>
      </c>
      <c r="CM18" s="194">
        <f t="shared" si="16"/>
        <v>0</v>
      </c>
      <c r="CN18" s="194">
        <f t="shared" si="16"/>
        <v>0</v>
      </c>
      <c r="CO18" s="194">
        <f t="shared" si="16"/>
        <v>0</v>
      </c>
      <c r="CP18" s="194">
        <f t="shared" si="16"/>
        <v>0</v>
      </c>
      <c r="CQ18" s="194">
        <f t="shared" si="16"/>
        <v>0</v>
      </c>
      <c r="CR18" s="194">
        <f t="shared" si="16"/>
        <v>0</v>
      </c>
      <c r="CS18" s="194">
        <f t="shared" si="16"/>
        <v>0</v>
      </c>
      <c r="CT18" s="194">
        <f t="shared" si="16"/>
        <v>0</v>
      </c>
      <c r="CU18" s="194">
        <f t="shared" si="16"/>
        <v>0</v>
      </c>
      <c r="CV18" s="194">
        <f t="shared" si="16"/>
        <v>0</v>
      </c>
      <c r="CW18" s="194">
        <f t="shared" si="16"/>
        <v>0</v>
      </c>
      <c r="CX18" s="194">
        <f t="shared" si="16"/>
        <v>0</v>
      </c>
      <c r="CY18" s="194">
        <f t="shared" si="16"/>
        <v>0</v>
      </c>
      <c r="CZ18" s="194">
        <f t="shared" si="16"/>
        <v>0</v>
      </c>
      <c r="DA18" s="194">
        <f t="shared" si="16"/>
        <v>0</v>
      </c>
      <c r="DB18" s="194">
        <f t="shared" si="16"/>
        <v>0</v>
      </c>
      <c r="DC18" s="194">
        <f t="shared" si="16"/>
        <v>0</v>
      </c>
      <c r="DD18" s="194">
        <f t="shared" si="16"/>
        <v>0</v>
      </c>
      <c r="DE18" s="194">
        <f t="shared" si="16"/>
        <v>0</v>
      </c>
      <c r="DF18" s="194">
        <f t="shared" si="16"/>
        <v>0</v>
      </c>
      <c r="DG18" s="194">
        <f t="shared" si="16"/>
        <v>0</v>
      </c>
      <c r="DH18" s="194">
        <f t="shared" si="16"/>
        <v>0</v>
      </c>
      <c r="DI18" s="194">
        <f t="shared" si="16"/>
        <v>0</v>
      </c>
      <c r="DJ18" s="194">
        <f t="shared" si="16"/>
        <v>0</v>
      </c>
      <c r="DK18" s="194">
        <f t="shared" si="16"/>
        <v>0</v>
      </c>
      <c r="DL18" s="194">
        <f t="shared" si="16"/>
        <v>0</v>
      </c>
      <c r="DM18" s="194">
        <f t="shared" si="16"/>
        <v>0</v>
      </c>
      <c r="DN18" s="194">
        <f t="shared" si="16"/>
        <v>0</v>
      </c>
      <c r="DO18" s="194">
        <f t="shared" si="16"/>
        <v>0</v>
      </c>
      <c r="DP18" s="194">
        <f t="shared" si="16"/>
        <v>0</v>
      </c>
      <c r="DQ18" s="194">
        <f t="shared" si="16"/>
        <v>0</v>
      </c>
      <c r="DR18" s="194">
        <f t="shared" ref="DR18:GC18" si="17">IFERROR(DR17/DR10,0)</f>
        <v>0</v>
      </c>
      <c r="DS18" s="194">
        <f t="shared" si="17"/>
        <v>0</v>
      </c>
      <c r="DT18" s="194">
        <f t="shared" si="17"/>
        <v>0</v>
      </c>
      <c r="DU18" s="194">
        <f t="shared" si="17"/>
        <v>0</v>
      </c>
      <c r="DV18" s="194">
        <f t="shared" si="17"/>
        <v>0</v>
      </c>
      <c r="DW18" s="194">
        <f t="shared" si="17"/>
        <v>0</v>
      </c>
      <c r="DX18" s="194">
        <f t="shared" si="17"/>
        <v>0</v>
      </c>
      <c r="DY18" s="194">
        <f t="shared" si="17"/>
        <v>0</v>
      </c>
      <c r="DZ18" s="194">
        <f t="shared" si="17"/>
        <v>0</v>
      </c>
      <c r="EA18" s="194">
        <f t="shared" si="17"/>
        <v>0</v>
      </c>
      <c r="EB18" s="194">
        <f t="shared" si="17"/>
        <v>0</v>
      </c>
      <c r="EC18" s="194">
        <f t="shared" si="17"/>
        <v>0</v>
      </c>
      <c r="ED18" s="194">
        <f t="shared" si="17"/>
        <v>0</v>
      </c>
      <c r="EE18" s="194">
        <f t="shared" si="17"/>
        <v>0</v>
      </c>
      <c r="EF18" s="194">
        <f t="shared" si="17"/>
        <v>0</v>
      </c>
      <c r="EG18" s="194">
        <f t="shared" si="17"/>
        <v>0</v>
      </c>
      <c r="EH18" s="194">
        <f t="shared" si="17"/>
        <v>0</v>
      </c>
      <c r="EI18" s="194">
        <f t="shared" si="17"/>
        <v>0</v>
      </c>
      <c r="EJ18" s="194">
        <f t="shared" si="17"/>
        <v>0</v>
      </c>
      <c r="EK18" s="194">
        <f t="shared" si="17"/>
        <v>0</v>
      </c>
      <c r="EL18" s="194">
        <f t="shared" si="17"/>
        <v>0</v>
      </c>
      <c r="EM18" s="194">
        <f t="shared" si="17"/>
        <v>0</v>
      </c>
      <c r="EN18" s="194">
        <f t="shared" si="17"/>
        <v>0</v>
      </c>
      <c r="EO18" s="194">
        <f t="shared" si="17"/>
        <v>0</v>
      </c>
      <c r="EP18" s="194">
        <f t="shared" si="17"/>
        <v>0</v>
      </c>
      <c r="EQ18" s="194">
        <f t="shared" si="17"/>
        <v>0</v>
      </c>
      <c r="ER18" s="194">
        <f t="shared" si="17"/>
        <v>0</v>
      </c>
      <c r="ES18" s="194">
        <f t="shared" si="17"/>
        <v>0</v>
      </c>
      <c r="ET18" s="194">
        <f t="shared" si="17"/>
        <v>0</v>
      </c>
      <c r="EU18" s="194">
        <f t="shared" si="17"/>
        <v>0</v>
      </c>
      <c r="EV18" s="194">
        <f t="shared" si="17"/>
        <v>0</v>
      </c>
      <c r="EW18" s="194">
        <f t="shared" si="17"/>
        <v>0</v>
      </c>
      <c r="EX18" s="194">
        <f t="shared" si="17"/>
        <v>0</v>
      </c>
      <c r="EY18" s="194">
        <f t="shared" si="17"/>
        <v>0</v>
      </c>
      <c r="EZ18" s="194">
        <f t="shared" si="17"/>
        <v>0</v>
      </c>
      <c r="FA18" s="194">
        <f t="shared" si="17"/>
        <v>0</v>
      </c>
      <c r="FB18" s="194">
        <f t="shared" si="17"/>
        <v>0</v>
      </c>
      <c r="FC18" s="194">
        <f t="shared" si="17"/>
        <v>0</v>
      </c>
      <c r="FD18" s="194">
        <f t="shared" si="17"/>
        <v>0</v>
      </c>
      <c r="FE18" s="194">
        <f t="shared" si="17"/>
        <v>0</v>
      </c>
      <c r="FF18" s="194">
        <f t="shared" si="17"/>
        <v>0</v>
      </c>
      <c r="FG18" s="194">
        <f t="shared" si="17"/>
        <v>0</v>
      </c>
      <c r="FH18" s="194">
        <f t="shared" si="17"/>
        <v>0</v>
      </c>
      <c r="FI18" s="194">
        <f t="shared" si="17"/>
        <v>0</v>
      </c>
      <c r="FJ18" s="194">
        <f t="shared" si="17"/>
        <v>0</v>
      </c>
      <c r="FK18" s="194">
        <f t="shared" si="17"/>
        <v>0</v>
      </c>
      <c r="FL18" s="194">
        <f t="shared" si="17"/>
        <v>0</v>
      </c>
      <c r="FM18" s="194">
        <f t="shared" si="17"/>
        <v>0</v>
      </c>
      <c r="FN18" s="194">
        <f t="shared" si="17"/>
        <v>0</v>
      </c>
      <c r="FO18" s="194">
        <f t="shared" si="17"/>
        <v>0</v>
      </c>
      <c r="FP18" s="194">
        <f t="shared" si="17"/>
        <v>0</v>
      </c>
      <c r="FQ18" s="194">
        <f t="shared" si="17"/>
        <v>0</v>
      </c>
      <c r="FR18" s="194">
        <f t="shared" si="17"/>
        <v>0</v>
      </c>
      <c r="FS18" s="194">
        <f t="shared" si="17"/>
        <v>0</v>
      </c>
      <c r="FT18" s="194">
        <f t="shared" si="17"/>
        <v>0</v>
      </c>
      <c r="FU18" s="194">
        <f t="shared" si="17"/>
        <v>0</v>
      </c>
      <c r="FV18" s="194">
        <f t="shared" si="17"/>
        <v>0</v>
      </c>
      <c r="FW18" s="194">
        <f t="shared" si="17"/>
        <v>0</v>
      </c>
      <c r="FX18" s="194">
        <f t="shared" si="17"/>
        <v>0</v>
      </c>
      <c r="FY18" s="194">
        <f t="shared" si="17"/>
        <v>0</v>
      </c>
      <c r="FZ18" s="194">
        <f t="shared" si="17"/>
        <v>0</v>
      </c>
      <c r="GA18" s="194">
        <f t="shared" si="17"/>
        <v>0</v>
      </c>
      <c r="GB18" s="194">
        <f t="shared" si="17"/>
        <v>0</v>
      </c>
      <c r="GC18" s="194">
        <f t="shared" si="17"/>
        <v>0</v>
      </c>
      <c r="GD18" s="194">
        <f t="shared" ref="GD18:IO18" si="18">IFERROR(GD17/GD10,0)</f>
        <v>0</v>
      </c>
      <c r="GE18" s="194">
        <f t="shared" si="18"/>
        <v>0</v>
      </c>
      <c r="GF18" s="194">
        <f t="shared" si="18"/>
        <v>0</v>
      </c>
      <c r="GG18" s="194">
        <f t="shared" si="18"/>
        <v>0</v>
      </c>
      <c r="GH18" s="194">
        <f t="shared" si="18"/>
        <v>0</v>
      </c>
      <c r="GI18" s="194">
        <f t="shared" si="18"/>
        <v>0</v>
      </c>
      <c r="GJ18" s="194">
        <f t="shared" si="18"/>
        <v>0</v>
      </c>
      <c r="GK18" s="194">
        <f t="shared" si="18"/>
        <v>0</v>
      </c>
      <c r="GL18" s="194">
        <f t="shared" si="18"/>
        <v>0</v>
      </c>
      <c r="GM18" s="194">
        <f t="shared" si="18"/>
        <v>0</v>
      </c>
      <c r="GN18" s="194">
        <f t="shared" si="18"/>
        <v>0</v>
      </c>
      <c r="GO18" s="194">
        <f t="shared" si="18"/>
        <v>0</v>
      </c>
      <c r="GP18" s="194">
        <f t="shared" si="18"/>
        <v>0</v>
      </c>
      <c r="GQ18" s="194">
        <f t="shared" si="18"/>
        <v>0</v>
      </c>
      <c r="GR18" s="194">
        <f t="shared" si="18"/>
        <v>0</v>
      </c>
      <c r="GS18" s="194">
        <f t="shared" si="18"/>
        <v>0</v>
      </c>
      <c r="GT18" s="194">
        <f t="shared" si="18"/>
        <v>0</v>
      </c>
      <c r="GU18" s="194">
        <f t="shared" si="18"/>
        <v>0</v>
      </c>
      <c r="GV18" s="194">
        <f t="shared" si="18"/>
        <v>0</v>
      </c>
      <c r="GW18" s="194">
        <f t="shared" si="18"/>
        <v>0</v>
      </c>
      <c r="GX18" s="194">
        <f t="shared" si="18"/>
        <v>0</v>
      </c>
      <c r="GY18" s="194">
        <f t="shared" si="18"/>
        <v>0</v>
      </c>
      <c r="GZ18" s="194">
        <f t="shared" si="18"/>
        <v>0</v>
      </c>
      <c r="HA18" s="194">
        <f t="shared" si="18"/>
        <v>0</v>
      </c>
      <c r="HB18" s="194">
        <f t="shared" si="18"/>
        <v>0</v>
      </c>
      <c r="HC18" s="194">
        <f t="shared" si="18"/>
        <v>0</v>
      </c>
      <c r="HD18" s="194">
        <f t="shared" si="18"/>
        <v>0</v>
      </c>
      <c r="HE18" s="194">
        <f t="shared" si="18"/>
        <v>0</v>
      </c>
      <c r="HF18" s="194">
        <f t="shared" si="18"/>
        <v>0</v>
      </c>
      <c r="HG18" s="194">
        <f t="shared" si="18"/>
        <v>0</v>
      </c>
      <c r="HH18" s="194">
        <f t="shared" si="18"/>
        <v>0</v>
      </c>
      <c r="HI18" s="194">
        <f t="shared" si="18"/>
        <v>0</v>
      </c>
      <c r="HJ18" s="194">
        <f t="shared" si="18"/>
        <v>0</v>
      </c>
      <c r="HK18" s="194">
        <f t="shared" si="18"/>
        <v>0</v>
      </c>
      <c r="HL18" s="194">
        <f t="shared" si="18"/>
        <v>0</v>
      </c>
      <c r="HM18" s="194">
        <f t="shared" si="18"/>
        <v>0</v>
      </c>
      <c r="HN18" s="194">
        <f t="shared" si="18"/>
        <v>0</v>
      </c>
      <c r="HO18" s="194">
        <f t="shared" si="18"/>
        <v>0</v>
      </c>
      <c r="HP18" s="194">
        <f t="shared" si="18"/>
        <v>0</v>
      </c>
      <c r="HQ18" s="194">
        <f t="shared" si="18"/>
        <v>0</v>
      </c>
      <c r="HR18" s="194">
        <f t="shared" si="18"/>
        <v>0</v>
      </c>
      <c r="HS18" s="194">
        <f t="shared" si="18"/>
        <v>0</v>
      </c>
      <c r="HT18" s="194">
        <f t="shared" si="18"/>
        <v>0</v>
      </c>
      <c r="HU18" s="194">
        <f t="shared" si="18"/>
        <v>0</v>
      </c>
      <c r="HV18" s="194">
        <f t="shared" si="18"/>
        <v>0</v>
      </c>
      <c r="HW18" s="194">
        <f t="shared" si="18"/>
        <v>0</v>
      </c>
      <c r="HX18" s="194">
        <f t="shared" si="18"/>
        <v>0</v>
      </c>
      <c r="HY18" s="194">
        <f t="shared" si="18"/>
        <v>0</v>
      </c>
      <c r="HZ18" s="194">
        <f t="shared" si="18"/>
        <v>0</v>
      </c>
      <c r="IA18" s="194">
        <f t="shared" si="18"/>
        <v>0</v>
      </c>
      <c r="IB18" s="194">
        <f t="shared" si="18"/>
        <v>0</v>
      </c>
      <c r="IC18" s="194">
        <f t="shared" si="18"/>
        <v>0</v>
      </c>
      <c r="ID18" s="194">
        <f t="shared" si="18"/>
        <v>0</v>
      </c>
      <c r="IE18" s="194">
        <f t="shared" si="18"/>
        <v>0</v>
      </c>
      <c r="IF18" s="194">
        <f t="shared" si="18"/>
        <v>0</v>
      </c>
      <c r="IG18" s="194">
        <f t="shared" si="18"/>
        <v>0</v>
      </c>
      <c r="IH18" s="194">
        <f t="shared" si="18"/>
        <v>0</v>
      </c>
      <c r="II18" s="194">
        <f t="shared" si="18"/>
        <v>0</v>
      </c>
      <c r="IJ18" s="194">
        <f t="shared" si="18"/>
        <v>0</v>
      </c>
      <c r="IK18" s="194">
        <f t="shared" si="18"/>
        <v>0</v>
      </c>
      <c r="IL18" s="194">
        <f t="shared" si="18"/>
        <v>0</v>
      </c>
      <c r="IM18" s="194">
        <f t="shared" si="18"/>
        <v>0</v>
      </c>
      <c r="IN18" s="194">
        <f t="shared" si="18"/>
        <v>0</v>
      </c>
      <c r="IO18" s="194">
        <f t="shared" si="18"/>
        <v>0</v>
      </c>
      <c r="IP18" s="194">
        <f t="shared" ref="IP18:KU18" si="19">IFERROR(IP17/IP10,0)</f>
        <v>0</v>
      </c>
      <c r="IQ18" s="194">
        <f t="shared" si="19"/>
        <v>0</v>
      </c>
      <c r="IR18" s="194">
        <f t="shared" si="19"/>
        <v>0</v>
      </c>
      <c r="IS18" s="194">
        <f t="shared" si="19"/>
        <v>0</v>
      </c>
      <c r="IT18" s="194">
        <f t="shared" si="19"/>
        <v>0</v>
      </c>
      <c r="IU18" s="194">
        <f t="shared" si="19"/>
        <v>0</v>
      </c>
      <c r="IV18" s="194">
        <f t="shared" si="19"/>
        <v>0</v>
      </c>
      <c r="IW18" s="194">
        <f t="shared" si="19"/>
        <v>0</v>
      </c>
      <c r="IX18" s="194">
        <f t="shared" si="19"/>
        <v>0</v>
      </c>
      <c r="IY18" s="194">
        <f t="shared" si="19"/>
        <v>0</v>
      </c>
      <c r="IZ18" s="194">
        <f t="shared" si="19"/>
        <v>0</v>
      </c>
      <c r="JA18" s="194">
        <f t="shared" si="19"/>
        <v>0</v>
      </c>
      <c r="JB18" s="194">
        <f t="shared" si="19"/>
        <v>0</v>
      </c>
      <c r="JC18" s="194">
        <f t="shared" si="19"/>
        <v>0</v>
      </c>
      <c r="JD18" s="194">
        <f t="shared" si="19"/>
        <v>0</v>
      </c>
      <c r="JE18" s="194">
        <f t="shared" si="19"/>
        <v>0</v>
      </c>
      <c r="JF18" s="194">
        <f t="shared" si="19"/>
        <v>0</v>
      </c>
      <c r="JG18" s="194">
        <f t="shared" si="19"/>
        <v>0</v>
      </c>
      <c r="JH18" s="194">
        <f t="shared" si="19"/>
        <v>0</v>
      </c>
      <c r="JI18" s="194">
        <f t="shared" si="19"/>
        <v>0</v>
      </c>
      <c r="JJ18" s="194">
        <f t="shared" si="19"/>
        <v>0</v>
      </c>
      <c r="JK18" s="194">
        <f t="shared" si="19"/>
        <v>0</v>
      </c>
      <c r="JL18" s="194">
        <f t="shared" si="19"/>
        <v>0</v>
      </c>
      <c r="JM18" s="194">
        <f t="shared" si="19"/>
        <v>0</v>
      </c>
      <c r="JN18" s="194">
        <f t="shared" si="19"/>
        <v>0</v>
      </c>
      <c r="JO18" s="194">
        <f t="shared" si="19"/>
        <v>0</v>
      </c>
      <c r="JP18" s="194">
        <f t="shared" si="19"/>
        <v>0</v>
      </c>
      <c r="JQ18" s="194">
        <f t="shared" si="19"/>
        <v>0</v>
      </c>
      <c r="JR18" s="194">
        <f t="shared" si="19"/>
        <v>0</v>
      </c>
      <c r="JS18" s="194">
        <f t="shared" si="19"/>
        <v>0</v>
      </c>
      <c r="JT18" s="194">
        <f t="shared" si="19"/>
        <v>0</v>
      </c>
      <c r="JU18" s="194">
        <f t="shared" si="19"/>
        <v>0</v>
      </c>
      <c r="JV18" s="194">
        <f t="shared" si="19"/>
        <v>0</v>
      </c>
      <c r="JW18" s="194">
        <f t="shared" si="19"/>
        <v>0</v>
      </c>
      <c r="JX18" s="194">
        <f t="shared" si="19"/>
        <v>0</v>
      </c>
      <c r="JY18" s="194">
        <f t="shared" si="19"/>
        <v>0</v>
      </c>
      <c r="JZ18" s="194">
        <f t="shared" si="19"/>
        <v>0</v>
      </c>
      <c r="KA18" s="194">
        <f t="shared" si="19"/>
        <v>0</v>
      </c>
      <c r="KB18" s="194">
        <f t="shared" si="19"/>
        <v>0</v>
      </c>
      <c r="KC18" s="194">
        <f t="shared" si="19"/>
        <v>0</v>
      </c>
      <c r="KD18" s="194">
        <f t="shared" si="19"/>
        <v>0</v>
      </c>
      <c r="KE18" s="194">
        <f t="shared" si="19"/>
        <v>0</v>
      </c>
      <c r="KF18" s="194">
        <f t="shared" si="19"/>
        <v>0</v>
      </c>
      <c r="KG18" s="194">
        <f t="shared" si="19"/>
        <v>0</v>
      </c>
      <c r="KH18" s="194">
        <f t="shared" si="19"/>
        <v>0</v>
      </c>
      <c r="KI18" s="194">
        <f t="shared" si="19"/>
        <v>0</v>
      </c>
      <c r="KJ18" s="194">
        <f t="shared" si="19"/>
        <v>0</v>
      </c>
      <c r="KK18" s="194">
        <f t="shared" si="19"/>
        <v>0</v>
      </c>
      <c r="KL18" s="194">
        <f t="shared" si="19"/>
        <v>0</v>
      </c>
      <c r="KM18" s="194">
        <f t="shared" si="19"/>
        <v>0</v>
      </c>
      <c r="KN18" s="194">
        <f t="shared" si="19"/>
        <v>0</v>
      </c>
      <c r="KO18" s="194">
        <f t="shared" si="19"/>
        <v>0</v>
      </c>
      <c r="KP18" s="194">
        <f t="shared" si="19"/>
        <v>0</v>
      </c>
      <c r="KQ18" s="194">
        <f t="shared" si="19"/>
        <v>0</v>
      </c>
      <c r="KR18" s="194">
        <f t="shared" si="19"/>
        <v>0</v>
      </c>
      <c r="KS18" s="194">
        <f t="shared" si="19"/>
        <v>0</v>
      </c>
      <c r="KT18" s="194">
        <f t="shared" si="19"/>
        <v>0</v>
      </c>
      <c r="KU18" s="194">
        <f t="shared" si="19"/>
        <v>0</v>
      </c>
    </row>
    <row r="19" spans="2:307" ht="17" x14ac:dyDescent="0.15">
      <c r="B19" s="175">
        <f>B14+1</f>
        <v>7</v>
      </c>
      <c r="C19" s="180" t="s">
        <v>375</v>
      </c>
      <c r="D19" s="180"/>
      <c r="E19" s="185" t="s">
        <v>376</v>
      </c>
      <c r="F19" s="186" t="s">
        <v>377</v>
      </c>
      <c r="G19" s="195">
        <f>SUM(H19:KU19)</f>
        <v>0</v>
      </c>
      <c r="H19" s="193">
        <f>(H10*H13)/1000</f>
        <v>0</v>
      </c>
      <c r="I19" s="193">
        <f t="shared" ref="I19:BE19" si="20">(I10*I13)/1000</f>
        <v>0</v>
      </c>
      <c r="J19" s="193">
        <f t="shared" si="20"/>
        <v>0</v>
      </c>
      <c r="K19" s="193">
        <f t="shared" si="20"/>
        <v>0</v>
      </c>
      <c r="L19" s="193">
        <f t="shared" si="20"/>
        <v>0</v>
      </c>
      <c r="M19" s="193">
        <f t="shared" si="20"/>
        <v>0</v>
      </c>
      <c r="N19" s="193">
        <f t="shared" si="20"/>
        <v>0</v>
      </c>
      <c r="O19" s="193">
        <f t="shared" si="20"/>
        <v>0</v>
      </c>
      <c r="P19" s="193">
        <f t="shared" si="20"/>
        <v>0</v>
      </c>
      <c r="Q19" s="193">
        <f t="shared" si="20"/>
        <v>0</v>
      </c>
      <c r="R19" s="193">
        <f t="shared" si="20"/>
        <v>0</v>
      </c>
      <c r="S19" s="193">
        <f t="shared" si="20"/>
        <v>0</v>
      </c>
      <c r="T19" s="193">
        <f t="shared" si="20"/>
        <v>0</v>
      </c>
      <c r="U19" s="193">
        <f t="shared" si="20"/>
        <v>0</v>
      </c>
      <c r="V19" s="193">
        <f t="shared" si="20"/>
        <v>0</v>
      </c>
      <c r="W19" s="193">
        <f t="shared" si="20"/>
        <v>0</v>
      </c>
      <c r="X19" s="193">
        <f t="shared" si="20"/>
        <v>0</v>
      </c>
      <c r="Y19" s="193">
        <f t="shared" si="20"/>
        <v>0</v>
      </c>
      <c r="Z19" s="193">
        <f t="shared" si="20"/>
        <v>0</v>
      </c>
      <c r="AA19" s="193">
        <f t="shared" si="20"/>
        <v>0</v>
      </c>
      <c r="AB19" s="193">
        <f t="shared" si="20"/>
        <v>0</v>
      </c>
      <c r="AC19" s="193">
        <f t="shared" si="20"/>
        <v>0</v>
      </c>
      <c r="AD19" s="193">
        <f t="shared" si="20"/>
        <v>0</v>
      </c>
      <c r="AE19" s="193">
        <f t="shared" si="20"/>
        <v>0</v>
      </c>
      <c r="AF19" s="193">
        <f t="shared" si="20"/>
        <v>0</v>
      </c>
      <c r="AG19" s="193">
        <f t="shared" si="20"/>
        <v>0</v>
      </c>
      <c r="AH19" s="193">
        <f t="shared" si="20"/>
        <v>0</v>
      </c>
      <c r="AI19" s="193">
        <f t="shared" si="20"/>
        <v>0</v>
      </c>
      <c r="AJ19" s="193">
        <f t="shared" si="20"/>
        <v>0</v>
      </c>
      <c r="AK19" s="193">
        <f t="shared" si="20"/>
        <v>0</v>
      </c>
      <c r="AL19" s="193">
        <f t="shared" si="20"/>
        <v>0</v>
      </c>
      <c r="AM19" s="193">
        <f t="shared" si="20"/>
        <v>0</v>
      </c>
      <c r="AN19" s="193">
        <f t="shared" si="20"/>
        <v>0</v>
      </c>
      <c r="AO19" s="193">
        <f t="shared" si="20"/>
        <v>0</v>
      </c>
      <c r="AP19" s="193">
        <f t="shared" si="20"/>
        <v>0</v>
      </c>
      <c r="AQ19" s="193">
        <f t="shared" si="20"/>
        <v>0</v>
      </c>
      <c r="AR19" s="193">
        <f t="shared" si="20"/>
        <v>0</v>
      </c>
      <c r="AS19" s="193">
        <f t="shared" si="20"/>
        <v>0</v>
      </c>
      <c r="AT19" s="193">
        <f t="shared" si="20"/>
        <v>0</v>
      </c>
      <c r="AU19" s="193">
        <f t="shared" si="20"/>
        <v>0</v>
      </c>
      <c r="AV19" s="193">
        <f t="shared" si="20"/>
        <v>0</v>
      </c>
      <c r="AW19" s="193">
        <f t="shared" si="20"/>
        <v>0</v>
      </c>
      <c r="AX19" s="193">
        <f t="shared" si="20"/>
        <v>0</v>
      </c>
      <c r="AY19" s="193">
        <f t="shared" si="20"/>
        <v>0</v>
      </c>
      <c r="AZ19" s="193">
        <f t="shared" si="20"/>
        <v>0</v>
      </c>
      <c r="BA19" s="193">
        <f t="shared" si="20"/>
        <v>0</v>
      </c>
      <c r="BB19" s="193">
        <f t="shared" si="20"/>
        <v>0</v>
      </c>
      <c r="BC19" s="193">
        <f t="shared" si="20"/>
        <v>0</v>
      </c>
      <c r="BD19" s="193">
        <f t="shared" si="20"/>
        <v>0</v>
      </c>
      <c r="BE19" s="193">
        <f t="shared" si="20"/>
        <v>0</v>
      </c>
      <c r="BF19" s="193">
        <f t="shared" ref="BF19:DQ19" si="21">(BF10*BF13)/1000</f>
        <v>0</v>
      </c>
      <c r="BG19" s="193">
        <f t="shared" si="21"/>
        <v>0</v>
      </c>
      <c r="BH19" s="193">
        <f t="shared" si="21"/>
        <v>0</v>
      </c>
      <c r="BI19" s="193">
        <f t="shared" si="21"/>
        <v>0</v>
      </c>
      <c r="BJ19" s="193">
        <f t="shared" si="21"/>
        <v>0</v>
      </c>
      <c r="BK19" s="193">
        <f t="shared" si="21"/>
        <v>0</v>
      </c>
      <c r="BL19" s="193">
        <f t="shared" si="21"/>
        <v>0</v>
      </c>
      <c r="BM19" s="193">
        <f t="shared" si="21"/>
        <v>0</v>
      </c>
      <c r="BN19" s="193">
        <f t="shared" si="21"/>
        <v>0</v>
      </c>
      <c r="BO19" s="193">
        <f t="shared" si="21"/>
        <v>0</v>
      </c>
      <c r="BP19" s="193">
        <f t="shared" si="21"/>
        <v>0</v>
      </c>
      <c r="BQ19" s="193">
        <f t="shared" si="21"/>
        <v>0</v>
      </c>
      <c r="BR19" s="193">
        <f t="shared" si="21"/>
        <v>0</v>
      </c>
      <c r="BS19" s="193">
        <f t="shared" si="21"/>
        <v>0</v>
      </c>
      <c r="BT19" s="193">
        <f t="shared" si="21"/>
        <v>0</v>
      </c>
      <c r="BU19" s="193">
        <f t="shared" si="21"/>
        <v>0</v>
      </c>
      <c r="BV19" s="193">
        <f t="shared" si="21"/>
        <v>0</v>
      </c>
      <c r="BW19" s="193">
        <f t="shared" si="21"/>
        <v>0</v>
      </c>
      <c r="BX19" s="193">
        <f t="shared" si="21"/>
        <v>0</v>
      </c>
      <c r="BY19" s="193">
        <f t="shared" si="21"/>
        <v>0</v>
      </c>
      <c r="BZ19" s="193">
        <f t="shared" si="21"/>
        <v>0</v>
      </c>
      <c r="CA19" s="193">
        <f t="shared" si="21"/>
        <v>0</v>
      </c>
      <c r="CB19" s="193">
        <f t="shared" si="21"/>
        <v>0</v>
      </c>
      <c r="CC19" s="193">
        <f t="shared" si="21"/>
        <v>0</v>
      </c>
      <c r="CD19" s="193">
        <f t="shared" si="21"/>
        <v>0</v>
      </c>
      <c r="CE19" s="193">
        <f t="shared" si="21"/>
        <v>0</v>
      </c>
      <c r="CF19" s="193">
        <f t="shared" si="21"/>
        <v>0</v>
      </c>
      <c r="CG19" s="193">
        <f t="shared" si="21"/>
        <v>0</v>
      </c>
      <c r="CH19" s="193">
        <f t="shared" si="21"/>
        <v>0</v>
      </c>
      <c r="CI19" s="193">
        <f t="shared" si="21"/>
        <v>0</v>
      </c>
      <c r="CJ19" s="193">
        <f t="shared" si="21"/>
        <v>0</v>
      </c>
      <c r="CK19" s="193">
        <f t="shared" si="21"/>
        <v>0</v>
      </c>
      <c r="CL19" s="193">
        <f t="shared" si="21"/>
        <v>0</v>
      </c>
      <c r="CM19" s="193">
        <f t="shared" si="21"/>
        <v>0</v>
      </c>
      <c r="CN19" s="193">
        <f t="shared" si="21"/>
        <v>0</v>
      </c>
      <c r="CO19" s="193">
        <f t="shared" si="21"/>
        <v>0</v>
      </c>
      <c r="CP19" s="193">
        <f t="shared" si="21"/>
        <v>0</v>
      </c>
      <c r="CQ19" s="193">
        <f t="shared" si="21"/>
        <v>0</v>
      </c>
      <c r="CR19" s="193">
        <f t="shared" si="21"/>
        <v>0</v>
      </c>
      <c r="CS19" s="193">
        <f t="shared" si="21"/>
        <v>0</v>
      </c>
      <c r="CT19" s="193">
        <f t="shared" si="21"/>
        <v>0</v>
      </c>
      <c r="CU19" s="193">
        <f t="shared" si="21"/>
        <v>0</v>
      </c>
      <c r="CV19" s="193">
        <f t="shared" si="21"/>
        <v>0</v>
      </c>
      <c r="CW19" s="193">
        <f t="shared" si="21"/>
        <v>0</v>
      </c>
      <c r="CX19" s="193">
        <f t="shared" si="21"/>
        <v>0</v>
      </c>
      <c r="CY19" s="193">
        <f t="shared" si="21"/>
        <v>0</v>
      </c>
      <c r="CZ19" s="193">
        <f t="shared" si="21"/>
        <v>0</v>
      </c>
      <c r="DA19" s="193">
        <f t="shared" si="21"/>
        <v>0</v>
      </c>
      <c r="DB19" s="193">
        <f t="shared" si="21"/>
        <v>0</v>
      </c>
      <c r="DC19" s="193">
        <f t="shared" si="21"/>
        <v>0</v>
      </c>
      <c r="DD19" s="193">
        <f t="shared" si="21"/>
        <v>0</v>
      </c>
      <c r="DE19" s="193">
        <f t="shared" si="21"/>
        <v>0</v>
      </c>
      <c r="DF19" s="193">
        <f t="shared" si="21"/>
        <v>0</v>
      </c>
      <c r="DG19" s="193">
        <f t="shared" si="21"/>
        <v>0</v>
      </c>
      <c r="DH19" s="193">
        <f t="shared" si="21"/>
        <v>0</v>
      </c>
      <c r="DI19" s="193">
        <f t="shared" si="21"/>
        <v>0</v>
      </c>
      <c r="DJ19" s="193">
        <f t="shared" si="21"/>
        <v>0</v>
      </c>
      <c r="DK19" s="193">
        <f t="shared" si="21"/>
        <v>0</v>
      </c>
      <c r="DL19" s="193">
        <f t="shared" si="21"/>
        <v>0</v>
      </c>
      <c r="DM19" s="193">
        <f t="shared" si="21"/>
        <v>0</v>
      </c>
      <c r="DN19" s="193">
        <f t="shared" si="21"/>
        <v>0</v>
      </c>
      <c r="DO19" s="193">
        <f t="shared" si="21"/>
        <v>0</v>
      </c>
      <c r="DP19" s="193">
        <f t="shared" si="21"/>
        <v>0</v>
      </c>
      <c r="DQ19" s="193">
        <f t="shared" si="21"/>
        <v>0</v>
      </c>
      <c r="DR19" s="193">
        <f t="shared" ref="DR19:GC19" si="22">(DR10*DR13)/1000</f>
        <v>0</v>
      </c>
      <c r="DS19" s="193">
        <f t="shared" si="22"/>
        <v>0</v>
      </c>
      <c r="DT19" s="193">
        <f t="shared" si="22"/>
        <v>0</v>
      </c>
      <c r="DU19" s="193">
        <f t="shared" si="22"/>
        <v>0</v>
      </c>
      <c r="DV19" s="193">
        <f t="shared" si="22"/>
        <v>0</v>
      </c>
      <c r="DW19" s="193">
        <f t="shared" si="22"/>
        <v>0</v>
      </c>
      <c r="DX19" s="193">
        <f t="shared" si="22"/>
        <v>0</v>
      </c>
      <c r="DY19" s="193">
        <f t="shared" si="22"/>
        <v>0</v>
      </c>
      <c r="DZ19" s="193">
        <f t="shared" si="22"/>
        <v>0</v>
      </c>
      <c r="EA19" s="193">
        <f t="shared" si="22"/>
        <v>0</v>
      </c>
      <c r="EB19" s="193">
        <f t="shared" si="22"/>
        <v>0</v>
      </c>
      <c r="EC19" s="193">
        <f t="shared" si="22"/>
        <v>0</v>
      </c>
      <c r="ED19" s="193">
        <f t="shared" si="22"/>
        <v>0</v>
      </c>
      <c r="EE19" s="193">
        <f t="shared" si="22"/>
        <v>0</v>
      </c>
      <c r="EF19" s="193">
        <f t="shared" si="22"/>
        <v>0</v>
      </c>
      <c r="EG19" s="193">
        <f t="shared" si="22"/>
        <v>0</v>
      </c>
      <c r="EH19" s="193">
        <f t="shared" si="22"/>
        <v>0</v>
      </c>
      <c r="EI19" s="193">
        <f t="shared" si="22"/>
        <v>0</v>
      </c>
      <c r="EJ19" s="193">
        <f t="shared" si="22"/>
        <v>0</v>
      </c>
      <c r="EK19" s="193">
        <f t="shared" si="22"/>
        <v>0</v>
      </c>
      <c r="EL19" s="193">
        <f t="shared" si="22"/>
        <v>0</v>
      </c>
      <c r="EM19" s="193">
        <f t="shared" si="22"/>
        <v>0</v>
      </c>
      <c r="EN19" s="193">
        <f t="shared" si="22"/>
        <v>0</v>
      </c>
      <c r="EO19" s="193">
        <f t="shared" si="22"/>
        <v>0</v>
      </c>
      <c r="EP19" s="193">
        <f t="shared" si="22"/>
        <v>0</v>
      </c>
      <c r="EQ19" s="193">
        <f t="shared" si="22"/>
        <v>0</v>
      </c>
      <c r="ER19" s="193">
        <f t="shared" si="22"/>
        <v>0</v>
      </c>
      <c r="ES19" s="193">
        <f t="shared" si="22"/>
        <v>0</v>
      </c>
      <c r="ET19" s="193">
        <f t="shared" si="22"/>
        <v>0</v>
      </c>
      <c r="EU19" s="193">
        <f t="shared" si="22"/>
        <v>0</v>
      </c>
      <c r="EV19" s="193">
        <f t="shared" si="22"/>
        <v>0</v>
      </c>
      <c r="EW19" s="193">
        <f t="shared" si="22"/>
        <v>0</v>
      </c>
      <c r="EX19" s="193">
        <f t="shared" si="22"/>
        <v>0</v>
      </c>
      <c r="EY19" s="193">
        <f t="shared" si="22"/>
        <v>0</v>
      </c>
      <c r="EZ19" s="193">
        <f t="shared" si="22"/>
        <v>0</v>
      </c>
      <c r="FA19" s="193">
        <f t="shared" si="22"/>
        <v>0</v>
      </c>
      <c r="FB19" s="193">
        <f t="shared" si="22"/>
        <v>0</v>
      </c>
      <c r="FC19" s="193">
        <f t="shared" si="22"/>
        <v>0</v>
      </c>
      <c r="FD19" s="193">
        <f t="shared" si="22"/>
        <v>0</v>
      </c>
      <c r="FE19" s="193">
        <f t="shared" si="22"/>
        <v>0</v>
      </c>
      <c r="FF19" s="193">
        <f t="shared" si="22"/>
        <v>0</v>
      </c>
      <c r="FG19" s="193">
        <f t="shared" si="22"/>
        <v>0</v>
      </c>
      <c r="FH19" s="193">
        <f t="shared" si="22"/>
        <v>0</v>
      </c>
      <c r="FI19" s="193">
        <f t="shared" si="22"/>
        <v>0</v>
      </c>
      <c r="FJ19" s="193">
        <f t="shared" si="22"/>
        <v>0</v>
      </c>
      <c r="FK19" s="193">
        <f t="shared" si="22"/>
        <v>0</v>
      </c>
      <c r="FL19" s="193">
        <f t="shared" si="22"/>
        <v>0</v>
      </c>
      <c r="FM19" s="193">
        <f t="shared" si="22"/>
        <v>0</v>
      </c>
      <c r="FN19" s="193">
        <f t="shared" si="22"/>
        <v>0</v>
      </c>
      <c r="FO19" s="193">
        <f t="shared" si="22"/>
        <v>0</v>
      </c>
      <c r="FP19" s="193">
        <f t="shared" si="22"/>
        <v>0</v>
      </c>
      <c r="FQ19" s="193">
        <f t="shared" si="22"/>
        <v>0</v>
      </c>
      <c r="FR19" s="193">
        <f t="shared" si="22"/>
        <v>0</v>
      </c>
      <c r="FS19" s="193">
        <f t="shared" si="22"/>
        <v>0</v>
      </c>
      <c r="FT19" s="193">
        <f t="shared" si="22"/>
        <v>0</v>
      </c>
      <c r="FU19" s="193">
        <f t="shared" si="22"/>
        <v>0</v>
      </c>
      <c r="FV19" s="193">
        <f t="shared" si="22"/>
        <v>0</v>
      </c>
      <c r="FW19" s="193">
        <f t="shared" si="22"/>
        <v>0</v>
      </c>
      <c r="FX19" s="193">
        <f t="shared" si="22"/>
        <v>0</v>
      </c>
      <c r="FY19" s="193">
        <f t="shared" si="22"/>
        <v>0</v>
      </c>
      <c r="FZ19" s="193">
        <f t="shared" si="22"/>
        <v>0</v>
      </c>
      <c r="GA19" s="193">
        <f t="shared" si="22"/>
        <v>0</v>
      </c>
      <c r="GB19" s="193">
        <f t="shared" si="22"/>
        <v>0</v>
      </c>
      <c r="GC19" s="193">
        <f t="shared" si="22"/>
        <v>0</v>
      </c>
      <c r="GD19" s="193">
        <f t="shared" ref="GD19:IO19" si="23">(GD10*GD13)/1000</f>
        <v>0</v>
      </c>
      <c r="GE19" s="193">
        <f t="shared" si="23"/>
        <v>0</v>
      </c>
      <c r="GF19" s="193">
        <f t="shared" si="23"/>
        <v>0</v>
      </c>
      <c r="GG19" s="193">
        <f t="shared" si="23"/>
        <v>0</v>
      </c>
      <c r="GH19" s="193">
        <f t="shared" si="23"/>
        <v>0</v>
      </c>
      <c r="GI19" s="193">
        <f t="shared" si="23"/>
        <v>0</v>
      </c>
      <c r="GJ19" s="193">
        <f t="shared" si="23"/>
        <v>0</v>
      </c>
      <c r="GK19" s="193">
        <f t="shared" si="23"/>
        <v>0</v>
      </c>
      <c r="GL19" s="193">
        <f t="shared" si="23"/>
        <v>0</v>
      </c>
      <c r="GM19" s="193">
        <f t="shared" si="23"/>
        <v>0</v>
      </c>
      <c r="GN19" s="193">
        <f t="shared" si="23"/>
        <v>0</v>
      </c>
      <c r="GO19" s="193">
        <f t="shared" si="23"/>
        <v>0</v>
      </c>
      <c r="GP19" s="193">
        <f t="shared" si="23"/>
        <v>0</v>
      </c>
      <c r="GQ19" s="193">
        <f t="shared" si="23"/>
        <v>0</v>
      </c>
      <c r="GR19" s="193">
        <f t="shared" si="23"/>
        <v>0</v>
      </c>
      <c r="GS19" s="193">
        <f t="shared" si="23"/>
        <v>0</v>
      </c>
      <c r="GT19" s="193">
        <f t="shared" si="23"/>
        <v>0</v>
      </c>
      <c r="GU19" s="193">
        <f t="shared" si="23"/>
        <v>0</v>
      </c>
      <c r="GV19" s="193">
        <f t="shared" si="23"/>
        <v>0</v>
      </c>
      <c r="GW19" s="193">
        <f t="shared" si="23"/>
        <v>0</v>
      </c>
      <c r="GX19" s="193">
        <f t="shared" si="23"/>
        <v>0</v>
      </c>
      <c r="GY19" s="193">
        <f t="shared" si="23"/>
        <v>0</v>
      </c>
      <c r="GZ19" s="193">
        <f t="shared" si="23"/>
        <v>0</v>
      </c>
      <c r="HA19" s="193">
        <f t="shared" si="23"/>
        <v>0</v>
      </c>
      <c r="HB19" s="193">
        <f t="shared" si="23"/>
        <v>0</v>
      </c>
      <c r="HC19" s="193">
        <f t="shared" si="23"/>
        <v>0</v>
      </c>
      <c r="HD19" s="193">
        <f t="shared" si="23"/>
        <v>0</v>
      </c>
      <c r="HE19" s="193">
        <f t="shared" si="23"/>
        <v>0</v>
      </c>
      <c r="HF19" s="193">
        <f t="shared" si="23"/>
        <v>0</v>
      </c>
      <c r="HG19" s="193">
        <f t="shared" si="23"/>
        <v>0</v>
      </c>
      <c r="HH19" s="193">
        <f t="shared" si="23"/>
        <v>0</v>
      </c>
      <c r="HI19" s="193">
        <f t="shared" si="23"/>
        <v>0</v>
      </c>
      <c r="HJ19" s="193">
        <f t="shared" si="23"/>
        <v>0</v>
      </c>
      <c r="HK19" s="193">
        <f t="shared" si="23"/>
        <v>0</v>
      </c>
      <c r="HL19" s="193">
        <f t="shared" si="23"/>
        <v>0</v>
      </c>
      <c r="HM19" s="193">
        <f t="shared" si="23"/>
        <v>0</v>
      </c>
      <c r="HN19" s="193">
        <f t="shared" si="23"/>
        <v>0</v>
      </c>
      <c r="HO19" s="193">
        <f t="shared" si="23"/>
        <v>0</v>
      </c>
      <c r="HP19" s="193">
        <f t="shared" si="23"/>
        <v>0</v>
      </c>
      <c r="HQ19" s="193">
        <f t="shared" si="23"/>
        <v>0</v>
      </c>
      <c r="HR19" s="193">
        <f t="shared" si="23"/>
        <v>0</v>
      </c>
      <c r="HS19" s="193">
        <f t="shared" si="23"/>
        <v>0</v>
      </c>
      <c r="HT19" s="193">
        <f t="shared" si="23"/>
        <v>0</v>
      </c>
      <c r="HU19" s="193">
        <f t="shared" si="23"/>
        <v>0</v>
      </c>
      <c r="HV19" s="193">
        <f t="shared" si="23"/>
        <v>0</v>
      </c>
      <c r="HW19" s="193">
        <f t="shared" si="23"/>
        <v>0</v>
      </c>
      <c r="HX19" s="193">
        <f t="shared" si="23"/>
        <v>0</v>
      </c>
      <c r="HY19" s="193">
        <f t="shared" si="23"/>
        <v>0</v>
      </c>
      <c r="HZ19" s="193">
        <f t="shared" si="23"/>
        <v>0</v>
      </c>
      <c r="IA19" s="193">
        <f t="shared" si="23"/>
        <v>0</v>
      </c>
      <c r="IB19" s="193">
        <f t="shared" si="23"/>
        <v>0</v>
      </c>
      <c r="IC19" s="193">
        <f t="shared" si="23"/>
        <v>0</v>
      </c>
      <c r="ID19" s="193">
        <f t="shared" si="23"/>
        <v>0</v>
      </c>
      <c r="IE19" s="193">
        <f t="shared" si="23"/>
        <v>0</v>
      </c>
      <c r="IF19" s="193">
        <f t="shared" si="23"/>
        <v>0</v>
      </c>
      <c r="IG19" s="193">
        <f t="shared" si="23"/>
        <v>0</v>
      </c>
      <c r="IH19" s="193">
        <f t="shared" si="23"/>
        <v>0</v>
      </c>
      <c r="II19" s="193">
        <f t="shared" si="23"/>
        <v>0</v>
      </c>
      <c r="IJ19" s="193">
        <f t="shared" si="23"/>
        <v>0</v>
      </c>
      <c r="IK19" s="193">
        <f t="shared" si="23"/>
        <v>0</v>
      </c>
      <c r="IL19" s="193">
        <f t="shared" si="23"/>
        <v>0</v>
      </c>
      <c r="IM19" s="193">
        <f t="shared" si="23"/>
        <v>0</v>
      </c>
      <c r="IN19" s="193">
        <f t="shared" si="23"/>
        <v>0</v>
      </c>
      <c r="IO19" s="193">
        <f t="shared" si="23"/>
        <v>0</v>
      </c>
      <c r="IP19" s="193">
        <f t="shared" ref="IP19:KU19" si="24">(IP10*IP13)/1000</f>
        <v>0</v>
      </c>
      <c r="IQ19" s="193">
        <f t="shared" si="24"/>
        <v>0</v>
      </c>
      <c r="IR19" s="193">
        <f t="shared" si="24"/>
        <v>0</v>
      </c>
      <c r="IS19" s="193">
        <f t="shared" si="24"/>
        <v>0</v>
      </c>
      <c r="IT19" s="193">
        <f t="shared" si="24"/>
        <v>0</v>
      </c>
      <c r="IU19" s="193">
        <f t="shared" si="24"/>
        <v>0</v>
      </c>
      <c r="IV19" s="193">
        <f t="shared" si="24"/>
        <v>0</v>
      </c>
      <c r="IW19" s="193">
        <f t="shared" si="24"/>
        <v>0</v>
      </c>
      <c r="IX19" s="193">
        <f t="shared" si="24"/>
        <v>0</v>
      </c>
      <c r="IY19" s="193">
        <f t="shared" si="24"/>
        <v>0</v>
      </c>
      <c r="IZ19" s="193">
        <f t="shared" si="24"/>
        <v>0</v>
      </c>
      <c r="JA19" s="193">
        <f t="shared" si="24"/>
        <v>0</v>
      </c>
      <c r="JB19" s="193">
        <f t="shared" si="24"/>
        <v>0</v>
      </c>
      <c r="JC19" s="193">
        <f t="shared" si="24"/>
        <v>0</v>
      </c>
      <c r="JD19" s="193">
        <f t="shared" si="24"/>
        <v>0</v>
      </c>
      <c r="JE19" s="193">
        <f t="shared" si="24"/>
        <v>0</v>
      </c>
      <c r="JF19" s="193">
        <f t="shared" si="24"/>
        <v>0</v>
      </c>
      <c r="JG19" s="193">
        <f t="shared" si="24"/>
        <v>0</v>
      </c>
      <c r="JH19" s="193">
        <f t="shared" si="24"/>
        <v>0</v>
      </c>
      <c r="JI19" s="193">
        <f t="shared" si="24"/>
        <v>0</v>
      </c>
      <c r="JJ19" s="193">
        <f t="shared" si="24"/>
        <v>0</v>
      </c>
      <c r="JK19" s="193">
        <f t="shared" si="24"/>
        <v>0</v>
      </c>
      <c r="JL19" s="193">
        <f t="shared" si="24"/>
        <v>0</v>
      </c>
      <c r="JM19" s="193">
        <f t="shared" si="24"/>
        <v>0</v>
      </c>
      <c r="JN19" s="193">
        <f t="shared" si="24"/>
        <v>0</v>
      </c>
      <c r="JO19" s="193">
        <f t="shared" si="24"/>
        <v>0</v>
      </c>
      <c r="JP19" s="193">
        <f t="shared" si="24"/>
        <v>0</v>
      </c>
      <c r="JQ19" s="193">
        <f t="shared" si="24"/>
        <v>0</v>
      </c>
      <c r="JR19" s="193">
        <f t="shared" si="24"/>
        <v>0</v>
      </c>
      <c r="JS19" s="193">
        <f t="shared" si="24"/>
        <v>0</v>
      </c>
      <c r="JT19" s="193">
        <f t="shared" si="24"/>
        <v>0</v>
      </c>
      <c r="JU19" s="193">
        <f t="shared" si="24"/>
        <v>0</v>
      </c>
      <c r="JV19" s="193">
        <f t="shared" si="24"/>
        <v>0</v>
      </c>
      <c r="JW19" s="193">
        <f t="shared" si="24"/>
        <v>0</v>
      </c>
      <c r="JX19" s="193">
        <f t="shared" si="24"/>
        <v>0</v>
      </c>
      <c r="JY19" s="193">
        <f t="shared" si="24"/>
        <v>0</v>
      </c>
      <c r="JZ19" s="193">
        <f t="shared" si="24"/>
        <v>0</v>
      </c>
      <c r="KA19" s="193">
        <f t="shared" si="24"/>
        <v>0</v>
      </c>
      <c r="KB19" s="193">
        <f t="shared" si="24"/>
        <v>0</v>
      </c>
      <c r="KC19" s="193">
        <f t="shared" si="24"/>
        <v>0</v>
      </c>
      <c r="KD19" s="193">
        <f t="shared" si="24"/>
        <v>0</v>
      </c>
      <c r="KE19" s="193">
        <f t="shared" si="24"/>
        <v>0</v>
      </c>
      <c r="KF19" s="193">
        <f t="shared" si="24"/>
        <v>0</v>
      </c>
      <c r="KG19" s="193">
        <f t="shared" si="24"/>
        <v>0</v>
      </c>
      <c r="KH19" s="193">
        <f t="shared" si="24"/>
        <v>0</v>
      </c>
      <c r="KI19" s="193">
        <f t="shared" si="24"/>
        <v>0</v>
      </c>
      <c r="KJ19" s="193">
        <f t="shared" si="24"/>
        <v>0</v>
      </c>
      <c r="KK19" s="193">
        <f t="shared" si="24"/>
        <v>0</v>
      </c>
      <c r="KL19" s="193">
        <f t="shared" si="24"/>
        <v>0</v>
      </c>
      <c r="KM19" s="193">
        <f t="shared" si="24"/>
        <v>0</v>
      </c>
      <c r="KN19" s="193">
        <f t="shared" si="24"/>
        <v>0</v>
      </c>
      <c r="KO19" s="193">
        <f t="shared" si="24"/>
        <v>0</v>
      </c>
      <c r="KP19" s="193">
        <f t="shared" si="24"/>
        <v>0</v>
      </c>
      <c r="KQ19" s="193">
        <f t="shared" si="24"/>
        <v>0</v>
      </c>
      <c r="KR19" s="193">
        <f t="shared" si="24"/>
        <v>0</v>
      </c>
      <c r="KS19" s="193">
        <f t="shared" si="24"/>
        <v>0</v>
      </c>
      <c r="KT19" s="193">
        <f t="shared" si="24"/>
        <v>0</v>
      </c>
      <c r="KU19" s="193">
        <f t="shared" si="24"/>
        <v>0</v>
      </c>
    </row>
    <row r="20" spans="2:307" ht="17" x14ac:dyDescent="0.15">
      <c r="B20" s="175">
        <f>B19+1</f>
        <v>8</v>
      </c>
      <c r="C20" s="180" t="s">
        <v>378</v>
      </c>
      <c r="D20" s="180"/>
      <c r="E20" s="181" t="s">
        <v>362</v>
      </c>
      <c r="F20" s="186" t="s">
        <v>379</v>
      </c>
      <c r="G20" s="196">
        <f>SUM(H20:KU20)</f>
        <v>0</v>
      </c>
      <c r="H20" s="197">
        <f>H10*H18</f>
        <v>0</v>
      </c>
      <c r="I20" s="197">
        <f t="shared" ref="I20:BE20" si="25">I10*I18</f>
        <v>0</v>
      </c>
      <c r="J20" s="197">
        <f t="shared" si="25"/>
        <v>0</v>
      </c>
      <c r="K20" s="197">
        <f t="shared" si="25"/>
        <v>0</v>
      </c>
      <c r="L20" s="197">
        <f t="shared" si="25"/>
        <v>0</v>
      </c>
      <c r="M20" s="197">
        <f t="shared" si="25"/>
        <v>0</v>
      </c>
      <c r="N20" s="197">
        <f t="shared" si="25"/>
        <v>0</v>
      </c>
      <c r="O20" s="197">
        <f t="shared" si="25"/>
        <v>0</v>
      </c>
      <c r="P20" s="197">
        <f t="shared" si="25"/>
        <v>0</v>
      </c>
      <c r="Q20" s="197">
        <f t="shared" si="25"/>
        <v>0</v>
      </c>
      <c r="R20" s="197">
        <f t="shared" si="25"/>
        <v>0</v>
      </c>
      <c r="S20" s="197">
        <f t="shared" si="25"/>
        <v>0</v>
      </c>
      <c r="T20" s="197">
        <f t="shared" si="25"/>
        <v>0</v>
      </c>
      <c r="U20" s="197">
        <f t="shared" si="25"/>
        <v>0</v>
      </c>
      <c r="V20" s="197">
        <f t="shared" si="25"/>
        <v>0</v>
      </c>
      <c r="W20" s="197">
        <f t="shared" si="25"/>
        <v>0</v>
      </c>
      <c r="X20" s="197">
        <f t="shared" si="25"/>
        <v>0</v>
      </c>
      <c r="Y20" s="197">
        <f t="shared" si="25"/>
        <v>0</v>
      </c>
      <c r="Z20" s="197">
        <f t="shared" si="25"/>
        <v>0</v>
      </c>
      <c r="AA20" s="197">
        <f t="shared" si="25"/>
        <v>0</v>
      </c>
      <c r="AB20" s="197">
        <f t="shared" si="25"/>
        <v>0</v>
      </c>
      <c r="AC20" s="197">
        <f t="shared" si="25"/>
        <v>0</v>
      </c>
      <c r="AD20" s="197">
        <f t="shared" si="25"/>
        <v>0</v>
      </c>
      <c r="AE20" s="197">
        <f t="shared" si="25"/>
        <v>0</v>
      </c>
      <c r="AF20" s="197">
        <f t="shared" si="25"/>
        <v>0</v>
      </c>
      <c r="AG20" s="197">
        <f t="shared" si="25"/>
        <v>0</v>
      </c>
      <c r="AH20" s="197">
        <f t="shared" si="25"/>
        <v>0</v>
      </c>
      <c r="AI20" s="197">
        <f t="shared" si="25"/>
        <v>0</v>
      </c>
      <c r="AJ20" s="197">
        <f t="shared" si="25"/>
        <v>0</v>
      </c>
      <c r="AK20" s="197">
        <f t="shared" si="25"/>
        <v>0</v>
      </c>
      <c r="AL20" s="197">
        <f t="shared" si="25"/>
        <v>0</v>
      </c>
      <c r="AM20" s="197">
        <f t="shared" si="25"/>
        <v>0</v>
      </c>
      <c r="AN20" s="197">
        <f t="shared" si="25"/>
        <v>0</v>
      </c>
      <c r="AO20" s="197">
        <f t="shared" si="25"/>
        <v>0</v>
      </c>
      <c r="AP20" s="197">
        <f t="shared" si="25"/>
        <v>0</v>
      </c>
      <c r="AQ20" s="197">
        <f t="shared" si="25"/>
        <v>0</v>
      </c>
      <c r="AR20" s="197">
        <f t="shared" si="25"/>
        <v>0</v>
      </c>
      <c r="AS20" s="197">
        <f t="shared" si="25"/>
        <v>0</v>
      </c>
      <c r="AT20" s="197">
        <f t="shared" si="25"/>
        <v>0</v>
      </c>
      <c r="AU20" s="197">
        <f t="shared" si="25"/>
        <v>0</v>
      </c>
      <c r="AV20" s="197">
        <f t="shared" si="25"/>
        <v>0</v>
      </c>
      <c r="AW20" s="197">
        <f t="shared" si="25"/>
        <v>0</v>
      </c>
      <c r="AX20" s="197">
        <f t="shared" si="25"/>
        <v>0</v>
      </c>
      <c r="AY20" s="197">
        <f t="shared" si="25"/>
        <v>0</v>
      </c>
      <c r="AZ20" s="197">
        <f t="shared" si="25"/>
        <v>0</v>
      </c>
      <c r="BA20" s="197">
        <f t="shared" si="25"/>
        <v>0</v>
      </c>
      <c r="BB20" s="197">
        <f t="shared" si="25"/>
        <v>0</v>
      </c>
      <c r="BC20" s="197">
        <f t="shared" si="25"/>
        <v>0</v>
      </c>
      <c r="BD20" s="197">
        <f t="shared" si="25"/>
        <v>0</v>
      </c>
      <c r="BE20" s="197">
        <f t="shared" si="25"/>
        <v>0</v>
      </c>
      <c r="BF20" s="197">
        <f t="shared" ref="BF20:DQ20" si="26">BF10*BF18</f>
        <v>0</v>
      </c>
      <c r="BG20" s="197">
        <f t="shared" si="26"/>
        <v>0</v>
      </c>
      <c r="BH20" s="197">
        <f t="shared" si="26"/>
        <v>0</v>
      </c>
      <c r="BI20" s="197">
        <f t="shared" si="26"/>
        <v>0</v>
      </c>
      <c r="BJ20" s="197">
        <f t="shared" si="26"/>
        <v>0</v>
      </c>
      <c r="BK20" s="197">
        <f t="shared" si="26"/>
        <v>0</v>
      </c>
      <c r="BL20" s="197">
        <f t="shared" si="26"/>
        <v>0</v>
      </c>
      <c r="BM20" s="197">
        <f t="shared" si="26"/>
        <v>0</v>
      </c>
      <c r="BN20" s="197">
        <f t="shared" si="26"/>
        <v>0</v>
      </c>
      <c r="BO20" s="197">
        <f t="shared" si="26"/>
        <v>0</v>
      </c>
      <c r="BP20" s="197">
        <f t="shared" si="26"/>
        <v>0</v>
      </c>
      <c r="BQ20" s="197">
        <f t="shared" si="26"/>
        <v>0</v>
      </c>
      <c r="BR20" s="197">
        <f t="shared" si="26"/>
        <v>0</v>
      </c>
      <c r="BS20" s="197">
        <f t="shared" si="26"/>
        <v>0</v>
      </c>
      <c r="BT20" s="197">
        <f t="shared" si="26"/>
        <v>0</v>
      </c>
      <c r="BU20" s="197">
        <f t="shared" si="26"/>
        <v>0</v>
      </c>
      <c r="BV20" s="197">
        <f t="shared" si="26"/>
        <v>0</v>
      </c>
      <c r="BW20" s="197">
        <f t="shared" si="26"/>
        <v>0</v>
      </c>
      <c r="BX20" s="197">
        <f t="shared" si="26"/>
        <v>0</v>
      </c>
      <c r="BY20" s="197">
        <f t="shared" si="26"/>
        <v>0</v>
      </c>
      <c r="BZ20" s="197">
        <f t="shared" si="26"/>
        <v>0</v>
      </c>
      <c r="CA20" s="197">
        <f t="shared" si="26"/>
        <v>0</v>
      </c>
      <c r="CB20" s="197">
        <f t="shared" si="26"/>
        <v>0</v>
      </c>
      <c r="CC20" s="197">
        <f t="shared" si="26"/>
        <v>0</v>
      </c>
      <c r="CD20" s="197">
        <f t="shared" si="26"/>
        <v>0</v>
      </c>
      <c r="CE20" s="197">
        <f t="shared" si="26"/>
        <v>0</v>
      </c>
      <c r="CF20" s="197">
        <f t="shared" si="26"/>
        <v>0</v>
      </c>
      <c r="CG20" s="197">
        <f t="shared" si="26"/>
        <v>0</v>
      </c>
      <c r="CH20" s="197">
        <f t="shared" si="26"/>
        <v>0</v>
      </c>
      <c r="CI20" s="197">
        <f t="shared" si="26"/>
        <v>0</v>
      </c>
      <c r="CJ20" s="197">
        <f t="shared" si="26"/>
        <v>0</v>
      </c>
      <c r="CK20" s="197">
        <f t="shared" si="26"/>
        <v>0</v>
      </c>
      <c r="CL20" s="197">
        <f t="shared" si="26"/>
        <v>0</v>
      </c>
      <c r="CM20" s="197">
        <f t="shared" si="26"/>
        <v>0</v>
      </c>
      <c r="CN20" s="197">
        <f t="shared" si="26"/>
        <v>0</v>
      </c>
      <c r="CO20" s="197">
        <f t="shared" si="26"/>
        <v>0</v>
      </c>
      <c r="CP20" s="197">
        <f t="shared" si="26"/>
        <v>0</v>
      </c>
      <c r="CQ20" s="197">
        <f t="shared" si="26"/>
        <v>0</v>
      </c>
      <c r="CR20" s="197">
        <f t="shared" si="26"/>
        <v>0</v>
      </c>
      <c r="CS20" s="197">
        <f t="shared" si="26"/>
        <v>0</v>
      </c>
      <c r="CT20" s="197">
        <f t="shared" si="26"/>
        <v>0</v>
      </c>
      <c r="CU20" s="197">
        <f t="shared" si="26"/>
        <v>0</v>
      </c>
      <c r="CV20" s="197">
        <f t="shared" si="26"/>
        <v>0</v>
      </c>
      <c r="CW20" s="197">
        <f t="shared" si="26"/>
        <v>0</v>
      </c>
      <c r="CX20" s="197">
        <f t="shared" si="26"/>
        <v>0</v>
      </c>
      <c r="CY20" s="197">
        <f t="shared" si="26"/>
        <v>0</v>
      </c>
      <c r="CZ20" s="197">
        <f t="shared" si="26"/>
        <v>0</v>
      </c>
      <c r="DA20" s="197">
        <f t="shared" si="26"/>
        <v>0</v>
      </c>
      <c r="DB20" s="197">
        <f t="shared" si="26"/>
        <v>0</v>
      </c>
      <c r="DC20" s="197">
        <f t="shared" si="26"/>
        <v>0</v>
      </c>
      <c r="DD20" s="197">
        <f t="shared" si="26"/>
        <v>0</v>
      </c>
      <c r="DE20" s="197">
        <f t="shared" si="26"/>
        <v>0</v>
      </c>
      <c r="DF20" s="197">
        <f t="shared" si="26"/>
        <v>0</v>
      </c>
      <c r="DG20" s="197">
        <f t="shared" si="26"/>
        <v>0</v>
      </c>
      <c r="DH20" s="197">
        <f t="shared" si="26"/>
        <v>0</v>
      </c>
      <c r="DI20" s="197">
        <f t="shared" si="26"/>
        <v>0</v>
      </c>
      <c r="DJ20" s="197">
        <f t="shared" si="26"/>
        <v>0</v>
      </c>
      <c r="DK20" s="197">
        <f t="shared" si="26"/>
        <v>0</v>
      </c>
      <c r="DL20" s="197">
        <f t="shared" si="26"/>
        <v>0</v>
      </c>
      <c r="DM20" s="197">
        <f t="shared" si="26"/>
        <v>0</v>
      </c>
      <c r="DN20" s="197">
        <f t="shared" si="26"/>
        <v>0</v>
      </c>
      <c r="DO20" s="197">
        <f t="shared" si="26"/>
        <v>0</v>
      </c>
      <c r="DP20" s="197">
        <f t="shared" si="26"/>
        <v>0</v>
      </c>
      <c r="DQ20" s="197">
        <f t="shared" si="26"/>
        <v>0</v>
      </c>
      <c r="DR20" s="197">
        <f t="shared" ref="DR20:GC20" si="27">DR10*DR18</f>
        <v>0</v>
      </c>
      <c r="DS20" s="197">
        <f t="shared" si="27"/>
        <v>0</v>
      </c>
      <c r="DT20" s="197">
        <f t="shared" si="27"/>
        <v>0</v>
      </c>
      <c r="DU20" s="197">
        <f t="shared" si="27"/>
        <v>0</v>
      </c>
      <c r="DV20" s="197">
        <f t="shared" si="27"/>
        <v>0</v>
      </c>
      <c r="DW20" s="197">
        <f t="shared" si="27"/>
        <v>0</v>
      </c>
      <c r="DX20" s="197">
        <f t="shared" si="27"/>
        <v>0</v>
      </c>
      <c r="DY20" s="197">
        <f t="shared" si="27"/>
        <v>0</v>
      </c>
      <c r="DZ20" s="197">
        <f t="shared" si="27"/>
        <v>0</v>
      </c>
      <c r="EA20" s="197">
        <f t="shared" si="27"/>
        <v>0</v>
      </c>
      <c r="EB20" s="197">
        <f t="shared" si="27"/>
        <v>0</v>
      </c>
      <c r="EC20" s="197">
        <f t="shared" si="27"/>
        <v>0</v>
      </c>
      <c r="ED20" s="197">
        <f t="shared" si="27"/>
        <v>0</v>
      </c>
      <c r="EE20" s="197">
        <f t="shared" si="27"/>
        <v>0</v>
      </c>
      <c r="EF20" s="197">
        <f t="shared" si="27"/>
        <v>0</v>
      </c>
      <c r="EG20" s="197">
        <f t="shared" si="27"/>
        <v>0</v>
      </c>
      <c r="EH20" s="197">
        <f t="shared" si="27"/>
        <v>0</v>
      </c>
      <c r="EI20" s="197">
        <f t="shared" si="27"/>
        <v>0</v>
      </c>
      <c r="EJ20" s="197">
        <f t="shared" si="27"/>
        <v>0</v>
      </c>
      <c r="EK20" s="197">
        <f t="shared" si="27"/>
        <v>0</v>
      </c>
      <c r="EL20" s="197">
        <f t="shared" si="27"/>
        <v>0</v>
      </c>
      <c r="EM20" s="197">
        <f t="shared" si="27"/>
        <v>0</v>
      </c>
      <c r="EN20" s="197">
        <f t="shared" si="27"/>
        <v>0</v>
      </c>
      <c r="EO20" s="197">
        <f t="shared" si="27"/>
        <v>0</v>
      </c>
      <c r="EP20" s="197">
        <f t="shared" si="27"/>
        <v>0</v>
      </c>
      <c r="EQ20" s="197">
        <f t="shared" si="27"/>
        <v>0</v>
      </c>
      <c r="ER20" s="197">
        <f t="shared" si="27"/>
        <v>0</v>
      </c>
      <c r="ES20" s="197">
        <f t="shared" si="27"/>
        <v>0</v>
      </c>
      <c r="ET20" s="197">
        <f t="shared" si="27"/>
        <v>0</v>
      </c>
      <c r="EU20" s="197">
        <f t="shared" si="27"/>
        <v>0</v>
      </c>
      <c r="EV20" s="197">
        <f t="shared" si="27"/>
        <v>0</v>
      </c>
      <c r="EW20" s="197">
        <f t="shared" si="27"/>
        <v>0</v>
      </c>
      <c r="EX20" s="197">
        <f t="shared" si="27"/>
        <v>0</v>
      </c>
      <c r="EY20" s="197">
        <f t="shared" si="27"/>
        <v>0</v>
      </c>
      <c r="EZ20" s="197">
        <f t="shared" si="27"/>
        <v>0</v>
      </c>
      <c r="FA20" s="197">
        <f t="shared" si="27"/>
        <v>0</v>
      </c>
      <c r="FB20" s="197">
        <f t="shared" si="27"/>
        <v>0</v>
      </c>
      <c r="FC20" s="197">
        <f t="shared" si="27"/>
        <v>0</v>
      </c>
      <c r="FD20" s="197">
        <f t="shared" si="27"/>
        <v>0</v>
      </c>
      <c r="FE20" s="197">
        <f t="shared" si="27"/>
        <v>0</v>
      </c>
      <c r="FF20" s="197">
        <f t="shared" si="27"/>
        <v>0</v>
      </c>
      <c r="FG20" s="197">
        <f t="shared" si="27"/>
        <v>0</v>
      </c>
      <c r="FH20" s="197">
        <f t="shared" si="27"/>
        <v>0</v>
      </c>
      <c r="FI20" s="197">
        <f t="shared" si="27"/>
        <v>0</v>
      </c>
      <c r="FJ20" s="197">
        <f t="shared" si="27"/>
        <v>0</v>
      </c>
      <c r="FK20" s="197">
        <f t="shared" si="27"/>
        <v>0</v>
      </c>
      <c r="FL20" s="197">
        <f t="shared" si="27"/>
        <v>0</v>
      </c>
      <c r="FM20" s="197">
        <f t="shared" si="27"/>
        <v>0</v>
      </c>
      <c r="FN20" s="197">
        <f t="shared" si="27"/>
        <v>0</v>
      </c>
      <c r="FO20" s="197">
        <f t="shared" si="27"/>
        <v>0</v>
      </c>
      <c r="FP20" s="197">
        <f t="shared" si="27"/>
        <v>0</v>
      </c>
      <c r="FQ20" s="197">
        <f t="shared" si="27"/>
        <v>0</v>
      </c>
      <c r="FR20" s="197">
        <f t="shared" si="27"/>
        <v>0</v>
      </c>
      <c r="FS20" s="197">
        <f t="shared" si="27"/>
        <v>0</v>
      </c>
      <c r="FT20" s="197">
        <f t="shared" si="27"/>
        <v>0</v>
      </c>
      <c r="FU20" s="197">
        <f t="shared" si="27"/>
        <v>0</v>
      </c>
      <c r="FV20" s="197">
        <f t="shared" si="27"/>
        <v>0</v>
      </c>
      <c r="FW20" s="197">
        <f t="shared" si="27"/>
        <v>0</v>
      </c>
      <c r="FX20" s="197">
        <f t="shared" si="27"/>
        <v>0</v>
      </c>
      <c r="FY20" s="197">
        <f t="shared" si="27"/>
        <v>0</v>
      </c>
      <c r="FZ20" s="197">
        <f t="shared" si="27"/>
        <v>0</v>
      </c>
      <c r="GA20" s="197">
        <f t="shared" si="27"/>
        <v>0</v>
      </c>
      <c r="GB20" s="197">
        <f t="shared" si="27"/>
        <v>0</v>
      </c>
      <c r="GC20" s="197">
        <f t="shared" si="27"/>
        <v>0</v>
      </c>
      <c r="GD20" s="197">
        <f t="shared" ref="GD20:IO20" si="28">GD10*GD18</f>
        <v>0</v>
      </c>
      <c r="GE20" s="197">
        <f t="shared" si="28"/>
        <v>0</v>
      </c>
      <c r="GF20" s="197">
        <f t="shared" si="28"/>
        <v>0</v>
      </c>
      <c r="GG20" s="197">
        <f t="shared" si="28"/>
        <v>0</v>
      </c>
      <c r="GH20" s="197">
        <f t="shared" si="28"/>
        <v>0</v>
      </c>
      <c r="GI20" s="197">
        <f t="shared" si="28"/>
        <v>0</v>
      </c>
      <c r="GJ20" s="197">
        <f t="shared" si="28"/>
        <v>0</v>
      </c>
      <c r="GK20" s="197">
        <f t="shared" si="28"/>
        <v>0</v>
      </c>
      <c r="GL20" s="197">
        <f t="shared" si="28"/>
        <v>0</v>
      </c>
      <c r="GM20" s="197">
        <f t="shared" si="28"/>
        <v>0</v>
      </c>
      <c r="GN20" s="197">
        <f t="shared" si="28"/>
        <v>0</v>
      </c>
      <c r="GO20" s="197">
        <f t="shared" si="28"/>
        <v>0</v>
      </c>
      <c r="GP20" s="197">
        <f t="shared" si="28"/>
        <v>0</v>
      </c>
      <c r="GQ20" s="197">
        <f t="shared" si="28"/>
        <v>0</v>
      </c>
      <c r="GR20" s="197">
        <f t="shared" si="28"/>
        <v>0</v>
      </c>
      <c r="GS20" s="197">
        <f t="shared" si="28"/>
        <v>0</v>
      </c>
      <c r="GT20" s="197">
        <f t="shared" si="28"/>
        <v>0</v>
      </c>
      <c r="GU20" s="197">
        <f t="shared" si="28"/>
        <v>0</v>
      </c>
      <c r="GV20" s="197">
        <f t="shared" si="28"/>
        <v>0</v>
      </c>
      <c r="GW20" s="197">
        <f t="shared" si="28"/>
        <v>0</v>
      </c>
      <c r="GX20" s="197">
        <f t="shared" si="28"/>
        <v>0</v>
      </c>
      <c r="GY20" s="197">
        <f t="shared" si="28"/>
        <v>0</v>
      </c>
      <c r="GZ20" s="197">
        <f t="shared" si="28"/>
        <v>0</v>
      </c>
      <c r="HA20" s="197">
        <f t="shared" si="28"/>
        <v>0</v>
      </c>
      <c r="HB20" s="197">
        <f t="shared" si="28"/>
        <v>0</v>
      </c>
      <c r="HC20" s="197">
        <f t="shared" si="28"/>
        <v>0</v>
      </c>
      <c r="HD20" s="197">
        <f t="shared" si="28"/>
        <v>0</v>
      </c>
      <c r="HE20" s="197">
        <f t="shared" si="28"/>
        <v>0</v>
      </c>
      <c r="HF20" s="197">
        <f t="shared" si="28"/>
        <v>0</v>
      </c>
      <c r="HG20" s="197">
        <f t="shared" si="28"/>
        <v>0</v>
      </c>
      <c r="HH20" s="197">
        <f t="shared" si="28"/>
        <v>0</v>
      </c>
      <c r="HI20" s="197">
        <f t="shared" si="28"/>
        <v>0</v>
      </c>
      <c r="HJ20" s="197">
        <f t="shared" si="28"/>
        <v>0</v>
      </c>
      <c r="HK20" s="197">
        <f t="shared" si="28"/>
        <v>0</v>
      </c>
      <c r="HL20" s="197">
        <f t="shared" si="28"/>
        <v>0</v>
      </c>
      <c r="HM20" s="197">
        <f t="shared" si="28"/>
        <v>0</v>
      </c>
      <c r="HN20" s="197">
        <f t="shared" si="28"/>
        <v>0</v>
      </c>
      <c r="HO20" s="197">
        <f t="shared" si="28"/>
        <v>0</v>
      </c>
      <c r="HP20" s="197">
        <f t="shared" si="28"/>
        <v>0</v>
      </c>
      <c r="HQ20" s="197">
        <f t="shared" si="28"/>
        <v>0</v>
      </c>
      <c r="HR20" s="197">
        <f t="shared" si="28"/>
        <v>0</v>
      </c>
      <c r="HS20" s="197">
        <f t="shared" si="28"/>
        <v>0</v>
      </c>
      <c r="HT20" s="197">
        <f t="shared" si="28"/>
        <v>0</v>
      </c>
      <c r="HU20" s="197">
        <f t="shared" si="28"/>
        <v>0</v>
      </c>
      <c r="HV20" s="197">
        <f t="shared" si="28"/>
        <v>0</v>
      </c>
      <c r="HW20" s="197">
        <f t="shared" si="28"/>
        <v>0</v>
      </c>
      <c r="HX20" s="197">
        <f t="shared" si="28"/>
        <v>0</v>
      </c>
      <c r="HY20" s="197">
        <f t="shared" si="28"/>
        <v>0</v>
      </c>
      <c r="HZ20" s="197">
        <f t="shared" si="28"/>
        <v>0</v>
      </c>
      <c r="IA20" s="197">
        <f t="shared" si="28"/>
        <v>0</v>
      </c>
      <c r="IB20" s="197">
        <f t="shared" si="28"/>
        <v>0</v>
      </c>
      <c r="IC20" s="197">
        <f t="shared" si="28"/>
        <v>0</v>
      </c>
      <c r="ID20" s="197">
        <f t="shared" si="28"/>
        <v>0</v>
      </c>
      <c r="IE20" s="197">
        <f t="shared" si="28"/>
        <v>0</v>
      </c>
      <c r="IF20" s="197">
        <f t="shared" si="28"/>
        <v>0</v>
      </c>
      <c r="IG20" s="197">
        <f t="shared" si="28"/>
        <v>0</v>
      </c>
      <c r="IH20" s="197">
        <f t="shared" si="28"/>
        <v>0</v>
      </c>
      <c r="II20" s="197">
        <f t="shared" si="28"/>
        <v>0</v>
      </c>
      <c r="IJ20" s="197">
        <f t="shared" si="28"/>
        <v>0</v>
      </c>
      <c r="IK20" s="197">
        <f t="shared" si="28"/>
        <v>0</v>
      </c>
      <c r="IL20" s="197">
        <f t="shared" si="28"/>
        <v>0</v>
      </c>
      <c r="IM20" s="197">
        <f t="shared" si="28"/>
        <v>0</v>
      </c>
      <c r="IN20" s="197">
        <f t="shared" si="28"/>
        <v>0</v>
      </c>
      <c r="IO20" s="197">
        <f t="shared" si="28"/>
        <v>0</v>
      </c>
      <c r="IP20" s="197">
        <f t="shared" ref="IP20:KU20" si="29">IP10*IP18</f>
        <v>0</v>
      </c>
      <c r="IQ20" s="197">
        <f t="shared" si="29"/>
        <v>0</v>
      </c>
      <c r="IR20" s="197">
        <f t="shared" si="29"/>
        <v>0</v>
      </c>
      <c r="IS20" s="197">
        <f t="shared" si="29"/>
        <v>0</v>
      </c>
      <c r="IT20" s="197">
        <f t="shared" si="29"/>
        <v>0</v>
      </c>
      <c r="IU20" s="197">
        <f t="shared" si="29"/>
        <v>0</v>
      </c>
      <c r="IV20" s="197">
        <f t="shared" si="29"/>
        <v>0</v>
      </c>
      <c r="IW20" s="197">
        <f t="shared" si="29"/>
        <v>0</v>
      </c>
      <c r="IX20" s="197">
        <f t="shared" si="29"/>
        <v>0</v>
      </c>
      <c r="IY20" s="197">
        <f t="shared" si="29"/>
        <v>0</v>
      </c>
      <c r="IZ20" s="197">
        <f t="shared" si="29"/>
        <v>0</v>
      </c>
      <c r="JA20" s="197">
        <f t="shared" si="29"/>
        <v>0</v>
      </c>
      <c r="JB20" s="197">
        <f t="shared" si="29"/>
        <v>0</v>
      </c>
      <c r="JC20" s="197">
        <f t="shared" si="29"/>
        <v>0</v>
      </c>
      <c r="JD20" s="197">
        <f t="shared" si="29"/>
        <v>0</v>
      </c>
      <c r="JE20" s="197">
        <f t="shared" si="29"/>
        <v>0</v>
      </c>
      <c r="JF20" s="197">
        <f t="shared" si="29"/>
        <v>0</v>
      </c>
      <c r="JG20" s="197">
        <f t="shared" si="29"/>
        <v>0</v>
      </c>
      <c r="JH20" s="197">
        <f t="shared" si="29"/>
        <v>0</v>
      </c>
      <c r="JI20" s="197">
        <f t="shared" si="29"/>
        <v>0</v>
      </c>
      <c r="JJ20" s="197">
        <f t="shared" si="29"/>
        <v>0</v>
      </c>
      <c r="JK20" s="197">
        <f t="shared" si="29"/>
        <v>0</v>
      </c>
      <c r="JL20" s="197">
        <f t="shared" si="29"/>
        <v>0</v>
      </c>
      <c r="JM20" s="197">
        <f t="shared" si="29"/>
        <v>0</v>
      </c>
      <c r="JN20" s="197">
        <f t="shared" si="29"/>
        <v>0</v>
      </c>
      <c r="JO20" s="197">
        <f t="shared" si="29"/>
        <v>0</v>
      </c>
      <c r="JP20" s="197">
        <f t="shared" si="29"/>
        <v>0</v>
      </c>
      <c r="JQ20" s="197">
        <f t="shared" si="29"/>
        <v>0</v>
      </c>
      <c r="JR20" s="197">
        <f t="shared" si="29"/>
        <v>0</v>
      </c>
      <c r="JS20" s="197">
        <f t="shared" si="29"/>
        <v>0</v>
      </c>
      <c r="JT20" s="197">
        <f t="shared" si="29"/>
        <v>0</v>
      </c>
      <c r="JU20" s="197">
        <f t="shared" si="29"/>
        <v>0</v>
      </c>
      <c r="JV20" s="197">
        <f t="shared" si="29"/>
        <v>0</v>
      </c>
      <c r="JW20" s="197">
        <f t="shared" si="29"/>
        <v>0</v>
      </c>
      <c r="JX20" s="197">
        <f t="shared" si="29"/>
        <v>0</v>
      </c>
      <c r="JY20" s="197">
        <f t="shared" si="29"/>
        <v>0</v>
      </c>
      <c r="JZ20" s="197">
        <f t="shared" si="29"/>
        <v>0</v>
      </c>
      <c r="KA20" s="197">
        <f t="shared" si="29"/>
        <v>0</v>
      </c>
      <c r="KB20" s="197">
        <f t="shared" si="29"/>
        <v>0</v>
      </c>
      <c r="KC20" s="197">
        <f t="shared" si="29"/>
        <v>0</v>
      </c>
      <c r="KD20" s="197">
        <f t="shared" si="29"/>
        <v>0</v>
      </c>
      <c r="KE20" s="197">
        <f t="shared" si="29"/>
        <v>0</v>
      </c>
      <c r="KF20" s="197">
        <f t="shared" si="29"/>
        <v>0</v>
      </c>
      <c r="KG20" s="197">
        <f t="shared" si="29"/>
        <v>0</v>
      </c>
      <c r="KH20" s="197">
        <f t="shared" si="29"/>
        <v>0</v>
      </c>
      <c r="KI20" s="197">
        <f t="shared" si="29"/>
        <v>0</v>
      </c>
      <c r="KJ20" s="197">
        <f t="shared" si="29"/>
        <v>0</v>
      </c>
      <c r="KK20" s="197">
        <f t="shared" si="29"/>
        <v>0</v>
      </c>
      <c r="KL20" s="197">
        <f t="shared" si="29"/>
        <v>0</v>
      </c>
      <c r="KM20" s="197">
        <f t="shared" si="29"/>
        <v>0</v>
      </c>
      <c r="KN20" s="197">
        <f t="shared" si="29"/>
        <v>0</v>
      </c>
      <c r="KO20" s="197">
        <f t="shared" si="29"/>
        <v>0</v>
      </c>
      <c r="KP20" s="197">
        <f t="shared" si="29"/>
        <v>0</v>
      </c>
      <c r="KQ20" s="197">
        <f t="shared" si="29"/>
        <v>0</v>
      </c>
      <c r="KR20" s="197">
        <f t="shared" si="29"/>
        <v>0</v>
      </c>
      <c r="KS20" s="197">
        <f t="shared" si="29"/>
        <v>0</v>
      </c>
      <c r="KT20" s="197">
        <f t="shared" si="29"/>
        <v>0</v>
      </c>
      <c r="KU20" s="197">
        <f t="shared" si="29"/>
        <v>0</v>
      </c>
    </row>
    <row r="22" spans="2:307" x14ac:dyDescent="0.15">
      <c r="B22" s="1137" t="s">
        <v>849</v>
      </c>
      <c r="C22" s="1138"/>
      <c r="D22" s="1138"/>
      <c r="E22" s="1138"/>
      <c r="F22" s="1155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  <c r="DX22" s="174"/>
      <c r="DY22" s="174"/>
      <c r="DZ22" s="174"/>
      <c r="EA22" s="174"/>
      <c r="EB22" s="174"/>
      <c r="EC22" s="174"/>
      <c r="ED22" s="174"/>
      <c r="EE22" s="174"/>
      <c r="EF22" s="174"/>
      <c r="EG22" s="174"/>
      <c r="EH22" s="174"/>
      <c r="EI22" s="174"/>
      <c r="EJ22" s="174"/>
      <c r="EK22" s="174"/>
      <c r="EL22" s="174"/>
      <c r="EM22" s="174"/>
      <c r="EN22" s="174"/>
      <c r="EO22" s="174"/>
      <c r="EP22" s="174"/>
      <c r="EQ22" s="174"/>
      <c r="ER22" s="174"/>
      <c r="ES22" s="174"/>
      <c r="ET22" s="174"/>
      <c r="EU22" s="174"/>
      <c r="EV22" s="174"/>
      <c r="EW22" s="174"/>
      <c r="EX22" s="174"/>
      <c r="EY22" s="174"/>
      <c r="EZ22" s="174"/>
      <c r="FA22" s="174"/>
      <c r="FB22" s="174"/>
      <c r="FC22" s="174"/>
      <c r="FD22" s="174"/>
      <c r="FE22" s="174"/>
      <c r="FF22" s="174"/>
      <c r="FG22" s="174"/>
      <c r="FH22" s="174"/>
      <c r="FI22" s="174"/>
      <c r="FJ22" s="174"/>
      <c r="FK22" s="174"/>
      <c r="FL22" s="174"/>
      <c r="FM22" s="174"/>
      <c r="FN22" s="174"/>
      <c r="FO22" s="174"/>
      <c r="FP22" s="174"/>
      <c r="FQ22" s="174"/>
      <c r="FR22" s="174"/>
      <c r="FS22" s="174"/>
      <c r="FT22" s="174"/>
      <c r="FU22" s="174"/>
      <c r="FV22" s="174"/>
      <c r="FW22" s="174"/>
      <c r="FX22" s="174"/>
      <c r="FY22" s="174"/>
      <c r="FZ22" s="174"/>
      <c r="GA22" s="174"/>
      <c r="GB22" s="174"/>
      <c r="GC22" s="174"/>
      <c r="GD22" s="174"/>
      <c r="GE22" s="174"/>
      <c r="GF22" s="174"/>
      <c r="GG22" s="174"/>
      <c r="GH22" s="174"/>
      <c r="GI22" s="174"/>
      <c r="GJ22" s="174"/>
      <c r="GK22" s="174"/>
      <c r="GL22" s="174"/>
      <c r="GM22" s="174"/>
      <c r="GN22" s="174"/>
      <c r="GO22" s="174"/>
      <c r="GP22" s="174"/>
      <c r="GQ22" s="174"/>
      <c r="GR22" s="174"/>
      <c r="GS22" s="174"/>
      <c r="GT22" s="174"/>
      <c r="GU22" s="174"/>
      <c r="GV22" s="174"/>
      <c r="GW22" s="174"/>
      <c r="GX22" s="174"/>
      <c r="GY22" s="174"/>
      <c r="GZ22" s="174"/>
      <c r="HA22" s="174"/>
      <c r="HB22" s="174"/>
      <c r="HC22" s="174"/>
      <c r="HD22" s="174"/>
      <c r="HE22" s="174"/>
      <c r="HF22" s="174"/>
      <c r="HG22" s="174"/>
      <c r="HH22" s="174"/>
      <c r="HI22" s="174"/>
      <c r="HJ22" s="174"/>
      <c r="HK22" s="174"/>
      <c r="HL22" s="174"/>
      <c r="HM22" s="174"/>
      <c r="HN22" s="174"/>
      <c r="HO22" s="174"/>
      <c r="HP22" s="174"/>
      <c r="HQ22" s="174"/>
      <c r="HR22" s="174"/>
      <c r="HS22" s="174"/>
      <c r="HT22" s="174"/>
      <c r="HU22" s="174"/>
      <c r="HV22" s="174"/>
      <c r="HW22" s="174"/>
      <c r="HX22" s="174"/>
      <c r="HY22" s="174"/>
      <c r="HZ22" s="174"/>
      <c r="IA22" s="174"/>
      <c r="IB22" s="174"/>
      <c r="IC22" s="174"/>
      <c r="ID22" s="174"/>
      <c r="IE22" s="174"/>
      <c r="IF22" s="174"/>
      <c r="IG22" s="174"/>
      <c r="IH22" s="174"/>
      <c r="II22" s="174"/>
      <c r="IJ22" s="174"/>
      <c r="IK22" s="174"/>
      <c r="IL22" s="174"/>
      <c r="IM22" s="174"/>
      <c r="IN22" s="174"/>
      <c r="IO22" s="174"/>
      <c r="IP22" s="174"/>
      <c r="IQ22" s="174"/>
      <c r="IR22" s="174"/>
      <c r="IS22" s="174"/>
      <c r="IT22" s="174"/>
      <c r="IU22" s="174"/>
      <c r="IV22" s="174"/>
      <c r="IW22" s="174"/>
      <c r="IX22" s="174"/>
      <c r="IY22" s="174"/>
      <c r="IZ22" s="174"/>
      <c r="JA22" s="174"/>
      <c r="JB22" s="174"/>
      <c r="JC22" s="174"/>
      <c r="JD22" s="174"/>
      <c r="JE22" s="174"/>
      <c r="JF22" s="174"/>
      <c r="JG22" s="174"/>
      <c r="JH22" s="174"/>
      <c r="JI22" s="174"/>
      <c r="JJ22" s="174"/>
      <c r="JK22" s="174"/>
      <c r="JL22" s="174"/>
      <c r="JM22" s="174"/>
      <c r="JN22" s="174"/>
      <c r="JO22" s="174"/>
      <c r="JP22" s="174"/>
      <c r="JQ22" s="174"/>
      <c r="JR22" s="174"/>
      <c r="JS22" s="174"/>
      <c r="JT22" s="174"/>
      <c r="JU22" s="174"/>
      <c r="JV22" s="174"/>
      <c r="JW22" s="174"/>
      <c r="JX22" s="174"/>
      <c r="JY22" s="174"/>
      <c r="JZ22" s="174"/>
      <c r="KA22" s="174"/>
      <c r="KB22" s="174"/>
      <c r="KC22" s="174"/>
      <c r="KD22" s="174"/>
      <c r="KE22" s="174"/>
      <c r="KF22" s="174"/>
      <c r="KG22" s="174"/>
      <c r="KH22" s="174"/>
      <c r="KI22" s="174"/>
      <c r="KJ22" s="174"/>
      <c r="KK22" s="174"/>
      <c r="KL22" s="174"/>
      <c r="KM22" s="174"/>
      <c r="KN22" s="174"/>
      <c r="KO22" s="174"/>
      <c r="KP22" s="174"/>
      <c r="KQ22" s="174"/>
      <c r="KR22" s="174"/>
      <c r="KS22" s="174"/>
      <c r="KT22" s="174"/>
      <c r="KU22" s="174"/>
    </row>
    <row r="23" spans="2:307" s="376" customFormat="1" x14ac:dyDescent="0.15">
      <c r="B23" s="175"/>
      <c r="C23" s="176"/>
      <c r="D23" s="176"/>
      <c r="E23" s="176"/>
      <c r="F23" s="198"/>
      <c r="G23" s="178" t="s">
        <v>260</v>
      </c>
      <c r="H23" s="179" t="s">
        <v>302</v>
      </c>
      <c r="I23" s="179" t="s">
        <v>303</v>
      </c>
      <c r="J23" s="179" t="s">
        <v>304</v>
      </c>
      <c r="K23" s="179" t="s">
        <v>305</v>
      </c>
      <c r="L23" s="179" t="s">
        <v>306</v>
      </c>
      <c r="M23" s="179" t="s">
        <v>307</v>
      </c>
      <c r="N23" s="179" t="s">
        <v>308</v>
      </c>
      <c r="O23" s="179" t="s">
        <v>309</v>
      </c>
      <c r="P23" s="179" t="s">
        <v>310</v>
      </c>
      <c r="Q23" s="179" t="s">
        <v>311</v>
      </c>
      <c r="R23" s="179" t="s">
        <v>312</v>
      </c>
      <c r="S23" s="179" t="s">
        <v>313</v>
      </c>
      <c r="T23" s="179" t="s">
        <v>314</v>
      </c>
      <c r="U23" s="179" t="s">
        <v>315</v>
      </c>
      <c r="V23" s="179" t="s">
        <v>316</v>
      </c>
      <c r="W23" s="179" t="s">
        <v>317</v>
      </c>
      <c r="X23" s="179" t="s">
        <v>318</v>
      </c>
      <c r="Y23" s="179" t="s">
        <v>319</v>
      </c>
      <c r="Z23" s="179" t="s">
        <v>320</v>
      </c>
      <c r="AA23" s="179" t="s">
        <v>321</v>
      </c>
      <c r="AB23" s="179" t="s">
        <v>322</v>
      </c>
      <c r="AC23" s="179" t="s">
        <v>323</v>
      </c>
      <c r="AD23" s="179" t="s">
        <v>324</v>
      </c>
      <c r="AE23" s="179" t="s">
        <v>325</v>
      </c>
      <c r="AF23" s="179" t="s">
        <v>326</v>
      </c>
      <c r="AG23" s="179" t="s">
        <v>327</v>
      </c>
      <c r="AH23" s="179" t="s">
        <v>328</v>
      </c>
      <c r="AI23" s="179" t="s">
        <v>329</v>
      </c>
      <c r="AJ23" s="179" t="s">
        <v>330</v>
      </c>
      <c r="AK23" s="179" t="s">
        <v>331</v>
      </c>
      <c r="AL23" s="179" t="s">
        <v>332</v>
      </c>
      <c r="AM23" s="179" t="s">
        <v>333</v>
      </c>
      <c r="AN23" s="179" t="s">
        <v>334</v>
      </c>
      <c r="AO23" s="179" t="s">
        <v>335</v>
      </c>
      <c r="AP23" s="179" t="s">
        <v>336</v>
      </c>
      <c r="AQ23" s="179" t="s">
        <v>337</v>
      </c>
      <c r="AR23" s="179" t="s">
        <v>338</v>
      </c>
      <c r="AS23" s="179" t="s">
        <v>339</v>
      </c>
      <c r="AT23" s="179" t="s">
        <v>340</v>
      </c>
      <c r="AU23" s="179" t="s">
        <v>341</v>
      </c>
      <c r="AV23" s="179" t="s">
        <v>342</v>
      </c>
      <c r="AW23" s="179" t="s">
        <v>343</v>
      </c>
      <c r="AX23" s="179" t="s">
        <v>344</v>
      </c>
      <c r="AY23" s="179" t="s">
        <v>345</v>
      </c>
      <c r="AZ23" s="179" t="s">
        <v>346</v>
      </c>
      <c r="BA23" s="179" t="s">
        <v>347</v>
      </c>
      <c r="BB23" s="179" t="s">
        <v>348</v>
      </c>
      <c r="BC23" s="179" t="s">
        <v>349</v>
      </c>
      <c r="BD23" s="179" t="s">
        <v>350</v>
      </c>
      <c r="BE23" s="179" t="s">
        <v>351</v>
      </c>
      <c r="BF23" s="179" t="s">
        <v>1365</v>
      </c>
      <c r="BG23" s="179" t="s">
        <v>1366</v>
      </c>
      <c r="BH23" s="179" t="s">
        <v>1367</v>
      </c>
      <c r="BI23" s="179" t="s">
        <v>1368</v>
      </c>
      <c r="BJ23" s="179" t="s">
        <v>1369</v>
      </c>
      <c r="BK23" s="179" t="s">
        <v>1370</v>
      </c>
      <c r="BL23" s="179" t="s">
        <v>1371</v>
      </c>
      <c r="BM23" s="179" t="s">
        <v>1372</v>
      </c>
      <c r="BN23" s="179" t="s">
        <v>1373</v>
      </c>
      <c r="BO23" s="179" t="s">
        <v>1374</v>
      </c>
      <c r="BP23" s="179" t="s">
        <v>1375</v>
      </c>
      <c r="BQ23" s="179" t="s">
        <v>1376</v>
      </c>
      <c r="BR23" s="179" t="s">
        <v>1377</v>
      </c>
      <c r="BS23" s="179" t="s">
        <v>1378</v>
      </c>
      <c r="BT23" s="179" t="s">
        <v>1379</v>
      </c>
      <c r="BU23" s="179" t="s">
        <v>1380</v>
      </c>
      <c r="BV23" s="179" t="s">
        <v>1381</v>
      </c>
      <c r="BW23" s="179" t="s">
        <v>1382</v>
      </c>
      <c r="BX23" s="179" t="s">
        <v>1383</v>
      </c>
      <c r="BY23" s="179" t="s">
        <v>1384</v>
      </c>
      <c r="BZ23" s="179" t="s">
        <v>1385</v>
      </c>
      <c r="CA23" s="179" t="s">
        <v>1386</v>
      </c>
      <c r="CB23" s="179" t="s">
        <v>1387</v>
      </c>
      <c r="CC23" s="179" t="s">
        <v>1388</v>
      </c>
      <c r="CD23" s="179" t="s">
        <v>1389</v>
      </c>
      <c r="CE23" s="179" t="s">
        <v>1390</v>
      </c>
      <c r="CF23" s="179" t="s">
        <v>1391</v>
      </c>
      <c r="CG23" s="179" t="s">
        <v>1392</v>
      </c>
      <c r="CH23" s="179" t="s">
        <v>1393</v>
      </c>
      <c r="CI23" s="179" t="s">
        <v>1394</v>
      </c>
      <c r="CJ23" s="179" t="s">
        <v>1395</v>
      </c>
      <c r="CK23" s="179" t="s">
        <v>1396</v>
      </c>
      <c r="CL23" s="179" t="s">
        <v>1397</v>
      </c>
      <c r="CM23" s="179" t="s">
        <v>1398</v>
      </c>
      <c r="CN23" s="179" t="s">
        <v>1399</v>
      </c>
      <c r="CO23" s="179" t="s">
        <v>1400</v>
      </c>
      <c r="CP23" s="179" t="s">
        <v>1401</v>
      </c>
      <c r="CQ23" s="179" t="s">
        <v>1402</v>
      </c>
      <c r="CR23" s="179" t="s">
        <v>1403</v>
      </c>
      <c r="CS23" s="179" t="s">
        <v>1404</v>
      </c>
      <c r="CT23" s="179" t="s">
        <v>1405</v>
      </c>
      <c r="CU23" s="179" t="s">
        <v>1406</v>
      </c>
      <c r="CV23" s="179" t="s">
        <v>1407</v>
      </c>
      <c r="CW23" s="179" t="s">
        <v>1408</v>
      </c>
      <c r="CX23" s="179" t="s">
        <v>1409</v>
      </c>
      <c r="CY23" s="179" t="s">
        <v>1410</v>
      </c>
      <c r="CZ23" s="179" t="s">
        <v>1411</v>
      </c>
      <c r="DA23" s="179" t="s">
        <v>1412</v>
      </c>
      <c r="DB23" s="179" t="s">
        <v>1413</v>
      </c>
      <c r="DC23" s="179" t="s">
        <v>1414</v>
      </c>
      <c r="DD23" s="179" t="s">
        <v>1415</v>
      </c>
      <c r="DE23" s="179" t="s">
        <v>1416</v>
      </c>
      <c r="DF23" s="179" t="s">
        <v>1417</v>
      </c>
      <c r="DG23" s="179" t="s">
        <v>1418</v>
      </c>
      <c r="DH23" s="179" t="s">
        <v>1419</v>
      </c>
      <c r="DI23" s="179" t="s">
        <v>1420</v>
      </c>
      <c r="DJ23" s="179" t="s">
        <v>1421</v>
      </c>
      <c r="DK23" s="179" t="s">
        <v>1422</v>
      </c>
      <c r="DL23" s="179" t="s">
        <v>1423</v>
      </c>
      <c r="DM23" s="179" t="s">
        <v>1424</v>
      </c>
      <c r="DN23" s="179" t="s">
        <v>1425</v>
      </c>
      <c r="DO23" s="179" t="s">
        <v>1426</v>
      </c>
      <c r="DP23" s="179" t="s">
        <v>1427</v>
      </c>
      <c r="DQ23" s="179" t="s">
        <v>1428</v>
      </c>
      <c r="DR23" s="179" t="s">
        <v>1429</v>
      </c>
      <c r="DS23" s="179" t="s">
        <v>1430</v>
      </c>
      <c r="DT23" s="179" t="s">
        <v>1431</v>
      </c>
      <c r="DU23" s="179" t="s">
        <v>1432</v>
      </c>
      <c r="DV23" s="179" t="s">
        <v>1433</v>
      </c>
      <c r="DW23" s="179" t="s">
        <v>1434</v>
      </c>
      <c r="DX23" s="179" t="s">
        <v>1435</v>
      </c>
      <c r="DY23" s="179" t="s">
        <v>1436</v>
      </c>
      <c r="DZ23" s="179" t="s">
        <v>1437</v>
      </c>
      <c r="EA23" s="179" t="s">
        <v>1438</v>
      </c>
      <c r="EB23" s="179" t="s">
        <v>1439</v>
      </c>
      <c r="EC23" s="179" t="s">
        <v>1440</v>
      </c>
      <c r="ED23" s="179" t="s">
        <v>1441</v>
      </c>
      <c r="EE23" s="179" t="s">
        <v>1442</v>
      </c>
      <c r="EF23" s="179" t="s">
        <v>1443</v>
      </c>
      <c r="EG23" s="179" t="s">
        <v>1444</v>
      </c>
      <c r="EH23" s="179" t="s">
        <v>1445</v>
      </c>
      <c r="EI23" s="179" t="s">
        <v>1446</v>
      </c>
      <c r="EJ23" s="179" t="s">
        <v>1447</v>
      </c>
      <c r="EK23" s="179" t="s">
        <v>1448</v>
      </c>
      <c r="EL23" s="179" t="s">
        <v>1449</v>
      </c>
      <c r="EM23" s="179" t="s">
        <v>1450</v>
      </c>
      <c r="EN23" s="179" t="s">
        <v>1451</v>
      </c>
      <c r="EO23" s="179" t="s">
        <v>1452</v>
      </c>
      <c r="EP23" s="179" t="s">
        <v>1453</v>
      </c>
      <c r="EQ23" s="179" t="s">
        <v>1454</v>
      </c>
      <c r="ER23" s="179" t="s">
        <v>1455</v>
      </c>
      <c r="ES23" s="179" t="s">
        <v>1456</v>
      </c>
      <c r="ET23" s="179" t="s">
        <v>1457</v>
      </c>
      <c r="EU23" s="179" t="s">
        <v>1458</v>
      </c>
      <c r="EV23" s="179" t="s">
        <v>1459</v>
      </c>
      <c r="EW23" s="179" t="s">
        <v>1460</v>
      </c>
      <c r="EX23" s="179" t="s">
        <v>1461</v>
      </c>
      <c r="EY23" s="179" t="s">
        <v>1462</v>
      </c>
      <c r="EZ23" s="179" t="s">
        <v>1463</v>
      </c>
      <c r="FA23" s="179" t="s">
        <v>1464</v>
      </c>
      <c r="FB23" s="179" t="s">
        <v>1465</v>
      </c>
      <c r="FC23" s="179" t="s">
        <v>1466</v>
      </c>
      <c r="FD23" s="179" t="s">
        <v>1467</v>
      </c>
      <c r="FE23" s="179" t="s">
        <v>1468</v>
      </c>
      <c r="FF23" s="179" t="s">
        <v>1469</v>
      </c>
      <c r="FG23" s="179" t="s">
        <v>1470</v>
      </c>
      <c r="FH23" s="179" t="s">
        <v>1471</v>
      </c>
      <c r="FI23" s="179" t="s">
        <v>1472</v>
      </c>
      <c r="FJ23" s="179" t="s">
        <v>1473</v>
      </c>
      <c r="FK23" s="179" t="s">
        <v>1474</v>
      </c>
      <c r="FL23" s="179" t="s">
        <v>1475</v>
      </c>
      <c r="FM23" s="179" t="s">
        <v>1476</v>
      </c>
      <c r="FN23" s="179" t="s">
        <v>1477</v>
      </c>
      <c r="FO23" s="179" t="s">
        <v>1478</v>
      </c>
      <c r="FP23" s="179" t="s">
        <v>1479</v>
      </c>
      <c r="FQ23" s="179" t="s">
        <v>1480</v>
      </c>
      <c r="FR23" s="179" t="s">
        <v>1481</v>
      </c>
      <c r="FS23" s="179" t="s">
        <v>1482</v>
      </c>
      <c r="FT23" s="179" t="s">
        <v>1483</v>
      </c>
      <c r="FU23" s="179" t="s">
        <v>1484</v>
      </c>
      <c r="FV23" s="179" t="s">
        <v>1485</v>
      </c>
      <c r="FW23" s="179" t="s">
        <v>1486</v>
      </c>
      <c r="FX23" s="179" t="s">
        <v>1487</v>
      </c>
      <c r="FY23" s="179" t="s">
        <v>1488</v>
      </c>
      <c r="FZ23" s="179" t="s">
        <v>1489</v>
      </c>
      <c r="GA23" s="179" t="s">
        <v>1490</v>
      </c>
      <c r="GB23" s="179" t="s">
        <v>1491</v>
      </c>
      <c r="GC23" s="179" t="s">
        <v>1492</v>
      </c>
      <c r="GD23" s="179" t="s">
        <v>1493</v>
      </c>
      <c r="GE23" s="179" t="s">
        <v>1494</v>
      </c>
      <c r="GF23" s="179" t="s">
        <v>1495</v>
      </c>
      <c r="GG23" s="179" t="s">
        <v>1496</v>
      </c>
      <c r="GH23" s="179" t="s">
        <v>1497</v>
      </c>
      <c r="GI23" s="179" t="s">
        <v>1498</v>
      </c>
      <c r="GJ23" s="179" t="s">
        <v>1499</v>
      </c>
      <c r="GK23" s="179" t="s">
        <v>1500</v>
      </c>
      <c r="GL23" s="179" t="s">
        <v>1501</v>
      </c>
      <c r="GM23" s="179" t="s">
        <v>1502</v>
      </c>
      <c r="GN23" s="179" t="s">
        <v>1503</v>
      </c>
      <c r="GO23" s="179" t="s">
        <v>1504</v>
      </c>
      <c r="GP23" s="179" t="s">
        <v>1505</v>
      </c>
      <c r="GQ23" s="179" t="s">
        <v>1506</v>
      </c>
      <c r="GR23" s="179" t="s">
        <v>1507</v>
      </c>
      <c r="GS23" s="179" t="s">
        <v>1508</v>
      </c>
      <c r="GT23" s="179" t="s">
        <v>1509</v>
      </c>
      <c r="GU23" s="179" t="s">
        <v>1510</v>
      </c>
      <c r="GV23" s="179" t="s">
        <v>1511</v>
      </c>
      <c r="GW23" s="179" t="s">
        <v>1512</v>
      </c>
      <c r="GX23" s="179" t="s">
        <v>1513</v>
      </c>
      <c r="GY23" s="179" t="s">
        <v>1514</v>
      </c>
      <c r="GZ23" s="179" t="s">
        <v>1515</v>
      </c>
      <c r="HA23" s="179" t="s">
        <v>1516</v>
      </c>
      <c r="HB23" s="179" t="s">
        <v>1517</v>
      </c>
      <c r="HC23" s="179" t="s">
        <v>1518</v>
      </c>
      <c r="HD23" s="179" t="s">
        <v>1519</v>
      </c>
      <c r="HE23" s="179" t="s">
        <v>1520</v>
      </c>
      <c r="HF23" s="179" t="s">
        <v>1521</v>
      </c>
      <c r="HG23" s="179" t="s">
        <v>1522</v>
      </c>
      <c r="HH23" s="179" t="s">
        <v>1523</v>
      </c>
      <c r="HI23" s="179" t="s">
        <v>1524</v>
      </c>
      <c r="HJ23" s="179" t="s">
        <v>1525</v>
      </c>
      <c r="HK23" s="179" t="s">
        <v>1526</v>
      </c>
      <c r="HL23" s="179" t="s">
        <v>1527</v>
      </c>
      <c r="HM23" s="179" t="s">
        <v>1528</v>
      </c>
      <c r="HN23" s="179" t="s">
        <v>1529</v>
      </c>
      <c r="HO23" s="179" t="s">
        <v>1530</v>
      </c>
      <c r="HP23" s="179" t="s">
        <v>1531</v>
      </c>
      <c r="HQ23" s="179" t="s">
        <v>1532</v>
      </c>
      <c r="HR23" s="179" t="s">
        <v>1533</v>
      </c>
      <c r="HS23" s="179" t="s">
        <v>1534</v>
      </c>
      <c r="HT23" s="179" t="s">
        <v>1535</v>
      </c>
      <c r="HU23" s="179" t="s">
        <v>1536</v>
      </c>
      <c r="HV23" s="179" t="s">
        <v>1537</v>
      </c>
      <c r="HW23" s="179" t="s">
        <v>1538</v>
      </c>
      <c r="HX23" s="179" t="s">
        <v>1539</v>
      </c>
      <c r="HY23" s="179" t="s">
        <v>1540</v>
      </c>
      <c r="HZ23" s="179" t="s">
        <v>1541</v>
      </c>
      <c r="IA23" s="179" t="s">
        <v>1542</v>
      </c>
      <c r="IB23" s="179" t="s">
        <v>1543</v>
      </c>
      <c r="IC23" s="179" t="s">
        <v>1544</v>
      </c>
      <c r="ID23" s="179" t="s">
        <v>1545</v>
      </c>
      <c r="IE23" s="179" t="s">
        <v>1546</v>
      </c>
      <c r="IF23" s="179" t="s">
        <v>1547</v>
      </c>
      <c r="IG23" s="179" t="s">
        <v>1548</v>
      </c>
      <c r="IH23" s="179" t="s">
        <v>1549</v>
      </c>
      <c r="II23" s="179" t="s">
        <v>1550</v>
      </c>
      <c r="IJ23" s="179" t="s">
        <v>1551</v>
      </c>
      <c r="IK23" s="179" t="s">
        <v>1552</v>
      </c>
      <c r="IL23" s="179" t="s">
        <v>1553</v>
      </c>
      <c r="IM23" s="179" t="s">
        <v>1554</v>
      </c>
      <c r="IN23" s="179" t="s">
        <v>1555</v>
      </c>
      <c r="IO23" s="179" t="s">
        <v>1556</v>
      </c>
      <c r="IP23" s="179" t="s">
        <v>1557</v>
      </c>
      <c r="IQ23" s="179" t="s">
        <v>1558</v>
      </c>
      <c r="IR23" s="179" t="s">
        <v>1559</v>
      </c>
      <c r="IS23" s="179" t="s">
        <v>1560</v>
      </c>
      <c r="IT23" s="179" t="s">
        <v>1561</v>
      </c>
      <c r="IU23" s="179" t="s">
        <v>1562</v>
      </c>
      <c r="IV23" s="179" t="s">
        <v>1563</v>
      </c>
      <c r="IW23" s="179" t="s">
        <v>1564</v>
      </c>
      <c r="IX23" s="179" t="s">
        <v>1565</v>
      </c>
      <c r="IY23" s="179" t="s">
        <v>1566</v>
      </c>
      <c r="IZ23" s="179" t="s">
        <v>1567</v>
      </c>
      <c r="JA23" s="179" t="s">
        <v>1568</v>
      </c>
      <c r="JB23" s="179" t="s">
        <v>1569</v>
      </c>
      <c r="JC23" s="179" t="s">
        <v>1570</v>
      </c>
      <c r="JD23" s="179" t="s">
        <v>1571</v>
      </c>
      <c r="JE23" s="179" t="s">
        <v>1572</v>
      </c>
      <c r="JF23" s="179" t="s">
        <v>1573</v>
      </c>
      <c r="JG23" s="179" t="s">
        <v>1574</v>
      </c>
      <c r="JH23" s="179" t="s">
        <v>1575</v>
      </c>
      <c r="JI23" s="179" t="s">
        <v>1576</v>
      </c>
      <c r="JJ23" s="179" t="s">
        <v>1577</v>
      </c>
      <c r="JK23" s="179" t="s">
        <v>1578</v>
      </c>
      <c r="JL23" s="179" t="s">
        <v>1579</v>
      </c>
      <c r="JM23" s="179" t="s">
        <v>1580</v>
      </c>
      <c r="JN23" s="179" t="s">
        <v>1581</v>
      </c>
      <c r="JO23" s="179" t="s">
        <v>1582</v>
      </c>
      <c r="JP23" s="179" t="s">
        <v>1583</v>
      </c>
      <c r="JQ23" s="179" t="s">
        <v>1584</v>
      </c>
      <c r="JR23" s="179" t="s">
        <v>1585</v>
      </c>
      <c r="JS23" s="179" t="s">
        <v>1586</v>
      </c>
      <c r="JT23" s="179" t="s">
        <v>1587</v>
      </c>
      <c r="JU23" s="179" t="s">
        <v>1588</v>
      </c>
      <c r="JV23" s="179" t="s">
        <v>1589</v>
      </c>
      <c r="JW23" s="179" t="s">
        <v>1590</v>
      </c>
      <c r="JX23" s="179" t="s">
        <v>1591</v>
      </c>
      <c r="JY23" s="179" t="s">
        <v>1592</v>
      </c>
      <c r="JZ23" s="179" t="s">
        <v>1593</v>
      </c>
      <c r="KA23" s="179" t="s">
        <v>1594</v>
      </c>
      <c r="KB23" s="179" t="s">
        <v>1595</v>
      </c>
      <c r="KC23" s="179" t="s">
        <v>1596</v>
      </c>
      <c r="KD23" s="179" t="s">
        <v>1597</v>
      </c>
      <c r="KE23" s="179" t="s">
        <v>1598</v>
      </c>
      <c r="KF23" s="179" t="s">
        <v>1599</v>
      </c>
      <c r="KG23" s="179" t="s">
        <v>1600</v>
      </c>
      <c r="KH23" s="179" t="s">
        <v>1601</v>
      </c>
      <c r="KI23" s="179" t="s">
        <v>1602</v>
      </c>
      <c r="KJ23" s="179" t="s">
        <v>1603</v>
      </c>
      <c r="KK23" s="179" t="s">
        <v>1604</v>
      </c>
      <c r="KL23" s="179" t="s">
        <v>1605</v>
      </c>
      <c r="KM23" s="179" t="s">
        <v>1606</v>
      </c>
      <c r="KN23" s="179" t="s">
        <v>1607</v>
      </c>
      <c r="KO23" s="179" t="s">
        <v>1608</v>
      </c>
      <c r="KP23" s="179" t="s">
        <v>1609</v>
      </c>
      <c r="KQ23" s="179" t="s">
        <v>1610</v>
      </c>
      <c r="KR23" s="179" t="s">
        <v>1611</v>
      </c>
      <c r="KS23" s="179" t="s">
        <v>1612</v>
      </c>
      <c r="KT23" s="179" t="s">
        <v>1613</v>
      </c>
      <c r="KU23" s="179" t="s">
        <v>1614</v>
      </c>
    </row>
    <row r="24" spans="2:307" x14ac:dyDescent="0.15">
      <c r="B24" s="175">
        <f>B20+1</f>
        <v>9</v>
      </c>
      <c r="C24" s="180" t="s">
        <v>352</v>
      </c>
      <c r="D24" s="180"/>
      <c r="E24" s="181"/>
      <c r="F24" s="199"/>
      <c r="G24" s="183"/>
      <c r="H24" s="719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  <c r="X24" s="618"/>
      <c r="Y24" s="618"/>
      <c r="Z24" s="618"/>
      <c r="AA24" s="618"/>
      <c r="AB24" s="618"/>
      <c r="AC24" s="618"/>
      <c r="AD24" s="618"/>
      <c r="AE24" s="618"/>
      <c r="AF24" s="618"/>
      <c r="AG24" s="618"/>
      <c r="AH24" s="618"/>
      <c r="AI24" s="618"/>
      <c r="AJ24" s="618"/>
      <c r="AK24" s="618"/>
      <c r="AL24" s="618"/>
      <c r="AM24" s="618"/>
      <c r="AN24" s="618"/>
      <c r="AO24" s="618"/>
      <c r="AP24" s="618"/>
      <c r="AQ24" s="618"/>
      <c r="AR24" s="618"/>
      <c r="AS24" s="618"/>
      <c r="AT24" s="618"/>
      <c r="AU24" s="618"/>
      <c r="AV24" s="618"/>
      <c r="AW24" s="618"/>
      <c r="AX24" s="618"/>
      <c r="AY24" s="618"/>
      <c r="AZ24" s="618"/>
      <c r="BA24" s="618"/>
      <c r="BB24" s="618"/>
      <c r="BC24" s="618"/>
      <c r="BD24" s="618"/>
      <c r="BE24" s="618"/>
      <c r="BF24" s="618"/>
      <c r="BG24" s="618"/>
      <c r="BH24" s="618"/>
      <c r="BI24" s="618"/>
      <c r="BJ24" s="618"/>
      <c r="BK24" s="618"/>
      <c r="BL24" s="618"/>
      <c r="BM24" s="618"/>
      <c r="BN24" s="618"/>
      <c r="BO24" s="618"/>
      <c r="BP24" s="618"/>
      <c r="BQ24" s="618"/>
      <c r="BR24" s="618"/>
      <c r="BS24" s="618"/>
      <c r="BT24" s="618"/>
      <c r="BU24" s="618"/>
      <c r="BV24" s="618"/>
      <c r="BW24" s="618"/>
      <c r="BX24" s="618"/>
      <c r="BY24" s="618"/>
      <c r="BZ24" s="618"/>
      <c r="CA24" s="618"/>
      <c r="CB24" s="618"/>
      <c r="CC24" s="618"/>
      <c r="CD24" s="618"/>
      <c r="CE24" s="618"/>
      <c r="CF24" s="618"/>
      <c r="CG24" s="618"/>
      <c r="CH24" s="618"/>
      <c r="CI24" s="618"/>
      <c r="CJ24" s="618"/>
      <c r="CK24" s="618"/>
      <c r="CL24" s="618"/>
      <c r="CM24" s="618"/>
      <c r="CN24" s="618"/>
      <c r="CO24" s="618"/>
      <c r="CP24" s="618"/>
      <c r="CQ24" s="618"/>
      <c r="CR24" s="618"/>
      <c r="CS24" s="618"/>
      <c r="CT24" s="618"/>
      <c r="CU24" s="618"/>
      <c r="CV24" s="618"/>
      <c r="CW24" s="618"/>
      <c r="CX24" s="618"/>
      <c r="CY24" s="618"/>
      <c r="CZ24" s="618"/>
      <c r="DA24" s="618"/>
      <c r="DB24" s="618"/>
      <c r="DC24" s="618"/>
      <c r="DD24" s="618"/>
      <c r="DE24" s="618"/>
      <c r="DF24" s="618"/>
      <c r="DG24" s="618"/>
      <c r="DH24" s="618"/>
      <c r="DI24" s="618"/>
      <c r="DJ24" s="618"/>
      <c r="DK24" s="618"/>
      <c r="DL24" s="618"/>
      <c r="DM24" s="618"/>
      <c r="DN24" s="618"/>
      <c r="DO24" s="618"/>
      <c r="DP24" s="618"/>
      <c r="DQ24" s="618"/>
      <c r="DR24" s="618"/>
      <c r="DS24" s="618"/>
      <c r="DT24" s="618"/>
      <c r="DU24" s="618"/>
      <c r="DV24" s="618"/>
      <c r="DW24" s="618"/>
      <c r="DX24" s="618"/>
      <c r="DY24" s="618"/>
      <c r="DZ24" s="618"/>
      <c r="EA24" s="618"/>
      <c r="EB24" s="618"/>
      <c r="EC24" s="618"/>
      <c r="ED24" s="618"/>
      <c r="EE24" s="618"/>
      <c r="EF24" s="618"/>
      <c r="EG24" s="618"/>
      <c r="EH24" s="618"/>
      <c r="EI24" s="618"/>
      <c r="EJ24" s="618"/>
      <c r="EK24" s="618"/>
      <c r="EL24" s="618"/>
      <c r="EM24" s="618"/>
      <c r="EN24" s="618"/>
      <c r="EO24" s="618"/>
      <c r="EP24" s="618"/>
      <c r="EQ24" s="618"/>
      <c r="ER24" s="618"/>
      <c r="ES24" s="618"/>
      <c r="ET24" s="618"/>
      <c r="EU24" s="618"/>
      <c r="EV24" s="618"/>
      <c r="EW24" s="618"/>
      <c r="EX24" s="618"/>
      <c r="EY24" s="618"/>
      <c r="EZ24" s="618"/>
      <c r="FA24" s="618"/>
      <c r="FB24" s="618"/>
      <c r="FC24" s="618"/>
      <c r="FD24" s="618"/>
      <c r="FE24" s="618"/>
      <c r="FF24" s="618"/>
      <c r="FG24" s="618"/>
      <c r="FH24" s="618"/>
      <c r="FI24" s="618"/>
      <c r="FJ24" s="618"/>
      <c r="FK24" s="618"/>
      <c r="FL24" s="618"/>
      <c r="FM24" s="618"/>
      <c r="FN24" s="618"/>
      <c r="FO24" s="618"/>
      <c r="FP24" s="618"/>
      <c r="FQ24" s="618"/>
      <c r="FR24" s="618"/>
      <c r="FS24" s="618"/>
      <c r="FT24" s="618"/>
      <c r="FU24" s="618"/>
      <c r="FV24" s="618"/>
      <c r="FW24" s="618"/>
      <c r="FX24" s="618"/>
      <c r="FY24" s="618"/>
      <c r="FZ24" s="618"/>
      <c r="GA24" s="618"/>
      <c r="GB24" s="618"/>
      <c r="GC24" s="618"/>
      <c r="GD24" s="618"/>
      <c r="GE24" s="618"/>
      <c r="GF24" s="618"/>
      <c r="GG24" s="618"/>
      <c r="GH24" s="618"/>
      <c r="GI24" s="618"/>
      <c r="GJ24" s="618"/>
      <c r="GK24" s="618"/>
      <c r="GL24" s="618"/>
      <c r="GM24" s="618"/>
      <c r="GN24" s="618"/>
      <c r="GO24" s="618"/>
      <c r="GP24" s="618"/>
      <c r="GQ24" s="618"/>
      <c r="GR24" s="618"/>
      <c r="GS24" s="618"/>
      <c r="GT24" s="618"/>
      <c r="GU24" s="618"/>
      <c r="GV24" s="618"/>
      <c r="GW24" s="618"/>
      <c r="GX24" s="618"/>
      <c r="GY24" s="618"/>
      <c r="GZ24" s="618"/>
      <c r="HA24" s="618"/>
      <c r="HB24" s="618"/>
      <c r="HC24" s="618"/>
      <c r="HD24" s="618"/>
      <c r="HE24" s="618"/>
      <c r="HF24" s="618"/>
      <c r="HG24" s="618"/>
      <c r="HH24" s="618"/>
      <c r="HI24" s="618"/>
      <c r="HJ24" s="618"/>
      <c r="HK24" s="618"/>
      <c r="HL24" s="618"/>
      <c r="HM24" s="618"/>
      <c r="HN24" s="618"/>
      <c r="HO24" s="618"/>
      <c r="HP24" s="618"/>
      <c r="HQ24" s="618"/>
      <c r="HR24" s="618"/>
      <c r="HS24" s="618"/>
      <c r="HT24" s="618"/>
      <c r="HU24" s="618"/>
      <c r="HV24" s="618"/>
      <c r="HW24" s="618"/>
      <c r="HX24" s="618"/>
      <c r="HY24" s="618"/>
      <c r="HZ24" s="618"/>
      <c r="IA24" s="618"/>
      <c r="IB24" s="618"/>
      <c r="IC24" s="618"/>
      <c r="ID24" s="618"/>
      <c r="IE24" s="618"/>
      <c r="IF24" s="618"/>
      <c r="IG24" s="618"/>
      <c r="IH24" s="618"/>
      <c r="II24" s="618"/>
      <c r="IJ24" s="618"/>
      <c r="IK24" s="618"/>
      <c r="IL24" s="618"/>
      <c r="IM24" s="618"/>
      <c r="IN24" s="618"/>
      <c r="IO24" s="618"/>
      <c r="IP24" s="618"/>
      <c r="IQ24" s="618"/>
      <c r="IR24" s="618"/>
      <c r="IS24" s="618"/>
      <c r="IT24" s="618"/>
      <c r="IU24" s="618"/>
      <c r="IV24" s="618"/>
      <c r="IW24" s="618"/>
      <c r="IX24" s="618"/>
      <c r="IY24" s="618"/>
      <c r="IZ24" s="618"/>
      <c r="JA24" s="618"/>
      <c r="JB24" s="618"/>
      <c r="JC24" s="618"/>
      <c r="JD24" s="618"/>
      <c r="JE24" s="618"/>
      <c r="JF24" s="618"/>
      <c r="JG24" s="618"/>
      <c r="JH24" s="618"/>
      <c r="JI24" s="618"/>
      <c r="JJ24" s="618"/>
      <c r="JK24" s="618"/>
      <c r="JL24" s="618"/>
      <c r="JM24" s="618"/>
      <c r="JN24" s="618"/>
      <c r="JO24" s="618"/>
      <c r="JP24" s="618"/>
      <c r="JQ24" s="618"/>
      <c r="JR24" s="618"/>
      <c r="JS24" s="618"/>
      <c r="JT24" s="618"/>
      <c r="JU24" s="618"/>
      <c r="JV24" s="618"/>
      <c r="JW24" s="618"/>
      <c r="JX24" s="618"/>
      <c r="JY24" s="618"/>
      <c r="JZ24" s="618"/>
      <c r="KA24" s="618"/>
      <c r="KB24" s="618"/>
      <c r="KC24" s="618"/>
      <c r="KD24" s="618"/>
      <c r="KE24" s="618"/>
      <c r="KF24" s="618"/>
      <c r="KG24" s="618"/>
      <c r="KH24" s="618"/>
      <c r="KI24" s="618"/>
      <c r="KJ24" s="618"/>
      <c r="KK24" s="618"/>
      <c r="KL24" s="618"/>
      <c r="KM24" s="618"/>
      <c r="KN24" s="618"/>
      <c r="KO24" s="618"/>
      <c r="KP24" s="618"/>
      <c r="KQ24" s="618"/>
      <c r="KR24" s="618"/>
      <c r="KS24" s="618"/>
      <c r="KT24" s="618"/>
      <c r="KU24" s="618"/>
    </row>
    <row r="25" spans="2:307" ht="17" x14ac:dyDescent="0.15">
      <c r="B25" s="1186">
        <f>B24+1</f>
        <v>10</v>
      </c>
      <c r="C25" s="1191" t="s">
        <v>353</v>
      </c>
      <c r="D25" s="184" t="s">
        <v>354</v>
      </c>
      <c r="E25" s="185" t="s">
        <v>355</v>
      </c>
      <c r="F25" s="186" t="s">
        <v>380</v>
      </c>
      <c r="G25" s="187">
        <f>SUM(H25:KU25)</f>
        <v>0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  <c r="BF25" s="619"/>
      <c r="BG25" s="619"/>
      <c r="BH25" s="619"/>
      <c r="BI25" s="619"/>
      <c r="BJ25" s="619"/>
      <c r="BK25" s="619"/>
      <c r="BL25" s="619"/>
      <c r="BM25" s="619"/>
      <c r="BN25" s="619"/>
      <c r="BO25" s="619"/>
      <c r="BP25" s="619"/>
      <c r="BQ25" s="619"/>
      <c r="BR25" s="619"/>
      <c r="BS25" s="619"/>
      <c r="BT25" s="619"/>
      <c r="BU25" s="619"/>
      <c r="BV25" s="619"/>
      <c r="BW25" s="619"/>
      <c r="BX25" s="619"/>
      <c r="BY25" s="619"/>
      <c r="BZ25" s="619"/>
      <c r="CA25" s="619"/>
      <c r="CB25" s="619"/>
      <c r="CC25" s="619"/>
      <c r="CD25" s="619"/>
      <c r="CE25" s="619"/>
      <c r="CF25" s="619"/>
      <c r="CG25" s="619"/>
      <c r="CH25" s="619"/>
      <c r="CI25" s="619"/>
      <c r="CJ25" s="619"/>
      <c r="CK25" s="619"/>
      <c r="CL25" s="619"/>
      <c r="CM25" s="619"/>
      <c r="CN25" s="619"/>
      <c r="CO25" s="619"/>
      <c r="CP25" s="619"/>
      <c r="CQ25" s="619"/>
      <c r="CR25" s="619"/>
      <c r="CS25" s="619"/>
      <c r="CT25" s="619"/>
      <c r="CU25" s="619"/>
      <c r="CV25" s="619"/>
      <c r="CW25" s="619"/>
      <c r="CX25" s="619"/>
      <c r="CY25" s="619"/>
      <c r="CZ25" s="619"/>
      <c r="DA25" s="619"/>
      <c r="DB25" s="619"/>
      <c r="DC25" s="619"/>
      <c r="DD25" s="619"/>
      <c r="DE25" s="619"/>
      <c r="DF25" s="619"/>
      <c r="DG25" s="619"/>
      <c r="DH25" s="619"/>
      <c r="DI25" s="619"/>
      <c r="DJ25" s="619"/>
      <c r="DK25" s="619"/>
      <c r="DL25" s="619"/>
      <c r="DM25" s="619"/>
      <c r="DN25" s="619"/>
      <c r="DO25" s="619"/>
      <c r="DP25" s="619"/>
      <c r="DQ25" s="619"/>
      <c r="DR25" s="619"/>
      <c r="DS25" s="619"/>
      <c r="DT25" s="619"/>
      <c r="DU25" s="619"/>
      <c r="DV25" s="619"/>
      <c r="DW25" s="619"/>
      <c r="DX25" s="619"/>
      <c r="DY25" s="619"/>
      <c r="DZ25" s="619"/>
      <c r="EA25" s="619"/>
      <c r="EB25" s="619"/>
      <c r="EC25" s="619"/>
      <c r="ED25" s="619"/>
      <c r="EE25" s="619"/>
      <c r="EF25" s="619"/>
      <c r="EG25" s="619"/>
      <c r="EH25" s="619"/>
      <c r="EI25" s="619"/>
      <c r="EJ25" s="619"/>
      <c r="EK25" s="619"/>
      <c r="EL25" s="619"/>
      <c r="EM25" s="619"/>
      <c r="EN25" s="619"/>
      <c r="EO25" s="619"/>
      <c r="EP25" s="619"/>
      <c r="EQ25" s="619"/>
      <c r="ER25" s="619"/>
      <c r="ES25" s="619"/>
      <c r="ET25" s="619"/>
      <c r="EU25" s="619"/>
      <c r="EV25" s="619"/>
      <c r="EW25" s="619"/>
      <c r="EX25" s="619"/>
      <c r="EY25" s="619"/>
      <c r="EZ25" s="619"/>
      <c r="FA25" s="619"/>
      <c r="FB25" s="619"/>
      <c r="FC25" s="619"/>
      <c r="FD25" s="619"/>
      <c r="FE25" s="619"/>
      <c r="FF25" s="619"/>
      <c r="FG25" s="619"/>
      <c r="FH25" s="619"/>
      <c r="FI25" s="619"/>
      <c r="FJ25" s="619"/>
      <c r="FK25" s="619"/>
      <c r="FL25" s="619"/>
      <c r="FM25" s="619"/>
      <c r="FN25" s="619"/>
      <c r="FO25" s="619"/>
      <c r="FP25" s="619"/>
      <c r="FQ25" s="619"/>
      <c r="FR25" s="619"/>
      <c r="FS25" s="619"/>
      <c r="FT25" s="619"/>
      <c r="FU25" s="619"/>
      <c r="FV25" s="619"/>
      <c r="FW25" s="619"/>
      <c r="FX25" s="619"/>
      <c r="FY25" s="619"/>
      <c r="FZ25" s="619"/>
      <c r="GA25" s="619"/>
      <c r="GB25" s="619"/>
      <c r="GC25" s="619"/>
      <c r="GD25" s="619"/>
      <c r="GE25" s="619"/>
      <c r="GF25" s="619"/>
      <c r="GG25" s="619"/>
      <c r="GH25" s="619"/>
      <c r="GI25" s="619"/>
      <c r="GJ25" s="619"/>
      <c r="GK25" s="619"/>
      <c r="GL25" s="619"/>
      <c r="GM25" s="619"/>
      <c r="GN25" s="619"/>
      <c r="GO25" s="619"/>
      <c r="GP25" s="619"/>
      <c r="GQ25" s="619"/>
      <c r="GR25" s="619"/>
      <c r="GS25" s="619"/>
      <c r="GT25" s="619"/>
      <c r="GU25" s="619"/>
      <c r="GV25" s="619"/>
      <c r="GW25" s="619"/>
      <c r="GX25" s="619"/>
      <c r="GY25" s="619"/>
      <c r="GZ25" s="619"/>
      <c r="HA25" s="619"/>
      <c r="HB25" s="619"/>
      <c r="HC25" s="619"/>
      <c r="HD25" s="619"/>
      <c r="HE25" s="619"/>
      <c r="HF25" s="619"/>
      <c r="HG25" s="619"/>
      <c r="HH25" s="619"/>
      <c r="HI25" s="619"/>
      <c r="HJ25" s="619"/>
      <c r="HK25" s="619"/>
      <c r="HL25" s="619"/>
      <c r="HM25" s="619"/>
      <c r="HN25" s="619"/>
      <c r="HO25" s="619"/>
      <c r="HP25" s="619"/>
      <c r="HQ25" s="619"/>
      <c r="HR25" s="619"/>
      <c r="HS25" s="619"/>
      <c r="HT25" s="619"/>
      <c r="HU25" s="619"/>
      <c r="HV25" s="619"/>
      <c r="HW25" s="619"/>
      <c r="HX25" s="619"/>
      <c r="HY25" s="619"/>
      <c r="HZ25" s="619"/>
      <c r="IA25" s="619"/>
      <c r="IB25" s="619"/>
      <c r="IC25" s="619"/>
      <c r="ID25" s="619"/>
      <c r="IE25" s="619"/>
      <c r="IF25" s="619"/>
      <c r="IG25" s="619"/>
      <c r="IH25" s="619"/>
      <c r="II25" s="619"/>
      <c r="IJ25" s="619"/>
      <c r="IK25" s="619"/>
      <c r="IL25" s="619"/>
      <c r="IM25" s="619"/>
      <c r="IN25" s="619"/>
      <c r="IO25" s="619"/>
      <c r="IP25" s="619"/>
      <c r="IQ25" s="619"/>
      <c r="IR25" s="619"/>
      <c r="IS25" s="619"/>
      <c r="IT25" s="619"/>
      <c r="IU25" s="619"/>
      <c r="IV25" s="619"/>
      <c r="IW25" s="619"/>
      <c r="IX25" s="619"/>
      <c r="IY25" s="619"/>
      <c r="IZ25" s="619"/>
      <c r="JA25" s="619"/>
      <c r="JB25" s="619"/>
      <c r="JC25" s="619"/>
      <c r="JD25" s="619"/>
      <c r="JE25" s="619"/>
      <c r="JF25" s="619"/>
      <c r="JG25" s="619"/>
      <c r="JH25" s="619"/>
      <c r="JI25" s="619"/>
      <c r="JJ25" s="619"/>
      <c r="JK25" s="619"/>
      <c r="JL25" s="619"/>
      <c r="JM25" s="619"/>
      <c r="JN25" s="619"/>
      <c r="JO25" s="619"/>
      <c r="JP25" s="619"/>
      <c r="JQ25" s="619"/>
      <c r="JR25" s="619"/>
      <c r="JS25" s="619"/>
      <c r="JT25" s="619"/>
      <c r="JU25" s="619"/>
      <c r="JV25" s="619"/>
      <c r="JW25" s="619"/>
      <c r="JX25" s="619"/>
      <c r="JY25" s="619"/>
      <c r="JZ25" s="619"/>
      <c r="KA25" s="619"/>
      <c r="KB25" s="619"/>
      <c r="KC25" s="619"/>
      <c r="KD25" s="619"/>
      <c r="KE25" s="619"/>
      <c r="KF25" s="619"/>
      <c r="KG25" s="619"/>
      <c r="KH25" s="619"/>
      <c r="KI25" s="619"/>
      <c r="KJ25" s="619"/>
      <c r="KK25" s="619"/>
      <c r="KL25" s="619"/>
      <c r="KM25" s="619"/>
      <c r="KN25" s="619"/>
      <c r="KO25" s="619"/>
      <c r="KP25" s="619"/>
      <c r="KQ25" s="619"/>
      <c r="KR25" s="619"/>
      <c r="KS25" s="619"/>
      <c r="KT25" s="619"/>
      <c r="KU25" s="619"/>
    </row>
    <row r="26" spans="2:307" ht="17" x14ac:dyDescent="0.15">
      <c r="B26" s="1188"/>
      <c r="C26" s="1192"/>
      <c r="D26" s="184" t="s">
        <v>16</v>
      </c>
      <c r="E26" s="185"/>
      <c r="F26" s="186" t="s">
        <v>381</v>
      </c>
      <c r="G26" s="188">
        <f>SUM(H26:KU26)</f>
        <v>0</v>
      </c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598"/>
      <c r="BL26" s="598"/>
      <c r="BM26" s="598"/>
      <c r="BN26" s="598"/>
      <c r="BO26" s="598"/>
      <c r="BP26" s="598"/>
      <c r="BQ26" s="598"/>
      <c r="BR26" s="598"/>
      <c r="BS26" s="598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598"/>
      <c r="CE26" s="598"/>
      <c r="CF26" s="598"/>
      <c r="CG26" s="598"/>
      <c r="CH26" s="598"/>
      <c r="CI26" s="598"/>
      <c r="CJ26" s="598"/>
      <c r="CK26" s="598"/>
      <c r="CL26" s="598"/>
      <c r="CM26" s="598"/>
      <c r="CN26" s="598"/>
      <c r="CO26" s="598"/>
      <c r="CP26" s="598"/>
      <c r="CQ26" s="598"/>
      <c r="CR26" s="598"/>
      <c r="CS26" s="598"/>
      <c r="CT26" s="598"/>
      <c r="CU26" s="598"/>
      <c r="CV26" s="598"/>
      <c r="CW26" s="598"/>
      <c r="CX26" s="598"/>
      <c r="CY26" s="598"/>
      <c r="CZ26" s="598"/>
      <c r="DA26" s="598"/>
      <c r="DB26" s="598"/>
      <c r="DC26" s="598"/>
      <c r="DD26" s="598"/>
      <c r="DE26" s="598"/>
      <c r="DF26" s="598"/>
      <c r="DG26" s="598"/>
      <c r="DH26" s="598"/>
      <c r="DI26" s="598"/>
      <c r="DJ26" s="598"/>
      <c r="DK26" s="598"/>
      <c r="DL26" s="598"/>
      <c r="DM26" s="598"/>
      <c r="DN26" s="598"/>
      <c r="DO26" s="598"/>
      <c r="DP26" s="598"/>
      <c r="DQ26" s="598"/>
      <c r="DR26" s="598"/>
      <c r="DS26" s="598"/>
      <c r="DT26" s="598"/>
      <c r="DU26" s="598"/>
      <c r="DV26" s="598"/>
      <c r="DW26" s="598"/>
      <c r="DX26" s="598"/>
      <c r="DY26" s="598"/>
      <c r="DZ26" s="598"/>
      <c r="EA26" s="598"/>
      <c r="EB26" s="598"/>
      <c r="EC26" s="598"/>
      <c r="ED26" s="598"/>
      <c r="EE26" s="598"/>
      <c r="EF26" s="598"/>
      <c r="EG26" s="598"/>
      <c r="EH26" s="598"/>
      <c r="EI26" s="598"/>
      <c r="EJ26" s="598"/>
      <c r="EK26" s="598"/>
      <c r="EL26" s="598"/>
      <c r="EM26" s="598"/>
      <c r="EN26" s="598"/>
      <c r="EO26" s="598"/>
      <c r="EP26" s="598"/>
      <c r="EQ26" s="598"/>
      <c r="ER26" s="598"/>
      <c r="ES26" s="598"/>
      <c r="ET26" s="598"/>
      <c r="EU26" s="598"/>
      <c r="EV26" s="598"/>
      <c r="EW26" s="598"/>
      <c r="EX26" s="598"/>
      <c r="EY26" s="598"/>
      <c r="EZ26" s="598"/>
      <c r="FA26" s="598"/>
      <c r="FB26" s="598"/>
      <c r="FC26" s="598"/>
      <c r="FD26" s="598"/>
      <c r="FE26" s="598"/>
      <c r="FF26" s="598"/>
      <c r="FG26" s="598"/>
      <c r="FH26" s="598"/>
      <c r="FI26" s="598"/>
      <c r="FJ26" s="598"/>
      <c r="FK26" s="598"/>
      <c r="FL26" s="598"/>
      <c r="FM26" s="598"/>
      <c r="FN26" s="598"/>
      <c r="FO26" s="598"/>
      <c r="FP26" s="598"/>
      <c r="FQ26" s="598"/>
      <c r="FR26" s="598"/>
      <c r="FS26" s="598"/>
      <c r="FT26" s="598"/>
      <c r="FU26" s="598"/>
      <c r="FV26" s="598"/>
      <c r="FW26" s="598"/>
      <c r="FX26" s="598"/>
      <c r="FY26" s="598"/>
      <c r="FZ26" s="598"/>
      <c r="GA26" s="598"/>
      <c r="GB26" s="598"/>
      <c r="GC26" s="598"/>
      <c r="GD26" s="598"/>
      <c r="GE26" s="598"/>
      <c r="GF26" s="598"/>
      <c r="GG26" s="598"/>
      <c r="GH26" s="598"/>
      <c r="GI26" s="598"/>
      <c r="GJ26" s="598"/>
      <c r="GK26" s="598"/>
      <c r="GL26" s="598"/>
      <c r="GM26" s="598"/>
      <c r="GN26" s="598"/>
      <c r="GO26" s="598"/>
      <c r="GP26" s="598"/>
      <c r="GQ26" s="598"/>
      <c r="GR26" s="598"/>
      <c r="GS26" s="598"/>
      <c r="GT26" s="598"/>
      <c r="GU26" s="598"/>
      <c r="GV26" s="598"/>
      <c r="GW26" s="598"/>
      <c r="GX26" s="598"/>
      <c r="GY26" s="598"/>
      <c r="GZ26" s="598"/>
      <c r="HA26" s="598"/>
      <c r="HB26" s="598"/>
      <c r="HC26" s="598"/>
      <c r="HD26" s="598"/>
      <c r="HE26" s="598"/>
      <c r="HF26" s="598"/>
      <c r="HG26" s="598"/>
      <c r="HH26" s="598"/>
      <c r="HI26" s="598"/>
      <c r="HJ26" s="598"/>
      <c r="HK26" s="598"/>
      <c r="HL26" s="598"/>
      <c r="HM26" s="598"/>
      <c r="HN26" s="598"/>
      <c r="HO26" s="598"/>
      <c r="HP26" s="598"/>
      <c r="HQ26" s="598"/>
      <c r="HR26" s="598"/>
      <c r="HS26" s="598"/>
      <c r="HT26" s="598"/>
      <c r="HU26" s="598"/>
      <c r="HV26" s="598"/>
      <c r="HW26" s="598"/>
      <c r="HX26" s="598"/>
      <c r="HY26" s="598"/>
      <c r="HZ26" s="598"/>
      <c r="IA26" s="598"/>
      <c r="IB26" s="598"/>
      <c r="IC26" s="598"/>
      <c r="ID26" s="598"/>
      <c r="IE26" s="598"/>
      <c r="IF26" s="598"/>
      <c r="IG26" s="598"/>
      <c r="IH26" s="598"/>
      <c r="II26" s="598"/>
      <c r="IJ26" s="598"/>
      <c r="IK26" s="598"/>
      <c r="IL26" s="598"/>
      <c r="IM26" s="598"/>
      <c r="IN26" s="598"/>
      <c r="IO26" s="598"/>
      <c r="IP26" s="598"/>
      <c r="IQ26" s="598"/>
      <c r="IR26" s="598"/>
      <c r="IS26" s="598"/>
      <c r="IT26" s="598"/>
      <c r="IU26" s="598"/>
      <c r="IV26" s="598"/>
      <c r="IW26" s="598"/>
      <c r="IX26" s="598"/>
      <c r="IY26" s="598"/>
      <c r="IZ26" s="598"/>
      <c r="JA26" s="598"/>
      <c r="JB26" s="598"/>
      <c r="JC26" s="598"/>
      <c r="JD26" s="598"/>
      <c r="JE26" s="598"/>
      <c r="JF26" s="598"/>
      <c r="JG26" s="598"/>
      <c r="JH26" s="598"/>
      <c r="JI26" s="598"/>
      <c r="JJ26" s="598"/>
      <c r="JK26" s="598"/>
      <c r="JL26" s="598"/>
      <c r="JM26" s="598"/>
      <c r="JN26" s="598"/>
      <c r="JO26" s="598"/>
      <c r="JP26" s="598"/>
      <c r="JQ26" s="598"/>
      <c r="JR26" s="598"/>
      <c r="JS26" s="598"/>
      <c r="JT26" s="598"/>
      <c r="JU26" s="598"/>
      <c r="JV26" s="598"/>
      <c r="JW26" s="598"/>
      <c r="JX26" s="598"/>
      <c r="JY26" s="598"/>
      <c r="JZ26" s="598"/>
      <c r="KA26" s="598"/>
      <c r="KB26" s="598"/>
      <c r="KC26" s="598"/>
      <c r="KD26" s="598"/>
      <c r="KE26" s="598"/>
      <c r="KF26" s="598"/>
      <c r="KG26" s="598"/>
      <c r="KH26" s="598"/>
      <c r="KI26" s="598"/>
      <c r="KJ26" s="598"/>
      <c r="KK26" s="598"/>
      <c r="KL26" s="598"/>
      <c r="KM26" s="598"/>
      <c r="KN26" s="598"/>
      <c r="KO26" s="598"/>
      <c r="KP26" s="598"/>
      <c r="KQ26" s="598"/>
      <c r="KR26" s="598"/>
      <c r="KS26" s="598"/>
      <c r="KT26" s="598"/>
      <c r="KU26" s="598"/>
    </row>
    <row r="27" spans="2:307" ht="17" x14ac:dyDescent="0.15">
      <c r="B27" s="1186">
        <f>B25+1</f>
        <v>11</v>
      </c>
      <c r="C27" s="1191" t="s">
        <v>358</v>
      </c>
      <c r="D27" s="184" t="s">
        <v>354</v>
      </c>
      <c r="E27" s="185" t="s">
        <v>355</v>
      </c>
      <c r="F27" s="186" t="s">
        <v>382</v>
      </c>
      <c r="G27" s="187">
        <f>SUM(H27:KU27)</f>
        <v>0</v>
      </c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619"/>
      <c r="BD27" s="619"/>
      <c r="BE27" s="619"/>
      <c r="BF27" s="619"/>
      <c r="BG27" s="619"/>
      <c r="BH27" s="619"/>
      <c r="BI27" s="619"/>
      <c r="BJ27" s="619"/>
      <c r="BK27" s="619"/>
      <c r="BL27" s="619"/>
      <c r="BM27" s="619"/>
      <c r="BN27" s="619"/>
      <c r="BO27" s="619"/>
      <c r="BP27" s="619"/>
      <c r="BQ27" s="619"/>
      <c r="BR27" s="619"/>
      <c r="BS27" s="619"/>
      <c r="BT27" s="619"/>
      <c r="BU27" s="619"/>
      <c r="BV27" s="619"/>
      <c r="BW27" s="619"/>
      <c r="BX27" s="619"/>
      <c r="BY27" s="619"/>
      <c r="BZ27" s="619"/>
      <c r="CA27" s="619"/>
      <c r="CB27" s="619"/>
      <c r="CC27" s="619"/>
      <c r="CD27" s="619"/>
      <c r="CE27" s="619"/>
      <c r="CF27" s="619"/>
      <c r="CG27" s="619"/>
      <c r="CH27" s="619"/>
      <c r="CI27" s="619"/>
      <c r="CJ27" s="619"/>
      <c r="CK27" s="619"/>
      <c r="CL27" s="619"/>
      <c r="CM27" s="619"/>
      <c r="CN27" s="619"/>
      <c r="CO27" s="619"/>
      <c r="CP27" s="619"/>
      <c r="CQ27" s="619"/>
      <c r="CR27" s="619"/>
      <c r="CS27" s="619"/>
      <c r="CT27" s="619"/>
      <c r="CU27" s="619"/>
      <c r="CV27" s="619"/>
      <c r="CW27" s="619"/>
      <c r="CX27" s="619"/>
      <c r="CY27" s="619"/>
      <c r="CZ27" s="619"/>
      <c r="DA27" s="619"/>
      <c r="DB27" s="619"/>
      <c r="DC27" s="619"/>
      <c r="DD27" s="619"/>
      <c r="DE27" s="619"/>
      <c r="DF27" s="619"/>
      <c r="DG27" s="619"/>
      <c r="DH27" s="619"/>
      <c r="DI27" s="619"/>
      <c r="DJ27" s="619"/>
      <c r="DK27" s="619"/>
      <c r="DL27" s="619"/>
      <c r="DM27" s="619"/>
      <c r="DN27" s="619"/>
      <c r="DO27" s="619"/>
      <c r="DP27" s="619"/>
      <c r="DQ27" s="619"/>
      <c r="DR27" s="619"/>
      <c r="DS27" s="619"/>
      <c r="DT27" s="619"/>
      <c r="DU27" s="619"/>
      <c r="DV27" s="619"/>
      <c r="DW27" s="619"/>
      <c r="DX27" s="619"/>
      <c r="DY27" s="619"/>
      <c r="DZ27" s="619"/>
      <c r="EA27" s="619"/>
      <c r="EB27" s="619"/>
      <c r="EC27" s="619"/>
      <c r="ED27" s="619"/>
      <c r="EE27" s="619"/>
      <c r="EF27" s="619"/>
      <c r="EG27" s="619"/>
      <c r="EH27" s="619"/>
      <c r="EI27" s="619"/>
      <c r="EJ27" s="619"/>
      <c r="EK27" s="619"/>
      <c r="EL27" s="619"/>
      <c r="EM27" s="619"/>
      <c r="EN27" s="619"/>
      <c r="EO27" s="619"/>
      <c r="EP27" s="619"/>
      <c r="EQ27" s="619"/>
      <c r="ER27" s="619"/>
      <c r="ES27" s="619"/>
      <c r="ET27" s="619"/>
      <c r="EU27" s="619"/>
      <c r="EV27" s="619"/>
      <c r="EW27" s="619"/>
      <c r="EX27" s="619"/>
      <c r="EY27" s="619"/>
      <c r="EZ27" s="619"/>
      <c r="FA27" s="619"/>
      <c r="FB27" s="619"/>
      <c r="FC27" s="619"/>
      <c r="FD27" s="619"/>
      <c r="FE27" s="619"/>
      <c r="FF27" s="619"/>
      <c r="FG27" s="619"/>
      <c r="FH27" s="619"/>
      <c r="FI27" s="619"/>
      <c r="FJ27" s="619"/>
      <c r="FK27" s="619"/>
      <c r="FL27" s="619"/>
      <c r="FM27" s="619"/>
      <c r="FN27" s="619"/>
      <c r="FO27" s="619"/>
      <c r="FP27" s="619"/>
      <c r="FQ27" s="619"/>
      <c r="FR27" s="619"/>
      <c r="FS27" s="619"/>
      <c r="FT27" s="619"/>
      <c r="FU27" s="619"/>
      <c r="FV27" s="619"/>
      <c r="FW27" s="619"/>
      <c r="FX27" s="619"/>
      <c r="FY27" s="619"/>
      <c r="FZ27" s="619"/>
      <c r="GA27" s="619"/>
      <c r="GB27" s="619"/>
      <c r="GC27" s="619"/>
      <c r="GD27" s="619"/>
      <c r="GE27" s="619"/>
      <c r="GF27" s="619"/>
      <c r="GG27" s="619"/>
      <c r="GH27" s="619"/>
      <c r="GI27" s="619"/>
      <c r="GJ27" s="619"/>
      <c r="GK27" s="619"/>
      <c r="GL27" s="619"/>
      <c r="GM27" s="619"/>
      <c r="GN27" s="619"/>
      <c r="GO27" s="619"/>
      <c r="GP27" s="619"/>
      <c r="GQ27" s="619"/>
      <c r="GR27" s="619"/>
      <c r="GS27" s="619"/>
      <c r="GT27" s="619"/>
      <c r="GU27" s="619"/>
      <c r="GV27" s="619"/>
      <c r="GW27" s="619"/>
      <c r="GX27" s="619"/>
      <c r="GY27" s="619"/>
      <c r="GZ27" s="619"/>
      <c r="HA27" s="619"/>
      <c r="HB27" s="619"/>
      <c r="HC27" s="619"/>
      <c r="HD27" s="619"/>
      <c r="HE27" s="619"/>
      <c r="HF27" s="619"/>
      <c r="HG27" s="619"/>
      <c r="HH27" s="619"/>
      <c r="HI27" s="619"/>
      <c r="HJ27" s="619"/>
      <c r="HK27" s="619"/>
      <c r="HL27" s="619"/>
      <c r="HM27" s="619"/>
      <c r="HN27" s="619"/>
      <c r="HO27" s="619"/>
      <c r="HP27" s="619"/>
      <c r="HQ27" s="619"/>
      <c r="HR27" s="619"/>
      <c r="HS27" s="619"/>
      <c r="HT27" s="619"/>
      <c r="HU27" s="619"/>
      <c r="HV27" s="619"/>
      <c r="HW27" s="619"/>
      <c r="HX27" s="619"/>
      <c r="HY27" s="619"/>
      <c r="HZ27" s="619"/>
      <c r="IA27" s="619"/>
      <c r="IB27" s="619"/>
      <c r="IC27" s="619"/>
      <c r="ID27" s="619"/>
      <c r="IE27" s="619"/>
      <c r="IF27" s="619"/>
      <c r="IG27" s="619"/>
      <c r="IH27" s="619"/>
      <c r="II27" s="619"/>
      <c r="IJ27" s="619"/>
      <c r="IK27" s="619"/>
      <c r="IL27" s="619"/>
      <c r="IM27" s="619"/>
      <c r="IN27" s="619"/>
      <c r="IO27" s="619"/>
      <c r="IP27" s="619"/>
      <c r="IQ27" s="619"/>
      <c r="IR27" s="619"/>
      <c r="IS27" s="619"/>
      <c r="IT27" s="619"/>
      <c r="IU27" s="619"/>
      <c r="IV27" s="619"/>
      <c r="IW27" s="619"/>
      <c r="IX27" s="619"/>
      <c r="IY27" s="619"/>
      <c r="IZ27" s="619"/>
      <c r="JA27" s="619"/>
      <c r="JB27" s="619"/>
      <c r="JC27" s="619"/>
      <c r="JD27" s="619"/>
      <c r="JE27" s="619"/>
      <c r="JF27" s="619"/>
      <c r="JG27" s="619"/>
      <c r="JH27" s="619"/>
      <c r="JI27" s="619"/>
      <c r="JJ27" s="619"/>
      <c r="JK27" s="619"/>
      <c r="JL27" s="619"/>
      <c r="JM27" s="619"/>
      <c r="JN27" s="619"/>
      <c r="JO27" s="619"/>
      <c r="JP27" s="619"/>
      <c r="JQ27" s="619"/>
      <c r="JR27" s="619"/>
      <c r="JS27" s="619"/>
      <c r="JT27" s="619"/>
      <c r="JU27" s="619"/>
      <c r="JV27" s="619"/>
      <c r="JW27" s="619"/>
      <c r="JX27" s="619"/>
      <c r="JY27" s="619"/>
      <c r="JZ27" s="619"/>
      <c r="KA27" s="619"/>
      <c r="KB27" s="619"/>
      <c r="KC27" s="619"/>
      <c r="KD27" s="619"/>
      <c r="KE27" s="619"/>
      <c r="KF27" s="619"/>
      <c r="KG27" s="619"/>
      <c r="KH27" s="619"/>
      <c r="KI27" s="619"/>
      <c r="KJ27" s="619"/>
      <c r="KK27" s="619"/>
      <c r="KL27" s="619"/>
      <c r="KM27" s="619"/>
      <c r="KN27" s="619"/>
      <c r="KO27" s="619"/>
      <c r="KP27" s="619"/>
      <c r="KQ27" s="619"/>
      <c r="KR27" s="619"/>
      <c r="KS27" s="619"/>
      <c r="KT27" s="619"/>
      <c r="KU27" s="619"/>
    </row>
    <row r="28" spans="2:307" ht="17" x14ac:dyDescent="0.15">
      <c r="B28" s="1188"/>
      <c r="C28" s="1192"/>
      <c r="D28" s="184" t="s">
        <v>16</v>
      </c>
      <c r="E28" s="185"/>
      <c r="F28" s="186" t="s">
        <v>383</v>
      </c>
      <c r="G28" s="188">
        <f>SUM(H28:KU28)</f>
        <v>0</v>
      </c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598"/>
      <c r="CP28" s="598"/>
      <c r="CQ28" s="598"/>
      <c r="CR28" s="598"/>
      <c r="CS28" s="598"/>
      <c r="CT28" s="598"/>
      <c r="CU28" s="598"/>
      <c r="CV28" s="598"/>
      <c r="CW28" s="598"/>
      <c r="CX28" s="598"/>
      <c r="CY28" s="598"/>
      <c r="CZ28" s="598"/>
      <c r="DA28" s="598"/>
      <c r="DB28" s="598"/>
      <c r="DC28" s="598"/>
      <c r="DD28" s="598"/>
      <c r="DE28" s="598"/>
      <c r="DF28" s="598"/>
      <c r="DG28" s="598"/>
      <c r="DH28" s="598"/>
      <c r="DI28" s="598"/>
      <c r="DJ28" s="598"/>
      <c r="DK28" s="598"/>
      <c r="DL28" s="598"/>
      <c r="DM28" s="598"/>
      <c r="DN28" s="598"/>
      <c r="DO28" s="598"/>
      <c r="DP28" s="598"/>
      <c r="DQ28" s="598"/>
      <c r="DR28" s="598"/>
      <c r="DS28" s="598"/>
      <c r="DT28" s="598"/>
      <c r="DU28" s="598"/>
      <c r="DV28" s="598"/>
      <c r="DW28" s="598"/>
      <c r="DX28" s="598"/>
      <c r="DY28" s="598"/>
      <c r="DZ28" s="598"/>
      <c r="EA28" s="598"/>
      <c r="EB28" s="598"/>
      <c r="EC28" s="598"/>
      <c r="ED28" s="598"/>
      <c r="EE28" s="598"/>
      <c r="EF28" s="598"/>
      <c r="EG28" s="598"/>
      <c r="EH28" s="598"/>
      <c r="EI28" s="598"/>
      <c r="EJ28" s="598"/>
      <c r="EK28" s="598"/>
      <c r="EL28" s="598"/>
      <c r="EM28" s="598"/>
      <c r="EN28" s="598"/>
      <c r="EO28" s="598"/>
      <c r="EP28" s="598"/>
      <c r="EQ28" s="598"/>
      <c r="ER28" s="598"/>
      <c r="ES28" s="598"/>
      <c r="ET28" s="598"/>
      <c r="EU28" s="598"/>
      <c r="EV28" s="598"/>
      <c r="EW28" s="598"/>
      <c r="EX28" s="598"/>
      <c r="EY28" s="598"/>
      <c r="EZ28" s="598"/>
      <c r="FA28" s="598"/>
      <c r="FB28" s="598"/>
      <c r="FC28" s="598"/>
      <c r="FD28" s="598"/>
      <c r="FE28" s="598"/>
      <c r="FF28" s="598"/>
      <c r="FG28" s="598"/>
      <c r="FH28" s="598"/>
      <c r="FI28" s="598"/>
      <c r="FJ28" s="598"/>
      <c r="FK28" s="598"/>
      <c r="FL28" s="598"/>
      <c r="FM28" s="598"/>
      <c r="FN28" s="598"/>
      <c r="FO28" s="598"/>
      <c r="FP28" s="598"/>
      <c r="FQ28" s="598"/>
      <c r="FR28" s="598"/>
      <c r="FS28" s="598"/>
      <c r="FT28" s="598"/>
      <c r="FU28" s="598"/>
      <c r="FV28" s="598"/>
      <c r="FW28" s="598"/>
      <c r="FX28" s="598"/>
      <c r="FY28" s="598"/>
      <c r="FZ28" s="598"/>
      <c r="GA28" s="598"/>
      <c r="GB28" s="598"/>
      <c r="GC28" s="598"/>
      <c r="GD28" s="598"/>
      <c r="GE28" s="598"/>
      <c r="GF28" s="598"/>
      <c r="GG28" s="598"/>
      <c r="GH28" s="598"/>
      <c r="GI28" s="598"/>
      <c r="GJ28" s="598"/>
      <c r="GK28" s="598"/>
      <c r="GL28" s="598"/>
      <c r="GM28" s="598"/>
      <c r="GN28" s="598"/>
      <c r="GO28" s="598"/>
      <c r="GP28" s="598"/>
      <c r="GQ28" s="598"/>
      <c r="GR28" s="598"/>
      <c r="GS28" s="598"/>
      <c r="GT28" s="598"/>
      <c r="GU28" s="598"/>
      <c r="GV28" s="598"/>
      <c r="GW28" s="598"/>
      <c r="GX28" s="598"/>
      <c r="GY28" s="598"/>
      <c r="GZ28" s="598"/>
      <c r="HA28" s="598"/>
      <c r="HB28" s="598"/>
      <c r="HC28" s="598"/>
      <c r="HD28" s="598"/>
      <c r="HE28" s="598"/>
      <c r="HF28" s="598"/>
      <c r="HG28" s="598"/>
      <c r="HH28" s="598"/>
      <c r="HI28" s="598"/>
      <c r="HJ28" s="598"/>
      <c r="HK28" s="598"/>
      <c r="HL28" s="598"/>
      <c r="HM28" s="598"/>
      <c r="HN28" s="598"/>
      <c r="HO28" s="598"/>
      <c r="HP28" s="598"/>
      <c r="HQ28" s="598"/>
      <c r="HR28" s="598"/>
      <c r="HS28" s="598"/>
      <c r="HT28" s="598"/>
      <c r="HU28" s="598"/>
      <c r="HV28" s="598"/>
      <c r="HW28" s="598"/>
      <c r="HX28" s="598"/>
      <c r="HY28" s="598"/>
      <c r="HZ28" s="598"/>
      <c r="IA28" s="598"/>
      <c r="IB28" s="598"/>
      <c r="IC28" s="598"/>
      <c r="ID28" s="598"/>
      <c r="IE28" s="598"/>
      <c r="IF28" s="598"/>
      <c r="IG28" s="598"/>
      <c r="IH28" s="598"/>
      <c r="II28" s="598"/>
      <c r="IJ28" s="598"/>
      <c r="IK28" s="598"/>
      <c r="IL28" s="598"/>
      <c r="IM28" s="598"/>
      <c r="IN28" s="598"/>
      <c r="IO28" s="598"/>
      <c r="IP28" s="598"/>
      <c r="IQ28" s="598"/>
      <c r="IR28" s="598"/>
      <c r="IS28" s="598"/>
      <c r="IT28" s="598"/>
      <c r="IU28" s="598"/>
      <c r="IV28" s="598"/>
      <c r="IW28" s="598"/>
      <c r="IX28" s="598"/>
      <c r="IY28" s="598"/>
      <c r="IZ28" s="598"/>
      <c r="JA28" s="598"/>
      <c r="JB28" s="598"/>
      <c r="JC28" s="598"/>
      <c r="JD28" s="598"/>
      <c r="JE28" s="598"/>
      <c r="JF28" s="598"/>
      <c r="JG28" s="598"/>
      <c r="JH28" s="598"/>
      <c r="JI28" s="598"/>
      <c r="JJ28" s="598"/>
      <c r="JK28" s="598"/>
      <c r="JL28" s="598"/>
      <c r="JM28" s="598"/>
      <c r="JN28" s="598"/>
      <c r="JO28" s="598"/>
      <c r="JP28" s="598"/>
      <c r="JQ28" s="598"/>
      <c r="JR28" s="598"/>
      <c r="JS28" s="598"/>
      <c r="JT28" s="598"/>
      <c r="JU28" s="598"/>
      <c r="JV28" s="598"/>
      <c r="JW28" s="598"/>
      <c r="JX28" s="598"/>
      <c r="JY28" s="598"/>
      <c r="JZ28" s="598"/>
      <c r="KA28" s="598"/>
      <c r="KB28" s="598"/>
      <c r="KC28" s="598"/>
      <c r="KD28" s="598"/>
      <c r="KE28" s="598"/>
      <c r="KF28" s="598"/>
      <c r="KG28" s="598"/>
      <c r="KH28" s="598"/>
      <c r="KI28" s="598"/>
      <c r="KJ28" s="598"/>
      <c r="KK28" s="598"/>
      <c r="KL28" s="598"/>
      <c r="KM28" s="598"/>
      <c r="KN28" s="598"/>
      <c r="KO28" s="598"/>
      <c r="KP28" s="598"/>
      <c r="KQ28" s="598"/>
      <c r="KR28" s="598"/>
      <c r="KS28" s="598"/>
      <c r="KT28" s="598"/>
      <c r="KU28" s="598"/>
    </row>
    <row r="29" spans="2:307" ht="17" x14ac:dyDescent="0.15">
      <c r="B29" s="175">
        <f>B27+1</f>
        <v>12</v>
      </c>
      <c r="C29" s="180" t="s">
        <v>361</v>
      </c>
      <c r="D29" s="180"/>
      <c r="E29" s="185" t="s">
        <v>362</v>
      </c>
      <c r="F29" s="186" t="s">
        <v>384</v>
      </c>
      <c r="G29" s="187">
        <f>SUM(H29:KU29)</f>
        <v>0</v>
      </c>
      <c r="H29" s="189">
        <f>(H25*H26+H27*H28)/1000</f>
        <v>0</v>
      </c>
      <c r="I29" s="189">
        <f t="shared" ref="I29:BT29" si="30">(I25*I26+I27*I28)/1000</f>
        <v>0</v>
      </c>
      <c r="J29" s="189">
        <f t="shared" si="30"/>
        <v>0</v>
      </c>
      <c r="K29" s="189">
        <f t="shared" si="30"/>
        <v>0</v>
      </c>
      <c r="L29" s="189">
        <f t="shared" si="30"/>
        <v>0</v>
      </c>
      <c r="M29" s="189">
        <f t="shared" si="30"/>
        <v>0</v>
      </c>
      <c r="N29" s="189">
        <f t="shared" si="30"/>
        <v>0</v>
      </c>
      <c r="O29" s="189">
        <f t="shared" si="30"/>
        <v>0</v>
      </c>
      <c r="P29" s="189">
        <f t="shared" si="30"/>
        <v>0</v>
      </c>
      <c r="Q29" s="189">
        <f t="shared" si="30"/>
        <v>0</v>
      </c>
      <c r="R29" s="189">
        <f t="shared" si="30"/>
        <v>0</v>
      </c>
      <c r="S29" s="189">
        <f t="shared" si="30"/>
        <v>0</v>
      </c>
      <c r="T29" s="189">
        <f t="shared" si="30"/>
        <v>0</v>
      </c>
      <c r="U29" s="189">
        <f t="shared" si="30"/>
        <v>0</v>
      </c>
      <c r="V29" s="189">
        <f t="shared" si="30"/>
        <v>0</v>
      </c>
      <c r="W29" s="189">
        <f t="shared" si="30"/>
        <v>0</v>
      </c>
      <c r="X29" s="189">
        <f t="shared" si="30"/>
        <v>0</v>
      </c>
      <c r="Y29" s="189">
        <f t="shared" si="30"/>
        <v>0</v>
      </c>
      <c r="Z29" s="189">
        <f t="shared" si="30"/>
        <v>0</v>
      </c>
      <c r="AA29" s="189">
        <f t="shared" si="30"/>
        <v>0</v>
      </c>
      <c r="AB29" s="189">
        <f t="shared" si="30"/>
        <v>0</v>
      </c>
      <c r="AC29" s="189">
        <f t="shared" si="30"/>
        <v>0</v>
      </c>
      <c r="AD29" s="189">
        <f t="shared" si="30"/>
        <v>0</v>
      </c>
      <c r="AE29" s="189">
        <f t="shared" si="30"/>
        <v>0</v>
      </c>
      <c r="AF29" s="189">
        <f t="shared" si="30"/>
        <v>0</v>
      </c>
      <c r="AG29" s="189">
        <f t="shared" si="30"/>
        <v>0</v>
      </c>
      <c r="AH29" s="189">
        <f t="shared" si="30"/>
        <v>0</v>
      </c>
      <c r="AI29" s="189">
        <f t="shared" si="30"/>
        <v>0</v>
      </c>
      <c r="AJ29" s="189">
        <f t="shared" si="30"/>
        <v>0</v>
      </c>
      <c r="AK29" s="189">
        <f t="shared" si="30"/>
        <v>0</v>
      </c>
      <c r="AL29" s="189">
        <f t="shared" si="30"/>
        <v>0</v>
      </c>
      <c r="AM29" s="189">
        <f t="shared" si="30"/>
        <v>0</v>
      </c>
      <c r="AN29" s="189">
        <f t="shared" si="30"/>
        <v>0</v>
      </c>
      <c r="AO29" s="189">
        <f t="shared" si="30"/>
        <v>0</v>
      </c>
      <c r="AP29" s="189">
        <f t="shared" si="30"/>
        <v>0</v>
      </c>
      <c r="AQ29" s="189">
        <f t="shared" si="30"/>
        <v>0</v>
      </c>
      <c r="AR29" s="189">
        <f t="shared" si="30"/>
        <v>0</v>
      </c>
      <c r="AS29" s="189">
        <f t="shared" si="30"/>
        <v>0</v>
      </c>
      <c r="AT29" s="189">
        <f t="shared" si="30"/>
        <v>0</v>
      </c>
      <c r="AU29" s="189">
        <f t="shared" si="30"/>
        <v>0</v>
      </c>
      <c r="AV29" s="189">
        <f t="shared" si="30"/>
        <v>0</v>
      </c>
      <c r="AW29" s="189">
        <f t="shared" si="30"/>
        <v>0</v>
      </c>
      <c r="AX29" s="189">
        <f t="shared" si="30"/>
        <v>0</v>
      </c>
      <c r="AY29" s="189">
        <f t="shared" si="30"/>
        <v>0</v>
      </c>
      <c r="AZ29" s="189">
        <f t="shared" si="30"/>
        <v>0</v>
      </c>
      <c r="BA29" s="189">
        <f t="shared" si="30"/>
        <v>0</v>
      </c>
      <c r="BB29" s="189">
        <f t="shared" si="30"/>
        <v>0</v>
      </c>
      <c r="BC29" s="189">
        <f t="shared" si="30"/>
        <v>0</v>
      </c>
      <c r="BD29" s="189">
        <f t="shared" si="30"/>
        <v>0</v>
      </c>
      <c r="BE29" s="189">
        <f t="shared" si="30"/>
        <v>0</v>
      </c>
      <c r="BF29" s="189">
        <f t="shared" si="30"/>
        <v>0</v>
      </c>
      <c r="BG29" s="189">
        <f t="shared" si="30"/>
        <v>0</v>
      </c>
      <c r="BH29" s="189">
        <f t="shared" si="30"/>
        <v>0</v>
      </c>
      <c r="BI29" s="189">
        <f t="shared" si="30"/>
        <v>0</v>
      </c>
      <c r="BJ29" s="189">
        <f t="shared" si="30"/>
        <v>0</v>
      </c>
      <c r="BK29" s="189">
        <f t="shared" si="30"/>
        <v>0</v>
      </c>
      <c r="BL29" s="189">
        <f t="shared" si="30"/>
        <v>0</v>
      </c>
      <c r="BM29" s="189">
        <f t="shared" si="30"/>
        <v>0</v>
      </c>
      <c r="BN29" s="189">
        <f t="shared" si="30"/>
        <v>0</v>
      </c>
      <c r="BO29" s="189">
        <f t="shared" si="30"/>
        <v>0</v>
      </c>
      <c r="BP29" s="189">
        <f t="shared" si="30"/>
        <v>0</v>
      </c>
      <c r="BQ29" s="189">
        <f t="shared" si="30"/>
        <v>0</v>
      </c>
      <c r="BR29" s="189">
        <f t="shared" si="30"/>
        <v>0</v>
      </c>
      <c r="BS29" s="189">
        <f t="shared" si="30"/>
        <v>0</v>
      </c>
      <c r="BT29" s="189">
        <f t="shared" si="30"/>
        <v>0</v>
      </c>
      <c r="BU29" s="189">
        <f t="shared" ref="BU29:EF29" si="31">(BU25*BU26+BU27*BU28)/1000</f>
        <v>0</v>
      </c>
      <c r="BV29" s="189">
        <f t="shared" si="31"/>
        <v>0</v>
      </c>
      <c r="BW29" s="189">
        <f t="shared" si="31"/>
        <v>0</v>
      </c>
      <c r="BX29" s="189">
        <f t="shared" si="31"/>
        <v>0</v>
      </c>
      <c r="BY29" s="189">
        <f t="shared" si="31"/>
        <v>0</v>
      </c>
      <c r="BZ29" s="189">
        <f t="shared" si="31"/>
        <v>0</v>
      </c>
      <c r="CA29" s="189">
        <f t="shared" si="31"/>
        <v>0</v>
      </c>
      <c r="CB29" s="189">
        <f t="shared" si="31"/>
        <v>0</v>
      </c>
      <c r="CC29" s="189">
        <f t="shared" si="31"/>
        <v>0</v>
      </c>
      <c r="CD29" s="189">
        <f t="shared" si="31"/>
        <v>0</v>
      </c>
      <c r="CE29" s="189">
        <f t="shared" si="31"/>
        <v>0</v>
      </c>
      <c r="CF29" s="189">
        <f t="shared" si="31"/>
        <v>0</v>
      </c>
      <c r="CG29" s="189">
        <f t="shared" si="31"/>
        <v>0</v>
      </c>
      <c r="CH29" s="189">
        <f t="shared" si="31"/>
        <v>0</v>
      </c>
      <c r="CI29" s="189">
        <f t="shared" si="31"/>
        <v>0</v>
      </c>
      <c r="CJ29" s="189">
        <f t="shared" si="31"/>
        <v>0</v>
      </c>
      <c r="CK29" s="189">
        <f t="shared" si="31"/>
        <v>0</v>
      </c>
      <c r="CL29" s="189">
        <f t="shared" si="31"/>
        <v>0</v>
      </c>
      <c r="CM29" s="189">
        <f t="shared" si="31"/>
        <v>0</v>
      </c>
      <c r="CN29" s="189">
        <f t="shared" si="31"/>
        <v>0</v>
      </c>
      <c r="CO29" s="189">
        <f t="shared" si="31"/>
        <v>0</v>
      </c>
      <c r="CP29" s="189">
        <f t="shared" si="31"/>
        <v>0</v>
      </c>
      <c r="CQ29" s="189">
        <f t="shared" si="31"/>
        <v>0</v>
      </c>
      <c r="CR29" s="189">
        <f t="shared" si="31"/>
        <v>0</v>
      </c>
      <c r="CS29" s="189">
        <f t="shared" si="31"/>
        <v>0</v>
      </c>
      <c r="CT29" s="189">
        <f t="shared" si="31"/>
        <v>0</v>
      </c>
      <c r="CU29" s="189">
        <f t="shared" si="31"/>
        <v>0</v>
      </c>
      <c r="CV29" s="189">
        <f t="shared" si="31"/>
        <v>0</v>
      </c>
      <c r="CW29" s="189">
        <f t="shared" si="31"/>
        <v>0</v>
      </c>
      <c r="CX29" s="189">
        <f t="shared" si="31"/>
        <v>0</v>
      </c>
      <c r="CY29" s="189">
        <f t="shared" si="31"/>
        <v>0</v>
      </c>
      <c r="CZ29" s="189">
        <f t="shared" si="31"/>
        <v>0</v>
      </c>
      <c r="DA29" s="189">
        <f t="shared" si="31"/>
        <v>0</v>
      </c>
      <c r="DB29" s="189">
        <f t="shared" si="31"/>
        <v>0</v>
      </c>
      <c r="DC29" s="189">
        <f t="shared" si="31"/>
        <v>0</v>
      </c>
      <c r="DD29" s="189">
        <f t="shared" si="31"/>
        <v>0</v>
      </c>
      <c r="DE29" s="189">
        <f t="shared" si="31"/>
        <v>0</v>
      </c>
      <c r="DF29" s="189">
        <f t="shared" si="31"/>
        <v>0</v>
      </c>
      <c r="DG29" s="189">
        <f t="shared" si="31"/>
        <v>0</v>
      </c>
      <c r="DH29" s="189">
        <f t="shared" si="31"/>
        <v>0</v>
      </c>
      <c r="DI29" s="189">
        <f t="shared" si="31"/>
        <v>0</v>
      </c>
      <c r="DJ29" s="189">
        <f t="shared" si="31"/>
        <v>0</v>
      </c>
      <c r="DK29" s="189">
        <f t="shared" si="31"/>
        <v>0</v>
      </c>
      <c r="DL29" s="189">
        <f t="shared" si="31"/>
        <v>0</v>
      </c>
      <c r="DM29" s="189">
        <f t="shared" si="31"/>
        <v>0</v>
      </c>
      <c r="DN29" s="189">
        <f t="shared" si="31"/>
        <v>0</v>
      </c>
      <c r="DO29" s="189">
        <f t="shared" si="31"/>
        <v>0</v>
      </c>
      <c r="DP29" s="189">
        <f t="shared" si="31"/>
        <v>0</v>
      </c>
      <c r="DQ29" s="189">
        <f t="shared" si="31"/>
        <v>0</v>
      </c>
      <c r="DR29" s="189">
        <f t="shared" si="31"/>
        <v>0</v>
      </c>
      <c r="DS29" s="189">
        <f t="shared" si="31"/>
        <v>0</v>
      </c>
      <c r="DT29" s="189">
        <f t="shared" si="31"/>
        <v>0</v>
      </c>
      <c r="DU29" s="189">
        <f t="shared" si="31"/>
        <v>0</v>
      </c>
      <c r="DV29" s="189">
        <f t="shared" si="31"/>
        <v>0</v>
      </c>
      <c r="DW29" s="189">
        <f t="shared" si="31"/>
        <v>0</v>
      </c>
      <c r="DX29" s="189">
        <f t="shared" si="31"/>
        <v>0</v>
      </c>
      <c r="DY29" s="189">
        <f t="shared" si="31"/>
        <v>0</v>
      </c>
      <c r="DZ29" s="189">
        <f t="shared" si="31"/>
        <v>0</v>
      </c>
      <c r="EA29" s="189">
        <f t="shared" si="31"/>
        <v>0</v>
      </c>
      <c r="EB29" s="189">
        <f t="shared" si="31"/>
        <v>0</v>
      </c>
      <c r="EC29" s="189">
        <f t="shared" si="31"/>
        <v>0</v>
      </c>
      <c r="ED29" s="189">
        <f t="shared" si="31"/>
        <v>0</v>
      </c>
      <c r="EE29" s="189">
        <f t="shared" si="31"/>
        <v>0</v>
      </c>
      <c r="EF29" s="189">
        <f t="shared" si="31"/>
        <v>0</v>
      </c>
      <c r="EG29" s="189">
        <f t="shared" ref="EG29:GR29" si="32">(EG25*EG26+EG27*EG28)/1000</f>
        <v>0</v>
      </c>
      <c r="EH29" s="189">
        <f t="shared" si="32"/>
        <v>0</v>
      </c>
      <c r="EI29" s="189">
        <f t="shared" si="32"/>
        <v>0</v>
      </c>
      <c r="EJ29" s="189">
        <f t="shared" si="32"/>
        <v>0</v>
      </c>
      <c r="EK29" s="189">
        <f t="shared" si="32"/>
        <v>0</v>
      </c>
      <c r="EL29" s="189">
        <f t="shared" si="32"/>
        <v>0</v>
      </c>
      <c r="EM29" s="189">
        <f t="shared" si="32"/>
        <v>0</v>
      </c>
      <c r="EN29" s="189">
        <f t="shared" si="32"/>
        <v>0</v>
      </c>
      <c r="EO29" s="189">
        <f t="shared" si="32"/>
        <v>0</v>
      </c>
      <c r="EP29" s="189">
        <f t="shared" si="32"/>
        <v>0</v>
      </c>
      <c r="EQ29" s="189">
        <f t="shared" si="32"/>
        <v>0</v>
      </c>
      <c r="ER29" s="189">
        <f t="shared" si="32"/>
        <v>0</v>
      </c>
      <c r="ES29" s="189">
        <f t="shared" si="32"/>
        <v>0</v>
      </c>
      <c r="ET29" s="189">
        <f t="shared" si="32"/>
        <v>0</v>
      </c>
      <c r="EU29" s="189">
        <f t="shared" si="32"/>
        <v>0</v>
      </c>
      <c r="EV29" s="189">
        <f t="shared" si="32"/>
        <v>0</v>
      </c>
      <c r="EW29" s="189">
        <f t="shared" si="32"/>
        <v>0</v>
      </c>
      <c r="EX29" s="189">
        <f t="shared" si="32"/>
        <v>0</v>
      </c>
      <c r="EY29" s="189">
        <f t="shared" si="32"/>
        <v>0</v>
      </c>
      <c r="EZ29" s="189">
        <f t="shared" si="32"/>
        <v>0</v>
      </c>
      <c r="FA29" s="189">
        <f t="shared" si="32"/>
        <v>0</v>
      </c>
      <c r="FB29" s="189">
        <f t="shared" si="32"/>
        <v>0</v>
      </c>
      <c r="FC29" s="189">
        <f t="shared" si="32"/>
        <v>0</v>
      </c>
      <c r="FD29" s="189">
        <f t="shared" si="32"/>
        <v>0</v>
      </c>
      <c r="FE29" s="189">
        <f t="shared" si="32"/>
        <v>0</v>
      </c>
      <c r="FF29" s="189">
        <f t="shared" si="32"/>
        <v>0</v>
      </c>
      <c r="FG29" s="189">
        <f t="shared" si="32"/>
        <v>0</v>
      </c>
      <c r="FH29" s="189">
        <f t="shared" si="32"/>
        <v>0</v>
      </c>
      <c r="FI29" s="189">
        <f t="shared" si="32"/>
        <v>0</v>
      </c>
      <c r="FJ29" s="189">
        <f t="shared" si="32"/>
        <v>0</v>
      </c>
      <c r="FK29" s="189">
        <f t="shared" si="32"/>
        <v>0</v>
      </c>
      <c r="FL29" s="189">
        <f t="shared" si="32"/>
        <v>0</v>
      </c>
      <c r="FM29" s="189">
        <f t="shared" si="32"/>
        <v>0</v>
      </c>
      <c r="FN29" s="189">
        <f t="shared" si="32"/>
        <v>0</v>
      </c>
      <c r="FO29" s="189">
        <f t="shared" si="32"/>
        <v>0</v>
      </c>
      <c r="FP29" s="189">
        <f t="shared" si="32"/>
        <v>0</v>
      </c>
      <c r="FQ29" s="189">
        <f t="shared" si="32"/>
        <v>0</v>
      </c>
      <c r="FR29" s="189">
        <f t="shared" si="32"/>
        <v>0</v>
      </c>
      <c r="FS29" s="189">
        <f t="shared" si="32"/>
        <v>0</v>
      </c>
      <c r="FT29" s="189">
        <f t="shared" si="32"/>
        <v>0</v>
      </c>
      <c r="FU29" s="189">
        <f t="shared" si="32"/>
        <v>0</v>
      </c>
      <c r="FV29" s="189">
        <f t="shared" si="32"/>
        <v>0</v>
      </c>
      <c r="FW29" s="189">
        <f t="shared" si="32"/>
        <v>0</v>
      </c>
      <c r="FX29" s="189">
        <f t="shared" si="32"/>
        <v>0</v>
      </c>
      <c r="FY29" s="189">
        <f t="shared" si="32"/>
        <v>0</v>
      </c>
      <c r="FZ29" s="189">
        <f t="shared" si="32"/>
        <v>0</v>
      </c>
      <c r="GA29" s="189">
        <f t="shared" si="32"/>
        <v>0</v>
      </c>
      <c r="GB29" s="189">
        <f t="shared" si="32"/>
        <v>0</v>
      </c>
      <c r="GC29" s="189">
        <f t="shared" si="32"/>
        <v>0</v>
      </c>
      <c r="GD29" s="189">
        <f t="shared" si="32"/>
        <v>0</v>
      </c>
      <c r="GE29" s="189">
        <f t="shared" si="32"/>
        <v>0</v>
      </c>
      <c r="GF29" s="189">
        <f t="shared" si="32"/>
        <v>0</v>
      </c>
      <c r="GG29" s="189">
        <f t="shared" si="32"/>
        <v>0</v>
      </c>
      <c r="GH29" s="189">
        <f t="shared" si="32"/>
        <v>0</v>
      </c>
      <c r="GI29" s="189">
        <f t="shared" si="32"/>
        <v>0</v>
      </c>
      <c r="GJ29" s="189">
        <f t="shared" si="32"/>
        <v>0</v>
      </c>
      <c r="GK29" s="189">
        <f t="shared" si="32"/>
        <v>0</v>
      </c>
      <c r="GL29" s="189">
        <f t="shared" si="32"/>
        <v>0</v>
      </c>
      <c r="GM29" s="189">
        <f t="shared" si="32"/>
        <v>0</v>
      </c>
      <c r="GN29" s="189">
        <f t="shared" si="32"/>
        <v>0</v>
      </c>
      <c r="GO29" s="189">
        <f t="shared" si="32"/>
        <v>0</v>
      </c>
      <c r="GP29" s="189">
        <f t="shared" si="32"/>
        <v>0</v>
      </c>
      <c r="GQ29" s="189">
        <f t="shared" si="32"/>
        <v>0</v>
      </c>
      <c r="GR29" s="189">
        <f t="shared" si="32"/>
        <v>0</v>
      </c>
      <c r="GS29" s="189">
        <f t="shared" ref="GS29:JD29" si="33">(GS25*GS26+GS27*GS28)/1000</f>
        <v>0</v>
      </c>
      <c r="GT29" s="189">
        <f t="shared" si="33"/>
        <v>0</v>
      </c>
      <c r="GU29" s="189">
        <f t="shared" si="33"/>
        <v>0</v>
      </c>
      <c r="GV29" s="189">
        <f t="shared" si="33"/>
        <v>0</v>
      </c>
      <c r="GW29" s="189">
        <f t="shared" si="33"/>
        <v>0</v>
      </c>
      <c r="GX29" s="189">
        <f t="shared" si="33"/>
        <v>0</v>
      </c>
      <c r="GY29" s="189">
        <f t="shared" si="33"/>
        <v>0</v>
      </c>
      <c r="GZ29" s="189">
        <f t="shared" si="33"/>
        <v>0</v>
      </c>
      <c r="HA29" s="189">
        <f t="shared" si="33"/>
        <v>0</v>
      </c>
      <c r="HB29" s="189">
        <f t="shared" si="33"/>
        <v>0</v>
      </c>
      <c r="HC29" s="189">
        <f t="shared" si="33"/>
        <v>0</v>
      </c>
      <c r="HD29" s="189">
        <f t="shared" si="33"/>
        <v>0</v>
      </c>
      <c r="HE29" s="189">
        <f t="shared" si="33"/>
        <v>0</v>
      </c>
      <c r="HF29" s="189">
        <f t="shared" si="33"/>
        <v>0</v>
      </c>
      <c r="HG29" s="189">
        <f t="shared" si="33"/>
        <v>0</v>
      </c>
      <c r="HH29" s="189">
        <f t="shared" si="33"/>
        <v>0</v>
      </c>
      <c r="HI29" s="189">
        <f t="shared" si="33"/>
        <v>0</v>
      </c>
      <c r="HJ29" s="189">
        <f t="shared" si="33"/>
        <v>0</v>
      </c>
      <c r="HK29" s="189">
        <f t="shared" si="33"/>
        <v>0</v>
      </c>
      <c r="HL29" s="189">
        <f t="shared" si="33"/>
        <v>0</v>
      </c>
      <c r="HM29" s="189">
        <f t="shared" si="33"/>
        <v>0</v>
      </c>
      <c r="HN29" s="189">
        <f t="shared" si="33"/>
        <v>0</v>
      </c>
      <c r="HO29" s="189">
        <f t="shared" si="33"/>
        <v>0</v>
      </c>
      <c r="HP29" s="189">
        <f t="shared" si="33"/>
        <v>0</v>
      </c>
      <c r="HQ29" s="189">
        <f t="shared" si="33"/>
        <v>0</v>
      </c>
      <c r="HR29" s="189">
        <f t="shared" si="33"/>
        <v>0</v>
      </c>
      <c r="HS29" s="189">
        <f t="shared" si="33"/>
        <v>0</v>
      </c>
      <c r="HT29" s="189">
        <f t="shared" si="33"/>
        <v>0</v>
      </c>
      <c r="HU29" s="189">
        <f t="shared" si="33"/>
        <v>0</v>
      </c>
      <c r="HV29" s="189">
        <f t="shared" si="33"/>
        <v>0</v>
      </c>
      <c r="HW29" s="189">
        <f t="shared" si="33"/>
        <v>0</v>
      </c>
      <c r="HX29" s="189">
        <f t="shared" si="33"/>
        <v>0</v>
      </c>
      <c r="HY29" s="189">
        <f t="shared" si="33"/>
        <v>0</v>
      </c>
      <c r="HZ29" s="189">
        <f t="shared" si="33"/>
        <v>0</v>
      </c>
      <c r="IA29" s="189">
        <f t="shared" si="33"/>
        <v>0</v>
      </c>
      <c r="IB29" s="189">
        <f t="shared" si="33"/>
        <v>0</v>
      </c>
      <c r="IC29" s="189">
        <f t="shared" si="33"/>
        <v>0</v>
      </c>
      <c r="ID29" s="189">
        <f t="shared" si="33"/>
        <v>0</v>
      </c>
      <c r="IE29" s="189">
        <f t="shared" si="33"/>
        <v>0</v>
      </c>
      <c r="IF29" s="189">
        <f t="shared" si="33"/>
        <v>0</v>
      </c>
      <c r="IG29" s="189">
        <f t="shared" si="33"/>
        <v>0</v>
      </c>
      <c r="IH29" s="189">
        <f t="shared" si="33"/>
        <v>0</v>
      </c>
      <c r="II29" s="189">
        <f t="shared" si="33"/>
        <v>0</v>
      </c>
      <c r="IJ29" s="189">
        <f t="shared" si="33"/>
        <v>0</v>
      </c>
      <c r="IK29" s="189">
        <f t="shared" si="33"/>
        <v>0</v>
      </c>
      <c r="IL29" s="189">
        <f t="shared" si="33"/>
        <v>0</v>
      </c>
      <c r="IM29" s="189">
        <f t="shared" si="33"/>
        <v>0</v>
      </c>
      <c r="IN29" s="189">
        <f t="shared" si="33"/>
        <v>0</v>
      </c>
      <c r="IO29" s="189">
        <f t="shared" si="33"/>
        <v>0</v>
      </c>
      <c r="IP29" s="189">
        <f t="shared" si="33"/>
        <v>0</v>
      </c>
      <c r="IQ29" s="189">
        <f t="shared" si="33"/>
        <v>0</v>
      </c>
      <c r="IR29" s="189">
        <f t="shared" si="33"/>
        <v>0</v>
      </c>
      <c r="IS29" s="189">
        <f t="shared" si="33"/>
        <v>0</v>
      </c>
      <c r="IT29" s="189">
        <f t="shared" si="33"/>
        <v>0</v>
      </c>
      <c r="IU29" s="189">
        <f t="shared" si="33"/>
        <v>0</v>
      </c>
      <c r="IV29" s="189">
        <f t="shared" si="33"/>
        <v>0</v>
      </c>
      <c r="IW29" s="189">
        <f t="shared" si="33"/>
        <v>0</v>
      </c>
      <c r="IX29" s="189">
        <f t="shared" si="33"/>
        <v>0</v>
      </c>
      <c r="IY29" s="189">
        <f t="shared" si="33"/>
        <v>0</v>
      </c>
      <c r="IZ29" s="189">
        <f t="shared" si="33"/>
        <v>0</v>
      </c>
      <c r="JA29" s="189">
        <f t="shared" si="33"/>
        <v>0</v>
      </c>
      <c r="JB29" s="189">
        <f t="shared" si="33"/>
        <v>0</v>
      </c>
      <c r="JC29" s="189">
        <f t="shared" si="33"/>
        <v>0</v>
      </c>
      <c r="JD29" s="189">
        <f t="shared" si="33"/>
        <v>0</v>
      </c>
      <c r="JE29" s="189">
        <f t="shared" ref="JE29:KU29" si="34">(JE25*JE26+JE27*JE28)/1000</f>
        <v>0</v>
      </c>
      <c r="JF29" s="189">
        <f t="shared" si="34"/>
        <v>0</v>
      </c>
      <c r="JG29" s="189">
        <f t="shared" si="34"/>
        <v>0</v>
      </c>
      <c r="JH29" s="189">
        <f t="shared" si="34"/>
        <v>0</v>
      </c>
      <c r="JI29" s="189">
        <f t="shared" si="34"/>
        <v>0</v>
      </c>
      <c r="JJ29" s="189">
        <f t="shared" si="34"/>
        <v>0</v>
      </c>
      <c r="JK29" s="189">
        <f t="shared" si="34"/>
        <v>0</v>
      </c>
      <c r="JL29" s="189">
        <f t="shared" si="34"/>
        <v>0</v>
      </c>
      <c r="JM29" s="189">
        <f t="shared" si="34"/>
        <v>0</v>
      </c>
      <c r="JN29" s="189">
        <f t="shared" si="34"/>
        <v>0</v>
      </c>
      <c r="JO29" s="189">
        <f t="shared" si="34"/>
        <v>0</v>
      </c>
      <c r="JP29" s="189">
        <f t="shared" si="34"/>
        <v>0</v>
      </c>
      <c r="JQ29" s="189">
        <f t="shared" si="34"/>
        <v>0</v>
      </c>
      <c r="JR29" s="189">
        <f t="shared" si="34"/>
        <v>0</v>
      </c>
      <c r="JS29" s="189">
        <f t="shared" si="34"/>
        <v>0</v>
      </c>
      <c r="JT29" s="189">
        <f t="shared" si="34"/>
        <v>0</v>
      </c>
      <c r="JU29" s="189">
        <f t="shared" si="34"/>
        <v>0</v>
      </c>
      <c r="JV29" s="189">
        <f t="shared" si="34"/>
        <v>0</v>
      </c>
      <c r="JW29" s="189">
        <f t="shared" si="34"/>
        <v>0</v>
      </c>
      <c r="JX29" s="189">
        <f t="shared" si="34"/>
        <v>0</v>
      </c>
      <c r="JY29" s="189">
        <f t="shared" si="34"/>
        <v>0</v>
      </c>
      <c r="JZ29" s="189">
        <f t="shared" si="34"/>
        <v>0</v>
      </c>
      <c r="KA29" s="189">
        <f t="shared" si="34"/>
        <v>0</v>
      </c>
      <c r="KB29" s="189">
        <f t="shared" si="34"/>
        <v>0</v>
      </c>
      <c r="KC29" s="189">
        <f t="shared" si="34"/>
        <v>0</v>
      </c>
      <c r="KD29" s="189">
        <f t="shared" si="34"/>
        <v>0</v>
      </c>
      <c r="KE29" s="189">
        <f t="shared" si="34"/>
        <v>0</v>
      </c>
      <c r="KF29" s="189">
        <f t="shared" si="34"/>
        <v>0</v>
      </c>
      <c r="KG29" s="189">
        <f t="shared" si="34"/>
        <v>0</v>
      </c>
      <c r="KH29" s="189">
        <f t="shared" si="34"/>
        <v>0</v>
      </c>
      <c r="KI29" s="189">
        <f t="shared" si="34"/>
        <v>0</v>
      </c>
      <c r="KJ29" s="189">
        <f t="shared" si="34"/>
        <v>0</v>
      </c>
      <c r="KK29" s="189">
        <f t="shared" si="34"/>
        <v>0</v>
      </c>
      <c r="KL29" s="189">
        <f t="shared" si="34"/>
        <v>0</v>
      </c>
      <c r="KM29" s="189">
        <f t="shared" si="34"/>
        <v>0</v>
      </c>
      <c r="KN29" s="189">
        <f t="shared" si="34"/>
        <v>0</v>
      </c>
      <c r="KO29" s="189">
        <f t="shared" si="34"/>
        <v>0</v>
      </c>
      <c r="KP29" s="189">
        <f t="shared" si="34"/>
        <v>0</v>
      </c>
      <c r="KQ29" s="189">
        <f t="shared" si="34"/>
        <v>0</v>
      </c>
      <c r="KR29" s="189">
        <f t="shared" si="34"/>
        <v>0</v>
      </c>
      <c r="KS29" s="189">
        <f t="shared" si="34"/>
        <v>0</v>
      </c>
      <c r="KT29" s="189">
        <f t="shared" si="34"/>
        <v>0</v>
      </c>
      <c r="KU29" s="189">
        <f t="shared" si="34"/>
        <v>0</v>
      </c>
    </row>
    <row r="30" spans="2:307" x14ac:dyDescent="0.15">
      <c r="B30" s="1186">
        <f>B29+1</f>
        <v>13</v>
      </c>
      <c r="C30" s="180" t="s">
        <v>364</v>
      </c>
      <c r="D30" s="180"/>
      <c r="E30" s="185" t="s">
        <v>365</v>
      </c>
      <c r="F30" s="186"/>
      <c r="G30" s="190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  <c r="Y30" s="596"/>
      <c r="Z30" s="596"/>
      <c r="AA30" s="596"/>
      <c r="AB30" s="596"/>
      <c r="AC30" s="596"/>
      <c r="AD30" s="596"/>
      <c r="AE30" s="596"/>
      <c r="AF30" s="596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596"/>
      <c r="AS30" s="596"/>
      <c r="AT30" s="596"/>
      <c r="AU30" s="596"/>
      <c r="AV30" s="596"/>
      <c r="AW30" s="596"/>
      <c r="AX30" s="596"/>
      <c r="AY30" s="596"/>
      <c r="AZ30" s="596"/>
      <c r="BA30" s="596"/>
      <c r="BB30" s="596"/>
      <c r="BC30" s="596"/>
      <c r="BD30" s="596"/>
      <c r="BE30" s="596"/>
      <c r="BF30" s="596"/>
      <c r="BG30" s="596"/>
      <c r="BH30" s="596"/>
      <c r="BI30" s="596"/>
      <c r="BJ30" s="596"/>
      <c r="BK30" s="596"/>
      <c r="BL30" s="596"/>
      <c r="BM30" s="596"/>
      <c r="BN30" s="596"/>
      <c r="BO30" s="596"/>
      <c r="BP30" s="596"/>
      <c r="BQ30" s="596"/>
      <c r="BR30" s="596"/>
      <c r="BS30" s="596"/>
      <c r="BT30" s="596"/>
      <c r="BU30" s="596"/>
      <c r="BV30" s="596"/>
      <c r="BW30" s="596"/>
      <c r="BX30" s="596"/>
      <c r="BY30" s="596"/>
      <c r="BZ30" s="596"/>
      <c r="CA30" s="596"/>
      <c r="CB30" s="596"/>
      <c r="CC30" s="596"/>
      <c r="CD30" s="596"/>
      <c r="CE30" s="596"/>
      <c r="CF30" s="596"/>
      <c r="CG30" s="596"/>
      <c r="CH30" s="596"/>
      <c r="CI30" s="596"/>
      <c r="CJ30" s="596"/>
      <c r="CK30" s="596"/>
      <c r="CL30" s="596"/>
      <c r="CM30" s="596"/>
      <c r="CN30" s="596"/>
      <c r="CO30" s="596"/>
      <c r="CP30" s="596"/>
      <c r="CQ30" s="596"/>
      <c r="CR30" s="596"/>
      <c r="CS30" s="596"/>
      <c r="CT30" s="596"/>
      <c r="CU30" s="596"/>
      <c r="CV30" s="596"/>
      <c r="CW30" s="596"/>
      <c r="CX30" s="596"/>
      <c r="CY30" s="596"/>
      <c r="CZ30" s="596"/>
      <c r="DA30" s="596"/>
      <c r="DB30" s="596"/>
      <c r="DC30" s="596"/>
      <c r="DD30" s="596"/>
      <c r="DE30" s="596"/>
      <c r="DF30" s="596"/>
      <c r="DG30" s="596"/>
      <c r="DH30" s="596"/>
      <c r="DI30" s="596"/>
      <c r="DJ30" s="596"/>
      <c r="DK30" s="596"/>
      <c r="DL30" s="596"/>
      <c r="DM30" s="596"/>
      <c r="DN30" s="596"/>
      <c r="DO30" s="596"/>
      <c r="DP30" s="596"/>
      <c r="DQ30" s="596"/>
      <c r="DR30" s="596"/>
      <c r="DS30" s="596"/>
      <c r="DT30" s="596"/>
      <c r="DU30" s="596"/>
      <c r="DV30" s="596"/>
      <c r="DW30" s="596"/>
      <c r="DX30" s="596"/>
      <c r="DY30" s="596"/>
      <c r="DZ30" s="596"/>
      <c r="EA30" s="596"/>
      <c r="EB30" s="596"/>
      <c r="EC30" s="596"/>
      <c r="ED30" s="596"/>
      <c r="EE30" s="596"/>
      <c r="EF30" s="596"/>
      <c r="EG30" s="596"/>
      <c r="EH30" s="596"/>
      <c r="EI30" s="596"/>
      <c r="EJ30" s="596"/>
      <c r="EK30" s="596"/>
      <c r="EL30" s="596"/>
      <c r="EM30" s="596"/>
      <c r="EN30" s="596"/>
      <c r="EO30" s="596"/>
      <c r="EP30" s="596"/>
      <c r="EQ30" s="596"/>
      <c r="ER30" s="596"/>
      <c r="ES30" s="596"/>
      <c r="ET30" s="596"/>
      <c r="EU30" s="596"/>
      <c r="EV30" s="596"/>
      <c r="EW30" s="596"/>
      <c r="EX30" s="596"/>
      <c r="EY30" s="596"/>
      <c r="EZ30" s="596"/>
      <c r="FA30" s="596"/>
      <c r="FB30" s="596"/>
      <c r="FC30" s="596"/>
      <c r="FD30" s="596"/>
      <c r="FE30" s="596"/>
      <c r="FF30" s="596"/>
      <c r="FG30" s="596"/>
      <c r="FH30" s="596"/>
      <c r="FI30" s="596"/>
      <c r="FJ30" s="596"/>
      <c r="FK30" s="596"/>
      <c r="FL30" s="596"/>
      <c r="FM30" s="596"/>
      <c r="FN30" s="596"/>
      <c r="FO30" s="596"/>
      <c r="FP30" s="596"/>
      <c r="FQ30" s="596"/>
      <c r="FR30" s="596"/>
      <c r="FS30" s="596"/>
      <c r="FT30" s="596"/>
      <c r="FU30" s="596"/>
      <c r="FV30" s="596"/>
      <c r="FW30" s="596"/>
      <c r="FX30" s="596"/>
      <c r="FY30" s="596"/>
      <c r="FZ30" s="596"/>
      <c r="GA30" s="596"/>
      <c r="GB30" s="596"/>
      <c r="GC30" s="596"/>
      <c r="GD30" s="596"/>
      <c r="GE30" s="596"/>
      <c r="GF30" s="596"/>
      <c r="GG30" s="596"/>
      <c r="GH30" s="596"/>
      <c r="GI30" s="596"/>
      <c r="GJ30" s="596"/>
      <c r="GK30" s="596"/>
      <c r="GL30" s="596"/>
      <c r="GM30" s="596"/>
      <c r="GN30" s="596"/>
      <c r="GO30" s="596"/>
      <c r="GP30" s="596"/>
      <c r="GQ30" s="596"/>
      <c r="GR30" s="596"/>
      <c r="GS30" s="596"/>
      <c r="GT30" s="596"/>
      <c r="GU30" s="596"/>
      <c r="GV30" s="596"/>
      <c r="GW30" s="596"/>
      <c r="GX30" s="596"/>
      <c r="GY30" s="596"/>
      <c r="GZ30" s="596"/>
      <c r="HA30" s="596"/>
      <c r="HB30" s="596"/>
      <c r="HC30" s="596"/>
      <c r="HD30" s="596"/>
      <c r="HE30" s="596"/>
      <c r="HF30" s="596"/>
      <c r="HG30" s="596"/>
      <c r="HH30" s="596"/>
      <c r="HI30" s="596"/>
      <c r="HJ30" s="596"/>
      <c r="HK30" s="596"/>
      <c r="HL30" s="596"/>
      <c r="HM30" s="596"/>
      <c r="HN30" s="596"/>
      <c r="HO30" s="596"/>
      <c r="HP30" s="596"/>
      <c r="HQ30" s="596"/>
      <c r="HR30" s="596"/>
      <c r="HS30" s="596"/>
      <c r="HT30" s="596"/>
      <c r="HU30" s="596"/>
      <c r="HV30" s="596"/>
      <c r="HW30" s="596"/>
      <c r="HX30" s="596"/>
      <c r="HY30" s="596"/>
      <c r="HZ30" s="596"/>
      <c r="IA30" s="596"/>
      <c r="IB30" s="596"/>
      <c r="IC30" s="596"/>
      <c r="ID30" s="596"/>
      <c r="IE30" s="596"/>
      <c r="IF30" s="596"/>
      <c r="IG30" s="596"/>
      <c r="IH30" s="596"/>
      <c r="II30" s="596"/>
      <c r="IJ30" s="596"/>
      <c r="IK30" s="596"/>
      <c r="IL30" s="596"/>
      <c r="IM30" s="596"/>
      <c r="IN30" s="596"/>
      <c r="IO30" s="596"/>
      <c r="IP30" s="596"/>
      <c r="IQ30" s="596"/>
      <c r="IR30" s="596"/>
      <c r="IS30" s="596"/>
      <c r="IT30" s="596"/>
      <c r="IU30" s="596"/>
      <c r="IV30" s="596"/>
      <c r="IW30" s="596"/>
      <c r="IX30" s="596"/>
      <c r="IY30" s="596"/>
      <c r="IZ30" s="596"/>
      <c r="JA30" s="596"/>
      <c r="JB30" s="596"/>
      <c r="JC30" s="596"/>
      <c r="JD30" s="596"/>
      <c r="JE30" s="596"/>
      <c r="JF30" s="596"/>
      <c r="JG30" s="596"/>
      <c r="JH30" s="596"/>
      <c r="JI30" s="596"/>
      <c r="JJ30" s="596"/>
      <c r="JK30" s="596"/>
      <c r="JL30" s="596"/>
      <c r="JM30" s="596"/>
      <c r="JN30" s="596"/>
      <c r="JO30" s="596"/>
      <c r="JP30" s="596"/>
      <c r="JQ30" s="596"/>
      <c r="JR30" s="596"/>
      <c r="JS30" s="596"/>
      <c r="JT30" s="596"/>
      <c r="JU30" s="596"/>
      <c r="JV30" s="596"/>
      <c r="JW30" s="596"/>
      <c r="JX30" s="596"/>
      <c r="JY30" s="596"/>
      <c r="JZ30" s="596"/>
      <c r="KA30" s="596"/>
      <c r="KB30" s="596"/>
      <c r="KC30" s="596"/>
      <c r="KD30" s="596"/>
      <c r="KE30" s="596"/>
      <c r="KF30" s="596"/>
      <c r="KG30" s="596"/>
      <c r="KH30" s="596"/>
      <c r="KI30" s="596"/>
      <c r="KJ30" s="596"/>
      <c r="KK30" s="596"/>
      <c r="KL30" s="596"/>
      <c r="KM30" s="596"/>
      <c r="KN30" s="596"/>
      <c r="KO30" s="596"/>
      <c r="KP30" s="596"/>
      <c r="KQ30" s="596"/>
      <c r="KR30" s="596"/>
      <c r="KS30" s="596"/>
      <c r="KT30" s="596"/>
      <c r="KU30" s="596"/>
    </row>
    <row r="31" spans="2:307" x14ac:dyDescent="0.15">
      <c r="B31" s="1187"/>
      <c r="C31" s="191" t="s">
        <v>366</v>
      </c>
      <c r="D31" s="191"/>
      <c r="E31" s="192" t="s">
        <v>367</v>
      </c>
      <c r="F31" s="186"/>
      <c r="G31" s="190"/>
      <c r="H31" s="597"/>
      <c r="I31" s="597"/>
      <c r="J31" s="597"/>
      <c r="K31" s="597"/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  <c r="W31" s="597"/>
      <c r="X31" s="597"/>
      <c r="Y31" s="597"/>
      <c r="Z31" s="597"/>
      <c r="AA31" s="597"/>
      <c r="AB31" s="597"/>
      <c r="AC31" s="597"/>
      <c r="AD31" s="597"/>
      <c r="AE31" s="597"/>
      <c r="AF31" s="597"/>
      <c r="AG31" s="597"/>
      <c r="AH31" s="597"/>
      <c r="AI31" s="597"/>
      <c r="AJ31" s="597"/>
      <c r="AK31" s="597"/>
      <c r="AL31" s="597"/>
      <c r="AM31" s="597"/>
      <c r="AN31" s="597"/>
      <c r="AO31" s="597"/>
      <c r="AP31" s="597"/>
      <c r="AQ31" s="597"/>
      <c r="AR31" s="597"/>
      <c r="AS31" s="597"/>
      <c r="AT31" s="597"/>
      <c r="AU31" s="597"/>
      <c r="AV31" s="597"/>
      <c r="AW31" s="597"/>
      <c r="AX31" s="597"/>
      <c r="AY31" s="597"/>
      <c r="AZ31" s="597"/>
      <c r="BA31" s="597"/>
      <c r="BB31" s="597"/>
      <c r="BC31" s="597"/>
      <c r="BD31" s="597"/>
      <c r="BE31" s="597"/>
      <c r="BF31" s="597"/>
      <c r="BG31" s="597"/>
      <c r="BH31" s="597"/>
      <c r="BI31" s="597"/>
      <c r="BJ31" s="597"/>
      <c r="BK31" s="597"/>
      <c r="BL31" s="597"/>
      <c r="BM31" s="597"/>
      <c r="BN31" s="597"/>
      <c r="BO31" s="597"/>
      <c r="BP31" s="597"/>
      <c r="BQ31" s="597"/>
      <c r="BR31" s="597"/>
      <c r="BS31" s="597"/>
      <c r="BT31" s="597"/>
      <c r="BU31" s="597"/>
      <c r="BV31" s="597"/>
      <c r="BW31" s="597"/>
      <c r="BX31" s="597"/>
      <c r="BY31" s="597"/>
      <c r="BZ31" s="597"/>
      <c r="CA31" s="597"/>
      <c r="CB31" s="597"/>
      <c r="CC31" s="597"/>
      <c r="CD31" s="597"/>
      <c r="CE31" s="597"/>
      <c r="CF31" s="597"/>
      <c r="CG31" s="597"/>
      <c r="CH31" s="597"/>
      <c r="CI31" s="597"/>
      <c r="CJ31" s="597"/>
      <c r="CK31" s="597"/>
      <c r="CL31" s="597"/>
      <c r="CM31" s="597"/>
      <c r="CN31" s="597"/>
      <c r="CO31" s="597"/>
      <c r="CP31" s="597"/>
      <c r="CQ31" s="597"/>
      <c r="CR31" s="597"/>
      <c r="CS31" s="597"/>
      <c r="CT31" s="597"/>
      <c r="CU31" s="597"/>
      <c r="CV31" s="597"/>
      <c r="CW31" s="597"/>
      <c r="CX31" s="597"/>
      <c r="CY31" s="597"/>
      <c r="CZ31" s="597"/>
      <c r="DA31" s="597"/>
      <c r="DB31" s="597"/>
      <c r="DC31" s="597"/>
      <c r="DD31" s="597"/>
      <c r="DE31" s="597"/>
      <c r="DF31" s="597"/>
      <c r="DG31" s="597"/>
      <c r="DH31" s="597"/>
      <c r="DI31" s="597"/>
      <c r="DJ31" s="597"/>
      <c r="DK31" s="597"/>
      <c r="DL31" s="597"/>
      <c r="DM31" s="597"/>
      <c r="DN31" s="597"/>
      <c r="DO31" s="597"/>
      <c r="DP31" s="597"/>
      <c r="DQ31" s="597"/>
      <c r="DR31" s="597"/>
      <c r="DS31" s="597"/>
      <c r="DT31" s="597"/>
      <c r="DU31" s="597"/>
      <c r="DV31" s="597"/>
      <c r="DW31" s="597"/>
      <c r="DX31" s="597"/>
      <c r="DY31" s="597"/>
      <c r="DZ31" s="597"/>
      <c r="EA31" s="597"/>
      <c r="EB31" s="597"/>
      <c r="EC31" s="597"/>
      <c r="ED31" s="597"/>
      <c r="EE31" s="597"/>
      <c r="EF31" s="597"/>
      <c r="EG31" s="597"/>
      <c r="EH31" s="597"/>
      <c r="EI31" s="597"/>
      <c r="EJ31" s="597"/>
      <c r="EK31" s="597"/>
      <c r="EL31" s="597"/>
      <c r="EM31" s="597"/>
      <c r="EN31" s="597"/>
      <c r="EO31" s="597"/>
      <c r="EP31" s="597"/>
      <c r="EQ31" s="597"/>
      <c r="ER31" s="597"/>
      <c r="ES31" s="597"/>
      <c r="ET31" s="597"/>
      <c r="EU31" s="597"/>
      <c r="EV31" s="597"/>
      <c r="EW31" s="597"/>
      <c r="EX31" s="597"/>
      <c r="EY31" s="597"/>
      <c r="EZ31" s="597"/>
      <c r="FA31" s="597"/>
      <c r="FB31" s="597"/>
      <c r="FC31" s="597"/>
      <c r="FD31" s="597"/>
      <c r="FE31" s="597"/>
      <c r="FF31" s="597"/>
      <c r="FG31" s="597"/>
      <c r="FH31" s="597"/>
      <c r="FI31" s="597"/>
      <c r="FJ31" s="597"/>
      <c r="FK31" s="597"/>
      <c r="FL31" s="597"/>
      <c r="FM31" s="597"/>
      <c r="FN31" s="597"/>
      <c r="FO31" s="597"/>
      <c r="FP31" s="597"/>
      <c r="FQ31" s="597"/>
      <c r="FR31" s="597"/>
      <c r="FS31" s="597"/>
      <c r="FT31" s="597"/>
      <c r="FU31" s="597"/>
      <c r="FV31" s="597"/>
      <c r="FW31" s="597"/>
      <c r="FX31" s="597"/>
      <c r="FY31" s="597"/>
      <c r="FZ31" s="597"/>
      <c r="GA31" s="597"/>
      <c r="GB31" s="597"/>
      <c r="GC31" s="597"/>
      <c r="GD31" s="597"/>
      <c r="GE31" s="597"/>
      <c r="GF31" s="597"/>
      <c r="GG31" s="597"/>
      <c r="GH31" s="597"/>
      <c r="GI31" s="597"/>
      <c r="GJ31" s="597"/>
      <c r="GK31" s="597"/>
      <c r="GL31" s="597"/>
      <c r="GM31" s="597"/>
      <c r="GN31" s="597"/>
      <c r="GO31" s="597"/>
      <c r="GP31" s="597"/>
      <c r="GQ31" s="597"/>
      <c r="GR31" s="597"/>
      <c r="GS31" s="597"/>
      <c r="GT31" s="597"/>
      <c r="GU31" s="597"/>
      <c r="GV31" s="597"/>
      <c r="GW31" s="597"/>
      <c r="GX31" s="597"/>
      <c r="GY31" s="597"/>
      <c r="GZ31" s="597"/>
      <c r="HA31" s="597"/>
      <c r="HB31" s="597"/>
      <c r="HC31" s="597"/>
      <c r="HD31" s="597"/>
      <c r="HE31" s="597"/>
      <c r="HF31" s="597"/>
      <c r="HG31" s="597"/>
      <c r="HH31" s="597"/>
      <c r="HI31" s="597"/>
      <c r="HJ31" s="597"/>
      <c r="HK31" s="597"/>
      <c r="HL31" s="597"/>
      <c r="HM31" s="597"/>
      <c r="HN31" s="597"/>
      <c r="HO31" s="597"/>
      <c r="HP31" s="597"/>
      <c r="HQ31" s="597"/>
      <c r="HR31" s="597"/>
      <c r="HS31" s="597"/>
      <c r="HT31" s="597"/>
      <c r="HU31" s="597"/>
      <c r="HV31" s="597"/>
      <c r="HW31" s="597"/>
      <c r="HX31" s="597"/>
      <c r="HY31" s="597"/>
      <c r="HZ31" s="597"/>
      <c r="IA31" s="597"/>
      <c r="IB31" s="597"/>
      <c r="IC31" s="597"/>
      <c r="ID31" s="597"/>
      <c r="IE31" s="597"/>
      <c r="IF31" s="597"/>
      <c r="IG31" s="597"/>
      <c r="IH31" s="597"/>
      <c r="II31" s="597"/>
      <c r="IJ31" s="597"/>
      <c r="IK31" s="597"/>
      <c r="IL31" s="597"/>
      <c r="IM31" s="597"/>
      <c r="IN31" s="597"/>
      <c r="IO31" s="597"/>
      <c r="IP31" s="597"/>
      <c r="IQ31" s="597"/>
      <c r="IR31" s="597"/>
      <c r="IS31" s="597"/>
      <c r="IT31" s="597"/>
      <c r="IU31" s="597"/>
      <c r="IV31" s="597"/>
      <c r="IW31" s="597"/>
      <c r="IX31" s="597"/>
      <c r="IY31" s="597"/>
      <c r="IZ31" s="597"/>
      <c r="JA31" s="597"/>
      <c r="JB31" s="597"/>
      <c r="JC31" s="597"/>
      <c r="JD31" s="597"/>
      <c r="JE31" s="597"/>
      <c r="JF31" s="597"/>
      <c r="JG31" s="597"/>
      <c r="JH31" s="597"/>
      <c r="JI31" s="597"/>
      <c r="JJ31" s="597"/>
      <c r="JK31" s="597"/>
      <c r="JL31" s="597"/>
      <c r="JM31" s="597"/>
      <c r="JN31" s="597"/>
      <c r="JO31" s="597"/>
      <c r="JP31" s="597"/>
      <c r="JQ31" s="597"/>
      <c r="JR31" s="597"/>
      <c r="JS31" s="597"/>
      <c r="JT31" s="597"/>
      <c r="JU31" s="597"/>
      <c r="JV31" s="597"/>
      <c r="JW31" s="597"/>
      <c r="JX31" s="597"/>
      <c r="JY31" s="597"/>
      <c r="JZ31" s="597"/>
      <c r="KA31" s="597"/>
      <c r="KB31" s="597"/>
      <c r="KC31" s="597"/>
      <c r="KD31" s="597"/>
      <c r="KE31" s="597"/>
      <c r="KF31" s="597"/>
      <c r="KG31" s="597"/>
      <c r="KH31" s="597"/>
      <c r="KI31" s="597"/>
      <c r="KJ31" s="597"/>
      <c r="KK31" s="597"/>
      <c r="KL31" s="597"/>
      <c r="KM31" s="597"/>
      <c r="KN31" s="597"/>
      <c r="KO31" s="597"/>
      <c r="KP31" s="597"/>
      <c r="KQ31" s="597"/>
      <c r="KR31" s="597"/>
      <c r="KS31" s="597"/>
      <c r="KT31" s="597"/>
      <c r="KU31" s="597"/>
    </row>
    <row r="32" spans="2:307" ht="17" x14ac:dyDescent="0.15">
      <c r="B32" s="1188"/>
      <c r="C32" s="180" t="s">
        <v>368</v>
      </c>
      <c r="D32" s="180"/>
      <c r="E32" s="185" t="s">
        <v>369</v>
      </c>
      <c r="F32" s="186" t="s">
        <v>385</v>
      </c>
      <c r="G32" s="190"/>
      <c r="H32" s="193">
        <f>H30*H31</f>
        <v>0</v>
      </c>
      <c r="I32" s="193">
        <f t="shared" ref="I32:BT32" si="35">I30*I31</f>
        <v>0</v>
      </c>
      <c r="J32" s="193">
        <f t="shared" si="35"/>
        <v>0</v>
      </c>
      <c r="K32" s="193">
        <f t="shared" si="35"/>
        <v>0</v>
      </c>
      <c r="L32" s="193">
        <f t="shared" si="35"/>
        <v>0</v>
      </c>
      <c r="M32" s="193">
        <f t="shared" si="35"/>
        <v>0</v>
      </c>
      <c r="N32" s="193">
        <f t="shared" si="35"/>
        <v>0</v>
      </c>
      <c r="O32" s="193">
        <f t="shared" si="35"/>
        <v>0</v>
      </c>
      <c r="P32" s="193">
        <f t="shared" si="35"/>
        <v>0</v>
      </c>
      <c r="Q32" s="193">
        <f t="shared" si="35"/>
        <v>0</v>
      </c>
      <c r="R32" s="193">
        <f t="shared" si="35"/>
        <v>0</v>
      </c>
      <c r="S32" s="193">
        <f t="shared" si="35"/>
        <v>0</v>
      </c>
      <c r="T32" s="193">
        <f t="shared" si="35"/>
        <v>0</v>
      </c>
      <c r="U32" s="193">
        <f t="shared" si="35"/>
        <v>0</v>
      </c>
      <c r="V32" s="193">
        <f t="shared" si="35"/>
        <v>0</v>
      </c>
      <c r="W32" s="193">
        <f t="shared" si="35"/>
        <v>0</v>
      </c>
      <c r="X32" s="193">
        <f t="shared" si="35"/>
        <v>0</v>
      </c>
      <c r="Y32" s="193">
        <f t="shared" si="35"/>
        <v>0</v>
      </c>
      <c r="Z32" s="193">
        <f t="shared" si="35"/>
        <v>0</v>
      </c>
      <c r="AA32" s="193">
        <f t="shared" si="35"/>
        <v>0</v>
      </c>
      <c r="AB32" s="193">
        <f t="shared" si="35"/>
        <v>0</v>
      </c>
      <c r="AC32" s="193">
        <f t="shared" si="35"/>
        <v>0</v>
      </c>
      <c r="AD32" s="193">
        <f t="shared" si="35"/>
        <v>0</v>
      </c>
      <c r="AE32" s="193">
        <f t="shared" si="35"/>
        <v>0</v>
      </c>
      <c r="AF32" s="193">
        <f t="shared" si="35"/>
        <v>0</v>
      </c>
      <c r="AG32" s="193">
        <f t="shared" si="35"/>
        <v>0</v>
      </c>
      <c r="AH32" s="193">
        <f t="shared" si="35"/>
        <v>0</v>
      </c>
      <c r="AI32" s="193">
        <f t="shared" si="35"/>
        <v>0</v>
      </c>
      <c r="AJ32" s="193">
        <f t="shared" si="35"/>
        <v>0</v>
      </c>
      <c r="AK32" s="193">
        <f t="shared" si="35"/>
        <v>0</v>
      </c>
      <c r="AL32" s="193">
        <f t="shared" si="35"/>
        <v>0</v>
      </c>
      <c r="AM32" s="193">
        <f t="shared" si="35"/>
        <v>0</v>
      </c>
      <c r="AN32" s="193">
        <f t="shared" si="35"/>
        <v>0</v>
      </c>
      <c r="AO32" s="193">
        <f t="shared" si="35"/>
        <v>0</v>
      </c>
      <c r="AP32" s="193">
        <f t="shared" si="35"/>
        <v>0</v>
      </c>
      <c r="AQ32" s="193">
        <f t="shared" si="35"/>
        <v>0</v>
      </c>
      <c r="AR32" s="193">
        <f t="shared" si="35"/>
        <v>0</v>
      </c>
      <c r="AS32" s="193">
        <f t="shared" si="35"/>
        <v>0</v>
      </c>
      <c r="AT32" s="193">
        <f t="shared" si="35"/>
        <v>0</v>
      </c>
      <c r="AU32" s="193">
        <f t="shared" si="35"/>
        <v>0</v>
      </c>
      <c r="AV32" s="193">
        <f t="shared" si="35"/>
        <v>0</v>
      </c>
      <c r="AW32" s="193">
        <f t="shared" si="35"/>
        <v>0</v>
      </c>
      <c r="AX32" s="193">
        <f t="shared" si="35"/>
        <v>0</v>
      </c>
      <c r="AY32" s="193">
        <f t="shared" si="35"/>
        <v>0</v>
      </c>
      <c r="AZ32" s="193">
        <f t="shared" si="35"/>
        <v>0</v>
      </c>
      <c r="BA32" s="193">
        <f t="shared" si="35"/>
        <v>0</v>
      </c>
      <c r="BB32" s="193">
        <f t="shared" si="35"/>
        <v>0</v>
      </c>
      <c r="BC32" s="193">
        <f t="shared" si="35"/>
        <v>0</v>
      </c>
      <c r="BD32" s="193">
        <f t="shared" si="35"/>
        <v>0</v>
      </c>
      <c r="BE32" s="193">
        <f t="shared" si="35"/>
        <v>0</v>
      </c>
      <c r="BF32" s="193">
        <f t="shared" si="35"/>
        <v>0</v>
      </c>
      <c r="BG32" s="193">
        <f t="shared" si="35"/>
        <v>0</v>
      </c>
      <c r="BH32" s="193">
        <f t="shared" si="35"/>
        <v>0</v>
      </c>
      <c r="BI32" s="193">
        <f t="shared" si="35"/>
        <v>0</v>
      </c>
      <c r="BJ32" s="193">
        <f t="shared" si="35"/>
        <v>0</v>
      </c>
      <c r="BK32" s="193">
        <f t="shared" si="35"/>
        <v>0</v>
      </c>
      <c r="BL32" s="193">
        <f t="shared" si="35"/>
        <v>0</v>
      </c>
      <c r="BM32" s="193">
        <f t="shared" si="35"/>
        <v>0</v>
      </c>
      <c r="BN32" s="193">
        <f t="shared" si="35"/>
        <v>0</v>
      </c>
      <c r="BO32" s="193">
        <f t="shared" si="35"/>
        <v>0</v>
      </c>
      <c r="BP32" s="193">
        <f t="shared" si="35"/>
        <v>0</v>
      </c>
      <c r="BQ32" s="193">
        <f t="shared" si="35"/>
        <v>0</v>
      </c>
      <c r="BR32" s="193">
        <f t="shared" si="35"/>
        <v>0</v>
      </c>
      <c r="BS32" s="193">
        <f t="shared" si="35"/>
        <v>0</v>
      </c>
      <c r="BT32" s="193">
        <f t="shared" si="35"/>
        <v>0</v>
      </c>
      <c r="BU32" s="193">
        <f t="shared" ref="BU32:EF32" si="36">BU30*BU31</f>
        <v>0</v>
      </c>
      <c r="BV32" s="193">
        <f t="shared" si="36"/>
        <v>0</v>
      </c>
      <c r="BW32" s="193">
        <f t="shared" si="36"/>
        <v>0</v>
      </c>
      <c r="BX32" s="193">
        <f t="shared" si="36"/>
        <v>0</v>
      </c>
      <c r="BY32" s="193">
        <f t="shared" si="36"/>
        <v>0</v>
      </c>
      <c r="BZ32" s="193">
        <f t="shared" si="36"/>
        <v>0</v>
      </c>
      <c r="CA32" s="193">
        <f t="shared" si="36"/>
        <v>0</v>
      </c>
      <c r="CB32" s="193">
        <f t="shared" si="36"/>
        <v>0</v>
      </c>
      <c r="CC32" s="193">
        <f t="shared" si="36"/>
        <v>0</v>
      </c>
      <c r="CD32" s="193">
        <f t="shared" si="36"/>
        <v>0</v>
      </c>
      <c r="CE32" s="193">
        <f t="shared" si="36"/>
        <v>0</v>
      </c>
      <c r="CF32" s="193">
        <f t="shared" si="36"/>
        <v>0</v>
      </c>
      <c r="CG32" s="193">
        <f t="shared" si="36"/>
        <v>0</v>
      </c>
      <c r="CH32" s="193">
        <f t="shared" si="36"/>
        <v>0</v>
      </c>
      <c r="CI32" s="193">
        <f t="shared" si="36"/>
        <v>0</v>
      </c>
      <c r="CJ32" s="193">
        <f t="shared" si="36"/>
        <v>0</v>
      </c>
      <c r="CK32" s="193">
        <f t="shared" si="36"/>
        <v>0</v>
      </c>
      <c r="CL32" s="193">
        <f t="shared" si="36"/>
        <v>0</v>
      </c>
      <c r="CM32" s="193">
        <f t="shared" si="36"/>
        <v>0</v>
      </c>
      <c r="CN32" s="193">
        <f t="shared" si="36"/>
        <v>0</v>
      </c>
      <c r="CO32" s="193">
        <f t="shared" si="36"/>
        <v>0</v>
      </c>
      <c r="CP32" s="193">
        <f t="shared" si="36"/>
        <v>0</v>
      </c>
      <c r="CQ32" s="193">
        <f t="shared" si="36"/>
        <v>0</v>
      </c>
      <c r="CR32" s="193">
        <f t="shared" si="36"/>
        <v>0</v>
      </c>
      <c r="CS32" s="193">
        <f t="shared" si="36"/>
        <v>0</v>
      </c>
      <c r="CT32" s="193">
        <f t="shared" si="36"/>
        <v>0</v>
      </c>
      <c r="CU32" s="193">
        <f t="shared" si="36"/>
        <v>0</v>
      </c>
      <c r="CV32" s="193">
        <f t="shared" si="36"/>
        <v>0</v>
      </c>
      <c r="CW32" s="193">
        <f t="shared" si="36"/>
        <v>0</v>
      </c>
      <c r="CX32" s="193">
        <f t="shared" si="36"/>
        <v>0</v>
      </c>
      <c r="CY32" s="193">
        <f t="shared" si="36"/>
        <v>0</v>
      </c>
      <c r="CZ32" s="193">
        <f t="shared" si="36"/>
        <v>0</v>
      </c>
      <c r="DA32" s="193">
        <f t="shared" si="36"/>
        <v>0</v>
      </c>
      <c r="DB32" s="193">
        <f t="shared" si="36"/>
        <v>0</v>
      </c>
      <c r="DC32" s="193">
        <f t="shared" si="36"/>
        <v>0</v>
      </c>
      <c r="DD32" s="193">
        <f t="shared" si="36"/>
        <v>0</v>
      </c>
      <c r="DE32" s="193">
        <f t="shared" si="36"/>
        <v>0</v>
      </c>
      <c r="DF32" s="193">
        <f t="shared" si="36"/>
        <v>0</v>
      </c>
      <c r="DG32" s="193">
        <f t="shared" si="36"/>
        <v>0</v>
      </c>
      <c r="DH32" s="193">
        <f t="shared" si="36"/>
        <v>0</v>
      </c>
      <c r="DI32" s="193">
        <f t="shared" si="36"/>
        <v>0</v>
      </c>
      <c r="DJ32" s="193">
        <f t="shared" si="36"/>
        <v>0</v>
      </c>
      <c r="DK32" s="193">
        <f t="shared" si="36"/>
        <v>0</v>
      </c>
      <c r="DL32" s="193">
        <f t="shared" si="36"/>
        <v>0</v>
      </c>
      <c r="DM32" s="193">
        <f t="shared" si="36"/>
        <v>0</v>
      </c>
      <c r="DN32" s="193">
        <f t="shared" si="36"/>
        <v>0</v>
      </c>
      <c r="DO32" s="193">
        <f t="shared" si="36"/>
        <v>0</v>
      </c>
      <c r="DP32" s="193">
        <f t="shared" si="36"/>
        <v>0</v>
      </c>
      <c r="DQ32" s="193">
        <f t="shared" si="36"/>
        <v>0</v>
      </c>
      <c r="DR32" s="193">
        <f t="shared" si="36"/>
        <v>0</v>
      </c>
      <c r="DS32" s="193">
        <f t="shared" si="36"/>
        <v>0</v>
      </c>
      <c r="DT32" s="193">
        <f t="shared" si="36"/>
        <v>0</v>
      </c>
      <c r="DU32" s="193">
        <f t="shared" si="36"/>
        <v>0</v>
      </c>
      <c r="DV32" s="193">
        <f t="shared" si="36"/>
        <v>0</v>
      </c>
      <c r="DW32" s="193">
        <f t="shared" si="36"/>
        <v>0</v>
      </c>
      <c r="DX32" s="193">
        <f t="shared" si="36"/>
        <v>0</v>
      </c>
      <c r="DY32" s="193">
        <f t="shared" si="36"/>
        <v>0</v>
      </c>
      <c r="DZ32" s="193">
        <f t="shared" si="36"/>
        <v>0</v>
      </c>
      <c r="EA32" s="193">
        <f t="shared" si="36"/>
        <v>0</v>
      </c>
      <c r="EB32" s="193">
        <f t="shared" si="36"/>
        <v>0</v>
      </c>
      <c r="EC32" s="193">
        <f t="shared" si="36"/>
        <v>0</v>
      </c>
      <c r="ED32" s="193">
        <f t="shared" si="36"/>
        <v>0</v>
      </c>
      <c r="EE32" s="193">
        <f t="shared" si="36"/>
        <v>0</v>
      </c>
      <c r="EF32" s="193">
        <f t="shared" si="36"/>
        <v>0</v>
      </c>
      <c r="EG32" s="193">
        <f t="shared" ref="EG32:GR32" si="37">EG30*EG31</f>
        <v>0</v>
      </c>
      <c r="EH32" s="193">
        <f t="shared" si="37"/>
        <v>0</v>
      </c>
      <c r="EI32" s="193">
        <f t="shared" si="37"/>
        <v>0</v>
      </c>
      <c r="EJ32" s="193">
        <f t="shared" si="37"/>
        <v>0</v>
      </c>
      <c r="EK32" s="193">
        <f t="shared" si="37"/>
        <v>0</v>
      </c>
      <c r="EL32" s="193">
        <f t="shared" si="37"/>
        <v>0</v>
      </c>
      <c r="EM32" s="193">
        <f t="shared" si="37"/>
        <v>0</v>
      </c>
      <c r="EN32" s="193">
        <f t="shared" si="37"/>
        <v>0</v>
      </c>
      <c r="EO32" s="193">
        <f t="shared" si="37"/>
        <v>0</v>
      </c>
      <c r="EP32" s="193">
        <f t="shared" si="37"/>
        <v>0</v>
      </c>
      <c r="EQ32" s="193">
        <f t="shared" si="37"/>
        <v>0</v>
      </c>
      <c r="ER32" s="193">
        <f t="shared" si="37"/>
        <v>0</v>
      </c>
      <c r="ES32" s="193">
        <f t="shared" si="37"/>
        <v>0</v>
      </c>
      <c r="ET32" s="193">
        <f t="shared" si="37"/>
        <v>0</v>
      </c>
      <c r="EU32" s="193">
        <f t="shared" si="37"/>
        <v>0</v>
      </c>
      <c r="EV32" s="193">
        <f t="shared" si="37"/>
        <v>0</v>
      </c>
      <c r="EW32" s="193">
        <f t="shared" si="37"/>
        <v>0</v>
      </c>
      <c r="EX32" s="193">
        <f t="shared" si="37"/>
        <v>0</v>
      </c>
      <c r="EY32" s="193">
        <f t="shared" si="37"/>
        <v>0</v>
      </c>
      <c r="EZ32" s="193">
        <f t="shared" si="37"/>
        <v>0</v>
      </c>
      <c r="FA32" s="193">
        <f t="shared" si="37"/>
        <v>0</v>
      </c>
      <c r="FB32" s="193">
        <f t="shared" si="37"/>
        <v>0</v>
      </c>
      <c r="FC32" s="193">
        <f t="shared" si="37"/>
        <v>0</v>
      </c>
      <c r="FD32" s="193">
        <f t="shared" si="37"/>
        <v>0</v>
      </c>
      <c r="FE32" s="193">
        <f t="shared" si="37"/>
        <v>0</v>
      </c>
      <c r="FF32" s="193">
        <f t="shared" si="37"/>
        <v>0</v>
      </c>
      <c r="FG32" s="193">
        <f t="shared" si="37"/>
        <v>0</v>
      </c>
      <c r="FH32" s="193">
        <f t="shared" si="37"/>
        <v>0</v>
      </c>
      <c r="FI32" s="193">
        <f t="shared" si="37"/>
        <v>0</v>
      </c>
      <c r="FJ32" s="193">
        <f t="shared" si="37"/>
        <v>0</v>
      </c>
      <c r="FK32" s="193">
        <f t="shared" si="37"/>
        <v>0</v>
      </c>
      <c r="FL32" s="193">
        <f t="shared" si="37"/>
        <v>0</v>
      </c>
      <c r="FM32" s="193">
        <f t="shared" si="37"/>
        <v>0</v>
      </c>
      <c r="FN32" s="193">
        <f t="shared" si="37"/>
        <v>0</v>
      </c>
      <c r="FO32" s="193">
        <f t="shared" si="37"/>
        <v>0</v>
      </c>
      <c r="FP32" s="193">
        <f t="shared" si="37"/>
        <v>0</v>
      </c>
      <c r="FQ32" s="193">
        <f t="shared" si="37"/>
        <v>0</v>
      </c>
      <c r="FR32" s="193">
        <f t="shared" si="37"/>
        <v>0</v>
      </c>
      <c r="FS32" s="193">
        <f t="shared" si="37"/>
        <v>0</v>
      </c>
      <c r="FT32" s="193">
        <f t="shared" si="37"/>
        <v>0</v>
      </c>
      <c r="FU32" s="193">
        <f t="shared" si="37"/>
        <v>0</v>
      </c>
      <c r="FV32" s="193">
        <f t="shared" si="37"/>
        <v>0</v>
      </c>
      <c r="FW32" s="193">
        <f t="shared" si="37"/>
        <v>0</v>
      </c>
      <c r="FX32" s="193">
        <f t="shared" si="37"/>
        <v>0</v>
      </c>
      <c r="FY32" s="193">
        <f t="shared" si="37"/>
        <v>0</v>
      </c>
      <c r="FZ32" s="193">
        <f t="shared" si="37"/>
        <v>0</v>
      </c>
      <c r="GA32" s="193">
        <f t="shared" si="37"/>
        <v>0</v>
      </c>
      <c r="GB32" s="193">
        <f t="shared" si="37"/>
        <v>0</v>
      </c>
      <c r="GC32" s="193">
        <f t="shared" si="37"/>
        <v>0</v>
      </c>
      <c r="GD32" s="193">
        <f t="shared" si="37"/>
        <v>0</v>
      </c>
      <c r="GE32" s="193">
        <f t="shared" si="37"/>
        <v>0</v>
      </c>
      <c r="GF32" s="193">
        <f t="shared" si="37"/>
        <v>0</v>
      </c>
      <c r="GG32" s="193">
        <f t="shared" si="37"/>
        <v>0</v>
      </c>
      <c r="GH32" s="193">
        <f t="shared" si="37"/>
        <v>0</v>
      </c>
      <c r="GI32" s="193">
        <f t="shared" si="37"/>
        <v>0</v>
      </c>
      <c r="GJ32" s="193">
        <f t="shared" si="37"/>
        <v>0</v>
      </c>
      <c r="GK32" s="193">
        <f t="shared" si="37"/>
        <v>0</v>
      </c>
      <c r="GL32" s="193">
        <f t="shared" si="37"/>
        <v>0</v>
      </c>
      <c r="GM32" s="193">
        <f t="shared" si="37"/>
        <v>0</v>
      </c>
      <c r="GN32" s="193">
        <f t="shared" si="37"/>
        <v>0</v>
      </c>
      <c r="GO32" s="193">
        <f t="shared" si="37"/>
        <v>0</v>
      </c>
      <c r="GP32" s="193">
        <f t="shared" si="37"/>
        <v>0</v>
      </c>
      <c r="GQ32" s="193">
        <f t="shared" si="37"/>
        <v>0</v>
      </c>
      <c r="GR32" s="193">
        <f t="shared" si="37"/>
        <v>0</v>
      </c>
      <c r="GS32" s="193">
        <f t="shared" ref="GS32:JD32" si="38">GS30*GS31</f>
        <v>0</v>
      </c>
      <c r="GT32" s="193">
        <f t="shared" si="38"/>
        <v>0</v>
      </c>
      <c r="GU32" s="193">
        <f t="shared" si="38"/>
        <v>0</v>
      </c>
      <c r="GV32" s="193">
        <f t="shared" si="38"/>
        <v>0</v>
      </c>
      <c r="GW32" s="193">
        <f t="shared" si="38"/>
        <v>0</v>
      </c>
      <c r="GX32" s="193">
        <f t="shared" si="38"/>
        <v>0</v>
      </c>
      <c r="GY32" s="193">
        <f t="shared" si="38"/>
        <v>0</v>
      </c>
      <c r="GZ32" s="193">
        <f t="shared" si="38"/>
        <v>0</v>
      </c>
      <c r="HA32" s="193">
        <f t="shared" si="38"/>
        <v>0</v>
      </c>
      <c r="HB32" s="193">
        <f t="shared" si="38"/>
        <v>0</v>
      </c>
      <c r="HC32" s="193">
        <f t="shared" si="38"/>
        <v>0</v>
      </c>
      <c r="HD32" s="193">
        <f t="shared" si="38"/>
        <v>0</v>
      </c>
      <c r="HE32" s="193">
        <f t="shared" si="38"/>
        <v>0</v>
      </c>
      <c r="HF32" s="193">
        <f t="shared" si="38"/>
        <v>0</v>
      </c>
      <c r="HG32" s="193">
        <f t="shared" si="38"/>
        <v>0</v>
      </c>
      <c r="HH32" s="193">
        <f t="shared" si="38"/>
        <v>0</v>
      </c>
      <c r="HI32" s="193">
        <f t="shared" si="38"/>
        <v>0</v>
      </c>
      <c r="HJ32" s="193">
        <f t="shared" si="38"/>
        <v>0</v>
      </c>
      <c r="HK32" s="193">
        <f t="shared" si="38"/>
        <v>0</v>
      </c>
      <c r="HL32" s="193">
        <f t="shared" si="38"/>
        <v>0</v>
      </c>
      <c r="HM32" s="193">
        <f t="shared" si="38"/>
        <v>0</v>
      </c>
      <c r="HN32" s="193">
        <f t="shared" si="38"/>
        <v>0</v>
      </c>
      <c r="HO32" s="193">
        <f t="shared" si="38"/>
        <v>0</v>
      </c>
      <c r="HP32" s="193">
        <f t="shared" si="38"/>
        <v>0</v>
      </c>
      <c r="HQ32" s="193">
        <f t="shared" si="38"/>
        <v>0</v>
      </c>
      <c r="HR32" s="193">
        <f t="shared" si="38"/>
        <v>0</v>
      </c>
      <c r="HS32" s="193">
        <f t="shared" si="38"/>
        <v>0</v>
      </c>
      <c r="HT32" s="193">
        <f t="shared" si="38"/>
        <v>0</v>
      </c>
      <c r="HU32" s="193">
        <f t="shared" si="38"/>
        <v>0</v>
      </c>
      <c r="HV32" s="193">
        <f t="shared" si="38"/>
        <v>0</v>
      </c>
      <c r="HW32" s="193">
        <f t="shared" si="38"/>
        <v>0</v>
      </c>
      <c r="HX32" s="193">
        <f t="shared" si="38"/>
        <v>0</v>
      </c>
      <c r="HY32" s="193">
        <f t="shared" si="38"/>
        <v>0</v>
      </c>
      <c r="HZ32" s="193">
        <f t="shared" si="38"/>
        <v>0</v>
      </c>
      <c r="IA32" s="193">
        <f t="shared" si="38"/>
        <v>0</v>
      </c>
      <c r="IB32" s="193">
        <f t="shared" si="38"/>
        <v>0</v>
      </c>
      <c r="IC32" s="193">
        <f t="shared" si="38"/>
        <v>0</v>
      </c>
      <c r="ID32" s="193">
        <f t="shared" si="38"/>
        <v>0</v>
      </c>
      <c r="IE32" s="193">
        <f t="shared" si="38"/>
        <v>0</v>
      </c>
      <c r="IF32" s="193">
        <f t="shared" si="38"/>
        <v>0</v>
      </c>
      <c r="IG32" s="193">
        <f t="shared" si="38"/>
        <v>0</v>
      </c>
      <c r="IH32" s="193">
        <f t="shared" si="38"/>
        <v>0</v>
      </c>
      <c r="II32" s="193">
        <f t="shared" si="38"/>
        <v>0</v>
      </c>
      <c r="IJ32" s="193">
        <f t="shared" si="38"/>
        <v>0</v>
      </c>
      <c r="IK32" s="193">
        <f t="shared" si="38"/>
        <v>0</v>
      </c>
      <c r="IL32" s="193">
        <f t="shared" si="38"/>
        <v>0</v>
      </c>
      <c r="IM32" s="193">
        <f t="shared" si="38"/>
        <v>0</v>
      </c>
      <c r="IN32" s="193">
        <f t="shared" si="38"/>
        <v>0</v>
      </c>
      <c r="IO32" s="193">
        <f t="shared" si="38"/>
        <v>0</v>
      </c>
      <c r="IP32" s="193">
        <f t="shared" si="38"/>
        <v>0</v>
      </c>
      <c r="IQ32" s="193">
        <f t="shared" si="38"/>
        <v>0</v>
      </c>
      <c r="IR32" s="193">
        <f t="shared" si="38"/>
        <v>0</v>
      </c>
      <c r="IS32" s="193">
        <f t="shared" si="38"/>
        <v>0</v>
      </c>
      <c r="IT32" s="193">
        <f t="shared" si="38"/>
        <v>0</v>
      </c>
      <c r="IU32" s="193">
        <f t="shared" si="38"/>
        <v>0</v>
      </c>
      <c r="IV32" s="193">
        <f t="shared" si="38"/>
        <v>0</v>
      </c>
      <c r="IW32" s="193">
        <f t="shared" si="38"/>
        <v>0</v>
      </c>
      <c r="IX32" s="193">
        <f t="shared" si="38"/>
        <v>0</v>
      </c>
      <c r="IY32" s="193">
        <f t="shared" si="38"/>
        <v>0</v>
      </c>
      <c r="IZ32" s="193">
        <f t="shared" si="38"/>
        <v>0</v>
      </c>
      <c r="JA32" s="193">
        <f t="shared" si="38"/>
        <v>0</v>
      </c>
      <c r="JB32" s="193">
        <f t="shared" si="38"/>
        <v>0</v>
      </c>
      <c r="JC32" s="193">
        <f t="shared" si="38"/>
        <v>0</v>
      </c>
      <c r="JD32" s="193">
        <f t="shared" si="38"/>
        <v>0</v>
      </c>
      <c r="JE32" s="193">
        <f t="shared" ref="JE32:KU32" si="39">JE30*JE31</f>
        <v>0</v>
      </c>
      <c r="JF32" s="193">
        <f t="shared" si="39"/>
        <v>0</v>
      </c>
      <c r="JG32" s="193">
        <f t="shared" si="39"/>
        <v>0</v>
      </c>
      <c r="JH32" s="193">
        <f t="shared" si="39"/>
        <v>0</v>
      </c>
      <c r="JI32" s="193">
        <f t="shared" si="39"/>
        <v>0</v>
      </c>
      <c r="JJ32" s="193">
        <f t="shared" si="39"/>
        <v>0</v>
      </c>
      <c r="JK32" s="193">
        <f t="shared" si="39"/>
        <v>0</v>
      </c>
      <c r="JL32" s="193">
        <f t="shared" si="39"/>
        <v>0</v>
      </c>
      <c r="JM32" s="193">
        <f t="shared" si="39"/>
        <v>0</v>
      </c>
      <c r="JN32" s="193">
        <f t="shared" si="39"/>
        <v>0</v>
      </c>
      <c r="JO32" s="193">
        <f t="shared" si="39"/>
        <v>0</v>
      </c>
      <c r="JP32" s="193">
        <f t="shared" si="39"/>
        <v>0</v>
      </c>
      <c r="JQ32" s="193">
        <f t="shared" si="39"/>
        <v>0</v>
      </c>
      <c r="JR32" s="193">
        <f t="shared" si="39"/>
        <v>0</v>
      </c>
      <c r="JS32" s="193">
        <f t="shared" si="39"/>
        <v>0</v>
      </c>
      <c r="JT32" s="193">
        <f t="shared" si="39"/>
        <v>0</v>
      </c>
      <c r="JU32" s="193">
        <f t="shared" si="39"/>
        <v>0</v>
      </c>
      <c r="JV32" s="193">
        <f t="shared" si="39"/>
        <v>0</v>
      </c>
      <c r="JW32" s="193">
        <f t="shared" si="39"/>
        <v>0</v>
      </c>
      <c r="JX32" s="193">
        <f t="shared" si="39"/>
        <v>0</v>
      </c>
      <c r="JY32" s="193">
        <f t="shared" si="39"/>
        <v>0</v>
      </c>
      <c r="JZ32" s="193">
        <f t="shared" si="39"/>
        <v>0</v>
      </c>
      <c r="KA32" s="193">
        <f t="shared" si="39"/>
        <v>0</v>
      </c>
      <c r="KB32" s="193">
        <f t="shared" si="39"/>
        <v>0</v>
      </c>
      <c r="KC32" s="193">
        <f t="shared" si="39"/>
        <v>0</v>
      </c>
      <c r="KD32" s="193">
        <f t="shared" si="39"/>
        <v>0</v>
      </c>
      <c r="KE32" s="193">
        <f t="shared" si="39"/>
        <v>0</v>
      </c>
      <c r="KF32" s="193">
        <f t="shared" si="39"/>
        <v>0</v>
      </c>
      <c r="KG32" s="193">
        <f t="shared" si="39"/>
        <v>0</v>
      </c>
      <c r="KH32" s="193">
        <f t="shared" si="39"/>
        <v>0</v>
      </c>
      <c r="KI32" s="193">
        <f t="shared" si="39"/>
        <v>0</v>
      </c>
      <c r="KJ32" s="193">
        <f t="shared" si="39"/>
        <v>0</v>
      </c>
      <c r="KK32" s="193">
        <f t="shared" si="39"/>
        <v>0</v>
      </c>
      <c r="KL32" s="193">
        <f t="shared" si="39"/>
        <v>0</v>
      </c>
      <c r="KM32" s="193">
        <f t="shared" si="39"/>
        <v>0</v>
      </c>
      <c r="KN32" s="193">
        <f t="shared" si="39"/>
        <v>0</v>
      </c>
      <c r="KO32" s="193">
        <f t="shared" si="39"/>
        <v>0</v>
      </c>
      <c r="KP32" s="193">
        <f t="shared" si="39"/>
        <v>0</v>
      </c>
      <c r="KQ32" s="193">
        <f t="shared" si="39"/>
        <v>0</v>
      </c>
      <c r="KR32" s="193">
        <f t="shared" si="39"/>
        <v>0</v>
      </c>
      <c r="KS32" s="193">
        <f t="shared" si="39"/>
        <v>0</v>
      </c>
      <c r="KT32" s="193">
        <f t="shared" si="39"/>
        <v>0</v>
      </c>
      <c r="KU32" s="193">
        <f t="shared" si="39"/>
        <v>0</v>
      </c>
    </row>
    <row r="33" spans="2:307" x14ac:dyDescent="0.15">
      <c r="B33" s="1186">
        <f>B30+1</f>
        <v>14</v>
      </c>
      <c r="C33" s="180" t="s">
        <v>694</v>
      </c>
      <c r="D33" s="180"/>
      <c r="E33" s="185" t="s">
        <v>272</v>
      </c>
      <c r="F33" s="186" t="s">
        <v>689</v>
      </c>
      <c r="G33" s="283">
        <v>12</v>
      </c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598"/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  <c r="AH33" s="598"/>
      <c r="AI33" s="598"/>
      <c r="AJ33" s="598"/>
      <c r="AK33" s="598"/>
      <c r="AL33" s="598"/>
      <c r="AM33" s="598"/>
      <c r="AN33" s="598"/>
      <c r="AO33" s="598"/>
      <c r="AP33" s="598"/>
      <c r="AQ33" s="598"/>
      <c r="AR33" s="598"/>
      <c r="AS33" s="598"/>
      <c r="AT33" s="598"/>
      <c r="AU33" s="598"/>
      <c r="AV33" s="598"/>
      <c r="AW33" s="598"/>
      <c r="AX33" s="598"/>
      <c r="AY33" s="598"/>
      <c r="AZ33" s="598"/>
      <c r="BA33" s="598"/>
      <c r="BB33" s="598"/>
      <c r="BC33" s="598"/>
      <c r="BD33" s="598"/>
      <c r="BE33" s="598"/>
      <c r="BF33" s="598"/>
      <c r="BG33" s="598"/>
      <c r="BH33" s="598"/>
      <c r="BI33" s="598"/>
      <c r="BJ33" s="598"/>
      <c r="BK33" s="598"/>
      <c r="BL33" s="598"/>
      <c r="BM33" s="598"/>
      <c r="BN33" s="598"/>
      <c r="BO33" s="598"/>
      <c r="BP33" s="598"/>
      <c r="BQ33" s="598"/>
      <c r="BR33" s="598"/>
      <c r="BS33" s="598"/>
      <c r="BT33" s="598"/>
      <c r="BU33" s="598"/>
      <c r="BV33" s="598"/>
      <c r="BW33" s="598"/>
      <c r="BX33" s="598"/>
      <c r="BY33" s="598"/>
      <c r="BZ33" s="598"/>
      <c r="CA33" s="598"/>
      <c r="CB33" s="598"/>
      <c r="CC33" s="598"/>
      <c r="CD33" s="598"/>
      <c r="CE33" s="598"/>
      <c r="CF33" s="598"/>
      <c r="CG33" s="598"/>
      <c r="CH33" s="598"/>
      <c r="CI33" s="598"/>
      <c r="CJ33" s="598"/>
      <c r="CK33" s="598"/>
      <c r="CL33" s="598"/>
      <c r="CM33" s="598"/>
      <c r="CN33" s="598"/>
      <c r="CO33" s="598"/>
      <c r="CP33" s="598"/>
      <c r="CQ33" s="598"/>
      <c r="CR33" s="598"/>
      <c r="CS33" s="598"/>
      <c r="CT33" s="598"/>
      <c r="CU33" s="598"/>
      <c r="CV33" s="598"/>
      <c r="CW33" s="598"/>
      <c r="CX33" s="598"/>
      <c r="CY33" s="598"/>
      <c r="CZ33" s="598"/>
      <c r="DA33" s="598"/>
      <c r="DB33" s="598"/>
      <c r="DC33" s="598"/>
      <c r="DD33" s="598"/>
      <c r="DE33" s="598"/>
      <c r="DF33" s="598"/>
      <c r="DG33" s="598"/>
      <c r="DH33" s="598"/>
      <c r="DI33" s="598"/>
      <c r="DJ33" s="598"/>
      <c r="DK33" s="598"/>
      <c r="DL33" s="598"/>
      <c r="DM33" s="598"/>
      <c r="DN33" s="598"/>
      <c r="DO33" s="598"/>
      <c r="DP33" s="598"/>
      <c r="DQ33" s="598"/>
      <c r="DR33" s="598"/>
      <c r="DS33" s="598"/>
      <c r="DT33" s="598"/>
      <c r="DU33" s="598"/>
      <c r="DV33" s="598"/>
      <c r="DW33" s="598"/>
      <c r="DX33" s="598"/>
      <c r="DY33" s="598"/>
      <c r="DZ33" s="598"/>
      <c r="EA33" s="598"/>
      <c r="EB33" s="598"/>
      <c r="EC33" s="598"/>
      <c r="ED33" s="598"/>
      <c r="EE33" s="598"/>
      <c r="EF33" s="598"/>
      <c r="EG33" s="598"/>
      <c r="EH33" s="598"/>
      <c r="EI33" s="598"/>
      <c r="EJ33" s="598"/>
      <c r="EK33" s="598"/>
      <c r="EL33" s="598"/>
      <c r="EM33" s="598"/>
      <c r="EN33" s="598"/>
      <c r="EO33" s="598"/>
      <c r="EP33" s="598"/>
      <c r="EQ33" s="598"/>
      <c r="ER33" s="598"/>
      <c r="ES33" s="598"/>
      <c r="ET33" s="598"/>
      <c r="EU33" s="598"/>
      <c r="EV33" s="598"/>
      <c r="EW33" s="598"/>
      <c r="EX33" s="598"/>
      <c r="EY33" s="598"/>
      <c r="EZ33" s="598"/>
      <c r="FA33" s="598"/>
      <c r="FB33" s="598"/>
      <c r="FC33" s="598"/>
      <c r="FD33" s="598"/>
      <c r="FE33" s="598"/>
      <c r="FF33" s="598"/>
      <c r="FG33" s="598"/>
      <c r="FH33" s="598"/>
      <c r="FI33" s="598"/>
      <c r="FJ33" s="598"/>
      <c r="FK33" s="598"/>
      <c r="FL33" s="598"/>
      <c r="FM33" s="598"/>
      <c r="FN33" s="598"/>
      <c r="FO33" s="598"/>
      <c r="FP33" s="598"/>
      <c r="FQ33" s="598"/>
      <c r="FR33" s="598"/>
      <c r="FS33" s="598"/>
      <c r="FT33" s="598"/>
      <c r="FU33" s="598"/>
      <c r="FV33" s="598"/>
      <c r="FW33" s="598"/>
      <c r="FX33" s="598"/>
      <c r="FY33" s="598"/>
      <c r="FZ33" s="598"/>
      <c r="GA33" s="598"/>
      <c r="GB33" s="598"/>
      <c r="GC33" s="598"/>
      <c r="GD33" s="598"/>
      <c r="GE33" s="598"/>
      <c r="GF33" s="598"/>
      <c r="GG33" s="598"/>
      <c r="GH33" s="598"/>
      <c r="GI33" s="598"/>
      <c r="GJ33" s="598"/>
      <c r="GK33" s="598"/>
      <c r="GL33" s="598"/>
      <c r="GM33" s="598"/>
      <c r="GN33" s="598"/>
      <c r="GO33" s="598"/>
      <c r="GP33" s="598"/>
      <c r="GQ33" s="598"/>
      <c r="GR33" s="598"/>
      <c r="GS33" s="598"/>
      <c r="GT33" s="598"/>
      <c r="GU33" s="598"/>
      <c r="GV33" s="598"/>
      <c r="GW33" s="598"/>
      <c r="GX33" s="598"/>
      <c r="GY33" s="598"/>
      <c r="GZ33" s="598"/>
      <c r="HA33" s="598"/>
      <c r="HB33" s="598"/>
      <c r="HC33" s="598"/>
      <c r="HD33" s="598"/>
      <c r="HE33" s="598"/>
      <c r="HF33" s="598"/>
      <c r="HG33" s="598"/>
      <c r="HH33" s="598"/>
      <c r="HI33" s="598"/>
      <c r="HJ33" s="598"/>
      <c r="HK33" s="598"/>
      <c r="HL33" s="598"/>
      <c r="HM33" s="598"/>
      <c r="HN33" s="598"/>
      <c r="HO33" s="598"/>
      <c r="HP33" s="598"/>
      <c r="HQ33" s="598"/>
      <c r="HR33" s="598"/>
      <c r="HS33" s="598"/>
      <c r="HT33" s="598"/>
      <c r="HU33" s="598"/>
      <c r="HV33" s="598"/>
      <c r="HW33" s="598"/>
      <c r="HX33" s="598"/>
      <c r="HY33" s="598"/>
      <c r="HZ33" s="598"/>
      <c r="IA33" s="598"/>
      <c r="IB33" s="598"/>
      <c r="IC33" s="598"/>
      <c r="ID33" s="598"/>
      <c r="IE33" s="598"/>
      <c r="IF33" s="598"/>
      <c r="IG33" s="598"/>
      <c r="IH33" s="598"/>
      <c r="II33" s="598"/>
      <c r="IJ33" s="598"/>
      <c r="IK33" s="598"/>
      <c r="IL33" s="598"/>
      <c r="IM33" s="598"/>
      <c r="IN33" s="598"/>
      <c r="IO33" s="598"/>
      <c r="IP33" s="598"/>
      <c r="IQ33" s="598"/>
      <c r="IR33" s="598"/>
      <c r="IS33" s="598"/>
      <c r="IT33" s="598"/>
      <c r="IU33" s="598"/>
      <c r="IV33" s="598"/>
      <c r="IW33" s="598"/>
      <c r="IX33" s="598"/>
      <c r="IY33" s="598"/>
      <c r="IZ33" s="598"/>
      <c r="JA33" s="598"/>
      <c r="JB33" s="598"/>
      <c r="JC33" s="598"/>
      <c r="JD33" s="598"/>
      <c r="JE33" s="598"/>
      <c r="JF33" s="598"/>
      <c r="JG33" s="598"/>
      <c r="JH33" s="598"/>
      <c r="JI33" s="598"/>
      <c r="JJ33" s="598"/>
      <c r="JK33" s="598"/>
      <c r="JL33" s="598"/>
      <c r="JM33" s="598"/>
      <c r="JN33" s="598"/>
      <c r="JO33" s="598"/>
      <c r="JP33" s="598"/>
      <c r="JQ33" s="598"/>
      <c r="JR33" s="598"/>
      <c r="JS33" s="598"/>
      <c r="JT33" s="598"/>
      <c r="JU33" s="598"/>
      <c r="JV33" s="598"/>
      <c r="JW33" s="598"/>
      <c r="JX33" s="598"/>
      <c r="JY33" s="598"/>
      <c r="JZ33" s="598"/>
      <c r="KA33" s="598"/>
      <c r="KB33" s="598"/>
      <c r="KC33" s="598"/>
      <c r="KD33" s="598"/>
      <c r="KE33" s="598"/>
      <c r="KF33" s="598"/>
      <c r="KG33" s="598"/>
      <c r="KH33" s="598"/>
      <c r="KI33" s="598"/>
      <c r="KJ33" s="598"/>
      <c r="KK33" s="598"/>
      <c r="KL33" s="598"/>
      <c r="KM33" s="598"/>
      <c r="KN33" s="598"/>
      <c r="KO33" s="598"/>
      <c r="KP33" s="598"/>
      <c r="KQ33" s="598"/>
      <c r="KR33" s="598"/>
      <c r="KS33" s="598"/>
      <c r="KT33" s="598"/>
      <c r="KU33" s="598"/>
    </row>
    <row r="34" spans="2:307" x14ac:dyDescent="0.15">
      <c r="B34" s="1187"/>
      <c r="C34" s="180" t="s">
        <v>695</v>
      </c>
      <c r="D34" s="180"/>
      <c r="E34" s="181" t="s">
        <v>692</v>
      </c>
      <c r="F34" s="186" t="s">
        <v>690</v>
      </c>
      <c r="G34" s="283">
        <v>22</v>
      </c>
      <c r="H34" s="598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  <c r="AC34" s="598"/>
      <c r="AD34" s="598"/>
      <c r="AE34" s="598"/>
      <c r="AF34" s="598"/>
      <c r="AG34" s="598"/>
      <c r="AH34" s="598"/>
      <c r="AI34" s="598"/>
      <c r="AJ34" s="598"/>
      <c r="AK34" s="598"/>
      <c r="AL34" s="598"/>
      <c r="AM34" s="598"/>
      <c r="AN34" s="598"/>
      <c r="AO34" s="598"/>
      <c r="AP34" s="598"/>
      <c r="AQ34" s="598"/>
      <c r="AR34" s="598"/>
      <c r="AS34" s="598"/>
      <c r="AT34" s="598"/>
      <c r="AU34" s="598"/>
      <c r="AV34" s="598"/>
      <c r="AW34" s="598"/>
      <c r="AX34" s="598"/>
      <c r="AY34" s="598"/>
      <c r="AZ34" s="598"/>
      <c r="BA34" s="598"/>
      <c r="BB34" s="598"/>
      <c r="BC34" s="598"/>
      <c r="BD34" s="598"/>
      <c r="BE34" s="598"/>
      <c r="BF34" s="598"/>
      <c r="BG34" s="598"/>
      <c r="BH34" s="598"/>
      <c r="BI34" s="598"/>
      <c r="BJ34" s="598"/>
      <c r="BK34" s="598"/>
      <c r="BL34" s="598"/>
      <c r="BM34" s="598"/>
      <c r="BN34" s="598"/>
      <c r="BO34" s="598"/>
      <c r="BP34" s="598"/>
      <c r="BQ34" s="598"/>
      <c r="BR34" s="598"/>
      <c r="BS34" s="598"/>
      <c r="BT34" s="598"/>
      <c r="BU34" s="598"/>
      <c r="BV34" s="598"/>
      <c r="BW34" s="598"/>
      <c r="BX34" s="598"/>
      <c r="BY34" s="598"/>
      <c r="BZ34" s="598"/>
      <c r="CA34" s="598"/>
      <c r="CB34" s="598"/>
      <c r="CC34" s="598"/>
      <c r="CD34" s="598"/>
      <c r="CE34" s="598"/>
      <c r="CF34" s="598"/>
      <c r="CG34" s="598"/>
      <c r="CH34" s="598"/>
      <c r="CI34" s="598"/>
      <c r="CJ34" s="598"/>
      <c r="CK34" s="598"/>
      <c r="CL34" s="598"/>
      <c r="CM34" s="598"/>
      <c r="CN34" s="598"/>
      <c r="CO34" s="598"/>
      <c r="CP34" s="598"/>
      <c r="CQ34" s="598"/>
      <c r="CR34" s="598"/>
      <c r="CS34" s="598"/>
      <c r="CT34" s="598"/>
      <c r="CU34" s="598"/>
      <c r="CV34" s="598"/>
      <c r="CW34" s="598"/>
      <c r="CX34" s="598"/>
      <c r="CY34" s="598"/>
      <c r="CZ34" s="598"/>
      <c r="DA34" s="598"/>
      <c r="DB34" s="598"/>
      <c r="DC34" s="598"/>
      <c r="DD34" s="598"/>
      <c r="DE34" s="598"/>
      <c r="DF34" s="598"/>
      <c r="DG34" s="598"/>
      <c r="DH34" s="598"/>
      <c r="DI34" s="598"/>
      <c r="DJ34" s="598"/>
      <c r="DK34" s="598"/>
      <c r="DL34" s="598"/>
      <c r="DM34" s="598"/>
      <c r="DN34" s="598"/>
      <c r="DO34" s="598"/>
      <c r="DP34" s="598"/>
      <c r="DQ34" s="598"/>
      <c r="DR34" s="598"/>
      <c r="DS34" s="598"/>
      <c r="DT34" s="598"/>
      <c r="DU34" s="598"/>
      <c r="DV34" s="598"/>
      <c r="DW34" s="598"/>
      <c r="DX34" s="598"/>
      <c r="DY34" s="598"/>
      <c r="DZ34" s="598"/>
      <c r="EA34" s="598"/>
      <c r="EB34" s="598"/>
      <c r="EC34" s="598"/>
      <c r="ED34" s="598"/>
      <c r="EE34" s="598"/>
      <c r="EF34" s="598"/>
      <c r="EG34" s="598"/>
      <c r="EH34" s="598"/>
      <c r="EI34" s="598"/>
      <c r="EJ34" s="598"/>
      <c r="EK34" s="598"/>
      <c r="EL34" s="598"/>
      <c r="EM34" s="598"/>
      <c r="EN34" s="598"/>
      <c r="EO34" s="598"/>
      <c r="EP34" s="598"/>
      <c r="EQ34" s="598"/>
      <c r="ER34" s="598"/>
      <c r="ES34" s="598"/>
      <c r="ET34" s="598"/>
      <c r="EU34" s="598"/>
      <c r="EV34" s="598"/>
      <c r="EW34" s="598"/>
      <c r="EX34" s="598"/>
      <c r="EY34" s="598"/>
      <c r="EZ34" s="598"/>
      <c r="FA34" s="598"/>
      <c r="FB34" s="598"/>
      <c r="FC34" s="598"/>
      <c r="FD34" s="598"/>
      <c r="FE34" s="598"/>
      <c r="FF34" s="598"/>
      <c r="FG34" s="598"/>
      <c r="FH34" s="598"/>
      <c r="FI34" s="598"/>
      <c r="FJ34" s="598"/>
      <c r="FK34" s="598"/>
      <c r="FL34" s="598"/>
      <c r="FM34" s="598"/>
      <c r="FN34" s="598"/>
      <c r="FO34" s="598"/>
      <c r="FP34" s="598"/>
      <c r="FQ34" s="598"/>
      <c r="FR34" s="598"/>
      <c r="FS34" s="598"/>
      <c r="FT34" s="598"/>
      <c r="FU34" s="598"/>
      <c r="FV34" s="598"/>
      <c r="FW34" s="598"/>
      <c r="FX34" s="598"/>
      <c r="FY34" s="598"/>
      <c r="FZ34" s="598"/>
      <c r="GA34" s="598"/>
      <c r="GB34" s="598"/>
      <c r="GC34" s="598"/>
      <c r="GD34" s="598"/>
      <c r="GE34" s="598"/>
      <c r="GF34" s="598"/>
      <c r="GG34" s="598"/>
      <c r="GH34" s="598"/>
      <c r="GI34" s="598"/>
      <c r="GJ34" s="598"/>
      <c r="GK34" s="598"/>
      <c r="GL34" s="598"/>
      <c r="GM34" s="598"/>
      <c r="GN34" s="598"/>
      <c r="GO34" s="598"/>
      <c r="GP34" s="598"/>
      <c r="GQ34" s="598"/>
      <c r="GR34" s="598"/>
      <c r="GS34" s="598"/>
      <c r="GT34" s="598"/>
      <c r="GU34" s="598"/>
      <c r="GV34" s="598"/>
      <c r="GW34" s="598"/>
      <c r="GX34" s="598"/>
      <c r="GY34" s="598"/>
      <c r="GZ34" s="598"/>
      <c r="HA34" s="598"/>
      <c r="HB34" s="598"/>
      <c r="HC34" s="598"/>
      <c r="HD34" s="598"/>
      <c r="HE34" s="598"/>
      <c r="HF34" s="598"/>
      <c r="HG34" s="598"/>
      <c r="HH34" s="598"/>
      <c r="HI34" s="598"/>
      <c r="HJ34" s="598"/>
      <c r="HK34" s="598"/>
      <c r="HL34" s="598"/>
      <c r="HM34" s="598"/>
      <c r="HN34" s="598"/>
      <c r="HO34" s="598"/>
      <c r="HP34" s="598"/>
      <c r="HQ34" s="598"/>
      <c r="HR34" s="598"/>
      <c r="HS34" s="598"/>
      <c r="HT34" s="598"/>
      <c r="HU34" s="598"/>
      <c r="HV34" s="598"/>
      <c r="HW34" s="598"/>
      <c r="HX34" s="598"/>
      <c r="HY34" s="598"/>
      <c r="HZ34" s="598"/>
      <c r="IA34" s="598"/>
      <c r="IB34" s="598"/>
      <c r="IC34" s="598"/>
      <c r="ID34" s="598"/>
      <c r="IE34" s="598"/>
      <c r="IF34" s="598"/>
      <c r="IG34" s="598"/>
      <c r="IH34" s="598"/>
      <c r="II34" s="598"/>
      <c r="IJ34" s="598"/>
      <c r="IK34" s="598"/>
      <c r="IL34" s="598"/>
      <c r="IM34" s="598"/>
      <c r="IN34" s="598"/>
      <c r="IO34" s="598"/>
      <c r="IP34" s="598"/>
      <c r="IQ34" s="598"/>
      <c r="IR34" s="598"/>
      <c r="IS34" s="598"/>
      <c r="IT34" s="598"/>
      <c r="IU34" s="598"/>
      <c r="IV34" s="598"/>
      <c r="IW34" s="598"/>
      <c r="IX34" s="598"/>
      <c r="IY34" s="598"/>
      <c r="IZ34" s="598"/>
      <c r="JA34" s="598"/>
      <c r="JB34" s="598"/>
      <c r="JC34" s="598"/>
      <c r="JD34" s="598"/>
      <c r="JE34" s="598"/>
      <c r="JF34" s="598"/>
      <c r="JG34" s="598"/>
      <c r="JH34" s="598"/>
      <c r="JI34" s="598"/>
      <c r="JJ34" s="598"/>
      <c r="JK34" s="598"/>
      <c r="JL34" s="598"/>
      <c r="JM34" s="598"/>
      <c r="JN34" s="598"/>
      <c r="JO34" s="598"/>
      <c r="JP34" s="598"/>
      <c r="JQ34" s="598"/>
      <c r="JR34" s="598"/>
      <c r="JS34" s="598"/>
      <c r="JT34" s="598"/>
      <c r="JU34" s="598"/>
      <c r="JV34" s="598"/>
      <c r="JW34" s="598"/>
      <c r="JX34" s="598"/>
      <c r="JY34" s="598"/>
      <c r="JZ34" s="598"/>
      <c r="KA34" s="598"/>
      <c r="KB34" s="598"/>
      <c r="KC34" s="598"/>
      <c r="KD34" s="598"/>
      <c r="KE34" s="598"/>
      <c r="KF34" s="598"/>
      <c r="KG34" s="598"/>
      <c r="KH34" s="598"/>
      <c r="KI34" s="598"/>
      <c r="KJ34" s="598"/>
      <c r="KK34" s="598"/>
      <c r="KL34" s="598"/>
      <c r="KM34" s="598"/>
      <c r="KN34" s="598"/>
      <c r="KO34" s="598"/>
      <c r="KP34" s="598"/>
      <c r="KQ34" s="598"/>
      <c r="KR34" s="598"/>
      <c r="KS34" s="598"/>
      <c r="KT34" s="598"/>
      <c r="KU34" s="598"/>
    </row>
    <row r="35" spans="2:307" x14ac:dyDescent="0.15">
      <c r="B35" s="1187"/>
      <c r="C35" s="180" t="s">
        <v>696</v>
      </c>
      <c r="D35" s="180"/>
      <c r="E35" s="181" t="s">
        <v>693</v>
      </c>
      <c r="F35" s="186" t="s">
        <v>691</v>
      </c>
      <c r="G35" s="283">
        <v>3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  <c r="BF35" s="598"/>
      <c r="BG35" s="598"/>
      <c r="BH35" s="598"/>
      <c r="BI35" s="598"/>
      <c r="BJ35" s="598"/>
      <c r="BK35" s="598"/>
      <c r="BL35" s="598"/>
      <c r="BM35" s="598"/>
      <c r="BN35" s="598"/>
      <c r="BO35" s="598"/>
      <c r="BP35" s="598"/>
      <c r="BQ35" s="598"/>
      <c r="BR35" s="598"/>
      <c r="BS35" s="598"/>
      <c r="BT35" s="598"/>
      <c r="BU35" s="598"/>
      <c r="BV35" s="598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8"/>
      <c r="CH35" s="598"/>
      <c r="CI35" s="598"/>
      <c r="CJ35" s="598"/>
      <c r="CK35" s="598"/>
      <c r="CL35" s="598"/>
      <c r="CM35" s="598"/>
      <c r="CN35" s="598"/>
      <c r="CO35" s="598"/>
      <c r="CP35" s="598"/>
      <c r="CQ35" s="598"/>
      <c r="CR35" s="598"/>
      <c r="CS35" s="598"/>
      <c r="CT35" s="598"/>
      <c r="CU35" s="598"/>
      <c r="CV35" s="598"/>
      <c r="CW35" s="598"/>
      <c r="CX35" s="598"/>
      <c r="CY35" s="598"/>
      <c r="CZ35" s="598"/>
      <c r="DA35" s="598"/>
      <c r="DB35" s="598"/>
      <c r="DC35" s="598"/>
      <c r="DD35" s="598"/>
      <c r="DE35" s="598"/>
      <c r="DF35" s="598"/>
      <c r="DG35" s="598"/>
      <c r="DH35" s="598"/>
      <c r="DI35" s="598"/>
      <c r="DJ35" s="598"/>
      <c r="DK35" s="598"/>
      <c r="DL35" s="598"/>
      <c r="DM35" s="598"/>
      <c r="DN35" s="598"/>
      <c r="DO35" s="598"/>
      <c r="DP35" s="598"/>
      <c r="DQ35" s="598"/>
      <c r="DR35" s="598"/>
      <c r="DS35" s="598"/>
      <c r="DT35" s="598"/>
      <c r="DU35" s="598"/>
      <c r="DV35" s="598"/>
      <c r="DW35" s="598"/>
      <c r="DX35" s="598"/>
      <c r="DY35" s="598"/>
      <c r="DZ35" s="598"/>
      <c r="EA35" s="598"/>
      <c r="EB35" s="598"/>
      <c r="EC35" s="598"/>
      <c r="ED35" s="598"/>
      <c r="EE35" s="598"/>
      <c r="EF35" s="598"/>
      <c r="EG35" s="598"/>
      <c r="EH35" s="598"/>
      <c r="EI35" s="598"/>
      <c r="EJ35" s="598"/>
      <c r="EK35" s="598"/>
      <c r="EL35" s="598"/>
      <c r="EM35" s="598"/>
      <c r="EN35" s="598"/>
      <c r="EO35" s="598"/>
      <c r="EP35" s="598"/>
      <c r="EQ35" s="598"/>
      <c r="ER35" s="598"/>
      <c r="ES35" s="598"/>
      <c r="ET35" s="598"/>
      <c r="EU35" s="598"/>
      <c r="EV35" s="598"/>
      <c r="EW35" s="598"/>
      <c r="EX35" s="598"/>
      <c r="EY35" s="598"/>
      <c r="EZ35" s="598"/>
      <c r="FA35" s="598"/>
      <c r="FB35" s="598"/>
      <c r="FC35" s="598"/>
      <c r="FD35" s="598"/>
      <c r="FE35" s="598"/>
      <c r="FF35" s="598"/>
      <c r="FG35" s="598"/>
      <c r="FH35" s="598"/>
      <c r="FI35" s="598"/>
      <c r="FJ35" s="598"/>
      <c r="FK35" s="598"/>
      <c r="FL35" s="598"/>
      <c r="FM35" s="598"/>
      <c r="FN35" s="598"/>
      <c r="FO35" s="598"/>
      <c r="FP35" s="598"/>
      <c r="FQ35" s="598"/>
      <c r="FR35" s="598"/>
      <c r="FS35" s="598"/>
      <c r="FT35" s="598"/>
      <c r="FU35" s="598"/>
      <c r="FV35" s="598"/>
      <c r="FW35" s="598"/>
      <c r="FX35" s="598"/>
      <c r="FY35" s="598"/>
      <c r="FZ35" s="598"/>
      <c r="GA35" s="598"/>
      <c r="GB35" s="598"/>
      <c r="GC35" s="598"/>
      <c r="GD35" s="598"/>
      <c r="GE35" s="598"/>
      <c r="GF35" s="598"/>
      <c r="GG35" s="598"/>
      <c r="GH35" s="598"/>
      <c r="GI35" s="598"/>
      <c r="GJ35" s="598"/>
      <c r="GK35" s="598"/>
      <c r="GL35" s="598"/>
      <c r="GM35" s="598"/>
      <c r="GN35" s="598"/>
      <c r="GO35" s="598"/>
      <c r="GP35" s="598"/>
      <c r="GQ35" s="598"/>
      <c r="GR35" s="598"/>
      <c r="GS35" s="598"/>
      <c r="GT35" s="598"/>
      <c r="GU35" s="598"/>
      <c r="GV35" s="598"/>
      <c r="GW35" s="598"/>
      <c r="GX35" s="598"/>
      <c r="GY35" s="598"/>
      <c r="GZ35" s="598"/>
      <c r="HA35" s="598"/>
      <c r="HB35" s="598"/>
      <c r="HC35" s="598"/>
      <c r="HD35" s="598"/>
      <c r="HE35" s="598"/>
      <c r="HF35" s="598"/>
      <c r="HG35" s="598"/>
      <c r="HH35" s="598"/>
      <c r="HI35" s="598"/>
      <c r="HJ35" s="598"/>
      <c r="HK35" s="598"/>
      <c r="HL35" s="598"/>
      <c r="HM35" s="598"/>
      <c r="HN35" s="598"/>
      <c r="HO35" s="598"/>
      <c r="HP35" s="598"/>
      <c r="HQ35" s="598"/>
      <c r="HR35" s="598"/>
      <c r="HS35" s="598"/>
      <c r="HT35" s="598"/>
      <c r="HU35" s="598"/>
      <c r="HV35" s="598"/>
      <c r="HW35" s="598"/>
      <c r="HX35" s="598"/>
      <c r="HY35" s="598"/>
      <c r="HZ35" s="598"/>
      <c r="IA35" s="598"/>
      <c r="IB35" s="598"/>
      <c r="IC35" s="598"/>
      <c r="ID35" s="598"/>
      <c r="IE35" s="598"/>
      <c r="IF35" s="598"/>
      <c r="IG35" s="598"/>
      <c r="IH35" s="598"/>
      <c r="II35" s="598"/>
      <c r="IJ35" s="598"/>
      <c r="IK35" s="598"/>
      <c r="IL35" s="598"/>
      <c r="IM35" s="598"/>
      <c r="IN35" s="598"/>
      <c r="IO35" s="598"/>
      <c r="IP35" s="598"/>
      <c r="IQ35" s="598"/>
      <c r="IR35" s="598"/>
      <c r="IS35" s="598"/>
      <c r="IT35" s="598"/>
      <c r="IU35" s="598"/>
      <c r="IV35" s="598"/>
      <c r="IW35" s="598"/>
      <c r="IX35" s="598"/>
      <c r="IY35" s="598"/>
      <c r="IZ35" s="598"/>
      <c r="JA35" s="598"/>
      <c r="JB35" s="598"/>
      <c r="JC35" s="598"/>
      <c r="JD35" s="598"/>
      <c r="JE35" s="598"/>
      <c r="JF35" s="598"/>
      <c r="JG35" s="598"/>
      <c r="JH35" s="598"/>
      <c r="JI35" s="598"/>
      <c r="JJ35" s="598"/>
      <c r="JK35" s="598"/>
      <c r="JL35" s="598"/>
      <c r="JM35" s="598"/>
      <c r="JN35" s="598"/>
      <c r="JO35" s="598"/>
      <c r="JP35" s="598"/>
      <c r="JQ35" s="598"/>
      <c r="JR35" s="598"/>
      <c r="JS35" s="598"/>
      <c r="JT35" s="598"/>
      <c r="JU35" s="598"/>
      <c r="JV35" s="598"/>
      <c r="JW35" s="598"/>
      <c r="JX35" s="598"/>
      <c r="JY35" s="598"/>
      <c r="JZ35" s="598"/>
      <c r="KA35" s="598"/>
      <c r="KB35" s="598"/>
      <c r="KC35" s="598"/>
      <c r="KD35" s="598"/>
      <c r="KE35" s="598"/>
      <c r="KF35" s="598"/>
      <c r="KG35" s="598"/>
      <c r="KH35" s="598"/>
      <c r="KI35" s="598"/>
      <c r="KJ35" s="598"/>
      <c r="KK35" s="598"/>
      <c r="KL35" s="598"/>
      <c r="KM35" s="598"/>
      <c r="KN35" s="598"/>
      <c r="KO35" s="598"/>
      <c r="KP35" s="598"/>
      <c r="KQ35" s="598"/>
      <c r="KR35" s="598"/>
      <c r="KS35" s="598"/>
      <c r="KT35" s="598"/>
      <c r="KU35" s="598"/>
    </row>
    <row r="36" spans="2:307" ht="17" x14ac:dyDescent="0.15">
      <c r="B36" s="1187"/>
      <c r="C36" s="180" t="s">
        <v>371</v>
      </c>
      <c r="D36" s="180"/>
      <c r="E36" s="185" t="s">
        <v>362</v>
      </c>
      <c r="F36" s="186" t="s">
        <v>386</v>
      </c>
      <c r="G36" s="187">
        <f>SUM(H36:KU36)</f>
        <v>0</v>
      </c>
      <c r="H36" s="194">
        <f>H29*((H33*H34*H35)/($G$33*$G$34*$G$35))</f>
        <v>0</v>
      </c>
      <c r="I36" s="194">
        <f t="shared" ref="I36:BE36" si="40">I29*((I33*I34*I35)/($G$33*$G$34*$G$35))</f>
        <v>0</v>
      </c>
      <c r="J36" s="194">
        <f t="shared" si="40"/>
        <v>0</v>
      </c>
      <c r="K36" s="194">
        <f t="shared" si="40"/>
        <v>0</v>
      </c>
      <c r="L36" s="194">
        <f t="shared" si="40"/>
        <v>0</v>
      </c>
      <c r="M36" s="194">
        <f t="shared" si="40"/>
        <v>0</v>
      </c>
      <c r="N36" s="194">
        <f t="shared" si="40"/>
        <v>0</v>
      </c>
      <c r="O36" s="194">
        <f t="shared" si="40"/>
        <v>0</v>
      </c>
      <c r="P36" s="194">
        <f t="shared" si="40"/>
        <v>0</v>
      </c>
      <c r="Q36" s="194">
        <f t="shared" si="40"/>
        <v>0</v>
      </c>
      <c r="R36" s="194">
        <f t="shared" si="40"/>
        <v>0</v>
      </c>
      <c r="S36" s="194">
        <f t="shared" si="40"/>
        <v>0</v>
      </c>
      <c r="T36" s="194">
        <f t="shared" si="40"/>
        <v>0</v>
      </c>
      <c r="U36" s="194">
        <f t="shared" si="40"/>
        <v>0</v>
      </c>
      <c r="V36" s="194">
        <f t="shared" si="40"/>
        <v>0</v>
      </c>
      <c r="W36" s="194">
        <f t="shared" si="40"/>
        <v>0</v>
      </c>
      <c r="X36" s="194">
        <f t="shared" si="40"/>
        <v>0</v>
      </c>
      <c r="Y36" s="194">
        <f t="shared" si="40"/>
        <v>0</v>
      </c>
      <c r="Z36" s="194">
        <f t="shared" si="40"/>
        <v>0</v>
      </c>
      <c r="AA36" s="194">
        <f t="shared" si="40"/>
        <v>0</v>
      </c>
      <c r="AB36" s="194">
        <f t="shared" si="40"/>
        <v>0</v>
      </c>
      <c r="AC36" s="194">
        <f t="shared" si="40"/>
        <v>0</v>
      </c>
      <c r="AD36" s="194">
        <f t="shared" si="40"/>
        <v>0</v>
      </c>
      <c r="AE36" s="194">
        <f t="shared" si="40"/>
        <v>0</v>
      </c>
      <c r="AF36" s="194">
        <f t="shared" si="40"/>
        <v>0</v>
      </c>
      <c r="AG36" s="194">
        <f t="shared" si="40"/>
        <v>0</v>
      </c>
      <c r="AH36" s="194">
        <f t="shared" si="40"/>
        <v>0</v>
      </c>
      <c r="AI36" s="194">
        <f t="shared" si="40"/>
        <v>0</v>
      </c>
      <c r="AJ36" s="194">
        <f t="shared" si="40"/>
        <v>0</v>
      </c>
      <c r="AK36" s="194">
        <f t="shared" si="40"/>
        <v>0</v>
      </c>
      <c r="AL36" s="194">
        <f t="shared" si="40"/>
        <v>0</v>
      </c>
      <c r="AM36" s="194">
        <f t="shared" si="40"/>
        <v>0</v>
      </c>
      <c r="AN36" s="194">
        <f t="shared" si="40"/>
        <v>0</v>
      </c>
      <c r="AO36" s="194">
        <f t="shared" si="40"/>
        <v>0</v>
      </c>
      <c r="AP36" s="194">
        <f t="shared" si="40"/>
        <v>0</v>
      </c>
      <c r="AQ36" s="194">
        <f t="shared" si="40"/>
        <v>0</v>
      </c>
      <c r="AR36" s="194">
        <f t="shared" si="40"/>
        <v>0</v>
      </c>
      <c r="AS36" s="194">
        <f t="shared" si="40"/>
        <v>0</v>
      </c>
      <c r="AT36" s="194">
        <f t="shared" si="40"/>
        <v>0</v>
      </c>
      <c r="AU36" s="194">
        <f t="shared" si="40"/>
        <v>0</v>
      </c>
      <c r="AV36" s="194">
        <f t="shared" si="40"/>
        <v>0</v>
      </c>
      <c r="AW36" s="194">
        <f t="shared" si="40"/>
        <v>0</v>
      </c>
      <c r="AX36" s="194">
        <f t="shared" si="40"/>
        <v>0</v>
      </c>
      <c r="AY36" s="194">
        <f t="shared" si="40"/>
        <v>0</v>
      </c>
      <c r="AZ36" s="194">
        <f t="shared" si="40"/>
        <v>0</v>
      </c>
      <c r="BA36" s="194">
        <f t="shared" si="40"/>
        <v>0</v>
      </c>
      <c r="BB36" s="194">
        <f t="shared" si="40"/>
        <v>0</v>
      </c>
      <c r="BC36" s="194">
        <f t="shared" si="40"/>
        <v>0</v>
      </c>
      <c r="BD36" s="194">
        <f t="shared" si="40"/>
        <v>0</v>
      </c>
      <c r="BE36" s="194">
        <f t="shared" si="40"/>
        <v>0</v>
      </c>
      <c r="BF36" s="194">
        <f t="shared" ref="BF36:DQ36" si="41">BF29*((BF33*BF34*BF35)/($G$33*$G$34*$G$35))</f>
        <v>0</v>
      </c>
      <c r="BG36" s="194">
        <f t="shared" si="41"/>
        <v>0</v>
      </c>
      <c r="BH36" s="194">
        <f t="shared" si="41"/>
        <v>0</v>
      </c>
      <c r="BI36" s="194">
        <f t="shared" si="41"/>
        <v>0</v>
      </c>
      <c r="BJ36" s="194">
        <f t="shared" si="41"/>
        <v>0</v>
      </c>
      <c r="BK36" s="194">
        <f t="shared" si="41"/>
        <v>0</v>
      </c>
      <c r="BL36" s="194">
        <f t="shared" si="41"/>
        <v>0</v>
      </c>
      <c r="BM36" s="194">
        <f t="shared" si="41"/>
        <v>0</v>
      </c>
      <c r="BN36" s="194">
        <f t="shared" si="41"/>
        <v>0</v>
      </c>
      <c r="BO36" s="194">
        <f t="shared" si="41"/>
        <v>0</v>
      </c>
      <c r="BP36" s="194">
        <f t="shared" si="41"/>
        <v>0</v>
      </c>
      <c r="BQ36" s="194">
        <f t="shared" si="41"/>
        <v>0</v>
      </c>
      <c r="BR36" s="194">
        <f t="shared" si="41"/>
        <v>0</v>
      </c>
      <c r="BS36" s="194">
        <f t="shared" si="41"/>
        <v>0</v>
      </c>
      <c r="BT36" s="194">
        <f t="shared" si="41"/>
        <v>0</v>
      </c>
      <c r="BU36" s="194">
        <f t="shared" si="41"/>
        <v>0</v>
      </c>
      <c r="BV36" s="194">
        <f t="shared" si="41"/>
        <v>0</v>
      </c>
      <c r="BW36" s="194">
        <f t="shared" si="41"/>
        <v>0</v>
      </c>
      <c r="BX36" s="194">
        <f t="shared" si="41"/>
        <v>0</v>
      </c>
      <c r="BY36" s="194">
        <f t="shared" si="41"/>
        <v>0</v>
      </c>
      <c r="BZ36" s="194">
        <f t="shared" si="41"/>
        <v>0</v>
      </c>
      <c r="CA36" s="194">
        <f t="shared" si="41"/>
        <v>0</v>
      </c>
      <c r="CB36" s="194">
        <f t="shared" si="41"/>
        <v>0</v>
      </c>
      <c r="CC36" s="194">
        <f t="shared" si="41"/>
        <v>0</v>
      </c>
      <c r="CD36" s="194">
        <f t="shared" si="41"/>
        <v>0</v>
      </c>
      <c r="CE36" s="194">
        <f t="shared" si="41"/>
        <v>0</v>
      </c>
      <c r="CF36" s="194">
        <f t="shared" si="41"/>
        <v>0</v>
      </c>
      <c r="CG36" s="194">
        <f t="shared" si="41"/>
        <v>0</v>
      </c>
      <c r="CH36" s="194">
        <f t="shared" si="41"/>
        <v>0</v>
      </c>
      <c r="CI36" s="194">
        <f t="shared" si="41"/>
        <v>0</v>
      </c>
      <c r="CJ36" s="194">
        <f t="shared" si="41"/>
        <v>0</v>
      </c>
      <c r="CK36" s="194">
        <f t="shared" si="41"/>
        <v>0</v>
      </c>
      <c r="CL36" s="194">
        <f t="shared" si="41"/>
        <v>0</v>
      </c>
      <c r="CM36" s="194">
        <f t="shared" si="41"/>
        <v>0</v>
      </c>
      <c r="CN36" s="194">
        <f t="shared" si="41"/>
        <v>0</v>
      </c>
      <c r="CO36" s="194">
        <f t="shared" si="41"/>
        <v>0</v>
      </c>
      <c r="CP36" s="194">
        <f t="shared" si="41"/>
        <v>0</v>
      </c>
      <c r="CQ36" s="194">
        <f t="shared" si="41"/>
        <v>0</v>
      </c>
      <c r="CR36" s="194">
        <f t="shared" si="41"/>
        <v>0</v>
      </c>
      <c r="CS36" s="194">
        <f t="shared" si="41"/>
        <v>0</v>
      </c>
      <c r="CT36" s="194">
        <f t="shared" si="41"/>
        <v>0</v>
      </c>
      <c r="CU36" s="194">
        <f t="shared" si="41"/>
        <v>0</v>
      </c>
      <c r="CV36" s="194">
        <f t="shared" si="41"/>
        <v>0</v>
      </c>
      <c r="CW36" s="194">
        <f t="shared" si="41"/>
        <v>0</v>
      </c>
      <c r="CX36" s="194">
        <f t="shared" si="41"/>
        <v>0</v>
      </c>
      <c r="CY36" s="194">
        <f t="shared" si="41"/>
        <v>0</v>
      </c>
      <c r="CZ36" s="194">
        <f t="shared" si="41"/>
        <v>0</v>
      </c>
      <c r="DA36" s="194">
        <f t="shared" si="41"/>
        <v>0</v>
      </c>
      <c r="DB36" s="194">
        <f t="shared" si="41"/>
        <v>0</v>
      </c>
      <c r="DC36" s="194">
        <f t="shared" si="41"/>
        <v>0</v>
      </c>
      <c r="DD36" s="194">
        <f t="shared" si="41"/>
        <v>0</v>
      </c>
      <c r="DE36" s="194">
        <f t="shared" si="41"/>
        <v>0</v>
      </c>
      <c r="DF36" s="194">
        <f t="shared" si="41"/>
        <v>0</v>
      </c>
      <c r="DG36" s="194">
        <f t="shared" si="41"/>
        <v>0</v>
      </c>
      <c r="DH36" s="194">
        <f t="shared" si="41"/>
        <v>0</v>
      </c>
      <c r="DI36" s="194">
        <f t="shared" si="41"/>
        <v>0</v>
      </c>
      <c r="DJ36" s="194">
        <f t="shared" si="41"/>
        <v>0</v>
      </c>
      <c r="DK36" s="194">
        <f t="shared" si="41"/>
        <v>0</v>
      </c>
      <c r="DL36" s="194">
        <f t="shared" si="41"/>
        <v>0</v>
      </c>
      <c r="DM36" s="194">
        <f t="shared" si="41"/>
        <v>0</v>
      </c>
      <c r="DN36" s="194">
        <f t="shared" si="41"/>
        <v>0</v>
      </c>
      <c r="DO36" s="194">
        <f t="shared" si="41"/>
        <v>0</v>
      </c>
      <c r="DP36" s="194">
        <f t="shared" si="41"/>
        <v>0</v>
      </c>
      <c r="DQ36" s="194">
        <f t="shared" si="41"/>
        <v>0</v>
      </c>
      <c r="DR36" s="194">
        <f t="shared" ref="DR36:GC36" si="42">DR29*((DR33*DR34*DR35)/($G$33*$G$34*$G$35))</f>
        <v>0</v>
      </c>
      <c r="DS36" s="194">
        <f t="shared" si="42"/>
        <v>0</v>
      </c>
      <c r="DT36" s="194">
        <f t="shared" si="42"/>
        <v>0</v>
      </c>
      <c r="DU36" s="194">
        <f t="shared" si="42"/>
        <v>0</v>
      </c>
      <c r="DV36" s="194">
        <f t="shared" si="42"/>
        <v>0</v>
      </c>
      <c r="DW36" s="194">
        <f t="shared" si="42"/>
        <v>0</v>
      </c>
      <c r="DX36" s="194">
        <f t="shared" si="42"/>
        <v>0</v>
      </c>
      <c r="DY36" s="194">
        <f t="shared" si="42"/>
        <v>0</v>
      </c>
      <c r="DZ36" s="194">
        <f t="shared" si="42"/>
        <v>0</v>
      </c>
      <c r="EA36" s="194">
        <f t="shared" si="42"/>
        <v>0</v>
      </c>
      <c r="EB36" s="194">
        <f t="shared" si="42"/>
        <v>0</v>
      </c>
      <c r="EC36" s="194">
        <f t="shared" si="42"/>
        <v>0</v>
      </c>
      <c r="ED36" s="194">
        <f t="shared" si="42"/>
        <v>0</v>
      </c>
      <c r="EE36" s="194">
        <f t="shared" si="42"/>
        <v>0</v>
      </c>
      <c r="EF36" s="194">
        <f t="shared" si="42"/>
        <v>0</v>
      </c>
      <c r="EG36" s="194">
        <f t="shared" si="42"/>
        <v>0</v>
      </c>
      <c r="EH36" s="194">
        <f t="shared" si="42"/>
        <v>0</v>
      </c>
      <c r="EI36" s="194">
        <f t="shared" si="42"/>
        <v>0</v>
      </c>
      <c r="EJ36" s="194">
        <f t="shared" si="42"/>
        <v>0</v>
      </c>
      <c r="EK36" s="194">
        <f t="shared" si="42"/>
        <v>0</v>
      </c>
      <c r="EL36" s="194">
        <f t="shared" si="42"/>
        <v>0</v>
      </c>
      <c r="EM36" s="194">
        <f t="shared" si="42"/>
        <v>0</v>
      </c>
      <c r="EN36" s="194">
        <f t="shared" si="42"/>
        <v>0</v>
      </c>
      <c r="EO36" s="194">
        <f t="shared" si="42"/>
        <v>0</v>
      </c>
      <c r="EP36" s="194">
        <f t="shared" si="42"/>
        <v>0</v>
      </c>
      <c r="EQ36" s="194">
        <f t="shared" si="42"/>
        <v>0</v>
      </c>
      <c r="ER36" s="194">
        <f t="shared" si="42"/>
        <v>0</v>
      </c>
      <c r="ES36" s="194">
        <f t="shared" si="42"/>
        <v>0</v>
      </c>
      <c r="ET36" s="194">
        <f t="shared" si="42"/>
        <v>0</v>
      </c>
      <c r="EU36" s="194">
        <f t="shared" si="42"/>
        <v>0</v>
      </c>
      <c r="EV36" s="194">
        <f t="shared" si="42"/>
        <v>0</v>
      </c>
      <c r="EW36" s="194">
        <f t="shared" si="42"/>
        <v>0</v>
      </c>
      <c r="EX36" s="194">
        <f t="shared" si="42"/>
        <v>0</v>
      </c>
      <c r="EY36" s="194">
        <f t="shared" si="42"/>
        <v>0</v>
      </c>
      <c r="EZ36" s="194">
        <f t="shared" si="42"/>
        <v>0</v>
      </c>
      <c r="FA36" s="194">
        <f t="shared" si="42"/>
        <v>0</v>
      </c>
      <c r="FB36" s="194">
        <f t="shared" si="42"/>
        <v>0</v>
      </c>
      <c r="FC36" s="194">
        <f t="shared" si="42"/>
        <v>0</v>
      </c>
      <c r="FD36" s="194">
        <f t="shared" si="42"/>
        <v>0</v>
      </c>
      <c r="FE36" s="194">
        <f t="shared" si="42"/>
        <v>0</v>
      </c>
      <c r="FF36" s="194">
        <f t="shared" si="42"/>
        <v>0</v>
      </c>
      <c r="FG36" s="194">
        <f t="shared" si="42"/>
        <v>0</v>
      </c>
      <c r="FH36" s="194">
        <f t="shared" si="42"/>
        <v>0</v>
      </c>
      <c r="FI36" s="194">
        <f t="shared" si="42"/>
        <v>0</v>
      </c>
      <c r="FJ36" s="194">
        <f t="shared" si="42"/>
        <v>0</v>
      </c>
      <c r="FK36" s="194">
        <f t="shared" si="42"/>
        <v>0</v>
      </c>
      <c r="FL36" s="194">
        <f t="shared" si="42"/>
        <v>0</v>
      </c>
      <c r="FM36" s="194">
        <f t="shared" si="42"/>
        <v>0</v>
      </c>
      <c r="FN36" s="194">
        <f t="shared" si="42"/>
        <v>0</v>
      </c>
      <c r="FO36" s="194">
        <f t="shared" si="42"/>
        <v>0</v>
      </c>
      <c r="FP36" s="194">
        <f t="shared" si="42"/>
        <v>0</v>
      </c>
      <c r="FQ36" s="194">
        <f t="shared" si="42"/>
        <v>0</v>
      </c>
      <c r="FR36" s="194">
        <f t="shared" si="42"/>
        <v>0</v>
      </c>
      <c r="FS36" s="194">
        <f t="shared" si="42"/>
        <v>0</v>
      </c>
      <c r="FT36" s="194">
        <f t="shared" si="42"/>
        <v>0</v>
      </c>
      <c r="FU36" s="194">
        <f t="shared" si="42"/>
        <v>0</v>
      </c>
      <c r="FV36" s="194">
        <f t="shared" si="42"/>
        <v>0</v>
      </c>
      <c r="FW36" s="194">
        <f t="shared" si="42"/>
        <v>0</v>
      </c>
      <c r="FX36" s="194">
        <f t="shared" si="42"/>
        <v>0</v>
      </c>
      <c r="FY36" s="194">
        <f t="shared" si="42"/>
        <v>0</v>
      </c>
      <c r="FZ36" s="194">
        <f t="shared" si="42"/>
        <v>0</v>
      </c>
      <c r="GA36" s="194">
        <f t="shared" si="42"/>
        <v>0</v>
      </c>
      <c r="GB36" s="194">
        <f t="shared" si="42"/>
        <v>0</v>
      </c>
      <c r="GC36" s="194">
        <f t="shared" si="42"/>
        <v>0</v>
      </c>
      <c r="GD36" s="194">
        <f t="shared" ref="GD36:IO36" si="43">GD29*((GD33*GD34*GD35)/($G$33*$G$34*$G$35))</f>
        <v>0</v>
      </c>
      <c r="GE36" s="194">
        <f t="shared" si="43"/>
        <v>0</v>
      </c>
      <c r="GF36" s="194">
        <f t="shared" si="43"/>
        <v>0</v>
      </c>
      <c r="GG36" s="194">
        <f t="shared" si="43"/>
        <v>0</v>
      </c>
      <c r="GH36" s="194">
        <f t="shared" si="43"/>
        <v>0</v>
      </c>
      <c r="GI36" s="194">
        <f t="shared" si="43"/>
        <v>0</v>
      </c>
      <c r="GJ36" s="194">
        <f t="shared" si="43"/>
        <v>0</v>
      </c>
      <c r="GK36" s="194">
        <f t="shared" si="43"/>
        <v>0</v>
      </c>
      <c r="GL36" s="194">
        <f t="shared" si="43"/>
        <v>0</v>
      </c>
      <c r="GM36" s="194">
        <f t="shared" si="43"/>
        <v>0</v>
      </c>
      <c r="GN36" s="194">
        <f t="shared" si="43"/>
        <v>0</v>
      </c>
      <c r="GO36" s="194">
        <f t="shared" si="43"/>
        <v>0</v>
      </c>
      <c r="GP36" s="194">
        <f t="shared" si="43"/>
        <v>0</v>
      </c>
      <c r="GQ36" s="194">
        <f t="shared" si="43"/>
        <v>0</v>
      </c>
      <c r="GR36" s="194">
        <f t="shared" si="43"/>
        <v>0</v>
      </c>
      <c r="GS36" s="194">
        <f t="shared" si="43"/>
        <v>0</v>
      </c>
      <c r="GT36" s="194">
        <f t="shared" si="43"/>
        <v>0</v>
      </c>
      <c r="GU36" s="194">
        <f t="shared" si="43"/>
        <v>0</v>
      </c>
      <c r="GV36" s="194">
        <f t="shared" si="43"/>
        <v>0</v>
      </c>
      <c r="GW36" s="194">
        <f t="shared" si="43"/>
        <v>0</v>
      </c>
      <c r="GX36" s="194">
        <f t="shared" si="43"/>
        <v>0</v>
      </c>
      <c r="GY36" s="194">
        <f t="shared" si="43"/>
        <v>0</v>
      </c>
      <c r="GZ36" s="194">
        <f t="shared" si="43"/>
        <v>0</v>
      </c>
      <c r="HA36" s="194">
        <f t="shared" si="43"/>
        <v>0</v>
      </c>
      <c r="HB36" s="194">
        <f t="shared" si="43"/>
        <v>0</v>
      </c>
      <c r="HC36" s="194">
        <f t="shared" si="43"/>
        <v>0</v>
      </c>
      <c r="HD36" s="194">
        <f t="shared" si="43"/>
        <v>0</v>
      </c>
      <c r="HE36" s="194">
        <f t="shared" si="43"/>
        <v>0</v>
      </c>
      <c r="HF36" s="194">
        <f t="shared" si="43"/>
        <v>0</v>
      </c>
      <c r="HG36" s="194">
        <f t="shared" si="43"/>
        <v>0</v>
      </c>
      <c r="HH36" s="194">
        <f t="shared" si="43"/>
        <v>0</v>
      </c>
      <c r="HI36" s="194">
        <f t="shared" si="43"/>
        <v>0</v>
      </c>
      <c r="HJ36" s="194">
        <f t="shared" si="43"/>
        <v>0</v>
      </c>
      <c r="HK36" s="194">
        <f t="shared" si="43"/>
        <v>0</v>
      </c>
      <c r="HL36" s="194">
        <f t="shared" si="43"/>
        <v>0</v>
      </c>
      <c r="HM36" s="194">
        <f t="shared" si="43"/>
        <v>0</v>
      </c>
      <c r="HN36" s="194">
        <f t="shared" si="43"/>
        <v>0</v>
      </c>
      <c r="HO36" s="194">
        <f t="shared" si="43"/>
        <v>0</v>
      </c>
      <c r="HP36" s="194">
        <f t="shared" si="43"/>
        <v>0</v>
      </c>
      <c r="HQ36" s="194">
        <f t="shared" si="43"/>
        <v>0</v>
      </c>
      <c r="HR36" s="194">
        <f t="shared" si="43"/>
        <v>0</v>
      </c>
      <c r="HS36" s="194">
        <f t="shared" si="43"/>
        <v>0</v>
      </c>
      <c r="HT36" s="194">
        <f t="shared" si="43"/>
        <v>0</v>
      </c>
      <c r="HU36" s="194">
        <f t="shared" si="43"/>
        <v>0</v>
      </c>
      <c r="HV36" s="194">
        <f t="shared" si="43"/>
        <v>0</v>
      </c>
      <c r="HW36" s="194">
        <f t="shared" si="43"/>
        <v>0</v>
      </c>
      <c r="HX36" s="194">
        <f t="shared" si="43"/>
        <v>0</v>
      </c>
      <c r="HY36" s="194">
        <f t="shared" si="43"/>
        <v>0</v>
      </c>
      <c r="HZ36" s="194">
        <f t="shared" si="43"/>
        <v>0</v>
      </c>
      <c r="IA36" s="194">
        <f t="shared" si="43"/>
        <v>0</v>
      </c>
      <c r="IB36" s="194">
        <f t="shared" si="43"/>
        <v>0</v>
      </c>
      <c r="IC36" s="194">
        <f t="shared" si="43"/>
        <v>0</v>
      </c>
      <c r="ID36" s="194">
        <f t="shared" si="43"/>
        <v>0</v>
      </c>
      <c r="IE36" s="194">
        <f t="shared" si="43"/>
        <v>0</v>
      </c>
      <c r="IF36" s="194">
        <f t="shared" si="43"/>
        <v>0</v>
      </c>
      <c r="IG36" s="194">
        <f t="shared" si="43"/>
        <v>0</v>
      </c>
      <c r="IH36" s="194">
        <f t="shared" si="43"/>
        <v>0</v>
      </c>
      <c r="II36" s="194">
        <f t="shared" si="43"/>
        <v>0</v>
      </c>
      <c r="IJ36" s="194">
        <f t="shared" si="43"/>
        <v>0</v>
      </c>
      <c r="IK36" s="194">
        <f t="shared" si="43"/>
        <v>0</v>
      </c>
      <c r="IL36" s="194">
        <f t="shared" si="43"/>
        <v>0</v>
      </c>
      <c r="IM36" s="194">
        <f t="shared" si="43"/>
        <v>0</v>
      </c>
      <c r="IN36" s="194">
        <f t="shared" si="43"/>
        <v>0</v>
      </c>
      <c r="IO36" s="194">
        <f t="shared" si="43"/>
        <v>0</v>
      </c>
      <c r="IP36" s="194">
        <f t="shared" ref="IP36:KU36" si="44">IP29*((IP33*IP34*IP35)/($G$33*$G$34*$G$35))</f>
        <v>0</v>
      </c>
      <c r="IQ36" s="194">
        <f t="shared" si="44"/>
        <v>0</v>
      </c>
      <c r="IR36" s="194">
        <f t="shared" si="44"/>
        <v>0</v>
      </c>
      <c r="IS36" s="194">
        <f t="shared" si="44"/>
        <v>0</v>
      </c>
      <c r="IT36" s="194">
        <f t="shared" si="44"/>
        <v>0</v>
      </c>
      <c r="IU36" s="194">
        <f t="shared" si="44"/>
        <v>0</v>
      </c>
      <c r="IV36" s="194">
        <f t="shared" si="44"/>
        <v>0</v>
      </c>
      <c r="IW36" s="194">
        <f t="shared" si="44"/>
        <v>0</v>
      </c>
      <c r="IX36" s="194">
        <f t="shared" si="44"/>
        <v>0</v>
      </c>
      <c r="IY36" s="194">
        <f t="shared" si="44"/>
        <v>0</v>
      </c>
      <c r="IZ36" s="194">
        <f t="shared" si="44"/>
        <v>0</v>
      </c>
      <c r="JA36" s="194">
        <f t="shared" si="44"/>
        <v>0</v>
      </c>
      <c r="JB36" s="194">
        <f t="shared" si="44"/>
        <v>0</v>
      </c>
      <c r="JC36" s="194">
        <f t="shared" si="44"/>
        <v>0</v>
      </c>
      <c r="JD36" s="194">
        <f t="shared" si="44"/>
        <v>0</v>
      </c>
      <c r="JE36" s="194">
        <f t="shared" si="44"/>
        <v>0</v>
      </c>
      <c r="JF36" s="194">
        <f t="shared" si="44"/>
        <v>0</v>
      </c>
      <c r="JG36" s="194">
        <f t="shared" si="44"/>
        <v>0</v>
      </c>
      <c r="JH36" s="194">
        <f t="shared" si="44"/>
        <v>0</v>
      </c>
      <c r="JI36" s="194">
        <f t="shared" si="44"/>
        <v>0</v>
      </c>
      <c r="JJ36" s="194">
        <f t="shared" si="44"/>
        <v>0</v>
      </c>
      <c r="JK36" s="194">
        <f t="shared" si="44"/>
        <v>0</v>
      </c>
      <c r="JL36" s="194">
        <f t="shared" si="44"/>
        <v>0</v>
      </c>
      <c r="JM36" s="194">
        <f t="shared" si="44"/>
        <v>0</v>
      </c>
      <c r="JN36" s="194">
        <f t="shared" si="44"/>
        <v>0</v>
      </c>
      <c r="JO36" s="194">
        <f t="shared" si="44"/>
        <v>0</v>
      </c>
      <c r="JP36" s="194">
        <f t="shared" si="44"/>
        <v>0</v>
      </c>
      <c r="JQ36" s="194">
        <f t="shared" si="44"/>
        <v>0</v>
      </c>
      <c r="JR36" s="194">
        <f t="shared" si="44"/>
        <v>0</v>
      </c>
      <c r="JS36" s="194">
        <f t="shared" si="44"/>
        <v>0</v>
      </c>
      <c r="JT36" s="194">
        <f t="shared" si="44"/>
        <v>0</v>
      </c>
      <c r="JU36" s="194">
        <f t="shared" si="44"/>
        <v>0</v>
      </c>
      <c r="JV36" s="194">
        <f t="shared" si="44"/>
        <v>0</v>
      </c>
      <c r="JW36" s="194">
        <f t="shared" si="44"/>
        <v>0</v>
      </c>
      <c r="JX36" s="194">
        <f t="shared" si="44"/>
        <v>0</v>
      </c>
      <c r="JY36" s="194">
        <f t="shared" si="44"/>
        <v>0</v>
      </c>
      <c r="JZ36" s="194">
        <f t="shared" si="44"/>
        <v>0</v>
      </c>
      <c r="KA36" s="194">
        <f t="shared" si="44"/>
        <v>0</v>
      </c>
      <c r="KB36" s="194">
        <f t="shared" si="44"/>
        <v>0</v>
      </c>
      <c r="KC36" s="194">
        <f t="shared" si="44"/>
        <v>0</v>
      </c>
      <c r="KD36" s="194">
        <f t="shared" si="44"/>
        <v>0</v>
      </c>
      <c r="KE36" s="194">
        <f t="shared" si="44"/>
        <v>0</v>
      </c>
      <c r="KF36" s="194">
        <f t="shared" si="44"/>
        <v>0</v>
      </c>
      <c r="KG36" s="194">
        <f t="shared" si="44"/>
        <v>0</v>
      </c>
      <c r="KH36" s="194">
        <f t="shared" si="44"/>
        <v>0</v>
      </c>
      <c r="KI36" s="194">
        <f t="shared" si="44"/>
        <v>0</v>
      </c>
      <c r="KJ36" s="194">
        <f t="shared" si="44"/>
        <v>0</v>
      </c>
      <c r="KK36" s="194">
        <f t="shared" si="44"/>
        <v>0</v>
      </c>
      <c r="KL36" s="194">
        <f t="shared" si="44"/>
        <v>0</v>
      </c>
      <c r="KM36" s="194">
        <f t="shared" si="44"/>
        <v>0</v>
      </c>
      <c r="KN36" s="194">
        <f t="shared" si="44"/>
        <v>0</v>
      </c>
      <c r="KO36" s="194">
        <f t="shared" si="44"/>
        <v>0</v>
      </c>
      <c r="KP36" s="194">
        <f t="shared" si="44"/>
        <v>0</v>
      </c>
      <c r="KQ36" s="194">
        <f t="shared" si="44"/>
        <v>0</v>
      </c>
      <c r="KR36" s="194">
        <f t="shared" si="44"/>
        <v>0</v>
      </c>
      <c r="KS36" s="194">
        <f t="shared" si="44"/>
        <v>0</v>
      </c>
      <c r="KT36" s="194">
        <f t="shared" si="44"/>
        <v>0</v>
      </c>
      <c r="KU36" s="194">
        <f t="shared" si="44"/>
        <v>0</v>
      </c>
    </row>
    <row r="37" spans="2:307" ht="17" x14ac:dyDescent="0.15">
      <c r="B37" s="1188"/>
      <c r="C37" s="180" t="s">
        <v>373</v>
      </c>
      <c r="D37" s="180"/>
      <c r="E37" s="185"/>
      <c r="F37" s="186" t="s">
        <v>387</v>
      </c>
      <c r="G37" s="190" t="str">
        <f>IF(LARGE(H37:KU37,1)&gt;1,"ERRO","")</f>
        <v/>
      </c>
      <c r="H37" s="194">
        <f>IFERROR(H36/H29,0)</f>
        <v>0</v>
      </c>
      <c r="I37" s="194">
        <f t="shared" ref="I37:BT37" si="45">IFERROR(I36/I29,0)</f>
        <v>0</v>
      </c>
      <c r="J37" s="194">
        <f t="shared" si="45"/>
        <v>0</v>
      </c>
      <c r="K37" s="194">
        <f t="shared" si="45"/>
        <v>0</v>
      </c>
      <c r="L37" s="194">
        <f t="shared" si="45"/>
        <v>0</v>
      </c>
      <c r="M37" s="194">
        <f t="shared" si="45"/>
        <v>0</v>
      </c>
      <c r="N37" s="194">
        <f t="shared" si="45"/>
        <v>0</v>
      </c>
      <c r="O37" s="194">
        <f t="shared" si="45"/>
        <v>0</v>
      </c>
      <c r="P37" s="194">
        <f t="shared" si="45"/>
        <v>0</v>
      </c>
      <c r="Q37" s="194">
        <f t="shared" si="45"/>
        <v>0</v>
      </c>
      <c r="R37" s="194">
        <f t="shared" si="45"/>
        <v>0</v>
      </c>
      <c r="S37" s="194">
        <f t="shared" si="45"/>
        <v>0</v>
      </c>
      <c r="T37" s="194">
        <f t="shared" si="45"/>
        <v>0</v>
      </c>
      <c r="U37" s="194">
        <f t="shared" si="45"/>
        <v>0</v>
      </c>
      <c r="V37" s="194">
        <f t="shared" si="45"/>
        <v>0</v>
      </c>
      <c r="W37" s="194">
        <f t="shared" si="45"/>
        <v>0</v>
      </c>
      <c r="X37" s="194">
        <f t="shared" si="45"/>
        <v>0</v>
      </c>
      <c r="Y37" s="194">
        <f t="shared" si="45"/>
        <v>0</v>
      </c>
      <c r="Z37" s="194">
        <f t="shared" si="45"/>
        <v>0</v>
      </c>
      <c r="AA37" s="194">
        <f t="shared" si="45"/>
        <v>0</v>
      </c>
      <c r="AB37" s="194">
        <f t="shared" si="45"/>
        <v>0</v>
      </c>
      <c r="AC37" s="194">
        <f t="shared" si="45"/>
        <v>0</v>
      </c>
      <c r="AD37" s="194">
        <f t="shared" si="45"/>
        <v>0</v>
      </c>
      <c r="AE37" s="194">
        <f t="shared" si="45"/>
        <v>0</v>
      </c>
      <c r="AF37" s="194">
        <f t="shared" si="45"/>
        <v>0</v>
      </c>
      <c r="AG37" s="194">
        <f t="shared" si="45"/>
        <v>0</v>
      </c>
      <c r="AH37" s="194">
        <f t="shared" si="45"/>
        <v>0</v>
      </c>
      <c r="AI37" s="194">
        <f t="shared" si="45"/>
        <v>0</v>
      </c>
      <c r="AJ37" s="194">
        <f t="shared" si="45"/>
        <v>0</v>
      </c>
      <c r="AK37" s="194">
        <f t="shared" si="45"/>
        <v>0</v>
      </c>
      <c r="AL37" s="194">
        <f t="shared" si="45"/>
        <v>0</v>
      </c>
      <c r="AM37" s="194">
        <f t="shared" si="45"/>
        <v>0</v>
      </c>
      <c r="AN37" s="194">
        <f t="shared" si="45"/>
        <v>0</v>
      </c>
      <c r="AO37" s="194">
        <f t="shared" si="45"/>
        <v>0</v>
      </c>
      <c r="AP37" s="194">
        <f t="shared" si="45"/>
        <v>0</v>
      </c>
      <c r="AQ37" s="194">
        <f t="shared" si="45"/>
        <v>0</v>
      </c>
      <c r="AR37" s="194">
        <f t="shared" si="45"/>
        <v>0</v>
      </c>
      <c r="AS37" s="194">
        <f t="shared" si="45"/>
        <v>0</v>
      </c>
      <c r="AT37" s="194">
        <f t="shared" si="45"/>
        <v>0</v>
      </c>
      <c r="AU37" s="194">
        <f t="shared" si="45"/>
        <v>0</v>
      </c>
      <c r="AV37" s="194">
        <f t="shared" si="45"/>
        <v>0</v>
      </c>
      <c r="AW37" s="194">
        <f t="shared" si="45"/>
        <v>0</v>
      </c>
      <c r="AX37" s="194">
        <f t="shared" si="45"/>
        <v>0</v>
      </c>
      <c r="AY37" s="194">
        <f t="shared" si="45"/>
        <v>0</v>
      </c>
      <c r="AZ37" s="194">
        <f t="shared" si="45"/>
        <v>0</v>
      </c>
      <c r="BA37" s="194">
        <f t="shared" si="45"/>
        <v>0</v>
      </c>
      <c r="BB37" s="194">
        <f t="shared" si="45"/>
        <v>0</v>
      </c>
      <c r="BC37" s="194">
        <f t="shared" si="45"/>
        <v>0</v>
      </c>
      <c r="BD37" s="194">
        <f t="shared" si="45"/>
        <v>0</v>
      </c>
      <c r="BE37" s="194">
        <f t="shared" si="45"/>
        <v>0</v>
      </c>
      <c r="BF37" s="194">
        <f t="shared" si="45"/>
        <v>0</v>
      </c>
      <c r="BG37" s="194">
        <f t="shared" si="45"/>
        <v>0</v>
      </c>
      <c r="BH37" s="194">
        <f t="shared" si="45"/>
        <v>0</v>
      </c>
      <c r="BI37" s="194">
        <f t="shared" si="45"/>
        <v>0</v>
      </c>
      <c r="BJ37" s="194">
        <f t="shared" si="45"/>
        <v>0</v>
      </c>
      <c r="BK37" s="194">
        <f t="shared" si="45"/>
        <v>0</v>
      </c>
      <c r="BL37" s="194">
        <f t="shared" si="45"/>
        <v>0</v>
      </c>
      <c r="BM37" s="194">
        <f t="shared" si="45"/>
        <v>0</v>
      </c>
      <c r="BN37" s="194">
        <f t="shared" si="45"/>
        <v>0</v>
      </c>
      <c r="BO37" s="194">
        <f t="shared" si="45"/>
        <v>0</v>
      </c>
      <c r="BP37" s="194">
        <f t="shared" si="45"/>
        <v>0</v>
      </c>
      <c r="BQ37" s="194">
        <f t="shared" si="45"/>
        <v>0</v>
      </c>
      <c r="BR37" s="194">
        <f t="shared" si="45"/>
        <v>0</v>
      </c>
      <c r="BS37" s="194">
        <f t="shared" si="45"/>
        <v>0</v>
      </c>
      <c r="BT37" s="194">
        <f t="shared" si="45"/>
        <v>0</v>
      </c>
      <c r="BU37" s="194">
        <f t="shared" ref="BU37:EF37" si="46">IFERROR(BU36/BU29,0)</f>
        <v>0</v>
      </c>
      <c r="BV37" s="194">
        <f t="shared" si="46"/>
        <v>0</v>
      </c>
      <c r="BW37" s="194">
        <f t="shared" si="46"/>
        <v>0</v>
      </c>
      <c r="BX37" s="194">
        <f t="shared" si="46"/>
        <v>0</v>
      </c>
      <c r="BY37" s="194">
        <f t="shared" si="46"/>
        <v>0</v>
      </c>
      <c r="BZ37" s="194">
        <f t="shared" si="46"/>
        <v>0</v>
      </c>
      <c r="CA37" s="194">
        <f t="shared" si="46"/>
        <v>0</v>
      </c>
      <c r="CB37" s="194">
        <f t="shared" si="46"/>
        <v>0</v>
      </c>
      <c r="CC37" s="194">
        <f t="shared" si="46"/>
        <v>0</v>
      </c>
      <c r="CD37" s="194">
        <f t="shared" si="46"/>
        <v>0</v>
      </c>
      <c r="CE37" s="194">
        <f t="shared" si="46"/>
        <v>0</v>
      </c>
      <c r="CF37" s="194">
        <f t="shared" si="46"/>
        <v>0</v>
      </c>
      <c r="CG37" s="194">
        <f t="shared" si="46"/>
        <v>0</v>
      </c>
      <c r="CH37" s="194">
        <f t="shared" si="46"/>
        <v>0</v>
      </c>
      <c r="CI37" s="194">
        <f t="shared" si="46"/>
        <v>0</v>
      </c>
      <c r="CJ37" s="194">
        <f t="shared" si="46"/>
        <v>0</v>
      </c>
      <c r="CK37" s="194">
        <f t="shared" si="46"/>
        <v>0</v>
      </c>
      <c r="CL37" s="194">
        <f t="shared" si="46"/>
        <v>0</v>
      </c>
      <c r="CM37" s="194">
        <f t="shared" si="46"/>
        <v>0</v>
      </c>
      <c r="CN37" s="194">
        <f t="shared" si="46"/>
        <v>0</v>
      </c>
      <c r="CO37" s="194">
        <f t="shared" si="46"/>
        <v>0</v>
      </c>
      <c r="CP37" s="194">
        <f t="shared" si="46"/>
        <v>0</v>
      </c>
      <c r="CQ37" s="194">
        <f t="shared" si="46"/>
        <v>0</v>
      </c>
      <c r="CR37" s="194">
        <f t="shared" si="46"/>
        <v>0</v>
      </c>
      <c r="CS37" s="194">
        <f t="shared" si="46"/>
        <v>0</v>
      </c>
      <c r="CT37" s="194">
        <f t="shared" si="46"/>
        <v>0</v>
      </c>
      <c r="CU37" s="194">
        <f t="shared" si="46"/>
        <v>0</v>
      </c>
      <c r="CV37" s="194">
        <f t="shared" si="46"/>
        <v>0</v>
      </c>
      <c r="CW37" s="194">
        <f t="shared" si="46"/>
        <v>0</v>
      </c>
      <c r="CX37" s="194">
        <f t="shared" si="46"/>
        <v>0</v>
      </c>
      <c r="CY37" s="194">
        <f t="shared" si="46"/>
        <v>0</v>
      </c>
      <c r="CZ37" s="194">
        <f t="shared" si="46"/>
        <v>0</v>
      </c>
      <c r="DA37" s="194">
        <f t="shared" si="46"/>
        <v>0</v>
      </c>
      <c r="DB37" s="194">
        <f t="shared" si="46"/>
        <v>0</v>
      </c>
      <c r="DC37" s="194">
        <f t="shared" si="46"/>
        <v>0</v>
      </c>
      <c r="DD37" s="194">
        <f t="shared" si="46"/>
        <v>0</v>
      </c>
      <c r="DE37" s="194">
        <f t="shared" si="46"/>
        <v>0</v>
      </c>
      <c r="DF37" s="194">
        <f t="shared" si="46"/>
        <v>0</v>
      </c>
      <c r="DG37" s="194">
        <f t="shared" si="46"/>
        <v>0</v>
      </c>
      <c r="DH37" s="194">
        <f t="shared" si="46"/>
        <v>0</v>
      </c>
      <c r="DI37" s="194">
        <f t="shared" si="46"/>
        <v>0</v>
      </c>
      <c r="DJ37" s="194">
        <f t="shared" si="46"/>
        <v>0</v>
      </c>
      <c r="DK37" s="194">
        <f t="shared" si="46"/>
        <v>0</v>
      </c>
      <c r="DL37" s="194">
        <f t="shared" si="46"/>
        <v>0</v>
      </c>
      <c r="DM37" s="194">
        <f t="shared" si="46"/>
        <v>0</v>
      </c>
      <c r="DN37" s="194">
        <f t="shared" si="46"/>
        <v>0</v>
      </c>
      <c r="DO37" s="194">
        <f t="shared" si="46"/>
        <v>0</v>
      </c>
      <c r="DP37" s="194">
        <f t="shared" si="46"/>
        <v>0</v>
      </c>
      <c r="DQ37" s="194">
        <f t="shared" si="46"/>
        <v>0</v>
      </c>
      <c r="DR37" s="194">
        <f t="shared" si="46"/>
        <v>0</v>
      </c>
      <c r="DS37" s="194">
        <f t="shared" si="46"/>
        <v>0</v>
      </c>
      <c r="DT37" s="194">
        <f t="shared" si="46"/>
        <v>0</v>
      </c>
      <c r="DU37" s="194">
        <f t="shared" si="46"/>
        <v>0</v>
      </c>
      <c r="DV37" s="194">
        <f t="shared" si="46"/>
        <v>0</v>
      </c>
      <c r="DW37" s="194">
        <f t="shared" si="46"/>
        <v>0</v>
      </c>
      <c r="DX37" s="194">
        <f t="shared" si="46"/>
        <v>0</v>
      </c>
      <c r="DY37" s="194">
        <f t="shared" si="46"/>
        <v>0</v>
      </c>
      <c r="DZ37" s="194">
        <f t="shared" si="46"/>
        <v>0</v>
      </c>
      <c r="EA37" s="194">
        <f t="shared" si="46"/>
        <v>0</v>
      </c>
      <c r="EB37" s="194">
        <f t="shared" si="46"/>
        <v>0</v>
      </c>
      <c r="EC37" s="194">
        <f t="shared" si="46"/>
        <v>0</v>
      </c>
      <c r="ED37" s="194">
        <f t="shared" si="46"/>
        <v>0</v>
      </c>
      <c r="EE37" s="194">
        <f t="shared" si="46"/>
        <v>0</v>
      </c>
      <c r="EF37" s="194">
        <f t="shared" si="46"/>
        <v>0</v>
      </c>
      <c r="EG37" s="194">
        <f t="shared" ref="EG37:GR37" si="47">IFERROR(EG36/EG29,0)</f>
        <v>0</v>
      </c>
      <c r="EH37" s="194">
        <f t="shared" si="47"/>
        <v>0</v>
      </c>
      <c r="EI37" s="194">
        <f t="shared" si="47"/>
        <v>0</v>
      </c>
      <c r="EJ37" s="194">
        <f t="shared" si="47"/>
        <v>0</v>
      </c>
      <c r="EK37" s="194">
        <f t="shared" si="47"/>
        <v>0</v>
      </c>
      <c r="EL37" s="194">
        <f t="shared" si="47"/>
        <v>0</v>
      </c>
      <c r="EM37" s="194">
        <f t="shared" si="47"/>
        <v>0</v>
      </c>
      <c r="EN37" s="194">
        <f t="shared" si="47"/>
        <v>0</v>
      </c>
      <c r="EO37" s="194">
        <f t="shared" si="47"/>
        <v>0</v>
      </c>
      <c r="EP37" s="194">
        <f t="shared" si="47"/>
        <v>0</v>
      </c>
      <c r="EQ37" s="194">
        <f t="shared" si="47"/>
        <v>0</v>
      </c>
      <c r="ER37" s="194">
        <f t="shared" si="47"/>
        <v>0</v>
      </c>
      <c r="ES37" s="194">
        <f t="shared" si="47"/>
        <v>0</v>
      </c>
      <c r="ET37" s="194">
        <f t="shared" si="47"/>
        <v>0</v>
      </c>
      <c r="EU37" s="194">
        <f t="shared" si="47"/>
        <v>0</v>
      </c>
      <c r="EV37" s="194">
        <f t="shared" si="47"/>
        <v>0</v>
      </c>
      <c r="EW37" s="194">
        <f t="shared" si="47"/>
        <v>0</v>
      </c>
      <c r="EX37" s="194">
        <f t="shared" si="47"/>
        <v>0</v>
      </c>
      <c r="EY37" s="194">
        <f t="shared" si="47"/>
        <v>0</v>
      </c>
      <c r="EZ37" s="194">
        <f t="shared" si="47"/>
        <v>0</v>
      </c>
      <c r="FA37" s="194">
        <f t="shared" si="47"/>
        <v>0</v>
      </c>
      <c r="FB37" s="194">
        <f t="shared" si="47"/>
        <v>0</v>
      </c>
      <c r="FC37" s="194">
        <f t="shared" si="47"/>
        <v>0</v>
      </c>
      <c r="FD37" s="194">
        <f t="shared" si="47"/>
        <v>0</v>
      </c>
      <c r="FE37" s="194">
        <f t="shared" si="47"/>
        <v>0</v>
      </c>
      <c r="FF37" s="194">
        <f t="shared" si="47"/>
        <v>0</v>
      </c>
      <c r="FG37" s="194">
        <f t="shared" si="47"/>
        <v>0</v>
      </c>
      <c r="FH37" s="194">
        <f t="shared" si="47"/>
        <v>0</v>
      </c>
      <c r="FI37" s="194">
        <f t="shared" si="47"/>
        <v>0</v>
      </c>
      <c r="FJ37" s="194">
        <f t="shared" si="47"/>
        <v>0</v>
      </c>
      <c r="FK37" s="194">
        <f t="shared" si="47"/>
        <v>0</v>
      </c>
      <c r="FL37" s="194">
        <f t="shared" si="47"/>
        <v>0</v>
      </c>
      <c r="FM37" s="194">
        <f t="shared" si="47"/>
        <v>0</v>
      </c>
      <c r="FN37" s="194">
        <f t="shared" si="47"/>
        <v>0</v>
      </c>
      <c r="FO37" s="194">
        <f t="shared" si="47"/>
        <v>0</v>
      </c>
      <c r="FP37" s="194">
        <f t="shared" si="47"/>
        <v>0</v>
      </c>
      <c r="FQ37" s="194">
        <f t="shared" si="47"/>
        <v>0</v>
      </c>
      <c r="FR37" s="194">
        <f t="shared" si="47"/>
        <v>0</v>
      </c>
      <c r="FS37" s="194">
        <f t="shared" si="47"/>
        <v>0</v>
      </c>
      <c r="FT37" s="194">
        <f t="shared" si="47"/>
        <v>0</v>
      </c>
      <c r="FU37" s="194">
        <f t="shared" si="47"/>
        <v>0</v>
      </c>
      <c r="FV37" s="194">
        <f t="shared" si="47"/>
        <v>0</v>
      </c>
      <c r="FW37" s="194">
        <f t="shared" si="47"/>
        <v>0</v>
      </c>
      <c r="FX37" s="194">
        <f t="shared" si="47"/>
        <v>0</v>
      </c>
      <c r="FY37" s="194">
        <f t="shared" si="47"/>
        <v>0</v>
      </c>
      <c r="FZ37" s="194">
        <f t="shared" si="47"/>
        <v>0</v>
      </c>
      <c r="GA37" s="194">
        <f t="shared" si="47"/>
        <v>0</v>
      </c>
      <c r="GB37" s="194">
        <f t="shared" si="47"/>
        <v>0</v>
      </c>
      <c r="GC37" s="194">
        <f t="shared" si="47"/>
        <v>0</v>
      </c>
      <c r="GD37" s="194">
        <f t="shared" si="47"/>
        <v>0</v>
      </c>
      <c r="GE37" s="194">
        <f t="shared" si="47"/>
        <v>0</v>
      </c>
      <c r="GF37" s="194">
        <f t="shared" si="47"/>
        <v>0</v>
      </c>
      <c r="GG37" s="194">
        <f t="shared" si="47"/>
        <v>0</v>
      </c>
      <c r="GH37" s="194">
        <f t="shared" si="47"/>
        <v>0</v>
      </c>
      <c r="GI37" s="194">
        <f t="shared" si="47"/>
        <v>0</v>
      </c>
      <c r="GJ37" s="194">
        <f t="shared" si="47"/>
        <v>0</v>
      </c>
      <c r="GK37" s="194">
        <f t="shared" si="47"/>
        <v>0</v>
      </c>
      <c r="GL37" s="194">
        <f t="shared" si="47"/>
        <v>0</v>
      </c>
      <c r="GM37" s="194">
        <f t="shared" si="47"/>
        <v>0</v>
      </c>
      <c r="GN37" s="194">
        <f t="shared" si="47"/>
        <v>0</v>
      </c>
      <c r="GO37" s="194">
        <f t="shared" si="47"/>
        <v>0</v>
      </c>
      <c r="GP37" s="194">
        <f t="shared" si="47"/>
        <v>0</v>
      </c>
      <c r="GQ37" s="194">
        <f t="shared" si="47"/>
        <v>0</v>
      </c>
      <c r="GR37" s="194">
        <f t="shared" si="47"/>
        <v>0</v>
      </c>
      <c r="GS37" s="194">
        <f t="shared" ref="GS37:JD37" si="48">IFERROR(GS36/GS29,0)</f>
        <v>0</v>
      </c>
      <c r="GT37" s="194">
        <f t="shared" si="48"/>
        <v>0</v>
      </c>
      <c r="GU37" s="194">
        <f t="shared" si="48"/>
        <v>0</v>
      </c>
      <c r="GV37" s="194">
        <f t="shared" si="48"/>
        <v>0</v>
      </c>
      <c r="GW37" s="194">
        <f t="shared" si="48"/>
        <v>0</v>
      </c>
      <c r="GX37" s="194">
        <f t="shared" si="48"/>
        <v>0</v>
      </c>
      <c r="GY37" s="194">
        <f t="shared" si="48"/>
        <v>0</v>
      </c>
      <c r="GZ37" s="194">
        <f t="shared" si="48"/>
        <v>0</v>
      </c>
      <c r="HA37" s="194">
        <f t="shared" si="48"/>
        <v>0</v>
      </c>
      <c r="HB37" s="194">
        <f t="shared" si="48"/>
        <v>0</v>
      </c>
      <c r="HC37" s="194">
        <f t="shared" si="48"/>
        <v>0</v>
      </c>
      <c r="HD37" s="194">
        <f t="shared" si="48"/>
        <v>0</v>
      </c>
      <c r="HE37" s="194">
        <f t="shared" si="48"/>
        <v>0</v>
      </c>
      <c r="HF37" s="194">
        <f t="shared" si="48"/>
        <v>0</v>
      </c>
      <c r="HG37" s="194">
        <f t="shared" si="48"/>
        <v>0</v>
      </c>
      <c r="HH37" s="194">
        <f t="shared" si="48"/>
        <v>0</v>
      </c>
      <c r="HI37" s="194">
        <f t="shared" si="48"/>
        <v>0</v>
      </c>
      <c r="HJ37" s="194">
        <f t="shared" si="48"/>
        <v>0</v>
      </c>
      <c r="HK37" s="194">
        <f t="shared" si="48"/>
        <v>0</v>
      </c>
      <c r="HL37" s="194">
        <f t="shared" si="48"/>
        <v>0</v>
      </c>
      <c r="HM37" s="194">
        <f t="shared" si="48"/>
        <v>0</v>
      </c>
      <c r="HN37" s="194">
        <f t="shared" si="48"/>
        <v>0</v>
      </c>
      <c r="HO37" s="194">
        <f t="shared" si="48"/>
        <v>0</v>
      </c>
      <c r="HP37" s="194">
        <f t="shared" si="48"/>
        <v>0</v>
      </c>
      <c r="HQ37" s="194">
        <f t="shared" si="48"/>
        <v>0</v>
      </c>
      <c r="HR37" s="194">
        <f t="shared" si="48"/>
        <v>0</v>
      </c>
      <c r="HS37" s="194">
        <f t="shared" si="48"/>
        <v>0</v>
      </c>
      <c r="HT37" s="194">
        <f t="shared" si="48"/>
        <v>0</v>
      </c>
      <c r="HU37" s="194">
        <f t="shared" si="48"/>
        <v>0</v>
      </c>
      <c r="HV37" s="194">
        <f t="shared" si="48"/>
        <v>0</v>
      </c>
      <c r="HW37" s="194">
        <f t="shared" si="48"/>
        <v>0</v>
      </c>
      <c r="HX37" s="194">
        <f t="shared" si="48"/>
        <v>0</v>
      </c>
      <c r="HY37" s="194">
        <f t="shared" si="48"/>
        <v>0</v>
      </c>
      <c r="HZ37" s="194">
        <f t="shared" si="48"/>
        <v>0</v>
      </c>
      <c r="IA37" s="194">
        <f t="shared" si="48"/>
        <v>0</v>
      </c>
      <c r="IB37" s="194">
        <f t="shared" si="48"/>
        <v>0</v>
      </c>
      <c r="IC37" s="194">
        <f t="shared" si="48"/>
        <v>0</v>
      </c>
      <c r="ID37" s="194">
        <f t="shared" si="48"/>
        <v>0</v>
      </c>
      <c r="IE37" s="194">
        <f t="shared" si="48"/>
        <v>0</v>
      </c>
      <c r="IF37" s="194">
        <f t="shared" si="48"/>
        <v>0</v>
      </c>
      <c r="IG37" s="194">
        <f t="shared" si="48"/>
        <v>0</v>
      </c>
      <c r="IH37" s="194">
        <f t="shared" si="48"/>
        <v>0</v>
      </c>
      <c r="II37" s="194">
        <f t="shared" si="48"/>
        <v>0</v>
      </c>
      <c r="IJ37" s="194">
        <f t="shared" si="48"/>
        <v>0</v>
      </c>
      <c r="IK37" s="194">
        <f t="shared" si="48"/>
        <v>0</v>
      </c>
      <c r="IL37" s="194">
        <f t="shared" si="48"/>
        <v>0</v>
      </c>
      <c r="IM37" s="194">
        <f t="shared" si="48"/>
        <v>0</v>
      </c>
      <c r="IN37" s="194">
        <f t="shared" si="48"/>
        <v>0</v>
      </c>
      <c r="IO37" s="194">
        <f t="shared" si="48"/>
        <v>0</v>
      </c>
      <c r="IP37" s="194">
        <f t="shared" si="48"/>
        <v>0</v>
      </c>
      <c r="IQ37" s="194">
        <f t="shared" si="48"/>
        <v>0</v>
      </c>
      <c r="IR37" s="194">
        <f t="shared" si="48"/>
        <v>0</v>
      </c>
      <c r="IS37" s="194">
        <f t="shared" si="48"/>
        <v>0</v>
      </c>
      <c r="IT37" s="194">
        <f t="shared" si="48"/>
        <v>0</v>
      </c>
      <c r="IU37" s="194">
        <f t="shared" si="48"/>
        <v>0</v>
      </c>
      <c r="IV37" s="194">
        <f t="shared" si="48"/>
        <v>0</v>
      </c>
      <c r="IW37" s="194">
        <f t="shared" si="48"/>
        <v>0</v>
      </c>
      <c r="IX37" s="194">
        <f t="shared" si="48"/>
        <v>0</v>
      </c>
      <c r="IY37" s="194">
        <f t="shared" si="48"/>
        <v>0</v>
      </c>
      <c r="IZ37" s="194">
        <f t="shared" si="48"/>
        <v>0</v>
      </c>
      <c r="JA37" s="194">
        <f t="shared" si="48"/>
        <v>0</v>
      </c>
      <c r="JB37" s="194">
        <f t="shared" si="48"/>
        <v>0</v>
      </c>
      <c r="JC37" s="194">
        <f t="shared" si="48"/>
        <v>0</v>
      </c>
      <c r="JD37" s="194">
        <f t="shared" si="48"/>
        <v>0</v>
      </c>
      <c r="JE37" s="194">
        <f t="shared" ref="JE37:KU37" si="49">IFERROR(JE36/JE29,0)</f>
        <v>0</v>
      </c>
      <c r="JF37" s="194">
        <f t="shared" si="49"/>
        <v>0</v>
      </c>
      <c r="JG37" s="194">
        <f t="shared" si="49"/>
        <v>0</v>
      </c>
      <c r="JH37" s="194">
        <f t="shared" si="49"/>
        <v>0</v>
      </c>
      <c r="JI37" s="194">
        <f t="shared" si="49"/>
        <v>0</v>
      </c>
      <c r="JJ37" s="194">
        <f t="shared" si="49"/>
        <v>0</v>
      </c>
      <c r="JK37" s="194">
        <f t="shared" si="49"/>
        <v>0</v>
      </c>
      <c r="JL37" s="194">
        <f t="shared" si="49"/>
        <v>0</v>
      </c>
      <c r="JM37" s="194">
        <f t="shared" si="49"/>
        <v>0</v>
      </c>
      <c r="JN37" s="194">
        <f t="shared" si="49"/>
        <v>0</v>
      </c>
      <c r="JO37" s="194">
        <f t="shared" si="49"/>
        <v>0</v>
      </c>
      <c r="JP37" s="194">
        <f t="shared" si="49"/>
        <v>0</v>
      </c>
      <c r="JQ37" s="194">
        <f t="shared" si="49"/>
        <v>0</v>
      </c>
      <c r="JR37" s="194">
        <f t="shared" si="49"/>
        <v>0</v>
      </c>
      <c r="JS37" s="194">
        <f t="shared" si="49"/>
        <v>0</v>
      </c>
      <c r="JT37" s="194">
        <f t="shared" si="49"/>
        <v>0</v>
      </c>
      <c r="JU37" s="194">
        <f t="shared" si="49"/>
        <v>0</v>
      </c>
      <c r="JV37" s="194">
        <f t="shared" si="49"/>
        <v>0</v>
      </c>
      <c r="JW37" s="194">
        <f t="shared" si="49"/>
        <v>0</v>
      </c>
      <c r="JX37" s="194">
        <f t="shared" si="49"/>
        <v>0</v>
      </c>
      <c r="JY37" s="194">
        <f t="shared" si="49"/>
        <v>0</v>
      </c>
      <c r="JZ37" s="194">
        <f t="shared" si="49"/>
        <v>0</v>
      </c>
      <c r="KA37" s="194">
        <f t="shared" si="49"/>
        <v>0</v>
      </c>
      <c r="KB37" s="194">
        <f t="shared" si="49"/>
        <v>0</v>
      </c>
      <c r="KC37" s="194">
        <f t="shared" si="49"/>
        <v>0</v>
      </c>
      <c r="KD37" s="194">
        <f t="shared" si="49"/>
        <v>0</v>
      </c>
      <c r="KE37" s="194">
        <f t="shared" si="49"/>
        <v>0</v>
      </c>
      <c r="KF37" s="194">
        <f t="shared" si="49"/>
        <v>0</v>
      </c>
      <c r="KG37" s="194">
        <f t="shared" si="49"/>
        <v>0</v>
      </c>
      <c r="KH37" s="194">
        <f t="shared" si="49"/>
        <v>0</v>
      </c>
      <c r="KI37" s="194">
        <f t="shared" si="49"/>
        <v>0</v>
      </c>
      <c r="KJ37" s="194">
        <f t="shared" si="49"/>
        <v>0</v>
      </c>
      <c r="KK37" s="194">
        <f t="shared" si="49"/>
        <v>0</v>
      </c>
      <c r="KL37" s="194">
        <f t="shared" si="49"/>
        <v>0</v>
      </c>
      <c r="KM37" s="194">
        <f t="shared" si="49"/>
        <v>0</v>
      </c>
      <c r="KN37" s="194">
        <f t="shared" si="49"/>
        <v>0</v>
      </c>
      <c r="KO37" s="194">
        <f t="shared" si="49"/>
        <v>0</v>
      </c>
      <c r="KP37" s="194">
        <f t="shared" si="49"/>
        <v>0</v>
      </c>
      <c r="KQ37" s="194">
        <f t="shared" si="49"/>
        <v>0</v>
      </c>
      <c r="KR37" s="194">
        <f t="shared" si="49"/>
        <v>0</v>
      </c>
      <c r="KS37" s="194">
        <f t="shared" si="49"/>
        <v>0</v>
      </c>
      <c r="KT37" s="194">
        <f t="shared" si="49"/>
        <v>0</v>
      </c>
      <c r="KU37" s="194">
        <f t="shared" si="49"/>
        <v>0</v>
      </c>
    </row>
    <row r="38" spans="2:307" ht="17" x14ac:dyDescent="0.15">
      <c r="B38" s="175">
        <f>B33+1</f>
        <v>15</v>
      </c>
      <c r="C38" s="180" t="s">
        <v>375</v>
      </c>
      <c r="D38" s="180"/>
      <c r="E38" s="185" t="s">
        <v>376</v>
      </c>
      <c r="F38" s="186" t="s">
        <v>388</v>
      </c>
      <c r="G38" s="196">
        <f>SUM(H38:KU38)</f>
        <v>0</v>
      </c>
      <c r="H38" s="193">
        <f>(H29*H32)/1000</f>
        <v>0</v>
      </c>
      <c r="I38" s="193">
        <f t="shared" ref="I38:BT38" si="50">(I29*I32)/1000</f>
        <v>0</v>
      </c>
      <c r="J38" s="193">
        <f t="shared" si="50"/>
        <v>0</v>
      </c>
      <c r="K38" s="193">
        <f t="shared" si="50"/>
        <v>0</v>
      </c>
      <c r="L38" s="193">
        <f t="shared" si="50"/>
        <v>0</v>
      </c>
      <c r="M38" s="193">
        <f t="shared" si="50"/>
        <v>0</v>
      </c>
      <c r="N38" s="193">
        <f t="shared" si="50"/>
        <v>0</v>
      </c>
      <c r="O38" s="193">
        <f t="shared" si="50"/>
        <v>0</v>
      </c>
      <c r="P38" s="193">
        <f t="shared" si="50"/>
        <v>0</v>
      </c>
      <c r="Q38" s="193">
        <f t="shared" si="50"/>
        <v>0</v>
      </c>
      <c r="R38" s="193">
        <f t="shared" si="50"/>
        <v>0</v>
      </c>
      <c r="S38" s="193">
        <f t="shared" si="50"/>
        <v>0</v>
      </c>
      <c r="T38" s="193">
        <f t="shared" si="50"/>
        <v>0</v>
      </c>
      <c r="U38" s="193">
        <f t="shared" si="50"/>
        <v>0</v>
      </c>
      <c r="V38" s="193">
        <f t="shared" si="50"/>
        <v>0</v>
      </c>
      <c r="W38" s="193">
        <f t="shared" si="50"/>
        <v>0</v>
      </c>
      <c r="X38" s="193">
        <f t="shared" si="50"/>
        <v>0</v>
      </c>
      <c r="Y38" s="193">
        <f t="shared" si="50"/>
        <v>0</v>
      </c>
      <c r="Z38" s="193">
        <f t="shared" si="50"/>
        <v>0</v>
      </c>
      <c r="AA38" s="193">
        <f t="shared" si="50"/>
        <v>0</v>
      </c>
      <c r="AB38" s="193">
        <f t="shared" si="50"/>
        <v>0</v>
      </c>
      <c r="AC38" s="193">
        <f t="shared" si="50"/>
        <v>0</v>
      </c>
      <c r="AD38" s="193">
        <f t="shared" si="50"/>
        <v>0</v>
      </c>
      <c r="AE38" s="193">
        <f t="shared" si="50"/>
        <v>0</v>
      </c>
      <c r="AF38" s="193">
        <f t="shared" si="50"/>
        <v>0</v>
      </c>
      <c r="AG38" s="193">
        <f t="shared" si="50"/>
        <v>0</v>
      </c>
      <c r="AH38" s="193">
        <f t="shared" si="50"/>
        <v>0</v>
      </c>
      <c r="AI38" s="193">
        <f t="shared" si="50"/>
        <v>0</v>
      </c>
      <c r="AJ38" s="193">
        <f t="shared" si="50"/>
        <v>0</v>
      </c>
      <c r="AK38" s="193">
        <f t="shared" si="50"/>
        <v>0</v>
      </c>
      <c r="AL38" s="193">
        <f t="shared" si="50"/>
        <v>0</v>
      </c>
      <c r="AM38" s="193">
        <f t="shared" si="50"/>
        <v>0</v>
      </c>
      <c r="AN38" s="193">
        <f t="shared" si="50"/>
        <v>0</v>
      </c>
      <c r="AO38" s="193">
        <f t="shared" si="50"/>
        <v>0</v>
      </c>
      <c r="AP38" s="193">
        <f t="shared" si="50"/>
        <v>0</v>
      </c>
      <c r="AQ38" s="193">
        <f t="shared" si="50"/>
        <v>0</v>
      </c>
      <c r="AR38" s="193">
        <f t="shared" si="50"/>
        <v>0</v>
      </c>
      <c r="AS38" s="193">
        <f t="shared" si="50"/>
        <v>0</v>
      </c>
      <c r="AT38" s="193">
        <f t="shared" si="50"/>
        <v>0</v>
      </c>
      <c r="AU38" s="193">
        <f t="shared" si="50"/>
        <v>0</v>
      </c>
      <c r="AV38" s="193">
        <f t="shared" si="50"/>
        <v>0</v>
      </c>
      <c r="AW38" s="193">
        <f t="shared" si="50"/>
        <v>0</v>
      </c>
      <c r="AX38" s="193">
        <f t="shared" si="50"/>
        <v>0</v>
      </c>
      <c r="AY38" s="193">
        <f t="shared" si="50"/>
        <v>0</v>
      </c>
      <c r="AZ38" s="193">
        <f t="shared" si="50"/>
        <v>0</v>
      </c>
      <c r="BA38" s="193">
        <f t="shared" si="50"/>
        <v>0</v>
      </c>
      <c r="BB38" s="193">
        <f t="shared" si="50"/>
        <v>0</v>
      </c>
      <c r="BC38" s="193">
        <f t="shared" si="50"/>
        <v>0</v>
      </c>
      <c r="BD38" s="193">
        <f t="shared" si="50"/>
        <v>0</v>
      </c>
      <c r="BE38" s="193">
        <f t="shared" si="50"/>
        <v>0</v>
      </c>
      <c r="BF38" s="193">
        <f t="shared" si="50"/>
        <v>0</v>
      </c>
      <c r="BG38" s="193">
        <f t="shared" si="50"/>
        <v>0</v>
      </c>
      <c r="BH38" s="193">
        <f t="shared" si="50"/>
        <v>0</v>
      </c>
      <c r="BI38" s="193">
        <f t="shared" si="50"/>
        <v>0</v>
      </c>
      <c r="BJ38" s="193">
        <f t="shared" si="50"/>
        <v>0</v>
      </c>
      <c r="BK38" s="193">
        <f t="shared" si="50"/>
        <v>0</v>
      </c>
      <c r="BL38" s="193">
        <f t="shared" si="50"/>
        <v>0</v>
      </c>
      <c r="BM38" s="193">
        <f t="shared" si="50"/>
        <v>0</v>
      </c>
      <c r="BN38" s="193">
        <f t="shared" si="50"/>
        <v>0</v>
      </c>
      <c r="BO38" s="193">
        <f t="shared" si="50"/>
        <v>0</v>
      </c>
      <c r="BP38" s="193">
        <f t="shared" si="50"/>
        <v>0</v>
      </c>
      <c r="BQ38" s="193">
        <f t="shared" si="50"/>
        <v>0</v>
      </c>
      <c r="BR38" s="193">
        <f t="shared" si="50"/>
        <v>0</v>
      </c>
      <c r="BS38" s="193">
        <f t="shared" si="50"/>
        <v>0</v>
      </c>
      <c r="BT38" s="193">
        <f t="shared" si="50"/>
        <v>0</v>
      </c>
      <c r="BU38" s="193">
        <f t="shared" ref="BU38:EF38" si="51">(BU29*BU32)/1000</f>
        <v>0</v>
      </c>
      <c r="BV38" s="193">
        <f t="shared" si="51"/>
        <v>0</v>
      </c>
      <c r="BW38" s="193">
        <f t="shared" si="51"/>
        <v>0</v>
      </c>
      <c r="BX38" s="193">
        <f t="shared" si="51"/>
        <v>0</v>
      </c>
      <c r="BY38" s="193">
        <f t="shared" si="51"/>
        <v>0</v>
      </c>
      <c r="BZ38" s="193">
        <f t="shared" si="51"/>
        <v>0</v>
      </c>
      <c r="CA38" s="193">
        <f t="shared" si="51"/>
        <v>0</v>
      </c>
      <c r="CB38" s="193">
        <f t="shared" si="51"/>
        <v>0</v>
      </c>
      <c r="CC38" s="193">
        <f t="shared" si="51"/>
        <v>0</v>
      </c>
      <c r="CD38" s="193">
        <f t="shared" si="51"/>
        <v>0</v>
      </c>
      <c r="CE38" s="193">
        <f t="shared" si="51"/>
        <v>0</v>
      </c>
      <c r="CF38" s="193">
        <f t="shared" si="51"/>
        <v>0</v>
      </c>
      <c r="CG38" s="193">
        <f t="shared" si="51"/>
        <v>0</v>
      </c>
      <c r="CH38" s="193">
        <f t="shared" si="51"/>
        <v>0</v>
      </c>
      <c r="CI38" s="193">
        <f t="shared" si="51"/>
        <v>0</v>
      </c>
      <c r="CJ38" s="193">
        <f t="shared" si="51"/>
        <v>0</v>
      </c>
      <c r="CK38" s="193">
        <f t="shared" si="51"/>
        <v>0</v>
      </c>
      <c r="CL38" s="193">
        <f t="shared" si="51"/>
        <v>0</v>
      </c>
      <c r="CM38" s="193">
        <f t="shared" si="51"/>
        <v>0</v>
      </c>
      <c r="CN38" s="193">
        <f t="shared" si="51"/>
        <v>0</v>
      </c>
      <c r="CO38" s="193">
        <f t="shared" si="51"/>
        <v>0</v>
      </c>
      <c r="CP38" s="193">
        <f t="shared" si="51"/>
        <v>0</v>
      </c>
      <c r="CQ38" s="193">
        <f t="shared" si="51"/>
        <v>0</v>
      </c>
      <c r="CR38" s="193">
        <f t="shared" si="51"/>
        <v>0</v>
      </c>
      <c r="CS38" s="193">
        <f t="shared" si="51"/>
        <v>0</v>
      </c>
      <c r="CT38" s="193">
        <f t="shared" si="51"/>
        <v>0</v>
      </c>
      <c r="CU38" s="193">
        <f t="shared" si="51"/>
        <v>0</v>
      </c>
      <c r="CV38" s="193">
        <f t="shared" si="51"/>
        <v>0</v>
      </c>
      <c r="CW38" s="193">
        <f t="shared" si="51"/>
        <v>0</v>
      </c>
      <c r="CX38" s="193">
        <f t="shared" si="51"/>
        <v>0</v>
      </c>
      <c r="CY38" s="193">
        <f t="shared" si="51"/>
        <v>0</v>
      </c>
      <c r="CZ38" s="193">
        <f t="shared" si="51"/>
        <v>0</v>
      </c>
      <c r="DA38" s="193">
        <f t="shared" si="51"/>
        <v>0</v>
      </c>
      <c r="DB38" s="193">
        <f t="shared" si="51"/>
        <v>0</v>
      </c>
      <c r="DC38" s="193">
        <f t="shared" si="51"/>
        <v>0</v>
      </c>
      <c r="DD38" s="193">
        <f t="shared" si="51"/>
        <v>0</v>
      </c>
      <c r="DE38" s="193">
        <f t="shared" si="51"/>
        <v>0</v>
      </c>
      <c r="DF38" s="193">
        <f t="shared" si="51"/>
        <v>0</v>
      </c>
      <c r="DG38" s="193">
        <f t="shared" si="51"/>
        <v>0</v>
      </c>
      <c r="DH38" s="193">
        <f t="shared" si="51"/>
        <v>0</v>
      </c>
      <c r="DI38" s="193">
        <f t="shared" si="51"/>
        <v>0</v>
      </c>
      <c r="DJ38" s="193">
        <f t="shared" si="51"/>
        <v>0</v>
      </c>
      <c r="DK38" s="193">
        <f t="shared" si="51"/>
        <v>0</v>
      </c>
      <c r="DL38" s="193">
        <f t="shared" si="51"/>
        <v>0</v>
      </c>
      <c r="DM38" s="193">
        <f t="shared" si="51"/>
        <v>0</v>
      </c>
      <c r="DN38" s="193">
        <f t="shared" si="51"/>
        <v>0</v>
      </c>
      <c r="DO38" s="193">
        <f t="shared" si="51"/>
        <v>0</v>
      </c>
      <c r="DP38" s="193">
        <f t="shared" si="51"/>
        <v>0</v>
      </c>
      <c r="DQ38" s="193">
        <f t="shared" si="51"/>
        <v>0</v>
      </c>
      <c r="DR38" s="193">
        <f t="shared" si="51"/>
        <v>0</v>
      </c>
      <c r="DS38" s="193">
        <f t="shared" si="51"/>
        <v>0</v>
      </c>
      <c r="DT38" s="193">
        <f t="shared" si="51"/>
        <v>0</v>
      </c>
      <c r="DU38" s="193">
        <f t="shared" si="51"/>
        <v>0</v>
      </c>
      <c r="DV38" s="193">
        <f t="shared" si="51"/>
        <v>0</v>
      </c>
      <c r="DW38" s="193">
        <f t="shared" si="51"/>
        <v>0</v>
      </c>
      <c r="DX38" s="193">
        <f t="shared" si="51"/>
        <v>0</v>
      </c>
      <c r="DY38" s="193">
        <f t="shared" si="51"/>
        <v>0</v>
      </c>
      <c r="DZ38" s="193">
        <f t="shared" si="51"/>
        <v>0</v>
      </c>
      <c r="EA38" s="193">
        <f t="shared" si="51"/>
        <v>0</v>
      </c>
      <c r="EB38" s="193">
        <f t="shared" si="51"/>
        <v>0</v>
      </c>
      <c r="EC38" s="193">
        <f t="shared" si="51"/>
        <v>0</v>
      </c>
      <c r="ED38" s="193">
        <f t="shared" si="51"/>
        <v>0</v>
      </c>
      <c r="EE38" s="193">
        <f t="shared" si="51"/>
        <v>0</v>
      </c>
      <c r="EF38" s="193">
        <f t="shared" si="51"/>
        <v>0</v>
      </c>
      <c r="EG38" s="193">
        <f t="shared" ref="EG38:GR38" si="52">(EG29*EG32)/1000</f>
        <v>0</v>
      </c>
      <c r="EH38" s="193">
        <f t="shared" si="52"/>
        <v>0</v>
      </c>
      <c r="EI38" s="193">
        <f t="shared" si="52"/>
        <v>0</v>
      </c>
      <c r="EJ38" s="193">
        <f t="shared" si="52"/>
        <v>0</v>
      </c>
      <c r="EK38" s="193">
        <f t="shared" si="52"/>
        <v>0</v>
      </c>
      <c r="EL38" s="193">
        <f t="shared" si="52"/>
        <v>0</v>
      </c>
      <c r="EM38" s="193">
        <f t="shared" si="52"/>
        <v>0</v>
      </c>
      <c r="EN38" s="193">
        <f t="shared" si="52"/>
        <v>0</v>
      </c>
      <c r="EO38" s="193">
        <f t="shared" si="52"/>
        <v>0</v>
      </c>
      <c r="EP38" s="193">
        <f t="shared" si="52"/>
        <v>0</v>
      </c>
      <c r="EQ38" s="193">
        <f t="shared" si="52"/>
        <v>0</v>
      </c>
      <c r="ER38" s="193">
        <f t="shared" si="52"/>
        <v>0</v>
      </c>
      <c r="ES38" s="193">
        <f t="shared" si="52"/>
        <v>0</v>
      </c>
      <c r="ET38" s="193">
        <f t="shared" si="52"/>
        <v>0</v>
      </c>
      <c r="EU38" s="193">
        <f t="shared" si="52"/>
        <v>0</v>
      </c>
      <c r="EV38" s="193">
        <f t="shared" si="52"/>
        <v>0</v>
      </c>
      <c r="EW38" s="193">
        <f t="shared" si="52"/>
        <v>0</v>
      </c>
      <c r="EX38" s="193">
        <f t="shared" si="52"/>
        <v>0</v>
      </c>
      <c r="EY38" s="193">
        <f t="shared" si="52"/>
        <v>0</v>
      </c>
      <c r="EZ38" s="193">
        <f t="shared" si="52"/>
        <v>0</v>
      </c>
      <c r="FA38" s="193">
        <f t="shared" si="52"/>
        <v>0</v>
      </c>
      <c r="FB38" s="193">
        <f t="shared" si="52"/>
        <v>0</v>
      </c>
      <c r="FC38" s="193">
        <f t="shared" si="52"/>
        <v>0</v>
      </c>
      <c r="FD38" s="193">
        <f t="shared" si="52"/>
        <v>0</v>
      </c>
      <c r="FE38" s="193">
        <f t="shared" si="52"/>
        <v>0</v>
      </c>
      <c r="FF38" s="193">
        <f t="shared" si="52"/>
        <v>0</v>
      </c>
      <c r="FG38" s="193">
        <f t="shared" si="52"/>
        <v>0</v>
      </c>
      <c r="FH38" s="193">
        <f t="shared" si="52"/>
        <v>0</v>
      </c>
      <c r="FI38" s="193">
        <f t="shared" si="52"/>
        <v>0</v>
      </c>
      <c r="FJ38" s="193">
        <f t="shared" si="52"/>
        <v>0</v>
      </c>
      <c r="FK38" s="193">
        <f t="shared" si="52"/>
        <v>0</v>
      </c>
      <c r="FL38" s="193">
        <f t="shared" si="52"/>
        <v>0</v>
      </c>
      <c r="FM38" s="193">
        <f t="shared" si="52"/>
        <v>0</v>
      </c>
      <c r="FN38" s="193">
        <f t="shared" si="52"/>
        <v>0</v>
      </c>
      <c r="FO38" s="193">
        <f t="shared" si="52"/>
        <v>0</v>
      </c>
      <c r="FP38" s="193">
        <f t="shared" si="52"/>
        <v>0</v>
      </c>
      <c r="FQ38" s="193">
        <f t="shared" si="52"/>
        <v>0</v>
      </c>
      <c r="FR38" s="193">
        <f t="shared" si="52"/>
        <v>0</v>
      </c>
      <c r="FS38" s="193">
        <f t="shared" si="52"/>
        <v>0</v>
      </c>
      <c r="FT38" s="193">
        <f t="shared" si="52"/>
        <v>0</v>
      </c>
      <c r="FU38" s="193">
        <f t="shared" si="52"/>
        <v>0</v>
      </c>
      <c r="FV38" s="193">
        <f t="shared" si="52"/>
        <v>0</v>
      </c>
      <c r="FW38" s="193">
        <f t="shared" si="52"/>
        <v>0</v>
      </c>
      <c r="FX38" s="193">
        <f t="shared" si="52"/>
        <v>0</v>
      </c>
      <c r="FY38" s="193">
        <f t="shared" si="52"/>
        <v>0</v>
      </c>
      <c r="FZ38" s="193">
        <f t="shared" si="52"/>
        <v>0</v>
      </c>
      <c r="GA38" s="193">
        <f t="shared" si="52"/>
        <v>0</v>
      </c>
      <c r="GB38" s="193">
        <f t="shared" si="52"/>
        <v>0</v>
      </c>
      <c r="GC38" s="193">
        <f t="shared" si="52"/>
        <v>0</v>
      </c>
      <c r="GD38" s="193">
        <f t="shared" si="52"/>
        <v>0</v>
      </c>
      <c r="GE38" s="193">
        <f t="shared" si="52"/>
        <v>0</v>
      </c>
      <c r="GF38" s="193">
        <f t="shared" si="52"/>
        <v>0</v>
      </c>
      <c r="GG38" s="193">
        <f t="shared" si="52"/>
        <v>0</v>
      </c>
      <c r="GH38" s="193">
        <f t="shared" si="52"/>
        <v>0</v>
      </c>
      <c r="GI38" s="193">
        <f t="shared" si="52"/>
        <v>0</v>
      </c>
      <c r="GJ38" s="193">
        <f t="shared" si="52"/>
        <v>0</v>
      </c>
      <c r="GK38" s="193">
        <f t="shared" si="52"/>
        <v>0</v>
      </c>
      <c r="GL38" s="193">
        <f t="shared" si="52"/>
        <v>0</v>
      </c>
      <c r="GM38" s="193">
        <f t="shared" si="52"/>
        <v>0</v>
      </c>
      <c r="GN38" s="193">
        <f t="shared" si="52"/>
        <v>0</v>
      </c>
      <c r="GO38" s="193">
        <f t="shared" si="52"/>
        <v>0</v>
      </c>
      <c r="GP38" s="193">
        <f t="shared" si="52"/>
        <v>0</v>
      </c>
      <c r="GQ38" s="193">
        <f t="shared" si="52"/>
        <v>0</v>
      </c>
      <c r="GR38" s="193">
        <f t="shared" si="52"/>
        <v>0</v>
      </c>
      <c r="GS38" s="193">
        <f t="shared" ref="GS38:JD38" si="53">(GS29*GS32)/1000</f>
        <v>0</v>
      </c>
      <c r="GT38" s="193">
        <f t="shared" si="53"/>
        <v>0</v>
      </c>
      <c r="GU38" s="193">
        <f t="shared" si="53"/>
        <v>0</v>
      </c>
      <c r="GV38" s="193">
        <f t="shared" si="53"/>
        <v>0</v>
      </c>
      <c r="GW38" s="193">
        <f t="shared" si="53"/>
        <v>0</v>
      </c>
      <c r="GX38" s="193">
        <f t="shared" si="53"/>
        <v>0</v>
      </c>
      <c r="GY38" s="193">
        <f t="shared" si="53"/>
        <v>0</v>
      </c>
      <c r="GZ38" s="193">
        <f t="shared" si="53"/>
        <v>0</v>
      </c>
      <c r="HA38" s="193">
        <f t="shared" si="53"/>
        <v>0</v>
      </c>
      <c r="HB38" s="193">
        <f t="shared" si="53"/>
        <v>0</v>
      </c>
      <c r="HC38" s="193">
        <f t="shared" si="53"/>
        <v>0</v>
      </c>
      <c r="HD38" s="193">
        <f t="shared" si="53"/>
        <v>0</v>
      </c>
      <c r="HE38" s="193">
        <f t="shared" si="53"/>
        <v>0</v>
      </c>
      <c r="HF38" s="193">
        <f t="shared" si="53"/>
        <v>0</v>
      </c>
      <c r="HG38" s="193">
        <f t="shared" si="53"/>
        <v>0</v>
      </c>
      <c r="HH38" s="193">
        <f t="shared" si="53"/>
        <v>0</v>
      </c>
      <c r="HI38" s="193">
        <f t="shared" si="53"/>
        <v>0</v>
      </c>
      <c r="HJ38" s="193">
        <f t="shared" si="53"/>
        <v>0</v>
      </c>
      <c r="HK38" s="193">
        <f t="shared" si="53"/>
        <v>0</v>
      </c>
      <c r="HL38" s="193">
        <f t="shared" si="53"/>
        <v>0</v>
      </c>
      <c r="HM38" s="193">
        <f t="shared" si="53"/>
        <v>0</v>
      </c>
      <c r="HN38" s="193">
        <f t="shared" si="53"/>
        <v>0</v>
      </c>
      <c r="HO38" s="193">
        <f t="shared" si="53"/>
        <v>0</v>
      </c>
      <c r="HP38" s="193">
        <f t="shared" si="53"/>
        <v>0</v>
      </c>
      <c r="HQ38" s="193">
        <f t="shared" si="53"/>
        <v>0</v>
      </c>
      <c r="HR38" s="193">
        <f t="shared" si="53"/>
        <v>0</v>
      </c>
      <c r="HS38" s="193">
        <f t="shared" si="53"/>
        <v>0</v>
      </c>
      <c r="HT38" s="193">
        <f t="shared" si="53"/>
        <v>0</v>
      </c>
      <c r="HU38" s="193">
        <f t="shared" si="53"/>
        <v>0</v>
      </c>
      <c r="HV38" s="193">
        <f t="shared" si="53"/>
        <v>0</v>
      </c>
      <c r="HW38" s="193">
        <f t="shared" si="53"/>
        <v>0</v>
      </c>
      <c r="HX38" s="193">
        <f t="shared" si="53"/>
        <v>0</v>
      </c>
      <c r="HY38" s="193">
        <f t="shared" si="53"/>
        <v>0</v>
      </c>
      <c r="HZ38" s="193">
        <f t="shared" si="53"/>
        <v>0</v>
      </c>
      <c r="IA38" s="193">
        <f t="shared" si="53"/>
        <v>0</v>
      </c>
      <c r="IB38" s="193">
        <f t="shared" si="53"/>
        <v>0</v>
      </c>
      <c r="IC38" s="193">
        <f t="shared" si="53"/>
        <v>0</v>
      </c>
      <c r="ID38" s="193">
        <f t="shared" si="53"/>
        <v>0</v>
      </c>
      <c r="IE38" s="193">
        <f t="shared" si="53"/>
        <v>0</v>
      </c>
      <c r="IF38" s="193">
        <f t="shared" si="53"/>
        <v>0</v>
      </c>
      <c r="IG38" s="193">
        <f t="shared" si="53"/>
        <v>0</v>
      </c>
      <c r="IH38" s="193">
        <f t="shared" si="53"/>
        <v>0</v>
      </c>
      <c r="II38" s="193">
        <f t="shared" si="53"/>
        <v>0</v>
      </c>
      <c r="IJ38" s="193">
        <f t="shared" si="53"/>
        <v>0</v>
      </c>
      <c r="IK38" s="193">
        <f t="shared" si="53"/>
        <v>0</v>
      </c>
      <c r="IL38" s="193">
        <f t="shared" si="53"/>
        <v>0</v>
      </c>
      <c r="IM38" s="193">
        <f t="shared" si="53"/>
        <v>0</v>
      </c>
      <c r="IN38" s="193">
        <f t="shared" si="53"/>
        <v>0</v>
      </c>
      <c r="IO38" s="193">
        <f t="shared" si="53"/>
        <v>0</v>
      </c>
      <c r="IP38" s="193">
        <f t="shared" si="53"/>
        <v>0</v>
      </c>
      <c r="IQ38" s="193">
        <f t="shared" si="53"/>
        <v>0</v>
      </c>
      <c r="IR38" s="193">
        <f t="shared" si="53"/>
        <v>0</v>
      </c>
      <c r="IS38" s="193">
        <f t="shared" si="53"/>
        <v>0</v>
      </c>
      <c r="IT38" s="193">
        <f t="shared" si="53"/>
        <v>0</v>
      </c>
      <c r="IU38" s="193">
        <f t="shared" si="53"/>
        <v>0</v>
      </c>
      <c r="IV38" s="193">
        <f t="shared" si="53"/>
        <v>0</v>
      </c>
      <c r="IW38" s="193">
        <f t="shared" si="53"/>
        <v>0</v>
      </c>
      <c r="IX38" s="193">
        <f t="shared" si="53"/>
        <v>0</v>
      </c>
      <c r="IY38" s="193">
        <f t="shared" si="53"/>
        <v>0</v>
      </c>
      <c r="IZ38" s="193">
        <f t="shared" si="53"/>
        <v>0</v>
      </c>
      <c r="JA38" s="193">
        <f t="shared" si="53"/>
        <v>0</v>
      </c>
      <c r="JB38" s="193">
        <f t="shared" si="53"/>
        <v>0</v>
      </c>
      <c r="JC38" s="193">
        <f t="shared" si="53"/>
        <v>0</v>
      </c>
      <c r="JD38" s="193">
        <f t="shared" si="53"/>
        <v>0</v>
      </c>
      <c r="JE38" s="193">
        <f t="shared" ref="JE38:KU38" si="54">(JE29*JE32)/1000</f>
        <v>0</v>
      </c>
      <c r="JF38" s="193">
        <f t="shared" si="54"/>
        <v>0</v>
      </c>
      <c r="JG38" s="193">
        <f t="shared" si="54"/>
        <v>0</v>
      </c>
      <c r="JH38" s="193">
        <f t="shared" si="54"/>
        <v>0</v>
      </c>
      <c r="JI38" s="193">
        <f t="shared" si="54"/>
        <v>0</v>
      </c>
      <c r="JJ38" s="193">
        <f t="shared" si="54"/>
        <v>0</v>
      </c>
      <c r="JK38" s="193">
        <f t="shared" si="54"/>
        <v>0</v>
      </c>
      <c r="JL38" s="193">
        <f t="shared" si="54"/>
        <v>0</v>
      </c>
      <c r="JM38" s="193">
        <f t="shared" si="54"/>
        <v>0</v>
      </c>
      <c r="JN38" s="193">
        <f t="shared" si="54"/>
        <v>0</v>
      </c>
      <c r="JO38" s="193">
        <f t="shared" si="54"/>
        <v>0</v>
      </c>
      <c r="JP38" s="193">
        <f t="shared" si="54"/>
        <v>0</v>
      </c>
      <c r="JQ38" s="193">
        <f t="shared" si="54"/>
        <v>0</v>
      </c>
      <c r="JR38" s="193">
        <f t="shared" si="54"/>
        <v>0</v>
      </c>
      <c r="JS38" s="193">
        <f t="shared" si="54"/>
        <v>0</v>
      </c>
      <c r="JT38" s="193">
        <f t="shared" si="54"/>
        <v>0</v>
      </c>
      <c r="JU38" s="193">
        <f t="shared" si="54"/>
        <v>0</v>
      </c>
      <c r="JV38" s="193">
        <f t="shared" si="54"/>
        <v>0</v>
      </c>
      <c r="JW38" s="193">
        <f t="shared" si="54"/>
        <v>0</v>
      </c>
      <c r="JX38" s="193">
        <f t="shared" si="54"/>
        <v>0</v>
      </c>
      <c r="JY38" s="193">
        <f t="shared" si="54"/>
        <v>0</v>
      </c>
      <c r="JZ38" s="193">
        <f t="shared" si="54"/>
        <v>0</v>
      </c>
      <c r="KA38" s="193">
        <f t="shared" si="54"/>
        <v>0</v>
      </c>
      <c r="KB38" s="193">
        <f t="shared" si="54"/>
        <v>0</v>
      </c>
      <c r="KC38" s="193">
        <f t="shared" si="54"/>
        <v>0</v>
      </c>
      <c r="KD38" s="193">
        <f t="shared" si="54"/>
        <v>0</v>
      </c>
      <c r="KE38" s="193">
        <f t="shared" si="54"/>
        <v>0</v>
      </c>
      <c r="KF38" s="193">
        <f t="shared" si="54"/>
        <v>0</v>
      </c>
      <c r="KG38" s="193">
        <f t="shared" si="54"/>
        <v>0</v>
      </c>
      <c r="KH38" s="193">
        <f t="shared" si="54"/>
        <v>0</v>
      </c>
      <c r="KI38" s="193">
        <f t="shared" si="54"/>
        <v>0</v>
      </c>
      <c r="KJ38" s="193">
        <f t="shared" si="54"/>
        <v>0</v>
      </c>
      <c r="KK38" s="193">
        <f t="shared" si="54"/>
        <v>0</v>
      </c>
      <c r="KL38" s="193">
        <f t="shared" si="54"/>
        <v>0</v>
      </c>
      <c r="KM38" s="193">
        <f t="shared" si="54"/>
        <v>0</v>
      </c>
      <c r="KN38" s="193">
        <f t="shared" si="54"/>
        <v>0</v>
      </c>
      <c r="KO38" s="193">
        <f t="shared" si="54"/>
        <v>0</v>
      </c>
      <c r="KP38" s="193">
        <f t="shared" si="54"/>
        <v>0</v>
      </c>
      <c r="KQ38" s="193">
        <f t="shared" si="54"/>
        <v>0</v>
      </c>
      <c r="KR38" s="193">
        <f t="shared" si="54"/>
        <v>0</v>
      </c>
      <c r="KS38" s="193">
        <f t="shared" si="54"/>
        <v>0</v>
      </c>
      <c r="KT38" s="193">
        <f t="shared" si="54"/>
        <v>0</v>
      </c>
      <c r="KU38" s="193">
        <f t="shared" si="54"/>
        <v>0</v>
      </c>
    </row>
    <row r="39" spans="2:307" ht="17" x14ac:dyDescent="0.15">
      <c r="B39" s="175">
        <f>B38+1</f>
        <v>16</v>
      </c>
      <c r="C39" s="180" t="s">
        <v>378</v>
      </c>
      <c r="D39" s="180"/>
      <c r="E39" s="185" t="s">
        <v>362</v>
      </c>
      <c r="F39" s="186" t="s">
        <v>389</v>
      </c>
      <c r="G39" s="196">
        <f>SUM(H39:KU39)</f>
        <v>0</v>
      </c>
      <c r="H39" s="193">
        <f>H29*H37</f>
        <v>0</v>
      </c>
      <c r="I39" s="193">
        <f t="shared" ref="I39:BT39" si="55">I29*I37</f>
        <v>0</v>
      </c>
      <c r="J39" s="193">
        <f t="shared" si="55"/>
        <v>0</v>
      </c>
      <c r="K39" s="193">
        <f t="shared" si="55"/>
        <v>0</v>
      </c>
      <c r="L39" s="193">
        <f t="shared" si="55"/>
        <v>0</v>
      </c>
      <c r="M39" s="193">
        <f t="shared" si="55"/>
        <v>0</v>
      </c>
      <c r="N39" s="193">
        <f t="shared" si="55"/>
        <v>0</v>
      </c>
      <c r="O39" s="193">
        <f t="shared" si="55"/>
        <v>0</v>
      </c>
      <c r="P39" s="193">
        <f t="shared" si="55"/>
        <v>0</v>
      </c>
      <c r="Q39" s="193">
        <f t="shared" si="55"/>
        <v>0</v>
      </c>
      <c r="R39" s="193">
        <f t="shared" si="55"/>
        <v>0</v>
      </c>
      <c r="S39" s="193">
        <f t="shared" si="55"/>
        <v>0</v>
      </c>
      <c r="T39" s="193">
        <f t="shared" si="55"/>
        <v>0</v>
      </c>
      <c r="U39" s="193">
        <f t="shared" si="55"/>
        <v>0</v>
      </c>
      <c r="V39" s="193">
        <f t="shared" si="55"/>
        <v>0</v>
      </c>
      <c r="W39" s="193">
        <f t="shared" si="55"/>
        <v>0</v>
      </c>
      <c r="X39" s="193">
        <f t="shared" si="55"/>
        <v>0</v>
      </c>
      <c r="Y39" s="193">
        <f t="shared" si="55"/>
        <v>0</v>
      </c>
      <c r="Z39" s="193">
        <f t="shared" si="55"/>
        <v>0</v>
      </c>
      <c r="AA39" s="193">
        <f t="shared" si="55"/>
        <v>0</v>
      </c>
      <c r="AB39" s="193">
        <f t="shared" si="55"/>
        <v>0</v>
      </c>
      <c r="AC39" s="193">
        <f t="shared" si="55"/>
        <v>0</v>
      </c>
      <c r="AD39" s="193">
        <f t="shared" si="55"/>
        <v>0</v>
      </c>
      <c r="AE39" s="193">
        <f t="shared" si="55"/>
        <v>0</v>
      </c>
      <c r="AF39" s="193">
        <f t="shared" si="55"/>
        <v>0</v>
      </c>
      <c r="AG39" s="193">
        <f t="shared" si="55"/>
        <v>0</v>
      </c>
      <c r="AH39" s="193">
        <f t="shared" si="55"/>
        <v>0</v>
      </c>
      <c r="AI39" s="193">
        <f t="shared" si="55"/>
        <v>0</v>
      </c>
      <c r="AJ39" s="193">
        <f t="shared" si="55"/>
        <v>0</v>
      </c>
      <c r="AK39" s="193">
        <f t="shared" si="55"/>
        <v>0</v>
      </c>
      <c r="AL39" s="193">
        <f t="shared" si="55"/>
        <v>0</v>
      </c>
      <c r="AM39" s="193">
        <f t="shared" si="55"/>
        <v>0</v>
      </c>
      <c r="AN39" s="193">
        <f t="shared" si="55"/>
        <v>0</v>
      </c>
      <c r="AO39" s="193">
        <f t="shared" si="55"/>
        <v>0</v>
      </c>
      <c r="AP39" s="193">
        <f t="shared" si="55"/>
        <v>0</v>
      </c>
      <c r="AQ39" s="193">
        <f t="shared" si="55"/>
        <v>0</v>
      </c>
      <c r="AR39" s="193">
        <f t="shared" si="55"/>
        <v>0</v>
      </c>
      <c r="AS39" s="193">
        <f t="shared" si="55"/>
        <v>0</v>
      </c>
      <c r="AT39" s="193">
        <f t="shared" si="55"/>
        <v>0</v>
      </c>
      <c r="AU39" s="193">
        <f t="shared" si="55"/>
        <v>0</v>
      </c>
      <c r="AV39" s="193">
        <f t="shared" si="55"/>
        <v>0</v>
      </c>
      <c r="AW39" s="193">
        <f t="shared" si="55"/>
        <v>0</v>
      </c>
      <c r="AX39" s="193">
        <f t="shared" si="55"/>
        <v>0</v>
      </c>
      <c r="AY39" s="193">
        <f t="shared" si="55"/>
        <v>0</v>
      </c>
      <c r="AZ39" s="193">
        <f t="shared" si="55"/>
        <v>0</v>
      </c>
      <c r="BA39" s="193">
        <f t="shared" si="55"/>
        <v>0</v>
      </c>
      <c r="BB39" s="193">
        <f t="shared" si="55"/>
        <v>0</v>
      </c>
      <c r="BC39" s="193">
        <f t="shared" si="55"/>
        <v>0</v>
      </c>
      <c r="BD39" s="193">
        <f t="shared" si="55"/>
        <v>0</v>
      </c>
      <c r="BE39" s="193">
        <f t="shared" si="55"/>
        <v>0</v>
      </c>
      <c r="BF39" s="193">
        <f t="shared" si="55"/>
        <v>0</v>
      </c>
      <c r="BG39" s="193">
        <f t="shared" si="55"/>
        <v>0</v>
      </c>
      <c r="BH39" s="193">
        <f t="shared" si="55"/>
        <v>0</v>
      </c>
      <c r="BI39" s="193">
        <f t="shared" si="55"/>
        <v>0</v>
      </c>
      <c r="BJ39" s="193">
        <f t="shared" si="55"/>
        <v>0</v>
      </c>
      <c r="BK39" s="193">
        <f t="shared" si="55"/>
        <v>0</v>
      </c>
      <c r="BL39" s="193">
        <f t="shared" si="55"/>
        <v>0</v>
      </c>
      <c r="BM39" s="193">
        <f t="shared" si="55"/>
        <v>0</v>
      </c>
      <c r="BN39" s="193">
        <f t="shared" si="55"/>
        <v>0</v>
      </c>
      <c r="BO39" s="193">
        <f t="shared" si="55"/>
        <v>0</v>
      </c>
      <c r="BP39" s="193">
        <f t="shared" si="55"/>
        <v>0</v>
      </c>
      <c r="BQ39" s="193">
        <f t="shared" si="55"/>
        <v>0</v>
      </c>
      <c r="BR39" s="193">
        <f t="shared" si="55"/>
        <v>0</v>
      </c>
      <c r="BS39" s="193">
        <f t="shared" si="55"/>
        <v>0</v>
      </c>
      <c r="BT39" s="193">
        <f t="shared" si="55"/>
        <v>0</v>
      </c>
      <c r="BU39" s="193">
        <f t="shared" ref="BU39:EF39" si="56">BU29*BU37</f>
        <v>0</v>
      </c>
      <c r="BV39" s="193">
        <f t="shared" si="56"/>
        <v>0</v>
      </c>
      <c r="BW39" s="193">
        <f t="shared" si="56"/>
        <v>0</v>
      </c>
      <c r="BX39" s="193">
        <f t="shared" si="56"/>
        <v>0</v>
      </c>
      <c r="BY39" s="193">
        <f t="shared" si="56"/>
        <v>0</v>
      </c>
      <c r="BZ39" s="193">
        <f t="shared" si="56"/>
        <v>0</v>
      </c>
      <c r="CA39" s="193">
        <f t="shared" si="56"/>
        <v>0</v>
      </c>
      <c r="CB39" s="193">
        <f t="shared" si="56"/>
        <v>0</v>
      </c>
      <c r="CC39" s="193">
        <f t="shared" si="56"/>
        <v>0</v>
      </c>
      <c r="CD39" s="193">
        <f t="shared" si="56"/>
        <v>0</v>
      </c>
      <c r="CE39" s="193">
        <f t="shared" si="56"/>
        <v>0</v>
      </c>
      <c r="CF39" s="193">
        <f t="shared" si="56"/>
        <v>0</v>
      </c>
      <c r="CG39" s="193">
        <f t="shared" si="56"/>
        <v>0</v>
      </c>
      <c r="CH39" s="193">
        <f t="shared" si="56"/>
        <v>0</v>
      </c>
      <c r="CI39" s="193">
        <f t="shared" si="56"/>
        <v>0</v>
      </c>
      <c r="CJ39" s="193">
        <f t="shared" si="56"/>
        <v>0</v>
      </c>
      <c r="CK39" s="193">
        <f t="shared" si="56"/>
        <v>0</v>
      </c>
      <c r="CL39" s="193">
        <f t="shared" si="56"/>
        <v>0</v>
      </c>
      <c r="CM39" s="193">
        <f t="shared" si="56"/>
        <v>0</v>
      </c>
      <c r="CN39" s="193">
        <f t="shared" si="56"/>
        <v>0</v>
      </c>
      <c r="CO39" s="193">
        <f t="shared" si="56"/>
        <v>0</v>
      </c>
      <c r="CP39" s="193">
        <f t="shared" si="56"/>
        <v>0</v>
      </c>
      <c r="CQ39" s="193">
        <f t="shared" si="56"/>
        <v>0</v>
      </c>
      <c r="CR39" s="193">
        <f t="shared" si="56"/>
        <v>0</v>
      </c>
      <c r="CS39" s="193">
        <f t="shared" si="56"/>
        <v>0</v>
      </c>
      <c r="CT39" s="193">
        <f t="shared" si="56"/>
        <v>0</v>
      </c>
      <c r="CU39" s="193">
        <f t="shared" si="56"/>
        <v>0</v>
      </c>
      <c r="CV39" s="193">
        <f t="shared" si="56"/>
        <v>0</v>
      </c>
      <c r="CW39" s="193">
        <f t="shared" si="56"/>
        <v>0</v>
      </c>
      <c r="CX39" s="193">
        <f t="shared" si="56"/>
        <v>0</v>
      </c>
      <c r="CY39" s="193">
        <f t="shared" si="56"/>
        <v>0</v>
      </c>
      <c r="CZ39" s="193">
        <f t="shared" si="56"/>
        <v>0</v>
      </c>
      <c r="DA39" s="193">
        <f t="shared" si="56"/>
        <v>0</v>
      </c>
      <c r="DB39" s="193">
        <f t="shared" si="56"/>
        <v>0</v>
      </c>
      <c r="DC39" s="193">
        <f t="shared" si="56"/>
        <v>0</v>
      </c>
      <c r="DD39" s="193">
        <f t="shared" si="56"/>
        <v>0</v>
      </c>
      <c r="DE39" s="193">
        <f t="shared" si="56"/>
        <v>0</v>
      </c>
      <c r="DF39" s="193">
        <f t="shared" si="56"/>
        <v>0</v>
      </c>
      <c r="DG39" s="193">
        <f t="shared" si="56"/>
        <v>0</v>
      </c>
      <c r="DH39" s="193">
        <f t="shared" si="56"/>
        <v>0</v>
      </c>
      <c r="DI39" s="193">
        <f t="shared" si="56"/>
        <v>0</v>
      </c>
      <c r="DJ39" s="193">
        <f t="shared" si="56"/>
        <v>0</v>
      </c>
      <c r="DK39" s="193">
        <f t="shared" si="56"/>
        <v>0</v>
      </c>
      <c r="DL39" s="193">
        <f t="shared" si="56"/>
        <v>0</v>
      </c>
      <c r="DM39" s="193">
        <f t="shared" si="56"/>
        <v>0</v>
      </c>
      <c r="DN39" s="193">
        <f t="shared" si="56"/>
        <v>0</v>
      </c>
      <c r="DO39" s="193">
        <f t="shared" si="56"/>
        <v>0</v>
      </c>
      <c r="DP39" s="193">
        <f t="shared" si="56"/>
        <v>0</v>
      </c>
      <c r="DQ39" s="193">
        <f t="shared" si="56"/>
        <v>0</v>
      </c>
      <c r="DR39" s="193">
        <f t="shared" si="56"/>
        <v>0</v>
      </c>
      <c r="DS39" s="193">
        <f t="shared" si="56"/>
        <v>0</v>
      </c>
      <c r="DT39" s="193">
        <f t="shared" si="56"/>
        <v>0</v>
      </c>
      <c r="DU39" s="193">
        <f t="shared" si="56"/>
        <v>0</v>
      </c>
      <c r="DV39" s="193">
        <f t="shared" si="56"/>
        <v>0</v>
      </c>
      <c r="DW39" s="193">
        <f t="shared" si="56"/>
        <v>0</v>
      </c>
      <c r="DX39" s="193">
        <f t="shared" si="56"/>
        <v>0</v>
      </c>
      <c r="DY39" s="193">
        <f t="shared" si="56"/>
        <v>0</v>
      </c>
      <c r="DZ39" s="193">
        <f t="shared" si="56"/>
        <v>0</v>
      </c>
      <c r="EA39" s="193">
        <f t="shared" si="56"/>
        <v>0</v>
      </c>
      <c r="EB39" s="193">
        <f t="shared" si="56"/>
        <v>0</v>
      </c>
      <c r="EC39" s="193">
        <f t="shared" si="56"/>
        <v>0</v>
      </c>
      <c r="ED39" s="193">
        <f t="shared" si="56"/>
        <v>0</v>
      </c>
      <c r="EE39" s="193">
        <f t="shared" si="56"/>
        <v>0</v>
      </c>
      <c r="EF39" s="193">
        <f t="shared" si="56"/>
        <v>0</v>
      </c>
      <c r="EG39" s="193">
        <f t="shared" ref="EG39:GR39" si="57">EG29*EG37</f>
        <v>0</v>
      </c>
      <c r="EH39" s="193">
        <f t="shared" si="57"/>
        <v>0</v>
      </c>
      <c r="EI39" s="193">
        <f t="shared" si="57"/>
        <v>0</v>
      </c>
      <c r="EJ39" s="193">
        <f t="shared" si="57"/>
        <v>0</v>
      </c>
      <c r="EK39" s="193">
        <f t="shared" si="57"/>
        <v>0</v>
      </c>
      <c r="EL39" s="193">
        <f t="shared" si="57"/>
        <v>0</v>
      </c>
      <c r="EM39" s="193">
        <f t="shared" si="57"/>
        <v>0</v>
      </c>
      <c r="EN39" s="193">
        <f t="shared" si="57"/>
        <v>0</v>
      </c>
      <c r="EO39" s="193">
        <f t="shared" si="57"/>
        <v>0</v>
      </c>
      <c r="EP39" s="193">
        <f t="shared" si="57"/>
        <v>0</v>
      </c>
      <c r="EQ39" s="193">
        <f t="shared" si="57"/>
        <v>0</v>
      </c>
      <c r="ER39" s="193">
        <f t="shared" si="57"/>
        <v>0</v>
      </c>
      <c r="ES39" s="193">
        <f t="shared" si="57"/>
        <v>0</v>
      </c>
      <c r="ET39" s="193">
        <f t="shared" si="57"/>
        <v>0</v>
      </c>
      <c r="EU39" s="193">
        <f t="shared" si="57"/>
        <v>0</v>
      </c>
      <c r="EV39" s="193">
        <f t="shared" si="57"/>
        <v>0</v>
      </c>
      <c r="EW39" s="193">
        <f t="shared" si="57"/>
        <v>0</v>
      </c>
      <c r="EX39" s="193">
        <f t="shared" si="57"/>
        <v>0</v>
      </c>
      <c r="EY39" s="193">
        <f t="shared" si="57"/>
        <v>0</v>
      </c>
      <c r="EZ39" s="193">
        <f t="shared" si="57"/>
        <v>0</v>
      </c>
      <c r="FA39" s="193">
        <f t="shared" si="57"/>
        <v>0</v>
      </c>
      <c r="FB39" s="193">
        <f t="shared" si="57"/>
        <v>0</v>
      </c>
      <c r="FC39" s="193">
        <f t="shared" si="57"/>
        <v>0</v>
      </c>
      <c r="FD39" s="193">
        <f t="shared" si="57"/>
        <v>0</v>
      </c>
      <c r="FE39" s="193">
        <f t="shared" si="57"/>
        <v>0</v>
      </c>
      <c r="FF39" s="193">
        <f t="shared" si="57"/>
        <v>0</v>
      </c>
      <c r="FG39" s="193">
        <f t="shared" si="57"/>
        <v>0</v>
      </c>
      <c r="FH39" s="193">
        <f t="shared" si="57"/>
        <v>0</v>
      </c>
      <c r="FI39" s="193">
        <f t="shared" si="57"/>
        <v>0</v>
      </c>
      <c r="FJ39" s="193">
        <f t="shared" si="57"/>
        <v>0</v>
      </c>
      <c r="FK39" s="193">
        <f t="shared" si="57"/>
        <v>0</v>
      </c>
      <c r="FL39" s="193">
        <f t="shared" si="57"/>
        <v>0</v>
      </c>
      <c r="FM39" s="193">
        <f t="shared" si="57"/>
        <v>0</v>
      </c>
      <c r="FN39" s="193">
        <f t="shared" si="57"/>
        <v>0</v>
      </c>
      <c r="FO39" s="193">
        <f t="shared" si="57"/>
        <v>0</v>
      </c>
      <c r="FP39" s="193">
        <f t="shared" si="57"/>
        <v>0</v>
      </c>
      <c r="FQ39" s="193">
        <f t="shared" si="57"/>
        <v>0</v>
      </c>
      <c r="FR39" s="193">
        <f t="shared" si="57"/>
        <v>0</v>
      </c>
      <c r="FS39" s="193">
        <f t="shared" si="57"/>
        <v>0</v>
      </c>
      <c r="FT39" s="193">
        <f t="shared" si="57"/>
        <v>0</v>
      </c>
      <c r="FU39" s="193">
        <f t="shared" si="57"/>
        <v>0</v>
      </c>
      <c r="FV39" s="193">
        <f t="shared" si="57"/>
        <v>0</v>
      </c>
      <c r="FW39" s="193">
        <f t="shared" si="57"/>
        <v>0</v>
      </c>
      <c r="FX39" s="193">
        <f t="shared" si="57"/>
        <v>0</v>
      </c>
      <c r="FY39" s="193">
        <f t="shared" si="57"/>
        <v>0</v>
      </c>
      <c r="FZ39" s="193">
        <f t="shared" si="57"/>
        <v>0</v>
      </c>
      <c r="GA39" s="193">
        <f t="shared" si="57"/>
        <v>0</v>
      </c>
      <c r="GB39" s="193">
        <f t="shared" si="57"/>
        <v>0</v>
      </c>
      <c r="GC39" s="193">
        <f t="shared" si="57"/>
        <v>0</v>
      </c>
      <c r="GD39" s="193">
        <f t="shared" si="57"/>
        <v>0</v>
      </c>
      <c r="GE39" s="193">
        <f t="shared" si="57"/>
        <v>0</v>
      </c>
      <c r="GF39" s="193">
        <f t="shared" si="57"/>
        <v>0</v>
      </c>
      <c r="GG39" s="193">
        <f t="shared" si="57"/>
        <v>0</v>
      </c>
      <c r="GH39" s="193">
        <f t="shared" si="57"/>
        <v>0</v>
      </c>
      <c r="GI39" s="193">
        <f t="shared" si="57"/>
        <v>0</v>
      </c>
      <c r="GJ39" s="193">
        <f t="shared" si="57"/>
        <v>0</v>
      </c>
      <c r="GK39" s="193">
        <f t="shared" si="57"/>
        <v>0</v>
      </c>
      <c r="GL39" s="193">
        <f t="shared" si="57"/>
        <v>0</v>
      </c>
      <c r="GM39" s="193">
        <f t="shared" si="57"/>
        <v>0</v>
      </c>
      <c r="GN39" s="193">
        <f t="shared" si="57"/>
        <v>0</v>
      </c>
      <c r="GO39" s="193">
        <f t="shared" si="57"/>
        <v>0</v>
      </c>
      <c r="GP39" s="193">
        <f t="shared" si="57"/>
        <v>0</v>
      </c>
      <c r="GQ39" s="193">
        <f t="shared" si="57"/>
        <v>0</v>
      </c>
      <c r="GR39" s="193">
        <f t="shared" si="57"/>
        <v>0</v>
      </c>
      <c r="GS39" s="193">
        <f t="shared" ref="GS39:JD39" si="58">GS29*GS37</f>
        <v>0</v>
      </c>
      <c r="GT39" s="193">
        <f t="shared" si="58"/>
        <v>0</v>
      </c>
      <c r="GU39" s="193">
        <f t="shared" si="58"/>
        <v>0</v>
      </c>
      <c r="GV39" s="193">
        <f t="shared" si="58"/>
        <v>0</v>
      </c>
      <c r="GW39" s="193">
        <f t="shared" si="58"/>
        <v>0</v>
      </c>
      <c r="GX39" s="193">
        <f t="shared" si="58"/>
        <v>0</v>
      </c>
      <c r="GY39" s="193">
        <f t="shared" si="58"/>
        <v>0</v>
      </c>
      <c r="GZ39" s="193">
        <f t="shared" si="58"/>
        <v>0</v>
      </c>
      <c r="HA39" s="193">
        <f t="shared" si="58"/>
        <v>0</v>
      </c>
      <c r="HB39" s="193">
        <f t="shared" si="58"/>
        <v>0</v>
      </c>
      <c r="HC39" s="193">
        <f t="shared" si="58"/>
        <v>0</v>
      </c>
      <c r="HD39" s="193">
        <f t="shared" si="58"/>
        <v>0</v>
      </c>
      <c r="HE39" s="193">
        <f t="shared" si="58"/>
        <v>0</v>
      </c>
      <c r="HF39" s="193">
        <f t="shared" si="58"/>
        <v>0</v>
      </c>
      <c r="HG39" s="193">
        <f t="shared" si="58"/>
        <v>0</v>
      </c>
      <c r="HH39" s="193">
        <f t="shared" si="58"/>
        <v>0</v>
      </c>
      <c r="HI39" s="193">
        <f t="shared" si="58"/>
        <v>0</v>
      </c>
      <c r="HJ39" s="193">
        <f t="shared" si="58"/>
        <v>0</v>
      </c>
      <c r="HK39" s="193">
        <f t="shared" si="58"/>
        <v>0</v>
      </c>
      <c r="HL39" s="193">
        <f t="shared" si="58"/>
        <v>0</v>
      </c>
      <c r="HM39" s="193">
        <f t="shared" si="58"/>
        <v>0</v>
      </c>
      <c r="HN39" s="193">
        <f t="shared" si="58"/>
        <v>0</v>
      </c>
      <c r="HO39" s="193">
        <f t="shared" si="58"/>
        <v>0</v>
      </c>
      <c r="HP39" s="193">
        <f t="shared" si="58"/>
        <v>0</v>
      </c>
      <c r="HQ39" s="193">
        <f t="shared" si="58"/>
        <v>0</v>
      </c>
      <c r="HR39" s="193">
        <f t="shared" si="58"/>
        <v>0</v>
      </c>
      <c r="HS39" s="193">
        <f t="shared" si="58"/>
        <v>0</v>
      </c>
      <c r="HT39" s="193">
        <f t="shared" si="58"/>
        <v>0</v>
      </c>
      <c r="HU39" s="193">
        <f t="shared" si="58"/>
        <v>0</v>
      </c>
      <c r="HV39" s="193">
        <f t="shared" si="58"/>
        <v>0</v>
      </c>
      <c r="HW39" s="193">
        <f t="shared" si="58"/>
        <v>0</v>
      </c>
      <c r="HX39" s="193">
        <f t="shared" si="58"/>
        <v>0</v>
      </c>
      <c r="HY39" s="193">
        <f t="shared" si="58"/>
        <v>0</v>
      </c>
      <c r="HZ39" s="193">
        <f t="shared" si="58"/>
        <v>0</v>
      </c>
      <c r="IA39" s="193">
        <f t="shared" si="58"/>
        <v>0</v>
      </c>
      <c r="IB39" s="193">
        <f t="shared" si="58"/>
        <v>0</v>
      </c>
      <c r="IC39" s="193">
        <f t="shared" si="58"/>
        <v>0</v>
      </c>
      <c r="ID39" s="193">
        <f t="shared" si="58"/>
        <v>0</v>
      </c>
      <c r="IE39" s="193">
        <f t="shared" si="58"/>
        <v>0</v>
      </c>
      <c r="IF39" s="193">
        <f t="shared" si="58"/>
        <v>0</v>
      </c>
      <c r="IG39" s="193">
        <f t="shared" si="58"/>
        <v>0</v>
      </c>
      <c r="IH39" s="193">
        <f t="shared" si="58"/>
        <v>0</v>
      </c>
      <c r="II39" s="193">
        <f t="shared" si="58"/>
        <v>0</v>
      </c>
      <c r="IJ39" s="193">
        <f t="shared" si="58"/>
        <v>0</v>
      </c>
      <c r="IK39" s="193">
        <f t="shared" si="58"/>
        <v>0</v>
      </c>
      <c r="IL39" s="193">
        <f t="shared" si="58"/>
        <v>0</v>
      </c>
      <c r="IM39" s="193">
        <f t="shared" si="58"/>
        <v>0</v>
      </c>
      <c r="IN39" s="193">
        <f t="shared" si="58"/>
        <v>0</v>
      </c>
      <c r="IO39" s="193">
        <f t="shared" si="58"/>
        <v>0</v>
      </c>
      <c r="IP39" s="193">
        <f t="shared" si="58"/>
        <v>0</v>
      </c>
      <c r="IQ39" s="193">
        <f t="shared" si="58"/>
        <v>0</v>
      </c>
      <c r="IR39" s="193">
        <f t="shared" si="58"/>
        <v>0</v>
      </c>
      <c r="IS39" s="193">
        <f t="shared" si="58"/>
        <v>0</v>
      </c>
      <c r="IT39" s="193">
        <f t="shared" si="58"/>
        <v>0</v>
      </c>
      <c r="IU39" s="193">
        <f t="shared" si="58"/>
        <v>0</v>
      </c>
      <c r="IV39" s="193">
        <f t="shared" si="58"/>
        <v>0</v>
      </c>
      <c r="IW39" s="193">
        <f t="shared" si="58"/>
        <v>0</v>
      </c>
      <c r="IX39" s="193">
        <f t="shared" si="58"/>
        <v>0</v>
      </c>
      <c r="IY39" s="193">
        <f t="shared" si="58"/>
        <v>0</v>
      </c>
      <c r="IZ39" s="193">
        <f t="shared" si="58"/>
        <v>0</v>
      </c>
      <c r="JA39" s="193">
        <f t="shared" si="58"/>
        <v>0</v>
      </c>
      <c r="JB39" s="193">
        <f t="shared" si="58"/>
        <v>0</v>
      </c>
      <c r="JC39" s="193">
        <f t="shared" si="58"/>
        <v>0</v>
      </c>
      <c r="JD39" s="193">
        <f t="shared" si="58"/>
        <v>0</v>
      </c>
      <c r="JE39" s="193">
        <f t="shared" ref="JE39:KU39" si="59">JE29*JE37</f>
        <v>0</v>
      </c>
      <c r="JF39" s="193">
        <f t="shared" si="59"/>
        <v>0</v>
      </c>
      <c r="JG39" s="193">
        <f t="shared" si="59"/>
        <v>0</v>
      </c>
      <c r="JH39" s="193">
        <f t="shared" si="59"/>
        <v>0</v>
      </c>
      <c r="JI39" s="193">
        <f t="shared" si="59"/>
        <v>0</v>
      </c>
      <c r="JJ39" s="193">
        <f t="shared" si="59"/>
        <v>0</v>
      </c>
      <c r="JK39" s="193">
        <f t="shared" si="59"/>
        <v>0</v>
      </c>
      <c r="JL39" s="193">
        <f t="shared" si="59"/>
        <v>0</v>
      </c>
      <c r="JM39" s="193">
        <f t="shared" si="59"/>
        <v>0</v>
      </c>
      <c r="JN39" s="193">
        <f t="shared" si="59"/>
        <v>0</v>
      </c>
      <c r="JO39" s="193">
        <f t="shared" si="59"/>
        <v>0</v>
      </c>
      <c r="JP39" s="193">
        <f t="shared" si="59"/>
        <v>0</v>
      </c>
      <c r="JQ39" s="193">
        <f t="shared" si="59"/>
        <v>0</v>
      </c>
      <c r="JR39" s="193">
        <f t="shared" si="59"/>
        <v>0</v>
      </c>
      <c r="JS39" s="193">
        <f t="shared" si="59"/>
        <v>0</v>
      </c>
      <c r="JT39" s="193">
        <f t="shared" si="59"/>
        <v>0</v>
      </c>
      <c r="JU39" s="193">
        <f t="shared" si="59"/>
        <v>0</v>
      </c>
      <c r="JV39" s="193">
        <f t="shared" si="59"/>
        <v>0</v>
      </c>
      <c r="JW39" s="193">
        <f t="shared" si="59"/>
        <v>0</v>
      </c>
      <c r="JX39" s="193">
        <f t="shared" si="59"/>
        <v>0</v>
      </c>
      <c r="JY39" s="193">
        <f t="shared" si="59"/>
        <v>0</v>
      </c>
      <c r="JZ39" s="193">
        <f t="shared" si="59"/>
        <v>0</v>
      </c>
      <c r="KA39" s="193">
        <f t="shared" si="59"/>
        <v>0</v>
      </c>
      <c r="KB39" s="193">
        <f t="shared" si="59"/>
        <v>0</v>
      </c>
      <c r="KC39" s="193">
        <f t="shared" si="59"/>
        <v>0</v>
      </c>
      <c r="KD39" s="193">
        <f t="shared" si="59"/>
        <v>0</v>
      </c>
      <c r="KE39" s="193">
        <f t="shared" si="59"/>
        <v>0</v>
      </c>
      <c r="KF39" s="193">
        <f t="shared" si="59"/>
        <v>0</v>
      </c>
      <c r="KG39" s="193">
        <f t="shared" si="59"/>
        <v>0</v>
      </c>
      <c r="KH39" s="193">
        <f t="shared" si="59"/>
        <v>0</v>
      </c>
      <c r="KI39" s="193">
        <f t="shared" si="59"/>
        <v>0</v>
      </c>
      <c r="KJ39" s="193">
        <f t="shared" si="59"/>
        <v>0</v>
      </c>
      <c r="KK39" s="193">
        <f t="shared" si="59"/>
        <v>0</v>
      </c>
      <c r="KL39" s="193">
        <f t="shared" si="59"/>
        <v>0</v>
      </c>
      <c r="KM39" s="193">
        <f t="shared" si="59"/>
        <v>0</v>
      </c>
      <c r="KN39" s="193">
        <f t="shared" si="59"/>
        <v>0</v>
      </c>
      <c r="KO39" s="193">
        <f t="shared" si="59"/>
        <v>0</v>
      </c>
      <c r="KP39" s="193">
        <f t="shared" si="59"/>
        <v>0</v>
      </c>
      <c r="KQ39" s="193">
        <f t="shared" si="59"/>
        <v>0</v>
      </c>
      <c r="KR39" s="193">
        <f t="shared" si="59"/>
        <v>0</v>
      </c>
      <c r="KS39" s="193">
        <f t="shared" si="59"/>
        <v>0</v>
      </c>
      <c r="KT39" s="193">
        <f t="shared" si="59"/>
        <v>0</v>
      </c>
      <c r="KU39" s="193">
        <f t="shared" si="59"/>
        <v>0</v>
      </c>
    </row>
    <row r="41" spans="2:307" x14ac:dyDescent="0.15">
      <c r="B41" s="1173" t="s">
        <v>850</v>
      </c>
      <c r="C41" s="1173"/>
      <c r="D41" s="1173"/>
      <c r="E41" s="1173"/>
      <c r="F41" s="1173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4"/>
      <c r="EB41" s="174"/>
      <c r="EC41" s="174"/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4"/>
      <c r="EO41" s="174"/>
      <c r="EP41" s="174"/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4"/>
      <c r="FB41" s="174"/>
      <c r="FC41" s="174"/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4"/>
      <c r="FO41" s="174"/>
      <c r="FP41" s="174"/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4"/>
      <c r="GB41" s="174"/>
      <c r="GC41" s="174"/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4"/>
      <c r="GO41" s="174"/>
      <c r="GP41" s="174"/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4"/>
      <c r="HB41" s="174"/>
      <c r="HC41" s="174"/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4"/>
      <c r="HO41" s="174"/>
      <c r="HP41" s="174"/>
      <c r="HQ41" s="174"/>
      <c r="HR41" s="174"/>
      <c r="HS41" s="174"/>
      <c r="HT41" s="174"/>
      <c r="HU41" s="174"/>
      <c r="HV41" s="174"/>
      <c r="HW41" s="174"/>
      <c r="HX41" s="174"/>
      <c r="HY41" s="174"/>
      <c r="HZ41" s="174"/>
      <c r="IA41" s="174"/>
      <c r="IB41" s="174"/>
      <c r="IC41" s="174"/>
      <c r="ID41" s="174"/>
      <c r="IE41" s="174"/>
      <c r="IF41" s="174"/>
      <c r="IG41" s="174"/>
      <c r="IH41" s="174"/>
      <c r="II41" s="174"/>
      <c r="IJ41" s="174"/>
      <c r="IK41" s="174"/>
      <c r="IL41" s="174"/>
      <c r="IM41" s="174"/>
      <c r="IN41" s="174"/>
      <c r="IO41" s="174"/>
      <c r="IP41" s="174"/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4"/>
      <c r="JB41" s="174"/>
      <c r="JC41" s="174"/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4"/>
      <c r="JO41" s="174"/>
      <c r="JP41" s="174"/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4"/>
      <c r="KB41" s="174"/>
      <c r="KC41" s="174"/>
      <c r="KD41" s="174"/>
      <c r="KE41" s="174"/>
      <c r="KF41" s="174"/>
      <c r="KG41" s="174"/>
      <c r="KH41" s="174"/>
      <c r="KI41" s="174"/>
      <c r="KJ41" s="174"/>
      <c r="KK41" s="174"/>
      <c r="KL41" s="174"/>
      <c r="KM41" s="174"/>
      <c r="KN41" s="174"/>
      <c r="KO41" s="174"/>
      <c r="KP41" s="174"/>
      <c r="KQ41" s="174"/>
      <c r="KR41" s="174"/>
      <c r="KS41" s="174"/>
      <c r="KT41" s="174"/>
      <c r="KU41" s="174"/>
    </row>
    <row r="42" spans="2:307" s="376" customFormat="1" x14ac:dyDescent="0.15">
      <c r="B42" s="175"/>
      <c r="C42" s="200"/>
      <c r="D42" s="200"/>
      <c r="E42" s="200"/>
      <c r="F42" s="198"/>
      <c r="G42" s="178" t="s">
        <v>31</v>
      </c>
      <c r="H42" s="179" t="s">
        <v>302</v>
      </c>
      <c r="I42" s="179" t="s">
        <v>303</v>
      </c>
      <c r="J42" s="179" t="s">
        <v>304</v>
      </c>
      <c r="K42" s="179" t="s">
        <v>305</v>
      </c>
      <c r="L42" s="179" t="s">
        <v>306</v>
      </c>
      <c r="M42" s="179" t="s">
        <v>307</v>
      </c>
      <c r="N42" s="179" t="s">
        <v>308</v>
      </c>
      <c r="O42" s="179" t="s">
        <v>309</v>
      </c>
      <c r="P42" s="179" t="s">
        <v>310</v>
      </c>
      <c r="Q42" s="179" t="s">
        <v>311</v>
      </c>
      <c r="R42" s="179" t="s">
        <v>312</v>
      </c>
      <c r="S42" s="179" t="s">
        <v>313</v>
      </c>
      <c r="T42" s="179" t="s">
        <v>314</v>
      </c>
      <c r="U42" s="179" t="s">
        <v>315</v>
      </c>
      <c r="V42" s="179" t="s">
        <v>316</v>
      </c>
      <c r="W42" s="179" t="s">
        <v>317</v>
      </c>
      <c r="X42" s="179" t="s">
        <v>318</v>
      </c>
      <c r="Y42" s="179" t="s">
        <v>319</v>
      </c>
      <c r="Z42" s="179" t="s">
        <v>320</v>
      </c>
      <c r="AA42" s="179" t="s">
        <v>321</v>
      </c>
      <c r="AB42" s="179" t="s">
        <v>322</v>
      </c>
      <c r="AC42" s="179" t="s">
        <v>323</v>
      </c>
      <c r="AD42" s="179" t="s">
        <v>324</v>
      </c>
      <c r="AE42" s="179" t="s">
        <v>325</v>
      </c>
      <c r="AF42" s="179" t="s">
        <v>326</v>
      </c>
      <c r="AG42" s="179" t="s">
        <v>327</v>
      </c>
      <c r="AH42" s="179" t="s">
        <v>328</v>
      </c>
      <c r="AI42" s="179" t="s">
        <v>329</v>
      </c>
      <c r="AJ42" s="179" t="s">
        <v>330</v>
      </c>
      <c r="AK42" s="179" t="s">
        <v>331</v>
      </c>
      <c r="AL42" s="179" t="s">
        <v>332</v>
      </c>
      <c r="AM42" s="179" t="s">
        <v>333</v>
      </c>
      <c r="AN42" s="179" t="s">
        <v>334</v>
      </c>
      <c r="AO42" s="179" t="s">
        <v>335</v>
      </c>
      <c r="AP42" s="179" t="s">
        <v>336</v>
      </c>
      <c r="AQ42" s="179" t="s">
        <v>337</v>
      </c>
      <c r="AR42" s="179" t="s">
        <v>338</v>
      </c>
      <c r="AS42" s="179" t="s">
        <v>339</v>
      </c>
      <c r="AT42" s="179" t="s">
        <v>340</v>
      </c>
      <c r="AU42" s="179" t="s">
        <v>341</v>
      </c>
      <c r="AV42" s="179" t="s">
        <v>342</v>
      </c>
      <c r="AW42" s="179" t="s">
        <v>343</v>
      </c>
      <c r="AX42" s="179" t="s">
        <v>344</v>
      </c>
      <c r="AY42" s="179" t="s">
        <v>345</v>
      </c>
      <c r="AZ42" s="179" t="s">
        <v>346</v>
      </c>
      <c r="BA42" s="179" t="s">
        <v>347</v>
      </c>
      <c r="BB42" s="179" t="s">
        <v>348</v>
      </c>
      <c r="BC42" s="179" t="s">
        <v>349</v>
      </c>
      <c r="BD42" s="179" t="s">
        <v>350</v>
      </c>
      <c r="BE42" s="179" t="s">
        <v>351</v>
      </c>
      <c r="BF42" s="179" t="s">
        <v>1365</v>
      </c>
      <c r="BG42" s="179" t="s">
        <v>1366</v>
      </c>
      <c r="BH42" s="179" t="s">
        <v>1367</v>
      </c>
      <c r="BI42" s="179" t="s">
        <v>1368</v>
      </c>
      <c r="BJ42" s="179" t="s">
        <v>1369</v>
      </c>
      <c r="BK42" s="179" t="s">
        <v>1370</v>
      </c>
      <c r="BL42" s="179" t="s">
        <v>1371</v>
      </c>
      <c r="BM42" s="179" t="s">
        <v>1372</v>
      </c>
      <c r="BN42" s="179" t="s">
        <v>1373</v>
      </c>
      <c r="BO42" s="179" t="s">
        <v>1374</v>
      </c>
      <c r="BP42" s="179" t="s">
        <v>1375</v>
      </c>
      <c r="BQ42" s="179" t="s">
        <v>1376</v>
      </c>
      <c r="BR42" s="179" t="s">
        <v>1377</v>
      </c>
      <c r="BS42" s="179" t="s">
        <v>1378</v>
      </c>
      <c r="BT42" s="179" t="s">
        <v>1379</v>
      </c>
      <c r="BU42" s="179" t="s">
        <v>1380</v>
      </c>
      <c r="BV42" s="179" t="s">
        <v>1381</v>
      </c>
      <c r="BW42" s="179" t="s">
        <v>1382</v>
      </c>
      <c r="BX42" s="179" t="s">
        <v>1383</v>
      </c>
      <c r="BY42" s="179" t="s">
        <v>1384</v>
      </c>
      <c r="BZ42" s="179" t="s">
        <v>1385</v>
      </c>
      <c r="CA42" s="179" t="s">
        <v>1386</v>
      </c>
      <c r="CB42" s="179" t="s">
        <v>1387</v>
      </c>
      <c r="CC42" s="179" t="s">
        <v>1388</v>
      </c>
      <c r="CD42" s="179" t="s">
        <v>1389</v>
      </c>
      <c r="CE42" s="179" t="s">
        <v>1390</v>
      </c>
      <c r="CF42" s="179" t="s">
        <v>1391</v>
      </c>
      <c r="CG42" s="179" t="s">
        <v>1392</v>
      </c>
      <c r="CH42" s="179" t="s">
        <v>1393</v>
      </c>
      <c r="CI42" s="179" t="s">
        <v>1394</v>
      </c>
      <c r="CJ42" s="179" t="s">
        <v>1395</v>
      </c>
      <c r="CK42" s="179" t="s">
        <v>1396</v>
      </c>
      <c r="CL42" s="179" t="s">
        <v>1397</v>
      </c>
      <c r="CM42" s="179" t="s">
        <v>1398</v>
      </c>
      <c r="CN42" s="179" t="s">
        <v>1399</v>
      </c>
      <c r="CO42" s="179" t="s">
        <v>1400</v>
      </c>
      <c r="CP42" s="179" t="s">
        <v>1401</v>
      </c>
      <c r="CQ42" s="179" t="s">
        <v>1402</v>
      </c>
      <c r="CR42" s="179" t="s">
        <v>1403</v>
      </c>
      <c r="CS42" s="179" t="s">
        <v>1404</v>
      </c>
      <c r="CT42" s="179" t="s">
        <v>1405</v>
      </c>
      <c r="CU42" s="179" t="s">
        <v>1406</v>
      </c>
      <c r="CV42" s="179" t="s">
        <v>1407</v>
      </c>
      <c r="CW42" s="179" t="s">
        <v>1408</v>
      </c>
      <c r="CX42" s="179" t="s">
        <v>1409</v>
      </c>
      <c r="CY42" s="179" t="s">
        <v>1410</v>
      </c>
      <c r="CZ42" s="179" t="s">
        <v>1411</v>
      </c>
      <c r="DA42" s="179" t="s">
        <v>1412</v>
      </c>
      <c r="DB42" s="179" t="s">
        <v>1413</v>
      </c>
      <c r="DC42" s="179" t="s">
        <v>1414</v>
      </c>
      <c r="DD42" s="179" t="s">
        <v>1415</v>
      </c>
      <c r="DE42" s="179" t="s">
        <v>1416</v>
      </c>
      <c r="DF42" s="179" t="s">
        <v>1417</v>
      </c>
      <c r="DG42" s="179" t="s">
        <v>1418</v>
      </c>
      <c r="DH42" s="179" t="s">
        <v>1419</v>
      </c>
      <c r="DI42" s="179" t="s">
        <v>1420</v>
      </c>
      <c r="DJ42" s="179" t="s">
        <v>1421</v>
      </c>
      <c r="DK42" s="179" t="s">
        <v>1422</v>
      </c>
      <c r="DL42" s="179" t="s">
        <v>1423</v>
      </c>
      <c r="DM42" s="179" t="s">
        <v>1424</v>
      </c>
      <c r="DN42" s="179" t="s">
        <v>1425</v>
      </c>
      <c r="DO42" s="179" t="s">
        <v>1426</v>
      </c>
      <c r="DP42" s="179" t="s">
        <v>1427</v>
      </c>
      <c r="DQ42" s="179" t="s">
        <v>1428</v>
      </c>
      <c r="DR42" s="179" t="s">
        <v>1429</v>
      </c>
      <c r="DS42" s="179" t="s">
        <v>1430</v>
      </c>
      <c r="DT42" s="179" t="s">
        <v>1431</v>
      </c>
      <c r="DU42" s="179" t="s">
        <v>1432</v>
      </c>
      <c r="DV42" s="179" t="s">
        <v>1433</v>
      </c>
      <c r="DW42" s="179" t="s">
        <v>1434</v>
      </c>
      <c r="DX42" s="179" t="s">
        <v>1435</v>
      </c>
      <c r="DY42" s="179" t="s">
        <v>1436</v>
      </c>
      <c r="DZ42" s="179" t="s">
        <v>1437</v>
      </c>
      <c r="EA42" s="179" t="s">
        <v>1438</v>
      </c>
      <c r="EB42" s="179" t="s">
        <v>1439</v>
      </c>
      <c r="EC42" s="179" t="s">
        <v>1440</v>
      </c>
      <c r="ED42" s="179" t="s">
        <v>1441</v>
      </c>
      <c r="EE42" s="179" t="s">
        <v>1442</v>
      </c>
      <c r="EF42" s="179" t="s">
        <v>1443</v>
      </c>
      <c r="EG42" s="179" t="s">
        <v>1444</v>
      </c>
      <c r="EH42" s="179" t="s">
        <v>1445</v>
      </c>
      <c r="EI42" s="179" t="s">
        <v>1446</v>
      </c>
      <c r="EJ42" s="179" t="s">
        <v>1447</v>
      </c>
      <c r="EK42" s="179" t="s">
        <v>1448</v>
      </c>
      <c r="EL42" s="179" t="s">
        <v>1449</v>
      </c>
      <c r="EM42" s="179" t="s">
        <v>1450</v>
      </c>
      <c r="EN42" s="179" t="s">
        <v>1451</v>
      </c>
      <c r="EO42" s="179" t="s">
        <v>1452</v>
      </c>
      <c r="EP42" s="179" t="s">
        <v>1453</v>
      </c>
      <c r="EQ42" s="179" t="s">
        <v>1454</v>
      </c>
      <c r="ER42" s="179" t="s">
        <v>1455</v>
      </c>
      <c r="ES42" s="179" t="s">
        <v>1456</v>
      </c>
      <c r="ET42" s="179" t="s">
        <v>1457</v>
      </c>
      <c r="EU42" s="179" t="s">
        <v>1458</v>
      </c>
      <c r="EV42" s="179" t="s">
        <v>1459</v>
      </c>
      <c r="EW42" s="179" t="s">
        <v>1460</v>
      </c>
      <c r="EX42" s="179" t="s">
        <v>1461</v>
      </c>
      <c r="EY42" s="179" t="s">
        <v>1462</v>
      </c>
      <c r="EZ42" s="179" t="s">
        <v>1463</v>
      </c>
      <c r="FA42" s="179" t="s">
        <v>1464</v>
      </c>
      <c r="FB42" s="179" t="s">
        <v>1465</v>
      </c>
      <c r="FC42" s="179" t="s">
        <v>1466</v>
      </c>
      <c r="FD42" s="179" t="s">
        <v>1467</v>
      </c>
      <c r="FE42" s="179" t="s">
        <v>1468</v>
      </c>
      <c r="FF42" s="179" t="s">
        <v>1469</v>
      </c>
      <c r="FG42" s="179" t="s">
        <v>1470</v>
      </c>
      <c r="FH42" s="179" t="s">
        <v>1471</v>
      </c>
      <c r="FI42" s="179" t="s">
        <v>1472</v>
      </c>
      <c r="FJ42" s="179" t="s">
        <v>1473</v>
      </c>
      <c r="FK42" s="179" t="s">
        <v>1474</v>
      </c>
      <c r="FL42" s="179" t="s">
        <v>1475</v>
      </c>
      <c r="FM42" s="179" t="s">
        <v>1476</v>
      </c>
      <c r="FN42" s="179" t="s">
        <v>1477</v>
      </c>
      <c r="FO42" s="179" t="s">
        <v>1478</v>
      </c>
      <c r="FP42" s="179" t="s">
        <v>1479</v>
      </c>
      <c r="FQ42" s="179" t="s">
        <v>1480</v>
      </c>
      <c r="FR42" s="179" t="s">
        <v>1481</v>
      </c>
      <c r="FS42" s="179" t="s">
        <v>1482</v>
      </c>
      <c r="FT42" s="179" t="s">
        <v>1483</v>
      </c>
      <c r="FU42" s="179" t="s">
        <v>1484</v>
      </c>
      <c r="FV42" s="179" t="s">
        <v>1485</v>
      </c>
      <c r="FW42" s="179" t="s">
        <v>1486</v>
      </c>
      <c r="FX42" s="179" t="s">
        <v>1487</v>
      </c>
      <c r="FY42" s="179" t="s">
        <v>1488</v>
      </c>
      <c r="FZ42" s="179" t="s">
        <v>1489</v>
      </c>
      <c r="GA42" s="179" t="s">
        <v>1490</v>
      </c>
      <c r="GB42" s="179" t="s">
        <v>1491</v>
      </c>
      <c r="GC42" s="179" t="s">
        <v>1492</v>
      </c>
      <c r="GD42" s="179" t="s">
        <v>1493</v>
      </c>
      <c r="GE42" s="179" t="s">
        <v>1494</v>
      </c>
      <c r="GF42" s="179" t="s">
        <v>1495</v>
      </c>
      <c r="GG42" s="179" t="s">
        <v>1496</v>
      </c>
      <c r="GH42" s="179" t="s">
        <v>1497</v>
      </c>
      <c r="GI42" s="179" t="s">
        <v>1498</v>
      </c>
      <c r="GJ42" s="179" t="s">
        <v>1499</v>
      </c>
      <c r="GK42" s="179" t="s">
        <v>1500</v>
      </c>
      <c r="GL42" s="179" t="s">
        <v>1501</v>
      </c>
      <c r="GM42" s="179" t="s">
        <v>1502</v>
      </c>
      <c r="GN42" s="179" t="s">
        <v>1503</v>
      </c>
      <c r="GO42" s="179" t="s">
        <v>1504</v>
      </c>
      <c r="GP42" s="179" t="s">
        <v>1505</v>
      </c>
      <c r="GQ42" s="179" t="s">
        <v>1506</v>
      </c>
      <c r="GR42" s="179" t="s">
        <v>1507</v>
      </c>
      <c r="GS42" s="179" t="s">
        <v>1508</v>
      </c>
      <c r="GT42" s="179" t="s">
        <v>1509</v>
      </c>
      <c r="GU42" s="179" t="s">
        <v>1510</v>
      </c>
      <c r="GV42" s="179" t="s">
        <v>1511</v>
      </c>
      <c r="GW42" s="179" t="s">
        <v>1512</v>
      </c>
      <c r="GX42" s="179" t="s">
        <v>1513</v>
      </c>
      <c r="GY42" s="179" t="s">
        <v>1514</v>
      </c>
      <c r="GZ42" s="179" t="s">
        <v>1515</v>
      </c>
      <c r="HA42" s="179" t="s">
        <v>1516</v>
      </c>
      <c r="HB42" s="179" t="s">
        <v>1517</v>
      </c>
      <c r="HC42" s="179" t="s">
        <v>1518</v>
      </c>
      <c r="HD42" s="179" t="s">
        <v>1519</v>
      </c>
      <c r="HE42" s="179" t="s">
        <v>1520</v>
      </c>
      <c r="HF42" s="179" t="s">
        <v>1521</v>
      </c>
      <c r="HG42" s="179" t="s">
        <v>1522</v>
      </c>
      <c r="HH42" s="179" t="s">
        <v>1523</v>
      </c>
      <c r="HI42" s="179" t="s">
        <v>1524</v>
      </c>
      <c r="HJ42" s="179" t="s">
        <v>1525</v>
      </c>
      <c r="HK42" s="179" t="s">
        <v>1526</v>
      </c>
      <c r="HL42" s="179" t="s">
        <v>1527</v>
      </c>
      <c r="HM42" s="179" t="s">
        <v>1528</v>
      </c>
      <c r="HN42" s="179" t="s">
        <v>1529</v>
      </c>
      <c r="HO42" s="179" t="s">
        <v>1530</v>
      </c>
      <c r="HP42" s="179" t="s">
        <v>1531</v>
      </c>
      <c r="HQ42" s="179" t="s">
        <v>1532</v>
      </c>
      <c r="HR42" s="179" t="s">
        <v>1533</v>
      </c>
      <c r="HS42" s="179" t="s">
        <v>1534</v>
      </c>
      <c r="HT42" s="179" t="s">
        <v>1535</v>
      </c>
      <c r="HU42" s="179" t="s">
        <v>1536</v>
      </c>
      <c r="HV42" s="179" t="s">
        <v>1537</v>
      </c>
      <c r="HW42" s="179" t="s">
        <v>1538</v>
      </c>
      <c r="HX42" s="179" t="s">
        <v>1539</v>
      </c>
      <c r="HY42" s="179" t="s">
        <v>1540</v>
      </c>
      <c r="HZ42" s="179" t="s">
        <v>1541</v>
      </c>
      <c r="IA42" s="179" t="s">
        <v>1542</v>
      </c>
      <c r="IB42" s="179" t="s">
        <v>1543</v>
      </c>
      <c r="IC42" s="179" t="s">
        <v>1544</v>
      </c>
      <c r="ID42" s="179" t="s">
        <v>1545</v>
      </c>
      <c r="IE42" s="179" t="s">
        <v>1546</v>
      </c>
      <c r="IF42" s="179" t="s">
        <v>1547</v>
      </c>
      <c r="IG42" s="179" t="s">
        <v>1548</v>
      </c>
      <c r="IH42" s="179" t="s">
        <v>1549</v>
      </c>
      <c r="II42" s="179" t="s">
        <v>1550</v>
      </c>
      <c r="IJ42" s="179" t="s">
        <v>1551</v>
      </c>
      <c r="IK42" s="179" t="s">
        <v>1552</v>
      </c>
      <c r="IL42" s="179" t="s">
        <v>1553</v>
      </c>
      <c r="IM42" s="179" t="s">
        <v>1554</v>
      </c>
      <c r="IN42" s="179" t="s">
        <v>1555</v>
      </c>
      <c r="IO42" s="179" t="s">
        <v>1556</v>
      </c>
      <c r="IP42" s="179" t="s">
        <v>1557</v>
      </c>
      <c r="IQ42" s="179" t="s">
        <v>1558</v>
      </c>
      <c r="IR42" s="179" t="s">
        <v>1559</v>
      </c>
      <c r="IS42" s="179" t="s">
        <v>1560</v>
      </c>
      <c r="IT42" s="179" t="s">
        <v>1561</v>
      </c>
      <c r="IU42" s="179" t="s">
        <v>1562</v>
      </c>
      <c r="IV42" s="179" t="s">
        <v>1563</v>
      </c>
      <c r="IW42" s="179" t="s">
        <v>1564</v>
      </c>
      <c r="IX42" s="179" t="s">
        <v>1565</v>
      </c>
      <c r="IY42" s="179" t="s">
        <v>1566</v>
      </c>
      <c r="IZ42" s="179" t="s">
        <v>1567</v>
      </c>
      <c r="JA42" s="179" t="s">
        <v>1568</v>
      </c>
      <c r="JB42" s="179" t="s">
        <v>1569</v>
      </c>
      <c r="JC42" s="179" t="s">
        <v>1570</v>
      </c>
      <c r="JD42" s="179" t="s">
        <v>1571</v>
      </c>
      <c r="JE42" s="179" t="s">
        <v>1572</v>
      </c>
      <c r="JF42" s="179" t="s">
        <v>1573</v>
      </c>
      <c r="JG42" s="179" t="s">
        <v>1574</v>
      </c>
      <c r="JH42" s="179" t="s">
        <v>1575</v>
      </c>
      <c r="JI42" s="179" t="s">
        <v>1576</v>
      </c>
      <c r="JJ42" s="179" t="s">
        <v>1577</v>
      </c>
      <c r="JK42" s="179" t="s">
        <v>1578</v>
      </c>
      <c r="JL42" s="179" t="s">
        <v>1579</v>
      </c>
      <c r="JM42" s="179" t="s">
        <v>1580</v>
      </c>
      <c r="JN42" s="179" t="s">
        <v>1581</v>
      </c>
      <c r="JO42" s="179" t="s">
        <v>1582</v>
      </c>
      <c r="JP42" s="179" t="s">
        <v>1583</v>
      </c>
      <c r="JQ42" s="179" t="s">
        <v>1584</v>
      </c>
      <c r="JR42" s="179" t="s">
        <v>1585</v>
      </c>
      <c r="JS42" s="179" t="s">
        <v>1586</v>
      </c>
      <c r="JT42" s="179" t="s">
        <v>1587</v>
      </c>
      <c r="JU42" s="179" t="s">
        <v>1588</v>
      </c>
      <c r="JV42" s="179" t="s">
        <v>1589</v>
      </c>
      <c r="JW42" s="179" t="s">
        <v>1590</v>
      </c>
      <c r="JX42" s="179" t="s">
        <v>1591</v>
      </c>
      <c r="JY42" s="179" t="s">
        <v>1592</v>
      </c>
      <c r="JZ42" s="179" t="s">
        <v>1593</v>
      </c>
      <c r="KA42" s="179" t="s">
        <v>1594</v>
      </c>
      <c r="KB42" s="179" t="s">
        <v>1595</v>
      </c>
      <c r="KC42" s="179" t="s">
        <v>1596</v>
      </c>
      <c r="KD42" s="179" t="s">
        <v>1597</v>
      </c>
      <c r="KE42" s="179" t="s">
        <v>1598</v>
      </c>
      <c r="KF42" s="179" t="s">
        <v>1599</v>
      </c>
      <c r="KG42" s="179" t="s">
        <v>1600</v>
      </c>
      <c r="KH42" s="179" t="s">
        <v>1601</v>
      </c>
      <c r="KI42" s="179" t="s">
        <v>1602</v>
      </c>
      <c r="KJ42" s="179" t="s">
        <v>1603</v>
      </c>
      <c r="KK42" s="179" t="s">
        <v>1604</v>
      </c>
      <c r="KL42" s="179" t="s">
        <v>1605</v>
      </c>
      <c r="KM42" s="179" t="s">
        <v>1606</v>
      </c>
      <c r="KN42" s="179" t="s">
        <v>1607</v>
      </c>
      <c r="KO42" s="179" t="s">
        <v>1608</v>
      </c>
      <c r="KP42" s="179" t="s">
        <v>1609</v>
      </c>
      <c r="KQ42" s="179" t="s">
        <v>1610</v>
      </c>
      <c r="KR42" s="179" t="s">
        <v>1611</v>
      </c>
      <c r="KS42" s="179" t="s">
        <v>1612</v>
      </c>
      <c r="KT42" s="179" t="s">
        <v>1613</v>
      </c>
      <c r="KU42" s="179" t="s">
        <v>1614</v>
      </c>
    </row>
    <row r="43" spans="2:307" ht="17" x14ac:dyDescent="0.15">
      <c r="B43" s="175">
        <f>B39+1</f>
        <v>17</v>
      </c>
      <c r="C43" s="201" t="s">
        <v>211</v>
      </c>
      <c r="D43" s="201"/>
      <c r="E43" s="202" t="s">
        <v>362</v>
      </c>
      <c r="F43" s="186" t="s">
        <v>390</v>
      </c>
      <c r="G43" s="713">
        <f>SUM(H43:KU43)</f>
        <v>0</v>
      </c>
      <c r="H43" s="193">
        <f>H20-H39</f>
        <v>0</v>
      </c>
      <c r="I43" s="193">
        <f t="shared" ref="I43:BE43" si="60">I20-I39</f>
        <v>0</v>
      </c>
      <c r="J43" s="193">
        <f t="shared" si="60"/>
        <v>0</v>
      </c>
      <c r="K43" s="193">
        <f t="shared" si="60"/>
        <v>0</v>
      </c>
      <c r="L43" s="193">
        <f t="shared" si="60"/>
        <v>0</v>
      </c>
      <c r="M43" s="193">
        <f t="shared" si="60"/>
        <v>0</v>
      </c>
      <c r="N43" s="193">
        <f t="shared" si="60"/>
        <v>0</v>
      </c>
      <c r="O43" s="193">
        <f t="shared" si="60"/>
        <v>0</v>
      </c>
      <c r="P43" s="193">
        <f t="shared" si="60"/>
        <v>0</v>
      </c>
      <c r="Q43" s="193">
        <f t="shared" si="60"/>
        <v>0</v>
      </c>
      <c r="R43" s="193">
        <f t="shared" si="60"/>
        <v>0</v>
      </c>
      <c r="S43" s="193">
        <f t="shared" si="60"/>
        <v>0</v>
      </c>
      <c r="T43" s="193">
        <f t="shared" si="60"/>
        <v>0</v>
      </c>
      <c r="U43" s="193">
        <f t="shared" si="60"/>
        <v>0</v>
      </c>
      <c r="V43" s="193">
        <f t="shared" si="60"/>
        <v>0</v>
      </c>
      <c r="W43" s="193">
        <f t="shared" si="60"/>
        <v>0</v>
      </c>
      <c r="X43" s="193">
        <f t="shared" si="60"/>
        <v>0</v>
      </c>
      <c r="Y43" s="193">
        <f t="shared" si="60"/>
        <v>0</v>
      </c>
      <c r="Z43" s="193">
        <f t="shared" si="60"/>
        <v>0</v>
      </c>
      <c r="AA43" s="193">
        <f t="shared" si="60"/>
        <v>0</v>
      </c>
      <c r="AB43" s="193">
        <f t="shared" si="60"/>
        <v>0</v>
      </c>
      <c r="AC43" s="193">
        <f t="shared" si="60"/>
        <v>0</v>
      </c>
      <c r="AD43" s="193">
        <f t="shared" si="60"/>
        <v>0</v>
      </c>
      <c r="AE43" s="193">
        <f t="shared" si="60"/>
        <v>0</v>
      </c>
      <c r="AF43" s="193">
        <f t="shared" si="60"/>
        <v>0</v>
      </c>
      <c r="AG43" s="193">
        <f t="shared" si="60"/>
        <v>0</v>
      </c>
      <c r="AH43" s="193">
        <f t="shared" si="60"/>
        <v>0</v>
      </c>
      <c r="AI43" s="193">
        <f t="shared" si="60"/>
        <v>0</v>
      </c>
      <c r="AJ43" s="193">
        <f t="shared" si="60"/>
        <v>0</v>
      </c>
      <c r="AK43" s="193">
        <f t="shared" si="60"/>
        <v>0</v>
      </c>
      <c r="AL43" s="193">
        <f t="shared" si="60"/>
        <v>0</v>
      </c>
      <c r="AM43" s="193">
        <f t="shared" si="60"/>
        <v>0</v>
      </c>
      <c r="AN43" s="193">
        <f t="shared" si="60"/>
        <v>0</v>
      </c>
      <c r="AO43" s="193">
        <f t="shared" si="60"/>
        <v>0</v>
      </c>
      <c r="AP43" s="193">
        <f t="shared" si="60"/>
        <v>0</v>
      </c>
      <c r="AQ43" s="193">
        <f t="shared" si="60"/>
        <v>0</v>
      </c>
      <c r="AR43" s="193">
        <f t="shared" si="60"/>
        <v>0</v>
      </c>
      <c r="AS43" s="193">
        <f t="shared" si="60"/>
        <v>0</v>
      </c>
      <c r="AT43" s="193">
        <f t="shared" si="60"/>
        <v>0</v>
      </c>
      <c r="AU43" s="193">
        <f t="shared" si="60"/>
        <v>0</v>
      </c>
      <c r="AV43" s="193">
        <f t="shared" si="60"/>
        <v>0</v>
      </c>
      <c r="AW43" s="193">
        <f t="shared" si="60"/>
        <v>0</v>
      </c>
      <c r="AX43" s="193">
        <f t="shared" si="60"/>
        <v>0</v>
      </c>
      <c r="AY43" s="193">
        <f t="shared" si="60"/>
        <v>0</v>
      </c>
      <c r="AZ43" s="193">
        <f t="shared" si="60"/>
        <v>0</v>
      </c>
      <c r="BA43" s="193">
        <f t="shared" si="60"/>
        <v>0</v>
      </c>
      <c r="BB43" s="193">
        <f t="shared" si="60"/>
        <v>0</v>
      </c>
      <c r="BC43" s="193">
        <f t="shared" si="60"/>
        <v>0</v>
      </c>
      <c r="BD43" s="193">
        <f t="shared" si="60"/>
        <v>0</v>
      </c>
      <c r="BE43" s="193">
        <f t="shared" si="60"/>
        <v>0</v>
      </c>
      <c r="BF43" s="193">
        <f t="shared" ref="BF43:DQ43" si="61">BF20-BF39</f>
        <v>0</v>
      </c>
      <c r="BG43" s="193">
        <f t="shared" si="61"/>
        <v>0</v>
      </c>
      <c r="BH43" s="193">
        <f t="shared" si="61"/>
        <v>0</v>
      </c>
      <c r="BI43" s="193">
        <f t="shared" si="61"/>
        <v>0</v>
      </c>
      <c r="BJ43" s="193">
        <f t="shared" si="61"/>
        <v>0</v>
      </c>
      <c r="BK43" s="193">
        <f t="shared" si="61"/>
        <v>0</v>
      </c>
      <c r="BL43" s="193">
        <f t="shared" si="61"/>
        <v>0</v>
      </c>
      <c r="BM43" s="193">
        <f t="shared" si="61"/>
        <v>0</v>
      </c>
      <c r="BN43" s="193">
        <f t="shared" si="61"/>
        <v>0</v>
      </c>
      <c r="BO43" s="193">
        <f t="shared" si="61"/>
        <v>0</v>
      </c>
      <c r="BP43" s="193">
        <f t="shared" si="61"/>
        <v>0</v>
      </c>
      <c r="BQ43" s="193">
        <f t="shared" si="61"/>
        <v>0</v>
      </c>
      <c r="BR43" s="193">
        <f t="shared" si="61"/>
        <v>0</v>
      </c>
      <c r="BS43" s="193">
        <f t="shared" si="61"/>
        <v>0</v>
      </c>
      <c r="BT43" s="193">
        <f t="shared" si="61"/>
        <v>0</v>
      </c>
      <c r="BU43" s="193">
        <f t="shared" si="61"/>
        <v>0</v>
      </c>
      <c r="BV43" s="193">
        <f t="shared" si="61"/>
        <v>0</v>
      </c>
      <c r="BW43" s="193">
        <f t="shared" si="61"/>
        <v>0</v>
      </c>
      <c r="BX43" s="193">
        <f t="shared" si="61"/>
        <v>0</v>
      </c>
      <c r="BY43" s="193">
        <f t="shared" si="61"/>
        <v>0</v>
      </c>
      <c r="BZ43" s="193">
        <f t="shared" si="61"/>
        <v>0</v>
      </c>
      <c r="CA43" s="193">
        <f t="shared" si="61"/>
        <v>0</v>
      </c>
      <c r="CB43" s="193">
        <f t="shared" si="61"/>
        <v>0</v>
      </c>
      <c r="CC43" s="193">
        <f t="shared" si="61"/>
        <v>0</v>
      </c>
      <c r="CD43" s="193">
        <f t="shared" si="61"/>
        <v>0</v>
      </c>
      <c r="CE43" s="193">
        <f t="shared" si="61"/>
        <v>0</v>
      </c>
      <c r="CF43" s="193">
        <f t="shared" si="61"/>
        <v>0</v>
      </c>
      <c r="CG43" s="193">
        <f t="shared" si="61"/>
        <v>0</v>
      </c>
      <c r="CH43" s="193">
        <f t="shared" si="61"/>
        <v>0</v>
      </c>
      <c r="CI43" s="193">
        <f t="shared" si="61"/>
        <v>0</v>
      </c>
      <c r="CJ43" s="193">
        <f t="shared" si="61"/>
        <v>0</v>
      </c>
      <c r="CK43" s="193">
        <f t="shared" si="61"/>
        <v>0</v>
      </c>
      <c r="CL43" s="193">
        <f t="shared" si="61"/>
        <v>0</v>
      </c>
      <c r="CM43" s="193">
        <f t="shared" si="61"/>
        <v>0</v>
      </c>
      <c r="CN43" s="193">
        <f t="shared" si="61"/>
        <v>0</v>
      </c>
      <c r="CO43" s="193">
        <f t="shared" si="61"/>
        <v>0</v>
      </c>
      <c r="CP43" s="193">
        <f t="shared" si="61"/>
        <v>0</v>
      </c>
      <c r="CQ43" s="193">
        <f t="shared" si="61"/>
        <v>0</v>
      </c>
      <c r="CR43" s="193">
        <f t="shared" si="61"/>
        <v>0</v>
      </c>
      <c r="CS43" s="193">
        <f t="shared" si="61"/>
        <v>0</v>
      </c>
      <c r="CT43" s="193">
        <f t="shared" si="61"/>
        <v>0</v>
      </c>
      <c r="CU43" s="193">
        <f t="shared" si="61"/>
        <v>0</v>
      </c>
      <c r="CV43" s="193">
        <f t="shared" si="61"/>
        <v>0</v>
      </c>
      <c r="CW43" s="193">
        <f t="shared" si="61"/>
        <v>0</v>
      </c>
      <c r="CX43" s="193">
        <f t="shared" si="61"/>
        <v>0</v>
      </c>
      <c r="CY43" s="193">
        <f t="shared" si="61"/>
        <v>0</v>
      </c>
      <c r="CZ43" s="193">
        <f t="shared" si="61"/>
        <v>0</v>
      </c>
      <c r="DA43" s="193">
        <f t="shared" si="61"/>
        <v>0</v>
      </c>
      <c r="DB43" s="193">
        <f t="shared" si="61"/>
        <v>0</v>
      </c>
      <c r="DC43" s="193">
        <f t="shared" si="61"/>
        <v>0</v>
      </c>
      <c r="DD43" s="193">
        <f t="shared" si="61"/>
        <v>0</v>
      </c>
      <c r="DE43" s="193">
        <f t="shared" si="61"/>
        <v>0</v>
      </c>
      <c r="DF43" s="193">
        <f t="shared" si="61"/>
        <v>0</v>
      </c>
      <c r="DG43" s="193">
        <f t="shared" si="61"/>
        <v>0</v>
      </c>
      <c r="DH43" s="193">
        <f t="shared" si="61"/>
        <v>0</v>
      </c>
      <c r="DI43" s="193">
        <f t="shared" si="61"/>
        <v>0</v>
      </c>
      <c r="DJ43" s="193">
        <f t="shared" si="61"/>
        <v>0</v>
      </c>
      <c r="DK43" s="193">
        <f t="shared" si="61"/>
        <v>0</v>
      </c>
      <c r="DL43" s="193">
        <f t="shared" si="61"/>
        <v>0</v>
      </c>
      <c r="DM43" s="193">
        <f t="shared" si="61"/>
        <v>0</v>
      </c>
      <c r="DN43" s="193">
        <f t="shared" si="61"/>
        <v>0</v>
      </c>
      <c r="DO43" s="193">
        <f t="shared" si="61"/>
        <v>0</v>
      </c>
      <c r="DP43" s="193">
        <f t="shared" si="61"/>
        <v>0</v>
      </c>
      <c r="DQ43" s="193">
        <f t="shared" si="61"/>
        <v>0</v>
      </c>
      <c r="DR43" s="193">
        <f t="shared" ref="DR43:GC43" si="62">DR20-DR39</f>
        <v>0</v>
      </c>
      <c r="DS43" s="193">
        <f t="shared" si="62"/>
        <v>0</v>
      </c>
      <c r="DT43" s="193">
        <f t="shared" si="62"/>
        <v>0</v>
      </c>
      <c r="DU43" s="193">
        <f t="shared" si="62"/>
        <v>0</v>
      </c>
      <c r="DV43" s="193">
        <f t="shared" si="62"/>
        <v>0</v>
      </c>
      <c r="DW43" s="193">
        <f t="shared" si="62"/>
        <v>0</v>
      </c>
      <c r="DX43" s="193">
        <f t="shared" si="62"/>
        <v>0</v>
      </c>
      <c r="DY43" s="193">
        <f t="shared" si="62"/>
        <v>0</v>
      </c>
      <c r="DZ43" s="193">
        <f t="shared" si="62"/>
        <v>0</v>
      </c>
      <c r="EA43" s="193">
        <f t="shared" si="62"/>
        <v>0</v>
      </c>
      <c r="EB43" s="193">
        <f t="shared" si="62"/>
        <v>0</v>
      </c>
      <c r="EC43" s="193">
        <f t="shared" si="62"/>
        <v>0</v>
      </c>
      <c r="ED43" s="193">
        <f t="shared" si="62"/>
        <v>0</v>
      </c>
      <c r="EE43" s="193">
        <f t="shared" si="62"/>
        <v>0</v>
      </c>
      <c r="EF43" s="193">
        <f t="shared" si="62"/>
        <v>0</v>
      </c>
      <c r="EG43" s="193">
        <f t="shared" si="62"/>
        <v>0</v>
      </c>
      <c r="EH43" s="193">
        <f t="shared" si="62"/>
        <v>0</v>
      </c>
      <c r="EI43" s="193">
        <f t="shared" si="62"/>
        <v>0</v>
      </c>
      <c r="EJ43" s="193">
        <f t="shared" si="62"/>
        <v>0</v>
      </c>
      <c r="EK43" s="193">
        <f t="shared" si="62"/>
        <v>0</v>
      </c>
      <c r="EL43" s="193">
        <f t="shared" si="62"/>
        <v>0</v>
      </c>
      <c r="EM43" s="193">
        <f t="shared" si="62"/>
        <v>0</v>
      </c>
      <c r="EN43" s="193">
        <f t="shared" si="62"/>
        <v>0</v>
      </c>
      <c r="EO43" s="193">
        <f t="shared" si="62"/>
        <v>0</v>
      </c>
      <c r="EP43" s="193">
        <f t="shared" si="62"/>
        <v>0</v>
      </c>
      <c r="EQ43" s="193">
        <f t="shared" si="62"/>
        <v>0</v>
      </c>
      <c r="ER43" s="193">
        <f t="shared" si="62"/>
        <v>0</v>
      </c>
      <c r="ES43" s="193">
        <f t="shared" si="62"/>
        <v>0</v>
      </c>
      <c r="ET43" s="193">
        <f t="shared" si="62"/>
        <v>0</v>
      </c>
      <c r="EU43" s="193">
        <f t="shared" si="62"/>
        <v>0</v>
      </c>
      <c r="EV43" s="193">
        <f t="shared" si="62"/>
        <v>0</v>
      </c>
      <c r="EW43" s="193">
        <f t="shared" si="62"/>
        <v>0</v>
      </c>
      <c r="EX43" s="193">
        <f t="shared" si="62"/>
        <v>0</v>
      </c>
      <c r="EY43" s="193">
        <f t="shared" si="62"/>
        <v>0</v>
      </c>
      <c r="EZ43" s="193">
        <f t="shared" si="62"/>
        <v>0</v>
      </c>
      <c r="FA43" s="193">
        <f t="shared" si="62"/>
        <v>0</v>
      </c>
      <c r="FB43" s="193">
        <f t="shared" si="62"/>
        <v>0</v>
      </c>
      <c r="FC43" s="193">
        <f t="shared" si="62"/>
        <v>0</v>
      </c>
      <c r="FD43" s="193">
        <f t="shared" si="62"/>
        <v>0</v>
      </c>
      <c r="FE43" s="193">
        <f t="shared" si="62"/>
        <v>0</v>
      </c>
      <c r="FF43" s="193">
        <f t="shared" si="62"/>
        <v>0</v>
      </c>
      <c r="FG43" s="193">
        <f t="shared" si="62"/>
        <v>0</v>
      </c>
      <c r="FH43" s="193">
        <f t="shared" si="62"/>
        <v>0</v>
      </c>
      <c r="FI43" s="193">
        <f t="shared" si="62"/>
        <v>0</v>
      </c>
      <c r="FJ43" s="193">
        <f t="shared" si="62"/>
        <v>0</v>
      </c>
      <c r="FK43" s="193">
        <f t="shared" si="62"/>
        <v>0</v>
      </c>
      <c r="FL43" s="193">
        <f t="shared" si="62"/>
        <v>0</v>
      </c>
      <c r="FM43" s="193">
        <f t="shared" si="62"/>
        <v>0</v>
      </c>
      <c r="FN43" s="193">
        <f t="shared" si="62"/>
        <v>0</v>
      </c>
      <c r="FO43" s="193">
        <f t="shared" si="62"/>
        <v>0</v>
      </c>
      <c r="FP43" s="193">
        <f t="shared" si="62"/>
        <v>0</v>
      </c>
      <c r="FQ43" s="193">
        <f t="shared" si="62"/>
        <v>0</v>
      </c>
      <c r="FR43" s="193">
        <f t="shared" si="62"/>
        <v>0</v>
      </c>
      <c r="FS43" s="193">
        <f t="shared" si="62"/>
        <v>0</v>
      </c>
      <c r="FT43" s="193">
        <f t="shared" si="62"/>
        <v>0</v>
      </c>
      <c r="FU43" s="193">
        <f t="shared" si="62"/>
        <v>0</v>
      </c>
      <c r="FV43" s="193">
        <f t="shared" si="62"/>
        <v>0</v>
      </c>
      <c r="FW43" s="193">
        <f t="shared" si="62"/>
        <v>0</v>
      </c>
      <c r="FX43" s="193">
        <f t="shared" si="62"/>
        <v>0</v>
      </c>
      <c r="FY43" s="193">
        <f t="shared" si="62"/>
        <v>0</v>
      </c>
      <c r="FZ43" s="193">
        <f t="shared" si="62"/>
        <v>0</v>
      </c>
      <c r="GA43" s="193">
        <f t="shared" si="62"/>
        <v>0</v>
      </c>
      <c r="GB43" s="193">
        <f t="shared" si="62"/>
        <v>0</v>
      </c>
      <c r="GC43" s="193">
        <f t="shared" si="62"/>
        <v>0</v>
      </c>
      <c r="GD43" s="193">
        <f t="shared" ref="GD43:IO43" si="63">GD20-GD39</f>
        <v>0</v>
      </c>
      <c r="GE43" s="193">
        <f t="shared" si="63"/>
        <v>0</v>
      </c>
      <c r="GF43" s="193">
        <f t="shared" si="63"/>
        <v>0</v>
      </c>
      <c r="GG43" s="193">
        <f t="shared" si="63"/>
        <v>0</v>
      </c>
      <c r="GH43" s="193">
        <f t="shared" si="63"/>
        <v>0</v>
      </c>
      <c r="GI43" s="193">
        <f t="shared" si="63"/>
        <v>0</v>
      </c>
      <c r="GJ43" s="193">
        <f t="shared" si="63"/>
        <v>0</v>
      </c>
      <c r="GK43" s="193">
        <f t="shared" si="63"/>
        <v>0</v>
      </c>
      <c r="GL43" s="193">
        <f t="shared" si="63"/>
        <v>0</v>
      </c>
      <c r="GM43" s="193">
        <f t="shared" si="63"/>
        <v>0</v>
      </c>
      <c r="GN43" s="193">
        <f t="shared" si="63"/>
        <v>0</v>
      </c>
      <c r="GO43" s="193">
        <f t="shared" si="63"/>
        <v>0</v>
      </c>
      <c r="GP43" s="193">
        <f t="shared" si="63"/>
        <v>0</v>
      </c>
      <c r="GQ43" s="193">
        <f t="shared" si="63"/>
        <v>0</v>
      </c>
      <c r="GR43" s="193">
        <f t="shared" si="63"/>
        <v>0</v>
      </c>
      <c r="GS43" s="193">
        <f t="shared" si="63"/>
        <v>0</v>
      </c>
      <c r="GT43" s="193">
        <f t="shared" si="63"/>
        <v>0</v>
      </c>
      <c r="GU43" s="193">
        <f t="shared" si="63"/>
        <v>0</v>
      </c>
      <c r="GV43" s="193">
        <f t="shared" si="63"/>
        <v>0</v>
      </c>
      <c r="GW43" s="193">
        <f t="shared" si="63"/>
        <v>0</v>
      </c>
      <c r="GX43" s="193">
        <f t="shared" si="63"/>
        <v>0</v>
      </c>
      <c r="GY43" s="193">
        <f t="shared" si="63"/>
        <v>0</v>
      </c>
      <c r="GZ43" s="193">
        <f t="shared" si="63"/>
        <v>0</v>
      </c>
      <c r="HA43" s="193">
        <f t="shared" si="63"/>
        <v>0</v>
      </c>
      <c r="HB43" s="193">
        <f t="shared" si="63"/>
        <v>0</v>
      </c>
      <c r="HC43" s="193">
        <f t="shared" si="63"/>
        <v>0</v>
      </c>
      <c r="HD43" s="193">
        <f t="shared" si="63"/>
        <v>0</v>
      </c>
      <c r="HE43" s="193">
        <f t="shared" si="63"/>
        <v>0</v>
      </c>
      <c r="HF43" s="193">
        <f t="shared" si="63"/>
        <v>0</v>
      </c>
      <c r="HG43" s="193">
        <f t="shared" si="63"/>
        <v>0</v>
      </c>
      <c r="HH43" s="193">
        <f t="shared" si="63"/>
        <v>0</v>
      </c>
      <c r="HI43" s="193">
        <f t="shared" si="63"/>
        <v>0</v>
      </c>
      <c r="HJ43" s="193">
        <f t="shared" si="63"/>
        <v>0</v>
      </c>
      <c r="HK43" s="193">
        <f t="shared" si="63"/>
        <v>0</v>
      </c>
      <c r="HL43" s="193">
        <f t="shared" si="63"/>
        <v>0</v>
      </c>
      <c r="HM43" s="193">
        <f t="shared" si="63"/>
        <v>0</v>
      </c>
      <c r="HN43" s="193">
        <f t="shared" si="63"/>
        <v>0</v>
      </c>
      <c r="HO43" s="193">
        <f t="shared" si="63"/>
        <v>0</v>
      </c>
      <c r="HP43" s="193">
        <f t="shared" si="63"/>
        <v>0</v>
      </c>
      <c r="HQ43" s="193">
        <f t="shared" si="63"/>
        <v>0</v>
      </c>
      <c r="HR43" s="193">
        <f t="shared" si="63"/>
        <v>0</v>
      </c>
      <c r="HS43" s="193">
        <f t="shared" si="63"/>
        <v>0</v>
      </c>
      <c r="HT43" s="193">
        <f t="shared" si="63"/>
        <v>0</v>
      </c>
      <c r="HU43" s="193">
        <f t="shared" si="63"/>
        <v>0</v>
      </c>
      <c r="HV43" s="193">
        <f t="shared" si="63"/>
        <v>0</v>
      </c>
      <c r="HW43" s="193">
        <f t="shared" si="63"/>
        <v>0</v>
      </c>
      <c r="HX43" s="193">
        <f t="shared" si="63"/>
        <v>0</v>
      </c>
      <c r="HY43" s="193">
        <f t="shared" si="63"/>
        <v>0</v>
      </c>
      <c r="HZ43" s="193">
        <f t="shared" si="63"/>
        <v>0</v>
      </c>
      <c r="IA43" s="193">
        <f t="shared" si="63"/>
        <v>0</v>
      </c>
      <c r="IB43" s="193">
        <f t="shared" si="63"/>
        <v>0</v>
      </c>
      <c r="IC43" s="193">
        <f t="shared" si="63"/>
        <v>0</v>
      </c>
      <c r="ID43" s="193">
        <f t="shared" si="63"/>
        <v>0</v>
      </c>
      <c r="IE43" s="193">
        <f t="shared" si="63"/>
        <v>0</v>
      </c>
      <c r="IF43" s="193">
        <f t="shared" si="63"/>
        <v>0</v>
      </c>
      <c r="IG43" s="193">
        <f t="shared" si="63"/>
        <v>0</v>
      </c>
      <c r="IH43" s="193">
        <f t="shared" si="63"/>
        <v>0</v>
      </c>
      <c r="II43" s="193">
        <f t="shared" si="63"/>
        <v>0</v>
      </c>
      <c r="IJ43" s="193">
        <f t="shared" si="63"/>
        <v>0</v>
      </c>
      <c r="IK43" s="193">
        <f t="shared" si="63"/>
        <v>0</v>
      </c>
      <c r="IL43" s="193">
        <f t="shared" si="63"/>
        <v>0</v>
      </c>
      <c r="IM43" s="193">
        <f t="shared" si="63"/>
        <v>0</v>
      </c>
      <c r="IN43" s="193">
        <f t="shared" si="63"/>
        <v>0</v>
      </c>
      <c r="IO43" s="193">
        <f t="shared" si="63"/>
        <v>0</v>
      </c>
      <c r="IP43" s="193">
        <f t="shared" ref="IP43:KU43" si="64">IP20-IP39</f>
        <v>0</v>
      </c>
      <c r="IQ43" s="193">
        <f t="shared" si="64"/>
        <v>0</v>
      </c>
      <c r="IR43" s="193">
        <f t="shared" si="64"/>
        <v>0</v>
      </c>
      <c r="IS43" s="193">
        <f t="shared" si="64"/>
        <v>0</v>
      </c>
      <c r="IT43" s="193">
        <f t="shared" si="64"/>
        <v>0</v>
      </c>
      <c r="IU43" s="193">
        <f t="shared" si="64"/>
        <v>0</v>
      </c>
      <c r="IV43" s="193">
        <f t="shared" si="64"/>
        <v>0</v>
      </c>
      <c r="IW43" s="193">
        <f t="shared" si="64"/>
        <v>0</v>
      </c>
      <c r="IX43" s="193">
        <f t="shared" si="64"/>
        <v>0</v>
      </c>
      <c r="IY43" s="193">
        <f t="shared" si="64"/>
        <v>0</v>
      </c>
      <c r="IZ43" s="193">
        <f t="shared" si="64"/>
        <v>0</v>
      </c>
      <c r="JA43" s="193">
        <f t="shared" si="64"/>
        <v>0</v>
      </c>
      <c r="JB43" s="193">
        <f t="shared" si="64"/>
        <v>0</v>
      </c>
      <c r="JC43" s="193">
        <f t="shared" si="64"/>
        <v>0</v>
      </c>
      <c r="JD43" s="193">
        <f t="shared" si="64"/>
        <v>0</v>
      </c>
      <c r="JE43" s="193">
        <f t="shared" si="64"/>
        <v>0</v>
      </c>
      <c r="JF43" s="193">
        <f t="shared" si="64"/>
        <v>0</v>
      </c>
      <c r="JG43" s="193">
        <f t="shared" si="64"/>
        <v>0</v>
      </c>
      <c r="JH43" s="193">
        <f t="shared" si="64"/>
        <v>0</v>
      </c>
      <c r="JI43" s="193">
        <f t="shared" si="64"/>
        <v>0</v>
      </c>
      <c r="JJ43" s="193">
        <f t="shared" si="64"/>
        <v>0</v>
      </c>
      <c r="JK43" s="193">
        <f t="shared" si="64"/>
        <v>0</v>
      </c>
      <c r="JL43" s="193">
        <f t="shared" si="64"/>
        <v>0</v>
      </c>
      <c r="JM43" s="193">
        <f t="shared" si="64"/>
        <v>0</v>
      </c>
      <c r="JN43" s="193">
        <f t="shared" si="64"/>
        <v>0</v>
      </c>
      <c r="JO43" s="193">
        <f t="shared" si="64"/>
        <v>0</v>
      </c>
      <c r="JP43" s="193">
        <f t="shared" si="64"/>
        <v>0</v>
      </c>
      <c r="JQ43" s="193">
        <f t="shared" si="64"/>
        <v>0</v>
      </c>
      <c r="JR43" s="193">
        <f t="shared" si="64"/>
        <v>0</v>
      </c>
      <c r="JS43" s="193">
        <f t="shared" si="64"/>
        <v>0</v>
      </c>
      <c r="JT43" s="193">
        <f t="shared" si="64"/>
        <v>0</v>
      </c>
      <c r="JU43" s="193">
        <f t="shared" si="64"/>
        <v>0</v>
      </c>
      <c r="JV43" s="193">
        <f t="shared" si="64"/>
        <v>0</v>
      </c>
      <c r="JW43" s="193">
        <f t="shared" si="64"/>
        <v>0</v>
      </c>
      <c r="JX43" s="193">
        <f t="shared" si="64"/>
        <v>0</v>
      </c>
      <c r="JY43" s="193">
        <f t="shared" si="64"/>
        <v>0</v>
      </c>
      <c r="JZ43" s="193">
        <f t="shared" si="64"/>
        <v>0</v>
      </c>
      <c r="KA43" s="193">
        <f t="shared" si="64"/>
        <v>0</v>
      </c>
      <c r="KB43" s="193">
        <f t="shared" si="64"/>
        <v>0</v>
      </c>
      <c r="KC43" s="193">
        <f t="shared" si="64"/>
        <v>0</v>
      </c>
      <c r="KD43" s="193">
        <f t="shared" si="64"/>
        <v>0</v>
      </c>
      <c r="KE43" s="193">
        <f t="shared" si="64"/>
        <v>0</v>
      </c>
      <c r="KF43" s="193">
        <f t="shared" si="64"/>
        <v>0</v>
      </c>
      <c r="KG43" s="193">
        <f t="shared" si="64"/>
        <v>0</v>
      </c>
      <c r="KH43" s="193">
        <f t="shared" si="64"/>
        <v>0</v>
      </c>
      <c r="KI43" s="193">
        <f t="shared" si="64"/>
        <v>0</v>
      </c>
      <c r="KJ43" s="193">
        <f t="shared" si="64"/>
        <v>0</v>
      </c>
      <c r="KK43" s="193">
        <f t="shared" si="64"/>
        <v>0</v>
      </c>
      <c r="KL43" s="193">
        <f t="shared" si="64"/>
        <v>0</v>
      </c>
      <c r="KM43" s="193">
        <f t="shared" si="64"/>
        <v>0</v>
      </c>
      <c r="KN43" s="193">
        <f t="shared" si="64"/>
        <v>0</v>
      </c>
      <c r="KO43" s="193">
        <f t="shared" si="64"/>
        <v>0</v>
      </c>
      <c r="KP43" s="193">
        <f t="shared" si="64"/>
        <v>0</v>
      </c>
      <c r="KQ43" s="193">
        <f t="shared" si="64"/>
        <v>0</v>
      </c>
      <c r="KR43" s="193">
        <f t="shared" si="64"/>
        <v>0</v>
      </c>
      <c r="KS43" s="193">
        <f t="shared" si="64"/>
        <v>0</v>
      </c>
      <c r="KT43" s="193">
        <f t="shared" si="64"/>
        <v>0</v>
      </c>
      <c r="KU43" s="193">
        <f t="shared" si="64"/>
        <v>0</v>
      </c>
    </row>
    <row r="44" spans="2:307" ht="17" x14ac:dyDescent="0.15">
      <c r="B44" s="175">
        <f>B43+1</f>
        <v>18</v>
      </c>
      <c r="C44" s="203" t="s">
        <v>391</v>
      </c>
      <c r="D44" s="204">
        <f>Apoio!I36</f>
        <v>0</v>
      </c>
      <c r="E44" s="192" t="s">
        <v>3</v>
      </c>
      <c r="F44" s="186" t="s">
        <v>392</v>
      </c>
      <c r="G44" s="714">
        <f>IF(G20=0,0,G43/G20)</f>
        <v>0</v>
      </c>
      <c r="H44" s="206">
        <f>IFERROR(H43/H20,0)</f>
        <v>0</v>
      </c>
      <c r="I44" s="206">
        <f t="shared" ref="I44:BE44" si="65">IFERROR(I43/I20,0)</f>
        <v>0</v>
      </c>
      <c r="J44" s="206">
        <f t="shared" si="65"/>
        <v>0</v>
      </c>
      <c r="K44" s="206">
        <f t="shared" si="65"/>
        <v>0</v>
      </c>
      <c r="L44" s="206">
        <f t="shared" si="65"/>
        <v>0</v>
      </c>
      <c r="M44" s="206">
        <f t="shared" si="65"/>
        <v>0</v>
      </c>
      <c r="N44" s="206">
        <f t="shared" si="65"/>
        <v>0</v>
      </c>
      <c r="O44" s="206">
        <f t="shared" si="65"/>
        <v>0</v>
      </c>
      <c r="P44" s="206">
        <f t="shared" si="65"/>
        <v>0</v>
      </c>
      <c r="Q44" s="206">
        <f t="shared" si="65"/>
        <v>0</v>
      </c>
      <c r="R44" s="206">
        <f t="shared" si="65"/>
        <v>0</v>
      </c>
      <c r="S44" s="206">
        <f t="shared" si="65"/>
        <v>0</v>
      </c>
      <c r="T44" s="206">
        <f t="shared" si="65"/>
        <v>0</v>
      </c>
      <c r="U44" s="206">
        <f t="shared" si="65"/>
        <v>0</v>
      </c>
      <c r="V44" s="206">
        <f t="shared" si="65"/>
        <v>0</v>
      </c>
      <c r="W44" s="206">
        <f t="shared" si="65"/>
        <v>0</v>
      </c>
      <c r="X44" s="206">
        <f t="shared" si="65"/>
        <v>0</v>
      </c>
      <c r="Y44" s="206">
        <f t="shared" si="65"/>
        <v>0</v>
      </c>
      <c r="Z44" s="206">
        <f t="shared" si="65"/>
        <v>0</v>
      </c>
      <c r="AA44" s="206">
        <f t="shared" si="65"/>
        <v>0</v>
      </c>
      <c r="AB44" s="206">
        <f t="shared" si="65"/>
        <v>0</v>
      </c>
      <c r="AC44" s="206">
        <f t="shared" si="65"/>
        <v>0</v>
      </c>
      <c r="AD44" s="206">
        <f t="shared" si="65"/>
        <v>0</v>
      </c>
      <c r="AE44" s="206">
        <f t="shared" si="65"/>
        <v>0</v>
      </c>
      <c r="AF44" s="206">
        <f t="shared" si="65"/>
        <v>0</v>
      </c>
      <c r="AG44" s="206">
        <f t="shared" si="65"/>
        <v>0</v>
      </c>
      <c r="AH44" s="206">
        <f t="shared" si="65"/>
        <v>0</v>
      </c>
      <c r="AI44" s="206">
        <f t="shared" si="65"/>
        <v>0</v>
      </c>
      <c r="AJ44" s="206">
        <f t="shared" si="65"/>
        <v>0</v>
      </c>
      <c r="AK44" s="206">
        <f t="shared" si="65"/>
        <v>0</v>
      </c>
      <c r="AL44" s="206">
        <f t="shared" si="65"/>
        <v>0</v>
      </c>
      <c r="AM44" s="206">
        <f t="shared" si="65"/>
        <v>0</v>
      </c>
      <c r="AN44" s="206">
        <f t="shared" si="65"/>
        <v>0</v>
      </c>
      <c r="AO44" s="206">
        <f t="shared" si="65"/>
        <v>0</v>
      </c>
      <c r="AP44" s="206">
        <f t="shared" si="65"/>
        <v>0</v>
      </c>
      <c r="AQ44" s="206">
        <f t="shared" si="65"/>
        <v>0</v>
      </c>
      <c r="AR44" s="206">
        <f t="shared" si="65"/>
        <v>0</v>
      </c>
      <c r="AS44" s="206">
        <f t="shared" si="65"/>
        <v>0</v>
      </c>
      <c r="AT44" s="206">
        <f t="shared" si="65"/>
        <v>0</v>
      </c>
      <c r="AU44" s="206">
        <f t="shared" si="65"/>
        <v>0</v>
      </c>
      <c r="AV44" s="206">
        <f t="shared" si="65"/>
        <v>0</v>
      </c>
      <c r="AW44" s="206">
        <f t="shared" si="65"/>
        <v>0</v>
      </c>
      <c r="AX44" s="206">
        <f t="shared" si="65"/>
        <v>0</v>
      </c>
      <c r="AY44" s="206">
        <f t="shared" si="65"/>
        <v>0</v>
      </c>
      <c r="AZ44" s="206">
        <f t="shared" si="65"/>
        <v>0</v>
      </c>
      <c r="BA44" s="206">
        <f t="shared" si="65"/>
        <v>0</v>
      </c>
      <c r="BB44" s="206">
        <f t="shared" si="65"/>
        <v>0</v>
      </c>
      <c r="BC44" s="206">
        <f t="shared" si="65"/>
        <v>0</v>
      </c>
      <c r="BD44" s="206">
        <f t="shared" si="65"/>
        <v>0</v>
      </c>
      <c r="BE44" s="206">
        <f t="shared" si="65"/>
        <v>0</v>
      </c>
      <c r="BF44" s="206">
        <f t="shared" ref="BF44:DQ44" si="66">IFERROR(BF43/BF20,0)</f>
        <v>0</v>
      </c>
      <c r="BG44" s="206">
        <f t="shared" si="66"/>
        <v>0</v>
      </c>
      <c r="BH44" s="206">
        <f t="shared" si="66"/>
        <v>0</v>
      </c>
      <c r="BI44" s="206">
        <f t="shared" si="66"/>
        <v>0</v>
      </c>
      <c r="BJ44" s="206">
        <f t="shared" si="66"/>
        <v>0</v>
      </c>
      <c r="BK44" s="206">
        <f t="shared" si="66"/>
        <v>0</v>
      </c>
      <c r="BL44" s="206">
        <f t="shared" si="66"/>
        <v>0</v>
      </c>
      <c r="BM44" s="206">
        <f t="shared" si="66"/>
        <v>0</v>
      </c>
      <c r="BN44" s="206">
        <f t="shared" si="66"/>
        <v>0</v>
      </c>
      <c r="BO44" s="206">
        <f t="shared" si="66"/>
        <v>0</v>
      </c>
      <c r="BP44" s="206">
        <f t="shared" si="66"/>
        <v>0</v>
      </c>
      <c r="BQ44" s="206">
        <f t="shared" si="66"/>
        <v>0</v>
      </c>
      <c r="BR44" s="206">
        <f t="shared" si="66"/>
        <v>0</v>
      </c>
      <c r="BS44" s="206">
        <f t="shared" si="66"/>
        <v>0</v>
      </c>
      <c r="BT44" s="206">
        <f t="shared" si="66"/>
        <v>0</v>
      </c>
      <c r="BU44" s="206">
        <f t="shared" si="66"/>
        <v>0</v>
      </c>
      <c r="BV44" s="206">
        <f t="shared" si="66"/>
        <v>0</v>
      </c>
      <c r="BW44" s="206">
        <f t="shared" si="66"/>
        <v>0</v>
      </c>
      <c r="BX44" s="206">
        <f t="shared" si="66"/>
        <v>0</v>
      </c>
      <c r="BY44" s="206">
        <f t="shared" si="66"/>
        <v>0</v>
      </c>
      <c r="BZ44" s="206">
        <f t="shared" si="66"/>
        <v>0</v>
      </c>
      <c r="CA44" s="206">
        <f t="shared" si="66"/>
        <v>0</v>
      </c>
      <c r="CB44" s="206">
        <f t="shared" si="66"/>
        <v>0</v>
      </c>
      <c r="CC44" s="206">
        <f t="shared" si="66"/>
        <v>0</v>
      </c>
      <c r="CD44" s="206">
        <f t="shared" si="66"/>
        <v>0</v>
      </c>
      <c r="CE44" s="206">
        <f t="shared" si="66"/>
        <v>0</v>
      </c>
      <c r="CF44" s="206">
        <f t="shared" si="66"/>
        <v>0</v>
      </c>
      <c r="CG44" s="206">
        <f t="shared" si="66"/>
        <v>0</v>
      </c>
      <c r="CH44" s="206">
        <f t="shared" si="66"/>
        <v>0</v>
      </c>
      <c r="CI44" s="206">
        <f t="shared" si="66"/>
        <v>0</v>
      </c>
      <c r="CJ44" s="206">
        <f t="shared" si="66"/>
        <v>0</v>
      </c>
      <c r="CK44" s="206">
        <f t="shared" si="66"/>
        <v>0</v>
      </c>
      <c r="CL44" s="206">
        <f t="shared" si="66"/>
        <v>0</v>
      </c>
      <c r="CM44" s="206">
        <f t="shared" si="66"/>
        <v>0</v>
      </c>
      <c r="CN44" s="206">
        <f t="shared" si="66"/>
        <v>0</v>
      </c>
      <c r="CO44" s="206">
        <f t="shared" si="66"/>
        <v>0</v>
      </c>
      <c r="CP44" s="206">
        <f t="shared" si="66"/>
        <v>0</v>
      </c>
      <c r="CQ44" s="206">
        <f t="shared" si="66"/>
        <v>0</v>
      </c>
      <c r="CR44" s="206">
        <f t="shared" si="66"/>
        <v>0</v>
      </c>
      <c r="CS44" s="206">
        <f t="shared" si="66"/>
        <v>0</v>
      </c>
      <c r="CT44" s="206">
        <f t="shared" si="66"/>
        <v>0</v>
      </c>
      <c r="CU44" s="206">
        <f t="shared" si="66"/>
        <v>0</v>
      </c>
      <c r="CV44" s="206">
        <f t="shared" si="66"/>
        <v>0</v>
      </c>
      <c r="CW44" s="206">
        <f t="shared" si="66"/>
        <v>0</v>
      </c>
      <c r="CX44" s="206">
        <f t="shared" si="66"/>
        <v>0</v>
      </c>
      <c r="CY44" s="206">
        <f t="shared" si="66"/>
        <v>0</v>
      </c>
      <c r="CZ44" s="206">
        <f t="shared" si="66"/>
        <v>0</v>
      </c>
      <c r="DA44" s="206">
        <f t="shared" si="66"/>
        <v>0</v>
      </c>
      <c r="DB44" s="206">
        <f t="shared" si="66"/>
        <v>0</v>
      </c>
      <c r="DC44" s="206">
        <f t="shared" si="66"/>
        <v>0</v>
      </c>
      <c r="DD44" s="206">
        <f t="shared" si="66"/>
        <v>0</v>
      </c>
      <c r="DE44" s="206">
        <f t="shared" si="66"/>
        <v>0</v>
      </c>
      <c r="DF44" s="206">
        <f t="shared" si="66"/>
        <v>0</v>
      </c>
      <c r="DG44" s="206">
        <f t="shared" si="66"/>
        <v>0</v>
      </c>
      <c r="DH44" s="206">
        <f t="shared" si="66"/>
        <v>0</v>
      </c>
      <c r="DI44" s="206">
        <f t="shared" si="66"/>
        <v>0</v>
      </c>
      <c r="DJ44" s="206">
        <f t="shared" si="66"/>
        <v>0</v>
      </c>
      <c r="DK44" s="206">
        <f t="shared" si="66"/>
        <v>0</v>
      </c>
      <c r="DL44" s="206">
        <f t="shared" si="66"/>
        <v>0</v>
      </c>
      <c r="DM44" s="206">
        <f t="shared" si="66"/>
        <v>0</v>
      </c>
      <c r="DN44" s="206">
        <f t="shared" si="66"/>
        <v>0</v>
      </c>
      <c r="DO44" s="206">
        <f t="shared" si="66"/>
        <v>0</v>
      </c>
      <c r="DP44" s="206">
        <f t="shared" si="66"/>
        <v>0</v>
      </c>
      <c r="DQ44" s="206">
        <f t="shared" si="66"/>
        <v>0</v>
      </c>
      <c r="DR44" s="206">
        <f t="shared" ref="DR44:GC44" si="67">IFERROR(DR43/DR20,0)</f>
        <v>0</v>
      </c>
      <c r="DS44" s="206">
        <f t="shared" si="67"/>
        <v>0</v>
      </c>
      <c r="DT44" s="206">
        <f t="shared" si="67"/>
        <v>0</v>
      </c>
      <c r="DU44" s="206">
        <f t="shared" si="67"/>
        <v>0</v>
      </c>
      <c r="DV44" s="206">
        <f t="shared" si="67"/>
        <v>0</v>
      </c>
      <c r="DW44" s="206">
        <f t="shared" si="67"/>
        <v>0</v>
      </c>
      <c r="DX44" s="206">
        <f t="shared" si="67"/>
        <v>0</v>
      </c>
      <c r="DY44" s="206">
        <f t="shared" si="67"/>
        <v>0</v>
      </c>
      <c r="DZ44" s="206">
        <f t="shared" si="67"/>
        <v>0</v>
      </c>
      <c r="EA44" s="206">
        <f t="shared" si="67"/>
        <v>0</v>
      </c>
      <c r="EB44" s="206">
        <f t="shared" si="67"/>
        <v>0</v>
      </c>
      <c r="EC44" s="206">
        <f t="shared" si="67"/>
        <v>0</v>
      </c>
      <c r="ED44" s="206">
        <f t="shared" si="67"/>
        <v>0</v>
      </c>
      <c r="EE44" s="206">
        <f t="shared" si="67"/>
        <v>0</v>
      </c>
      <c r="EF44" s="206">
        <f t="shared" si="67"/>
        <v>0</v>
      </c>
      <c r="EG44" s="206">
        <f t="shared" si="67"/>
        <v>0</v>
      </c>
      <c r="EH44" s="206">
        <f t="shared" si="67"/>
        <v>0</v>
      </c>
      <c r="EI44" s="206">
        <f t="shared" si="67"/>
        <v>0</v>
      </c>
      <c r="EJ44" s="206">
        <f t="shared" si="67"/>
        <v>0</v>
      </c>
      <c r="EK44" s="206">
        <f t="shared" si="67"/>
        <v>0</v>
      </c>
      <c r="EL44" s="206">
        <f t="shared" si="67"/>
        <v>0</v>
      </c>
      <c r="EM44" s="206">
        <f t="shared" si="67"/>
        <v>0</v>
      </c>
      <c r="EN44" s="206">
        <f t="shared" si="67"/>
        <v>0</v>
      </c>
      <c r="EO44" s="206">
        <f t="shared" si="67"/>
        <v>0</v>
      </c>
      <c r="EP44" s="206">
        <f t="shared" si="67"/>
        <v>0</v>
      </c>
      <c r="EQ44" s="206">
        <f t="shared" si="67"/>
        <v>0</v>
      </c>
      <c r="ER44" s="206">
        <f t="shared" si="67"/>
        <v>0</v>
      </c>
      <c r="ES44" s="206">
        <f t="shared" si="67"/>
        <v>0</v>
      </c>
      <c r="ET44" s="206">
        <f t="shared" si="67"/>
        <v>0</v>
      </c>
      <c r="EU44" s="206">
        <f t="shared" si="67"/>
        <v>0</v>
      </c>
      <c r="EV44" s="206">
        <f t="shared" si="67"/>
        <v>0</v>
      </c>
      <c r="EW44" s="206">
        <f t="shared" si="67"/>
        <v>0</v>
      </c>
      <c r="EX44" s="206">
        <f t="shared" si="67"/>
        <v>0</v>
      </c>
      <c r="EY44" s="206">
        <f t="shared" si="67"/>
        <v>0</v>
      </c>
      <c r="EZ44" s="206">
        <f t="shared" si="67"/>
        <v>0</v>
      </c>
      <c r="FA44" s="206">
        <f t="shared" si="67"/>
        <v>0</v>
      </c>
      <c r="FB44" s="206">
        <f t="shared" si="67"/>
        <v>0</v>
      </c>
      <c r="FC44" s="206">
        <f t="shared" si="67"/>
        <v>0</v>
      </c>
      <c r="FD44" s="206">
        <f t="shared" si="67"/>
        <v>0</v>
      </c>
      <c r="FE44" s="206">
        <f t="shared" si="67"/>
        <v>0</v>
      </c>
      <c r="FF44" s="206">
        <f t="shared" si="67"/>
        <v>0</v>
      </c>
      <c r="FG44" s="206">
        <f t="shared" si="67"/>
        <v>0</v>
      </c>
      <c r="FH44" s="206">
        <f t="shared" si="67"/>
        <v>0</v>
      </c>
      <c r="FI44" s="206">
        <f t="shared" si="67"/>
        <v>0</v>
      </c>
      <c r="FJ44" s="206">
        <f t="shared" si="67"/>
        <v>0</v>
      </c>
      <c r="FK44" s="206">
        <f t="shared" si="67"/>
        <v>0</v>
      </c>
      <c r="FL44" s="206">
        <f t="shared" si="67"/>
        <v>0</v>
      </c>
      <c r="FM44" s="206">
        <f t="shared" si="67"/>
        <v>0</v>
      </c>
      <c r="FN44" s="206">
        <f t="shared" si="67"/>
        <v>0</v>
      </c>
      <c r="FO44" s="206">
        <f t="shared" si="67"/>
        <v>0</v>
      </c>
      <c r="FP44" s="206">
        <f t="shared" si="67"/>
        <v>0</v>
      </c>
      <c r="FQ44" s="206">
        <f t="shared" si="67"/>
        <v>0</v>
      </c>
      <c r="FR44" s="206">
        <f t="shared" si="67"/>
        <v>0</v>
      </c>
      <c r="FS44" s="206">
        <f t="shared" si="67"/>
        <v>0</v>
      </c>
      <c r="FT44" s="206">
        <f t="shared" si="67"/>
        <v>0</v>
      </c>
      <c r="FU44" s="206">
        <f t="shared" si="67"/>
        <v>0</v>
      </c>
      <c r="FV44" s="206">
        <f t="shared" si="67"/>
        <v>0</v>
      </c>
      <c r="FW44" s="206">
        <f t="shared" si="67"/>
        <v>0</v>
      </c>
      <c r="FX44" s="206">
        <f t="shared" si="67"/>
        <v>0</v>
      </c>
      <c r="FY44" s="206">
        <f t="shared" si="67"/>
        <v>0</v>
      </c>
      <c r="FZ44" s="206">
        <f t="shared" si="67"/>
        <v>0</v>
      </c>
      <c r="GA44" s="206">
        <f t="shared" si="67"/>
        <v>0</v>
      </c>
      <c r="GB44" s="206">
        <f t="shared" si="67"/>
        <v>0</v>
      </c>
      <c r="GC44" s="206">
        <f t="shared" si="67"/>
        <v>0</v>
      </c>
      <c r="GD44" s="206">
        <f t="shared" ref="GD44:IO44" si="68">IFERROR(GD43/GD20,0)</f>
        <v>0</v>
      </c>
      <c r="GE44" s="206">
        <f t="shared" si="68"/>
        <v>0</v>
      </c>
      <c r="GF44" s="206">
        <f t="shared" si="68"/>
        <v>0</v>
      </c>
      <c r="GG44" s="206">
        <f t="shared" si="68"/>
        <v>0</v>
      </c>
      <c r="GH44" s="206">
        <f t="shared" si="68"/>
        <v>0</v>
      </c>
      <c r="GI44" s="206">
        <f t="shared" si="68"/>
        <v>0</v>
      </c>
      <c r="GJ44" s="206">
        <f t="shared" si="68"/>
        <v>0</v>
      </c>
      <c r="GK44" s="206">
        <f t="shared" si="68"/>
        <v>0</v>
      </c>
      <c r="GL44" s="206">
        <f t="shared" si="68"/>
        <v>0</v>
      </c>
      <c r="GM44" s="206">
        <f t="shared" si="68"/>
        <v>0</v>
      </c>
      <c r="GN44" s="206">
        <f t="shared" si="68"/>
        <v>0</v>
      </c>
      <c r="GO44" s="206">
        <f t="shared" si="68"/>
        <v>0</v>
      </c>
      <c r="GP44" s="206">
        <f t="shared" si="68"/>
        <v>0</v>
      </c>
      <c r="GQ44" s="206">
        <f t="shared" si="68"/>
        <v>0</v>
      </c>
      <c r="GR44" s="206">
        <f t="shared" si="68"/>
        <v>0</v>
      </c>
      <c r="GS44" s="206">
        <f t="shared" si="68"/>
        <v>0</v>
      </c>
      <c r="GT44" s="206">
        <f t="shared" si="68"/>
        <v>0</v>
      </c>
      <c r="GU44" s="206">
        <f t="shared" si="68"/>
        <v>0</v>
      </c>
      <c r="GV44" s="206">
        <f t="shared" si="68"/>
        <v>0</v>
      </c>
      <c r="GW44" s="206">
        <f t="shared" si="68"/>
        <v>0</v>
      </c>
      <c r="GX44" s="206">
        <f t="shared" si="68"/>
        <v>0</v>
      </c>
      <c r="GY44" s="206">
        <f t="shared" si="68"/>
        <v>0</v>
      </c>
      <c r="GZ44" s="206">
        <f t="shared" si="68"/>
        <v>0</v>
      </c>
      <c r="HA44" s="206">
        <f t="shared" si="68"/>
        <v>0</v>
      </c>
      <c r="HB44" s="206">
        <f t="shared" si="68"/>
        <v>0</v>
      </c>
      <c r="HC44" s="206">
        <f t="shared" si="68"/>
        <v>0</v>
      </c>
      <c r="HD44" s="206">
        <f t="shared" si="68"/>
        <v>0</v>
      </c>
      <c r="HE44" s="206">
        <f t="shared" si="68"/>
        <v>0</v>
      </c>
      <c r="HF44" s="206">
        <f t="shared" si="68"/>
        <v>0</v>
      </c>
      <c r="HG44" s="206">
        <f t="shared" si="68"/>
        <v>0</v>
      </c>
      <c r="HH44" s="206">
        <f t="shared" si="68"/>
        <v>0</v>
      </c>
      <c r="HI44" s="206">
        <f t="shared" si="68"/>
        <v>0</v>
      </c>
      <c r="HJ44" s="206">
        <f t="shared" si="68"/>
        <v>0</v>
      </c>
      <c r="HK44" s="206">
        <f t="shared" si="68"/>
        <v>0</v>
      </c>
      <c r="HL44" s="206">
        <f t="shared" si="68"/>
        <v>0</v>
      </c>
      <c r="HM44" s="206">
        <f t="shared" si="68"/>
        <v>0</v>
      </c>
      <c r="HN44" s="206">
        <f t="shared" si="68"/>
        <v>0</v>
      </c>
      <c r="HO44" s="206">
        <f t="shared" si="68"/>
        <v>0</v>
      </c>
      <c r="HP44" s="206">
        <f t="shared" si="68"/>
        <v>0</v>
      </c>
      <c r="HQ44" s="206">
        <f t="shared" si="68"/>
        <v>0</v>
      </c>
      <c r="HR44" s="206">
        <f t="shared" si="68"/>
        <v>0</v>
      </c>
      <c r="HS44" s="206">
        <f t="shared" si="68"/>
        <v>0</v>
      </c>
      <c r="HT44" s="206">
        <f t="shared" si="68"/>
        <v>0</v>
      </c>
      <c r="HU44" s="206">
        <f t="shared" si="68"/>
        <v>0</v>
      </c>
      <c r="HV44" s="206">
        <f t="shared" si="68"/>
        <v>0</v>
      </c>
      <c r="HW44" s="206">
        <f t="shared" si="68"/>
        <v>0</v>
      </c>
      <c r="HX44" s="206">
        <f t="shared" si="68"/>
        <v>0</v>
      </c>
      <c r="HY44" s="206">
        <f t="shared" si="68"/>
        <v>0</v>
      </c>
      <c r="HZ44" s="206">
        <f t="shared" si="68"/>
        <v>0</v>
      </c>
      <c r="IA44" s="206">
        <f t="shared" si="68"/>
        <v>0</v>
      </c>
      <c r="IB44" s="206">
        <f t="shared" si="68"/>
        <v>0</v>
      </c>
      <c r="IC44" s="206">
        <f t="shared" si="68"/>
        <v>0</v>
      </c>
      <c r="ID44" s="206">
        <f t="shared" si="68"/>
        <v>0</v>
      </c>
      <c r="IE44" s="206">
        <f t="shared" si="68"/>
        <v>0</v>
      </c>
      <c r="IF44" s="206">
        <f t="shared" si="68"/>
        <v>0</v>
      </c>
      <c r="IG44" s="206">
        <f t="shared" si="68"/>
        <v>0</v>
      </c>
      <c r="IH44" s="206">
        <f t="shared" si="68"/>
        <v>0</v>
      </c>
      <c r="II44" s="206">
        <f t="shared" si="68"/>
        <v>0</v>
      </c>
      <c r="IJ44" s="206">
        <f t="shared" si="68"/>
        <v>0</v>
      </c>
      <c r="IK44" s="206">
        <f t="shared" si="68"/>
        <v>0</v>
      </c>
      <c r="IL44" s="206">
        <f t="shared" si="68"/>
        <v>0</v>
      </c>
      <c r="IM44" s="206">
        <f t="shared" si="68"/>
        <v>0</v>
      </c>
      <c r="IN44" s="206">
        <f t="shared" si="68"/>
        <v>0</v>
      </c>
      <c r="IO44" s="206">
        <f t="shared" si="68"/>
        <v>0</v>
      </c>
      <c r="IP44" s="206">
        <f t="shared" ref="IP44:KU44" si="69">IFERROR(IP43/IP20,0)</f>
        <v>0</v>
      </c>
      <c r="IQ44" s="206">
        <f t="shared" si="69"/>
        <v>0</v>
      </c>
      <c r="IR44" s="206">
        <f t="shared" si="69"/>
        <v>0</v>
      </c>
      <c r="IS44" s="206">
        <f t="shared" si="69"/>
        <v>0</v>
      </c>
      <c r="IT44" s="206">
        <f t="shared" si="69"/>
        <v>0</v>
      </c>
      <c r="IU44" s="206">
        <f t="shared" si="69"/>
        <v>0</v>
      </c>
      <c r="IV44" s="206">
        <f t="shared" si="69"/>
        <v>0</v>
      </c>
      <c r="IW44" s="206">
        <f t="shared" si="69"/>
        <v>0</v>
      </c>
      <c r="IX44" s="206">
        <f t="shared" si="69"/>
        <v>0</v>
      </c>
      <c r="IY44" s="206">
        <f t="shared" si="69"/>
        <v>0</v>
      </c>
      <c r="IZ44" s="206">
        <f t="shared" si="69"/>
        <v>0</v>
      </c>
      <c r="JA44" s="206">
        <f t="shared" si="69"/>
        <v>0</v>
      </c>
      <c r="JB44" s="206">
        <f t="shared" si="69"/>
        <v>0</v>
      </c>
      <c r="JC44" s="206">
        <f t="shared" si="69"/>
        <v>0</v>
      </c>
      <c r="JD44" s="206">
        <f t="shared" si="69"/>
        <v>0</v>
      </c>
      <c r="JE44" s="206">
        <f t="shared" si="69"/>
        <v>0</v>
      </c>
      <c r="JF44" s="206">
        <f t="shared" si="69"/>
        <v>0</v>
      </c>
      <c r="JG44" s="206">
        <f t="shared" si="69"/>
        <v>0</v>
      </c>
      <c r="JH44" s="206">
        <f t="shared" si="69"/>
        <v>0</v>
      </c>
      <c r="JI44" s="206">
        <f t="shared" si="69"/>
        <v>0</v>
      </c>
      <c r="JJ44" s="206">
        <f t="shared" si="69"/>
        <v>0</v>
      </c>
      <c r="JK44" s="206">
        <f t="shared" si="69"/>
        <v>0</v>
      </c>
      <c r="JL44" s="206">
        <f t="shared" si="69"/>
        <v>0</v>
      </c>
      <c r="JM44" s="206">
        <f t="shared" si="69"/>
        <v>0</v>
      </c>
      <c r="JN44" s="206">
        <f t="shared" si="69"/>
        <v>0</v>
      </c>
      <c r="JO44" s="206">
        <f t="shared" si="69"/>
        <v>0</v>
      </c>
      <c r="JP44" s="206">
        <f t="shared" si="69"/>
        <v>0</v>
      </c>
      <c r="JQ44" s="206">
        <f t="shared" si="69"/>
        <v>0</v>
      </c>
      <c r="JR44" s="206">
        <f t="shared" si="69"/>
        <v>0</v>
      </c>
      <c r="JS44" s="206">
        <f t="shared" si="69"/>
        <v>0</v>
      </c>
      <c r="JT44" s="206">
        <f t="shared" si="69"/>
        <v>0</v>
      </c>
      <c r="JU44" s="206">
        <f t="shared" si="69"/>
        <v>0</v>
      </c>
      <c r="JV44" s="206">
        <f t="shared" si="69"/>
        <v>0</v>
      </c>
      <c r="JW44" s="206">
        <f t="shared" si="69"/>
        <v>0</v>
      </c>
      <c r="JX44" s="206">
        <f t="shared" si="69"/>
        <v>0</v>
      </c>
      <c r="JY44" s="206">
        <f t="shared" si="69"/>
        <v>0</v>
      </c>
      <c r="JZ44" s="206">
        <f t="shared" si="69"/>
        <v>0</v>
      </c>
      <c r="KA44" s="206">
        <f t="shared" si="69"/>
        <v>0</v>
      </c>
      <c r="KB44" s="206">
        <f t="shared" si="69"/>
        <v>0</v>
      </c>
      <c r="KC44" s="206">
        <f t="shared" si="69"/>
        <v>0</v>
      </c>
      <c r="KD44" s="206">
        <f t="shared" si="69"/>
        <v>0</v>
      </c>
      <c r="KE44" s="206">
        <f t="shared" si="69"/>
        <v>0</v>
      </c>
      <c r="KF44" s="206">
        <f t="shared" si="69"/>
        <v>0</v>
      </c>
      <c r="KG44" s="206">
        <f t="shared" si="69"/>
        <v>0</v>
      </c>
      <c r="KH44" s="206">
        <f t="shared" si="69"/>
        <v>0</v>
      </c>
      <c r="KI44" s="206">
        <f t="shared" si="69"/>
        <v>0</v>
      </c>
      <c r="KJ44" s="206">
        <f t="shared" si="69"/>
        <v>0</v>
      </c>
      <c r="KK44" s="206">
        <f t="shared" si="69"/>
        <v>0</v>
      </c>
      <c r="KL44" s="206">
        <f t="shared" si="69"/>
        <v>0</v>
      </c>
      <c r="KM44" s="206">
        <f t="shared" si="69"/>
        <v>0</v>
      </c>
      <c r="KN44" s="206">
        <f t="shared" si="69"/>
        <v>0</v>
      </c>
      <c r="KO44" s="206">
        <f t="shared" si="69"/>
        <v>0</v>
      </c>
      <c r="KP44" s="206">
        <f t="shared" si="69"/>
        <v>0</v>
      </c>
      <c r="KQ44" s="206">
        <f t="shared" si="69"/>
        <v>0</v>
      </c>
      <c r="KR44" s="206">
        <f t="shared" si="69"/>
        <v>0</v>
      </c>
      <c r="KS44" s="206">
        <f t="shared" si="69"/>
        <v>0</v>
      </c>
      <c r="KT44" s="206">
        <f t="shared" si="69"/>
        <v>0</v>
      </c>
      <c r="KU44" s="206">
        <f t="shared" si="69"/>
        <v>0</v>
      </c>
    </row>
    <row r="45" spans="2:307" ht="17" x14ac:dyDescent="0.15">
      <c r="B45" s="175">
        <f>B44+1</f>
        <v>19</v>
      </c>
      <c r="C45" s="201" t="s">
        <v>210</v>
      </c>
      <c r="D45" s="201"/>
      <c r="E45" s="202" t="s">
        <v>376</v>
      </c>
      <c r="F45" s="186" t="s">
        <v>393</v>
      </c>
      <c r="G45" s="713">
        <f>SUM(H45:KU45)</f>
        <v>0</v>
      </c>
      <c r="H45" s="193">
        <f>H19-H38</f>
        <v>0</v>
      </c>
      <c r="I45" s="193">
        <f t="shared" ref="I45:BE45" si="70">I19-I38</f>
        <v>0</v>
      </c>
      <c r="J45" s="193">
        <f t="shared" si="70"/>
        <v>0</v>
      </c>
      <c r="K45" s="193">
        <f t="shared" si="70"/>
        <v>0</v>
      </c>
      <c r="L45" s="193">
        <f t="shared" si="70"/>
        <v>0</v>
      </c>
      <c r="M45" s="193">
        <f t="shared" si="70"/>
        <v>0</v>
      </c>
      <c r="N45" s="193">
        <f t="shared" si="70"/>
        <v>0</v>
      </c>
      <c r="O45" s="193">
        <f t="shared" si="70"/>
        <v>0</v>
      </c>
      <c r="P45" s="193">
        <f t="shared" si="70"/>
        <v>0</v>
      </c>
      <c r="Q45" s="193">
        <f t="shared" si="70"/>
        <v>0</v>
      </c>
      <c r="R45" s="193">
        <f t="shared" si="70"/>
        <v>0</v>
      </c>
      <c r="S45" s="193">
        <f t="shared" si="70"/>
        <v>0</v>
      </c>
      <c r="T45" s="193">
        <f t="shared" si="70"/>
        <v>0</v>
      </c>
      <c r="U45" s="193">
        <f t="shared" si="70"/>
        <v>0</v>
      </c>
      <c r="V45" s="193">
        <f t="shared" si="70"/>
        <v>0</v>
      </c>
      <c r="W45" s="193">
        <f t="shared" si="70"/>
        <v>0</v>
      </c>
      <c r="X45" s="193">
        <f t="shared" si="70"/>
        <v>0</v>
      </c>
      <c r="Y45" s="193">
        <f t="shared" si="70"/>
        <v>0</v>
      </c>
      <c r="Z45" s="193">
        <f t="shared" si="70"/>
        <v>0</v>
      </c>
      <c r="AA45" s="193">
        <f t="shared" si="70"/>
        <v>0</v>
      </c>
      <c r="AB45" s="193">
        <f t="shared" si="70"/>
        <v>0</v>
      </c>
      <c r="AC45" s="193">
        <f t="shared" si="70"/>
        <v>0</v>
      </c>
      <c r="AD45" s="193">
        <f t="shared" si="70"/>
        <v>0</v>
      </c>
      <c r="AE45" s="193">
        <f t="shared" si="70"/>
        <v>0</v>
      </c>
      <c r="AF45" s="193">
        <f t="shared" si="70"/>
        <v>0</v>
      </c>
      <c r="AG45" s="193">
        <f t="shared" si="70"/>
        <v>0</v>
      </c>
      <c r="AH45" s="193">
        <f t="shared" si="70"/>
        <v>0</v>
      </c>
      <c r="AI45" s="193">
        <f t="shared" si="70"/>
        <v>0</v>
      </c>
      <c r="AJ45" s="193">
        <f t="shared" si="70"/>
        <v>0</v>
      </c>
      <c r="AK45" s="193">
        <f t="shared" si="70"/>
        <v>0</v>
      </c>
      <c r="AL45" s="193">
        <f t="shared" si="70"/>
        <v>0</v>
      </c>
      <c r="AM45" s="193">
        <f t="shared" si="70"/>
        <v>0</v>
      </c>
      <c r="AN45" s="193">
        <f t="shared" si="70"/>
        <v>0</v>
      </c>
      <c r="AO45" s="193">
        <f t="shared" si="70"/>
        <v>0</v>
      </c>
      <c r="AP45" s="193">
        <f t="shared" si="70"/>
        <v>0</v>
      </c>
      <c r="AQ45" s="193">
        <f t="shared" si="70"/>
        <v>0</v>
      </c>
      <c r="AR45" s="193">
        <f t="shared" si="70"/>
        <v>0</v>
      </c>
      <c r="AS45" s="193">
        <f t="shared" si="70"/>
        <v>0</v>
      </c>
      <c r="AT45" s="193">
        <f t="shared" si="70"/>
        <v>0</v>
      </c>
      <c r="AU45" s="193">
        <f t="shared" si="70"/>
        <v>0</v>
      </c>
      <c r="AV45" s="193">
        <f t="shared" si="70"/>
        <v>0</v>
      </c>
      <c r="AW45" s="193">
        <f t="shared" si="70"/>
        <v>0</v>
      </c>
      <c r="AX45" s="193">
        <f t="shared" si="70"/>
        <v>0</v>
      </c>
      <c r="AY45" s="193">
        <f t="shared" si="70"/>
        <v>0</v>
      </c>
      <c r="AZ45" s="193">
        <f t="shared" si="70"/>
        <v>0</v>
      </c>
      <c r="BA45" s="193">
        <f t="shared" si="70"/>
        <v>0</v>
      </c>
      <c r="BB45" s="193">
        <f t="shared" si="70"/>
        <v>0</v>
      </c>
      <c r="BC45" s="193">
        <f t="shared" si="70"/>
        <v>0</v>
      </c>
      <c r="BD45" s="193">
        <f t="shared" si="70"/>
        <v>0</v>
      </c>
      <c r="BE45" s="193">
        <f t="shared" si="70"/>
        <v>0</v>
      </c>
      <c r="BF45" s="193">
        <f t="shared" ref="BF45:DQ45" si="71">BF19-BF38</f>
        <v>0</v>
      </c>
      <c r="BG45" s="193">
        <f t="shared" si="71"/>
        <v>0</v>
      </c>
      <c r="BH45" s="193">
        <f t="shared" si="71"/>
        <v>0</v>
      </c>
      <c r="BI45" s="193">
        <f t="shared" si="71"/>
        <v>0</v>
      </c>
      <c r="BJ45" s="193">
        <f t="shared" si="71"/>
        <v>0</v>
      </c>
      <c r="BK45" s="193">
        <f t="shared" si="71"/>
        <v>0</v>
      </c>
      <c r="BL45" s="193">
        <f t="shared" si="71"/>
        <v>0</v>
      </c>
      <c r="BM45" s="193">
        <f t="shared" si="71"/>
        <v>0</v>
      </c>
      <c r="BN45" s="193">
        <f t="shared" si="71"/>
        <v>0</v>
      </c>
      <c r="BO45" s="193">
        <f t="shared" si="71"/>
        <v>0</v>
      </c>
      <c r="BP45" s="193">
        <f t="shared" si="71"/>
        <v>0</v>
      </c>
      <c r="BQ45" s="193">
        <f t="shared" si="71"/>
        <v>0</v>
      </c>
      <c r="BR45" s="193">
        <f t="shared" si="71"/>
        <v>0</v>
      </c>
      <c r="BS45" s="193">
        <f t="shared" si="71"/>
        <v>0</v>
      </c>
      <c r="BT45" s="193">
        <f t="shared" si="71"/>
        <v>0</v>
      </c>
      <c r="BU45" s="193">
        <f t="shared" si="71"/>
        <v>0</v>
      </c>
      <c r="BV45" s="193">
        <f t="shared" si="71"/>
        <v>0</v>
      </c>
      <c r="BW45" s="193">
        <f t="shared" si="71"/>
        <v>0</v>
      </c>
      <c r="BX45" s="193">
        <f t="shared" si="71"/>
        <v>0</v>
      </c>
      <c r="BY45" s="193">
        <f t="shared" si="71"/>
        <v>0</v>
      </c>
      <c r="BZ45" s="193">
        <f t="shared" si="71"/>
        <v>0</v>
      </c>
      <c r="CA45" s="193">
        <f t="shared" si="71"/>
        <v>0</v>
      </c>
      <c r="CB45" s="193">
        <f t="shared" si="71"/>
        <v>0</v>
      </c>
      <c r="CC45" s="193">
        <f t="shared" si="71"/>
        <v>0</v>
      </c>
      <c r="CD45" s="193">
        <f t="shared" si="71"/>
        <v>0</v>
      </c>
      <c r="CE45" s="193">
        <f t="shared" si="71"/>
        <v>0</v>
      </c>
      <c r="CF45" s="193">
        <f t="shared" si="71"/>
        <v>0</v>
      </c>
      <c r="CG45" s="193">
        <f t="shared" si="71"/>
        <v>0</v>
      </c>
      <c r="CH45" s="193">
        <f t="shared" si="71"/>
        <v>0</v>
      </c>
      <c r="CI45" s="193">
        <f t="shared" si="71"/>
        <v>0</v>
      </c>
      <c r="CJ45" s="193">
        <f t="shared" si="71"/>
        <v>0</v>
      </c>
      <c r="CK45" s="193">
        <f t="shared" si="71"/>
        <v>0</v>
      </c>
      <c r="CL45" s="193">
        <f t="shared" si="71"/>
        <v>0</v>
      </c>
      <c r="CM45" s="193">
        <f t="shared" si="71"/>
        <v>0</v>
      </c>
      <c r="CN45" s="193">
        <f t="shared" si="71"/>
        <v>0</v>
      </c>
      <c r="CO45" s="193">
        <f t="shared" si="71"/>
        <v>0</v>
      </c>
      <c r="CP45" s="193">
        <f t="shared" si="71"/>
        <v>0</v>
      </c>
      <c r="CQ45" s="193">
        <f t="shared" si="71"/>
        <v>0</v>
      </c>
      <c r="CR45" s="193">
        <f t="shared" si="71"/>
        <v>0</v>
      </c>
      <c r="CS45" s="193">
        <f t="shared" si="71"/>
        <v>0</v>
      </c>
      <c r="CT45" s="193">
        <f t="shared" si="71"/>
        <v>0</v>
      </c>
      <c r="CU45" s="193">
        <f t="shared" si="71"/>
        <v>0</v>
      </c>
      <c r="CV45" s="193">
        <f t="shared" si="71"/>
        <v>0</v>
      </c>
      <c r="CW45" s="193">
        <f t="shared" si="71"/>
        <v>0</v>
      </c>
      <c r="CX45" s="193">
        <f t="shared" si="71"/>
        <v>0</v>
      </c>
      <c r="CY45" s="193">
        <f t="shared" si="71"/>
        <v>0</v>
      </c>
      <c r="CZ45" s="193">
        <f t="shared" si="71"/>
        <v>0</v>
      </c>
      <c r="DA45" s="193">
        <f t="shared" si="71"/>
        <v>0</v>
      </c>
      <c r="DB45" s="193">
        <f t="shared" si="71"/>
        <v>0</v>
      </c>
      <c r="DC45" s="193">
        <f t="shared" si="71"/>
        <v>0</v>
      </c>
      <c r="DD45" s="193">
        <f t="shared" si="71"/>
        <v>0</v>
      </c>
      <c r="DE45" s="193">
        <f t="shared" si="71"/>
        <v>0</v>
      </c>
      <c r="DF45" s="193">
        <f t="shared" si="71"/>
        <v>0</v>
      </c>
      <c r="DG45" s="193">
        <f t="shared" si="71"/>
        <v>0</v>
      </c>
      <c r="DH45" s="193">
        <f t="shared" si="71"/>
        <v>0</v>
      </c>
      <c r="DI45" s="193">
        <f t="shared" si="71"/>
        <v>0</v>
      </c>
      <c r="DJ45" s="193">
        <f t="shared" si="71"/>
        <v>0</v>
      </c>
      <c r="DK45" s="193">
        <f t="shared" si="71"/>
        <v>0</v>
      </c>
      <c r="DL45" s="193">
        <f t="shared" si="71"/>
        <v>0</v>
      </c>
      <c r="DM45" s="193">
        <f t="shared" si="71"/>
        <v>0</v>
      </c>
      <c r="DN45" s="193">
        <f t="shared" si="71"/>
        <v>0</v>
      </c>
      <c r="DO45" s="193">
        <f t="shared" si="71"/>
        <v>0</v>
      </c>
      <c r="DP45" s="193">
        <f t="shared" si="71"/>
        <v>0</v>
      </c>
      <c r="DQ45" s="193">
        <f t="shared" si="71"/>
        <v>0</v>
      </c>
      <c r="DR45" s="193">
        <f t="shared" ref="DR45:GC45" si="72">DR19-DR38</f>
        <v>0</v>
      </c>
      <c r="DS45" s="193">
        <f t="shared" si="72"/>
        <v>0</v>
      </c>
      <c r="DT45" s="193">
        <f t="shared" si="72"/>
        <v>0</v>
      </c>
      <c r="DU45" s="193">
        <f t="shared" si="72"/>
        <v>0</v>
      </c>
      <c r="DV45" s="193">
        <f t="shared" si="72"/>
        <v>0</v>
      </c>
      <c r="DW45" s="193">
        <f t="shared" si="72"/>
        <v>0</v>
      </c>
      <c r="DX45" s="193">
        <f t="shared" si="72"/>
        <v>0</v>
      </c>
      <c r="DY45" s="193">
        <f t="shared" si="72"/>
        <v>0</v>
      </c>
      <c r="DZ45" s="193">
        <f t="shared" si="72"/>
        <v>0</v>
      </c>
      <c r="EA45" s="193">
        <f t="shared" si="72"/>
        <v>0</v>
      </c>
      <c r="EB45" s="193">
        <f t="shared" si="72"/>
        <v>0</v>
      </c>
      <c r="EC45" s="193">
        <f t="shared" si="72"/>
        <v>0</v>
      </c>
      <c r="ED45" s="193">
        <f t="shared" si="72"/>
        <v>0</v>
      </c>
      <c r="EE45" s="193">
        <f t="shared" si="72"/>
        <v>0</v>
      </c>
      <c r="EF45" s="193">
        <f t="shared" si="72"/>
        <v>0</v>
      </c>
      <c r="EG45" s="193">
        <f t="shared" si="72"/>
        <v>0</v>
      </c>
      <c r="EH45" s="193">
        <f t="shared" si="72"/>
        <v>0</v>
      </c>
      <c r="EI45" s="193">
        <f t="shared" si="72"/>
        <v>0</v>
      </c>
      <c r="EJ45" s="193">
        <f t="shared" si="72"/>
        <v>0</v>
      </c>
      <c r="EK45" s="193">
        <f t="shared" si="72"/>
        <v>0</v>
      </c>
      <c r="EL45" s="193">
        <f t="shared" si="72"/>
        <v>0</v>
      </c>
      <c r="EM45" s="193">
        <f t="shared" si="72"/>
        <v>0</v>
      </c>
      <c r="EN45" s="193">
        <f t="shared" si="72"/>
        <v>0</v>
      </c>
      <c r="EO45" s="193">
        <f t="shared" si="72"/>
        <v>0</v>
      </c>
      <c r="EP45" s="193">
        <f t="shared" si="72"/>
        <v>0</v>
      </c>
      <c r="EQ45" s="193">
        <f t="shared" si="72"/>
        <v>0</v>
      </c>
      <c r="ER45" s="193">
        <f t="shared" si="72"/>
        <v>0</v>
      </c>
      <c r="ES45" s="193">
        <f t="shared" si="72"/>
        <v>0</v>
      </c>
      <c r="ET45" s="193">
        <f t="shared" si="72"/>
        <v>0</v>
      </c>
      <c r="EU45" s="193">
        <f t="shared" si="72"/>
        <v>0</v>
      </c>
      <c r="EV45" s="193">
        <f t="shared" si="72"/>
        <v>0</v>
      </c>
      <c r="EW45" s="193">
        <f t="shared" si="72"/>
        <v>0</v>
      </c>
      <c r="EX45" s="193">
        <f t="shared" si="72"/>
        <v>0</v>
      </c>
      <c r="EY45" s="193">
        <f t="shared" si="72"/>
        <v>0</v>
      </c>
      <c r="EZ45" s="193">
        <f t="shared" si="72"/>
        <v>0</v>
      </c>
      <c r="FA45" s="193">
        <f t="shared" si="72"/>
        <v>0</v>
      </c>
      <c r="FB45" s="193">
        <f t="shared" si="72"/>
        <v>0</v>
      </c>
      <c r="FC45" s="193">
        <f t="shared" si="72"/>
        <v>0</v>
      </c>
      <c r="FD45" s="193">
        <f t="shared" si="72"/>
        <v>0</v>
      </c>
      <c r="FE45" s="193">
        <f t="shared" si="72"/>
        <v>0</v>
      </c>
      <c r="FF45" s="193">
        <f t="shared" si="72"/>
        <v>0</v>
      </c>
      <c r="FG45" s="193">
        <f t="shared" si="72"/>
        <v>0</v>
      </c>
      <c r="FH45" s="193">
        <f t="shared" si="72"/>
        <v>0</v>
      </c>
      <c r="FI45" s="193">
        <f t="shared" si="72"/>
        <v>0</v>
      </c>
      <c r="FJ45" s="193">
        <f t="shared" si="72"/>
        <v>0</v>
      </c>
      <c r="FK45" s="193">
        <f t="shared" si="72"/>
        <v>0</v>
      </c>
      <c r="FL45" s="193">
        <f t="shared" si="72"/>
        <v>0</v>
      </c>
      <c r="FM45" s="193">
        <f t="shared" si="72"/>
        <v>0</v>
      </c>
      <c r="FN45" s="193">
        <f t="shared" si="72"/>
        <v>0</v>
      </c>
      <c r="FO45" s="193">
        <f t="shared" si="72"/>
        <v>0</v>
      </c>
      <c r="FP45" s="193">
        <f t="shared" si="72"/>
        <v>0</v>
      </c>
      <c r="FQ45" s="193">
        <f t="shared" si="72"/>
        <v>0</v>
      </c>
      <c r="FR45" s="193">
        <f t="shared" si="72"/>
        <v>0</v>
      </c>
      <c r="FS45" s="193">
        <f t="shared" si="72"/>
        <v>0</v>
      </c>
      <c r="FT45" s="193">
        <f t="shared" si="72"/>
        <v>0</v>
      </c>
      <c r="FU45" s="193">
        <f t="shared" si="72"/>
        <v>0</v>
      </c>
      <c r="FV45" s="193">
        <f t="shared" si="72"/>
        <v>0</v>
      </c>
      <c r="FW45" s="193">
        <f t="shared" si="72"/>
        <v>0</v>
      </c>
      <c r="FX45" s="193">
        <f t="shared" si="72"/>
        <v>0</v>
      </c>
      <c r="FY45" s="193">
        <f t="shared" si="72"/>
        <v>0</v>
      </c>
      <c r="FZ45" s="193">
        <f t="shared" si="72"/>
        <v>0</v>
      </c>
      <c r="GA45" s="193">
        <f t="shared" si="72"/>
        <v>0</v>
      </c>
      <c r="GB45" s="193">
        <f t="shared" si="72"/>
        <v>0</v>
      </c>
      <c r="GC45" s="193">
        <f t="shared" si="72"/>
        <v>0</v>
      </c>
      <c r="GD45" s="193">
        <f t="shared" ref="GD45:IO45" si="73">GD19-GD38</f>
        <v>0</v>
      </c>
      <c r="GE45" s="193">
        <f t="shared" si="73"/>
        <v>0</v>
      </c>
      <c r="GF45" s="193">
        <f t="shared" si="73"/>
        <v>0</v>
      </c>
      <c r="GG45" s="193">
        <f t="shared" si="73"/>
        <v>0</v>
      </c>
      <c r="GH45" s="193">
        <f t="shared" si="73"/>
        <v>0</v>
      </c>
      <c r="GI45" s="193">
        <f t="shared" si="73"/>
        <v>0</v>
      </c>
      <c r="GJ45" s="193">
        <f t="shared" si="73"/>
        <v>0</v>
      </c>
      <c r="GK45" s="193">
        <f t="shared" si="73"/>
        <v>0</v>
      </c>
      <c r="GL45" s="193">
        <f t="shared" si="73"/>
        <v>0</v>
      </c>
      <c r="GM45" s="193">
        <f t="shared" si="73"/>
        <v>0</v>
      </c>
      <c r="GN45" s="193">
        <f t="shared" si="73"/>
        <v>0</v>
      </c>
      <c r="GO45" s="193">
        <f t="shared" si="73"/>
        <v>0</v>
      </c>
      <c r="GP45" s="193">
        <f t="shared" si="73"/>
        <v>0</v>
      </c>
      <c r="GQ45" s="193">
        <f t="shared" si="73"/>
        <v>0</v>
      </c>
      <c r="GR45" s="193">
        <f t="shared" si="73"/>
        <v>0</v>
      </c>
      <c r="GS45" s="193">
        <f t="shared" si="73"/>
        <v>0</v>
      </c>
      <c r="GT45" s="193">
        <f t="shared" si="73"/>
        <v>0</v>
      </c>
      <c r="GU45" s="193">
        <f t="shared" si="73"/>
        <v>0</v>
      </c>
      <c r="GV45" s="193">
        <f t="shared" si="73"/>
        <v>0</v>
      </c>
      <c r="GW45" s="193">
        <f t="shared" si="73"/>
        <v>0</v>
      </c>
      <c r="GX45" s="193">
        <f t="shared" si="73"/>
        <v>0</v>
      </c>
      <c r="GY45" s="193">
        <f t="shared" si="73"/>
        <v>0</v>
      </c>
      <c r="GZ45" s="193">
        <f t="shared" si="73"/>
        <v>0</v>
      </c>
      <c r="HA45" s="193">
        <f t="shared" si="73"/>
        <v>0</v>
      </c>
      <c r="HB45" s="193">
        <f t="shared" si="73"/>
        <v>0</v>
      </c>
      <c r="HC45" s="193">
        <f t="shared" si="73"/>
        <v>0</v>
      </c>
      <c r="HD45" s="193">
        <f t="shared" si="73"/>
        <v>0</v>
      </c>
      <c r="HE45" s="193">
        <f t="shared" si="73"/>
        <v>0</v>
      </c>
      <c r="HF45" s="193">
        <f t="shared" si="73"/>
        <v>0</v>
      </c>
      <c r="HG45" s="193">
        <f t="shared" si="73"/>
        <v>0</v>
      </c>
      <c r="HH45" s="193">
        <f t="shared" si="73"/>
        <v>0</v>
      </c>
      <c r="HI45" s="193">
        <f t="shared" si="73"/>
        <v>0</v>
      </c>
      <c r="HJ45" s="193">
        <f t="shared" si="73"/>
        <v>0</v>
      </c>
      <c r="HK45" s="193">
        <f t="shared" si="73"/>
        <v>0</v>
      </c>
      <c r="HL45" s="193">
        <f t="shared" si="73"/>
        <v>0</v>
      </c>
      <c r="HM45" s="193">
        <f t="shared" si="73"/>
        <v>0</v>
      </c>
      <c r="HN45" s="193">
        <f t="shared" si="73"/>
        <v>0</v>
      </c>
      <c r="HO45" s="193">
        <f t="shared" si="73"/>
        <v>0</v>
      </c>
      <c r="HP45" s="193">
        <f t="shared" si="73"/>
        <v>0</v>
      </c>
      <c r="HQ45" s="193">
        <f t="shared" si="73"/>
        <v>0</v>
      </c>
      <c r="HR45" s="193">
        <f t="shared" si="73"/>
        <v>0</v>
      </c>
      <c r="HS45" s="193">
        <f t="shared" si="73"/>
        <v>0</v>
      </c>
      <c r="HT45" s="193">
        <f t="shared" si="73"/>
        <v>0</v>
      </c>
      <c r="HU45" s="193">
        <f t="shared" si="73"/>
        <v>0</v>
      </c>
      <c r="HV45" s="193">
        <f t="shared" si="73"/>
        <v>0</v>
      </c>
      <c r="HW45" s="193">
        <f t="shared" si="73"/>
        <v>0</v>
      </c>
      <c r="HX45" s="193">
        <f t="shared" si="73"/>
        <v>0</v>
      </c>
      <c r="HY45" s="193">
        <f t="shared" si="73"/>
        <v>0</v>
      </c>
      <c r="HZ45" s="193">
        <f t="shared" si="73"/>
        <v>0</v>
      </c>
      <c r="IA45" s="193">
        <f t="shared" si="73"/>
        <v>0</v>
      </c>
      <c r="IB45" s="193">
        <f t="shared" si="73"/>
        <v>0</v>
      </c>
      <c r="IC45" s="193">
        <f t="shared" si="73"/>
        <v>0</v>
      </c>
      <c r="ID45" s="193">
        <f t="shared" si="73"/>
        <v>0</v>
      </c>
      <c r="IE45" s="193">
        <f t="shared" si="73"/>
        <v>0</v>
      </c>
      <c r="IF45" s="193">
        <f t="shared" si="73"/>
        <v>0</v>
      </c>
      <c r="IG45" s="193">
        <f t="shared" si="73"/>
        <v>0</v>
      </c>
      <c r="IH45" s="193">
        <f t="shared" si="73"/>
        <v>0</v>
      </c>
      <c r="II45" s="193">
        <f t="shared" si="73"/>
        <v>0</v>
      </c>
      <c r="IJ45" s="193">
        <f t="shared" si="73"/>
        <v>0</v>
      </c>
      <c r="IK45" s="193">
        <f t="shared" si="73"/>
        <v>0</v>
      </c>
      <c r="IL45" s="193">
        <f t="shared" si="73"/>
        <v>0</v>
      </c>
      <c r="IM45" s="193">
        <f t="shared" si="73"/>
        <v>0</v>
      </c>
      <c r="IN45" s="193">
        <f t="shared" si="73"/>
        <v>0</v>
      </c>
      <c r="IO45" s="193">
        <f t="shared" si="73"/>
        <v>0</v>
      </c>
      <c r="IP45" s="193">
        <f t="shared" ref="IP45:KU45" si="74">IP19-IP38</f>
        <v>0</v>
      </c>
      <c r="IQ45" s="193">
        <f t="shared" si="74"/>
        <v>0</v>
      </c>
      <c r="IR45" s="193">
        <f t="shared" si="74"/>
        <v>0</v>
      </c>
      <c r="IS45" s="193">
        <f t="shared" si="74"/>
        <v>0</v>
      </c>
      <c r="IT45" s="193">
        <f t="shared" si="74"/>
        <v>0</v>
      </c>
      <c r="IU45" s="193">
        <f t="shared" si="74"/>
        <v>0</v>
      </c>
      <c r="IV45" s="193">
        <f t="shared" si="74"/>
        <v>0</v>
      </c>
      <c r="IW45" s="193">
        <f t="shared" si="74"/>
        <v>0</v>
      </c>
      <c r="IX45" s="193">
        <f t="shared" si="74"/>
        <v>0</v>
      </c>
      <c r="IY45" s="193">
        <f t="shared" si="74"/>
        <v>0</v>
      </c>
      <c r="IZ45" s="193">
        <f t="shared" si="74"/>
        <v>0</v>
      </c>
      <c r="JA45" s="193">
        <f t="shared" si="74"/>
        <v>0</v>
      </c>
      <c r="JB45" s="193">
        <f t="shared" si="74"/>
        <v>0</v>
      </c>
      <c r="JC45" s="193">
        <f t="shared" si="74"/>
        <v>0</v>
      </c>
      <c r="JD45" s="193">
        <f t="shared" si="74"/>
        <v>0</v>
      </c>
      <c r="JE45" s="193">
        <f t="shared" si="74"/>
        <v>0</v>
      </c>
      <c r="JF45" s="193">
        <f t="shared" si="74"/>
        <v>0</v>
      </c>
      <c r="JG45" s="193">
        <f t="shared" si="74"/>
        <v>0</v>
      </c>
      <c r="JH45" s="193">
        <f t="shared" si="74"/>
        <v>0</v>
      </c>
      <c r="JI45" s="193">
        <f t="shared" si="74"/>
        <v>0</v>
      </c>
      <c r="JJ45" s="193">
        <f t="shared" si="74"/>
        <v>0</v>
      </c>
      <c r="JK45" s="193">
        <f t="shared" si="74"/>
        <v>0</v>
      </c>
      <c r="JL45" s="193">
        <f t="shared" si="74"/>
        <v>0</v>
      </c>
      <c r="JM45" s="193">
        <f t="shared" si="74"/>
        <v>0</v>
      </c>
      <c r="JN45" s="193">
        <f t="shared" si="74"/>
        <v>0</v>
      </c>
      <c r="JO45" s="193">
        <f t="shared" si="74"/>
        <v>0</v>
      </c>
      <c r="JP45" s="193">
        <f t="shared" si="74"/>
        <v>0</v>
      </c>
      <c r="JQ45" s="193">
        <f t="shared" si="74"/>
        <v>0</v>
      </c>
      <c r="JR45" s="193">
        <f t="shared" si="74"/>
        <v>0</v>
      </c>
      <c r="JS45" s="193">
        <f t="shared" si="74"/>
        <v>0</v>
      </c>
      <c r="JT45" s="193">
        <f t="shared" si="74"/>
        <v>0</v>
      </c>
      <c r="JU45" s="193">
        <f t="shared" si="74"/>
        <v>0</v>
      </c>
      <c r="JV45" s="193">
        <f t="shared" si="74"/>
        <v>0</v>
      </c>
      <c r="JW45" s="193">
        <f t="shared" si="74"/>
        <v>0</v>
      </c>
      <c r="JX45" s="193">
        <f t="shared" si="74"/>
        <v>0</v>
      </c>
      <c r="JY45" s="193">
        <f t="shared" si="74"/>
        <v>0</v>
      </c>
      <c r="JZ45" s="193">
        <f t="shared" si="74"/>
        <v>0</v>
      </c>
      <c r="KA45" s="193">
        <f t="shared" si="74"/>
        <v>0</v>
      </c>
      <c r="KB45" s="193">
        <f t="shared" si="74"/>
        <v>0</v>
      </c>
      <c r="KC45" s="193">
        <f t="shared" si="74"/>
        <v>0</v>
      </c>
      <c r="KD45" s="193">
        <f t="shared" si="74"/>
        <v>0</v>
      </c>
      <c r="KE45" s="193">
        <f t="shared" si="74"/>
        <v>0</v>
      </c>
      <c r="KF45" s="193">
        <f t="shared" si="74"/>
        <v>0</v>
      </c>
      <c r="KG45" s="193">
        <f t="shared" si="74"/>
        <v>0</v>
      </c>
      <c r="KH45" s="193">
        <f t="shared" si="74"/>
        <v>0</v>
      </c>
      <c r="KI45" s="193">
        <f t="shared" si="74"/>
        <v>0</v>
      </c>
      <c r="KJ45" s="193">
        <f t="shared" si="74"/>
        <v>0</v>
      </c>
      <c r="KK45" s="193">
        <f t="shared" si="74"/>
        <v>0</v>
      </c>
      <c r="KL45" s="193">
        <f t="shared" si="74"/>
        <v>0</v>
      </c>
      <c r="KM45" s="193">
        <f t="shared" si="74"/>
        <v>0</v>
      </c>
      <c r="KN45" s="193">
        <f t="shared" si="74"/>
        <v>0</v>
      </c>
      <c r="KO45" s="193">
        <f t="shared" si="74"/>
        <v>0</v>
      </c>
      <c r="KP45" s="193">
        <f t="shared" si="74"/>
        <v>0</v>
      </c>
      <c r="KQ45" s="193">
        <f t="shared" si="74"/>
        <v>0</v>
      </c>
      <c r="KR45" s="193">
        <f t="shared" si="74"/>
        <v>0</v>
      </c>
      <c r="KS45" s="193">
        <f t="shared" si="74"/>
        <v>0</v>
      </c>
      <c r="KT45" s="193">
        <f t="shared" si="74"/>
        <v>0</v>
      </c>
      <c r="KU45" s="193">
        <f t="shared" si="74"/>
        <v>0</v>
      </c>
    </row>
    <row r="46" spans="2:307" ht="17" x14ac:dyDescent="0.15">
      <c r="B46" s="175">
        <f>B45+1</f>
        <v>20</v>
      </c>
      <c r="C46" s="203" t="s">
        <v>394</v>
      </c>
      <c r="D46" s="204">
        <f>Apoio!I35</f>
        <v>0</v>
      </c>
      <c r="E46" s="192" t="s">
        <v>3</v>
      </c>
      <c r="F46" s="186" t="s">
        <v>395</v>
      </c>
      <c r="G46" s="714">
        <f>IF(G19=0,0,G45/G19)</f>
        <v>0</v>
      </c>
      <c r="H46" s="206">
        <f>IFERROR(H45/H19,0)</f>
        <v>0</v>
      </c>
      <c r="I46" s="206">
        <f t="shared" ref="I46:BE46" si="75">IFERROR(I45/I19,0)</f>
        <v>0</v>
      </c>
      <c r="J46" s="206">
        <f t="shared" si="75"/>
        <v>0</v>
      </c>
      <c r="K46" s="206">
        <f t="shared" si="75"/>
        <v>0</v>
      </c>
      <c r="L46" s="206">
        <f t="shared" si="75"/>
        <v>0</v>
      </c>
      <c r="M46" s="206">
        <f t="shared" si="75"/>
        <v>0</v>
      </c>
      <c r="N46" s="206">
        <f t="shared" si="75"/>
        <v>0</v>
      </c>
      <c r="O46" s="206">
        <f t="shared" si="75"/>
        <v>0</v>
      </c>
      <c r="P46" s="206">
        <f t="shared" si="75"/>
        <v>0</v>
      </c>
      <c r="Q46" s="206">
        <f t="shared" si="75"/>
        <v>0</v>
      </c>
      <c r="R46" s="206">
        <f t="shared" si="75"/>
        <v>0</v>
      </c>
      <c r="S46" s="206">
        <f t="shared" si="75"/>
        <v>0</v>
      </c>
      <c r="T46" s="206">
        <f t="shared" si="75"/>
        <v>0</v>
      </c>
      <c r="U46" s="206">
        <f t="shared" si="75"/>
        <v>0</v>
      </c>
      <c r="V46" s="206">
        <f t="shared" si="75"/>
        <v>0</v>
      </c>
      <c r="W46" s="206">
        <f t="shared" si="75"/>
        <v>0</v>
      </c>
      <c r="X46" s="206">
        <f t="shared" si="75"/>
        <v>0</v>
      </c>
      <c r="Y46" s="206">
        <f t="shared" si="75"/>
        <v>0</v>
      </c>
      <c r="Z46" s="206">
        <f t="shared" si="75"/>
        <v>0</v>
      </c>
      <c r="AA46" s="206">
        <f t="shared" si="75"/>
        <v>0</v>
      </c>
      <c r="AB46" s="206">
        <f t="shared" si="75"/>
        <v>0</v>
      </c>
      <c r="AC46" s="206">
        <f t="shared" si="75"/>
        <v>0</v>
      </c>
      <c r="AD46" s="206">
        <f t="shared" si="75"/>
        <v>0</v>
      </c>
      <c r="AE46" s="206">
        <f t="shared" si="75"/>
        <v>0</v>
      </c>
      <c r="AF46" s="206">
        <f t="shared" si="75"/>
        <v>0</v>
      </c>
      <c r="AG46" s="206">
        <f t="shared" si="75"/>
        <v>0</v>
      </c>
      <c r="AH46" s="206">
        <f t="shared" si="75"/>
        <v>0</v>
      </c>
      <c r="AI46" s="206">
        <f t="shared" si="75"/>
        <v>0</v>
      </c>
      <c r="AJ46" s="206">
        <f t="shared" si="75"/>
        <v>0</v>
      </c>
      <c r="AK46" s="206">
        <f t="shared" si="75"/>
        <v>0</v>
      </c>
      <c r="AL46" s="206">
        <f t="shared" si="75"/>
        <v>0</v>
      </c>
      <c r="AM46" s="206">
        <f t="shared" si="75"/>
        <v>0</v>
      </c>
      <c r="AN46" s="206">
        <f t="shared" si="75"/>
        <v>0</v>
      </c>
      <c r="AO46" s="206">
        <f t="shared" si="75"/>
        <v>0</v>
      </c>
      <c r="AP46" s="206">
        <f t="shared" si="75"/>
        <v>0</v>
      </c>
      <c r="AQ46" s="206">
        <f t="shared" si="75"/>
        <v>0</v>
      </c>
      <c r="AR46" s="206">
        <f t="shared" si="75"/>
        <v>0</v>
      </c>
      <c r="AS46" s="206">
        <f t="shared" si="75"/>
        <v>0</v>
      </c>
      <c r="AT46" s="206">
        <f t="shared" si="75"/>
        <v>0</v>
      </c>
      <c r="AU46" s="206">
        <f t="shared" si="75"/>
        <v>0</v>
      </c>
      <c r="AV46" s="206">
        <f t="shared" si="75"/>
        <v>0</v>
      </c>
      <c r="AW46" s="206">
        <f t="shared" si="75"/>
        <v>0</v>
      </c>
      <c r="AX46" s="206">
        <f t="shared" si="75"/>
        <v>0</v>
      </c>
      <c r="AY46" s="206">
        <f t="shared" si="75"/>
        <v>0</v>
      </c>
      <c r="AZ46" s="206">
        <f t="shared" si="75"/>
        <v>0</v>
      </c>
      <c r="BA46" s="206">
        <f t="shared" si="75"/>
        <v>0</v>
      </c>
      <c r="BB46" s="206">
        <f t="shared" si="75"/>
        <v>0</v>
      </c>
      <c r="BC46" s="206">
        <f t="shared" si="75"/>
        <v>0</v>
      </c>
      <c r="BD46" s="206">
        <f t="shared" si="75"/>
        <v>0</v>
      </c>
      <c r="BE46" s="206">
        <f t="shared" si="75"/>
        <v>0</v>
      </c>
      <c r="BF46" s="206">
        <f t="shared" ref="BF46:DQ46" si="76">IFERROR(BF45/BF19,0)</f>
        <v>0</v>
      </c>
      <c r="BG46" s="206">
        <f t="shared" si="76"/>
        <v>0</v>
      </c>
      <c r="BH46" s="206">
        <f t="shared" si="76"/>
        <v>0</v>
      </c>
      <c r="BI46" s="206">
        <f t="shared" si="76"/>
        <v>0</v>
      </c>
      <c r="BJ46" s="206">
        <f t="shared" si="76"/>
        <v>0</v>
      </c>
      <c r="BK46" s="206">
        <f t="shared" si="76"/>
        <v>0</v>
      </c>
      <c r="BL46" s="206">
        <f t="shared" si="76"/>
        <v>0</v>
      </c>
      <c r="BM46" s="206">
        <f t="shared" si="76"/>
        <v>0</v>
      </c>
      <c r="BN46" s="206">
        <f t="shared" si="76"/>
        <v>0</v>
      </c>
      <c r="BO46" s="206">
        <f t="shared" si="76"/>
        <v>0</v>
      </c>
      <c r="BP46" s="206">
        <f t="shared" si="76"/>
        <v>0</v>
      </c>
      <c r="BQ46" s="206">
        <f t="shared" si="76"/>
        <v>0</v>
      </c>
      <c r="BR46" s="206">
        <f t="shared" si="76"/>
        <v>0</v>
      </c>
      <c r="BS46" s="206">
        <f t="shared" si="76"/>
        <v>0</v>
      </c>
      <c r="BT46" s="206">
        <f t="shared" si="76"/>
        <v>0</v>
      </c>
      <c r="BU46" s="206">
        <f t="shared" si="76"/>
        <v>0</v>
      </c>
      <c r="BV46" s="206">
        <f t="shared" si="76"/>
        <v>0</v>
      </c>
      <c r="BW46" s="206">
        <f t="shared" si="76"/>
        <v>0</v>
      </c>
      <c r="BX46" s="206">
        <f t="shared" si="76"/>
        <v>0</v>
      </c>
      <c r="BY46" s="206">
        <f t="shared" si="76"/>
        <v>0</v>
      </c>
      <c r="BZ46" s="206">
        <f t="shared" si="76"/>
        <v>0</v>
      </c>
      <c r="CA46" s="206">
        <f t="shared" si="76"/>
        <v>0</v>
      </c>
      <c r="CB46" s="206">
        <f t="shared" si="76"/>
        <v>0</v>
      </c>
      <c r="CC46" s="206">
        <f t="shared" si="76"/>
        <v>0</v>
      </c>
      <c r="CD46" s="206">
        <f t="shared" si="76"/>
        <v>0</v>
      </c>
      <c r="CE46" s="206">
        <f t="shared" si="76"/>
        <v>0</v>
      </c>
      <c r="CF46" s="206">
        <f t="shared" si="76"/>
        <v>0</v>
      </c>
      <c r="CG46" s="206">
        <f t="shared" si="76"/>
        <v>0</v>
      </c>
      <c r="CH46" s="206">
        <f t="shared" si="76"/>
        <v>0</v>
      </c>
      <c r="CI46" s="206">
        <f t="shared" si="76"/>
        <v>0</v>
      </c>
      <c r="CJ46" s="206">
        <f t="shared" si="76"/>
        <v>0</v>
      </c>
      <c r="CK46" s="206">
        <f t="shared" si="76"/>
        <v>0</v>
      </c>
      <c r="CL46" s="206">
        <f t="shared" si="76"/>
        <v>0</v>
      </c>
      <c r="CM46" s="206">
        <f t="shared" si="76"/>
        <v>0</v>
      </c>
      <c r="CN46" s="206">
        <f t="shared" si="76"/>
        <v>0</v>
      </c>
      <c r="CO46" s="206">
        <f t="shared" si="76"/>
        <v>0</v>
      </c>
      <c r="CP46" s="206">
        <f t="shared" si="76"/>
        <v>0</v>
      </c>
      <c r="CQ46" s="206">
        <f t="shared" si="76"/>
        <v>0</v>
      </c>
      <c r="CR46" s="206">
        <f t="shared" si="76"/>
        <v>0</v>
      </c>
      <c r="CS46" s="206">
        <f t="shared" si="76"/>
        <v>0</v>
      </c>
      <c r="CT46" s="206">
        <f t="shared" si="76"/>
        <v>0</v>
      </c>
      <c r="CU46" s="206">
        <f t="shared" si="76"/>
        <v>0</v>
      </c>
      <c r="CV46" s="206">
        <f t="shared" si="76"/>
        <v>0</v>
      </c>
      <c r="CW46" s="206">
        <f t="shared" si="76"/>
        <v>0</v>
      </c>
      <c r="CX46" s="206">
        <f t="shared" si="76"/>
        <v>0</v>
      </c>
      <c r="CY46" s="206">
        <f t="shared" si="76"/>
        <v>0</v>
      </c>
      <c r="CZ46" s="206">
        <f t="shared" si="76"/>
        <v>0</v>
      </c>
      <c r="DA46" s="206">
        <f t="shared" si="76"/>
        <v>0</v>
      </c>
      <c r="DB46" s="206">
        <f t="shared" si="76"/>
        <v>0</v>
      </c>
      <c r="DC46" s="206">
        <f t="shared" si="76"/>
        <v>0</v>
      </c>
      <c r="DD46" s="206">
        <f t="shared" si="76"/>
        <v>0</v>
      </c>
      <c r="DE46" s="206">
        <f t="shared" si="76"/>
        <v>0</v>
      </c>
      <c r="DF46" s="206">
        <f t="shared" si="76"/>
        <v>0</v>
      </c>
      <c r="DG46" s="206">
        <f t="shared" si="76"/>
        <v>0</v>
      </c>
      <c r="DH46" s="206">
        <f t="shared" si="76"/>
        <v>0</v>
      </c>
      <c r="DI46" s="206">
        <f t="shared" si="76"/>
        <v>0</v>
      </c>
      <c r="DJ46" s="206">
        <f t="shared" si="76"/>
        <v>0</v>
      </c>
      <c r="DK46" s="206">
        <f t="shared" si="76"/>
        <v>0</v>
      </c>
      <c r="DL46" s="206">
        <f t="shared" si="76"/>
        <v>0</v>
      </c>
      <c r="DM46" s="206">
        <f t="shared" si="76"/>
        <v>0</v>
      </c>
      <c r="DN46" s="206">
        <f t="shared" si="76"/>
        <v>0</v>
      </c>
      <c r="DO46" s="206">
        <f t="shared" si="76"/>
        <v>0</v>
      </c>
      <c r="DP46" s="206">
        <f t="shared" si="76"/>
        <v>0</v>
      </c>
      <c r="DQ46" s="206">
        <f t="shared" si="76"/>
        <v>0</v>
      </c>
      <c r="DR46" s="206">
        <f t="shared" ref="DR46:GC46" si="77">IFERROR(DR45/DR19,0)</f>
        <v>0</v>
      </c>
      <c r="DS46" s="206">
        <f t="shared" si="77"/>
        <v>0</v>
      </c>
      <c r="DT46" s="206">
        <f t="shared" si="77"/>
        <v>0</v>
      </c>
      <c r="DU46" s="206">
        <f t="shared" si="77"/>
        <v>0</v>
      </c>
      <c r="DV46" s="206">
        <f t="shared" si="77"/>
        <v>0</v>
      </c>
      <c r="DW46" s="206">
        <f t="shared" si="77"/>
        <v>0</v>
      </c>
      <c r="DX46" s="206">
        <f t="shared" si="77"/>
        <v>0</v>
      </c>
      <c r="DY46" s="206">
        <f t="shared" si="77"/>
        <v>0</v>
      </c>
      <c r="DZ46" s="206">
        <f t="shared" si="77"/>
        <v>0</v>
      </c>
      <c r="EA46" s="206">
        <f t="shared" si="77"/>
        <v>0</v>
      </c>
      <c r="EB46" s="206">
        <f t="shared" si="77"/>
        <v>0</v>
      </c>
      <c r="EC46" s="206">
        <f t="shared" si="77"/>
        <v>0</v>
      </c>
      <c r="ED46" s="206">
        <f t="shared" si="77"/>
        <v>0</v>
      </c>
      <c r="EE46" s="206">
        <f t="shared" si="77"/>
        <v>0</v>
      </c>
      <c r="EF46" s="206">
        <f t="shared" si="77"/>
        <v>0</v>
      </c>
      <c r="EG46" s="206">
        <f t="shared" si="77"/>
        <v>0</v>
      </c>
      <c r="EH46" s="206">
        <f t="shared" si="77"/>
        <v>0</v>
      </c>
      <c r="EI46" s="206">
        <f t="shared" si="77"/>
        <v>0</v>
      </c>
      <c r="EJ46" s="206">
        <f t="shared" si="77"/>
        <v>0</v>
      </c>
      <c r="EK46" s="206">
        <f t="shared" si="77"/>
        <v>0</v>
      </c>
      <c r="EL46" s="206">
        <f t="shared" si="77"/>
        <v>0</v>
      </c>
      <c r="EM46" s="206">
        <f t="shared" si="77"/>
        <v>0</v>
      </c>
      <c r="EN46" s="206">
        <f t="shared" si="77"/>
        <v>0</v>
      </c>
      <c r="EO46" s="206">
        <f t="shared" si="77"/>
        <v>0</v>
      </c>
      <c r="EP46" s="206">
        <f t="shared" si="77"/>
        <v>0</v>
      </c>
      <c r="EQ46" s="206">
        <f t="shared" si="77"/>
        <v>0</v>
      </c>
      <c r="ER46" s="206">
        <f t="shared" si="77"/>
        <v>0</v>
      </c>
      <c r="ES46" s="206">
        <f t="shared" si="77"/>
        <v>0</v>
      </c>
      <c r="ET46" s="206">
        <f t="shared" si="77"/>
        <v>0</v>
      </c>
      <c r="EU46" s="206">
        <f t="shared" si="77"/>
        <v>0</v>
      </c>
      <c r="EV46" s="206">
        <f t="shared" si="77"/>
        <v>0</v>
      </c>
      <c r="EW46" s="206">
        <f t="shared" si="77"/>
        <v>0</v>
      </c>
      <c r="EX46" s="206">
        <f t="shared" si="77"/>
        <v>0</v>
      </c>
      <c r="EY46" s="206">
        <f t="shared" si="77"/>
        <v>0</v>
      </c>
      <c r="EZ46" s="206">
        <f t="shared" si="77"/>
        <v>0</v>
      </c>
      <c r="FA46" s="206">
        <f t="shared" si="77"/>
        <v>0</v>
      </c>
      <c r="FB46" s="206">
        <f t="shared" si="77"/>
        <v>0</v>
      </c>
      <c r="FC46" s="206">
        <f t="shared" si="77"/>
        <v>0</v>
      </c>
      <c r="FD46" s="206">
        <f t="shared" si="77"/>
        <v>0</v>
      </c>
      <c r="FE46" s="206">
        <f t="shared" si="77"/>
        <v>0</v>
      </c>
      <c r="FF46" s="206">
        <f t="shared" si="77"/>
        <v>0</v>
      </c>
      <c r="FG46" s="206">
        <f t="shared" si="77"/>
        <v>0</v>
      </c>
      <c r="FH46" s="206">
        <f t="shared" si="77"/>
        <v>0</v>
      </c>
      <c r="FI46" s="206">
        <f t="shared" si="77"/>
        <v>0</v>
      </c>
      <c r="FJ46" s="206">
        <f t="shared" si="77"/>
        <v>0</v>
      </c>
      <c r="FK46" s="206">
        <f t="shared" si="77"/>
        <v>0</v>
      </c>
      <c r="FL46" s="206">
        <f t="shared" si="77"/>
        <v>0</v>
      </c>
      <c r="FM46" s="206">
        <f t="shared" si="77"/>
        <v>0</v>
      </c>
      <c r="FN46" s="206">
        <f t="shared" si="77"/>
        <v>0</v>
      </c>
      <c r="FO46" s="206">
        <f t="shared" si="77"/>
        <v>0</v>
      </c>
      <c r="FP46" s="206">
        <f t="shared" si="77"/>
        <v>0</v>
      </c>
      <c r="FQ46" s="206">
        <f t="shared" si="77"/>
        <v>0</v>
      </c>
      <c r="FR46" s="206">
        <f t="shared" si="77"/>
        <v>0</v>
      </c>
      <c r="FS46" s="206">
        <f t="shared" si="77"/>
        <v>0</v>
      </c>
      <c r="FT46" s="206">
        <f t="shared" si="77"/>
        <v>0</v>
      </c>
      <c r="FU46" s="206">
        <f t="shared" si="77"/>
        <v>0</v>
      </c>
      <c r="FV46" s="206">
        <f t="shared" si="77"/>
        <v>0</v>
      </c>
      <c r="FW46" s="206">
        <f t="shared" si="77"/>
        <v>0</v>
      </c>
      <c r="FX46" s="206">
        <f t="shared" si="77"/>
        <v>0</v>
      </c>
      <c r="FY46" s="206">
        <f t="shared" si="77"/>
        <v>0</v>
      </c>
      <c r="FZ46" s="206">
        <f t="shared" si="77"/>
        <v>0</v>
      </c>
      <c r="GA46" s="206">
        <f t="shared" si="77"/>
        <v>0</v>
      </c>
      <c r="GB46" s="206">
        <f t="shared" si="77"/>
        <v>0</v>
      </c>
      <c r="GC46" s="206">
        <f t="shared" si="77"/>
        <v>0</v>
      </c>
      <c r="GD46" s="206">
        <f t="shared" ref="GD46:IO46" si="78">IFERROR(GD45/GD19,0)</f>
        <v>0</v>
      </c>
      <c r="GE46" s="206">
        <f t="shared" si="78"/>
        <v>0</v>
      </c>
      <c r="GF46" s="206">
        <f t="shared" si="78"/>
        <v>0</v>
      </c>
      <c r="GG46" s="206">
        <f t="shared" si="78"/>
        <v>0</v>
      </c>
      <c r="GH46" s="206">
        <f t="shared" si="78"/>
        <v>0</v>
      </c>
      <c r="GI46" s="206">
        <f t="shared" si="78"/>
        <v>0</v>
      </c>
      <c r="GJ46" s="206">
        <f t="shared" si="78"/>
        <v>0</v>
      </c>
      <c r="GK46" s="206">
        <f t="shared" si="78"/>
        <v>0</v>
      </c>
      <c r="GL46" s="206">
        <f t="shared" si="78"/>
        <v>0</v>
      </c>
      <c r="GM46" s="206">
        <f t="shared" si="78"/>
        <v>0</v>
      </c>
      <c r="GN46" s="206">
        <f t="shared" si="78"/>
        <v>0</v>
      </c>
      <c r="GO46" s="206">
        <f t="shared" si="78"/>
        <v>0</v>
      </c>
      <c r="GP46" s="206">
        <f t="shared" si="78"/>
        <v>0</v>
      </c>
      <c r="GQ46" s="206">
        <f t="shared" si="78"/>
        <v>0</v>
      </c>
      <c r="GR46" s="206">
        <f t="shared" si="78"/>
        <v>0</v>
      </c>
      <c r="GS46" s="206">
        <f t="shared" si="78"/>
        <v>0</v>
      </c>
      <c r="GT46" s="206">
        <f t="shared" si="78"/>
        <v>0</v>
      </c>
      <c r="GU46" s="206">
        <f t="shared" si="78"/>
        <v>0</v>
      </c>
      <c r="GV46" s="206">
        <f t="shared" si="78"/>
        <v>0</v>
      </c>
      <c r="GW46" s="206">
        <f t="shared" si="78"/>
        <v>0</v>
      </c>
      <c r="GX46" s="206">
        <f t="shared" si="78"/>
        <v>0</v>
      </c>
      <c r="GY46" s="206">
        <f t="shared" si="78"/>
        <v>0</v>
      </c>
      <c r="GZ46" s="206">
        <f t="shared" si="78"/>
        <v>0</v>
      </c>
      <c r="HA46" s="206">
        <f t="shared" si="78"/>
        <v>0</v>
      </c>
      <c r="HB46" s="206">
        <f t="shared" si="78"/>
        <v>0</v>
      </c>
      <c r="HC46" s="206">
        <f t="shared" si="78"/>
        <v>0</v>
      </c>
      <c r="HD46" s="206">
        <f t="shared" si="78"/>
        <v>0</v>
      </c>
      <c r="HE46" s="206">
        <f t="shared" si="78"/>
        <v>0</v>
      </c>
      <c r="HF46" s="206">
        <f t="shared" si="78"/>
        <v>0</v>
      </c>
      <c r="HG46" s="206">
        <f t="shared" si="78"/>
        <v>0</v>
      </c>
      <c r="HH46" s="206">
        <f t="shared" si="78"/>
        <v>0</v>
      </c>
      <c r="HI46" s="206">
        <f t="shared" si="78"/>
        <v>0</v>
      </c>
      <c r="HJ46" s="206">
        <f t="shared" si="78"/>
        <v>0</v>
      </c>
      <c r="HK46" s="206">
        <f t="shared" si="78"/>
        <v>0</v>
      </c>
      <c r="HL46" s="206">
        <f t="shared" si="78"/>
        <v>0</v>
      </c>
      <c r="HM46" s="206">
        <f t="shared" si="78"/>
        <v>0</v>
      </c>
      <c r="HN46" s="206">
        <f t="shared" si="78"/>
        <v>0</v>
      </c>
      <c r="HO46" s="206">
        <f t="shared" si="78"/>
        <v>0</v>
      </c>
      <c r="HP46" s="206">
        <f t="shared" si="78"/>
        <v>0</v>
      </c>
      <c r="HQ46" s="206">
        <f t="shared" si="78"/>
        <v>0</v>
      </c>
      <c r="HR46" s="206">
        <f t="shared" si="78"/>
        <v>0</v>
      </c>
      <c r="HS46" s="206">
        <f t="shared" si="78"/>
        <v>0</v>
      </c>
      <c r="HT46" s="206">
        <f t="shared" si="78"/>
        <v>0</v>
      </c>
      <c r="HU46" s="206">
        <f t="shared" si="78"/>
        <v>0</v>
      </c>
      <c r="HV46" s="206">
        <f t="shared" si="78"/>
        <v>0</v>
      </c>
      <c r="HW46" s="206">
        <f t="shared" si="78"/>
        <v>0</v>
      </c>
      <c r="HX46" s="206">
        <f t="shared" si="78"/>
        <v>0</v>
      </c>
      <c r="HY46" s="206">
        <f t="shared" si="78"/>
        <v>0</v>
      </c>
      <c r="HZ46" s="206">
        <f t="shared" si="78"/>
        <v>0</v>
      </c>
      <c r="IA46" s="206">
        <f t="shared" si="78"/>
        <v>0</v>
      </c>
      <c r="IB46" s="206">
        <f t="shared" si="78"/>
        <v>0</v>
      </c>
      <c r="IC46" s="206">
        <f t="shared" si="78"/>
        <v>0</v>
      </c>
      <c r="ID46" s="206">
        <f t="shared" si="78"/>
        <v>0</v>
      </c>
      <c r="IE46" s="206">
        <f t="shared" si="78"/>
        <v>0</v>
      </c>
      <c r="IF46" s="206">
        <f t="shared" si="78"/>
        <v>0</v>
      </c>
      <c r="IG46" s="206">
        <f t="shared" si="78"/>
        <v>0</v>
      </c>
      <c r="IH46" s="206">
        <f t="shared" si="78"/>
        <v>0</v>
      </c>
      <c r="II46" s="206">
        <f t="shared" si="78"/>
        <v>0</v>
      </c>
      <c r="IJ46" s="206">
        <f t="shared" si="78"/>
        <v>0</v>
      </c>
      <c r="IK46" s="206">
        <f t="shared" si="78"/>
        <v>0</v>
      </c>
      <c r="IL46" s="206">
        <f t="shared" si="78"/>
        <v>0</v>
      </c>
      <c r="IM46" s="206">
        <f t="shared" si="78"/>
        <v>0</v>
      </c>
      <c r="IN46" s="206">
        <f t="shared" si="78"/>
        <v>0</v>
      </c>
      <c r="IO46" s="206">
        <f t="shared" si="78"/>
        <v>0</v>
      </c>
      <c r="IP46" s="206">
        <f t="shared" ref="IP46:KU46" si="79">IFERROR(IP45/IP19,0)</f>
        <v>0</v>
      </c>
      <c r="IQ46" s="206">
        <f t="shared" si="79"/>
        <v>0</v>
      </c>
      <c r="IR46" s="206">
        <f t="shared" si="79"/>
        <v>0</v>
      </c>
      <c r="IS46" s="206">
        <f t="shared" si="79"/>
        <v>0</v>
      </c>
      <c r="IT46" s="206">
        <f t="shared" si="79"/>
        <v>0</v>
      </c>
      <c r="IU46" s="206">
        <f t="shared" si="79"/>
        <v>0</v>
      </c>
      <c r="IV46" s="206">
        <f t="shared" si="79"/>
        <v>0</v>
      </c>
      <c r="IW46" s="206">
        <f t="shared" si="79"/>
        <v>0</v>
      </c>
      <c r="IX46" s="206">
        <f t="shared" si="79"/>
        <v>0</v>
      </c>
      <c r="IY46" s="206">
        <f t="shared" si="79"/>
        <v>0</v>
      </c>
      <c r="IZ46" s="206">
        <f t="shared" si="79"/>
        <v>0</v>
      </c>
      <c r="JA46" s="206">
        <f t="shared" si="79"/>
        <v>0</v>
      </c>
      <c r="JB46" s="206">
        <f t="shared" si="79"/>
        <v>0</v>
      </c>
      <c r="JC46" s="206">
        <f t="shared" si="79"/>
        <v>0</v>
      </c>
      <c r="JD46" s="206">
        <f t="shared" si="79"/>
        <v>0</v>
      </c>
      <c r="JE46" s="206">
        <f t="shared" si="79"/>
        <v>0</v>
      </c>
      <c r="JF46" s="206">
        <f t="shared" si="79"/>
        <v>0</v>
      </c>
      <c r="JG46" s="206">
        <f t="shared" si="79"/>
        <v>0</v>
      </c>
      <c r="JH46" s="206">
        <f t="shared" si="79"/>
        <v>0</v>
      </c>
      <c r="JI46" s="206">
        <f t="shared" si="79"/>
        <v>0</v>
      </c>
      <c r="JJ46" s="206">
        <f t="shared" si="79"/>
        <v>0</v>
      </c>
      <c r="JK46" s="206">
        <f t="shared" si="79"/>
        <v>0</v>
      </c>
      <c r="JL46" s="206">
        <f t="shared" si="79"/>
        <v>0</v>
      </c>
      <c r="JM46" s="206">
        <f t="shared" si="79"/>
        <v>0</v>
      </c>
      <c r="JN46" s="206">
        <f t="shared" si="79"/>
        <v>0</v>
      </c>
      <c r="JO46" s="206">
        <f t="shared" si="79"/>
        <v>0</v>
      </c>
      <c r="JP46" s="206">
        <f t="shared" si="79"/>
        <v>0</v>
      </c>
      <c r="JQ46" s="206">
        <f t="shared" si="79"/>
        <v>0</v>
      </c>
      <c r="JR46" s="206">
        <f t="shared" si="79"/>
        <v>0</v>
      </c>
      <c r="JS46" s="206">
        <f t="shared" si="79"/>
        <v>0</v>
      </c>
      <c r="JT46" s="206">
        <f t="shared" si="79"/>
        <v>0</v>
      </c>
      <c r="JU46" s="206">
        <f t="shared" si="79"/>
        <v>0</v>
      </c>
      <c r="JV46" s="206">
        <f t="shared" si="79"/>
        <v>0</v>
      </c>
      <c r="JW46" s="206">
        <f t="shared" si="79"/>
        <v>0</v>
      </c>
      <c r="JX46" s="206">
        <f t="shared" si="79"/>
        <v>0</v>
      </c>
      <c r="JY46" s="206">
        <f t="shared" si="79"/>
        <v>0</v>
      </c>
      <c r="JZ46" s="206">
        <f t="shared" si="79"/>
        <v>0</v>
      </c>
      <c r="KA46" s="206">
        <f t="shared" si="79"/>
        <v>0</v>
      </c>
      <c r="KB46" s="206">
        <f t="shared" si="79"/>
        <v>0</v>
      </c>
      <c r="KC46" s="206">
        <f t="shared" si="79"/>
        <v>0</v>
      </c>
      <c r="KD46" s="206">
        <f t="shared" si="79"/>
        <v>0</v>
      </c>
      <c r="KE46" s="206">
        <f t="shared" si="79"/>
        <v>0</v>
      </c>
      <c r="KF46" s="206">
        <f t="shared" si="79"/>
        <v>0</v>
      </c>
      <c r="KG46" s="206">
        <f t="shared" si="79"/>
        <v>0</v>
      </c>
      <c r="KH46" s="206">
        <f t="shared" si="79"/>
        <v>0</v>
      </c>
      <c r="KI46" s="206">
        <f t="shared" si="79"/>
        <v>0</v>
      </c>
      <c r="KJ46" s="206">
        <f t="shared" si="79"/>
        <v>0</v>
      </c>
      <c r="KK46" s="206">
        <f t="shared" si="79"/>
        <v>0</v>
      </c>
      <c r="KL46" s="206">
        <f t="shared" si="79"/>
        <v>0</v>
      </c>
      <c r="KM46" s="206">
        <f t="shared" si="79"/>
        <v>0</v>
      </c>
      <c r="KN46" s="206">
        <f t="shared" si="79"/>
        <v>0</v>
      </c>
      <c r="KO46" s="206">
        <f t="shared" si="79"/>
        <v>0</v>
      </c>
      <c r="KP46" s="206">
        <f t="shared" si="79"/>
        <v>0</v>
      </c>
      <c r="KQ46" s="206">
        <f t="shared" si="79"/>
        <v>0</v>
      </c>
      <c r="KR46" s="206">
        <f t="shared" si="79"/>
        <v>0</v>
      </c>
      <c r="KS46" s="206">
        <f t="shared" si="79"/>
        <v>0</v>
      </c>
      <c r="KT46" s="206">
        <f t="shared" si="79"/>
        <v>0</v>
      </c>
      <c r="KU46" s="206">
        <f t="shared" si="79"/>
        <v>0</v>
      </c>
    </row>
    <row r="47" spans="2:307" ht="17" x14ac:dyDescent="0.15">
      <c r="B47" s="207"/>
      <c r="C47" s="1194" t="str">
        <f>CONCATENATE("Benefício anualizado iluminação: ",E2)</f>
        <v>Benefício anualizado iluminação: -</v>
      </c>
      <c r="D47" s="1194"/>
      <c r="E47" s="209" t="s">
        <v>2</v>
      </c>
      <c r="F47" s="210" t="s">
        <v>396</v>
      </c>
      <c r="G47" s="211">
        <f>SUM(H47:KU47)</f>
        <v>0</v>
      </c>
      <c r="H47" s="212">
        <f>H43*$D$44+H45*$D$46</f>
        <v>0</v>
      </c>
      <c r="I47" s="212">
        <f t="shared" ref="I47:BE47" si="80">I43*$D$44+I45*$D$46</f>
        <v>0</v>
      </c>
      <c r="J47" s="212">
        <f t="shared" si="80"/>
        <v>0</v>
      </c>
      <c r="K47" s="212">
        <f t="shared" si="80"/>
        <v>0</v>
      </c>
      <c r="L47" s="212">
        <f t="shared" si="80"/>
        <v>0</v>
      </c>
      <c r="M47" s="212">
        <f t="shared" si="80"/>
        <v>0</v>
      </c>
      <c r="N47" s="212">
        <f t="shared" si="80"/>
        <v>0</v>
      </c>
      <c r="O47" s="212">
        <f t="shared" si="80"/>
        <v>0</v>
      </c>
      <c r="P47" s="212">
        <f t="shared" si="80"/>
        <v>0</v>
      </c>
      <c r="Q47" s="212">
        <f t="shared" si="80"/>
        <v>0</v>
      </c>
      <c r="R47" s="212">
        <f t="shared" si="80"/>
        <v>0</v>
      </c>
      <c r="S47" s="212">
        <f t="shared" si="80"/>
        <v>0</v>
      </c>
      <c r="T47" s="212">
        <f t="shared" si="80"/>
        <v>0</v>
      </c>
      <c r="U47" s="212">
        <f t="shared" si="80"/>
        <v>0</v>
      </c>
      <c r="V47" s="212">
        <f t="shared" si="80"/>
        <v>0</v>
      </c>
      <c r="W47" s="212">
        <f t="shared" si="80"/>
        <v>0</v>
      </c>
      <c r="X47" s="212">
        <f t="shared" si="80"/>
        <v>0</v>
      </c>
      <c r="Y47" s="212">
        <f t="shared" si="80"/>
        <v>0</v>
      </c>
      <c r="Z47" s="212">
        <f t="shared" si="80"/>
        <v>0</v>
      </c>
      <c r="AA47" s="212">
        <f t="shared" si="80"/>
        <v>0</v>
      </c>
      <c r="AB47" s="212">
        <f t="shared" si="80"/>
        <v>0</v>
      </c>
      <c r="AC47" s="212">
        <f t="shared" si="80"/>
        <v>0</v>
      </c>
      <c r="AD47" s="212">
        <f t="shared" si="80"/>
        <v>0</v>
      </c>
      <c r="AE47" s="212">
        <f t="shared" si="80"/>
        <v>0</v>
      </c>
      <c r="AF47" s="212">
        <f t="shared" si="80"/>
        <v>0</v>
      </c>
      <c r="AG47" s="212">
        <f t="shared" si="80"/>
        <v>0</v>
      </c>
      <c r="AH47" s="212">
        <f t="shared" si="80"/>
        <v>0</v>
      </c>
      <c r="AI47" s="212">
        <f t="shared" si="80"/>
        <v>0</v>
      </c>
      <c r="AJ47" s="212">
        <f t="shared" si="80"/>
        <v>0</v>
      </c>
      <c r="AK47" s="212">
        <f t="shared" si="80"/>
        <v>0</v>
      </c>
      <c r="AL47" s="212">
        <f t="shared" si="80"/>
        <v>0</v>
      </c>
      <c r="AM47" s="212">
        <f t="shared" si="80"/>
        <v>0</v>
      </c>
      <c r="AN47" s="212">
        <f t="shared" si="80"/>
        <v>0</v>
      </c>
      <c r="AO47" s="212">
        <f t="shared" si="80"/>
        <v>0</v>
      </c>
      <c r="AP47" s="212">
        <f t="shared" si="80"/>
        <v>0</v>
      </c>
      <c r="AQ47" s="212">
        <f t="shared" si="80"/>
        <v>0</v>
      </c>
      <c r="AR47" s="212">
        <f t="shared" si="80"/>
        <v>0</v>
      </c>
      <c r="AS47" s="212">
        <f t="shared" si="80"/>
        <v>0</v>
      </c>
      <c r="AT47" s="212">
        <f t="shared" si="80"/>
        <v>0</v>
      </c>
      <c r="AU47" s="212">
        <f t="shared" si="80"/>
        <v>0</v>
      </c>
      <c r="AV47" s="212">
        <f t="shared" si="80"/>
        <v>0</v>
      </c>
      <c r="AW47" s="212">
        <f t="shared" si="80"/>
        <v>0</v>
      </c>
      <c r="AX47" s="212">
        <f t="shared" si="80"/>
        <v>0</v>
      </c>
      <c r="AY47" s="212">
        <f t="shared" si="80"/>
        <v>0</v>
      </c>
      <c r="AZ47" s="212">
        <f t="shared" si="80"/>
        <v>0</v>
      </c>
      <c r="BA47" s="212">
        <f t="shared" si="80"/>
        <v>0</v>
      </c>
      <c r="BB47" s="212">
        <f t="shared" si="80"/>
        <v>0</v>
      </c>
      <c r="BC47" s="212">
        <f t="shared" si="80"/>
        <v>0</v>
      </c>
      <c r="BD47" s="212">
        <f t="shared" si="80"/>
        <v>0</v>
      </c>
      <c r="BE47" s="212">
        <f t="shared" si="80"/>
        <v>0</v>
      </c>
      <c r="BF47" s="212">
        <f t="shared" ref="BF47:DQ47" si="81">BF43*$D$44+BF45*$D$46</f>
        <v>0</v>
      </c>
      <c r="BG47" s="212">
        <f t="shared" si="81"/>
        <v>0</v>
      </c>
      <c r="BH47" s="212">
        <f t="shared" si="81"/>
        <v>0</v>
      </c>
      <c r="BI47" s="212">
        <f t="shared" si="81"/>
        <v>0</v>
      </c>
      <c r="BJ47" s="212">
        <f t="shared" si="81"/>
        <v>0</v>
      </c>
      <c r="BK47" s="212">
        <f t="shared" si="81"/>
        <v>0</v>
      </c>
      <c r="BL47" s="212">
        <f t="shared" si="81"/>
        <v>0</v>
      </c>
      <c r="BM47" s="212">
        <f t="shared" si="81"/>
        <v>0</v>
      </c>
      <c r="BN47" s="212">
        <f t="shared" si="81"/>
        <v>0</v>
      </c>
      <c r="BO47" s="212">
        <f t="shared" si="81"/>
        <v>0</v>
      </c>
      <c r="BP47" s="212">
        <f t="shared" si="81"/>
        <v>0</v>
      </c>
      <c r="BQ47" s="212">
        <f t="shared" si="81"/>
        <v>0</v>
      </c>
      <c r="BR47" s="212">
        <f t="shared" si="81"/>
        <v>0</v>
      </c>
      <c r="BS47" s="212">
        <f t="shared" si="81"/>
        <v>0</v>
      </c>
      <c r="BT47" s="212">
        <f t="shared" si="81"/>
        <v>0</v>
      </c>
      <c r="BU47" s="212">
        <f t="shared" si="81"/>
        <v>0</v>
      </c>
      <c r="BV47" s="212">
        <f t="shared" si="81"/>
        <v>0</v>
      </c>
      <c r="BW47" s="212">
        <f t="shared" si="81"/>
        <v>0</v>
      </c>
      <c r="BX47" s="212">
        <f t="shared" si="81"/>
        <v>0</v>
      </c>
      <c r="BY47" s="212">
        <f t="shared" si="81"/>
        <v>0</v>
      </c>
      <c r="BZ47" s="212">
        <f t="shared" si="81"/>
        <v>0</v>
      </c>
      <c r="CA47" s="212">
        <f t="shared" si="81"/>
        <v>0</v>
      </c>
      <c r="CB47" s="212">
        <f t="shared" si="81"/>
        <v>0</v>
      </c>
      <c r="CC47" s="212">
        <f t="shared" si="81"/>
        <v>0</v>
      </c>
      <c r="CD47" s="212">
        <f t="shared" si="81"/>
        <v>0</v>
      </c>
      <c r="CE47" s="212">
        <f t="shared" si="81"/>
        <v>0</v>
      </c>
      <c r="CF47" s="212">
        <f t="shared" si="81"/>
        <v>0</v>
      </c>
      <c r="CG47" s="212">
        <f t="shared" si="81"/>
        <v>0</v>
      </c>
      <c r="CH47" s="212">
        <f t="shared" si="81"/>
        <v>0</v>
      </c>
      <c r="CI47" s="212">
        <f t="shared" si="81"/>
        <v>0</v>
      </c>
      <c r="CJ47" s="212">
        <f t="shared" si="81"/>
        <v>0</v>
      </c>
      <c r="CK47" s="212">
        <f t="shared" si="81"/>
        <v>0</v>
      </c>
      <c r="CL47" s="212">
        <f t="shared" si="81"/>
        <v>0</v>
      </c>
      <c r="CM47" s="212">
        <f t="shared" si="81"/>
        <v>0</v>
      </c>
      <c r="CN47" s="212">
        <f t="shared" si="81"/>
        <v>0</v>
      </c>
      <c r="CO47" s="212">
        <f t="shared" si="81"/>
        <v>0</v>
      </c>
      <c r="CP47" s="212">
        <f t="shared" si="81"/>
        <v>0</v>
      </c>
      <c r="CQ47" s="212">
        <f t="shared" si="81"/>
        <v>0</v>
      </c>
      <c r="CR47" s="212">
        <f t="shared" si="81"/>
        <v>0</v>
      </c>
      <c r="CS47" s="212">
        <f t="shared" si="81"/>
        <v>0</v>
      </c>
      <c r="CT47" s="212">
        <f t="shared" si="81"/>
        <v>0</v>
      </c>
      <c r="CU47" s="212">
        <f t="shared" si="81"/>
        <v>0</v>
      </c>
      <c r="CV47" s="212">
        <f t="shared" si="81"/>
        <v>0</v>
      </c>
      <c r="CW47" s="212">
        <f t="shared" si="81"/>
        <v>0</v>
      </c>
      <c r="CX47" s="212">
        <f t="shared" si="81"/>
        <v>0</v>
      </c>
      <c r="CY47" s="212">
        <f t="shared" si="81"/>
        <v>0</v>
      </c>
      <c r="CZ47" s="212">
        <f t="shared" si="81"/>
        <v>0</v>
      </c>
      <c r="DA47" s="212">
        <f t="shared" si="81"/>
        <v>0</v>
      </c>
      <c r="DB47" s="212">
        <f t="shared" si="81"/>
        <v>0</v>
      </c>
      <c r="DC47" s="212">
        <f t="shared" si="81"/>
        <v>0</v>
      </c>
      <c r="DD47" s="212">
        <f t="shared" si="81"/>
        <v>0</v>
      </c>
      <c r="DE47" s="212">
        <f t="shared" si="81"/>
        <v>0</v>
      </c>
      <c r="DF47" s="212">
        <f t="shared" si="81"/>
        <v>0</v>
      </c>
      <c r="DG47" s="212">
        <f t="shared" si="81"/>
        <v>0</v>
      </c>
      <c r="DH47" s="212">
        <f t="shared" si="81"/>
        <v>0</v>
      </c>
      <c r="DI47" s="212">
        <f t="shared" si="81"/>
        <v>0</v>
      </c>
      <c r="DJ47" s="212">
        <f t="shared" si="81"/>
        <v>0</v>
      </c>
      <c r="DK47" s="212">
        <f t="shared" si="81"/>
        <v>0</v>
      </c>
      <c r="DL47" s="212">
        <f t="shared" si="81"/>
        <v>0</v>
      </c>
      <c r="DM47" s="212">
        <f t="shared" si="81"/>
        <v>0</v>
      </c>
      <c r="DN47" s="212">
        <f t="shared" si="81"/>
        <v>0</v>
      </c>
      <c r="DO47" s="212">
        <f t="shared" si="81"/>
        <v>0</v>
      </c>
      <c r="DP47" s="212">
        <f t="shared" si="81"/>
        <v>0</v>
      </c>
      <c r="DQ47" s="212">
        <f t="shared" si="81"/>
        <v>0</v>
      </c>
      <c r="DR47" s="212">
        <f t="shared" ref="DR47:GC47" si="82">DR43*$D$44+DR45*$D$46</f>
        <v>0</v>
      </c>
      <c r="DS47" s="212">
        <f t="shared" si="82"/>
        <v>0</v>
      </c>
      <c r="DT47" s="212">
        <f t="shared" si="82"/>
        <v>0</v>
      </c>
      <c r="DU47" s="212">
        <f t="shared" si="82"/>
        <v>0</v>
      </c>
      <c r="DV47" s="212">
        <f t="shared" si="82"/>
        <v>0</v>
      </c>
      <c r="DW47" s="212">
        <f t="shared" si="82"/>
        <v>0</v>
      </c>
      <c r="DX47" s="212">
        <f t="shared" si="82"/>
        <v>0</v>
      </c>
      <c r="DY47" s="212">
        <f t="shared" si="82"/>
        <v>0</v>
      </c>
      <c r="DZ47" s="212">
        <f t="shared" si="82"/>
        <v>0</v>
      </c>
      <c r="EA47" s="212">
        <f t="shared" si="82"/>
        <v>0</v>
      </c>
      <c r="EB47" s="212">
        <f t="shared" si="82"/>
        <v>0</v>
      </c>
      <c r="EC47" s="212">
        <f t="shared" si="82"/>
        <v>0</v>
      </c>
      <c r="ED47" s="212">
        <f t="shared" si="82"/>
        <v>0</v>
      </c>
      <c r="EE47" s="212">
        <f t="shared" si="82"/>
        <v>0</v>
      </c>
      <c r="EF47" s="212">
        <f t="shared" si="82"/>
        <v>0</v>
      </c>
      <c r="EG47" s="212">
        <f t="shared" si="82"/>
        <v>0</v>
      </c>
      <c r="EH47" s="212">
        <f t="shared" si="82"/>
        <v>0</v>
      </c>
      <c r="EI47" s="212">
        <f t="shared" si="82"/>
        <v>0</v>
      </c>
      <c r="EJ47" s="212">
        <f t="shared" si="82"/>
        <v>0</v>
      </c>
      <c r="EK47" s="212">
        <f t="shared" si="82"/>
        <v>0</v>
      </c>
      <c r="EL47" s="212">
        <f t="shared" si="82"/>
        <v>0</v>
      </c>
      <c r="EM47" s="212">
        <f t="shared" si="82"/>
        <v>0</v>
      </c>
      <c r="EN47" s="212">
        <f t="shared" si="82"/>
        <v>0</v>
      </c>
      <c r="EO47" s="212">
        <f t="shared" si="82"/>
        <v>0</v>
      </c>
      <c r="EP47" s="212">
        <f t="shared" si="82"/>
        <v>0</v>
      </c>
      <c r="EQ47" s="212">
        <f t="shared" si="82"/>
        <v>0</v>
      </c>
      <c r="ER47" s="212">
        <f t="shared" si="82"/>
        <v>0</v>
      </c>
      <c r="ES47" s="212">
        <f t="shared" si="82"/>
        <v>0</v>
      </c>
      <c r="ET47" s="212">
        <f t="shared" si="82"/>
        <v>0</v>
      </c>
      <c r="EU47" s="212">
        <f t="shared" si="82"/>
        <v>0</v>
      </c>
      <c r="EV47" s="212">
        <f t="shared" si="82"/>
        <v>0</v>
      </c>
      <c r="EW47" s="212">
        <f t="shared" si="82"/>
        <v>0</v>
      </c>
      <c r="EX47" s="212">
        <f t="shared" si="82"/>
        <v>0</v>
      </c>
      <c r="EY47" s="212">
        <f t="shared" si="82"/>
        <v>0</v>
      </c>
      <c r="EZ47" s="212">
        <f t="shared" si="82"/>
        <v>0</v>
      </c>
      <c r="FA47" s="212">
        <f t="shared" si="82"/>
        <v>0</v>
      </c>
      <c r="FB47" s="212">
        <f t="shared" si="82"/>
        <v>0</v>
      </c>
      <c r="FC47" s="212">
        <f t="shared" si="82"/>
        <v>0</v>
      </c>
      <c r="FD47" s="212">
        <f t="shared" si="82"/>
        <v>0</v>
      </c>
      <c r="FE47" s="212">
        <f t="shared" si="82"/>
        <v>0</v>
      </c>
      <c r="FF47" s="212">
        <f t="shared" si="82"/>
        <v>0</v>
      </c>
      <c r="FG47" s="212">
        <f t="shared" si="82"/>
        <v>0</v>
      </c>
      <c r="FH47" s="212">
        <f t="shared" si="82"/>
        <v>0</v>
      </c>
      <c r="FI47" s="212">
        <f t="shared" si="82"/>
        <v>0</v>
      </c>
      <c r="FJ47" s="212">
        <f t="shared" si="82"/>
        <v>0</v>
      </c>
      <c r="FK47" s="212">
        <f t="shared" si="82"/>
        <v>0</v>
      </c>
      <c r="FL47" s="212">
        <f t="shared" si="82"/>
        <v>0</v>
      </c>
      <c r="FM47" s="212">
        <f t="shared" si="82"/>
        <v>0</v>
      </c>
      <c r="FN47" s="212">
        <f t="shared" si="82"/>
        <v>0</v>
      </c>
      <c r="FO47" s="212">
        <f t="shared" si="82"/>
        <v>0</v>
      </c>
      <c r="FP47" s="212">
        <f t="shared" si="82"/>
        <v>0</v>
      </c>
      <c r="FQ47" s="212">
        <f t="shared" si="82"/>
        <v>0</v>
      </c>
      <c r="FR47" s="212">
        <f t="shared" si="82"/>
        <v>0</v>
      </c>
      <c r="FS47" s="212">
        <f t="shared" si="82"/>
        <v>0</v>
      </c>
      <c r="FT47" s="212">
        <f t="shared" si="82"/>
        <v>0</v>
      </c>
      <c r="FU47" s="212">
        <f t="shared" si="82"/>
        <v>0</v>
      </c>
      <c r="FV47" s="212">
        <f t="shared" si="82"/>
        <v>0</v>
      </c>
      <c r="FW47" s="212">
        <f t="shared" si="82"/>
        <v>0</v>
      </c>
      <c r="FX47" s="212">
        <f t="shared" si="82"/>
        <v>0</v>
      </c>
      <c r="FY47" s="212">
        <f t="shared" si="82"/>
        <v>0</v>
      </c>
      <c r="FZ47" s="212">
        <f t="shared" si="82"/>
        <v>0</v>
      </c>
      <c r="GA47" s="212">
        <f t="shared" si="82"/>
        <v>0</v>
      </c>
      <c r="GB47" s="212">
        <f t="shared" si="82"/>
        <v>0</v>
      </c>
      <c r="GC47" s="212">
        <f t="shared" si="82"/>
        <v>0</v>
      </c>
      <c r="GD47" s="212">
        <f t="shared" ref="GD47:IO47" si="83">GD43*$D$44+GD45*$D$46</f>
        <v>0</v>
      </c>
      <c r="GE47" s="212">
        <f t="shared" si="83"/>
        <v>0</v>
      </c>
      <c r="GF47" s="212">
        <f t="shared" si="83"/>
        <v>0</v>
      </c>
      <c r="GG47" s="212">
        <f t="shared" si="83"/>
        <v>0</v>
      </c>
      <c r="GH47" s="212">
        <f t="shared" si="83"/>
        <v>0</v>
      </c>
      <c r="GI47" s="212">
        <f t="shared" si="83"/>
        <v>0</v>
      </c>
      <c r="GJ47" s="212">
        <f t="shared" si="83"/>
        <v>0</v>
      </c>
      <c r="GK47" s="212">
        <f t="shared" si="83"/>
        <v>0</v>
      </c>
      <c r="GL47" s="212">
        <f t="shared" si="83"/>
        <v>0</v>
      </c>
      <c r="GM47" s="212">
        <f t="shared" si="83"/>
        <v>0</v>
      </c>
      <c r="GN47" s="212">
        <f t="shared" si="83"/>
        <v>0</v>
      </c>
      <c r="GO47" s="212">
        <f t="shared" si="83"/>
        <v>0</v>
      </c>
      <c r="GP47" s="212">
        <f t="shared" si="83"/>
        <v>0</v>
      </c>
      <c r="GQ47" s="212">
        <f t="shared" si="83"/>
        <v>0</v>
      </c>
      <c r="GR47" s="212">
        <f t="shared" si="83"/>
        <v>0</v>
      </c>
      <c r="GS47" s="212">
        <f t="shared" si="83"/>
        <v>0</v>
      </c>
      <c r="GT47" s="212">
        <f t="shared" si="83"/>
        <v>0</v>
      </c>
      <c r="GU47" s="212">
        <f t="shared" si="83"/>
        <v>0</v>
      </c>
      <c r="GV47" s="212">
        <f t="shared" si="83"/>
        <v>0</v>
      </c>
      <c r="GW47" s="212">
        <f t="shared" si="83"/>
        <v>0</v>
      </c>
      <c r="GX47" s="212">
        <f t="shared" si="83"/>
        <v>0</v>
      </c>
      <c r="GY47" s="212">
        <f t="shared" si="83"/>
        <v>0</v>
      </c>
      <c r="GZ47" s="212">
        <f t="shared" si="83"/>
        <v>0</v>
      </c>
      <c r="HA47" s="212">
        <f t="shared" si="83"/>
        <v>0</v>
      </c>
      <c r="HB47" s="212">
        <f t="shared" si="83"/>
        <v>0</v>
      </c>
      <c r="HC47" s="212">
        <f t="shared" si="83"/>
        <v>0</v>
      </c>
      <c r="HD47" s="212">
        <f t="shared" si="83"/>
        <v>0</v>
      </c>
      <c r="HE47" s="212">
        <f t="shared" si="83"/>
        <v>0</v>
      </c>
      <c r="HF47" s="212">
        <f t="shared" si="83"/>
        <v>0</v>
      </c>
      <c r="HG47" s="212">
        <f t="shared" si="83"/>
        <v>0</v>
      </c>
      <c r="HH47" s="212">
        <f t="shared" si="83"/>
        <v>0</v>
      </c>
      <c r="HI47" s="212">
        <f t="shared" si="83"/>
        <v>0</v>
      </c>
      <c r="HJ47" s="212">
        <f t="shared" si="83"/>
        <v>0</v>
      </c>
      <c r="HK47" s="212">
        <f t="shared" si="83"/>
        <v>0</v>
      </c>
      <c r="HL47" s="212">
        <f t="shared" si="83"/>
        <v>0</v>
      </c>
      <c r="HM47" s="212">
        <f t="shared" si="83"/>
        <v>0</v>
      </c>
      <c r="HN47" s="212">
        <f t="shared" si="83"/>
        <v>0</v>
      </c>
      <c r="HO47" s="212">
        <f t="shared" si="83"/>
        <v>0</v>
      </c>
      <c r="HP47" s="212">
        <f t="shared" si="83"/>
        <v>0</v>
      </c>
      <c r="HQ47" s="212">
        <f t="shared" si="83"/>
        <v>0</v>
      </c>
      <c r="HR47" s="212">
        <f t="shared" si="83"/>
        <v>0</v>
      </c>
      <c r="HS47" s="212">
        <f t="shared" si="83"/>
        <v>0</v>
      </c>
      <c r="HT47" s="212">
        <f t="shared" si="83"/>
        <v>0</v>
      </c>
      <c r="HU47" s="212">
        <f t="shared" si="83"/>
        <v>0</v>
      </c>
      <c r="HV47" s="212">
        <f t="shared" si="83"/>
        <v>0</v>
      </c>
      <c r="HW47" s="212">
        <f t="shared" si="83"/>
        <v>0</v>
      </c>
      <c r="HX47" s="212">
        <f t="shared" si="83"/>
        <v>0</v>
      </c>
      <c r="HY47" s="212">
        <f t="shared" si="83"/>
        <v>0</v>
      </c>
      <c r="HZ47" s="212">
        <f t="shared" si="83"/>
        <v>0</v>
      </c>
      <c r="IA47" s="212">
        <f t="shared" si="83"/>
        <v>0</v>
      </c>
      <c r="IB47" s="212">
        <f t="shared" si="83"/>
        <v>0</v>
      </c>
      <c r="IC47" s="212">
        <f t="shared" si="83"/>
        <v>0</v>
      </c>
      <c r="ID47" s="212">
        <f t="shared" si="83"/>
        <v>0</v>
      </c>
      <c r="IE47" s="212">
        <f t="shared" si="83"/>
        <v>0</v>
      </c>
      <c r="IF47" s="212">
        <f t="shared" si="83"/>
        <v>0</v>
      </c>
      <c r="IG47" s="212">
        <f t="shared" si="83"/>
        <v>0</v>
      </c>
      <c r="IH47" s="212">
        <f t="shared" si="83"/>
        <v>0</v>
      </c>
      <c r="II47" s="212">
        <f t="shared" si="83"/>
        <v>0</v>
      </c>
      <c r="IJ47" s="212">
        <f t="shared" si="83"/>
        <v>0</v>
      </c>
      <c r="IK47" s="212">
        <f t="shared" si="83"/>
        <v>0</v>
      </c>
      <c r="IL47" s="212">
        <f t="shared" si="83"/>
        <v>0</v>
      </c>
      <c r="IM47" s="212">
        <f t="shared" si="83"/>
        <v>0</v>
      </c>
      <c r="IN47" s="212">
        <f t="shared" si="83"/>
        <v>0</v>
      </c>
      <c r="IO47" s="212">
        <f t="shared" si="83"/>
        <v>0</v>
      </c>
      <c r="IP47" s="212">
        <f t="shared" ref="IP47:KU47" si="84">IP43*$D$44+IP45*$D$46</f>
        <v>0</v>
      </c>
      <c r="IQ47" s="212">
        <f t="shared" si="84"/>
        <v>0</v>
      </c>
      <c r="IR47" s="212">
        <f t="shared" si="84"/>
        <v>0</v>
      </c>
      <c r="IS47" s="212">
        <f t="shared" si="84"/>
        <v>0</v>
      </c>
      <c r="IT47" s="212">
        <f t="shared" si="84"/>
        <v>0</v>
      </c>
      <c r="IU47" s="212">
        <f t="shared" si="84"/>
        <v>0</v>
      </c>
      <c r="IV47" s="212">
        <f t="shared" si="84"/>
        <v>0</v>
      </c>
      <c r="IW47" s="212">
        <f t="shared" si="84"/>
        <v>0</v>
      </c>
      <c r="IX47" s="212">
        <f t="shared" si="84"/>
        <v>0</v>
      </c>
      <c r="IY47" s="212">
        <f t="shared" si="84"/>
        <v>0</v>
      </c>
      <c r="IZ47" s="212">
        <f t="shared" si="84"/>
        <v>0</v>
      </c>
      <c r="JA47" s="212">
        <f t="shared" si="84"/>
        <v>0</v>
      </c>
      <c r="JB47" s="212">
        <f t="shared" si="84"/>
        <v>0</v>
      </c>
      <c r="JC47" s="212">
        <f t="shared" si="84"/>
        <v>0</v>
      </c>
      <c r="JD47" s="212">
        <f t="shared" si="84"/>
        <v>0</v>
      </c>
      <c r="JE47" s="212">
        <f t="shared" si="84"/>
        <v>0</v>
      </c>
      <c r="JF47" s="212">
        <f t="shared" si="84"/>
        <v>0</v>
      </c>
      <c r="JG47" s="212">
        <f t="shared" si="84"/>
        <v>0</v>
      </c>
      <c r="JH47" s="212">
        <f t="shared" si="84"/>
        <v>0</v>
      </c>
      <c r="JI47" s="212">
        <f t="shared" si="84"/>
        <v>0</v>
      </c>
      <c r="JJ47" s="212">
        <f t="shared" si="84"/>
        <v>0</v>
      </c>
      <c r="JK47" s="212">
        <f t="shared" si="84"/>
        <v>0</v>
      </c>
      <c r="JL47" s="212">
        <f t="shared" si="84"/>
        <v>0</v>
      </c>
      <c r="JM47" s="212">
        <f t="shared" si="84"/>
        <v>0</v>
      </c>
      <c r="JN47" s="212">
        <f t="shared" si="84"/>
        <v>0</v>
      </c>
      <c r="JO47" s="212">
        <f t="shared" si="84"/>
        <v>0</v>
      </c>
      <c r="JP47" s="212">
        <f t="shared" si="84"/>
        <v>0</v>
      </c>
      <c r="JQ47" s="212">
        <f t="shared" si="84"/>
        <v>0</v>
      </c>
      <c r="JR47" s="212">
        <f t="shared" si="84"/>
        <v>0</v>
      </c>
      <c r="JS47" s="212">
        <f t="shared" si="84"/>
        <v>0</v>
      </c>
      <c r="JT47" s="212">
        <f t="shared" si="84"/>
        <v>0</v>
      </c>
      <c r="JU47" s="212">
        <f t="shared" si="84"/>
        <v>0</v>
      </c>
      <c r="JV47" s="212">
        <f t="shared" si="84"/>
        <v>0</v>
      </c>
      <c r="JW47" s="212">
        <f t="shared" si="84"/>
        <v>0</v>
      </c>
      <c r="JX47" s="212">
        <f t="shared" si="84"/>
        <v>0</v>
      </c>
      <c r="JY47" s="212">
        <f t="shared" si="84"/>
        <v>0</v>
      </c>
      <c r="JZ47" s="212">
        <f t="shared" si="84"/>
        <v>0</v>
      </c>
      <c r="KA47" s="212">
        <f t="shared" si="84"/>
        <v>0</v>
      </c>
      <c r="KB47" s="212">
        <f t="shared" si="84"/>
        <v>0</v>
      </c>
      <c r="KC47" s="212">
        <f t="shared" si="84"/>
        <v>0</v>
      </c>
      <c r="KD47" s="212">
        <f t="shared" si="84"/>
        <v>0</v>
      </c>
      <c r="KE47" s="212">
        <f t="shared" si="84"/>
        <v>0</v>
      </c>
      <c r="KF47" s="212">
        <f t="shared" si="84"/>
        <v>0</v>
      </c>
      <c r="KG47" s="212">
        <f t="shared" si="84"/>
        <v>0</v>
      </c>
      <c r="KH47" s="212">
        <f t="shared" si="84"/>
        <v>0</v>
      </c>
      <c r="KI47" s="212">
        <f t="shared" si="84"/>
        <v>0</v>
      </c>
      <c r="KJ47" s="212">
        <f t="shared" si="84"/>
        <v>0</v>
      </c>
      <c r="KK47" s="212">
        <f t="shared" si="84"/>
        <v>0</v>
      </c>
      <c r="KL47" s="212">
        <f t="shared" si="84"/>
        <v>0</v>
      </c>
      <c r="KM47" s="212">
        <f t="shared" si="84"/>
        <v>0</v>
      </c>
      <c r="KN47" s="212">
        <f t="shared" si="84"/>
        <v>0</v>
      </c>
      <c r="KO47" s="212">
        <f t="shared" si="84"/>
        <v>0</v>
      </c>
      <c r="KP47" s="212">
        <f t="shared" si="84"/>
        <v>0</v>
      </c>
      <c r="KQ47" s="212">
        <f t="shared" si="84"/>
        <v>0</v>
      </c>
      <c r="KR47" s="212">
        <f t="shared" si="84"/>
        <v>0</v>
      </c>
      <c r="KS47" s="212">
        <f t="shared" si="84"/>
        <v>0</v>
      </c>
      <c r="KT47" s="212">
        <f t="shared" si="84"/>
        <v>0</v>
      </c>
      <c r="KU47" s="212">
        <f t="shared" si="84"/>
        <v>0</v>
      </c>
    </row>
    <row r="49" spans="2:307" ht="17" x14ac:dyDescent="0.25">
      <c r="D49" s="1159" t="s">
        <v>792</v>
      </c>
      <c r="E49" s="1193"/>
      <c r="F49" s="176" t="str">
        <f>E2</f>
        <v>-</v>
      </c>
      <c r="G49" s="170">
        <f>IFERROR(IlumCusto!U117/IlumBenef1!$G$47,0)</f>
        <v>0</v>
      </c>
    </row>
    <row r="50" spans="2:307" ht="17" x14ac:dyDescent="0.25">
      <c r="D50" s="1159" t="s">
        <v>793</v>
      </c>
      <c r="E50" s="1193"/>
      <c r="F50" s="715" t="str">
        <f>E2</f>
        <v>-</v>
      </c>
      <c r="G50" s="170">
        <f>IFERROR(IlumCusto!S117/IlumBenef1!$G$47,0)</f>
        <v>0</v>
      </c>
    </row>
    <row r="52" spans="2:307" x14ac:dyDescent="0.15">
      <c r="H52" s="379"/>
      <c r="I52" s="379"/>
    </row>
    <row r="53" spans="2:307" x14ac:dyDescent="0.15">
      <c r="B53" s="1124" t="s">
        <v>769</v>
      </c>
      <c r="C53" s="1124"/>
      <c r="D53" s="1124"/>
      <c r="E53" s="1124"/>
      <c r="F53" s="1124"/>
      <c r="G53" s="213"/>
      <c r="H53" s="214"/>
      <c r="I53" s="214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  <c r="IQ53" s="213"/>
      <c r="IR53" s="213"/>
      <c r="IS53" s="213"/>
      <c r="IT53" s="213"/>
      <c r="IU53" s="213"/>
      <c r="IV53" s="213"/>
      <c r="IW53" s="213"/>
      <c r="IX53" s="213"/>
      <c r="IY53" s="213"/>
      <c r="IZ53" s="213"/>
      <c r="JA53" s="213"/>
      <c r="JB53" s="213"/>
      <c r="JC53" s="213"/>
      <c r="JD53" s="213"/>
      <c r="JE53" s="213"/>
      <c r="JF53" s="213"/>
      <c r="JG53" s="213"/>
      <c r="JH53" s="213"/>
      <c r="JI53" s="213"/>
      <c r="JJ53" s="213"/>
      <c r="JK53" s="213"/>
      <c r="JL53" s="213"/>
      <c r="JM53" s="213"/>
      <c r="JN53" s="213"/>
      <c r="JO53" s="213"/>
      <c r="JP53" s="213"/>
      <c r="JQ53" s="213"/>
      <c r="JR53" s="213"/>
      <c r="JS53" s="213"/>
      <c r="JT53" s="213"/>
      <c r="JU53" s="213"/>
      <c r="JV53" s="213"/>
      <c r="JW53" s="213"/>
      <c r="JX53" s="213"/>
      <c r="JY53" s="213"/>
      <c r="JZ53" s="213"/>
      <c r="KA53" s="213"/>
      <c r="KB53" s="213"/>
      <c r="KC53" s="213"/>
      <c r="KD53" s="213"/>
      <c r="KE53" s="213"/>
      <c r="KF53" s="213"/>
      <c r="KG53" s="213"/>
      <c r="KH53" s="213"/>
      <c r="KI53" s="213"/>
      <c r="KJ53" s="213"/>
      <c r="KK53" s="213"/>
      <c r="KL53" s="213"/>
      <c r="KM53" s="213"/>
      <c r="KN53" s="213"/>
      <c r="KO53" s="213"/>
      <c r="KP53" s="213"/>
      <c r="KQ53" s="213"/>
      <c r="KR53" s="213"/>
      <c r="KS53" s="213"/>
      <c r="KT53" s="213"/>
      <c r="KU53" s="213"/>
    </row>
    <row r="54" spans="2:307" x14ac:dyDescent="0.15">
      <c r="B54" s="215"/>
      <c r="C54" s="216"/>
      <c r="D54" s="217"/>
      <c r="E54" s="218"/>
      <c r="F54" s="219"/>
      <c r="G54" s="220" t="s">
        <v>31</v>
      </c>
      <c r="H54" s="221" t="s">
        <v>302</v>
      </c>
      <c r="I54" s="221" t="s">
        <v>303</v>
      </c>
      <c r="J54" s="221" t="s">
        <v>304</v>
      </c>
      <c r="K54" s="221" t="s">
        <v>305</v>
      </c>
      <c r="L54" s="221" t="s">
        <v>306</v>
      </c>
      <c r="M54" s="221" t="s">
        <v>307</v>
      </c>
      <c r="N54" s="221" t="s">
        <v>308</v>
      </c>
      <c r="O54" s="221" t="s">
        <v>309</v>
      </c>
      <c r="P54" s="221" t="s">
        <v>310</v>
      </c>
      <c r="Q54" s="221" t="s">
        <v>311</v>
      </c>
      <c r="R54" s="221" t="s">
        <v>312</v>
      </c>
      <c r="S54" s="221" t="s">
        <v>313</v>
      </c>
      <c r="T54" s="221" t="s">
        <v>314</v>
      </c>
      <c r="U54" s="221" t="s">
        <v>315</v>
      </c>
      <c r="V54" s="221" t="s">
        <v>316</v>
      </c>
      <c r="W54" s="221" t="s">
        <v>317</v>
      </c>
      <c r="X54" s="221" t="s">
        <v>318</v>
      </c>
      <c r="Y54" s="221" t="s">
        <v>319</v>
      </c>
      <c r="Z54" s="221" t="s">
        <v>320</v>
      </c>
      <c r="AA54" s="221" t="s">
        <v>321</v>
      </c>
      <c r="AB54" s="221" t="s">
        <v>322</v>
      </c>
      <c r="AC54" s="221" t="s">
        <v>323</v>
      </c>
      <c r="AD54" s="221" t="s">
        <v>324</v>
      </c>
      <c r="AE54" s="221" t="s">
        <v>325</v>
      </c>
      <c r="AF54" s="221" t="s">
        <v>326</v>
      </c>
      <c r="AG54" s="221" t="s">
        <v>327</v>
      </c>
      <c r="AH54" s="221" t="s">
        <v>328</v>
      </c>
      <c r="AI54" s="221" t="s">
        <v>329</v>
      </c>
      <c r="AJ54" s="221" t="s">
        <v>330</v>
      </c>
      <c r="AK54" s="221" t="s">
        <v>331</v>
      </c>
      <c r="AL54" s="221" t="s">
        <v>332</v>
      </c>
      <c r="AM54" s="221" t="s">
        <v>333</v>
      </c>
      <c r="AN54" s="221" t="s">
        <v>334</v>
      </c>
      <c r="AO54" s="221" t="s">
        <v>335</v>
      </c>
      <c r="AP54" s="221" t="s">
        <v>336</v>
      </c>
      <c r="AQ54" s="221" t="s">
        <v>337</v>
      </c>
      <c r="AR54" s="221" t="s">
        <v>338</v>
      </c>
      <c r="AS54" s="221" t="s">
        <v>339</v>
      </c>
      <c r="AT54" s="221" t="s">
        <v>340</v>
      </c>
      <c r="AU54" s="221" t="s">
        <v>341</v>
      </c>
      <c r="AV54" s="221" t="s">
        <v>342</v>
      </c>
      <c r="AW54" s="221" t="s">
        <v>343</v>
      </c>
      <c r="AX54" s="221" t="s">
        <v>344</v>
      </c>
      <c r="AY54" s="221" t="s">
        <v>345</v>
      </c>
      <c r="AZ54" s="221" t="s">
        <v>346</v>
      </c>
      <c r="BA54" s="221" t="s">
        <v>347</v>
      </c>
      <c r="BB54" s="221" t="s">
        <v>348</v>
      </c>
      <c r="BC54" s="221" t="s">
        <v>349</v>
      </c>
      <c r="BD54" s="221" t="s">
        <v>350</v>
      </c>
      <c r="BE54" s="221" t="s">
        <v>351</v>
      </c>
      <c r="BF54" s="221" t="s">
        <v>1365</v>
      </c>
      <c r="BG54" s="221" t="s">
        <v>1366</v>
      </c>
      <c r="BH54" s="221" t="s">
        <v>1367</v>
      </c>
      <c r="BI54" s="221" t="s">
        <v>1368</v>
      </c>
      <c r="BJ54" s="221" t="s">
        <v>1369</v>
      </c>
      <c r="BK54" s="221" t="s">
        <v>1370</v>
      </c>
      <c r="BL54" s="221" t="s">
        <v>1371</v>
      </c>
      <c r="BM54" s="221" t="s">
        <v>1372</v>
      </c>
      <c r="BN54" s="221" t="s">
        <v>1373</v>
      </c>
      <c r="BO54" s="221" t="s">
        <v>1374</v>
      </c>
      <c r="BP54" s="221" t="s">
        <v>1375</v>
      </c>
      <c r="BQ54" s="221" t="s">
        <v>1376</v>
      </c>
      <c r="BR54" s="221" t="s">
        <v>1377</v>
      </c>
      <c r="BS54" s="221" t="s">
        <v>1378</v>
      </c>
      <c r="BT54" s="221" t="s">
        <v>1379</v>
      </c>
      <c r="BU54" s="221" t="s">
        <v>1380</v>
      </c>
      <c r="BV54" s="221" t="s">
        <v>1381</v>
      </c>
      <c r="BW54" s="221" t="s">
        <v>1382</v>
      </c>
      <c r="BX54" s="221" t="s">
        <v>1383</v>
      </c>
      <c r="BY54" s="221" t="s">
        <v>1384</v>
      </c>
      <c r="BZ54" s="221" t="s">
        <v>1385</v>
      </c>
      <c r="CA54" s="221" t="s">
        <v>1386</v>
      </c>
      <c r="CB54" s="221" t="s">
        <v>1387</v>
      </c>
      <c r="CC54" s="221" t="s">
        <v>1388</v>
      </c>
      <c r="CD54" s="221" t="s">
        <v>1389</v>
      </c>
      <c r="CE54" s="221" t="s">
        <v>1390</v>
      </c>
      <c r="CF54" s="221" t="s">
        <v>1391</v>
      </c>
      <c r="CG54" s="221" t="s">
        <v>1392</v>
      </c>
      <c r="CH54" s="221" t="s">
        <v>1393</v>
      </c>
      <c r="CI54" s="221" t="s">
        <v>1394</v>
      </c>
      <c r="CJ54" s="221" t="s">
        <v>1395</v>
      </c>
      <c r="CK54" s="221" t="s">
        <v>1396</v>
      </c>
      <c r="CL54" s="221" t="s">
        <v>1397</v>
      </c>
      <c r="CM54" s="221" t="s">
        <v>1398</v>
      </c>
      <c r="CN54" s="221" t="s">
        <v>1399</v>
      </c>
      <c r="CO54" s="221" t="s">
        <v>1400</v>
      </c>
      <c r="CP54" s="221" t="s">
        <v>1401</v>
      </c>
      <c r="CQ54" s="221" t="s">
        <v>1402</v>
      </c>
      <c r="CR54" s="221" t="s">
        <v>1403</v>
      </c>
      <c r="CS54" s="221" t="s">
        <v>1404</v>
      </c>
      <c r="CT54" s="221" t="s">
        <v>1405</v>
      </c>
      <c r="CU54" s="221" t="s">
        <v>1406</v>
      </c>
      <c r="CV54" s="221" t="s">
        <v>1407</v>
      </c>
      <c r="CW54" s="221" t="s">
        <v>1408</v>
      </c>
      <c r="CX54" s="221" t="s">
        <v>1409</v>
      </c>
      <c r="CY54" s="221" t="s">
        <v>1410</v>
      </c>
      <c r="CZ54" s="221" t="s">
        <v>1411</v>
      </c>
      <c r="DA54" s="221" t="s">
        <v>1412</v>
      </c>
      <c r="DB54" s="221" t="s">
        <v>1413</v>
      </c>
      <c r="DC54" s="221" t="s">
        <v>1414</v>
      </c>
      <c r="DD54" s="221" t="s">
        <v>1415</v>
      </c>
      <c r="DE54" s="221" t="s">
        <v>1416</v>
      </c>
      <c r="DF54" s="221" t="s">
        <v>1417</v>
      </c>
      <c r="DG54" s="221" t="s">
        <v>1418</v>
      </c>
      <c r="DH54" s="221" t="s">
        <v>1419</v>
      </c>
      <c r="DI54" s="221" t="s">
        <v>1420</v>
      </c>
      <c r="DJ54" s="221" t="s">
        <v>1421</v>
      </c>
      <c r="DK54" s="221" t="s">
        <v>1422</v>
      </c>
      <c r="DL54" s="221" t="s">
        <v>1423</v>
      </c>
      <c r="DM54" s="221" t="s">
        <v>1424</v>
      </c>
      <c r="DN54" s="221" t="s">
        <v>1425</v>
      </c>
      <c r="DO54" s="221" t="s">
        <v>1426</v>
      </c>
      <c r="DP54" s="221" t="s">
        <v>1427</v>
      </c>
      <c r="DQ54" s="221" t="s">
        <v>1428</v>
      </c>
      <c r="DR54" s="221" t="s">
        <v>1429</v>
      </c>
      <c r="DS54" s="221" t="s">
        <v>1430</v>
      </c>
      <c r="DT54" s="221" t="s">
        <v>1431</v>
      </c>
      <c r="DU54" s="221" t="s">
        <v>1432</v>
      </c>
      <c r="DV54" s="221" t="s">
        <v>1433</v>
      </c>
      <c r="DW54" s="221" t="s">
        <v>1434</v>
      </c>
      <c r="DX54" s="221" t="s">
        <v>1435</v>
      </c>
      <c r="DY54" s="221" t="s">
        <v>1436</v>
      </c>
      <c r="DZ54" s="221" t="s">
        <v>1437</v>
      </c>
      <c r="EA54" s="221" t="s">
        <v>1438</v>
      </c>
      <c r="EB54" s="221" t="s">
        <v>1439</v>
      </c>
      <c r="EC54" s="221" t="s">
        <v>1440</v>
      </c>
      <c r="ED54" s="221" t="s">
        <v>1441</v>
      </c>
      <c r="EE54" s="221" t="s">
        <v>1442</v>
      </c>
      <c r="EF54" s="221" t="s">
        <v>1443</v>
      </c>
      <c r="EG54" s="221" t="s">
        <v>1444</v>
      </c>
      <c r="EH54" s="221" t="s">
        <v>1445</v>
      </c>
      <c r="EI54" s="221" t="s">
        <v>1446</v>
      </c>
      <c r="EJ54" s="221" t="s">
        <v>1447</v>
      </c>
      <c r="EK54" s="221" t="s">
        <v>1448</v>
      </c>
      <c r="EL54" s="221" t="s">
        <v>1449</v>
      </c>
      <c r="EM54" s="221" t="s">
        <v>1450</v>
      </c>
      <c r="EN54" s="221" t="s">
        <v>1451</v>
      </c>
      <c r="EO54" s="221" t="s">
        <v>1452</v>
      </c>
      <c r="EP54" s="221" t="s">
        <v>1453</v>
      </c>
      <c r="EQ54" s="221" t="s">
        <v>1454</v>
      </c>
      <c r="ER54" s="221" t="s">
        <v>1455</v>
      </c>
      <c r="ES54" s="221" t="s">
        <v>1456</v>
      </c>
      <c r="ET54" s="221" t="s">
        <v>1457</v>
      </c>
      <c r="EU54" s="221" t="s">
        <v>1458</v>
      </c>
      <c r="EV54" s="221" t="s">
        <v>1459</v>
      </c>
      <c r="EW54" s="221" t="s">
        <v>1460</v>
      </c>
      <c r="EX54" s="221" t="s">
        <v>1461</v>
      </c>
      <c r="EY54" s="221" t="s">
        <v>1462</v>
      </c>
      <c r="EZ54" s="221" t="s">
        <v>1463</v>
      </c>
      <c r="FA54" s="221" t="s">
        <v>1464</v>
      </c>
      <c r="FB54" s="221" t="s">
        <v>1465</v>
      </c>
      <c r="FC54" s="221" t="s">
        <v>1466</v>
      </c>
      <c r="FD54" s="221" t="s">
        <v>1467</v>
      </c>
      <c r="FE54" s="221" t="s">
        <v>1468</v>
      </c>
      <c r="FF54" s="221" t="s">
        <v>1469</v>
      </c>
      <c r="FG54" s="221" t="s">
        <v>1470</v>
      </c>
      <c r="FH54" s="221" t="s">
        <v>1471</v>
      </c>
      <c r="FI54" s="221" t="s">
        <v>1472</v>
      </c>
      <c r="FJ54" s="221" t="s">
        <v>1473</v>
      </c>
      <c r="FK54" s="221" t="s">
        <v>1474</v>
      </c>
      <c r="FL54" s="221" t="s">
        <v>1475</v>
      </c>
      <c r="FM54" s="221" t="s">
        <v>1476</v>
      </c>
      <c r="FN54" s="221" t="s">
        <v>1477</v>
      </c>
      <c r="FO54" s="221" t="s">
        <v>1478</v>
      </c>
      <c r="FP54" s="221" t="s">
        <v>1479</v>
      </c>
      <c r="FQ54" s="221" t="s">
        <v>1480</v>
      </c>
      <c r="FR54" s="221" t="s">
        <v>1481</v>
      </c>
      <c r="FS54" s="221" t="s">
        <v>1482</v>
      </c>
      <c r="FT54" s="221" t="s">
        <v>1483</v>
      </c>
      <c r="FU54" s="221" t="s">
        <v>1484</v>
      </c>
      <c r="FV54" s="221" t="s">
        <v>1485</v>
      </c>
      <c r="FW54" s="221" t="s">
        <v>1486</v>
      </c>
      <c r="FX54" s="221" t="s">
        <v>1487</v>
      </c>
      <c r="FY54" s="221" t="s">
        <v>1488</v>
      </c>
      <c r="FZ54" s="221" t="s">
        <v>1489</v>
      </c>
      <c r="GA54" s="221" t="s">
        <v>1490</v>
      </c>
      <c r="GB54" s="221" t="s">
        <v>1491</v>
      </c>
      <c r="GC54" s="221" t="s">
        <v>1492</v>
      </c>
      <c r="GD54" s="221" t="s">
        <v>1493</v>
      </c>
      <c r="GE54" s="221" t="s">
        <v>1494</v>
      </c>
      <c r="GF54" s="221" t="s">
        <v>1495</v>
      </c>
      <c r="GG54" s="221" t="s">
        <v>1496</v>
      </c>
      <c r="GH54" s="221" t="s">
        <v>1497</v>
      </c>
      <c r="GI54" s="221" t="s">
        <v>1498</v>
      </c>
      <c r="GJ54" s="221" t="s">
        <v>1499</v>
      </c>
      <c r="GK54" s="221" t="s">
        <v>1500</v>
      </c>
      <c r="GL54" s="221" t="s">
        <v>1501</v>
      </c>
      <c r="GM54" s="221" t="s">
        <v>1502</v>
      </c>
      <c r="GN54" s="221" t="s">
        <v>1503</v>
      </c>
      <c r="GO54" s="221" t="s">
        <v>1504</v>
      </c>
      <c r="GP54" s="221" t="s">
        <v>1505</v>
      </c>
      <c r="GQ54" s="221" t="s">
        <v>1506</v>
      </c>
      <c r="GR54" s="221" t="s">
        <v>1507</v>
      </c>
      <c r="GS54" s="221" t="s">
        <v>1508</v>
      </c>
      <c r="GT54" s="221" t="s">
        <v>1509</v>
      </c>
      <c r="GU54" s="221" t="s">
        <v>1510</v>
      </c>
      <c r="GV54" s="221" t="s">
        <v>1511</v>
      </c>
      <c r="GW54" s="221" t="s">
        <v>1512</v>
      </c>
      <c r="GX54" s="221" t="s">
        <v>1513</v>
      </c>
      <c r="GY54" s="221" t="s">
        <v>1514</v>
      </c>
      <c r="GZ54" s="221" t="s">
        <v>1515</v>
      </c>
      <c r="HA54" s="221" t="s">
        <v>1516</v>
      </c>
      <c r="HB54" s="221" t="s">
        <v>1517</v>
      </c>
      <c r="HC54" s="221" t="s">
        <v>1518</v>
      </c>
      <c r="HD54" s="221" t="s">
        <v>1519</v>
      </c>
      <c r="HE54" s="221" t="s">
        <v>1520</v>
      </c>
      <c r="HF54" s="221" t="s">
        <v>1521</v>
      </c>
      <c r="HG54" s="221" t="s">
        <v>1522</v>
      </c>
      <c r="HH54" s="221" t="s">
        <v>1523</v>
      </c>
      <c r="HI54" s="221" t="s">
        <v>1524</v>
      </c>
      <c r="HJ54" s="221" t="s">
        <v>1525</v>
      </c>
      <c r="HK54" s="221" t="s">
        <v>1526</v>
      </c>
      <c r="HL54" s="221" t="s">
        <v>1527</v>
      </c>
      <c r="HM54" s="221" t="s">
        <v>1528</v>
      </c>
      <c r="HN54" s="221" t="s">
        <v>1529</v>
      </c>
      <c r="HO54" s="221" t="s">
        <v>1530</v>
      </c>
      <c r="HP54" s="221" t="s">
        <v>1531</v>
      </c>
      <c r="HQ54" s="221" t="s">
        <v>1532</v>
      </c>
      <c r="HR54" s="221" t="s">
        <v>1533</v>
      </c>
      <c r="HS54" s="221" t="s">
        <v>1534</v>
      </c>
      <c r="HT54" s="221" t="s">
        <v>1535</v>
      </c>
      <c r="HU54" s="221" t="s">
        <v>1536</v>
      </c>
      <c r="HV54" s="221" t="s">
        <v>1537</v>
      </c>
      <c r="HW54" s="221" t="s">
        <v>1538</v>
      </c>
      <c r="HX54" s="221" t="s">
        <v>1539</v>
      </c>
      <c r="HY54" s="221" t="s">
        <v>1540</v>
      </c>
      <c r="HZ54" s="221" t="s">
        <v>1541</v>
      </c>
      <c r="IA54" s="221" t="s">
        <v>1542</v>
      </c>
      <c r="IB54" s="221" t="s">
        <v>1543</v>
      </c>
      <c r="IC54" s="221" t="s">
        <v>1544</v>
      </c>
      <c r="ID54" s="221" t="s">
        <v>1545</v>
      </c>
      <c r="IE54" s="221" t="s">
        <v>1546</v>
      </c>
      <c r="IF54" s="221" t="s">
        <v>1547</v>
      </c>
      <c r="IG54" s="221" t="s">
        <v>1548</v>
      </c>
      <c r="IH54" s="221" t="s">
        <v>1549</v>
      </c>
      <c r="II54" s="221" t="s">
        <v>1550</v>
      </c>
      <c r="IJ54" s="221" t="s">
        <v>1551</v>
      </c>
      <c r="IK54" s="221" t="s">
        <v>1552</v>
      </c>
      <c r="IL54" s="221" t="s">
        <v>1553</v>
      </c>
      <c r="IM54" s="221" t="s">
        <v>1554</v>
      </c>
      <c r="IN54" s="221" t="s">
        <v>1555</v>
      </c>
      <c r="IO54" s="221" t="s">
        <v>1556</v>
      </c>
      <c r="IP54" s="221" t="s">
        <v>1557</v>
      </c>
      <c r="IQ54" s="221" t="s">
        <v>1558</v>
      </c>
      <c r="IR54" s="221" t="s">
        <v>1559</v>
      </c>
      <c r="IS54" s="221" t="s">
        <v>1560</v>
      </c>
      <c r="IT54" s="221" t="s">
        <v>1561</v>
      </c>
      <c r="IU54" s="221" t="s">
        <v>1562</v>
      </c>
      <c r="IV54" s="221" t="s">
        <v>1563</v>
      </c>
      <c r="IW54" s="221" t="s">
        <v>1564</v>
      </c>
      <c r="IX54" s="221" t="s">
        <v>1565</v>
      </c>
      <c r="IY54" s="221" t="s">
        <v>1566</v>
      </c>
      <c r="IZ54" s="221" t="s">
        <v>1567</v>
      </c>
      <c r="JA54" s="221" t="s">
        <v>1568</v>
      </c>
      <c r="JB54" s="221" t="s">
        <v>1569</v>
      </c>
      <c r="JC54" s="221" t="s">
        <v>1570</v>
      </c>
      <c r="JD54" s="221" t="s">
        <v>1571</v>
      </c>
      <c r="JE54" s="221" t="s">
        <v>1572</v>
      </c>
      <c r="JF54" s="221" t="s">
        <v>1573</v>
      </c>
      <c r="JG54" s="221" t="s">
        <v>1574</v>
      </c>
      <c r="JH54" s="221" t="s">
        <v>1575</v>
      </c>
      <c r="JI54" s="221" t="s">
        <v>1576</v>
      </c>
      <c r="JJ54" s="221" t="s">
        <v>1577</v>
      </c>
      <c r="JK54" s="221" t="s">
        <v>1578</v>
      </c>
      <c r="JL54" s="221" t="s">
        <v>1579</v>
      </c>
      <c r="JM54" s="221" t="s">
        <v>1580</v>
      </c>
      <c r="JN54" s="221" t="s">
        <v>1581</v>
      </c>
      <c r="JO54" s="221" t="s">
        <v>1582</v>
      </c>
      <c r="JP54" s="221" t="s">
        <v>1583</v>
      </c>
      <c r="JQ54" s="221" t="s">
        <v>1584</v>
      </c>
      <c r="JR54" s="221" t="s">
        <v>1585</v>
      </c>
      <c r="JS54" s="221" t="s">
        <v>1586</v>
      </c>
      <c r="JT54" s="221" t="s">
        <v>1587</v>
      </c>
      <c r="JU54" s="221" t="s">
        <v>1588</v>
      </c>
      <c r="JV54" s="221" t="s">
        <v>1589</v>
      </c>
      <c r="JW54" s="221" t="s">
        <v>1590</v>
      </c>
      <c r="JX54" s="221" t="s">
        <v>1591</v>
      </c>
      <c r="JY54" s="221" t="s">
        <v>1592</v>
      </c>
      <c r="JZ54" s="221" t="s">
        <v>1593</v>
      </c>
      <c r="KA54" s="221" t="s">
        <v>1594</v>
      </c>
      <c r="KB54" s="221" t="s">
        <v>1595</v>
      </c>
      <c r="KC54" s="221" t="s">
        <v>1596</v>
      </c>
      <c r="KD54" s="221" t="s">
        <v>1597</v>
      </c>
      <c r="KE54" s="221" t="s">
        <v>1598</v>
      </c>
      <c r="KF54" s="221" t="s">
        <v>1599</v>
      </c>
      <c r="KG54" s="221" t="s">
        <v>1600</v>
      </c>
      <c r="KH54" s="221" t="s">
        <v>1601</v>
      </c>
      <c r="KI54" s="221" t="s">
        <v>1602</v>
      </c>
      <c r="KJ54" s="221" t="s">
        <v>1603</v>
      </c>
      <c r="KK54" s="221" t="s">
        <v>1604</v>
      </c>
      <c r="KL54" s="221" t="s">
        <v>1605</v>
      </c>
      <c r="KM54" s="221" t="s">
        <v>1606</v>
      </c>
      <c r="KN54" s="221" t="s">
        <v>1607</v>
      </c>
      <c r="KO54" s="221" t="s">
        <v>1608</v>
      </c>
      <c r="KP54" s="221" t="s">
        <v>1609</v>
      </c>
      <c r="KQ54" s="221" t="s">
        <v>1610</v>
      </c>
      <c r="KR54" s="221" t="s">
        <v>1611</v>
      </c>
      <c r="KS54" s="221" t="s">
        <v>1612</v>
      </c>
      <c r="KT54" s="221" t="s">
        <v>1613</v>
      </c>
      <c r="KU54" s="221" t="s">
        <v>1614</v>
      </c>
    </row>
    <row r="55" spans="2:307" x14ac:dyDescent="0.15">
      <c r="B55" s="215">
        <f>B46+1</f>
        <v>21</v>
      </c>
      <c r="C55" s="222" t="s">
        <v>364</v>
      </c>
      <c r="D55" s="222"/>
      <c r="E55" s="223" t="s">
        <v>365</v>
      </c>
      <c r="F55" s="224"/>
      <c r="G55" s="225"/>
      <c r="H55" s="226">
        <f>H30</f>
        <v>0</v>
      </c>
      <c r="I55" s="226">
        <f t="shared" ref="I55:BE55" si="85">I30</f>
        <v>0</v>
      </c>
      <c r="J55" s="226">
        <f t="shared" si="85"/>
        <v>0</v>
      </c>
      <c r="K55" s="226">
        <f t="shared" si="85"/>
        <v>0</v>
      </c>
      <c r="L55" s="226">
        <f t="shared" si="85"/>
        <v>0</v>
      </c>
      <c r="M55" s="226">
        <f t="shared" si="85"/>
        <v>0</v>
      </c>
      <c r="N55" s="226">
        <f t="shared" si="85"/>
        <v>0</v>
      </c>
      <c r="O55" s="226">
        <f t="shared" si="85"/>
        <v>0</v>
      </c>
      <c r="P55" s="226">
        <f t="shared" si="85"/>
        <v>0</v>
      </c>
      <c r="Q55" s="226">
        <f t="shared" si="85"/>
        <v>0</v>
      </c>
      <c r="R55" s="226">
        <f t="shared" si="85"/>
        <v>0</v>
      </c>
      <c r="S55" s="226">
        <f t="shared" si="85"/>
        <v>0</v>
      </c>
      <c r="T55" s="226">
        <f t="shared" si="85"/>
        <v>0</v>
      </c>
      <c r="U55" s="226">
        <f t="shared" si="85"/>
        <v>0</v>
      </c>
      <c r="V55" s="226">
        <f t="shared" si="85"/>
        <v>0</v>
      </c>
      <c r="W55" s="226">
        <f t="shared" si="85"/>
        <v>0</v>
      </c>
      <c r="X55" s="226">
        <f t="shared" si="85"/>
        <v>0</v>
      </c>
      <c r="Y55" s="226">
        <f t="shared" si="85"/>
        <v>0</v>
      </c>
      <c r="Z55" s="226">
        <f t="shared" si="85"/>
        <v>0</v>
      </c>
      <c r="AA55" s="226">
        <f t="shared" si="85"/>
        <v>0</v>
      </c>
      <c r="AB55" s="226">
        <f t="shared" si="85"/>
        <v>0</v>
      </c>
      <c r="AC55" s="226">
        <f t="shared" si="85"/>
        <v>0</v>
      </c>
      <c r="AD55" s="226">
        <f t="shared" si="85"/>
        <v>0</v>
      </c>
      <c r="AE55" s="226">
        <f t="shared" si="85"/>
        <v>0</v>
      </c>
      <c r="AF55" s="226">
        <f t="shared" si="85"/>
        <v>0</v>
      </c>
      <c r="AG55" s="226">
        <f t="shared" si="85"/>
        <v>0</v>
      </c>
      <c r="AH55" s="226">
        <f t="shared" si="85"/>
        <v>0</v>
      </c>
      <c r="AI55" s="226">
        <f t="shared" si="85"/>
        <v>0</v>
      </c>
      <c r="AJ55" s="226">
        <f t="shared" si="85"/>
        <v>0</v>
      </c>
      <c r="AK55" s="226">
        <f t="shared" si="85"/>
        <v>0</v>
      </c>
      <c r="AL55" s="226">
        <f t="shared" si="85"/>
        <v>0</v>
      </c>
      <c r="AM55" s="226">
        <f t="shared" si="85"/>
        <v>0</v>
      </c>
      <c r="AN55" s="226">
        <f t="shared" si="85"/>
        <v>0</v>
      </c>
      <c r="AO55" s="226">
        <f t="shared" si="85"/>
        <v>0</v>
      </c>
      <c r="AP55" s="226">
        <f t="shared" si="85"/>
        <v>0</v>
      </c>
      <c r="AQ55" s="226">
        <f t="shared" si="85"/>
        <v>0</v>
      </c>
      <c r="AR55" s="226">
        <f t="shared" si="85"/>
        <v>0</v>
      </c>
      <c r="AS55" s="226">
        <f t="shared" si="85"/>
        <v>0</v>
      </c>
      <c r="AT55" s="226">
        <f t="shared" si="85"/>
        <v>0</v>
      </c>
      <c r="AU55" s="226">
        <f t="shared" si="85"/>
        <v>0</v>
      </c>
      <c r="AV55" s="226">
        <f t="shared" si="85"/>
        <v>0</v>
      </c>
      <c r="AW55" s="226">
        <f t="shared" si="85"/>
        <v>0</v>
      </c>
      <c r="AX55" s="226">
        <f t="shared" si="85"/>
        <v>0</v>
      </c>
      <c r="AY55" s="226">
        <f t="shared" si="85"/>
        <v>0</v>
      </c>
      <c r="AZ55" s="226">
        <f t="shared" si="85"/>
        <v>0</v>
      </c>
      <c r="BA55" s="226">
        <f t="shared" si="85"/>
        <v>0</v>
      </c>
      <c r="BB55" s="226">
        <f t="shared" si="85"/>
        <v>0</v>
      </c>
      <c r="BC55" s="226">
        <f t="shared" si="85"/>
        <v>0</v>
      </c>
      <c r="BD55" s="226">
        <f t="shared" si="85"/>
        <v>0</v>
      </c>
      <c r="BE55" s="226">
        <f t="shared" si="85"/>
        <v>0</v>
      </c>
      <c r="BF55" s="226">
        <f t="shared" ref="BF55:DQ55" si="86">BF30</f>
        <v>0</v>
      </c>
      <c r="BG55" s="226">
        <f t="shared" si="86"/>
        <v>0</v>
      </c>
      <c r="BH55" s="226">
        <f t="shared" si="86"/>
        <v>0</v>
      </c>
      <c r="BI55" s="226">
        <f t="shared" si="86"/>
        <v>0</v>
      </c>
      <c r="BJ55" s="226">
        <f t="shared" si="86"/>
        <v>0</v>
      </c>
      <c r="BK55" s="226">
        <f t="shared" si="86"/>
        <v>0</v>
      </c>
      <c r="BL55" s="226">
        <f t="shared" si="86"/>
        <v>0</v>
      </c>
      <c r="BM55" s="226">
        <f t="shared" si="86"/>
        <v>0</v>
      </c>
      <c r="BN55" s="226">
        <f t="shared" si="86"/>
        <v>0</v>
      </c>
      <c r="BO55" s="226">
        <f t="shared" si="86"/>
        <v>0</v>
      </c>
      <c r="BP55" s="226">
        <f t="shared" si="86"/>
        <v>0</v>
      </c>
      <c r="BQ55" s="226">
        <f t="shared" si="86"/>
        <v>0</v>
      </c>
      <c r="BR55" s="226">
        <f t="shared" si="86"/>
        <v>0</v>
      </c>
      <c r="BS55" s="226">
        <f t="shared" si="86"/>
        <v>0</v>
      </c>
      <c r="BT55" s="226">
        <f t="shared" si="86"/>
        <v>0</v>
      </c>
      <c r="BU55" s="226">
        <f t="shared" si="86"/>
        <v>0</v>
      </c>
      <c r="BV55" s="226">
        <f t="shared" si="86"/>
        <v>0</v>
      </c>
      <c r="BW55" s="226">
        <f t="shared" si="86"/>
        <v>0</v>
      </c>
      <c r="BX55" s="226">
        <f t="shared" si="86"/>
        <v>0</v>
      </c>
      <c r="BY55" s="226">
        <f t="shared" si="86"/>
        <v>0</v>
      </c>
      <c r="BZ55" s="226">
        <f t="shared" si="86"/>
        <v>0</v>
      </c>
      <c r="CA55" s="226">
        <f t="shared" si="86"/>
        <v>0</v>
      </c>
      <c r="CB55" s="226">
        <f t="shared" si="86"/>
        <v>0</v>
      </c>
      <c r="CC55" s="226">
        <f t="shared" si="86"/>
        <v>0</v>
      </c>
      <c r="CD55" s="226">
        <f t="shared" si="86"/>
        <v>0</v>
      </c>
      <c r="CE55" s="226">
        <f t="shared" si="86"/>
        <v>0</v>
      </c>
      <c r="CF55" s="226">
        <f t="shared" si="86"/>
        <v>0</v>
      </c>
      <c r="CG55" s="226">
        <f t="shared" si="86"/>
        <v>0</v>
      </c>
      <c r="CH55" s="226">
        <f t="shared" si="86"/>
        <v>0</v>
      </c>
      <c r="CI55" s="226">
        <f t="shared" si="86"/>
        <v>0</v>
      </c>
      <c r="CJ55" s="226">
        <f t="shared" si="86"/>
        <v>0</v>
      </c>
      <c r="CK55" s="226">
        <f t="shared" si="86"/>
        <v>0</v>
      </c>
      <c r="CL55" s="226">
        <f t="shared" si="86"/>
        <v>0</v>
      </c>
      <c r="CM55" s="226">
        <f t="shared" si="86"/>
        <v>0</v>
      </c>
      <c r="CN55" s="226">
        <f t="shared" si="86"/>
        <v>0</v>
      </c>
      <c r="CO55" s="226">
        <f t="shared" si="86"/>
        <v>0</v>
      </c>
      <c r="CP55" s="226">
        <f t="shared" si="86"/>
        <v>0</v>
      </c>
      <c r="CQ55" s="226">
        <f t="shared" si="86"/>
        <v>0</v>
      </c>
      <c r="CR55" s="226">
        <f t="shared" si="86"/>
        <v>0</v>
      </c>
      <c r="CS55" s="226">
        <f t="shared" si="86"/>
        <v>0</v>
      </c>
      <c r="CT55" s="226">
        <f t="shared" si="86"/>
        <v>0</v>
      </c>
      <c r="CU55" s="226">
        <f t="shared" si="86"/>
        <v>0</v>
      </c>
      <c r="CV55" s="226">
        <f t="shared" si="86"/>
        <v>0</v>
      </c>
      <c r="CW55" s="226">
        <f t="shared" si="86"/>
        <v>0</v>
      </c>
      <c r="CX55" s="226">
        <f t="shared" si="86"/>
        <v>0</v>
      </c>
      <c r="CY55" s="226">
        <f t="shared" si="86"/>
        <v>0</v>
      </c>
      <c r="CZ55" s="226">
        <f t="shared" si="86"/>
        <v>0</v>
      </c>
      <c r="DA55" s="226">
        <f t="shared" si="86"/>
        <v>0</v>
      </c>
      <c r="DB55" s="226">
        <f t="shared" si="86"/>
        <v>0</v>
      </c>
      <c r="DC55" s="226">
        <f t="shared" si="86"/>
        <v>0</v>
      </c>
      <c r="DD55" s="226">
        <f t="shared" si="86"/>
        <v>0</v>
      </c>
      <c r="DE55" s="226">
        <f t="shared" si="86"/>
        <v>0</v>
      </c>
      <c r="DF55" s="226">
        <f t="shared" si="86"/>
        <v>0</v>
      </c>
      <c r="DG55" s="226">
        <f t="shared" si="86"/>
        <v>0</v>
      </c>
      <c r="DH55" s="226">
        <f t="shared" si="86"/>
        <v>0</v>
      </c>
      <c r="DI55" s="226">
        <f t="shared" si="86"/>
        <v>0</v>
      </c>
      <c r="DJ55" s="226">
        <f t="shared" si="86"/>
        <v>0</v>
      </c>
      <c r="DK55" s="226">
        <f t="shared" si="86"/>
        <v>0</v>
      </c>
      <c r="DL55" s="226">
        <f t="shared" si="86"/>
        <v>0</v>
      </c>
      <c r="DM55" s="226">
        <f t="shared" si="86"/>
        <v>0</v>
      </c>
      <c r="DN55" s="226">
        <f t="shared" si="86"/>
        <v>0</v>
      </c>
      <c r="DO55" s="226">
        <f t="shared" si="86"/>
        <v>0</v>
      </c>
      <c r="DP55" s="226">
        <f t="shared" si="86"/>
        <v>0</v>
      </c>
      <c r="DQ55" s="226">
        <f t="shared" si="86"/>
        <v>0</v>
      </c>
      <c r="DR55" s="226">
        <f t="shared" ref="DR55:GC55" si="87">DR30</f>
        <v>0</v>
      </c>
      <c r="DS55" s="226">
        <f t="shared" si="87"/>
        <v>0</v>
      </c>
      <c r="DT55" s="226">
        <f t="shared" si="87"/>
        <v>0</v>
      </c>
      <c r="DU55" s="226">
        <f t="shared" si="87"/>
        <v>0</v>
      </c>
      <c r="DV55" s="226">
        <f t="shared" si="87"/>
        <v>0</v>
      </c>
      <c r="DW55" s="226">
        <f t="shared" si="87"/>
        <v>0</v>
      </c>
      <c r="DX55" s="226">
        <f t="shared" si="87"/>
        <v>0</v>
      </c>
      <c r="DY55" s="226">
        <f t="shared" si="87"/>
        <v>0</v>
      </c>
      <c r="DZ55" s="226">
        <f t="shared" si="87"/>
        <v>0</v>
      </c>
      <c r="EA55" s="226">
        <f t="shared" si="87"/>
        <v>0</v>
      </c>
      <c r="EB55" s="226">
        <f t="shared" si="87"/>
        <v>0</v>
      </c>
      <c r="EC55" s="226">
        <f t="shared" si="87"/>
        <v>0</v>
      </c>
      <c r="ED55" s="226">
        <f t="shared" si="87"/>
        <v>0</v>
      </c>
      <c r="EE55" s="226">
        <f t="shared" si="87"/>
        <v>0</v>
      </c>
      <c r="EF55" s="226">
        <f t="shared" si="87"/>
        <v>0</v>
      </c>
      <c r="EG55" s="226">
        <f t="shared" si="87"/>
        <v>0</v>
      </c>
      <c r="EH55" s="226">
        <f t="shared" si="87"/>
        <v>0</v>
      </c>
      <c r="EI55" s="226">
        <f t="shared" si="87"/>
        <v>0</v>
      </c>
      <c r="EJ55" s="226">
        <f t="shared" si="87"/>
        <v>0</v>
      </c>
      <c r="EK55" s="226">
        <f t="shared" si="87"/>
        <v>0</v>
      </c>
      <c r="EL55" s="226">
        <f t="shared" si="87"/>
        <v>0</v>
      </c>
      <c r="EM55" s="226">
        <f t="shared" si="87"/>
        <v>0</v>
      </c>
      <c r="EN55" s="226">
        <f t="shared" si="87"/>
        <v>0</v>
      </c>
      <c r="EO55" s="226">
        <f t="shared" si="87"/>
        <v>0</v>
      </c>
      <c r="EP55" s="226">
        <f t="shared" si="87"/>
        <v>0</v>
      </c>
      <c r="EQ55" s="226">
        <f t="shared" si="87"/>
        <v>0</v>
      </c>
      <c r="ER55" s="226">
        <f t="shared" si="87"/>
        <v>0</v>
      </c>
      <c r="ES55" s="226">
        <f t="shared" si="87"/>
        <v>0</v>
      </c>
      <c r="ET55" s="226">
        <f t="shared" si="87"/>
        <v>0</v>
      </c>
      <c r="EU55" s="226">
        <f t="shared" si="87"/>
        <v>0</v>
      </c>
      <c r="EV55" s="226">
        <f t="shared" si="87"/>
        <v>0</v>
      </c>
      <c r="EW55" s="226">
        <f t="shared" si="87"/>
        <v>0</v>
      </c>
      <c r="EX55" s="226">
        <f t="shared" si="87"/>
        <v>0</v>
      </c>
      <c r="EY55" s="226">
        <f t="shared" si="87"/>
        <v>0</v>
      </c>
      <c r="EZ55" s="226">
        <f t="shared" si="87"/>
        <v>0</v>
      </c>
      <c r="FA55" s="226">
        <f t="shared" si="87"/>
        <v>0</v>
      </c>
      <c r="FB55" s="226">
        <f t="shared" si="87"/>
        <v>0</v>
      </c>
      <c r="FC55" s="226">
        <f t="shared" si="87"/>
        <v>0</v>
      </c>
      <c r="FD55" s="226">
        <f t="shared" si="87"/>
        <v>0</v>
      </c>
      <c r="FE55" s="226">
        <f t="shared" si="87"/>
        <v>0</v>
      </c>
      <c r="FF55" s="226">
        <f t="shared" si="87"/>
        <v>0</v>
      </c>
      <c r="FG55" s="226">
        <f t="shared" si="87"/>
        <v>0</v>
      </c>
      <c r="FH55" s="226">
        <f t="shared" si="87"/>
        <v>0</v>
      </c>
      <c r="FI55" s="226">
        <f t="shared" si="87"/>
        <v>0</v>
      </c>
      <c r="FJ55" s="226">
        <f t="shared" si="87"/>
        <v>0</v>
      </c>
      <c r="FK55" s="226">
        <f t="shared" si="87"/>
        <v>0</v>
      </c>
      <c r="FL55" s="226">
        <f t="shared" si="87"/>
        <v>0</v>
      </c>
      <c r="FM55" s="226">
        <f t="shared" si="87"/>
        <v>0</v>
      </c>
      <c r="FN55" s="226">
        <f t="shared" si="87"/>
        <v>0</v>
      </c>
      <c r="FO55" s="226">
        <f t="shared" si="87"/>
        <v>0</v>
      </c>
      <c r="FP55" s="226">
        <f t="shared" si="87"/>
        <v>0</v>
      </c>
      <c r="FQ55" s="226">
        <f t="shared" si="87"/>
        <v>0</v>
      </c>
      <c r="FR55" s="226">
        <f t="shared" si="87"/>
        <v>0</v>
      </c>
      <c r="FS55" s="226">
        <f t="shared" si="87"/>
        <v>0</v>
      </c>
      <c r="FT55" s="226">
        <f t="shared" si="87"/>
        <v>0</v>
      </c>
      <c r="FU55" s="226">
        <f t="shared" si="87"/>
        <v>0</v>
      </c>
      <c r="FV55" s="226">
        <f t="shared" si="87"/>
        <v>0</v>
      </c>
      <c r="FW55" s="226">
        <f t="shared" si="87"/>
        <v>0</v>
      </c>
      <c r="FX55" s="226">
        <f t="shared" si="87"/>
        <v>0</v>
      </c>
      <c r="FY55" s="226">
        <f t="shared" si="87"/>
        <v>0</v>
      </c>
      <c r="FZ55" s="226">
        <f t="shared" si="87"/>
        <v>0</v>
      </c>
      <c r="GA55" s="226">
        <f t="shared" si="87"/>
        <v>0</v>
      </c>
      <c r="GB55" s="226">
        <f t="shared" si="87"/>
        <v>0</v>
      </c>
      <c r="GC55" s="226">
        <f t="shared" si="87"/>
        <v>0</v>
      </c>
      <c r="GD55" s="226">
        <f t="shared" ref="GD55:IO55" si="88">GD30</f>
        <v>0</v>
      </c>
      <c r="GE55" s="226">
        <f t="shared" si="88"/>
        <v>0</v>
      </c>
      <c r="GF55" s="226">
        <f t="shared" si="88"/>
        <v>0</v>
      </c>
      <c r="GG55" s="226">
        <f t="shared" si="88"/>
        <v>0</v>
      </c>
      <c r="GH55" s="226">
        <f t="shared" si="88"/>
        <v>0</v>
      </c>
      <c r="GI55" s="226">
        <f t="shared" si="88"/>
        <v>0</v>
      </c>
      <c r="GJ55" s="226">
        <f t="shared" si="88"/>
        <v>0</v>
      </c>
      <c r="GK55" s="226">
        <f t="shared" si="88"/>
        <v>0</v>
      </c>
      <c r="GL55" s="226">
        <f t="shared" si="88"/>
        <v>0</v>
      </c>
      <c r="GM55" s="226">
        <f t="shared" si="88"/>
        <v>0</v>
      </c>
      <c r="GN55" s="226">
        <f t="shared" si="88"/>
        <v>0</v>
      </c>
      <c r="GO55" s="226">
        <f t="shared" si="88"/>
        <v>0</v>
      </c>
      <c r="GP55" s="226">
        <f t="shared" si="88"/>
        <v>0</v>
      </c>
      <c r="GQ55" s="226">
        <f t="shared" si="88"/>
        <v>0</v>
      </c>
      <c r="GR55" s="226">
        <f t="shared" si="88"/>
        <v>0</v>
      </c>
      <c r="GS55" s="226">
        <f t="shared" si="88"/>
        <v>0</v>
      </c>
      <c r="GT55" s="226">
        <f t="shared" si="88"/>
        <v>0</v>
      </c>
      <c r="GU55" s="226">
        <f t="shared" si="88"/>
        <v>0</v>
      </c>
      <c r="GV55" s="226">
        <f t="shared" si="88"/>
        <v>0</v>
      </c>
      <c r="GW55" s="226">
        <f t="shared" si="88"/>
        <v>0</v>
      </c>
      <c r="GX55" s="226">
        <f t="shared" si="88"/>
        <v>0</v>
      </c>
      <c r="GY55" s="226">
        <f t="shared" si="88"/>
        <v>0</v>
      </c>
      <c r="GZ55" s="226">
        <f t="shared" si="88"/>
        <v>0</v>
      </c>
      <c r="HA55" s="226">
        <f t="shared" si="88"/>
        <v>0</v>
      </c>
      <c r="HB55" s="226">
        <f t="shared" si="88"/>
        <v>0</v>
      </c>
      <c r="HC55" s="226">
        <f t="shared" si="88"/>
        <v>0</v>
      </c>
      <c r="HD55" s="226">
        <f t="shared" si="88"/>
        <v>0</v>
      </c>
      <c r="HE55" s="226">
        <f t="shared" si="88"/>
        <v>0</v>
      </c>
      <c r="HF55" s="226">
        <f t="shared" si="88"/>
        <v>0</v>
      </c>
      <c r="HG55" s="226">
        <f t="shared" si="88"/>
        <v>0</v>
      </c>
      <c r="HH55" s="226">
        <f t="shared" si="88"/>
        <v>0</v>
      </c>
      <c r="HI55" s="226">
        <f t="shared" si="88"/>
        <v>0</v>
      </c>
      <c r="HJ55" s="226">
        <f t="shared" si="88"/>
        <v>0</v>
      </c>
      <c r="HK55" s="226">
        <f t="shared" si="88"/>
        <v>0</v>
      </c>
      <c r="HL55" s="226">
        <f t="shared" si="88"/>
        <v>0</v>
      </c>
      <c r="HM55" s="226">
        <f t="shared" si="88"/>
        <v>0</v>
      </c>
      <c r="HN55" s="226">
        <f t="shared" si="88"/>
        <v>0</v>
      </c>
      <c r="HO55" s="226">
        <f t="shared" si="88"/>
        <v>0</v>
      </c>
      <c r="HP55" s="226">
        <f t="shared" si="88"/>
        <v>0</v>
      </c>
      <c r="HQ55" s="226">
        <f t="shared" si="88"/>
        <v>0</v>
      </c>
      <c r="HR55" s="226">
        <f t="shared" si="88"/>
        <v>0</v>
      </c>
      <c r="HS55" s="226">
        <f t="shared" si="88"/>
        <v>0</v>
      </c>
      <c r="HT55" s="226">
        <f t="shared" si="88"/>
        <v>0</v>
      </c>
      <c r="HU55" s="226">
        <f t="shared" si="88"/>
        <v>0</v>
      </c>
      <c r="HV55" s="226">
        <f t="shared" si="88"/>
        <v>0</v>
      </c>
      <c r="HW55" s="226">
        <f t="shared" si="88"/>
        <v>0</v>
      </c>
      <c r="HX55" s="226">
        <f t="shared" si="88"/>
        <v>0</v>
      </c>
      <c r="HY55" s="226">
        <f t="shared" si="88"/>
        <v>0</v>
      </c>
      <c r="HZ55" s="226">
        <f t="shared" si="88"/>
        <v>0</v>
      </c>
      <c r="IA55" s="226">
        <f t="shared" si="88"/>
        <v>0</v>
      </c>
      <c r="IB55" s="226">
        <f t="shared" si="88"/>
        <v>0</v>
      </c>
      <c r="IC55" s="226">
        <f t="shared" si="88"/>
        <v>0</v>
      </c>
      <c r="ID55" s="226">
        <f t="shared" si="88"/>
        <v>0</v>
      </c>
      <c r="IE55" s="226">
        <f t="shared" si="88"/>
        <v>0</v>
      </c>
      <c r="IF55" s="226">
        <f t="shared" si="88"/>
        <v>0</v>
      </c>
      <c r="IG55" s="226">
        <f t="shared" si="88"/>
        <v>0</v>
      </c>
      <c r="IH55" s="226">
        <f t="shared" si="88"/>
        <v>0</v>
      </c>
      <c r="II55" s="226">
        <f t="shared" si="88"/>
        <v>0</v>
      </c>
      <c r="IJ55" s="226">
        <f t="shared" si="88"/>
        <v>0</v>
      </c>
      <c r="IK55" s="226">
        <f t="shared" si="88"/>
        <v>0</v>
      </c>
      <c r="IL55" s="226">
        <f t="shared" si="88"/>
        <v>0</v>
      </c>
      <c r="IM55" s="226">
        <f t="shared" si="88"/>
        <v>0</v>
      </c>
      <c r="IN55" s="226">
        <f t="shared" si="88"/>
        <v>0</v>
      </c>
      <c r="IO55" s="226">
        <f t="shared" si="88"/>
        <v>0</v>
      </c>
      <c r="IP55" s="226">
        <f t="shared" ref="IP55:KU55" si="89">IP30</f>
        <v>0</v>
      </c>
      <c r="IQ55" s="226">
        <f t="shared" si="89"/>
        <v>0</v>
      </c>
      <c r="IR55" s="226">
        <f t="shared" si="89"/>
        <v>0</v>
      </c>
      <c r="IS55" s="226">
        <f t="shared" si="89"/>
        <v>0</v>
      </c>
      <c r="IT55" s="226">
        <f t="shared" si="89"/>
        <v>0</v>
      </c>
      <c r="IU55" s="226">
        <f t="shared" si="89"/>
        <v>0</v>
      </c>
      <c r="IV55" s="226">
        <f t="shared" si="89"/>
        <v>0</v>
      </c>
      <c r="IW55" s="226">
        <f t="shared" si="89"/>
        <v>0</v>
      </c>
      <c r="IX55" s="226">
        <f t="shared" si="89"/>
        <v>0</v>
      </c>
      <c r="IY55" s="226">
        <f t="shared" si="89"/>
        <v>0</v>
      </c>
      <c r="IZ55" s="226">
        <f t="shared" si="89"/>
        <v>0</v>
      </c>
      <c r="JA55" s="226">
        <f t="shared" si="89"/>
        <v>0</v>
      </c>
      <c r="JB55" s="226">
        <f t="shared" si="89"/>
        <v>0</v>
      </c>
      <c r="JC55" s="226">
        <f t="shared" si="89"/>
        <v>0</v>
      </c>
      <c r="JD55" s="226">
        <f t="shared" si="89"/>
        <v>0</v>
      </c>
      <c r="JE55" s="226">
        <f t="shared" si="89"/>
        <v>0</v>
      </c>
      <c r="JF55" s="226">
        <f t="shared" si="89"/>
        <v>0</v>
      </c>
      <c r="JG55" s="226">
        <f t="shared" si="89"/>
        <v>0</v>
      </c>
      <c r="JH55" s="226">
        <f t="shared" si="89"/>
        <v>0</v>
      </c>
      <c r="JI55" s="226">
        <f t="shared" si="89"/>
        <v>0</v>
      </c>
      <c r="JJ55" s="226">
        <f t="shared" si="89"/>
        <v>0</v>
      </c>
      <c r="JK55" s="226">
        <f t="shared" si="89"/>
        <v>0</v>
      </c>
      <c r="JL55" s="226">
        <f t="shared" si="89"/>
        <v>0</v>
      </c>
      <c r="JM55" s="226">
        <f t="shared" si="89"/>
        <v>0</v>
      </c>
      <c r="JN55" s="226">
        <f t="shared" si="89"/>
        <v>0</v>
      </c>
      <c r="JO55" s="226">
        <f t="shared" si="89"/>
        <v>0</v>
      </c>
      <c r="JP55" s="226">
        <f t="shared" si="89"/>
        <v>0</v>
      </c>
      <c r="JQ55" s="226">
        <f t="shared" si="89"/>
        <v>0</v>
      </c>
      <c r="JR55" s="226">
        <f t="shared" si="89"/>
        <v>0</v>
      </c>
      <c r="JS55" s="226">
        <f t="shared" si="89"/>
        <v>0</v>
      </c>
      <c r="JT55" s="226">
        <f t="shared" si="89"/>
        <v>0</v>
      </c>
      <c r="JU55" s="226">
        <f t="shared" si="89"/>
        <v>0</v>
      </c>
      <c r="JV55" s="226">
        <f t="shared" si="89"/>
        <v>0</v>
      </c>
      <c r="JW55" s="226">
        <f t="shared" si="89"/>
        <v>0</v>
      </c>
      <c r="JX55" s="226">
        <f t="shared" si="89"/>
        <v>0</v>
      </c>
      <c r="JY55" s="226">
        <f t="shared" si="89"/>
        <v>0</v>
      </c>
      <c r="JZ55" s="226">
        <f t="shared" si="89"/>
        <v>0</v>
      </c>
      <c r="KA55" s="226">
        <f t="shared" si="89"/>
        <v>0</v>
      </c>
      <c r="KB55" s="226">
        <f t="shared" si="89"/>
        <v>0</v>
      </c>
      <c r="KC55" s="226">
        <f t="shared" si="89"/>
        <v>0</v>
      </c>
      <c r="KD55" s="226">
        <f t="shared" si="89"/>
        <v>0</v>
      </c>
      <c r="KE55" s="226">
        <f t="shared" si="89"/>
        <v>0</v>
      </c>
      <c r="KF55" s="226">
        <f t="shared" si="89"/>
        <v>0</v>
      </c>
      <c r="KG55" s="226">
        <f t="shared" si="89"/>
        <v>0</v>
      </c>
      <c r="KH55" s="226">
        <f t="shared" si="89"/>
        <v>0</v>
      </c>
      <c r="KI55" s="226">
        <f t="shared" si="89"/>
        <v>0</v>
      </c>
      <c r="KJ55" s="226">
        <f t="shared" si="89"/>
        <v>0</v>
      </c>
      <c r="KK55" s="226">
        <f t="shared" si="89"/>
        <v>0</v>
      </c>
      <c r="KL55" s="226">
        <f t="shared" si="89"/>
        <v>0</v>
      </c>
      <c r="KM55" s="226">
        <f t="shared" si="89"/>
        <v>0</v>
      </c>
      <c r="KN55" s="226">
        <f t="shared" si="89"/>
        <v>0</v>
      </c>
      <c r="KO55" s="226">
        <f t="shared" si="89"/>
        <v>0</v>
      </c>
      <c r="KP55" s="226">
        <f t="shared" si="89"/>
        <v>0</v>
      </c>
      <c r="KQ55" s="226">
        <f t="shared" si="89"/>
        <v>0</v>
      </c>
      <c r="KR55" s="226">
        <f t="shared" si="89"/>
        <v>0</v>
      </c>
      <c r="KS55" s="226">
        <f t="shared" si="89"/>
        <v>0</v>
      </c>
      <c r="KT55" s="226">
        <f t="shared" si="89"/>
        <v>0</v>
      </c>
      <c r="KU55" s="226">
        <f t="shared" si="89"/>
        <v>0</v>
      </c>
    </row>
    <row r="56" spans="2:307" x14ac:dyDescent="0.15">
      <c r="B56" s="215">
        <f>B55+1</f>
        <v>22</v>
      </c>
      <c r="C56" s="222" t="s">
        <v>401</v>
      </c>
      <c r="D56" s="222"/>
      <c r="E56" s="227">
        <v>22</v>
      </c>
      <c r="F56" s="228"/>
      <c r="G56" s="225"/>
      <c r="H56" s="276">
        <f>H34</f>
        <v>0</v>
      </c>
      <c r="I56" s="276">
        <f t="shared" ref="I56:BE56" si="90">I34</f>
        <v>0</v>
      </c>
      <c r="J56" s="276">
        <f t="shared" si="90"/>
        <v>0</v>
      </c>
      <c r="K56" s="276">
        <f t="shared" si="90"/>
        <v>0</v>
      </c>
      <c r="L56" s="276">
        <f t="shared" si="90"/>
        <v>0</v>
      </c>
      <c r="M56" s="276">
        <f t="shared" si="90"/>
        <v>0</v>
      </c>
      <c r="N56" s="276">
        <f t="shared" si="90"/>
        <v>0</v>
      </c>
      <c r="O56" s="276">
        <f t="shared" si="90"/>
        <v>0</v>
      </c>
      <c r="P56" s="276">
        <f t="shared" si="90"/>
        <v>0</v>
      </c>
      <c r="Q56" s="276">
        <f t="shared" si="90"/>
        <v>0</v>
      </c>
      <c r="R56" s="276">
        <f t="shared" si="90"/>
        <v>0</v>
      </c>
      <c r="S56" s="276">
        <f t="shared" si="90"/>
        <v>0</v>
      </c>
      <c r="T56" s="276">
        <f t="shared" si="90"/>
        <v>0</v>
      </c>
      <c r="U56" s="276">
        <f t="shared" si="90"/>
        <v>0</v>
      </c>
      <c r="V56" s="276">
        <f t="shared" si="90"/>
        <v>0</v>
      </c>
      <c r="W56" s="276">
        <f t="shared" si="90"/>
        <v>0</v>
      </c>
      <c r="X56" s="276">
        <f t="shared" si="90"/>
        <v>0</v>
      </c>
      <c r="Y56" s="276">
        <f t="shared" si="90"/>
        <v>0</v>
      </c>
      <c r="Z56" s="276">
        <f t="shared" si="90"/>
        <v>0</v>
      </c>
      <c r="AA56" s="276">
        <f t="shared" si="90"/>
        <v>0</v>
      </c>
      <c r="AB56" s="276">
        <f t="shared" si="90"/>
        <v>0</v>
      </c>
      <c r="AC56" s="276">
        <f t="shared" si="90"/>
        <v>0</v>
      </c>
      <c r="AD56" s="276">
        <f t="shared" si="90"/>
        <v>0</v>
      </c>
      <c r="AE56" s="276">
        <f t="shared" si="90"/>
        <v>0</v>
      </c>
      <c r="AF56" s="276">
        <f t="shared" si="90"/>
        <v>0</v>
      </c>
      <c r="AG56" s="276">
        <f t="shared" si="90"/>
        <v>0</v>
      </c>
      <c r="AH56" s="276">
        <f t="shared" si="90"/>
        <v>0</v>
      </c>
      <c r="AI56" s="276">
        <f t="shared" si="90"/>
        <v>0</v>
      </c>
      <c r="AJ56" s="276">
        <f t="shared" si="90"/>
        <v>0</v>
      </c>
      <c r="AK56" s="276">
        <f t="shared" si="90"/>
        <v>0</v>
      </c>
      <c r="AL56" s="276">
        <f t="shared" si="90"/>
        <v>0</v>
      </c>
      <c r="AM56" s="276">
        <f t="shared" si="90"/>
        <v>0</v>
      </c>
      <c r="AN56" s="276">
        <f t="shared" si="90"/>
        <v>0</v>
      </c>
      <c r="AO56" s="276">
        <f t="shared" si="90"/>
        <v>0</v>
      </c>
      <c r="AP56" s="276">
        <f t="shared" si="90"/>
        <v>0</v>
      </c>
      <c r="AQ56" s="276">
        <f t="shared" si="90"/>
        <v>0</v>
      </c>
      <c r="AR56" s="276">
        <f t="shared" si="90"/>
        <v>0</v>
      </c>
      <c r="AS56" s="276">
        <f t="shared" si="90"/>
        <v>0</v>
      </c>
      <c r="AT56" s="276">
        <f t="shared" si="90"/>
        <v>0</v>
      </c>
      <c r="AU56" s="276">
        <f t="shared" si="90"/>
        <v>0</v>
      </c>
      <c r="AV56" s="276">
        <f t="shared" si="90"/>
        <v>0</v>
      </c>
      <c r="AW56" s="276">
        <f t="shared" si="90"/>
        <v>0</v>
      </c>
      <c r="AX56" s="276">
        <f t="shared" si="90"/>
        <v>0</v>
      </c>
      <c r="AY56" s="276">
        <f t="shared" si="90"/>
        <v>0</v>
      </c>
      <c r="AZ56" s="276">
        <f t="shared" si="90"/>
        <v>0</v>
      </c>
      <c r="BA56" s="276">
        <f t="shared" si="90"/>
        <v>0</v>
      </c>
      <c r="BB56" s="276">
        <f t="shared" si="90"/>
        <v>0</v>
      </c>
      <c r="BC56" s="276">
        <f t="shared" si="90"/>
        <v>0</v>
      </c>
      <c r="BD56" s="276">
        <f t="shared" si="90"/>
        <v>0</v>
      </c>
      <c r="BE56" s="276">
        <f t="shared" si="90"/>
        <v>0</v>
      </c>
      <c r="BF56" s="276">
        <f t="shared" ref="BF56:DQ56" si="91">BF34</f>
        <v>0</v>
      </c>
      <c r="BG56" s="276">
        <f t="shared" si="91"/>
        <v>0</v>
      </c>
      <c r="BH56" s="276">
        <f t="shared" si="91"/>
        <v>0</v>
      </c>
      <c r="BI56" s="276">
        <f t="shared" si="91"/>
        <v>0</v>
      </c>
      <c r="BJ56" s="276">
        <f t="shared" si="91"/>
        <v>0</v>
      </c>
      <c r="BK56" s="276">
        <f t="shared" si="91"/>
        <v>0</v>
      </c>
      <c r="BL56" s="276">
        <f t="shared" si="91"/>
        <v>0</v>
      </c>
      <c r="BM56" s="276">
        <f t="shared" si="91"/>
        <v>0</v>
      </c>
      <c r="BN56" s="276">
        <f t="shared" si="91"/>
        <v>0</v>
      </c>
      <c r="BO56" s="276">
        <f t="shared" si="91"/>
        <v>0</v>
      </c>
      <c r="BP56" s="276">
        <f t="shared" si="91"/>
        <v>0</v>
      </c>
      <c r="BQ56" s="276">
        <f t="shared" si="91"/>
        <v>0</v>
      </c>
      <c r="BR56" s="276">
        <f t="shared" si="91"/>
        <v>0</v>
      </c>
      <c r="BS56" s="276">
        <f t="shared" si="91"/>
        <v>0</v>
      </c>
      <c r="BT56" s="276">
        <f t="shared" si="91"/>
        <v>0</v>
      </c>
      <c r="BU56" s="276">
        <f t="shared" si="91"/>
        <v>0</v>
      </c>
      <c r="BV56" s="276">
        <f t="shared" si="91"/>
        <v>0</v>
      </c>
      <c r="BW56" s="276">
        <f t="shared" si="91"/>
        <v>0</v>
      </c>
      <c r="BX56" s="276">
        <f t="shared" si="91"/>
        <v>0</v>
      </c>
      <c r="BY56" s="276">
        <f t="shared" si="91"/>
        <v>0</v>
      </c>
      <c r="BZ56" s="276">
        <f t="shared" si="91"/>
        <v>0</v>
      </c>
      <c r="CA56" s="276">
        <f t="shared" si="91"/>
        <v>0</v>
      </c>
      <c r="CB56" s="276">
        <f t="shared" si="91"/>
        <v>0</v>
      </c>
      <c r="CC56" s="276">
        <f t="shared" si="91"/>
        <v>0</v>
      </c>
      <c r="CD56" s="276">
        <f t="shared" si="91"/>
        <v>0</v>
      </c>
      <c r="CE56" s="276">
        <f t="shared" si="91"/>
        <v>0</v>
      </c>
      <c r="CF56" s="276">
        <f t="shared" si="91"/>
        <v>0</v>
      </c>
      <c r="CG56" s="276">
        <f t="shared" si="91"/>
        <v>0</v>
      </c>
      <c r="CH56" s="276">
        <f t="shared" si="91"/>
        <v>0</v>
      </c>
      <c r="CI56" s="276">
        <f t="shared" si="91"/>
        <v>0</v>
      </c>
      <c r="CJ56" s="276">
        <f t="shared" si="91"/>
        <v>0</v>
      </c>
      <c r="CK56" s="276">
        <f t="shared" si="91"/>
        <v>0</v>
      </c>
      <c r="CL56" s="276">
        <f t="shared" si="91"/>
        <v>0</v>
      </c>
      <c r="CM56" s="276">
        <f t="shared" si="91"/>
        <v>0</v>
      </c>
      <c r="CN56" s="276">
        <f t="shared" si="91"/>
        <v>0</v>
      </c>
      <c r="CO56" s="276">
        <f t="shared" si="91"/>
        <v>0</v>
      </c>
      <c r="CP56" s="276">
        <f t="shared" si="91"/>
        <v>0</v>
      </c>
      <c r="CQ56" s="276">
        <f t="shared" si="91"/>
        <v>0</v>
      </c>
      <c r="CR56" s="276">
        <f t="shared" si="91"/>
        <v>0</v>
      </c>
      <c r="CS56" s="276">
        <f t="shared" si="91"/>
        <v>0</v>
      </c>
      <c r="CT56" s="276">
        <f t="shared" si="91"/>
        <v>0</v>
      </c>
      <c r="CU56" s="276">
        <f t="shared" si="91"/>
        <v>0</v>
      </c>
      <c r="CV56" s="276">
        <f t="shared" si="91"/>
        <v>0</v>
      </c>
      <c r="CW56" s="276">
        <f t="shared" si="91"/>
        <v>0</v>
      </c>
      <c r="CX56" s="276">
        <f t="shared" si="91"/>
        <v>0</v>
      </c>
      <c r="CY56" s="276">
        <f t="shared" si="91"/>
        <v>0</v>
      </c>
      <c r="CZ56" s="276">
        <f t="shared" si="91"/>
        <v>0</v>
      </c>
      <c r="DA56" s="276">
        <f t="shared" si="91"/>
        <v>0</v>
      </c>
      <c r="DB56" s="276">
        <f t="shared" si="91"/>
        <v>0</v>
      </c>
      <c r="DC56" s="276">
        <f t="shared" si="91"/>
        <v>0</v>
      </c>
      <c r="DD56" s="276">
        <f t="shared" si="91"/>
        <v>0</v>
      </c>
      <c r="DE56" s="276">
        <f t="shared" si="91"/>
        <v>0</v>
      </c>
      <c r="DF56" s="276">
        <f t="shared" si="91"/>
        <v>0</v>
      </c>
      <c r="DG56" s="276">
        <f t="shared" si="91"/>
        <v>0</v>
      </c>
      <c r="DH56" s="276">
        <f t="shared" si="91"/>
        <v>0</v>
      </c>
      <c r="DI56" s="276">
        <f t="shared" si="91"/>
        <v>0</v>
      </c>
      <c r="DJ56" s="276">
        <f t="shared" si="91"/>
        <v>0</v>
      </c>
      <c r="DK56" s="276">
        <f t="shared" si="91"/>
        <v>0</v>
      </c>
      <c r="DL56" s="276">
        <f t="shared" si="91"/>
        <v>0</v>
      </c>
      <c r="DM56" s="276">
        <f t="shared" si="91"/>
        <v>0</v>
      </c>
      <c r="DN56" s="276">
        <f t="shared" si="91"/>
        <v>0</v>
      </c>
      <c r="DO56" s="276">
        <f t="shared" si="91"/>
        <v>0</v>
      </c>
      <c r="DP56" s="276">
        <f t="shared" si="91"/>
        <v>0</v>
      </c>
      <c r="DQ56" s="276">
        <f t="shared" si="91"/>
        <v>0</v>
      </c>
      <c r="DR56" s="276">
        <f t="shared" ref="DR56:GC56" si="92">DR34</f>
        <v>0</v>
      </c>
      <c r="DS56" s="276">
        <f t="shared" si="92"/>
        <v>0</v>
      </c>
      <c r="DT56" s="276">
        <f t="shared" si="92"/>
        <v>0</v>
      </c>
      <c r="DU56" s="276">
        <f t="shared" si="92"/>
        <v>0</v>
      </c>
      <c r="DV56" s="276">
        <f t="shared" si="92"/>
        <v>0</v>
      </c>
      <c r="DW56" s="276">
        <f t="shared" si="92"/>
        <v>0</v>
      </c>
      <c r="DX56" s="276">
        <f t="shared" si="92"/>
        <v>0</v>
      </c>
      <c r="DY56" s="276">
        <f t="shared" si="92"/>
        <v>0</v>
      </c>
      <c r="DZ56" s="276">
        <f t="shared" si="92"/>
        <v>0</v>
      </c>
      <c r="EA56" s="276">
        <f t="shared" si="92"/>
        <v>0</v>
      </c>
      <c r="EB56" s="276">
        <f t="shared" si="92"/>
        <v>0</v>
      </c>
      <c r="EC56" s="276">
        <f t="shared" si="92"/>
        <v>0</v>
      </c>
      <c r="ED56" s="276">
        <f t="shared" si="92"/>
        <v>0</v>
      </c>
      <c r="EE56" s="276">
        <f t="shared" si="92"/>
        <v>0</v>
      </c>
      <c r="EF56" s="276">
        <f t="shared" si="92"/>
        <v>0</v>
      </c>
      <c r="EG56" s="276">
        <f t="shared" si="92"/>
        <v>0</v>
      </c>
      <c r="EH56" s="276">
        <f t="shared" si="92"/>
        <v>0</v>
      </c>
      <c r="EI56" s="276">
        <f t="shared" si="92"/>
        <v>0</v>
      </c>
      <c r="EJ56" s="276">
        <f t="shared" si="92"/>
        <v>0</v>
      </c>
      <c r="EK56" s="276">
        <f t="shared" si="92"/>
        <v>0</v>
      </c>
      <c r="EL56" s="276">
        <f t="shared" si="92"/>
        <v>0</v>
      </c>
      <c r="EM56" s="276">
        <f t="shared" si="92"/>
        <v>0</v>
      </c>
      <c r="EN56" s="276">
        <f t="shared" si="92"/>
        <v>0</v>
      </c>
      <c r="EO56" s="276">
        <f t="shared" si="92"/>
        <v>0</v>
      </c>
      <c r="EP56" s="276">
        <f t="shared" si="92"/>
        <v>0</v>
      </c>
      <c r="EQ56" s="276">
        <f t="shared" si="92"/>
        <v>0</v>
      </c>
      <c r="ER56" s="276">
        <f t="shared" si="92"/>
        <v>0</v>
      </c>
      <c r="ES56" s="276">
        <f t="shared" si="92"/>
        <v>0</v>
      </c>
      <c r="ET56" s="276">
        <f t="shared" si="92"/>
        <v>0</v>
      </c>
      <c r="EU56" s="276">
        <f t="shared" si="92"/>
        <v>0</v>
      </c>
      <c r="EV56" s="276">
        <f t="shared" si="92"/>
        <v>0</v>
      </c>
      <c r="EW56" s="276">
        <f t="shared" si="92"/>
        <v>0</v>
      </c>
      <c r="EX56" s="276">
        <f t="shared" si="92"/>
        <v>0</v>
      </c>
      <c r="EY56" s="276">
        <f t="shared" si="92"/>
        <v>0</v>
      </c>
      <c r="EZ56" s="276">
        <f t="shared" si="92"/>
        <v>0</v>
      </c>
      <c r="FA56" s="276">
        <f t="shared" si="92"/>
        <v>0</v>
      </c>
      <c r="FB56" s="276">
        <f t="shared" si="92"/>
        <v>0</v>
      </c>
      <c r="FC56" s="276">
        <f t="shared" si="92"/>
        <v>0</v>
      </c>
      <c r="FD56" s="276">
        <f t="shared" si="92"/>
        <v>0</v>
      </c>
      <c r="FE56" s="276">
        <f t="shared" si="92"/>
        <v>0</v>
      </c>
      <c r="FF56" s="276">
        <f t="shared" si="92"/>
        <v>0</v>
      </c>
      <c r="FG56" s="276">
        <f t="shared" si="92"/>
        <v>0</v>
      </c>
      <c r="FH56" s="276">
        <f t="shared" si="92"/>
        <v>0</v>
      </c>
      <c r="FI56" s="276">
        <f t="shared" si="92"/>
        <v>0</v>
      </c>
      <c r="FJ56" s="276">
        <f t="shared" si="92"/>
        <v>0</v>
      </c>
      <c r="FK56" s="276">
        <f t="shared" si="92"/>
        <v>0</v>
      </c>
      <c r="FL56" s="276">
        <f t="shared" si="92"/>
        <v>0</v>
      </c>
      <c r="FM56" s="276">
        <f t="shared" si="92"/>
        <v>0</v>
      </c>
      <c r="FN56" s="276">
        <f t="shared" si="92"/>
        <v>0</v>
      </c>
      <c r="FO56" s="276">
        <f t="shared" si="92"/>
        <v>0</v>
      </c>
      <c r="FP56" s="276">
        <f t="shared" si="92"/>
        <v>0</v>
      </c>
      <c r="FQ56" s="276">
        <f t="shared" si="92"/>
        <v>0</v>
      </c>
      <c r="FR56" s="276">
        <f t="shared" si="92"/>
        <v>0</v>
      </c>
      <c r="FS56" s="276">
        <f t="shared" si="92"/>
        <v>0</v>
      </c>
      <c r="FT56" s="276">
        <f t="shared" si="92"/>
        <v>0</v>
      </c>
      <c r="FU56" s="276">
        <f t="shared" si="92"/>
        <v>0</v>
      </c>
      <c r="FV56" s="276">
        <f t="shared" si="92"/>
        <v>0</v>
      </c>
      <c r="FW56" s="276">
        <f t="shared" si="92"/>
        <v>0</v>
      </c>
      <c r="FX56" s="276">
        <f t="shared" si="92"/>
        <v>0</v>
      </c>
      <c r="FY56" s="276">
        <f t="shared" si="92"/>
        <v>0</v>
      </c>
      <c r="FZ56" s="276">
        <f t="shared" si="92"/>
        <v>0</v>
      </c>
      <c r="GA56" s="276">
        <f t="shared" si="92"/>
        <v>0</v>
      </c>
      <c r="GB56" s="276">
        <f t="shared" si="92"/>
        <v>0</v>
      </c>
      <c r="GC56" s="276">
        <f t="shared" si="92"/>
        <v>0</v>
      </c>
      <c r="GD56" s="276">
        <f t="shared" ref="GD56:IO56" si="93">GD34</f>
        <v>0</v>
      </c>
      <c r="GE56" s="276">
        <f t="shared" si="93"/>
        <v>0</v>
      </c>
      <c r="GF56" s="276">
        <f t="shared" si="93"/>
        <v>0</v>
      </c>
      <c r="GG56" s="276">
        <f t="shared" si="93"/>
        <v>0</v>
      </c>
      <c r="GH56" s="276">
        <f t="shared" si="93"/>
        <v>0</v>
      </c>
      <c r="GI56" s="276">
        <f t="shared" si="93"/>
        <v>0</v>
      </c>
      <c r="GJ56" s="276">
        <f t="shared" si="93"/>
        <v>0</v>
      </c>
      <c r="GK56" s="276">
        <f t="shared" si="93"/>
        <v>0</v>
      </c>
      <c r="GL56" s="276">
        <f t="shared" si="93"/>
        <v>0</v>
      </c>
      <c r="GM56" s="276">
        <f t="shared" si="93"/>
        <v>0</v>
      </c>
      <c r="GN56" s="276">
        <f t="shared" si="93"/>
        <v>0</v>
      </c>
      <c r="GO56" s="276">
        <f t="shared" si="93"/>
        <v>0</v>
      </c>
      <c r="GP56" s="276">
        <f t="shared" si="93"/>
        <v>0</v>
      </c>
      <c r="GQ56" s="276">
        <f t="shared" si="93"/>
        <v>0</v>
      </c>
      <c r="GR56" s="276">
        <f t="shared" si="93"/>
        <v>0</v>
      </c>
      <c r="GS56" s="276">
        <f t="shared" si="93"/>
        <v>0</v>
      </c>
      <c r="GT56" s="276">
        <f t="shared" si="93"/>
        <v>0</v>
      </c>
      <c r="GU56" s="276">
        <f t="shared" si="93"/>
        <v>0</v>
      </c>
      <c r="GV56" s="276">
        <f t="shared" si="93"/>
        <v>0</v>
      </c>
      <c r="GW56" s="276">
        <f t="shared" si="93"/>
        <v>0</v>
      </c>
      <c r="GX56" s="276">
        <f t="shared" si="93"/>
        <v>0</v>
      </c>
      <c r="GY56" s="276">
        <f t="shared" si="93"/>
        <v>0</v>
      </c>
      <c r="GZ56" s="276">
        <f t="shared" si="93"/>
        <v>0</v>
      </c>
      <c r="HA56" s="276">
        <f t="shared" si="93"/>
        <v>0</v>
      </c>
      <c r="HB56" s="276">
        <f t="shared" si="93"/>
        <v>0</v>
      </c>
      <c r="HC56" s="276">
        <f t="shared" si="93"/>
        <v>0</v>
      </c>
      <c r="HD56" s="276">
        <f t="shared" si="93"/>
        <v>0</v>
      </c>
      <c r="HE56" s="276">
        <f t="shared" si="93"/>
        <v>0</v>
      </c>
      <c r="HF56" s="276">
        <f t="shared" si="93"/>
        <v>0</v>
      </c>
      <c r="HG56" s="276">
        <f t="shared" si="93"/>
        <v>0</v>
      </c>
      <c r="HH56" s="276">
        <f t="shared" si="93"/>
        <v>0</v>
      </c>
      <c r="HI56" s="276">
        <f t="shared" si="93"/>
        <v>0</v>
      </c>
      <c r="HJ56" s="276">
        <f t="shared" si="93"/>
        <v>0</v>
      </c>
      <c r="HK56" s="276">
        <f t="shared" si="93"/>
        <v>0</v>
      </c>
      <c r="HL56" s="276">
        <f t="shared" si="93"/>
        <v>0</v>
      </c>
      <c r="HM56" s="276">
        <f t="shared" si="93"/>
        <v>0</v>
      </c>
      <c r="HN56" s="276">
        <f t="shared" si="93"/>
        <v>0</v>
      </c>
      <c r="HO56" s="276">
        <f t="shared" si="93"/>
        <v>0</v>
      </c>
      <c r="HP56" s="276">
        <f t="shared" si="93"/>
        <v>0</v>
      </c>
      <c r="HQ56" s="276">
        <f t="shared" si="93"/>
        <v>0</v>
      </c>
      <c r="HR56" s="276">
        <f t="shared" si="93"/>
        <v>0</v>
      </c>
      <c r="HS56" s="276">
        <f t="shared" si="93"/>
        <v>0</v>
      </c>
      <c r="HT56" s="276">
        <f t="shared" si="93"/>
        <v>0</v>
      </c>
      <c r="HU56" s="276">
        <f t="shared" si="93"/>
        <v>0</v>
      </c>
      <c r="HV56" s="276">
        <f t="shared" si="93"/>
        <v>0</v>
      </c>
      <c r="HW56" s="276">
        <f t="shared" si="93"/>
        <v>0</v>
      </c>
      <c r="HX56" s="276">
        <f t="shared" si="93"/>
        <v>0</v>
      </c>
      <c r="HY56" s="276">
        <f t="shared" si="93"/>
        <v>0</v>
      </c>
      <c r="HZ56" s="276">
        <f t="shared" si="93"/>
        <v>0</v>
      </c>
      <c r="IA56" s="276">
        <f t="shared" si="93"/>
        <v>0</v>
      </c>
      <c r="IB56" s="276">
        <f t="shared" si="93"/>
        <v>0</v>
      </c>
      <c r="IC56" s="276">
        <f t="shared" si="93"/>
        <v>0</v>
      </c>
      <c r="ID56" s="276">
        <f t="shared" si="93"/>
        <v>0</v>
      </c>
      <c r="IE56" s="276">
        <f t="shared" si="93"/>
        <v>0</v>
      </c>
      <c r="IF56" s="276">
        <f t="shared" si="93"/>
        <v>0</v>
      </c>
      <c r="IG56" s="276">
        <f t="shared" si="93"/>
        <v>0</v>
      </c>
      <c r="IH56" s="276">
        <f t="shared" si="93"/>
        <v>0</v>
      </c>
      <c r="II56" s="276">
        <f t="shared" si="93"/>
        <v>0</v>
      </c>
      <c r="IJ56" s="276">
        <f t="shared" si="93"/>
        <v>0</v>
      </c>
      <c r="IK56" s="276">
        <f t="shared" si="93"/>
        <v>0</v>
      </c>
      <c r="IL56" s="276">
        <f t="shared" si="93"/>
        <v>0</v>
      </c>
      <c r="IM56" s="276">
        <f t="shared" si="93"/>
        <v>0</v>
      </c>
      <c r="IN56" s="276">
        <f t="shared" si="93"/>
        <v>0</v>
      </c>
      <c r="IO56" s="276">
        <f t="shared" si="93"/>
        <v>0</v>
      </c>
      <c r="IP56" s="276">
        <f t="shared" ref="IP56:KU56" si="94">IP34</f>
        <v>0</v>
      </c>
      <c r="IQ56" s="276">
        <f t="shared" si="94"/>
        <v>0</v>
      </c>
      <c r="IR56" s="276">
        <f t="shared" si="94"/>
        <v>0</v>
      </c>
      <c r="IS56" s="276">
        <f t="shared" si="94"/>
        <v>0</v>
      </c>
      <c r="IT56" s="276">
        <f t="shared" si="94"/>
        <v>0</v>
      </c>
      <c r="IU56" s="276">
        <f t="shared" si="94"/>
        <v>0</v>
      </c>
      <c r="IV56" s="276">
        <f t="shared" si="94"/>
        <v>0</v>
      </c>
      <c r="IW56" s="276">
        <f t="shared" si="94"/>
        <v>0</v>
      </c>
      <c r="IX56" s="276">
        <f t="shared" si="94"/>
        <v>0</v>
      </c>
      <c r="IY56" s="276">
        <f t="shared" si="94"/>
        <v>0</v>
      </c>
      <c r="IZ56" s="276">
        <f t="shared" si="94"/>
        <v>0</v>
      </c>
      <c r="JA56" s="276">
        <f t="shared" si="94"/>
        <v>0</v>
      </c>
      <c r="JB56" s="276">
        <f t="shared" si="94"/>
        <v>0</v>
      </c>
      <c r="JC56" s="276">
        <f t="shared" si="94"/>
        <v>0</v>
      </c>
      <c r="JD56" s="276">
        <f t="shared" si="94"/>
        <v>0</v>
      </c>
      <c r="JE56" s="276">
        <f t="shared" si="94"/>
        <v>0</v>
      </c>
      <c r="JF56" s="276">
        <f t="shared" si="94"/>
        <v>0</v>
      </c>
      <c r="JG56" s="276">
        <f t="shared" si="94"/>
        <v>0</v>
      </c>
      <c r="JH56" s="276">
        <f t="shared" si="94"/>
        <v>0</v>
      </c>
      <c r="JI56" s="276">
        <f t="shared" si="94"/>
        <v>0</v>
      </c>
      <c r="JJ56" s="276">
        <f t="shared" si="94"/>
        <v>0</v>
      </c>
      <c r="JK56" s="276">
        <f t="shared" si="94"/>
        <v>0</v>
      </c>
      <c r="JL56" s="276">
        <f t="shared" si="94"/>
        <v>0</v>
      </c>
      <c r="JM56" s="276">
        <f t="shared" si="94"/>
        <v>0</v>
      </c>
      <c r="JN56" s="276">
        <f t="shared" si="94"/>
        <v>0</v>
      </c>
      <c r="JO56" s="276">
        <f t="shared" si="94"/>
        <v>0</v>
      </c>
      <c r="JP56" s="276">
        <f t="shared" si="94"/>
        <v>0</v>
      </c>
      <c r="JQ56" s="276">
        <f t="shared" si="94"/>
        <v>0</v>
      </c>
      <c r="JR56" s="276">
        <f t="shared" si="94"/>
        <v>0</v>
      </c>
      <c r="JS56" s="276">
        <f t="shared" si="94"/>
        <v>0</v>
      </c>
      <c r="JT56" s="276">
        <f t="shared" si="94"/>
        <v>0</v>
      </c>
      <c r="JU56" s="276">
        <f t="shared" si="94"/>
        <v>0</v>
      </c>
      <c r="JV56" s="276">
        <f t="shared" si="94"/>
        <v>0</v>
      </c>
      <c r="JW56" s="276">
        <f t="shared" si="94"/>
        <v>0</v>
      </c>
      <c r="JX56" s="276">
        <f t="shared" si="94"/>
        <v>0</v>
      </c>
      <c r="JY56" s="276">
        <f t="shared" si="94"/>
        <v>0</v>
      </c>
      <c r="JZ56" s="276">
        <f t="shared" si="94"/>
        <v>0</v>
      </c>
      <c r="KA56" s="276">
        <f t="shared" si="94"/>
        <v>0</v>
      </c>
      <c r="KB56" s="276">
        <f t="shared" si="94"/>
        <v>0</v>
      </c>
      <c r="KC56" s="276">
        <f t="shared" si="94"/>
        <v>0</v>
      </c>
      <c r="KD56" s="276">
        <f t="shared" si="94"/>
        <v>0</v>
      </c>
      <c r="KE56" s="276">
        <f t="shared" si="94"/>
        <v>0</v>
      </c>
      <c r="KF56" s="276">
        <f t="shared" si="94"/>
        <v>0</v>
      </c>
      <c r="KG56" s="276">
        <f t="shared" si="94"/>
        <v>0</v>
      </c>
      <c r="KH56" s="276">
        <f t="shared" si="94"/>
        <v>0</v>
      </c>
      <c r="KI56" s="276">
        <f t="shared" si="94"/>
        <v>0</v>
      </c>
      <c r="KJ56" s="276">
        <f t="shared" si="94"/>
        <v>0</v>
      </c>
      <c r="KK56" s="276">
        <f t="shared" si="94"/>
        <v>0</v>
      </c>
      <c r="KL56" s="276">
        <f t="shared" si="94"/>
        <v>0</v>
      </c>
      <c r="KM56" s="276">
        <f t="shared" si="94"/>
        <v>0</v>
      </c>
      <c r="KN56" s="276">
        <f t="shared" si="94"/>
        <v>0</v>
      </c>
      <c r="KO56" s="276">
        <f t="shared" si="94"/>
        <v>0</v>
      </c>
      <c r="KP56" s="276">
        <f t="shared" si="94"/>
        <v>0</v>
      </c>
      <c r="KQ56" s="276">
        <f t="shared" si="94"/>
        <v>0</v>
      </c>
      <c r="KR56" s="276">
        <f t="shared" si="94"/>
        <v>0</v>
      </c>
      <c r="KS56" s="276">
        <f t="shared" si="94"/>
        <v>0</v>
      </c>
      <c r="KT56" s="276">
        <f t="shared" si="94"/>
        <v>0</v>
      </c>
      <c r="KU56" s="276">
        <f t="shared" si="94"/>
        <v>0</v>
      </c>
    </row>
    <row r="57" spans="2:307" x14ac:dyDescent="0.15">
      <c r="B57" s="215">
        <f t="shared" ref="B57:B64" si="95">B56+1</f>
        <v>23</v>
      </c>
      <c r="C57" s="222" t="s">
        <v>402</v>
      </c>
      <c r="D57" s="222"/>
      <c r="E57" s="227">
        <v>3</v>
      </c>
      <c r="F57" s="228"/>
      <c r="G57" s="225"/>
      <c r="H57" s="276">
        <f>H35</f>
        <v>0</v>
      </c>
      <c r="I57" s="276">
        <f t="shared" ref="I57:BE57" si="96">I35</f>
        <v>0</v>
      </c>
      <c r="J57" s="276">
        <f t="shared" si="96"/>
        <v>0</v>
      </c>
      <c r="K57" s="276">
        <f t="shared" si="96"/>
        <v>0</v>
      </c>
      <c r="L57" s="276">
        <f t="shared" si="96"/>
        <v>0</v>
      </c>
      <c r="M57" s="276">
        <f t="shared" si="96"/>
        <v>0</v>
      </c>
      <c r="N57" s="276">
        <f t="shared" si="96"/>
        <v>0</v>
      </c>
      <c r="O57" s="276">
        <f t="shared" si="96"/>
        <v>0</v>
      </c>
      <c r="P57" s="276">
        <f t="shared" si="96"/>
        <v>0</v>
      </c>
      <c r="Q57" s="276">
        <f t="shared" si="96"/>
        <v>0</v>
      </c>
      <c r="R57" s="276">
        <f t="shared" si="96"/>
        <v>0</v>
      </c>
      <c r="S57" s="276">
        <f t="shared" si="96"/>
        <v>0</v>
      </c>
      <c r="T57" s="276">
        <f t="shared" si="96"/>
        <v>0</v>
      </c>
      <c r="U57" s="276">
        <f t="shared" si="96"/>
        <v>0</v>
      </c>
      <c r="V57" s="276">
        <f t="shared" si="96"/>
        <v>0</v>
      </c>
      <c r="W57" s="276">
        <f t="shared" si="96"/>
        <v>0</v>
      </c>
      <c r="X57" s="276">
        <f t="shared" si="96"/>
        <v>0</v>
      </c>
      <c r="Y57" s="276">
        <f t="shared" si="96"/>
        <v>0</v>
      </c>
      <c r="Z57" s="276">
        <f t="shared" si="96"/>
        <v>0</v>
      </c>
      <c r="AA57" s="276">
        <f t="shared" si="96"/>
        <v>0</v>
      </c>
      <c r="AB57" s="276">
        <f t="shared" si="96"/>
        <v>0</v>
      </c>
      <c r="AC57" s="276">
        <f t="shared" si="96"/>
        <v>0</v>
      </c>
      <c r="AD57" s="276">
        <f t="shared" si="96"/>
        <v>0</v>
      </c>
      <c r="AE57" s="276">
        <f t="shared" si="96"/>
        <v>0</v>
      </c>
      <c r="AF57" s="276">
        <f t="shared" si="96"/>
        <v>0</v>
      </c>
      <c r="AG57" s="276">
        <f t="shared" si="96"/>
        <v>0</v>
      </c>
      <c r="AH57" s="276">
        <f t="shared" si="96"/>
        <v>0</v>
      </c>
      <c r="AI57" s="276">
        <f t="shared" si="96"/>
        <v>0</v>
      </c>
      <c r="AJ57" s="276">
        <f t="shared" si="96"/>
        <v>0</v>
      </c>
      <c r="AK57" s="276">
        <f t="shared" si="96"/>
        <v>0</v>
      </c>
      <c r="AL57" s="276">
        <f t="shared" si="96"/>
        <v>0</v>
      </c>
      <c r="AM57" s="276">
        <f t="shared" si="96"/>
        <v>0</v>
      </c>
      <c r="AN57" s="276">
        <f t="shared" si="96"/>
        <v>0</v>
      </c>
      <c r="AO57" s="276">
        <f t="shared" si="96"/>
        <v>0</v>
      </c>
      <c r="AP57" s="276">
        <f t="shared" si="96"/>
        <v>0</v>
      </c>
      <c r="AQ57" s="276">
        <f t="shared" si="96"/>
        <v>0</v>
      </c>
      <c r="AR57" s="276">
        <f t="shared" si="96"/>
        <v>0</v>
      </c>
      <c r="AS57" s="276">
        <f t="shared" si="96"/>
        <v>0</v>
      </c>
      <c r="AT57" s="276">
        <f t="shared" si="96"/>
        <v>0</v>
      </c>
      <c r="AU57" s="276">
        <f t="shared" si="96"/>
        <v>0</v>
      </c>
      <c r="AV57" s="276">
        <f t="shared" si="96"/>
        <v>0</v>
      </c>
      <c r="AW57" s="276">
        <f t="shared" si="96"/>
        <v>0</v>
      </c>
      <c r="AX57" s="276">
        <f t="shared" si="96"/>
        <v>0</v>
      </c>
      <c r="AY57" s="276">
        <f t="shared" si="96"/>
        <v>0</v>
      </c>
      <c r="AZ57" s="276">
        <f t="shared" si="96"/>
        <v>0</v>
      </c>
      <c r="BA57" s="276">
        <f t="shared" si="96"/>
        <v>0</v>
      </c>
      <c r="BB57" s="276">
        <f t="shared" si="96"/>
        <v>0</v>
      </c>
      <c r="BC57" s="276">
        <f t="shared" si="96"/>
        <v>0</v>
      </c>
      <c r="BD57" s="276">
        <f t="shared" si="96"/>
        <v>0</v>
      </c>
      <c r="BE57" s="276">
        <f t="shared" si="96"/>
        <v>0</v>
      </c>
      <c r="BF57" s="276">
        <f t="shared" ref="BF57:DQ57" si="97">BF35</f>
        <v>0</v>
      </c>
      <c r="BG57" s="276">
        <f t="shared" si="97"/>
        <v>0</v>
      </c>
      <c r="BH57" s="276">
        <f t="shared" si="97"/>
        <v>0</v>
      </c>
      <c r="BI57" s="276">
        <f t="shared" si="97"/>
        <v>0</v>
      </c>
      <c r="BJ57" s="276">
        <f t="shared" si="97"/>
        <v>0</v>
      </c>
      <c r="BK57" s="276">
        <f t="shared" si="97"/>
        <v>0</v>
      </c>
      <c r="BL57" s="276">
        <f t="shared" si="97"/>
        <v>0</v>
      </c>
      <c r="BM57" s="276">
        <f t="shared" si="97"/>
        <v>0</v>
      </c>
      <c r="BN57" s="276">
        <f t="shared" si="97"/>
        <v>0</v>
      </c>
      <c r="BO57" s="276">
        <f t="shared" si="97"/>
        <v>0</v>
      </c>
      <c r="BP57" s="276">
        <f t="shared" si="97"/>
        <v>0</v>
      </c>
      <c r="BQ57" s="276">
        <f t="shared" si="97"/>
        <v>0</v>
      </c>
      <c r="BR57" s="276">
        <f t="shared" si="97"/>
        <v>0</v>
      </c>
      <c r="BS57" s="276">
        <f t="shared" si="97"/>
        <v>0</v>
      </c>
      <c r="BT57" s="276">
        <f t="shared" si="97"/>
        <v>0</v>
      </c>
      <c r="BU57" s="276">
        <f t="shared" si="97"/>
        <v>0</v>
      </c>
      <c r="BV57" s="276">
        <f t="shared" si="97"/>
        <v>0</v>
      </c>
      <c r="BW57" s="276">
        <f t="shared" si="97"/>
        <v>0</v>
      </c>
      <c r="BX57" s="276">
        <f t="shared" si="97"/>
        <v>0</v>
      </c>
      <c r="BY57" s="276">
        <f t="shared" si="97"/>
        <v>0</v>
      </c>
      <c r="BZ57" s="276">
        <f t="shared" si="97"/>
        <v>0</v>
      </c>
      <c r="CA57" s="276">
        <f t="shared" si="97"/>
        <v>0</v>
      </c>
      <c r="CB57" s="276">
        <f t="shared" si="97"/>
        <v>0</v>
      </c>
      <c r="CC57" s="276">
        <f t="shared" si="97"/>
        <v>0</v>
      </c>
      <c r="CD57" s="276">
        <f t="shared" si="97"/>
        <v>0</v>
      </c>
      <c r="CE57" s="276">
        <f t="shared" si="97"/>
        <v>0</v>
      </c>
      <c r="CF57" s="276">
        <f t="shared" si="97"/>
        <v>0</v>
      </c>
      <c r="CG57" s="276">
        <f t="shared" si="97"/>
        <v>0</v>
      </c>
      <c r="CH57" s="276">
        <f t="shared" si="97"/>
        <v>0</v>
      </c>
      <c r="CI57" s="276">
        <f t="shared" si="97"/>
        <v>0</v>
      </c>
      <c r="CJ57" s="276">
        <f t="shared" si="97"/>
        <v>0</v>
      </c>
      <c r="CK57" s="276">
        <f t="shared" si="97"/>
        <v>0</v>
      </c>
      <c r="CL57" s="276">
        <f t="shared" si="97"/>
        <v>0</v>
      </c>
      <c r="CM57" s="276">
        <f t="shared" si="97"/>
        <v>0</v>
      </c>
      <c r="CN57" s="276">
        <f t="shared" si="97"/>
        <v>0</v>
      </c>
      <c r="CO57" s="276">
        <f t="shared" si="97"/>
        <v>0</v>
      </c>
      <c r="CP57" s="276">
        <f t="shared" si="97"/>
        <v>0</v>
      </c>
      <c r="CQ57" s="276">
        <f t="shared" si="97"/>
        <v>0</v>
      </c>
      <c r="CR57" s="276">
        <f t="shared" si="97"/>
        <v>0</v>
      </c>
      <c r="CS57" s="276">
        <f t="shared" si="97"/>
        <v>0</v>
      </c>
      <c r="CT57" s="276">
        <f t="shared" si="97"/>
        <v>0</v>
      </c>
      <c r="CU57" s="276">
        <f t="shared" si="97"/>
        <v>0</v>
      </c>
      <c r="CV57" s="276">
        <f t="shared" si="97"/>
        <v>0</v>
      </c>
      <c r="CW57" s="276">
        <f t="shared" si="97"/>
        <v>0</v>
      </c>
      <c r="CX57" s="276">
        <f t="shared" si="97"/>
        <v>0</v>
      </c>
      <c r="CY57" s="276">
        <f t="shared" si="97"/>
        <v>0</v>
      </c>
      <c r="CZ57" s="276">
        <f t="shared" si="97"/>
        <v>0</v>
      </c>
      <c r="DA57" s="276">
        <f t="shared" si="97"/>
        <v>0</v>
      </c>
      <c r="DB57" s="276">
        <f t="shared" si="97"/>
        <v>0</v>
      </c>
      <c r="DC57" s="276">
        <f t="shared" si="97"/>
        <v>0</v>
      </c>
      <c r="DD57" s="276">
        <f t="shared" si="97"/>
        <v>0</v>
      </c>
      <c r="DE57" s="276">
        <f t="shared" si="97"/>
        <v>0</v>
      </c>
      <c r="DF57" s="276">
        <f t="shared" si="97"/>
        <v>0</v>
      </c>
      <c r="DG57" s="276">
        <f t="shared" si="97"/>
        <v>0</v>
      </c>
      <c r="DH57" s="276">
        <f t="shared" si="97"/>
        <v>0</v>
      </c>
      <c r="DI57" s="276">
        <f t="shared" si="97"/>
        <v>0</v>
      </c>
      <c r="DJ57" s="276">
        <f t="shared" si="97"/>
        <v>0</v>
      </c>
      <c r="DK57" s="276">
        <f t="shared" si="97"/>
        <v>0</v>
      </c>
      <c r="DL57" s="276">
        <f t="shared" si="97"/>
        <v>0</v>
      </c>
      <c r="DM57" s="276">
        <f t="shared" si="97"/>
        <v>0</v>
      </c>
      <c r="DN57" s="276">
        <f t="shared" si="97"/>
        <v>0</v>
      </c>
      <c r="DO57" s="276">
        <f t="shared" si="97"/>
        <v>0</v>
      </c>
      <c r="DP57" s="276">
        <f t="shared" si="97"/>
        <v>0</v>
      </c>
      <c r="DQ57" s="276">
        <f t="shared" si="97"/>
        <v>0</v>
      </c>
      <c r="DR57" s="276">
        <f t="shared" ref="DR57:GC57" si="98">DR35</f>
        <v>0</v>
      </c>
      <c r="DS57" s="276">
        <f t="shared" si="98"/>
        <v>0</v>
      </c>
      <c r="DT57" s="276">
        <f t="shared" si="98"/>
        <v>0</v>
      </c>
      <c r="DU57" s="276">
        <f t="shared" si="98"/>
        <v>0</v>
      </c>
      <c r="DV57" s="276">
        <f t="shared" si="98"/>
        <v>0</v>
      </c>
      <c r="DW57" s="276">
        <f t="shared" si="98"/>
        <v>0</v>
      </c>
      <c r="DX57" s="276">
        <f t="shared" si="98"/>
        <v>0</v>
      </c>
      <c r="DY57" s="276">
        <f t="shared" si="98"/>
        <v>0</v>
      </c>
      <c r="DZ57" s="276">
        <f t="shared" si="98"/>
        <v>0</v>
      </c>
      <c r="EA57" s="276">
        <f t="shared" si="98"/>
        <v>0</v>
      </c>
      <c r="EB57" s="276">
        <f t="shared" si="98"/>
        <v>0</v>
      </c>
      <c r="EC57" s="276">
        <f t="shared" si="98"/>
        <v>0</v>
      </c>
      <c r="ED57" s="276">
        <f t="shared" si="98"/>
        <v>0</v>
      </c>
      <c r="EE57" s="276">
        <f t="shared" si="98"/>
        <v>0</v>
      </c>
      <c r="EF57" s="276">
        <f t="shared" si="98"/>
        <v>0</v>
      </c>
      <c r="EG57" s="276">
        <f t="shared" si="98"/>
        <v>0</v>
      </c>
      <c r="EH57" s="276">
        <f t="shared" si="98"/>
        <v>0</v>
      </c>
      <c r="EI57" s="276">
        <f t="shared" si="98"/>
        <v>0</v>
      </c>
      <c r="EJ57" s="276">
        <f t="shared" si="98"/>
        <v>0</v>
      </c>
      <c r="EK57" s="276">
        <f t="shared" si="98"/>
        <v>0</v>
      </c>
      <c r="EL57" s="276">
        <f t="shared" si="98"/>
        <v>0</v>
      </c>
      <c r="EM57" s="276">
        <f t="shared" si="98"/>
        <v>0</v>
      </c>
      <c r="EN57" s="276">
        <f t="shared" si="98"/>
        <v>0</v>
      </c>
      <c r="EO57" s="276">
        <f t="shared" si="98"/>
        <v>0</v>
      </c>
      <c r="EP57" s="276">
        <f t="shared" si="98"/>
        <v>0</v>
      </c>
      <c r="EQ57" s="276">
        <f t="shared" si="98"/>
        <v>0</v>
      </c>
      <c r="ER57" s="276">
        <f t="shared" si="98"/>
        <v>0</v>
      </c>
      <c r="ES57" s="276">
        <f t="shared" si="98"/>
        <v>0</v>
      </c>
      <c r="ET57" s="276">
        <f t="shared" si="98"/>
        <v>0</v>
      </c>
      <c r="EU57" s="276">
        <f t="shared" si="98"/>
        <v>0</v>
      </c>
      <c r="EV57" s="276">
        <f t="shared" si="98"/>
        <v>0</v>
      </c>
      <c r="EW57" s="276">
        <f t="shared" si="98"/>
        <v>0</v>
      </c>
      <c r="EX57" s="276">
        <f t="shared" si="98"/>
        <v>0</v>
      </c>
      <c r="EY57" s="276">
        <f t="shared" si="98"/>
        <v>0</v>
      </c>
      <c r="EZ57" s="276">
        <f t="shared" si="98"/>
        <v>0</v>
      </c>
      <c r="FA57" s="276">
        <f t="shared" si="98"/>
        <v>0</v>
      </c>
      <c r="FB57" s="276">
        <f t="shared" si="98"/>
        <v>0</v>
      </c>
      <c r="FC57" s="276">
        <f t="shared" si="98"/>
        <v>0</v>
      </c>
      <c r="FD57" s="276">
        <f t="shared" si="98"/>
        <v>0</v>
      </c>
      <c r="FE57" s="276">
        <f t="shared" si="98"/>
        <v>0</v>
      </c>
      <c r="FF57" s="276">
        <f t="shared" si="98"/>
        <v>0</v>
      </c>
      <c r="FG57" s="276">
        <f t="shared" si="98"/>
        <v>0</v>
      </c>
      <c r="FH57" s="276">
        <f t="shared" si="98"/>
        <v>0</v>
      </c>
      <c r="FI57" s="276">
        <f t="shared" si="98"/>
        <v>0</v>
      </c>
      <c r="FJ57" s="276">
        <f t="shared" si="98"/>
        <v>0</v>
      </c>
      <c r="FK57" s="276">
        <f t="shared" si="98"/>
        <v>0</v>
      </c>
      <c r="FL57" s="276">
        <f t="shared" si="98"/>
        <v>0</v>
      </c>
      <c r="FM57" s="276">
        <f t="shared" si="98"/>
        <v>0</v>
      </c>
      <c r="FN57" s="276">
        <f t="shared" si="98"/>
        <v>0</v>
      </c>
      <c r="FO57" s="276">
        <f t="shared" si="98"/>
        <v>0</v>
      </c>
      <c r="FP57" s="276">
        <f t="shared" si="98"/>
        <v>0</v>
      </c>
      <c r="FQ57" s="276">
        <f t="shared" si="98"/>
        <v>0</v>
      </c>
      <c r="FR57" s="276">
        <f t="shared" si="98"/>
        <v>0</v>
      </c>
      <c r="FS57" s="276">
        <f t="shared" si="98"/>
        <v>0</v>
      </c>
      <c r="FT57" s="276">
        <f t="shared" si="98"/>
        <v>0</v>
      </c>
      <c r="FU57" s="276">
        <f t="shared" si="98"/>
        <v>0</v>
      </c>
      <c r="FV57" s="276">
        <f t="shared" si="98"/>
        <v>0</v>
      </c>
      <c r="FW57" s="276">
        <f t="shared" si="98"/>
        <v>0</v>
      </c>
      <c r="FX57" s="276">
        <f t="shared" si="98"/>
        <v>0</v>
      </c>
      <c r="FY57" s="276">
        <f t="shared" si="98"/>
        <v>0</v>
      </c>
      <c r="FZ57" s="276">
        <f t="shared" si="98"/>
        <v>0</v>
      </c>
      <c r="GA57" s="276">
        <f t="shared" si="98"/>
        <v>0</v>
      </c>
      <c r="GB57" s="276">
        <f t="shared" si="98"/>
        <v>0</v>
      </c>
      <c r="GC57" s="276">
        <f t="shared" si="98"/>
        <v>0</v>
      </c>
      <c r="GD57" s="276">
        <f t="shared" ref="GD57:IO57" si="99">GD35</f>
        <v>0</v>
      </c>
      <c r="GE57" s="276">
        <f t="shared" si="99"/>
        <v>0</v>
      </c>
      <c r="GF57" s="276">
        <f t="shared" si="99"/>
        <v>0</v>
      </c>
      <c r="GG57" s="276">
        <f t="shared" si="99"/>
        <v>0</v>
      </c>
      <c r="GH57" s="276">
        <f t="shared" si="99"/>
        <v>0</v>
      </c>
      <c r="GI57" s="276">
        <f t="shared" si="99"/>
        <v>0</v>
      </c>
      <c r="GJ57" s="276">
        <f t="shared" si="99"/>
        <v>0</v>
      </c>
      <c r="GK57" s="276">
        <f t="shared" si="99"/>
        <v>0</v>
      </c>
      <c r="GL57" s="276">
        <f t="shared" si="99"/>
        <v>0</v>
      </c>
      <c r="GM57" s="276">
        <f t="shared" si="99"/>
        <v>0</v>
      </c>
      <c r="GN57" s="276">
        <f t="shared" si="99"/>
        <v>0</v>
      </c>
      <c r="GO57" s="276">
        <f t="shared" si="99"/>
        <v>0</v>
      </c>
      <c r="GP57" s="276">
        <f t="shared" si="99"/>
        <v>0</v>
      </c>
      <c r="GQ57" s="276">
        <f t="shared" si="99"/>
        <v>0</v>
      </c>
      <c r="GR57" s="276">
        <f t="shared" si="99"/>
        <v>0</v>
      </c>
      <c r="GS57" s="276">
        <f t="shared" si="99"/>
        <v>0</v>
      </c>
      <c r="GT57" s="276">
        <f t="shared" si="99"/>
        <v>0</v>
      </c>
      <c r="GU57" s="276">
        <f t="shared" si="99"/>
        <v>0</v>
      </c>
      <c r="GV57" s="276">
        <f t="shared" si="99"/>
        <v>0</v>
      </c>
      <c r="GW57" s="276">
        <f t="shared" si="99"/>
        <v>0</v>
      </c>
      <c r="GX57" s="276">
        <f t="shared" si="99"/>
        <v>0</v>
      </c>
      <c r="GY57" s="276">
        <f t="shared" si="99"/>
        <v>0</v>
      </c>
      <c r="GZ57" s="276">
        <f t="shared" si="99"/>
        <v>0</v>
      </c>
      <c r="HA57" s="276">
        <f t="shared" si="99"/>
        <v>0</v>
      </c>
      <c r="HB57" s="276">
        <f t="shared" si="99"/>
        <v>0</v>
      </c>
      <c r="HC57" s="276">
        <f t="shared" si="99"/>
        <v>0</v>
      </c>
      <c r="HD57" s="276">
        <f t="shared" si="99"/>
        <v>0</v>
      </c>
      <c r="HE57" s="276">
        <f t="shared" si="99"/>
        <v>0</v>
      </c>
      <c r="HF57" s="276">
        <f t="shared" si="99"/>
        <v>0</v>
      </c>
      <c r="HG57" s="276">
        <f t="shared" si="99"/>
        <v>0</v>
      </c>
      <c r="HH57" s="276">
        <f t="shared" si="99"/>
        <v>0</v>
      </c>
      <c r="HI57" s="276">
        <f t="shared" si="99"/>
        <v>0</v>
      </c>
      <c r="HJ57" s="276">
        <f t="shared" si="99"/>
        <v>0</v>
      </c>
      <c r="HK57" s="276">
        <f t="shared" si="99"/>
        <v>0</v>
      </c>
      <c r="HL57" s="276">
        <f t="shared" si="99"/>
        <v>0</v>
      </c>
      <c r="HM57" s="276">
        <f t="shared" si="99"/>
        <v>0</v>
      </c>
      <c r="HN57" s="276">
        <f t="shared" si="99"/>
        <v>0</v>
      </c>
      <c r="HO57" s="276">
        <f t="shared" si="99"/>
        <v>0</v>
      </c>
      <c r="HP57" s="276">
        <f t="shared" si="99"/>
        <v>0</v>
      </c>
      <c r="HQ57" s="276">
        <f t="shared" si="99"/>
        <v>0</v>
      </c>
      <c r="HR57" s="276">
        <f t="shared" si="99"/>
        <v>0</v>
      </c>
      <c r="HS57" s="276">
        <f t="shared" si="99"/>
        <v>0</v>
      </c>
      <c r="HT57" s="276">
        <f t="shared" si="99"/>
        <v>0</v>
      </c>
      <c r="HU57" s="276">
        <f t="shared" si="99"/>
        <v>0</v>
      </c>
      <c r="HV57" s="276">
        <f t="shared" si="99"/>
        <v>0</v>
      </c>
      <c r="HW57" s="276">
        <f t="shared" si="99"/>
        <v>0</v>
      </c>
      <c r="HX57" s="276">
        <f t="shared" si="99"/>
        <v>0</v>
      </c>
      <c r="HY57" s="276">
        <f t="shared" si="99"/>
        <v>0</v>
      </c>
      <c r="HZ57" s="276">
        <f t="shared" si="99"/>
        <v>0</v>
      </c>
      <c r="IA57" s="276">
        <f t="shared" si="99"/>
        <v>0</v>
      </c>
      <c r="IB57" s="276">
        <f t="shared" si="99"/>
        <v>0</v>
      </c>
      <c r="IC57" s="276">
        <f t="shared" si="99"/>
        <v>0</v>
      </c>
      <c r="ID57" s="276">
        <f t="shared" si="99"/>
        <v>0</v>
      </c>
      <c r="IE57" s="276">
        <f t="shared" si="99"/>
        <v>0</v>
      </c>
      <c r="IF57" s="276">
        <f t="shared" si="99"/>
        <v>0</v>
      </c>
      <c r="IG57" s="276">
        <f t="shared" si="99"/>
        <v>0</v>
      </c>
      <c r="IH57" s="276">
        <f t="shared" si="99"/>
        <v>0</v>
      </c>
      <c r="II57" s="276">
        <f t="shared" si="99"/>
        <v>0</v>
      </c>
      <c r="IJ57" s="276">
        <f t="shared" si="99"/>
        <v>0</v>
      </c>
      <c r="IK57" s="276">
        <f t="shared" si="99"/>
        <v>0</v>
      </c>
      <c r="IL57" s="276">
        <f t="shared" si="99"/>
        <v>0</v>
      </c>
      <c r="IM57" s="276">
        <f t="shared" si="99"/>
        <v>0</v>
      </c>
      <c r="IN57" s="276">
        <f t="shared" si="99"/>
        <v>0</v>
      </c>
      <c r="IO57" s="276">
        <f t="shared" si="99"/>
        <v>0</v>
      </c>
      <c r="IP57" s="276">
        <f t="shared" ref="IP57:KU57" si="100">IP35</f>
        <v>0</v>
      </c>
      <c r="IQ57" s="276">
        <f t="shared" si="100"/>
        <v>0</v>
      </c>
      <c r="IR57" s="276">
        <f t="shared" si="100"/>
        <v>0</v>
      </c>
      <c r="IS57" s="276">
        <f t="shared" si="100"/>
        <v>0</v>
      </c>
      <c r="IT57" s="276">
        <f t="shared" si="100"/>
        <v>0</v>
      </c>
      <c r="IU57" s="276">
        <f t="shared" si="100"/>
        <v>0</v>
      </c>
      <c r="IV57" s="276">
        <f t="shared" si="100"/>
        <v>0</v>
      </c>
      <c r="IW57" s="276">
        <f t="shared" si="100"/>
        <v>0</v>
      </c>
      <c r="IX57" s="276">
        <f t="shared" si="100"/>
        <v>0</v>
      </c>
      <c r="IY57" s="276">
        <f t="shared" si="100"/>
        <v>0</v>
      </c>
      <c r="IZ57" s="276">
        <f t="shared" si="100"/>
        <v>0</v>
      </c>
      <c r="JA57" s="276">
        <f t="shared" si="100"/>
        <v>0</v>
      </c>
      <c r="JB57" s="276">
        <f t="shared" si="100"/>
        <v>0</v>
      </c>
      <c r="JC57" s="276">
        <f t="shared" si="100"/>
        <v>0</v>
      </c>
      <c r="JD57" s="276">
        <f t="shared" si="100"/>
        <v>0</v>
      </c>
      <c r="JE57" s="276">
        <f t="shared" si="100"/>
        <v>0</v>
      </c>
      <c r="JF57" s="276">
        <f t="shared" si="100"/>
        <v>0</v>
      </c>
      <c r="JG57" s="276">
        <f t="shared" si="100"/>
        <v>0</v>
      </c>
      <c r="JH57" s="276">
        <f t="shared" si="100"/>
        <v>0</v>
      </c>
      <c r="JI57" s="276">
        <f t="shared" si="100"/>
        <v>0</v>
      </c>
      <c r="JJ57" s="276">
        <f t="shared" si="100"/>
        <v>0</v>
      </c>
      <c r="JK57" s="276">
        <f t="shared" si="100"/>
        <v>0</v>
      </c>
      <c r="JL57" s="276">
        <f t="shared" si="100"/>
        <v>0</v>
      </c>
      <c r="JM57" s="276">
        <f t="shared" si="100"/>
        <v>0</v>
      </c>
      <c r="JN57" s="276">
        <f t="shared" si="100"/>
        <v>0</v>
      </c>
      <c r="JO57" s="276">
        <f t="shared" si="100"/>
        <v>0</v>
      </c>
      <c r="JP57" s="276">
        <f t="shared" si="100"/>
        <v>0</v>
      </c>
      <c r="JQ57" s="276">
        <f t="shared" si="100"/>
        <v>0</v>
      </c>
      <c r="JR57" s="276">
        <f t="shared" si="100"/>
        <v>0</v>
      </c>
      <c r="JS57" s="276">
        <f t="shared" si="100"/>
        <v>0</v>
      </c>
      <c r="JT57" s="276">
        <f t="shared" si="100"/>
        <v>0</v>
      </c>
      <c r="JU57" s="276">
        <f t="shared" si="100"/>
        <v>0</v>
      </c>
      <c r="JV57" s="276">
        <f t="shared" si="100"/>
        <v>0</v>
      </c>
      <c r="JW57" s="276">
        <f t="shared" si="100"/>
        <v>0</v>
      </c>
      <c r="JX57" s="276">
        <f t="shared" si="100"/>
        <v>0</v>
      </c>
      <c r="JY57" s="276">
        <f t="shared" si="100"/>
        <v>0</v>
      </c>
      <c r="JZ57" s="276">
        <f t="shared" si="100"/>
        <v>0</v>
      </c>
      <c r="KA57" s="276">
        <f t="shared" si="100"/>
        <v>0</v>
      </c>
      <c r="KB57" s="276">
        <f t="shared" si="100"/>
        <v>0</v>
      </c>
      <c r="KC57" s="276">
        <f t="shared" si="100"/>
        <v>0</v>
      </c>
      <c r="KD57" s="276">
        <f t="shared" si="100"/>
        <v>0</v>
      </c>
      <c r="KE57" s="276">
        <f t="shared" si="100"/>
        <v>0</v>
      </c>
      <c r="KF57" s="276">
        <f t="shared" si="100"/>
        <v>0</v>
      </c>
      <c r="KG57" s="276">
        <f t="shared" si="100"/>
        <v>0</v>
      </c>
      <c r="KH57" s="276">
        <f t="shared" si="100"/>
        <v>0</v>
      </c>
      <c r="KI57" s="276">
        <f t="shared" si="100"/>
        <v>0</v>
      </c>
      <c r="KJ57" s="276">
        <f t="shared" si="100"/>
        <v>0</v>
      </c>
      <c r="KK57" s="276">
        <f t="shared" si="100"/>
        <v>0</v>
      </c>
      <c r="KL57" s="276">
        <f t="shared" si="100"/>
        <v>0</v>
      </c>
      <c r="KM57" s="276">
        <f t="shared" si="100"/>
        <v>0</v>
      </c>
      <c r="KN57" s="276">
        <f t="shared" si="100"/>
        <v>0</v>
      </c>
      <c r="KO57" s="276">
        <f t="shared" si="100"/>
        <v>0</v>
      </c>
      <c r="KP57" s="276">
        <f t="shared" si="100"/>
        <v>0</v>
      </c>
      <c r="KQ57" s="276">
        <f t="shared" si="100"/>
        <v>0</v>
      </c>
      <c r="KR57" s="276">
        <f t="shared" si="100"/>
        <v>0</v>
      </c>
      <c r="KS57" s="276">
        <f t="shared" si="100"/>
        <v>0</v>
      </c>
      <c r="KT57" s="276">
        <f t="shared" si="100"/>
        <v>0</v>
      </c>
      <c r="KU57" s="276">
        <f t="shared" si="100"/>
        <v>0</v>
      </c>
    </row>
    <row r="58" spans="2:307" x14ac:dyDescent="0.15">
      <c r="B58" s="215">
        <f t="shared" si="95"/>
        <v>24</v>
      </c>
      <c r="C58" s="222" t="s">
        <v>403</v>
      </c>
      <c r="D58" s="222"/>
      <c r="E58" s="223" t="s">
        <v>3</v>
      </c>
      <c r="F58" s="224"/>
      <c r="G58" s="229"/>
      <c r="H58" s="230">
        <f>H56/30</f>
        <v>0</v>
      </c>
      <c r="I58" s="230">
        <f t="shared" ref="I58:BE58" si="101">I56/30</f>
        <v>0</v>
      </c>
      <c r="J58" s="230">
        <f t="shared" si="101"/>
        <v>0</v>
      </c>
      <c r="K58" s="230">
        <f t="shared" si="101"/>
        <v>0</v>
      </c>
      <c r="L58" s="230">
        <f t="shared" si="101"/>
        <v>0</v>
      </c>
      <c r="M58" s="230">
        <f t="shared" si="101"/>
        <v>0</v>
      </c>
      <c r="N58" s="230">
        <f t="shared" si="101"/>
        <v>0</v>
      </c>
      <c r="O58" s="230">
        <f t="shared" si="101"/>
        <v>0</v>
      </c>
      <c r="P58" s="230">
        <f t="shared" si="101"/>
        <v>0</v>
      </c>
      <c r="Q58" s="230">
        <f t="shared" si="101"/>
        <v>0</v>
      </c>
      <c r="R58" s="230">
        <f t="shared" si="101"/>
        <v>0</v>
      </c>
      <c r="S58" s="230">
        <f t="shared" si="101"/>
        <v>0</v>
      </c>
      <c r="T58" s="230">
        <f t="shared" si="101"/>
        <v>0</v>
      </c>
      <c r="U58" s="230">
        <f t="shared" si="101"/>
        <v>0</v>
      </c>
      <c r="V58" s="230">
        <f t="shared" si="101"/>
        <v>0</v>
      </c>
      <c r="W58" s="230">
        <f t="shared" si="101"/>
        <v>0</v>
      </c>
      <c r="X58" s="230">
        <f t="shared" si="101"/>
        <v>0</v>
      </c>
      <c r="Y58" s="230">
        <f t="shared" si="101"/>
        <v>0</v>
      </c>
      <c r="Z58" s="230">
        <f t="shared" si="101"/>
        <v>0</v>
      </c>
      <c r="AA58" s="230">
        <f t="shared" si="101"/>
        <v>0</v>
      </c>
      <c r="AB58" s="230">
        <f t="shared" si="101"/>
        <v>0</v>
      </c>
      <c r="AC58" s="230">
        <f t="shared" si="101"/>
        <v>0</v>
      </c>
      <c r="AD58" s="230">
        <f t="shared" si="101"/>
        <v>0</v>
      </c>
      <c r="AE58" s="230">
        <f t="shared" si="101"/>
        <v>0</v>
      </c>
      <c r="AF58" s="230">
        <f t="shared" si="101"/>
        <v>0</v>
      </c>
      <c r="AG58" s="230">
        <f t="shared" si="101"/>
        <v>0</v>
      </c>
      <c r="AH58" s="230">
        <f t="shared" si="101"/>
        <v>0</v>
      </c>
      <c r="AI58" s="230">
        <f t="shared" si="101"/>
        <v>0</v>
      </c>
      <c r="AJ58" s="230">
        <f t="shared" si="101"/>
        <v>0</v>
      </c>
      <c r="AK58" s="230">
        <f t="shared" si="101"/>
        <v>0</v>
      </c>
      <c r="AL58" s="230">
        <f t="shared" si="101"/>
        <v>0</v>
      </c>
      <c r="AM58" s="230">
        <f t="shared" si="101"/>
        <v>0</v>
      </c>
      <c r="AN58" s="230">
        <f t="shared" si="101"/>
        <v>0</v>
      </c>
      <c r="AO58" s="230">
        <f t="shared" si="101"/>
        <v>0</v>
      </c>
      <c r="AP58" s="230">
        <f t="shared" si="101"/>
        <v>0</v>
      </c>
      <c r="AQ58" s="230">
        <f t="shared" si="101"/>
        <v>0</v>
      </c>
      <c r="AR58" s="230">
        <f t="shared" si="101"/>
        <v>0</v>
      </c>
      <c r="AS58" s="230">
        <f t="shared" si="101"/>
        <v>0</v>
      </c>
      <c r="AT58" s="230">
        <f t="shared" si="101"/>
        <v>0</v>
      </c>
      <c r="AU58" s="230">
        <f t="shared" si="101"/>
        <v>0</v>
      </c>
      <c r="AV58" s="230">
        <f t="shared" si="101"/>
        <v>0</v>
      </c>
      <c r="AW58" s="230">
        <f t="shared" si="101"/>
        <v>0</v>
      </c>
      <c r="AX58" s="230">
        <f t="shared" si="101"/>
        <v>0</v>
      </c>
      <c r="AY58" s="230">
        <f t="shared" si="101"/>
        <v>0</v>
      </c>
      <c r="AZ58" s="230">
        <f t="shared" si="101"/>
        <v>0</v>
      </c>
      <c r="BA58" s="230">
        <f t="shared" si="101"/>
        <v>0</v>
      </c>
      <c r="BB58" s="230">
        <f t="shared" si="101"/>
        <v>0</v>
      </c>
      <c r="BC58" s="230">
        <f t="shared" si="101"/>
        <v>0</v>
      </c>
      <c r="BD58" s="230">
        <f t="shared" si="101"/>
        <v>0</v>
      </c>
      <c r="BE58" s="230">
        <f t="shared" si="101"/>
        <v>0</v>
      </c>
      <c r="BF58" s="230">
        <f t="shared" ref="BF58:DQ58" si="102">BF56/30</f>
        <v>0</v>
      </c>
      <c r="BG58" s="230">
        <f t="shared" si="102"/>
        <v>0</v>
      </c>
      <c r="BH58" s="230">
        <f t="shared" si="102"/>
        <v>0</v>
      </c>
      <c r="BI58" s="230">
        <f t="shared" si="102"/>
        <v>0</v>
      </c>
      <c r="BJ58" s="230">
        <f t="shared" si="102"/>
        <v>0</v>
      </c>
      <c r="BK58" s="230">
        <f t="shared" si="102"/>
        <v>0</v>
      </c>
      <c r="BL58" s="230">
        <f t="shared" si="102"/>
        <v>0</v>
      </c>
      <c r="BM58" s="230">
        <f t="shared" si="102"/>
        <v>0</v>
      </c>
      <c r="BN58" s="230">
        <f t="shared" si="102"/>
        <v>0</v>
      </c>
      <c r="BO58" s="230">
        <f t="shared" si="102"/>
        <v>0</v>
      </c>
      <c r="BP58" s="230">
        <f t="shared" si="102"/>
        <v>0</v>
      </c>
      <c r="BQ58" s="230">
        <f t="shared" si="102"/>
        <v>0</v>
      </c>
      <c r="BR58" s="230">
        <f t="shared" si="102"/>
        <v>0</v>
      </c>
      <c r="BS58" s="230">
        <f t="shared" si="102"/>
        <v>0</v>
      </c>
      <c r="BT58" s="230">
        <f t="shared" si="102"/>
        <v>0</v>
      </c>
      <c r="BU58" s="230">
        <f t="shared" si="102"/>
        <v>0</v>
      </c>
      <c r="BV58" s="230">
        <f t="shared" si="102"/>
        <v>0</v>
      </c>
      <c r="BW58" s="230">
        <f t="shared" si="102"/>
        <v>0</v>
      </c>
      <c r="BX58" s="230">
        <f t="shared" si="102"/>
        <v>0</v>
      </c>
      <c r="BY58" s="230">
        <f t="shared" si="102"/>
        <v>0</v>
      </c>
      <c r="BZ58" s="230">
        <f t="shared" si="102"/>
        <v>0</v>
      </c>
      <c r="CA58" s="230">
        <f t="shared" si="102"/>
        <v>0</v>
      </c>
      <c r="CB58" s="230">
        <f t="shared" si="102"/>
        <v>0</v>
      </c>
      <c r="CC58" s="230">
        <f t="shared" si="102"/>
        <v>0</v>
      </c>
      <c r="CD58" s="230">
        <f t="shared" si="102"/>
        <v>0</v>
      </c>
      <c r="CE58" s="230">
        <f t="shared" si="102"/>
        <v>0</v>
      </c>
      <c r="CF58" s="230">
        <f t="shared" si="102"/>
        <v>0</v>
      </c>
      <c r="CG58" s="230">
        <f t="shared" si="102"/>
        <v>0</v>
      </c>
      <c r="CH58" s="230">
        <f t="shared" si="102"/>
        <v>0</v>
      </c>
      <c r="CI58" s="230">
        <f t="shared" si="102"/>
        <v>0</v>
      </c>
      <c r="CJ58" s="230">
        <f t="shared" si="102"/>
        <v>0</v>
      </c>
      <c r="CK58" s="230">
        <f t="shared" si="102"/>
        <v>0</v>
      </c>
      <c r="CL58" s="230">
        <f t="shared" si="102"/>
        <v>0</v>
      </c>
      <c r="CM58" s="230">
        <f t="shared" si="102"/>
        <v>0</v>
      </c>
      <c r="CN58" s="230">
        <f t="shared" si="102"/>
        <v>0</v>
      </c>
      <c r="CO58" s="230">
        <f t="shared" si="102"/>
        <v>0</v>
      </c>
      <c r="CP58" s="230">
        <f t="shared" si="102"/>
        <v>0</v>
      </c>
      <c r="CQ58" s="230">
        <f t="shared" si="102"/>
        <v>0</v>
      </c>
      <c r="CR58" s="230">
        <f t="shared" si="102"/>
        <v>0</v>
      </c>
      <c r="CS58" s="230">
        <f t="shared" si="102"/>
        <v>0</v>
      </c>
      <c r="CT58" s="230">
        <f t="shared" si="102"/>
        <v>0</v>
      </c>
      <c r="CU58" s="230">
        <f t="shared" si="102"/>
        <v>0</v>
      </c>
      <c r="CV58" s="230">
        <f t="shared" si="102"/>
        <v>0</v>
      </c>
      <c r="CW58" s="230">
        <f t="shared" si="102"/>
        <v>0</v>
      </c>
      <c r="CX58" s="230">
        <f t="shared" si="102"/>
        <v>0</v>
      </c>
      <c r="CY58" s="230">
        <f t="shared" si="102"/>
        <v>0</v>
      </c>
      <c r="CZ58" s="230">
        <f t="shared" si="102"/>
        <v>0</v>
      </c>
      <c r="DA58" s="230">
        <f t="shared" si="102"/>
        <v>0</v>
      </c>
      <c r="DB58" s="230">
        <f t="shared" si="102"/>
        <v>0</v>
      </c>
      <c r="DC58" s="230">
        <f t="shared" si="102"/>
        <v>0</v>
      </c>
      <c r="DD58" s="230">
        <f t="shared" si="102"/>
        <v>0</v>
      </c>
      <c r="DE58" s="230">
        <f t="shared" si="102"/>
        <v>0</v>
      </c>
      <c r="DF58" s="230">
        <f t="shared" si="102"/>
        <v>0</v>
      </c>
      <c r="DG58" s="230">
        <f t="shared" si="102"/>
        <v>0</v>
      </c>
      <c r="DH58" s="230">
        <f t="shared" si="102"/>
        <v>0</v>
      </c>
      <c r="DI58" s="230">
        <f t="shared" si="102"/>
        <v>0</v>
      </c>
      <c r="DJ58" s="230">
        <f t="shared" si="102"/>
        <v>0</v>
      </c>
      <c r="DK58" s="230">
        <f t="shared" si="102"/>
        <v>0</v>
      </c>
      <c r="DL58" s="230">
        <f t="shared" si="102"/>
        <v>0</v>
      </c>
      <c r="DM58" s="230">
        <f t="shared" si="102"/>
        <v>0</v>
      </c>
      <c r="DN58" s="230">
        <f t="shared" si="102"/>
        <v>0</v>
      </c>
      <c r="DO58" s="230">
        <f t="shared" si="102"/>
        <v>0</v>
      </c>
      <c r="DP58" s="230">
        <f t="shared" si="102"/>
        <v>0</v>
      </c>
      <c r="DQ58" s="230">
        <f t="shared" si="102"/>
        <v>0</v>
      </c>
      <c r="DR58" s="230">
        <f t="shared" ref="DR58:GC58" si="103">DR56/30</f>
        <v>0</v>
      </c>
      <c r="DS58" s="230">
        <f t="shared" si="103"/>
        <v>0</v>
      </c>
      <c r="DT58" s="230">
        <f t="shared" si="103"/>
        <v>0</v>
      </c>
      <c r="DU58" s="230">
        <f t="shared" si="103"/>
        <v>0</v>
      </c>
      <c r="DV58" s="230">
        <f t="shared" si="103"/>
        <v>0</v>
      </c>
      <c r="DW58" s="230">
        <f t="shared" si="103"/>
        <v>0</v>
      </c>
      <c r="DX58" s="230">
        <f t="shared" si="103"/>
        <v>0</v>
      </c>
      <c r="DY58" s="230">
        <f t="shared" si="103"/>
        <v>0</v>
      </c>
      <c r="DZ58" s="230">
        <f t="shared" si="103"/>
        <v>0</v>
      </c>
      <c r="EA58" s="230">
        <f t="shared" si="103"/>
        <v>0</v>
      </c>
      <c r="EB58" s="230">
        <f t="shared" si="103"/>
        <v>0</v>
      </c>
      <c r="EC58" s="230">
        <f t="shared" si="103"/>
        <v>0</v>
      </c>
      <c r="ED58" s="230">
        <f t="shared" si="103"/>
        <v>0</v>
      </c>
      <c r="EE58" s="230">
        <f t="shared" si="103"/>
        <v>0</v>
      </c>
      <c r="EF58" s="230">
        <f t="shared" si="103"/>
        <v>0</v>
      </c>
      <c r="EG58" s="230">
        <f t="shared" si="103"/>
        <v>0</v>
      </c>
      <c r="EH58" s="230">
        <f t="shared" si="103"/>
        <v>0</v>
      </c>
      <c r="EI58" s="230">
        <f t="shared" si="103"/>
        <v>0</v>
      </c>
      <c r="EJ58" s="230">
        <f t="shared" si="103"/>
        <v>0</v>
      </c>
      <c r="EK58" s="230">
        <f t="shared" si="103"/>
        <v>0</v>
      </c>
      <c r="EL58" s="230">
        <f t="shared" si="103"/>
        <v>0</v>
      </c>
      <c r="EM58" s="230">
        <f t="shared" si="103"/>
        <v>0</v>
      </c>
      <c r="EN58" s="230">
        <f t="shared" si="103"/>
        <v>0</v>
      </c>
      <c r="EO58" s="230">
        <f t="shared" si="103"/>
        <v>0</v>
      </c>
      <c r="EP58" s="230">
        <f t="shared" si="103"/>
        <v>0</v>
      </c>
      <c r="EQ58" s="230">
        <f t="shared" si="103"/>
        <v>0</v>
      </c>
      <c r="ER58" s="230">
        <f t="shared" si="103"/>
        <v>0</v>
      </c>
      <c r="ES58" s="230">
        <f t="shared" si="103"/>
        <v>0</v>
      </c>
      <c r="ET58" s="230">
        <f t="shared" si="103"/>
        <v>0</v>
      </c>
      <c r="EU58" s="230">
        <f t="shared" si="103"/>
        <v>0</v>
      </c>
      <c r="EV58" s="230">
        <f t="shared" si="103"/>
        <v>0</v>
      </c>
      <c r="EW58" s="230">
        <f t="shared" si="103"/>
        <v>0</v>
      </c>
      <c r="EX58" s="230">
        <f t="shared" si="103"/>
        <v>0</v>
      </c>
      <c r="EY58" s="230">
        <f t="shared" si="103"/>
        <v>0</v>
      </c>
      <c r="EZ58" s="230">
        <f t="shared" si="103"/>
        <v>0</v>
      </c>
      <c r="FA58" s="230">
        <f t="shared" si="103"/>
        <v>0</v>
      </c>
      <c r="FB58" s="230">
        <f t="shared" si="103"/>
        <v>0</v>
      </c>
      <c r="FC58" s="230">
        <f t="shared" si="103"/>
        <v>0</v>
      </c>
      <c r="FD58" s="230">
        <f t="shared" si="103"/>
        <v>0</v>
      </c>
      <c r="FE58" s="230">
        <f t="shared" si="103"/>
        <v>0</v>
      </c>
      <c r="FF58" s="230">
        <f t="shared" si="103"/>
        <v>0</v>
      </c>
      <c r="FG58" s="230">
        <f t="shared" si="103"/>
        <v>0</v>
      </c>
      <c r="FH58" s="230">
        <f t="shared" si="103"/>
        <v>0</v>
      </c>
      <c r="FI58" s="230">
        <f t="shared" si="103"/>
        <v>0</v>
      </c>
      <c r="FJ58" s="230">
        <f t="shared" si="103"/>
        <v>0</v>
      </c>
      <c r="FK58" s="230">
        <f t="shared" si="103"/>
        <v>0</v>
      </c>
      <c r="FL58" s="230">
        <f t="shared" si="103"/>
        <v>0</v>
      </c>
      <c r="FM58" s="230">
        <f t="shared" si="103"/>
        <v>0</v>
      </c>
      <c r="FN58" s="230">
        <f t="shared" si="103"/>
        <v>0</v>
      </c>
      <c r="FO58" s="230">
        <f t="shared" si="103"/>
        <v>0</v>
      </c>
      <c r="FP58" s="230">
        <f t="shared" si="103"/>
        <v>0</v>
      </c>
      <c r="FQ58" s="230">
        <f t="shared" si="103"/>
        <v>0</v>
      </c>
      <c r="FR58" s="230">
        <f t="shared" si="103"/>
        <v>0</v>
      </c>
      <c r="FS58" s="230">
        <f t="shared" si="103"/>
        <v>0</v>
      </c>
      <c r="FT58" s="230">
        <f t="shared" si="103"/>
        <v>0</v>
      </c>
      <c r="FU58" s="230">
        <f t="shared" si="103"/>
        <v>0</v>
      </c>
      <c r="FV58" s="230">
        <f t="shared" si="103"/>
        <v>0</v>
      </c>
      <c r="FW58" s="230">
        <f t="shared" si="103"/>
        <v>0</v>
      </c>
      <c r="FX58" s="230">
        <f t="shared" si="103"/>
        <v>0</v>
      </c>
      <c r="FY58" s="230">
        <f t="shared" si="103"/>
        <v>0</v>
      </c>
      <c r="FZ58" s="230">
        <f t="shared" si="103"/>
        <v>0</v>
      </c>
      <c r="GA58" s="230">
        <f t="shared" si="103"/>
        <v>0</v>
      </c>
      <c r="GB58" s="230">
        <f t="shared" si="103"/>
        <v>0</v>
      </c>
      <c r="GC58" s="230">
        <f t="shared" si="103"/>
        <v>0</v>
      </c>
      <c r="GD58" s="230">
        <f t="shared" ref="GD58:IO58" si="104">GD56/30</f>
        <v>0</v>
      </c>
      <c r="GE58" s="230">
        <f t="shared" si="104"/>
        <v>0</v>
      </c>
      <c r="GF58" s="230">
        <f t="shared" si="104"/>
        <v>0</v>
      </c>
      <c r="GG58" s="230">
        <f t="shared" si="104"/>
        <v>0</v>
      </c>
      <c r="GH58" s="230">
        <f t="shared" si="104"/>
        <v>0</v>
      </c>
      <c r="GI58" s="230">
        <f t="shared" si="104"/>
        <v>0</v>
      </c>
      <c r="GJ58" s="230">
        <f t="shared" si="104"/>
        <v>0</v>
      </c>
      <c r="GK58" s="230">
        <f t="shared" si="104"/>
        <v>0</v>
      </c>
      <c r="GL58" s="230">
        <f t="shared" si="104"/>
        <v>0</v>
      </c>
      <c r="GM58" s="230">
        <f t="shared" si="104"/>
        <v>0</v>
      </c>
      <c r="GN58" s="230">
        <f t="shared" si="104"/>
        <v>0</v>
      </c>
      <c r="GO58" s="230">
        <f t="shared" si="104"/>
        <v>0</v>
      </c>
      <c r="GP58" s="230">
        <f t="shared" si="104"/>
        <v>0</v>
      </c>
      <c r="GQ58" s="230">
        <f t="shared" si="104"/>
        <v>0</v>
      </c>
      <c r="GR58" s="230">
        <f t="shared" si="104"/>
        <v>0</v>
      </c>
      <c r="GS58" s="230">
        <f t="shared" si="104"/>
        <v>0</v>
      </c>
      <c r="GT58" s="230">
        <f t="shared" si="104"/>
        <v>0</v>
      </c>
      <c r="GU58" s="230">
        <f t="shared" si="104"/>
        <v>0</v>
      </c>
      <c r="GV58" s="230">
        <f t="shared" si="104"/>
        <v>0</v>
      </c>
      <c r="GW58" s="230">
        <f t="shared" si="104"/>
        <v>0</v>
      </c>
      <c r="GX58" s="230">
        <f t="shared" si="104"/>
        <v>0</v>
      </c>
      <c r="GY58" s="230">
        <f t="shared" si="104"/>
        <v>0</v>
      </c>
      <c r="GZ58" s="230">
        <f t="shared" si="104"/>
        <v>0</v>
      </c>
      <c r="HA58" s="230">
        <f t="shared" si="104"/>
        <v>0</v>
      </c>
      <c r="HB58" s="230">
        <f t="shared" si="104"/>
        <v>0</v>
      </c>
      <c r="HC58" s="230">
        <f t="shared" si="104"/>
        <v>0</v>
      </c>
      <c r="HD58" s="230">
        <f t="shared" si="104"/>
        <v>0</v>
      </c>
      <c r="HE58" s="230">
        <f t="shared" si="104"/>
        <v>0</v>
      </c>
      <c r="HF58" s="230">
        <f t="shared" si="104"/>
        <v>0</v>
      </c>
      <c r="HG58" s="230">
        <f t="shared" si="104"/>
        <v>0</v>
      </c>
      <c r="HH58" s="230">
        <f t="shared" si="104"/>
        <v>0</v>
      </c>
      <c r="HI58" s="230">
        <f t="shared" si="104"/>
        <v>0</v>
      </c>
      <c r="HJ58" s="230">
        <f t="shared" si="104"/>
        <v>0</v>
      </c>
      <c r="HK58" s="230">
        <f t="shared" si="104"/>
        <v>0</v>
      </c>
      <c r="HL58" s="230">
        <f t="shared" si="104"/>
        <v>0</v>
      </c>
      <c r="HM58" s="230">
        <f t="shared" si="104"/>
        <v>0</v>
      </c>
      <c r="HN58" s="230">
        <f t="shared" si="104"/>
        <v>0</v>
      </c>
      <c r="HO58" s="230">
        <f t="shared" si="104"/>
        <v>0</v>
      </c>
      <c r="HP58" s="230">
        <f t="shared" si="104"/>
        <v>0</v>
      </c>
      <c r="HQ58" s="230">
        <f t="shared" si="104"/>
        <v>0</v>
      </c>
      <c r="HR58" s="230">
        <f t="shared" si="104"/>
        <v>0</v>
      </c>
      <c r="HS58" s="230">
        <f t="shared" si="104"/>
        <v>0</v>
      </c>
      <c r="HT58" s="230">
        <f t="shared" si="104"/>
        <v>0</v>
      </c>
      <c r="HU58" s="230">
        <f t="shared" si="104"/>
        <v>0</v>
      </c>
      <c r="HV58" s="230">
        <f t="shared" si="104"/>
        <v>0</v>
      </c>
      <c r="HW58" s="230">
        <f t="shared" si="104"/>
        <v>0</v>
      </c>
      <c r="HX58" s="230">
        <f t="shared" si="104"/>
        <v>0</v>
      </c>
      <c r="HY58" s="230">
        <f t="shared" si="104"/>
        <v>0</v>
      </c>
      <c r="HZ58" s="230">
        <f t="shared" si="104"/>
        <v>0</v>
      </c>
      <c r="IA58" s="230">
        <f t="shared" si="104"/>
        <v>0</v>
      </c>
      <c r="IB58" s="230">
        <f t="shared" si="104"/>
        <v>0</v>
      </c>
      <c r="IC58" s="230">
        <f t="shared" si="104"/>
        <v>0</v>
      </c>
      <c r="ID58" s="230">
        <f t="shared" si="104"/>
        <v>0</v>
      </c>
      <c r="IE58" s="230">
        <f t="shared" si="104"/>
        <v>0</v>
      </c>
      <c r="IF58" s="230">
        <f t="shared" si="104"/>
        <v>0</v>
      </c>
      <c r="IG58" s="230">
        <f t="shared" si="104"/>
        <v>0</v>
      </c>
      <c r="IH58" s="230">
        <f t="shared" si="104"/>
        <v>0</v>
      </c>
      <c r="II58" s="230">
        <f t="shared" si="104"/>
        <v>0</v>
      </c>
      <c r="IJ58" s="230">
        <f t="shared" si="104"/>
        <v>0</v>
      </c>
      <c r="IK58" s="230">
        <f t="shared" si="104"/>
        <v>0</v>
      </c>
      <c r="IL58" s="230">
        <f t="shared" si="104"/>
        <v>0</v>
      </c>
      <c r="IM58" s="230">
        <f t="shared" si="104"/>
        <v>0</v>
      </c>
      <c r="IN58" s="230">
        <f t="shared" si="104"/>
        <v>0</v>
      </c>
      <c r="IO58" s="230">
        <f t="shared" si="104"/>
        <v>0</v>
      </c>
      <c r="IP58" s="230">
        <f t="shared" ref="IP58:KU58" si="105">IP56/30</f>
        <v>0</v>
      </c>
      <c r="IQ58" s="230">
        <f t="shared" si="105"/>
        <v>0</v>
      </c>
      <c r="IR58" s="230">
        <f t="shared" si="105"/>
        <v>0</v>
      </c>
      <c r="IS58" s="230">
        <f t="shared" si="105"/>
        <v>0</v>
      </c>
      <c r="IT58" s="230">
        <f t="shared" si="105"/>
        <v>0</v>
      </c>
      <c r="IU58" s="230">
        <f t="shared" si="105"/>
        <v>0</v>
      </c>
      <c r="IV58" s="230">
        <f t="shared" si="105"/>
        <v>0</v>
      </c>
      <c r="IW58" s="230">
        <f t="shared" si="105"/>
        <v>0</v>
      </c>
      <c r="IX58" s="230">
        <f t="shared" si="105"/>
        <v>0</v>
      </c>
      <c r="IY58" s="230">
        <f t="shared" si="105"/>
        <v>0</v>
      </c>
      <c r="IZ58" s="230">
        <f t="shared" si="105"/>
        <v>0</v>
      </c>
      <c r="JA58" s="230">
        <f t="shared" si="105"/>
        <v>0</v>
      </c>
      <c r="JB58" s="230">
        <f t="shared" si="105"/>
        <v>0</v>
      </c>
      <c r="JC58" s="230">
        <f t="shared" si="105"/>
        <v>0</v>
      </c>
      <c r="JD58" s="230">
        <f t="shared" si="105"/>
        <v>0</v>
      </c>
      <c r="JE58" s="230">
        <f t="shared" si="105"/>
        <v>0</v>
      </c>
      <c r="JF58" s="230">
        <f t="shared" si="105"/>
        <v>0</v>
      </c>
      <c r="JG58" s="230">
        <f t="shared" si="105"/>
        <v>0</v>
      </c>
      <c r="JH58" s="230">
        <f t="shared" si="105"/>
        <v>0</v>
      </c>
      <c r="JI58" s="230">
        <f t="shared" si="105"/>
        <v>0</v>
      </c>
      <c r="JJ58" s="230">
        <f t="shared" si="105"/>
        <v>0</v>
      </c>
      <c r="JK58" s="230">
        <f t="shared" si="105"/>
        <v>0</v>
      </c>
      <c r="JL58" s="230">
        <f t="shared" si="105"/>
        <v>0</v>
      </c>
      <c r="JM58" s="230">
        <f t="shared" si="105"/>
        <v>0</v>
      </c>
      <c r="JN58" s="230">
        <f t="shared" si="105"/>
        <v>0</v>
      </c>
      <c r="JO58" s="230">
        <f t="shared" si="105"/>
        <v>0</v>
      </c>
      <c r="JP58" s="230">
        <f t="shared" si="105"/>
        <v>0</v>
      </c>
      <c r="JQ58" s="230">
        <f t="shared" si="105"/>
        <v>0</v>
      </c>
      <c r="JR58" s="230">
        <f t="shared" si="105"/>
        <v>0</v>
      </c>
      <c r="JS58" s="230">
        <f t="shared" si="105"/>
        <v>0</v>
      </c>
      <c r="JT58" s="230">
        <f t="shared" si="105"/>
        <v>0</v>
      </c>
      <c r="JU58" s="230">
        <f t="shared" si="105"/>
        <v>0</v>
      </c>
      <c r="JV58" s="230">
        <f t="shared" si="105"/>
        <v>0</v>
      </c>
      <c r="JW58" s="230">
        <f t="shared" si="105"/>
        <v>0</v>
      </c>
      <c r="JX58" s="230">
        <f t="shared" si="105"/>
        <v>0</v>
      </c>
      <c r="JY58" s="230">
        <f t="shared" si="105"/>
        <v>0</v>
      </c>
      <c r="JZ58" s="230">
        <f t="shared" si="105"/>
        <v>0</v>
      </c>
      <c r="KA58" s="230">
        <f t="shared" si="105"/>
        <v>0</v>
      </c>
      <c r="KB58" s="230">
        <f t="shared" si="105"/>
        <v>0</v>
      </c>
      <c r="KC58" s="230">
        <f t="shared" si="105"/>
        <v>0</v>
      </c>
      <c r="KD58" s="230">
        <f t="shared" si="105"/>
        <v>0</v>
      </c>
      <c r="KE58" s="230">
        <f t="shared" si="105"/>
        <v>0</v>
      </c>
      <c r="KF58" s="230">
        <f t="shared" si="105"/>
        <v>0</v>
      </c>
      <c r="KG58" s="230">
        <f t="shared" si="105"/>
        <v>0</v>
      </c>
      <c r="KH58" s="230">
        <f t="shared" si="105"/>
        <v>0</v>
      </c>
      <c r="KI58" s="230">
        <f t="shared" si="105"/>
        <v>0</v>
      </c>
      <c r="KJ58" s="230">
        <f t="shared" si="105"/>
        <v>0</v>
      </c>
      <c r="KK58" s="230">
        <f t="shared" si="105"/>
        <v>0</v>
      </c>
      <c r="KL58" s="230">
        <f t="shared" si="105"/>
        <v>0</v>
      </c>
      <c r="KM58" s="230">
        <f t="shared" si="105"/>
        <v>0</v>
      </c>
      <c r="KN58" s="230">
        <f t="shared" si="105"/>
        <v>0</v>
      </c>
      <c r="KO58" s="230">
        <f t="shared" si="105"/>
        <v>0</v>
      </c>
      <c r="KP58" s="230">
        <f t="shared" si="105"/>
        <v>0</v>
      </c>
      <c r="KQ58" s="230">
        <f t="shared" si="105"/>
        <v>0</v>
      </c>
      <c r="KR58" s="230">
        <f t="shared" si="105"/>
        <v>0</v>
      </c>
      <c r="KS58" s="230">
        <f t="shared" si="105"/>
        <v>0</v>
      </c>
      <c r="KT58" s="230">
        <f t="shared" si="105"/>
        <v>0</v>
      </c>
      <c r="KU58" s="230">
        <f t="shared" si="105"/>
        <v>0</v>
      </c>
    </row>
    <row r="59" spans="2:307" x14ac:dyDescent="0.15">
      <c r="B59" s="215">
        <f t="shared" si="95"/>
        <v>25</v>
      </c>
      <c r="C59" s="222" t="s">
        <v>404</v>
      </c>
      <c r="D59" s="222"/>
      <c r="E59" s="223" t="s">
        <v>3</v>
      </c>
      <c r="F59" s="224"/>
      <c r="G59" s="229"/>
      <c r="H59" s="230">
        <f>IFERROR((H57/H55),0)</f>
        <v>0</v>
      </c>
      <c r="I59" s="230">
        <f t="shared" ref="I59:BE59" si="106">IFERROR((I57/I55),0)</f>
        <v>0</v>
      </c>
      <c r="J59" s="230">
        <f t="shared" si="106"/>
        <v>0</v>
      </c>
      <c r="K59" s="230">
        <f t="shared" si="106"/>
        <v>0</v>
      </c>
      <c r="L59" s="230">
        <f t="shared" si="106"/>
        <v>0</v>
      </c>
      <c r="M59" s="230">
        <f t="shared" si="106"/>
        <v>0</v>
      </c>
      <c r="N59" s="230">
        <f t="shared" si="106"/>
        <v>0</v>
      </c>
      <c r="O59" s="230">
        <f t="shared" si="106"/>
        <v>0</v>
      </c>
      <c r="P59" s="230">
        <f t="shared" si="106"/>
        <v>0</v>
      </c>
      <c r="Q59" s="230">
        <f t="shared" si="106"/>
        <v>0</v>
      </c>
      <c r="R59" s="230">
        <f t="shared" si="106"/>
        <v>0</v>
      </c>
      <c r="S59" s="230">
        <f t="shared" si="106"/>
        <v>0</v>
      </c>
      <c r="T59" s="230">
        <f t="shared" si="106"/>
        <v>0</v>
      </c>
      <c r="U59" s="230">
        <f t="shared" si="106"/>
        <v>0</v>
      </c>
      <c r="V59" s="230">
        <f t="shared" si="106"/>
        <v>0</v>
      </c>
      <c r="W59" s="230">
        <f t="shared" si="106"/>
        <v>0</v>
      </c>
      <c r="X59" s="230">
        <f t="shared" si="106"/>
        <v>0</v>
      </c>
      <c r="Y59" s="230">
        <f t="shared" si="106"/>
        <v>0</v>
      </c>
      <c r="Z59" s="230">
        <f t="shared" si="106"/>
        <v>0</v>
      </c>
      <c r="AA59" s="230">
        <f t="shared" si="106"/>
        <v>0</v>
      </c>
      <c r="AB59" s="230">
        <f t="shared" si="106"/>
        <v>0</v>
      </c>
      <c r="AC59" s="230">
        <f t="shared" si="106"/>
        <v>0</v>
      </c>
      <c r="AD59" s="230">
        <f t="shared" si="106"/>
        <v>0</v>
      </c>
      <c r="AE59" s="230">
        <f t="shared" si="106"/>
        <v>0</v>
      </c>
      <c r="AF59" s="230">
        <f t="shared" si="106"/>
        <v>0</v>
      </c>
      <c r="AG59" s="230">
        <f t="shared" si="106"/>
        <v>0</v>
      </c>
      <c r="AH59" s="230">
        <f t="shared" si="106"/>
        <v>0</v>
      </c>
      <c r="AI59" s="230">
        <f t="shared" si="106"/>
        <v>0</v>
      </c>
      <c r="AJ59" s="230">
        <f t="shared" si="106"/>
        <v>0</v>
      </c>
      <c r="AK59" s="230">
        <f t="shared" si="106"/>
        <v>0</v>
      </c>
      <c r="AL59" s="230">
        <f t="shared" si="106"/>
        <v>0</v>
      </c>
      <c r="AM59" s="230">
        <f t="shared" si="106"/>
        <v>0</v>
      </c>
      <c r="AN59" s="230">
        <f t="shared" si="106"/>
        <v>0</v>
      </c>
      <c r="AO59" s="230">
        <f t="shared" si="106"/>
        <v>0</v>
      </c>
      <c r="AP59" s="230">
        <f t="shared" si="106"/>
        <v>0</v>
      </c>
      <c r="AQ59" s="230">
        <f t="shared" si="106"/>
        <v>0</v>
      </c>
      <c r="AR59" s="230">
        <f t="shared" si="106"/>
        <v>0</v>
      </c>
      <c r="AS59" s="230">
        <f t="shared" si="106"/>
        <v>0</v>
      </c>
      <c r="AT59" s="230">
        <f t="shared" si="106"/>
        <v>0</v>
      </c>
      <c r="AU59" s="230">
        <f t="shared" si="106"/>
        <v>0</v>
      </c>
      <c r="AV59" s="230">
        <f t="shared" si="106"/>
        <v>0</v>
      </c>
      <c r="AW59" s="230">
        <f t="shared" si="106"/>
        <v>0</v>
      </c>
      <c r="AX59" s="230">
        <f t="shared" si="106"/>
        <v>0</v>
      </c>
      <c r="AY59" s="230">
        <f t="shared" si="106"/>
        <v>0</v>
      </c>
      <c r="AZ59" s="230">
        <f t="shared" si="106"/>
        <v>0</v>
      </c>
      <c r="BA59" s="230">
        <f t="shared" si="106"/>
        <v>0</v>
      </c>
      <c r="BB59" s="230">
        <f t="shared" si="106"/>
        <v>0</v>
      </c>
      <c r="BC59" s="230">
        <f t="shared" si="106"/>
        <v>0</v>
      </c>
      <c r="BD59" s="230">
        <f t="shared" si="106"/>
        <v>0</v>
      </c>
      <c r="BE59" s="230">
        <f t="shared" si="106"/>
        <v>0</v>
      </c>
      <c r="BF59" s="230">
        <f t="shared" ref="BF59:DQ59" si="107">IFERROR((BF57/BF55),0)</f>
        <v>0</v>
      </c>
      <c r="BG59" s="230">
        <f t="shared" si="107"/>
        <v>0</v>
      </c>
      <c r="BH59" s="230">
        <f t="shared" si="107"/>
        <v>0</v>
      </c>
      <c r="BI59" s="230">
        <f t="shared" si="107"/>
        <v>0</v>
      </c>
      <c r="BJ59" s="230">
        <f t="shared" si="107"/>
        <v>0</v>
      </c>
      <c r="BK59" s="230">
        <f t="shared" si="107"/>
        <v>0</v>
      </c>
      <c r="BL59" s="230">
        <f t="shared" si="107"/>
        <v>0</v>
      </c>
      <c r="BM59" s="230">
        <f t="shared" si="107"/>
        <v>0</v>
      </c>
      <c r="BN59" s="230">
        <f t="shared" si="107"/>
        <v>0</v>
      </c>
      <c r="BO59" s="230">
        <f t="shared" si="107"/>
        <v>0</v>
      </c>
      <c r="BP59" s="230">
        <f t="shared" si="107"/>
        <v>0</v>
      </c>
      <c r="BQ59" s="230">
        <f t="shared" si="107"/>
        <v>0</v>
      </c>
      <c r="BR59" s="230">
        <f t="shared" si="107"/>
        <v>0</v>
      </c>
      <c r="BS59" s="230">
        <f t="shared" si="107"/>
        <v>0</v>
      </c>
      <c r="BT59" s="230">
        <f t="shared" si="107"/>
        <v>0</v>
      </c>
      <c r="BU59" s="230">
        <f t="shared" si="107"/>
        <v>0</v>
      </c>
      <c r="BV59" s="230">
        <f t="shared" si="107"/>
        <v>0</v>
      </c>
      <c r="BW59" s="230">
        <f t="shared" si="107"/>
        <v>0</v>
      </c>
      <c r="BX59" s="230">
        <f t="shared" si="107"/>
        <v>0</v>
      </c>
      <c r="BY59" s="230">
        <f t="shared" si="107"/>
        <v>0</v>
      </c>
      <c r="BZ59" s="230">
        <f t="shared" si="107"/>
        <v>0</v>
      </c>
      <c r="CA59" s="230">
        <f t="shared" si="107"/>
        <v>0</v>
      </c>
      <c r="CB59" s="230">
        <f t="shared" si="107"/>
        <v>0</v>
      </c>
      <c r="CC59" s="230">
        <f t="shared" si="107"/>
        <v>0</v>
      </c>
      <c r="CD59" s="230">
        <f t="shared" si="107"/>
        <v>0</v>
      </c>
      <c r="CE59" s="230">
        <f t="shared" si="107"/>
        <v>0</v>
      </c>
      <c r="CF59" s="230">
        <f t="shared" si="107"/>
        <v>0</v>
      </c>
      <c r="CG59" s="230">
        <f t="shared" si="107"/>
        <v>0</v>
      </c>
      <c r="CH59" s="230">
        <f t="shared" si="107"/>
        <v>0</v>
      </c>
      <c r="CI59" s="230">
        <f t="shared" si="107"/>
        <v>0</v>
      </c>
      <c r="CJ59" s="230">
        <f t="shared" si="107"/>
        <v>0</v>
      </c>
      <c r="CK59" s="230">
        <f t="shared" si="107"/>
        <v>0</v>
      </c>
      <c r="CL59" s="230">
        <f t="shared" si="107"/>
        <v>0</v>
      </c>
      <c r="CM59" s="230">
        <f t="shared" si="107"/>
        <v>0</v>
      </c>
      <c r="CN59" s="230">
        <f t="shared" si="107"/>
        <v>0</v>
      </c>
      <c r="CO59" s="230">
        <f t="shared" si="107"/>
        <v>0</v>
      </c>
      <c r="CP59" s="230">
        <f t="shared" si="107"/>
        <v>0</v>
      </c>
      <c r="CQ59" s="230">
        <f t="shared" si="107"/>
        <v>0</v>
      </c>
      <c r="CR59" s="230">
        <f t="shared" si="107"/>
        <v>0</v>
      </c>
      <c r="CS59" s="230">
        <f t="shared" si="107"/>
        <v>0</v>
      </c>
      <c r="CT59" s="230">
        <f t="shared" si="107"/>
        <v>0</v>
      </c>
      <c r="CU59" s="230">
        <f t="shared" si="107"/>
        <v>0</v>
      </c>
      <c r="CV59" s="230">
        <f t="shared" si="107"/>
        <v>0</v>
      </c>
      <c r="CW59" s="230">
        <f t="shared" si="107"/>
        <v>0</v>
      </c>
      <c r="CX59" s="230">
        <f t="shared" si="107"/>
        <v>0</v>
      </c>
      <c r="CY59" s="230">
        <f t="shared" si="107"/>
        <v>0</v>
      </c>
      <c r="CZ59" s="230">
        <f t="shared" si="107"/>
        <v>0</v>
      </c>
      <c r="DA59" s="230">
        <f t="shared" si="107"/>
        <v>0</v>
      </c>
      <c r="DB59" s="230">
        <f t="shared" si="107"/>
        <v>0</v>
      </c>
      <c r="DC59" s="230">
        <f t="shared" si="107"/>
        <v>0</v>
      </c>
      <c r="DD59" s="230">
        <f t="shared" si="107"/>
        <v>0</v>
      </c>
      <c r="DE59" s="230">
        <f t="shared" si="107"/>
        <v>0</v>
      </c>
      <c r="DF59" s="230">
        <f t="shared" si="107"/>
        <v>0</v>
      </c>
      <c r="DG59" s="230">
        <f t="shared" si="107"/>
        <v>0</v>
      </c>
      <c r="DH59" s="230">
        <f t="shared" si="107"/>
        <v>0</v>
      </c>
      <c r="DI59" s="230">
        <f t="shared" si="107"/>
        <v>0</v>
      </c>
      <c r="DJ59" s="230">
        <f t="shared" si="107"/>
        <v>0</v>
      </c>
      <c r="DK59" s="230">
        <f t="shared" si="107"/>
        <v>0</v>
      </c>
      <c r="DL59" s="230">
        <f t="shared" si="107"/>
        <v>0</v>
      </c>
      <c r="DM59" s="230">
        <f t="shared" si="107"/>
        <v>0</v>
      </c>
      <c r="DN59" s="230">
        <f t="shared" si="107"/>
        <v>0</v>
      </c>
      <c r="DO59" s="230">
        <f t="shared" si="107"/>
        <v>0</v>
      </c>
      <c r="DP59" s="230">
        <f t="shared" si="107"/>
        <v>0</v>
      </c>
      <c r="DQ59" s="230">
        <f t="shared" si="107"/>
        <v>0</v>
      </c>
      <c r="DR59" s="230">
        <f t="shared" ref="DR59:GC59" si="108">IFERROR((DR57/DR55),0)</f>
        <v>0</v>
      </c>
      <c r="DS59" s="230">
        <f t="shared" si="108"/>
        <v>0</v>
      </c>
      <c r="DT59" s="230">
        <f t="shared" si="108"/>
        <v>0</v>
      </c>
      <c r="DU59" s="230">
        <f t="shared" si="108"/>
        <v>0</v>
      </c>
      <c r="DV59" s="230">
        <f t="shared" si="108"/>
        <v>0</v>
      </c>
      <c r="DW59" s="230">
        <f t="shared" si="108"/>
        <v>0</v>
      </c>
      <c r="DX59" s="230">
        <f t="shared" si="108"/>
        <v>0</v>
      </c>
      <c r="DY59" s="230">
        <f t="shared" si="108"/>
        <v>0</v>
      </c>
      <c r="DZ59" s="230">
        <f t="shared" si="108"/>
        <v>0</v>
      </c>
      <c r="EA59" s="230">
        <f t="shared" si="108"/>
        <v>0</v>
      </c>
      <c r="EB59" s="230">
        <f t="shared" si="108"/>
        <v>0</v>
      </c>
      <c r="EC59" s="230">
        <f t="shared" si="108"/>
        <v>0</v>
      </c>
      <c r="ED59" s="230">
        <f t="shared" si="108"/>
        <v>0</v>
      </c>
      <c r="EE59" s="230">
        <f t="shared" si="108"/>
        <v>0</v>
      </c>
      <c r="EF59" s="230">
        <f t="shared" si="108"/>
        <v>0</v>
      </c>
      <c r="EG59" s="230">
        <f t="shared" si="108"/>
        <v>0</v>
      </c>
      <c r="EH59" s="230">
        <f t="shared" si="108"/>
        <v>0</v>
      </c>
      <c r="EI59" s="230">
        <f t="shared" si="108"/>
        <v>0</v>
      </c>
      <c r="EJ59" s="230">
        <f t="shared" si="108"/>
        <v>0</v>
      </c>
      <c r="EK59" s="230">
        <f t="shared" si="108"/>
        <v>0</v>
      </c>
      <c r="EL59" s="230">
        <f t="shared" si="108"/>
        <v>0</v>
      </c>
      <c r="EM59" s="230">
        <f t="shared" si="108"/>
        <v>0</v>
      </c>
      <c r="EN59" s="230">
        <f t="shared" si="108"/>
        <v>0</v>
      </c>
      <c r="EO59" s="230">
        <f t="shared" si="108"/>
        <v>0</v>
      </c>
      <c r="EP59" s="230">
        <f t="shared" si="108"/>
        <v>0</v>
      </c>
      <c r="EQ59" s="230">
        <f t="shared" si="108"/>
        <v>0</v>
      </c>
      <c r="ER59" s="230">
        <f t="shared" si="108"/>
        <v>0</v>
      </c>
      <c r="ES59" s="230">
        <f t="shared" si="108"/>
        <v>0</v>
      </c>
      <c r="ET59" s="230">
        <f t="shared" si="108"/>
        <v>0</v>
      </c>
      <c r="EU59" s="230">
        <f t="shared" si="108"/>
        <v>0</v>
      </c>
      <c r="EV59" s="230">
        <f t="shared" si="108"/>
        <v>0</v>
      </c>
      <c r="EW59" s="230">
        <f t="shared" si="108"/>
        <v>0</v>
      </c>
      <c r="EX59" s="230">
        <f t="shared" si="108"/>
        <v>0</v>
      </c>
      <c r="EY59" s="230">
        <f t="shared" si="108"/>
        <v>0</v>
      </c>
      <c r="EZ59" s="230">
        <f t="shared" si="108"/>
        <v>0</v>
      </c>
      <c r="FA59" s="230">
        <f t="shared" si="108"/>
        <v>0</v>
      </c>
      <c r="FB59" s="230">
        <f t="shared" si="108"/>
        <v>0</v>
      </c>
      <c r="FC59" s="230">
        <f t="shared" si="108"/>
        <v>0</v>
      </c>
      <c r="FD59" s="230">
        <f t="shared" si="108"/>
        <v>0</v>
      </c>
      <c r="FE59" s="230">
        <f t="shared" si="108"/>
        <v>0</v>
      </c>
      <c r="FF59" s="230">
        <f t="shared" si="108"/>
        <v>0</v>
      </c>
      <c r="FG59" s="230">
        <f t="shared" si="108"/>
        <v>0</v>
      </c>
      <c r="FH59" s="230">
        <f t="shared" si="108"/>
        <v>0</v>
      </c>
      <c r="FI59" s="230">
        <f t="shared" si="108"/>
        <v>0</v>
      </c>
      <c r="FJ59" s="230">
        <f t="shared" si="108"/>
        <v>0</v>
      </c>
      <c r="FK59" s="230">
        <f t="shared" si="108"/>
        <v>0</v>
      </c>
      <c r="FL59" s="230">
        <f t="shared" si="108"/>
        <v>0</v>
      </c>
      <c r="FM59" s="230">
        <f t="shared" si="108"/>
        <v>0</v>
      </c>
      <c r="FN59" s="230">
        <f t="shared" si="108"/>
        <v>0</v>
      </c>
      <c r="FO59" s="230">
        <f t="shared" si="108"/>
        <v>0</v>
      </c>
      <c r="FP59" s="230">
        <f t="shared" si="108"/>
        <v>0</v>
      </c>
      <c r="FQ59" s="230">
        <f t="shared" si="108"/>
        <v>0</v>
      </c>
      <c r="FR59" s="230">
        <f t="shared" si="108"/>
        <v>0</v>
      </c>
      <c r="FS59" s="230">
        <f t="shared" si="108"/>
        <v>0</v>
      </c>
      <c r="FT59" s="230">
        <f t="shared" si="108"/>
        <v>0</v>
      </c>
      <c r="FU59" s="230">
        <f t="shared" si="108"/>
        <v>0</v>
      </c>
      <c r="FV59" s="230">
        <f t="shared" si="108"/>
        <v>0</v>
      </c>
      <c r="FW59" s="230">
        <f t="shared" si="108"/>
        <v>0</v>
      </c>
      <c r="FX59" s="230">
        <f t="shared" si="108"/>
        <v>0</v>
      </c>
      <c r="FY59" s="230">
        <f t="shared" si="108"/>
        <v>0</v>
      </c>
      <c r="FZ59" s="230">
        <f t="shared" si="108"/>
        <v>0</v>
      </c>
      <c r="GA59" s="230">
        <f t="shared" si="108"/>
        <v>0</v>
      </c>
      <c r="GB59" s="230">
        <f t="shared" si="108"/>
        <v>0</v>
      </c>
      <c r="GC59" s="230">
        <f t="shared" si="108"/>
        <v>0</v>
      </c>
      <c r="GD59" s="230">
        <f t="shared" ref="GD59:IO59" si="109">IFERROR((GD57/GD55),0)</f>
        <v>0</v>
      </c>
      <c r="GE59" s="230">
        <f t="shared" si="109"/>
        <v>0</v>
      </c>
      <c r="GF59" s="230">
        <f t="shared" si="109"/>
        <v>0</v>
      </c>
      <c r="GG59" s="230">
        <f t="shared" si="109"/>
        <v>0</v>
      </c>
      <c r="GH59" s="230">
        <f t="shared" si="109"/>
        <v>0</v>
      </c>
      <c r="GI59" s="230">
        <f t="shared" si="109"/>
        <v>0</v>
      </c>
      <c r="GJ59" s="230">
        <f t="shared" si="109"/>
        <v>0</v>
      </c>
      <c r="GK59" s="230">
        <f t="shared" si="109"/>
        <v>0</v>
      </c>
      <c r="GL59" s="230">
        <f t="shared" si="109"/>
        <v>0</v>
      </c>
      <c r="GM59" s="230">
        <f t="shared" si="109"/>
        <v>0</v>
      </c>
      <c r="GN59" s="230">
        <f t="shared" si="109"/>
        <v>0</v>
      </c>
      <c r="GO59" s="230">
        <f t="shared" si="109"/>
        <v>0</v>
      </c>
      <c r="GP59" s="230">
        <f t="shared" si="109"/>
        <v>0</v>
      </c>
      <c r="GQ59" s="230">
        <f t="shared" si="109"/>
        <v>0</v>
      </c>
      <c r="GR59" s="230">
        <f t="shared" si="109"/>
        <v>0</v>
      </c>
      <c r="GS59" s="230">
        <f t="shared" si="109"/>
        <v>0</v>
      </c>
      <c r="GT59" s="230">
        <f t="shared" si="109"/>
        <v>0</v>
      </c>
      <c r="GU59" s="230">
        <f t="shared" si="109"/>
        <v>0</v>
      </c>
      <c r="GV59" s="230">
        <f t="shared" si="109"/>
        <v>0</v>
      </c>
      <c r="GW59" s="230">
        <f t="shared" si="109"/>
        <v>0</v>
      </c>
      <c r="GX59" s="230">
        <f t="shared" si="109"/>
        <v>0</v>
      </c>
      <c r="GY59" s="230">
        <f t="shared" si="109"/>
        <v>0</v>
      </c>
      <c r="GZ59" s="230">
        <f t="shared" si="109"/>
        <v>0</v>
      </c>
      <c r="HA59" s="230">
        <f t="shared" si="109"/>
        <v>0</v>
      </c>
      <c r="HB59" s="230">
        <f t="shared" si="109"/>
        <v>0</v>
      </c>
      <c r="HC59" s="230">
        <f t="shared" si="109"/>
        <v>0</v>
      </c>
      <c r="HD59" s="230">
        <f t="shared" si="109"/>
        <v>0</v>
      </c>
      <c r="HE59" s="230">
        <f t="shared" si="109"/>
        <v>0</v>
      </c>
      <c r="HF59" s="230">
        <f t="shared" si="109"/>
        <v>0</v>
      </c>
      <c r="HG59" s="230">
        <f t="shared" si="109"/>
        <v>0</v>
      </c>
      <c r="HH59" s="230">
        <f t="shared" si="109"/>
        <v>0</v>
      </c>
      <c r="HI59" s="230">
        <f t="shared" si="109"/>
        <v>0</v>
      </c>
      <c r="HJ59" s="230">
        <f t="shared" si="109"/>
        <v>0</v>
      </c>
      <c r="HK59" s="230">
        <f t="shared" si="109"/>
        <v>0</v>
      </c>
      <c r="HL59" s="230">
        <f t="shared" si="109"/>
        <v>0</v>
      </c>
      <c r="HM59" s="230">
        <f t="shared" si="109"/>
        <v>0</v>
      </c>
      <c r="HN59" s="230">
        <f t="shared" si="109"/>
        <v>0</v>
      </c>
      <c r="HO59" s="230">
        <f t="shared" si="109"/>
        <v>0</v>
      </c>
      <c r="HP59" s="230">
        <f t="shared" si="109"/>
        <v>0</v>
      </c>
      <c r="HQ59" s="230">
        <f t="shared" si="109"/>
        <v>0</v>
      </c>
      <c r="HR59" s="230">
        <f t="shared" si="109"/>
        <v>0</v>
      </c>
      <c r="HS59" s="230">
        <f t="shared" si="109"/>
        <v>0</v>
      </c>
      <c r="HT59" s="230">
        <f t="shared" si="109"/>
        <v>0</v>
      </c>
      <c r="HU59" s="230">
        <f t="shared" si="109"/>
        <v>0</v>
      </c>
      <c r="HV59" s="230">
        <f t="shared" si="109"/>
        <v>0</v>
      </c>
      <c r="HW59" s="230">
        <f t="shared" si="109"/>
        <v>0</v>
      </c>
      <c r="HX59" s="230">
        <f t="shared" si="109"/>
        <v>0</v>
      </c>
      <c r="HY59" s="230">
        <f t="shared" si="109"/>
        <v>0</v>
      </c>
      <c r="HZ59" s="230">
        <f t="shared" si="109"/>
        <v>0</v>
      </c>
      <c r="IA59" s="230">
        <f t="shared" si="109"/>
        <v>0</v>
      </c>
      <c r="IB59" s="230">
        <f t="shared" si="109"/>
        <v>0</v>
      </c>
      <c r="IC59" s="230">
        <f t="shared" si="109"/>
        <v>0</v>
      </c>
      <c r="ID59" s="230">
        <f t="shared" si="109"/>
        <v>0</v>
      </c>
      <c r="IE59" s="230">
        <f t="shared" si="109"/>
        <v>0</v>
      </c>
      <c r="IF59" s="230">
        <f t="shared" si="109"/>
        <v>0</v>
      </c>
      <c r="IG59" s="230">
        <f t="shared" si="109"/>
        <v>0</v>
      </c>
      <c r="IH59" s="230">
        <f t="shared" si="109"/>
        <v>0</v>
      </c>
      <c r="II59" s="230">
        <f t="shared" si="109"/>
        <v>0</v>
      </c>
      <c r="IJ59" s="230">
        <f t="shared" si="109"/>
        <v>0</v>
      </c>
      <c r="IK59" s="230">
        <f t="shared" si="109"/>
        <v>0</v>
      </c>
      <c r="IL59" s="230">
        <f t="shared" si="109"/>
        <v>0</v>
      </c>
      <c r="IM59" s="230">
        <f t="shared" si="109"/>
        <v>0</v>
      </c>
      <c r="IN59" s="230">
        <f t="shared" si="109"/>
        <v>0</v>
      </c>
      <c r="IO59" s="230">
        <f t="shared" si="109"/>
        <v>0</v>
      </c>
      <c r="IP59" s="230">
        <f t="shared" ref="IP59:KU59" si="110">IFERROR((IP57/IP55),0)</f>
        <v>0</v>
      </c>
      <c r="IQ59" s="230">
        <f t="shared" si="110"/>
        <v>0</v>
      </c>
      <c r="IR59" s="230">
        <f t="shared" si="110"/>
        <v>0</v>
      </c>
      <c r="IS59" s="230">
        <f t="shared" si="110"/>
        <v>0</v>
      </c>
      <c r="IT59" s="230">
        <f t="shared" si="110"/>
        <v>0</v>
      </c>
      <c r="IU59" s="230">
        <f t="shared" si="110"/>
        <v>0</v>
      </c>
      <c r="IV59" s="230">
        <f t="shared" si="110"/>
        <v>0</v>
      </c>
      <c r="IW59" s="230">
        <f t="shared" si="110"/>
        <v>0</v>
      </c>
      <c r="IX59" s="230">
        <f t="shared" si="110"/>
        <v>0</v>
      </c>
      <c r="IY59" s="230">
        <f t="shared" si="110"/>
        <v>0</v>
      </c>
      <c r="IZ59" s="230">
        <f t="shared" si="110"/>
        <v>0</v>
      </c>
      <c r="JA59" s="230">
        <f t="shared" si="110"/>
        <v>0</v>
      </c>
      <c r="JB59" s="230">
        <f t="shared" si="110"/>
        <v>0</v>
      </c>
      <c r="JC59" s="230">
        <f t="shared" si="110"/>
        <v>0</v>
      </c>
      <c r="JD59" s="230">
        <f t="shared" si="110"/>
        <v>0</v>
      </c>
      <c r="JE59" s="230">
        <f t="shared" si="110"/>
        <v>0</v>
      </c>
      <c r="JF59" s="230">
        <f t="shared" si="110"/>
        <v>0</v>
      </c>
      <c r="JG59" s="230">
        <f t="shared" si="110"/>
        <v>0</v>
      </c>
      <c r="JH59" s="230">
        <f t="shared" si="110"/>
        <v>0</v>
      </c>
      <c r="JI59" s="230">
        <f t="shared" si="110"/>
        <v>0</v>
      </c>
      <c r="JJ59" s="230">
        <f t="shared" si="110"/>
        <v>0</v>
      </c>
      <c r="JK59" s="230">
        <f t="shared" si="110"/>
        <v>0</v>
      </c>
      <c r="JL59" s="230">
        <f t="shared" si="110"/>
        <v>0</v>
      </c>
      <c r="JM59" s="230">
        <f t="shared" si="110"/>
        <v>0</v>
      </c>
      <c r="JN59" s="230">
        <f t="shared" si="110"/>
        <v>0</v>
      </c>
      <c r="JO59" s="230">
        <f t="shared" si="110"/>
        <v>0</v>
      </c>
      <c r="JP59" s="230">
        <f t="shared" si="110"/>
        <v>0</v>
      </c>
      <c r="JQ59" s="230">
        <f t="shared" si="110"/>
        <v>0</v>
      </c>
      <c r="JR59" s="230">
        <f t="shared" si="110"/>
        <v>0</v>
      </c>
      <c r="JS59" s="230">
        <f t="shared" si="110"/>
        <v>0</v>
      </c>
      <c r="JT59" s="230">
        <f t="shared" si="110"/>
        <v>0</v>
      </c>
      <c r="JU59" s="230">
        <f t="shared" si="110"/>
        <v>0</v>
      </c>
      <c r="JV59" s="230">
        <f t="shared" si="110"/>
        <v>0</v>
      </c>
      <c r="JW59" s="230">
        <f t="shared" si="110"/>
        <v>0</v>
      </c>
      <c r="JX59" s="230">
        <f t="shared" si="110"/>
        <v>0</v>
      </c>
      <c r="JY59" s="230">
        <f t="shared" si="110"/>
        <v>0</v>
      </c>
      <c r="JZ59" s="230">
        <f t="shared" si="110"/>
        <v>0</v>
      </c>
      <c r="KA59" s="230">
        <f t="shared" si="110"/>
        <v>0</v>
      </c>
      <c r="KB59" s="230">
        <f t="shared" si="110"/>
        <v>0</v>
      </c>
      <c r="KC59" s="230">
        <f t="shared" si="110"/>
        <v>0</v>
      </c>
      <c r="KD59" s="230">
        <f t="shared" si="110"/>
        <v>0</v>
      </c>
      <c r="KE59" s="230">
        <f t="shared" si="110"/>
        <v>0</v>
      </c>
      <c r="KF59" s="230">
        <f t="shared" si="110"/>
        <v>0</v>
      </c>
      <c r="KG59" s="230">
        <f t="shared" si="110"/>
        <v>0</v>
      </c>
      <c r="KH59" s="230">
        <f t="shared" si="110"/>
        <v>0</v>
      </c>
      <c r="KI59" s="230">
        <f t="shared" si="110"/>
        <v>0</v>
      </c>
      <c r="KJ59" s="230">
        <f t="shared" si="110"/>
        <v>0</v>
      </c>
      <c r="KK59" s="230">
        <f t="shared" si="110"/>
        <v>0</v>
      </c>
      <c r="KL59" s="230">
        <f t="shared" si="110"/>
        <v>0</v>
      </c>
      <c r="KM59" s="230">
        <f t="shared" si="110"/>
        <v>0</v>
      </c>
      <c r="KN59" s="230">
        <f t="shared" si="110"/>
        <v>0</v>
      </c>
      <c r="KO59" s="230">
        <f t="shared" si="110"/>
        <v>0</v>
      </c>
      <c r="KP59" s="230">
        <f t="shared" si="110"/>
        <v>0</v>
      </c>
      <c r="KQ59" s="230">
        <f t="shared" si="110"/>
        <v>0</v>
      </c>
      <c r="KR59" s="230">
        <f t="shared" si="110"/>
        <v>0</v>
      </c>
      <c r="KS59" s="230">
        <f t="shared" si="110"/>
        <v>0</v>
      </c>
      <c r="KT59" s="230">
        <f t="shared" si="110"/>
        <v>0</v>
      </c>
      <c r="KU59" s="230">
        <f t="shared" si="110"/>
        <v>0</v>
      </c>
    </row>
    <row r="60" spans="2:307" x14ac:dyDescent="0.15">
      <c r="B60" s="215">
        <f t="shared" si="95"/>
        <v>26</v>
      </c>
      <c r="C60" s="222" t="s">
        <v>405</v>
      </c>
      <c r="D60" s="222"/>
      <c r="E60" s="223" t="s">
        <v>3</v>
      </c>
      <c r="F60" s="224"/>
      <c r="G60" s="229"/>
      <c r="H60" s="230">
        <f>H58*H59</f>
        <v>0</v>
      </c>
      <c r="I60" s="230">
        <f t="shared" ref="I60:BE60" si="111">I58*I59</f>
        <v>0</v>
      </c>
      <c r="J60" s="230">
        <f t="shared" si="111"/>
        <v>0</v>
      </c>
      <c r="K60" s="230">
        <f t="shared" si="111"/>
        <v>0</v>
      </c>
      <c r="L60" s="230">
        <f t="shared" si="111"/>
        <v>0</v>
      </c>
      <c r="M60" s="230">
        <f t="shared" si="111"/>
        <v>0</v>
      </c>
      <c r="N60" s="230">
        <f t="shared" si="111"/>
        <v>0</v>
      </c>
      <c r="O60" s="230">
        <f t="shared" si="111"/>
        <v>0</v>
      </c>
      <c r="P60" s="230">
        <f t="shared" si="111"/>
        <v>0</v>
      </c>
      <c r="Q60" s="230">
        <f t="shared" si="111"/>
        <v>0</v>
      </c>
      <c r="R60" s="230">
        <f t="shared" si="111"/>
        <v>0</v>
      </c>
      <c r="S60" s="230">
        <f t="shared" si="111"/>
        <v>0</v>
      </c>
      <c r="T60" s="230">
        <f t="shared" si="111"/>
        <v>0</v>
      </c>
      <c r="U60" s="230">
        <f t="shared" si="111"/>
        <v>0</v>
      </c>
      <c r="V60" s="230">
        <f t="shared" si="111"/>
        <v>0</v>
      </c>
      <c r="W60" s="230">
        <f t="shared" si="111"/>
        <v>0</v>
      </c>
      <c r="X60" s="230">
        <f t="shared" si="111"/>
        <v>0</v>
      </c>
      <c r="Y60" s="230">
        <f t="shared" si="111"/>
        <v>0</v>
      </c>
      <c r="Z60" s="230">
        <f t="shared" si="111"/>
        <v>0</v>
      </c>
      <c r="AA60" s="230">
        <f t="shared" si="111"/>
        <v>0</v>
      </c>
      <c r="AB60" s="230">
        <f t="shared" si="111"/>
        <v>0</v>
      </c>
      <c r="AC60" s="230">
        <f t="shared" si="111"/>
        <v>0</v>
      </c>
      <c r="AD60" s="230">
        <f t="shared" si="111"/>
        <v>0</v>
      </c>
      <c r="AE60" s="230">
        <f t="shared" si="111"/>
        <v>0</v>
      </c>
      <c r="AF60" s="230">
        <f t="shared" si="111"/>
        <v>0</v>
      </c>
      <c r="AG60" s="230">
        <f t="shared" si="111"/>
        <v>0</v>
      </c>
      <c r="AH60" s="230">
        <f t="shared" si="111"/>
        <v>0</v>
      </c>
      <c r="AI60" s="230">
        <f t="shared" si="111"/>
        <v>0</v>
      </c>
      <c r="AJ60" s="230">
        <f t="shared" si="111"/>
        <v>0</v>
      </c>
      <c r="AK60" s="230">
        <f t="shared" si="111"/>
        <v>0</v>
      </c>
      <c r="AL60" s="230">
        <f t="shared" si="111"/>
        <v>0</v>
      </c>
      <c r="AM60" s="230">
        <f t="shared" si="111"/>
        <v>0</v>
      </c>
      <c r="AN60" s="230">
        <f t="shared" si="111"/>
        <v>0</v>
      </c>
      <c r="AO60" s="230">
        <f t="shared" si="111"/>
        <v>0</v>
      </c>
      <c r="AP60" s="230">
        <f t="shared" si="111"/>
        <v>0</v>
      </c>
      <c r="AQ60" s="230">
        <f t="shared" si="111"/>
        <v>0</v>
      </c>
      <c r="AR60" s="230">
        <f t="shared" si="111"/>
        <v>0</v>
      </c>
      <c r="AS60" s="230">
        <f t="shared" si="111"/>
        <v>0</v>
      </c>
      <c r="AT60" s="230">
        <f t="shared" si="111"/>
        <v>0</v>
      </c>
      <c r="AU60" s="230">
        <f t="shared" si="111"/>
        <v>0</v>
      </c>
      <c r="AV60" s="230">
        <f t="shared" si="111"/>
        <v>0</v>
      </c>
      <c r="AW60" s="230">
        <f t="shared" si="111"/>
        <v>0</v>
      </c>
      <c r="AX60" s="230">
        <f t="shared" si="111"/>
        <v>0</v>
      </c>
      <c r="AY60" s="230">
        <f t="shared" si="111"/>
        <v>0</v>
      </c>
      <c r="AZ60" s="230">
        <f t="shared" si="111"/>
        <v>0</v>
      </c>
      <c r="BA60" s="230">
        <f t="shared" si="111"/>
        <v>0</v>
      </c>
      <c r="BB60" s="230">
        <f t="shared" si="111"/>
        <v>0</v>
      </c>
      <c r="BC60" s="230">
        <f t="shared" si="111"/>
        <v>0</v>
      </c>
      <c r="BD60" s="230">
        <f t="shared" si="111"/>
        <v>0</v>
      </c>
      <c r="BE60" s="230">
        <f t="shared" si="111"/>
        <v>0</v>
      </c>
      <c r="BF60" s="230">
        <f t="shared" ref="BF60:DQ60" si="112">BF58*BF59</f>
        <v>0</v>
      </c>
      <c r="BG60" s="230">
        <f t="shared" si="112"/>
        <v>0</v>
      </c>
      <c r="BH60" s="230">
        <f t="shared" si="112"/>
        <v>0</v>
      </c>
      <c r="BI60" s="230">
        <f t="shared" si="112"/>
        <v>0</v>
      </c>
      <c r="BJ60" s="230">
        <f t="shared" si="112"/>
        <v>0</v>
      </c>
      <c r="BK60" s="230">
        <f t="shared" si="112"/>
        <v>0</v>
      </c>
      <c r="BL60" s="230">
        <f t="shared" si="112"/>
        <v>0</v>
      </c>
      <c r="BM60" s="230">
        <f t="shared" si="112"/>
        <v>0</v>
      </c>
      <c r="BN60" s="230">
        <f t="shared" si="112"/>
        <v>0</v>
      </c>
      <c r="BO60" s="230">
        <f t="shared" si="112"/>
        <v>0</v>
      </c>
      <c r="BP60" s="230">
        <f t="shared" si="112"/>
        <v>0</v>
      </c>
      <c r="BQ60" s="230">
        <f t="shared" si="112"/>
        <v>0</v>
      </c>
      <c r="BR60" s="230">
        <f t="shared" si="112"/>
        <v>0</v>
      </c>
      <c r="BS60" s="230">
        <f t="shared" si="112"/>
        <v>0</v>
      </c>
      <c r="BT60" s="230">
        <f t="shared" si="112"/>
        <v>0</v>
      </c>
      <c r="BU60" s="230">
        <f t="shared" si="112"/>
        <v>0</v>
      </c>
      <c r="BV60" s="230">
        <f t="shared" si="112"/>
        <v>0</v>
      </c>
      <c r="BW60" s="230">
        <f t="shared" si="112"/>
        <v>0</v>
      </c>
      <c r="BX60" s="230">
        <f t="shared" si="112"/>
        <v>0</v>
      </c>
      <c r="BY60" s="230">
        <f t="shared" si="112"/>
        <v>0</v>
      </c>
      <c r="BZ60" s="230">
        <f t="shared" si="112"/>
        <v>0</v>
      </c>
      <c r="CA60" s="230">
        <f t="shared" si="112"/>
        <v>0</v>
      </c>
      <c r="CB60" s="230">
        <f t="shared" si="112"/>
        <v>0</v>
      </c>
      <c r="CC60" s="230">
        <f t="shared" si="112"/>
        <v>0</v>
      </c>
      <c r="CD60" s="230">
        <f t="shared" si="112"/>
        <v>0</v>
      </c>
      <c r="CE60" s="230">
        <f t="shared" si="112"/>
        <v>0</v>
      </c>
      <c r="CF60" s="230">
        <f t="shared" si="112"/>
        <v>0</v>
      </c>
      <c r="CG60" s="230">
        <f t="shared" si="112"/>
        <v>0</v>
      </c>
      <c r="CH60" s="230">
        <f t="shared" si="112"/>
        <v>0</v>
      </c>
      <c r="CI60" s="230">
        <f t="shared" si="112"/>
        <v>0</v>
      </c>
      <c r="CJ60" s="230">
        <f t="shared" si="112"/>
        <v>0</v>
      </c>
      <c r="CK60" s="230">
        <f t="shared" si="112"/>
        <v>0</v>
      </c>
      <c r="CL60" s="230">
        <f t="shared" si="112"/>
        <v>0</v>
      </c>
      <c r="CM60" s="230">
        <f t="shared" si="112"/>
        <v>0</v>
      </c>
      <c r="CN60" s="230">
        <f t="shared" si="112"/>
        <v>0</v>
      </c>
      <c r="CO60" s="230">
        <f t="shared" si="112"/>
        <v>0</v>
      </c>
      <c r="CP60" s="230">
        <f t="shared" si="112"/>
        <v>0</v>
      </c>
      <c r="CQ60" s="230">
        <f t="shared" si="112"/>
        <v>0</v>
      </c>
      <c r="CR60" s="230">
        <f t="shared" si="112"/>
        <v>0</v>
      </c>
      <c r="CS60" s="230">
        <f t="shared" si="112"/>
        <v>0</v>
      </c>
      <c r="CT60" s="230">
        <f t="shared" si="112"/>
        <v>0</v>
      </c>
      <c r="CU60" s="230">
        <f t="shared" si="112"/>
        <v>0</v>
      </c>
      <c r="CV60" s="230">
        <f t="shared" si="112"/>
        <v>0</v>
      </c>
      <c r="CW60" s="230">
        <f t="shared" si="112"/>
        <v>0</v>
      </c>
      <c r="CX60" s="230">
        <f t="shared" si="112"/>
        <v>0</v>
      </c>
      <c r="CY60" s="230">
        <f t="shared" si="112"/>
        <v>0</v>
      </c>
      <c r="CZ60" s="230">
        <f t="shared" si="112"/>
        <v>0</v>
      </c>
      <c r="DA60" s="230">
        <f t="shared" si="112"/>
        <v>0</v>
      </c>
      <c r="DB60" s="230">
        <f t="shared" si="112"/>
        <v>0</v>
      </c>
      <c r="DC60" s="230">
        <f t="shared" si="112"/>
        <v>0</v>
      </c>
      <c r="DD60" s="230">
        <f t="shared" si="112"/>
        <v>0</v>
      </c>
      <c r="DE60" s="230">
        <f t="shared" si="112"/>
        <v>0</v>
      </c>
      <c r="DF60" s="230">
        <f t="shared" si="112"/>
        <v>0</v>
      </c>
      <c r="DG60" s="230">
        <f t="shared" si="112"/>
        <v>0</v>
      </c>
      <c r="DH60" s="230">
        <f t="shared" si="112"/>
        <v>0</v>
      </c>
      <c r="DI60" s="230">
        <f t="shared" si="112"/>
        <v>0</v>
      </c>
      <c r="DJ60" s="230">
        <f t="shared" si="112"/>
        <v>0</v>
      </c>
      <c r="DK60" s="230">
        <f t="shared" si="112"/>
        <v>0</v>
      </c>
      <c r="DL60" s="230">
        <f t="shared" si="112"/>
        <v>0</v>
      </c>
      <c r="DM60" s="230">
        <f t="shared" si="112"/>
        <v>0</v>
      </c>
      <c r="DN60" s="230">
        <f t="shared" si="112"/>
        <v>0</v>
      </c>
      <c r="DO60" s="230">
        <f t="shared" si="112"/>
        <v>0</v>
      </c>
      <c r="DP60" s="230">
        <f t="shared" si="112"/>
        <v>0</v>
      </c>
      <c r="DQ60" s="230">
        <f t="shared" si="112"/>
        <v>0</v>
      </c>
      <c r="DR60" s="230">
        <f t="shared" ref="DR60:GC60" si="113">DR58*DR59</f>
        <v>0</v>
      </c>
      <c r="DS60" s="230">
        <f t="shared" si="113"/>
        <v>0</v>
      </c>
      <c r="DT60" s="230">
        <f t="shared" si="113"/>
        <v>0</v>
      </c>
      <c r="DU60" s="230">
        <f t="shared" si="113"/>
        <v>0</v>
      </c>
      <c r="DV60" s="230">
        <f t="shared" si="113"/>
        <v>0</v>
      </c>
      <c r="DW60" s="230">
        <f t="shared" si="113"/>
        <v>0</v>
      </c>
      <c r="DX60" s="230">
        <f t="shared" si="113"/>
        <v>0</v>
      </c>
      <c r="DY60" s="230">
        <f t="shared" si="113"/>
        <v>0</v>
      </c>
      <c r="DZ60" s="230">
        <f t="shared" si="113"/>
        <v>0</v>
      </c>
      <c r="EA60" s="230">
        <f t="shared" si="113"/>
        <v>0</v>
      </c>
      <c r="EB60" s="230">
        <f t="shared" si="113"/>
        <v>0</v>
      </c>
      <c r="EC60" s="230">
        <f t="shared" si="113"/>
        <v>0</v>
      </c>
      <c r="ED60" s="230">
        <f t="shared" si="113"/>
        <v>0</v>
      </c>
      <c r="EE60" s="230">
        <f t="shared" si="113"/>
        <v>0</v>
      </c>
      <c r="EF60" s="230">
        <f t="shared" si="113"/>
        <v>0</v>
      </c>
      <c r="EG60" s="230">
        <f t="shared" si="113"/>
        <v>0</v>
      </c>
      <c r="EH60" s="230">
        <f t="shared" si="113"/>
        <v>0</v>
      </c>
      <c r="EI60" s="230">
        <f t="shared" si="113"/>
        <v>0</v>
      </c>
      <c r="EJ60" s="230">
        <f t="shared" si="113"/>
        <v>0</v>
      </c>
      <c r="EK60" s="230">
        <f t="shared" si="113"/>
        <v>0</v>
      </c>
      <c r="EL60" s="230">
        <f t="shared" si="113"/>
        <v>0</v>
      </c>
      <c r="EM60" s="230">
        <f t="shared" si="113"/>
        <v>0</v>
      </c>
      <c r="EN60" s="230">
        <f t="shared" si="113"/>
        <v>0</v>
      </c>
      <c r="EO60" s="230">
        <f t="shared" si="113"/>
        <v>0</v>
      </c>
      <c r="EP60" s="230">
        <f t="shared" si="113"/>
        <v>0</v>
      </c>
      <c r="EQ60" s="230">
        <f t="shared" si="113"/>
        <v>0</v>
      </c>
      <c r="ER60" s="230">
        <f t="shared" si="113"/>
        <v>0</v>
      </c>
      <c r="ES60" s="230">
        <f t="shared" si="113"/>
        <v>0</v>
      </c>
      <c r="ET60" s="230">
        <f t="shared" si="113"/>
        <v>0</v>
      </c>
      <c r="EU60" s="230">
        <f t="shared" si="113"/>
        <v>0</v>
      </c>
      <c r="EV60" s="230">
        <f t="shared" si="113"/>
        <v>0</v>
      </c>
      <c r="EW60" s="230">
        <f t="shared" si="113"/>
        <v>0</v>
      </c>
      <c r="EX60" s="230">
        <f t="shared" si="113"/>
        <v>0</v>
      </c>
      <c r="EY60" s="230">
        <f t="shared" si="113"/>
        <v>0</v>
      </c>
      <c r="EZ60" s="230">
        <f t="shared" si="113"/>
        <v>0</v>
      </c>
      <c r="FA60" s="230">
        <f t="shared" si="113"/>
        <v>0</v>
      </c>
      <c r="FB60" s="230">
        <f t="shared" si="113"/>
        <v>0</v>
      </c>
      <c r="FC60" s="230">
        <f t="shared" si="113"/>
        <v>0</v>
      </c>
      <c r="FD60" s="230">
        <f t="shared" si="113"/>
        <v>0</v>
      </c>
      <c r="FE60" s="230">
        <f t="shared" si="113"/>
        <v>0</v>
      </c>
      <c r="FF60" s="230">
        <f t="shared" si="113"/>
        <v>0</v>
      </c>
      <c r="FG60" s="230">
        <f t="shared" si="113"/>
        <v>0</v>
      </c>
      <c r="FH60" s="230">
        <f t="shared" si="113"/>
        <v>0</v>
      </c>
      <c r="FI60" s="230">
        <f t="shared" si="113"/>
        <v>0</v>
      </c>
      <c r="FJ60" s="230">
        <f t="shared" si="113"/>
        <v>0</v>
      </c>
      <c r="FK60" s="230">
        <f t="shared" si="113"/>
        <v>0</v>
      </c>
      <c r="FL60" s="230">
        <f t="shared" si="113"/>
        <v>0</v>
      </c>
      <c r="FM60" s="230">
        <f t="shared" si="113"/>
        <v>0</v>
      </c>
      <c r="FN60" s="230">
        <f t="shared" si="113"/>
        <v>0</v>
      </c>
      <c r="FO60" s="230">
        <f t="shared" si="113"/>
        <v>0</v>
      </c>
      <c r="FP60" s="230">
        <f t="shared" si="113"/>
        <v>0</v>
      </c>
      <c r="FQ60" s="230">
        <f t="shared" si="113"/>
        <v>0</v>
      </c>
      <c r="FR60" s="230">
        <f t="shared" si="113"/>
        <v>0</v>
      </c>
      <c r="FS60" s="230">
        <f t="shared" si="113"/>
        <v>0</v>
      </c>
      <c r="FT60" s="230">
        <f t="shared" si="113"/>
        <v>0</v>
      </c>
      <c r="FU60" s="230">
        <f t="shared" si="113"/>
        <v>0</v>
      </c>
      <c r="FV60" s="230">
        <f t="shared" si="113"/>
        <v>0</v>
      </c>
      <c r="FW60" s="230">
        <f t="shared" si="113"/>
        <v>0</v>
      </c>
      <c r="FX60" s="230">
        <f t="shared" si="113"/>
        <v>0</v>
      </c>
      <c r="FY60" s="230">
        <f t="shared" si="113"/>
        <v>0</v>
      </c>
      <c r="FZ60" s="230">
        <f t="shared" si="113"/>
        <v>0</v>
      </c>
      <c r="GA60" s="230">
        <f t="shared" si="113"/>
        <v>0</v>
      </c>
      <c r="GB60" s="230">
        <f t="shared" si="113"/>
        <v>0</v>
      </c>
      <c r="GC60" s="230">
        <f t="shared" si="113"/>
        <v>0</v>
      </c>
      <c r="GD60" s="230">
        <f t="shared" ref="GD60:IO60" si="114">GD58*GD59</f>
        <v>0</v>
      </c>
      <c r="GE60" s="230">
        <f t="shared" si="114"/>
        <v>0</v>
      </c>
      <c r="GF60" s="230">
        <f t="shared" si="114"/>
        <v>0</v>
      </c>
      <c r="GG60" s="230">
        <f t="shared" si="114"/>
        <v>0</v>
      </c>
      <c r="GH60" s="230">
        <f t="shared" si="114"/>
        <v>0</v>
      </c>
      <c r="GI60" s="230">
        <f t="shared" si="114"/>
        <v>0</v>
      </c>
      <c r="GJ60" s="230">
        <f t="shared" si="114"/>
        <v>0</v>
      </c>
      <c r="GK60" s="230">
        <f t="shared" si="114"/>
        <v>0</v>
      </c>
      <c r="GL60" s="230">
        <f t="shared" si="114"/>
        <v>0</v>
      </c>
      <c r="GM60" s="230">
        <f t="shared" si="114"/>
        <v>0</v>
      </c>
      <c r="GN60" s="230">
        <f t="shared" si="114"/>
        <v>0</v>
      </c>
      <c r="GO60" s="230">
        <f t="shared" si="114"/>
        <v>0</v>
      </c>
      <c r="GP60" s="230">
        <f t="shared" si="114"/>
        <v>0</v>
      </c>
      <c r="GQ60" s="230">
        <f t="shared" si="114"/>
        <v>0</v>
      </c>
      <c r="GR60" s="230">
        <f t="shared" si="114"/>
        <v>0</v>
      </c>
      <c r="GS60" s="230">
        <f t="shared" si="114"/>
        <v>0</v>
      </c>
      <c r="GT60" s="230">
        <f t="shared" si="114"/>
        <v>0</v>
      </c>
      <c r="GU60" s="230">
        <f t="shared" si="114"/>
        <v>0</v>
      </c>
      <c r="GV60" s="230">
        <f t="shared" si="114"/>
        <v>0</v>
      </c>
      <c r="GW60" s="230">
        <f t="shared" si="114"/>
        <v>0</v>
      </c>
      <c r="GX60" s="230">
        <f t="shared" si="114"/>
        <v>0</v>
      </c>
      <c r="GY60" s="230">
        <f t="shared" si="114"/>
        <v>0</v>
      </c>
      <c r="GZ60" s="230">
        <f t="shared" si="114"/>
        <v>0</v>
      </c>
      <c r="HA60" s="230">
        <f t="shared" si="114"/>
        <v>0</v>
      </c>
      <c r="HB60" s="230">
        <f t="shared" si="114"/>
        <v>0</v>
      </c>
      <c r="HC60" s="230">
        <f t="shared" si="114"/>
        <v>0</v>
      </c>
      <c r="HD60" s="230">
        <f t="shared" si="114"/>
        <v>0</v>
      </c>
      <c r="HE60" s="230">
        <f t="shared" si="114"/>
        <v>0</v>
      </c>
      <c r="HF60" s="230">
        <f t="shared" si="114"/>
        <v>0</v>
      </c>
      <c r="HG60" s="230">
        <f t="shared" si="114"/>
        <v>0</v>
      </c>
      <c r="HH60" s="230">
        <f t="shared" si="114"/>
        <v>0</v>
      </c>
      <c r="HI60" s="230">
        <f t="shared" si="114"/>
        <v>0</v>
      </c>
      <c r="HJ60" s="230">
        <f t="shared" si="114"/>
        <v>0</v>
      </c>
      <c r="HK60" s="230">
        <f t="shared" si="114"/>
        <v>0</v>
      </c>
      <c r="HL60" s="230">
        <f t="shared" si="114"/>
        <v>0</v>
      </c>
      <c r="HM60" s="230">
        <f t="shared" si="114"/>
        <v>0</v>
      </c>
      <c r="HN60" s="230">
        <f t="shared" si="114"/>
        <v>0</v>
      </c>
      <c r="HO60" s="230">
        <f t="shared" si="114"/>
        <v>0</v>
      </c>
      <c r="HP60" s="230">
        <f t="shared" si="114"/>
        <v>0</v>
      </c>
      <c r="HQ60" s="230">
        <f t="shared" si="114"/>
        <v>0</v>
      </c>
      <c r="HR60" s="230">
        <f t="shared" si="114"/>
        <v>0</v>
      </c>
      <c r="HS60" s="230">
        <f t="shared" si="114"/>
        <v>0</v>
      </c>
      <c r="HT60" s="230">
        <f t="shared" si="114"/>
        <v>0</v>
      </c>
      <c r="HU60" s="230">
        <f t="shared" si="114"/>
        <v>0</v>
      </c>
      <c r="HV60" s="230">
        <f t="shared" si="114"/>
        <v>0</v>
      </c>
      <c r="HW60" s="230">
        <f t="shared" si="114"/>
        <v>0</v>
      </c>
      <c r="HX60" s="230">
        <f t="shared" si="114"/>
        <v>0</v>
      </c>
      <c r="HY60" s="230">
        <f t="shared" si="114"/>
        <v>0</v>
      </c>
      <c r="HZ60" s="230">
        <f t="shared" si="114"/>
        <v>0</v>
      </c>
      <c r="IA60" s="230">
        <f t="shared" si="114"/>
        <v>0</v>
      </c>
      <c r="IB60" s="230">
        <f t="shared" si="114"/>
        <v>0</v>
      </c>
      <c r="IC60" s="230">
        <f t="shared" si="114"/>
        <v>0</v>
      </c>
      <c r="ID60" s="230">
        <f t="shared" si="114"/>
        <v>0</v>
      </c>
      <c r="IE60" s="230">
        <f t="shared" si="114"/>
        <v>0</v>
      </c>
      <c r="IF60" s="230">
        <f t="shared" si="114"/>
        <v>0</v>
      </c>
      <c r="IG60" s="230">
        <f t="shared" si="114"/>
        <v>0</v>
      </c>
      <c r="IH60" s="230">
        <f t="shared" si="114"/>
        <v>0</v>
      </c>
      <c r="II60" s="230">
        <f t="shared" si="114"/>
        <v>0</v>
      </c>
      <c r="IJ60" s="230">
        <f t="shared" si="114"/>
        <v>0</v>
      </c>
      <c r="IK60" s="230">
        <f t="shared" si="114"/>
        <v>0</v>
      </c>
      <c r="IL60" s="230">
        <f t="shared" si="114"/>
        <v>0</v>
      </c>
      <c r="IM60" s="230">
        <f t="shared" si="114"/>
        <v>0</v>
      </c>
      <c r="IN60" s="230">
        <f t="shared" si="114"/>
        <v>0</v>
      </c>
      <c r="IO60" s="230">
        <f t="shared" si="114"/>
        <v>0</v>
      </c>
      <c r="IP60" s="230">
        <f t="shared" ref="IP60:KU60" si="115">IP58*IP59</f>
        <v>0</v>
      </c>
      <c r="IQ60" s="230">
        <f t="shared" si="115"/>
        <v>0</v>
      </c>
      <c r="IR60" s="230">
        <f t="shared" si="115"/>
        <v>0</v>
      </c>
      <c r="IS60" s="230">
        <f t="shared" si="115"/>
        <v>0</v>
      </c>
      <c r="IT60" s="230">
        <f t="shared" si="115"/>
        <v>0</v>
      </c>
      <c r="IU60" s="230">
        <f t="shared" si="115"/>
        <v>0</v>
      </c>
      <c r="IV60" s="230">
        <f t="shared" si="115"/>
        <v>0</v>
      </c>
      <c r="IW60" s="230">
        <f t="shared" si="115"/>
        <v>0</v>
      </c>
      <c r="IX60" s="230">
        <f t="shared" si="115"/>
        <v>0</v>
      </c>
      <c r="IY60" s="230">
        <f t="shared" si="115"/>
        <v>0</v>
      </c>
      <c r="IZ60" s="230">
        <f t="shared" si="115"/>
        <v>0</v>
      </c>
      <c r="JA60" s="230">
        <f t="shared" si="115"/>
        <v>0</v>
      </c>
      <c r="JB60" s="230">
        <f t="shared" si="115"/>
        <v>0</v>
      </c>
      <c r="JC60" s="230">
        <f t="shared" si="115"/>
        <v>0</v>
      </c>
      <c r="JD60" s="230">
        <f t="shared" si="115"/>
        <v>0</v>
      </c>
      <c r="JE60" s="230">
        <f t="shared" si="115"/>
        <v>0</v>
      </c>
      <c r="JF60" s="230">
        <f t="shared" si="115"/>
        <v>0</v>
      </c>
      <c r="JG60" s="230">
        <f t="shared" si="115"/>
        <v>0</v>
      </c>
      <c r="JH60" s="230">
        <f t="shared" si="115"/>
        <v>0</v>
      </c>
      <c r="JI60" s="230">
        <f t="shared" si="115"/>
        <v>0</v>
      </c>
      <c r="JJ60" s="230">
        <f t="shared" si="115"/>
        <v>0</v>
      </c>
      <c r="JK60" s="230">
        <f t="shared" si="115"/>
        <v>0</v>
      </c>
      <c r="JL60" s="230">
        <f t="shared" si="115"/>
        <v>0</v>
      </c>
      <c r="JM60" s="230">
        <f t="shared" si="115"/>
        <v>0</v>
      </c>
      <c r="JN60" s="230">
        <f t="shared" si="115"/>
        <v>0</v>
      </c>
      <c r="JO60" s="230">
        <f t="shared" si="115"/>
        <v>0</v>
      </c>
      <c r="JP60" s="230">
        <f t="shared" si="115"/>
        <v>0</v>
      </c>
      <c r="JQ60" s="230">
        <f t="shared" si="115"/>
        <v>0</v>
      </c>
      <c r="JR60" s="230">
        <f t="shared" si="115"/>
        <v>0</v>
      </c>
      <c r="JS60" s="230">
        <f t="shared" si="115"/>
        <v>0</v>
      </c>
      <c r="JT60" s="230">
        <f t="shared" si="115"/>
        <v>0</v>
      </c>
      <c r="JU60" s="230">
        <f t="shared" si="115"/>
        <v>0</v>
      </c>
      <c r="JV60" s="230">
        <f t="shared" si="115"/>
        <v>0</v>
      </c>
      <c r="JW60" s="230">
        <f t="shared" si="115"/>
        <v>0</v>
      </c>
      <c r="JX60" s="230">
        <f t="shared" si="115"/>
        <v>0</v>
      </c>
      <c r="JY60" s="230">
        <f t="shared" si="115"/>
        <v>0</v>
      </c>
      <c r="JZ60" s="230">
        <f t="shared" si="115"/>
        <v>0</v>
      </c>
      <c r="KA60" s="230">
        <f t="shared" si="115"/>
        <v>0</v>
      </c>
      <c r="KB60" s="230">
        <f t="shared" si="115"/>
        <v>0</v>
      </c>
      <c r="KC60" s="230">
        <f t="shared" si="115"/>
        <v>0</v>
      </c>
      <c r="KD60" s="230">
        <f t="shared" si="115"/>
        <v>0</v>
      </c>
      <c r="KE60" s="230">
        <f t="shared" si="115"/>
        <v>0</v>
      </c>
      <c r="KF60" s="230">
        <f t="shared" si="115"/>
        <v>0</v>
      </c>
      <c r="KG60" s="230">
        <f t="shared" si="115"/>
        <v>0</v>
      </c>
      <c r="KH60" s="230">
        <f t="shared" si="115"/>
        <v>0</v>
      </c>
      <c r="KI60" s="230">
        <f t="shared" si="115"/>
        <v>0</v>
      </c>
      <c r="KJ60" s="230">
        <f t="shared" si="115"/>
        <v>0</v>
      </c>
      <c r="KK60" s="230">
        <f t="shared" si="115"/>
        <v>0</v>
      </c>
      <c r="KL60" s="230">
        <f t="shared" si="115"/>
        <v>0</v>
      </c>
      <c r="KM60" s="230">
        <f t="shared" si="115"/>
        <v>0</v>
      </c>
      <c r="KN60" s="230">
        <f t="shared" si="115"/>
        <v>0</v>
      </c>
      <c r="KO60" s="230">
        <f t="shared" si="115"/>
        <v>0</v>
      </c>
      <c r="KP60" s="230">
        <f t="shared" si="115"/>
        <v>0</v>
      </c>
      <c r="KQ60" s="230">
        <f t="shared" si="115"/>
        <v>0</v>
      </c>
      <c r="KR60" s="230">
        <f t="shared" si="115"/>
        <v>0</v>
      </c>
      <c r="KS60" s="230">
        <f t="shared" si="115"/>
        <v>0</v>
      </c>
      <c r="KT60" s="230">
        <f t="shared" si="115"/>
        <v>0</v>
      </c>
      <c r="KU60" s="230">
        <f t="shared" si="115"/>
        <v>0</v>
      </c>
    </row>
    <row r="61" spans="2:307" x14ac:dyDescent="0.15">
      <c r="B61" s="215">
        <f t="shared" si="95"/>
        <v>27</v>
      </c>
      <c r="C61" s="222" t="s">
        <v>406</v>
      </c>
      <c r="D61" s="222"/>
      <c r="E61" s="223" t="s">
        <v>709</v>
      </c>
      <c r="F61" s="224"/>
      <c r="G61" s="231">
        <f>ROUND(SUM(H61:KU61),2)</f>
        <v>0</v>
      </c>
      <c r="H61" s="232">
        <f>H45/12</f>
        <v>0</v>
      </c>
      <c r="I61" s="232">
        <f t="shared" ref="I61:BE61" si="116">I45/12</f>
        <v>0</v>
      </c>
      <c r="J61" s="232">
        <f t="shared" si="116"/>
        <v>0</v>
      </c>
      <c r="K61" s="232">
        <f t="shared" si="116"/>
        <v>0</v>
      </c>
      <c r="L61" s="232">
        <f t="shared" si="116"/>
        <v>0</v>
      </c>
      <c r="M61" s="232">
        <f t="shared" si="116"/>
        <v>0</v>
      </c>
      <c r="N61" s="232">
        <f t="shared" si="116"/>
        <v>0</v>
      </c>
      <c r="O61" s="232">
        <f t="shared" si="116"/>
        <v>0</v>
      </c>
      <c r="P61" s="232">
        <f t="shared" si="116"/>
        <v>0</v>
      </c>
      <c r="Q61" s="232">
        <f t="shared" si="116"/>
        <v>0</v>
      </c>
      <c r="R61" s="232">
        <f t="shared" si="116"/>
        <v>0</v>
      </c>
      <c r="S61" s="232">
        <f t="shared" si="116"/>
        <v>0</v>
      </c>
      <c r="T61" s="232">
        <f t="shared" si="116"/>
        <v>0</v>
      </c>
      <c r="U61" s="232">
        <f t="shared" si="116"/>
        <v>0</v>
      </c>
      <c r="V61" s="232">
        <f t="shared" si="116"/>
        <v>0</v>
      </c>
      <c r="W61" s="232">
        <f t="shared" si="116"/>
        <v>0</v>
      </c>
      <c r="X61" s="232">
        <f t="shared" si="116"/>
        <v>0</v>
      </c>
      <c r="Y61" s="232">
        <f t="shared" si="116"/>
        <v>0</v>
      </c>
      <c r="Z61" s="232">
        <f t="shared" si="116"/>
        <v>0</v>
      </c>
      <c r="AA61" s="232">
        <f t="shared" si="116"/>
        <v>0</v>
      </c>
      <c r="AB61" s="232">
        <f t="shared" si="116"/>
        <v>0</v>
      </c>
      <c r="AC61" s="232">
        <f t="shared" si="116"/>
        <v>0</v>
      </c>
      <c r="AD61" s="232">
        <f t="shared" si="116"/>
        <v>0</v>
      </c>
      <c r="AE61" s="232">
        <f t="shared" si="116"/>
        <v>0</v>
      </c>
      <c r="AF61" s="232">
        <f t="shared" si="116"/>
        <v>0</v>
      </c>
      <c r="AG61" s="232">
        <f t="shared" si="116"/>
        <v>0</v>
      </c>
      <c r="AH61" s="232">
        <f t="shared" si="116"/>
        <v>0</v>
      </c>
      <c r="AI61" s="232">
        <f t="shared" si="116"/>
        <v>0</v>
      </c>
      <c r="AJ61" s="232">
        <f t="shared" si="116"/>
        <v>0</v>
      </c>
      <c r="AK61" s="232">
        <f t="shared" si="116"/>
        <v>0</v>
      </c>
      <c r="AL61" s="232">
        <f t="shared" si="116"/>
        <v>0</v>
      </c>
      <c r="AM61" s="232">
        <f t="shared" si="116"/>
        <v>0</v>
      </c>
      <c r="AN61" s="232">
        <f t="shared" si="116"/>
        <v>0</v>
      </c>
      <c r="AO61" s="232">
        <f t="shared" si="116"/>
        <v>0</v>
      </c>
      <c r="AP61" s="232">
        <f t="shared" si="116"/>
        <v>0</v>
      </c>
      <c r="AQ61" s="232">
        <f t="shared" si="116"/>
        <v>0</v>
      </c>
      <c r="AR61" s="232">
        <f t="shared" si="116"/>
        <v>0</v>
      </c>
      <c r="AS61" s="232">
        <f t="shared" si="116"/>
        <v>0</v>
      </c>
      <c r="AT61" s="232">
        <f t="shared" si="116"/>
        <v>0</v>
      </c>
      <c r="AU61" s="232">
        <f t="shared" si="116"/>
        <v>0</v>
      </c>
      <c r="AV61" s="232">
        <f t="shared" si="116"/>
        <v>0</v>
      </c>
      <c r="AW61" s="232">
        <f t="shared" si="116"/>
        <v>0</v>
      </c>
      <c r="AX61" s="232">
        <f t="shared" si="116"/>
        <v>0</v>
      </c>
      <c r="AY61" s="232">
        <f t="shared" si="116"/>
        <v>0</v>
      </c>
      <c r="AZ61" s="232">
        <f t="shared" si="116"/>
        <v>0</v>
      </c>
      <c r="BA61" s="232">
        <f t="shared" si="116"/>
        <v>0</v>
      </c>
      <c r="BB61" s="232">
        <f t="shared" si="116"/>
        <v>0</v>
      </c>
      <c r="BC61" s="232">
        <f t="shared" si="116"/>
        <v>0</v>
      </c>
      <c r="BD61" s="232">
        <f t="shared" si="116"/>
        <v>0</v>
      </c>
      <c r="BE61" s="232">
        <f t="shared" si="116"/>
        <v>0</v>
      </c>
      <c r="BF61" s="232">
        <f t="shared" ref="BF61:DQ61" si="117">BF45/12</f>
        <v>0</v>
      </c>
      <c r="BG61" s="232">
        <f t="shared" si="117"/>
        <v>0</v>
      </c>
      <c r="BH61" s="232">
        <f t="shared" si="117"/>
        <v>0</v>
      </c>
      <c r="BI61" s="232">
        <f t="shared" si="117"/>
        <v>0</v>
      </c>
      <c r="BJ61" s="232">
        <f t="shared" si="117"/>
        <v>0</v>
      </c>
      <c r="BK61" s="232">
        <f t="shared" si="117"/>
        <v>0</v>
      </c>
      <c r="BL61" s="232">
        <f t="shared" si="117"/>
        <v>0</v>
      </c>
      <c r="BM61" s="232">
        <f t="shared" si="117"/>
        <v>0</v>
      </c>
      <c r="BN61" s="232">
        <f t="shared" si="117"/>
        <v>0</v>
      </c>
      <c r="BO61" s="232">
        <f t="shared" si="117"/>
        <v>0</v>
      </c>
      <c r="BP61" s="232">
        <f t="shared" si="117"/>
        <v>0</v>
      </c>
      <c r="BQ61" s="232">
        <f t="shared" si="117"/>
        <v>0</v>
      </c>
      <c r="BR61" s="232">
        <f t="shared" si="117"/>
        <v>0</v>
      </c>
      <c r="BS61" s="232">
        <f t="shared" si="117"/>
        <v>0</v>
      </c>
      <c r="BT61" s="232">
        <f t="shared" si="117"/>
        <v>0</v>
      </c>
      <c r="BU61" s="232">
        <f t="shared" si="117"/>
        <v>0</v>
      </c>
      <c r="BV61" s="232">
        <f t="shared" si="117"/>
        <v>0</v>
      </c>
      <c r="BW61" s="232">
        <f t="shared" si="117"/>
        <v>0</v>
      </c>
      <c r="BX61" s="232">
        <f t="shared" si="117"/>
        <v>0</v>
      </c>
      <c r="BY61" s="232">
        <f t="shared" si="117"/>
        <v>0</v>
      </c>
      <c r="BZ61" s="232">
        <f t="shared" si="117"/>
        <v>0</v>
      </c>
      <c r="CA61" s="232">
        <f t="shared" si="117"/>
        <v>0</v>
      </c>
      <c r="CB61" s="232">
        <f t="shared" si="117"/>
        <v>0</v>
      </c>
      <c r="CC61" s="232">
        <f t="shared" si="117"/>
        <v>0</v>
      </c>
      <c r="CD61" s="232">
        <f t="shared" si="117"/>
        <v>0</v>
      </c>
      <c r="CE61" s="232">
        <f t="shared" si="117"/>
        <v>0</v>
      </c>
      <c r="CF61" s="232">
        <f t="shared" si="117"/>
        <v>0</v>
      </c>
      <c r="CG61" s="232">
        <f t="shared" si="117"/>
        <v>0</v>
      </c>
      <c r="CH61" s="232">
        <f t="shared" si="117"/>
        <v>0</v>
      </c>
      <c r="CI61" s="232">
        <f t="shared" si="117"/>
        <v>0</v>
      </c>
      <c r="CJ61" s="232">
        <f t="shared" si="117"/>
        <v>0</v>
      </c>
      <c r="CK61" s="232">
        <f t="shared" si="117"/>
        <v>0</v>
      </c>
      <c r="CL61" s="232">
        <f t="shared" si="117"/>
        <v>0</v>
      </c>
      <c r="CM61" s="232">
        <f t="shared" si="117"/>
        <v>0</v>
      </c>
      <c r="CN61" s="232">
        <f t="shared" si="117"/>
        <v>0</v>
      </c>
      <c r="CO61" s="232">
        <f t="shared" si="117"/>
        <v>0</v>
      </c>
      <c r="CP61" s="232">
        <f t="shared" si="117"/>
        <v>0</v>
      </c>
      <c r="CQ61" s="232">
        <f t="shared" si="117"/>
        <v>0</v>
      </c>
      <c r="CR61" s="232">
        <f t="shared" si="117"/>
        <v>0</v>
      </c>
      <c r="CS61" s="232">
        <f t="shared" si="117"/>
        <v>0</v>
      </c>
      <c r="CT61" s="232">
        <f t="shared" si="117"/>
        <v>0</v>
      </c>
      <c r="CU61" s="232">
        <f t="shared" si="117"/>
        <v>0</v>
      </c>
      <c r="CV61" s="232">
        <f t="shared" si="117"/>
        <v>0</v>
      </c>
      <c r="CW61" s="232">
        <f t="shared" si="117"/>
        <v>0</v>
      </c>
      <c r="CX61" s="232">
        <f t="shared" si="117"/>
        <v>0</v>
      </c>
      <c r="CY61" s="232">
        <f t="shared" si="117"/>
        <v>0</v>
      </c>
      <c r="CZ61" s="232">
        <f t="shared" si="117"/>
        <v>0</v>
      </c>
      <c r="DA61" s="232">
        <f t="shared" si="117"/>
        <v>0</v>
      </c>
      <c r="DB61" s="232">
        <f t="shared" si="117"/>
        <v>0</v>
      </c>
      <c r="DC61" s="232">
        <f t="shared" si="117"/>
        <v>0</v>
      </c>
      <c r="DD61" s="232">
        <f t="shared" si="117"/>
        <v>0</v>
      </c>
      <c r="DE61" s="232">
        <f t="shared" si="117"/>
        <v>0</v>
      </c>
      <c r="DF61" s="232">
        <f t="shared" si="117"/>
        <v>0</v>
      </c>
      <c r="DG61" s="232">
        <f t="shared" si="117"/>
        <v>0</v>
      </c>
      <c r="DH61" s="232">
        <f t="shared" si="117"/>
        <v>0</v>
      </c>
      <c r="DI61" s="232">
        <f t="shared" si="117"/>
        <v>0</v>
      </c>
      <c r="DJ61" s="232">
        <f t="shared" si="117"/>
        <v>0</v>
      </c>
      <c r="DK61" s="232">
        <f t="shared" si="117"/>
        <v>0</v>
      </c>
      <c r="DL61" s="232">
        <f t="shared" si="117"/>
        <v>0</v>
      </c>
      <c r="DM61" s="232">
        <f t="shared" si="117"/>
        <v>0</v>
      </c>
      <c r="DN61" s="232">
        <f t="shared" si="117"/>
        <v>0</v>
      </c>
      <c r="DO61" s="232">
        <f t="shared" si="117"/>
        <v>0</v>
      </c>
      <c r="DP61" s="232">
        <f t="shared" si="117"/>
        <v>0</v>
      </c>
      <c r="DQ61" s="232">
        <f t="shared" si="117"/>
        <v>0</v>
      </c>
      <c r="DR61" s="232">
        <f t="shared" ref="DR61:GC61" si="118">DR45/12</f>
        <v>0</v>
      </c>
      <c r="DS61" s="232">
        <f t="shared" si="118"/>
        <v>0</v>
      </c>
      <c r="DT61" s="232">
        <f t="shared" si="118"/>
        <v>0</v>
      </c>
      <c r="DU61" s="232">
        <f t="shared" si="118"/>
        <v>0</v>
      </c>
      <c r="DV61" s="232">
        <f t="shared" si="118"/>
        <v>0</v>
      </c>
      <c r="DW61" s="232">
        <f t="shared" si="118"/>
        <v>0</v>
      </c>
      <c r="DX61" s="232">
        <f t="shared" si="118"/>
        <v>0</v>
      </c>
      <c r="DY61" s="232">
        <f t="shared" si="118"/>
        <v>0</v>
      </c>
      <c r="DZ61" s="232">
        <f t="shared" si="118"/>
        <v>0</v>
      </c>
      <c r="EA61" s="232">
        <f t="shared" si="118"/>
        <v>0</v>
      </c>
      <c r="EB61" s="232">
        <f t="shared" si="118"/>
        <v>0</v>
      </c>
      <c r="EC61" s="232">
        <f t="shared" si="118"/>
        <v>0</v>
      </c>
      <c r="ED61" s="232">
        <f t="shared" si="118"/>
        <v>0</v>
      </c>
      <c r="EE61" s="232">
        <f t="shared" si="118"/>
        <v>0</v>
      </c>
      <c r="EF61" s="232">
        <f t="shared" si="118"/>
        <v>0</v>
      </c>
      <c r="EG61" s="232">
        <f t="shared" si="118"/>
        <v>0</v>
      </c>
      <c r="EH61" s="232">
        <f t="shared" si="118"/>
        <v>0</v>
      </c>
      <c r="EI61" s="232">
        <f t="shared" si="118"/>
        <v>0</v>
      </c>
      <c r="EJ61" s="232">
        <f t="shared" si="118"/>
        <v>0</v>
      </c>
      <c r="EK61" s="232">
        <f t="shared" si="118"/>
        <v>0</v>
      </c>
      <c r="EL61" s="232">
        <f t="shared" si="118"/>
        <v>0</v>
      </c>
      <c r="EM61" s="232">
        <f t="shared" si="118"/>
        <v>0</v>
      </c>
      <c r="EN61" s="232">
        <f t="shared" si="118"/>
        <v>0</v>
      </c>
      <c r="EO61" s="232">
        <f t="shared" si="118"/>
        <v>0</v>
      </c>
      <c r="EP61" s="232">
        <f t="shared" si="118"/>
        <v>0</v>
      </c>
      <c r="EQ61" s="232">
        <f t="shared" si="118"/>
        <v>0</v>
      </c>
      <c r="ER61" s="232">
        <f t="shared" si="118"/>
        <v>0</v>
      </c>
      <c r="ES61" s="232">
        <f t="shared" si="118"/>
        <v>0</v>
      </c>
      <c r="ET61" s="232">
        <f t="shared" si="118"/>
        <v>0</v>
      </c>
      <c r="EU61" s="232">
        <f t="shared" si="118"/>
        <v>0</v>
      </c>
      <c r="EV61" s="232">
        <f t="shared" si="118"/>
        <v>0</v>
      </c>
      <c r="EW61" s="232">
        <f t="shared" si="118"/>
        <v>0</v>
      </c>
      <c r="EX61" s="232">
        <f t="shared" si="118"/>
        <v>0</v>
      </c>
      <c r="EY61" s="232">
        <f t="shared" si="118"/>
        <v>0</v>
      </c>
      <c r="EZ61" s="232">
        <f t="shared" si="118"/>
        <v>0</v>
      </c>
      <c r="FA61" s="232">
        <f t="shared" si="118"/>
        <v>0</v>
      </c>
      <c r="FB61" s="232">
        <f t="shared" si="118"/>
        <v>0</v>
      </c>
      <c r="FC61" s="232">
        <f t="shared" si="118"/>
        <v>0</v>
      </c>
      <c r="FD61" s="232">
        <f t="shared" si="118"/>
        <v>0</v>
      </c>
      <c r="FE61" s="232">
        <f t="shared" si="118"/>
        <v>0</v>
      </c>
      <c r="FF61" s="232">
        <f t="shared" si="118"/>
        <v>0</v>
      </c>
      <c r="FG61" s="232">
        <f t="shared" si="118"/>
        <v>0</v>
      </c>
      <c r="FH61" s="232">
        <f t="shared" si="118"/>
        <v>0</v>
      </c>
      <c r="FI61" s="232">
        <f t="shared" si="118"/>
        <v>0</v>
      </c>
      <c r="FJ61" s="232">
        <f t="shared" si="118"/>
        <v>0</v>
      </c>
      <c r="FK61" s="232">
        <f t="shared" si="118"/>
        <v>0</v>
      </c>
      <c r="FL61" s="232">
        <f t="shared" si="118"/>
        <v>0</v>
      </c>
      <c r="FM61" s="232">
        <f t="shared" si="118"/>
        <v>0</v>
      </c>
      <c r="FN61" s="232">
        <f t="shared" si="118"/>
        <v>0</v>
      </c>
      <c r="FO61" s="232">
        <f t="shared" si="118"/>
        <v>0</v>
      </c>
      <c r="FP61" s="232">
        <f t="shared" si="118"/>
        <v>0</v>
      </c>
      <c r="FQ61" s="232">
        <f t="shared" si="118"/>
        <v>0</v>
      </c>
      <c r="FR61" s="232">
        <f t="shared" si="118"/>
        <v>0</v>
      </c>
      <c r="FS61" s="232">
        <f t="shared" si="118"/>
        <v>0</v>
      </c>
      <c r="FT61" s="232">
        <f t="shared" si="118"/>
        <v>0</v>
      </c>
      <c r="FU61" s="232">
        <f t="shared" si="118"/>
        <v>0</v>
      </c>
      <c r="FV61" s="232">
        <f t="shared" si="118"/>
        <v>0</v>
      </c>
      <c r="FW61" s="232">
        <f t="shared" si="118"/>
        <v>0</v>
      </c>
      <c r="FX61" s="232">
        <f t="shared" si="118"/>
        <v>0</v>
      </c>
      <c r="FY61" s="232">
        <f t="shared" si="118"/>
        <v>0</v>
      </c>
      <c r="FZ61" s="232">
        <f t="shared" si="118"/>
        <v>0</v>
      </c>
      <c r="GA61" s="232">
        <f t="shared" si="118"/>
        <v>0</v>
      </c>
      <c r="GB61" s="232">
        <f t="shared" si="118"/>
        <v>0</v>
      </c>
      <c r="GC61" s="232">
        <f t="shared" si="118"/>
        <v>0</v>
      </c>
      <c r="GD61" s="232">
        <f t="shared" ref="GD61:IO61" si="119">GD45/12</f>
        <v>0</v>
      </c>
      <c r="GE61" s="232">
        <f t="shared" si="119"/>
        <v>0</v>
      </c>
      <c r="GF61" s="232">
        <f t="shared" si="119"/>
        <v>0</v>
      </c>
      <c r="GG61" s="232">
        <f t="shared" si="119"/>
        <v>0</v>
      </c>
      <c r="GH61" s="232">
        <f t="shared" si="119"/>
        <v>0</v>
      </c>
      <c r="GI61" s="232">
        <f t="shared" si="119"/>
        <v>0</v>
      </c>
      <c r="GJ61" s="232">
        <f t="shared" si="119"/>
        <v>0</v>
      </c>
      <c r="GK61" s="232">
        <f t="shared" si="119"/>
        <v>0</v>
      </c>
      <c r="GL61" s="232">
        <f t="shared" si="119"/>
        <v>0</v>
      </c>
      <c r="GM61" s="232">
        <f t="shared" si="119"/>
        <v>0</v>
      </c>
      <c r="GN61" s="232">
        <f t="shared" si="119"/>
        <v>0</v>
      </c>
      <c r="GO61" s="232">
        <f t="shared" si="119"/>
        <v>0</v>
      </c>
      <c r="GP61" s="232">
        <f t="shared" si="119"/>
        <v>0</v>
      </c>
      <c r="GQ61" s="232">
        <f t="shared" si="119"/>
        <v>0</v>
      </c>
      <c r="GR61" s="232">
        <f t="shared" si="119"/>
        <v>0</v>
      </c>
      <c r="GS61" s="232">
        <f t="shared" si="119"/>
        <v>0</v>
      </c>
      <c r="GT61" s="232">
        <f t="shared" si="119"/>
        <v>0</v>
      </c>
      <c r="GU61" s="232">
        <f t="shared" si="119"/>
        <v>0</v>
      </c>
      <c r="GV61" s="232">
        <f t="shared" si="119"/>
        <v>0</v>
      </c>
      <c r="GW61" s="232">
        <f t="shared" si="119"/>
        <v>0</v>
      </c>
      <c r="GX61" s="232">
        <f t="shared" si="119"/>
        <v>0</v>
      </c>
      <c r="GY61" s="232">
        <f t="shared" si="119"/>
        <v>0</v>
      </c>
      <c r="GZ61" s="232">
        <f t="shared" si="119"/>
        <v>0</v>
      </c>
      <c r="HA61" s="232">
        <f t="shared" si="119"/>
        <v>0</v>
      </c>
      <c r="HB61" s="232">
        <f t="shared" si="119"/>
        <v>0</v>
      </c>
      <c r="HC61" s="232">
        <f t="shared" si="119"/>
        <v>0</v>
      </c>
      <c r="HD61" s="232">
        <f t="shared" si="119"/>
        <v>0</v>
      </c>
      <c r="HE61" s="232">
        <f t="shared" si="119"/>
        <v>0</v>
      </c>
      <c r="HF61" s="232">
        <f t="shared" si="119"/>
        <v>0</v>
      </c>
      <c r="HG61" s="232">
        <f t="shared" si="119"/>
        <v>0</v>
      </c>
      <c r="HH61" s="232">
        <f t="shared" si="119"/>
        <v>0</v>
      </c>
      <c r="HI61" s="232">
        <f t="shared" si="119"/>
        <v>0</v>
      </c>
      <c r="HJ61" s="232">
        <f t="shared" si="119"/>
        <v>0</v>
      </c>
      <c r="HK61" s="232">
        <f t="shared" si="119"/>
        <v>0</v>
      </c>
      <c r="HL61" s="232">
        <f t="shared" si="119"/>
        <v>0</v>
      </c>
      <c r="HM61" s="232">
        <f t="shared" si="119"/>
        <v>0</v>
      </c>
      <c r="HN61" s="232">
        <f t="shared" si="119"/>
        <v>0</v>
      </c>
      <c r="HO61" s="232">
        <f t="shared" si="119"/>
        <v>0</v>
      </c>
      <c r="HP61" s="232">
        <f t="shared" si="119"/>
        <v>0</v>
      </c>
      <c r="HQ61" s="232">
        <f t="shared" si="119"/>
        <v>0</v>
      </c>
      <c r="HR61" s="232">
        <f t="shared" si="119"/>
        <v>0</v>
      </c>
      <c r="HS61" s="232">
        <f t="shared" si="119"/>
        <v>0</v>
      </c>
      <c r="HT61" s="232">
        <f t="shared" si="119"/>
        <v>0</v>
      </c>
      <c r="HU61" s="232">
        <f t="shared" si="119"/>
        <v>0</v>
      </c>
      <c r="HV61" s="232">
        <f t="shared" si="119"/>
        <v>0</v>
      </c>
      <c r="HW61" s="232">
        <f t="shared" si="119"/>
        <v>0</v>
      </c>
      <c r="HX61" s="232">
        <f t="shared" si="119"/>
        <v>0</v>
      </c>
      <c r="HY61" s="232">
        <f t="shared" si="119"/>
        <v>0</v>
      </c>
      <c r="HZ61" s="232">
        <f t="shared" si="119"/>
        <v>0</v>
      </c>
      <c r="IA61" s="232">
        <f t="shared" si="119"/>
        <v>0</v>
      </c>
      <c r="IB61" s="232">
        <f t="shared" si="119"/>
        <v>0</v>
      </c>
      <c r="IC61" s="232">
        <f t="shared" si="119"/>
        <v>0</v>
      </c>
      <c r="ID61" s="232">
        <f t="shared" si="119"/>
        <v>0</v>
      </c>
      <c r="IE61" s="232">
        <f t="shared" si="119"/>
        <v>0</v>
      </c>
      <c r="IF61" s="232">
        <f t="shared" si="119"/>
        <v>0</v>
      </c>
      <c r="IG61" s="232">
        <f t="shared" si="119"/>
        <v>0</v>
      </c>
      <c r="IH61" s="232">
        <f t="shared" si="119"/>
        <v>0</v>
      </c>
      <c r="II61" s="232">
        <f t="shared" si="119"/>
        <v>0</v>
      </c>
      <c r="IJ61" s="232">
        <f t="shared" si="119"/>
        <v>0</v>
      </c>
      <c r="IK61" s="232">
        <f t="shared" si="119"/>
        <v>0</v>
      </c>
      <c r="IL61" s="232">
        <f t="shared" si="119"/>
        <v>0</v>
      </c>
      <c r="IM61" s="232">
        <f t="shared" si="119"/>
        <v>0</v>
      </c>
      <c r="IN61" s="232">
        <f t="shared" si="119"/>
        <v>0</v>
      </c>
      <c r="IO61" s="232">
        <f t="shared" si="119"/>
        <v>0</v>
      </c>
      <c r="IP61" s="232">
        <f t="shared" ref="IP61:KU61" si="120">IP45/12</f>
        <v>0</v>
      </c>
      <c r="IQ61" s="232">
        <f t="shared" si="120"/>
        <v>0</v>
      </c>
      <c r="IR61" s="232">
        <f t="shared" si="120"/>
        <v>0</v>
      </c>
      <c r="IS61" s="232">
        <f t="shared" si="120"/>
        <v>0</v>
      </c>
      <c r="IT61" s="232">
        <f t="shared" si="120"/>
        <v>0</v>
      </c>
      <c r="IU61" s="232">
        <f t="shared" si="120"/>
        <v>0</v>
      </c>
      <c r="IV61" s="232">
        <f t="shared" si="120"/>
        <v>0</v>
      </c>
      <c r="IW61" s="232">
        <f t="shared" si="120"/>
        <v>0</v>
      </c>
      <c r="IX61" s="232">
        <f t="shared" si="120"/>
        <v>0</v>
      </c>
      <c r="IY61" s="232">
        <f t="shared" si="120"/>
        <v>0</v>
      </c>
      <c r="IZ61" s="232">
        <f t="shared" si="120"/>
        <v>0</v>
      </c>
      <c r="JA61" s="232">
        <f t="shared" si="120"/>
        <v>0</v>
      </c>
      <c r="JB61" s="232">
        <f t="shared" si="120"/>
        <v>0</v>
      </c>
      <c r="JC61" s="232">
        <f t="shared" si="120"/>
        <v>0</v>
      </c>
      <c r="JD61" s="232">
        <f t="shared" si="120"/>
        <v>0</v>
      </c>
      <c r="JE61" s="232">
        <f t="shared" si="120"/>
        <v>0</v>
      </c>
      <c r="JF61" s="232">
        <f t="shared" si="120"/>
        <v>0</v>
      </c>
      <c r="JG61" s="232">
        <f t="shared" si="120"/>
        <v>0</v>
      </c>
      <c r="JH61" s="232">
        <f t="shared" si="120"/>
        <v>0</v>
      </c>
      <c r="JI61" s="232">
        <f t="shared" si="120"/>
        <v>0</v>
      </c>
      <c r="JJ61" s="232">
        <f t="shared" si="120"/>
        <v>0</v>
      </c>
      <c r="JK61" s="232">
        <f t="shared" si="120"/>
        <v>0</v>
      </c>
      <c r="JL61" s="232">
        <f t="shared" si="120"/>
        <v>0</v>
      </c>
      <c r="JM61" s="232">
        <f t="shared" si="120"/>
        <v>0</v>
      </c>
      <c r="JN61" s="232">
        <f t="shared" si="120"/>
        <v>0</v>
      </c>
      <c r="JO61" s="232">
        <f t="shared" si="120"/>
        <v>0</v>
      </c>
      <c r="JP61" s="232">
        <f t="shared" si="120"/>
        <v>0</v>
      </c>
      <c r="JQ61" s="232">
        <f t="shared" si="120"/>
        <v>0</v>
      </c>
      <c r="JR61" s="232">
        <f t="shared" si="120"/>
        <v>0</v>
      </c>
      <c r="JS61" s="232">
        <f t="shared" si="120"/>
        <v>0</v>
      </c>
      <c r="JT61" s="232">
        <f t="shared" si="120"/>
        <v>0</v>
      </c>
      <c r="JU61" s="232">
        <f t="shared" si="120"/>
        <v>0</v>
      </c>
      <c r="JV61" s="232">
        <f t="shared" si="120"/>
        <v>0</v>
      </c>
      <c r="JW61" s="232">
        <f t="shared" si="120"/>
        <v>0</v>
      </c>
      <c r="JX61" s="232">
        <f t="shared" si="120"/>
        <v>0</v>
      </c>
      <c r="JY61" s="232">
        <f t="shared" si="120"/>
        <v>0</v>
      </c>
      <c r="JZ61" s="232">
        <f t="shared" si="120"/>
        <v>0</v>
      </c>
      <c r="KA61" s="232">
        <f t="shared" si="120"/>
        <v>0</v>
      </c>
      <c r="KB61" s="232">
        <f t="shared" si="120"/>
        <v>0</v>
      </c>
      <c r="KC61" s="232">
        <f t="shared" si="120"/>
        <v>0</v>
      </c>
      <c r="KD61" s="232">
        <f t="shared" si="120"/>
        <v>0</v>
      </c>
      <c r="KE61" s="232">
        <f t="shared" si="120"/>
        <v>0</v>
      </c>
      <c r="KF61" s="232">
        <f t="shared" si="120"/>
        <v>0</v>
      </c>
      <c r="KG61" s="232">
        <f t="shared" si="120"/>
        <v>0</v>
      </c>
      <c r="KH61" s="232">
        <f t="shared" si="120"/>
        <v>0</v>
      </c>
      <c r="KI61" s="232">
        <f t="shared" si="120"/>
        <v>0</v>
      </c>
      <c r="KJ61" s="232">
        <f t="shared" si="120"/>
        <v>0</v>
      </c>
      <c r="KK61" s="232">
        <f t="shared" si="120"/>
        <v>0</v>
      </c>
      <c r="KL61" s="232">
        <f t="shared" si="120"/>
        <v>0</v>
      </c>
      <c r="KM61" s="232">
        <f t="shared" si="120"/>
        <v>0</v>
      </c>
      <c r="KN61" s="232">
        <f t="shared" si="120"/>
        <v>0</v>
      </c>
      <c r="KO61" s="232">
        <f t="shared" si="120"/>
        <v>0</v>
      </c>
      <c r="KP61" s="232">
        <f t="shared" si="120"/>
        <v>0</v>
      </c>
      <c r="KQ61" s="232">
        <f t="shared" si="120"/>
        <v>0</v>
      </c>
      <c r="KR61" s="232">
        <f t="shared" si="120"/>
        <v>0</v>
      </c>
      <c r="KS61" s="232">
        <f t="shared" si="120"/>
        <v>0</v>
      </c>
      <c r="KT61" s="232">
        <f t="shared" si="120"/>
        <v>0</v>
      </c>
      <c r="KU61" s="232">
        <f t="shared" si="120"/>
        <v>0</v>
      </c>
    </row>
    <row r="62" spans="2:307" x14ac:dyDescent="0.15">
      <c r="B62" s="215">
        <f t="shared" si="95"/>
        <v>28</v>
      </c>
      <c r="C62" s="222" t="s">
        <v>704</v>
      </c>
      <c r="D62" s="222"/>
      <c r="E62" s="223" t="s">
        <v>709</v>
      </c>
      <c r="F62" s="224"/>
      <c r="G62" s="231">
        <f t="shared" ref="G62:G66" si="121">ROUND(SUM(H62:KU62),2)</f>
        <v>0</v>
      </c>
      <c r="H62" s="232">
        <f>H61*H60</f>
        <v>0</v>
      </c>
      <c r="I62" s="232">
        <f t="shared" ref="I62:BE62" si="122">I61*I60</f>
        <v>0</v>
      </c>
      <c r="J62" s="232">
        <f t="shared" si="122"/>
        <v>0</v>
      </c>
      <c r="K62" s="232">
        <f t="shared" si="122"/>
        <v>0</v>
      </c>
      <c r="L62" s="232">
        <f t="shared" si="122"/>
        <v>0</v>
      </c>
      <c r="M62" s="232">
        <f t="shared" si="122"/>
        <v>0</v>
      </c>
      <c r="N62" s="232">
        <f t="shared" si="122"/>
        <v>0</v>
      </c>
      <c r="O62" s="232">
        <f t="shared" si="122"/>
        <v>0</v>
      </c>
      <c r="P62" s="232">
        <f t="shared" si="122"/>
        <v>0</v>
      </c>
      <c r="Q62" s="232">
        <f t="shared" si="122"/>
        <v>0</v>
      </c>
      <c r="R62" s="232">
        <f t="shared" si="122"/>
        <v>0</v>
      </c>
      <c r="S62" s="232">
        <f t="shared" si="122"/>
        <v>0</v>
      </c>
      <c r="T62" s="232">
        <f t="shared" si="122"/>
        <v>0</v>
      </c>
      <c r="U62" s="232">
        <f t="shared" si="122"/>
        <v>0</v>
      </c>
      <c r="V62" s="232">
        <f t="shared" si="122"/>
        <v>0</v>
      </c>
      <c r="W62" s="232">
        <f t="shared" si="122"/>
        <v>0</v>
      </c>
      <c r="X62" s="232">
        <f t="shared" si="122"/>
        <v>0</v>
      </c>
      <c r="Y62" s="232">
        <f t="shared" si="122"/>
        <v>0</v>
      </c>
      <c r="Z62" s="232">
        <f t="shared" si="122"/>
        <v>0</v>
      </c>
      <c r="AA62" s="232">
        <f t="shared" si="122"/>
        <v>0</v>
      </c>
      <c r="AB62" s="232">
        <f t="shared" si="122"/>
        <v>0</v>
      </c>
      <c r="AC62" s="232">
        <f t="shared" si="122"/>
        <v>0</v>
      </c>
      <c r="AD62" s="232">
        <f t="shared" si="122"/>
        <v>0</v>
      </c>
      <c r="AE62" s="232">
        <f t="shared" si="122"/>
        <v>0</v>
      </c>
      <c r="AF62" s="232">
        <f t="shared" si="122"/>
        <v>0</v>
      </c>
      <c r="AG62" s="232">
        <f t="shared" si="122"/>
        <v>0</v>
      </c>
      <c r="AH62" s="232">
        <f t="shared" si="122"/>
        <v>0</v>
      </c>
      <c r="AI62" s="232">
        <f t="shared" si="122"/>
        <v>0</v>
      </c>
      <c r="AJ62" s="232">
        <f t="shared" si="122"/>
        <v>0</v>
      </c>
      <c r="AK62" s="232">
        <f t="shared" si="122"/>
        <v>0</v>
      </c>
      <c r="AL62" s="232">
        <f t="shared" si="122"/>
        <v>0</v>
      </c>
      <c r="AM62" s="232">
        <f t="shared" si="122"/>
        <v>0</v>
      </c>
      <c r="AN62" s="232">
        <f t="shared" si="122"/>
        <v>0</v>
      </c>
      <c r="AO62" s="232">
        <f t="shared" si="122"/>
        <v>0</v>
      </c>
      <c r="AP62" s="232">
        <f t="shared" si="122"/>
        <v>0</v>
      </c>
      <c r="AQ62" s="232">
        <f t="shared" si="122"/>
        <v>0</v>
      </c>
      <c r="AR62" s="232">
        <f t="shared" si="122"/>
        <v>0</v>
      </c>
      <c r="AS62" s="232">
        <f t="shared" si="122"/>
        <v>0</v>
      </c>
      <c r="AT62" s="232">
        <f t="shared" si="122"/>
        <v>0</v>
      </c>
      <c r="AU62" s="232">
        <f t="shared" si="122"/>
        <v>0</v>
      </c>
      <c r="AV62" s="232">
        <f t="shared" si="122"/>
        <v>0</v>
      </c>
      <c r="AW62" s="232">
        <f t="shared" si="122"/>
        <v>0</v>
      </c>
      <c r="AX62" s="232">
        <f t="shared" si="122"/>
        <v>0</v>
      </c>
      <c r="AY62" s="232">
        <f t="shared" si="122"/>
        <v>0</v>
      </c>
      <c r="AZ62" s="232">
        <f t="shared" si="122"/>
        <v>0</v>
      </c>
      <c r="BA62" s="232">
        <f t="shared" si="122"/>
        <v>0</v>
      </c>
      <c r="BB62" s="232">
        <f t="shared" si="122"/>
        <v>0</v>
      </c>
      <c r="BC62" s="232">
        <f t="shared" si="122"/>
        <v>0</v>
      </c>
      <c r="BD62" s="232">
        <f t="shared" si="122"/>
        <v>0</v>
      </c>
      <c r="BE62" s="232">
        <f t="shared" si="122"/>
        <v>0</v>
      </c>
      <c r="BF62" s="232">
        <f t="shared" ref="BF62:DQ62" si="123">BF61*BF60</f>
        <v>0</v>
      </c>
      <c r="BG62" s="232">
        <f t="shared" si="123"/>
        <v>0</v>
      </c>
      <c r="BH62" s="232">
        <f t="shared" si="123"/>
        <v>0</v>
      </c>
      <c r="BI62" s="232">
        <f t="shared" si="123"/>
        <v>0</v>
      </c>
      <c r="BJ62" s="232">
        <f t="shared" si="123"/>
        <v>0</v>
      </c>
      <c r="BK62" s="232">
        <f t="shared" si="123"/>
        <v>0</v>
      </c>
      <c r="BL62" s="232">
        <f t="shared" si="123"/>
        <v>0</v>
      </c>
      <c r="BM62" s="232">
        <f t="shared" si="123"/>
        <v>0</v>
      </c>
      <c r="BN62" s="232">
        <f t="shared" si="123"/>
        <v>0</v>
      </c>
      <c r="BO62" s="232">
        <f t="shared" si="123"/>
        <v>0</v>
      </c>
      <c r="BP62" s="232">
        <f t="shared" si="123"/>
        <v>0</v>
      </c>
      <c r="BQ62" s="232">
        <f t="shared" si="123"/>
        <v>0</v>
      </c>
      <c r="BR62" s="232">
        <f t="shared" si="123"/>
        <v>0</v>
      </c>
      <c r="BS62" s="232">
        <f t="shared" si="123"/>
        <v>0</v>
      </c>
      <c r="BT62" s="232">
        <f t="shared" si="123"/>
        <v>0</v>
      </c>
      <c r="BU62" s="232">
        <f t="shared" si="123"/>
        <v>0</v>
      </c>
      <c r="BV62" s="232">
        <f t="shared" si="123"/>
        <v>0</v>
      </c>
      <c r="BW62" s="232">
        <f t="shared" si="123"/>
        <v>0</v>
      </c>
      <c r="BX62" s="232">
        <f t="shared" si="123"/>
        <v>0</v>
      </c>
      <c r="BY62" s="232">
        <f t="shared" si="123"/>
        <v>0</v>
      </c>
      <c r="BZ62" s="232">
        <f t="shared" si="123"/>
        <v>0</v>
      </c>
      <c r="CA62" s="232">
        <f t="shared" si="123"/>
        <v>0</v>
      </c>
      <c r="CB62" s="232">
        <f t="shared" si="123"/>
        <v>0</v>
      </c>
      <c r="CC62" s="232">
        <f t="shared" si="123"/>
        <v>0</v>
      </c>
      <c r="CD62" s="232">
        <f t="shared" si="123"/>
        <v>0</v>
      </c>
      <c r="CE62" s="232">
        <f t="shared" si="123"/>
        <v>0</v>
      </c>
      <c r="CF62" s="232">
        <f t="shared" si="123"/>
        <v>0</v>
      </c>
      <c r="CG62" s="232">
        <f t="shared" si="123"/>
        <v>0</v>
      </c>
      <c r="CH62" s="232">
        <f t="shared" si="123"/>
        <v>0</v>
      </c>
      <c r="CI62" s="232">
        <f t="shared" si="123"/>
        <v>0</v>
      </c>
      <c r="CJ62" s="232">
        <f t="shared" si="123"/>
        <v>0</v>
      </c>
      <c r="CK62" s="232">
        <f t="shared" si="123"/>
        <v>0</v>
      </c>
      <c r="CL62" s="232">
        <f t="shared" si="123"/>
        <v>0</v>
      </c>
      <c r="CM62" s="232">
        <f t="shared" si="123"/>
        <v>0</v>
      </c>
      <c r="CN62" s="232">
        <f t="shared" si="123"/>
        <v>0</v>
      </c>
      <c r="CO62" s="232">
        <f t="shared" si="123"/>
        <v>0</v>
      </c>
      <c r="CP62" s="232">
        <f t="shared" si="123"/>
        <v>0</v>
      </c>
      <c r="CQ62" s="232">
        <f t="shared" si="123"/>
        <v>0</v>
      </c>
      <c r="CR62" s="232">
        <f t="shared" si="123"/>
        <v>0</v>
      </c>
      <c r="CS62" s="232">
        <f t="shared" si="123"/>
        <v>0</v>
      </c>
      <c r="CT62" s="232">
        <f t="shared" si="123"/>
        <v>0</v>
      </c>
      <c r="CU62" s="232">
        <f t="shared" si="123"/>
        <v>0</v>
      </c>
      <c r="CV62" s="232">
        <f t="shared" si="123"/>
        <v>0</v>
      </c>
      <c r="CW62" s="232">
        <f t="shared" si="123"/>
        <v>0</v>
      </c>
      <c r="CX62" s="232">
        <f t="shared" si="123"/>
        <v>0</v>
      </c>
      <c r="CY62" s="232">
        <f t="shared" si="123"/>
        <v>0</v>
      </c>
      <c r="CZ62" s="232">
        <f t="shared" si="123"/>
        <v>0</v>
      </c>
      <c r="DA62" s="232">
        <f t="shared" si="123"/>
        <v>0</v>
      </c>
      <c r="DB62" s="232">
        <f t="shared" si="123"/>
        <v>0</v>
      </c>
      <c r="DC62" s="232">
        <f t="shared" si="123"/>
        <v>0</v>
      </c>
      <c r="DD62" s="232">
        <f t="shared" si="123"/>
        <v>0</v>
      </c>
      <c r="DE62" s="232">
        <f t="shared" si="123"/>
        <v>0</v>
      </c>
      <c r="DF62" s="232">
        <f t="shared" si="123"/>
        <v>0</v>
      </c>
      <c r="DG62" s="232">
        <f t="shared" si="123"/>
        <v>0</v>
      </c>
      <c r="DH62" s="232">
        <f t="shared" si="123"/>
        <v>0</v>
      </c>
      <c r="DI62" s="232">
        <f t="shared" si="123"/>
        <v>0</v>
      </c>
      <c r="DJ62" s="232">
        <f t="shared" si="123"/>
        <v>0</v>
      </c>
      <c r="DK62" s="232">
        <f t="shared" si="123"/>
        <v>0</v>
      </c>
      <c r="DL62" s="232">
        <f t="shared" si="123"/>
        <v>0</v>
      </c>
      <c r="DM62" s="232">
        <f t="shared" si="123"/>
        <v>0</v>
      </c>
      <c r="DN62" s="232">
        <f t="shared" si="123"/>
        <v>0</v>
      </c>
      <c r="DO62" s="232">
        <f t="shared" si="123"/>
        <v>0</v>
      </c>
      <c r="DP62" s="232">
        <f t="shared" si="123"/>
        <v>0</v>
      </c>
      <c r="DQ62" s="232">
        <f t="shared" si="123"/>
        <v>0</v>
      </c>
      <c r="DR62" s="232">
        <f t="shared" ref="DR62:GC62" si="124">DR61*DR60</f>
        <v>0</v>
      </c>
      <c r="DS62" s="232">
        <f t="shared" si="124"/>
        <v>0</v>
      </c>
      <c r="DT62" s="232">
        <f t="shared" si="124"/>
        <v>0</v>
      </c>
      <c r="DU62" s="232">
        <f t="shared" si="124"/>
        <v>0</v>
      </c>
      <c r="DV62" s="232">
        <f t="shared" si="124"/>
        <v>0</v>
      </c>
      <c r="DW62" s="232">
        <f t="shared" si="124"/>
        <v>0</v>
      </c>
      <c r="DX62" s="232">
        <f t="shared" si="124"/>
        <v>0</v>
      </c>
      <c r="DY62" s="232">
        <f t="shared" si="124"/>
        <v>0</v>
      </c>
      <c r="DZ62" s="232">
        <f t="shared" si="124"/>
        <v>0</v>
      </c>
      <c r="EA62" s="232">
        <f t="shared" si="124"/>
        <v>0</v>
      </c>
      <c r="EB62" s="232">
        <f t="shared" si="124"/>
        <v>0</v>
      </c>
      <c r="EC62" s="232">
        <f t="shared" si="124"/>
        <v>0</v>
      </c>
      <c r="ED62" s="232">
        <f t="shared" si="124"/>
        <v>0</v>
      </c>
      <c r="EE62" s="232">
        <f t="shared" si="124"/>
        <v>0</v>
      </c>
      <c r="EF62" s="232">
        <f t="shared" si="124"/>
        <v>0</v>
      </c>
      <c r="EG62" s="232">
        <f t="shared" si="124"/>
        <v>0</v>
      </c>
      <c r="EH62" s="232">
        <f t="shared" si="124"/>
        <v>0</v>
      </c>
      <c r="EI62" s="232">
        <f t="shared" si="124"/>
        <v>0</v>
      </c>
      <c r="EJ62" s="232">
        <f t="shared" si="124"/>
        <v>0</v>
      </c>
      <c r="EK62" s="232">
        <f t="shared" si="124"/>
        <v>0</v>
      </c>
      <c r="EL62" s="232">
        <f t="shared" si="124"/>
        <v>0</v>
      </c>
      <c r="EM62" s="232">
        <f t="shared" si="124"/>
        <v>0</v>
      </c>
      <c r="EN62" s="232">
        <f t="shared" si="124"/>
        <v>0</v>
      </c>
      <c r="EO62" s="232">
        <f t="shared" si="124"/>
        <v>0</v>
      </c>
      <c r="EP62" s="232">
        <f t="shared" si="124"/>
        <v>0</v>
      </c>
      <c r="EQ62" s="232">
        <f t="shared" si="124"/>
        <v>0</v>
      </c>
      <c r="ER62" s="232">
        <f t="shared" si="124"/>
        <v>0</v>
      </c>
      <c r="ES62" s="232">
        <f t="shared" si="124"/>
        <v>0</v>
      </c>
      <c r="ET62" s="232">
        <f t="shared" si="124"/>
        <v>0</v>
      </c>
      <c r="EU62" s="232">
        <f t="shared" si="124"/>
        <v>0</v>
      </c>
      <c r="EV62" s="232">
        <f t="shared" si="124"/>
        <v>0</v>
      </c>
      <c r="EW62" s="232">
        <f t="shared" si="124"/>
        <v>0</v>
      </c>
      <c r="EX62" s="232">
        <f t="shared" si="124"/>
        <v>0</v>
      </c>
      <c r="EY62" s="232">
        <f t="shared" si="124"/>
        <v>0</v>
      </c>
      <c r="EZ62" s="232">
        <f t="shared" si="124"/>
        <v>0</v>
      </c>
      <c r="FA62" s="232">
        <f t="shared" si="124"/>
        <v>0</v>
      </c>
      <c r="FB62" s="232">
        <f t="shared" si="124"/>
        <v>0</v>
      </c>
      <c r="FC62" s="232">
        <f t="shared" si="124"/>
        <v>0</v>
      </c>
      <c r="FD62" s="232">
        <f t="shared" si="124"/>
        <v>0</v>
      </c>
      <c r="FE62" s="232">
        <f t="shared" si="124"/>
        <v>0</v>
      </c>
      <c r="FF62" s="232">
        <f t="shared" si="124"/>
        <v>0</v>
      </c>
      <c r="FG62" s="232">
        <f t="shared" si="124"/>
        <v>0</v>
      </c>
      <c r="FH62" s="232">
        <f t="shared" si="124"/>
        <v>0</v>
      </c>
      <c r="FI62" s="232">
        <f t="shared" si="124"/>
        <v>0</v>
      </c>
      <c r="FJ62" s="232">
        <f t="shared" si="124"/>
        <v>0</v>
      </c>
      <c r="FK62" s="232">
        <f t="shared" si="124"/>
        <v>0</v>
      </c>
      <c r="FL62" s="232">
        <f t="shared" si="124"/>
        <v>0</v>
      </c>
      <c r="FM62" s="232">
        <f t="shared" si="124"/>
        <v>0</v>
      </c>
      <c r="FN62" s="232">
        <f t="shared" si="124"/>
        <v>0</v>
      </c>
      <c r="FO62" s="232">
        <f t="shared" si="124"/>
        <v>0</v>
      </c>
      <c r="FP62" s="232">
        <f t="shared" si="124"/>
        <v>0</v>
      </c>
      <c r="FQ62" s="232">
        <f t="shared" si="124"/>
        <v>0</v>
      </c>
      <c r="FR62" s="232">
        <f t="shared" si="124"/>
        <v>0</v>
      </c>
      <c r="FS62" s="232">
        <f t="shared" si="124"/>
        <v>0</v>
      </c>
      <c r="FT62" s="232">
        <f t="shared" si="124"/>
        <v>0</v>
      </c>
      <c r="FU62" s="232">
        <f t="shared" si="124"/>
        <v>0</v>
      </c>
      <c r="FV62" s="232">
        <f t="shared" si="124"/>
        <v>0</v>
      </c>
      <c r="FW62" s="232">
        <f t="shared" si="124"/>
        <v>0</v>
      </c>
      <c r="FX62" s="232">
        <f t="shared" si="124"/>
        <v>0</v>
      </c>
      <c r="FY62" s="232">
        <f t="shared" si="124"/>
        <v>0</v>
      </c>
      <c r="FZ62" s="232">
        <f t="shared" si="124"/>
        <v>0</v>
      </c>
      <c r="GA62" s="232">
        <f t="shared" si="124"/>
        <v>0</v>
      </c>
      <c r="GB62" s="232">
        <f t="shared" si="124"/>
        <v>0</v>
      </c>
      <c r="GC62" s="232">
        <f t="shared" si="124"/>
        <v>0</v>
      </c>
      <c r="GD62" s="232">
        <f t="shared" ref="GD62:IO62" si="125">GD61*GD60</f>
        <v>0</v>
      </c>
      <c r="GE62" s="232">
        <f t="shared" si="125"/>
        <v>0</v>
      </c>
      <c r="GF62" s="232">
        <f t="shared" si="125"/>
        <v>0</v>
      </c>
      <c r="GG62" s="232">
        <f t="shared" si="125"/>
        <v>0</v>
      </c>
      <c r="GH62" s="232">
        <f t="shared" si="125"/>
        <v>0</v>
      </c>
      <c r="GI62" s="232">
        <f t="shared" si="125"/>
        <v>0</v>
      </c>
      <c r="GJ62" s="232">
        <f t="shared" si="125"/>
        <v>0</v>
      </c>
      <c r="GK62" s="232">
        <f t="shared" si="125"/>
        <v>0</v>
      </c>
      <c r="GL62" s="232">
        <f t="shared" si="125"/>
        <v>0</v>
      </c>
      <c r="GM62" s="232">
        <f t="shared" si="125"/>
        <v>0</v>
      </c>
      <c r="GN62" s="232">
        <f t="shared" si="125"/>
        <v>0</v>
      </c>
      <c r="GO62" s="232">
        <f t="shared" si="125"/>
        <v>0</v>
      </c>
      <c r="GP62" s="232">
        <f t="shared" si="125"/>
        <v>0</v>
      </c>
      <c r="GQ62" s="232">
        <f t="shared" si="125"/>
        <v>0</v>
      </c>
      <c r="GR62" s="232">
        <f t="shared" si="125"/>
        <v>0</v>
      </c>
      <c r="GS62" s="232">
        <f t="shared" si="125"/>
        <v>0</v>
      </c>
      <c r="GT62" s="232">
        <f t="shared" si="125"/>
        <v>0</v>
      </c>
      <c r="GU62" s="232">
        <f t="shared" si="125"/>
        <v>0</v>
      </c>
      <c r="GV62" s="232">
        <f t="shared" si="125"/>
        <v>0</v>
      </c>
      <c r="GW62" s="232">
        <f t="shared" si="125"/>
        <v>0</v>
      </c>
      <c r="GX62" s="232">
        <f t="shared" si="125"/>
        <v>0</v>
      </c>
      <c r="GY62" s="232">
        <f t="shared" si="125"/>
        <v>0</v>
      </c>
      <c r="GZ62" s="232">
        <f t="shared" si="125"/>
        <v>0</v>
      </c>
      <c r="HA62" s="232">
        <f t="shared" si="125"/>
        <v>0</v>
      </c>
      <c r="HB62" s="232">
        <f t="shared" si="125"/>
        <v>0</v>
      </c>
      <c r="HC62" s="232">
        <f t="shared" si="125"/>
        <v>0</v>
      </c>
      <c r="HD62" s="232">
        <f t="shared" si="125"/>
        <v>0</v>
      </c>
      <c r="HE62" s="232">
        <f t="shared" si="125"/>
        <v>0</v>
      </c>
      <c r="HF62" s="232">
        <f t="shared" si="125"/>
        <v>0</v>
      </c>
      <c r="HG62" s="232">
        <f t="shared" si="125"/>
        <v>0</v>
      </c>
      <c r="HH62" s="232">
        <f t="shared" si="125"/>
        <v>0</v>
      </c>
      <c r="HI62" s="232">
        <f t="shared" si="125"/>
        <v>0</v>
      </c>
      <c r="HJ62" s="232">
        <f t="shared" si="125"/>
        <v>0</v>
      </c>
      <c r="HK62" s="232">
        <f t="shared" si="125"/>
        <v>0</v>
      </c>
      <c r="HL62" s="232">
        <f t="shared" si="125"/>
        <v>0</v>
      </c>
      <c r="HM62" s="232">
        <f t="shared" si="125"/>
        <v>0</v>
      </c>
      <c r="HN62" s="232">
        <f t="shared" si="125"/>
        <v>0</v>
      </c>
      <c r="HO62" s="232">
        <f t="shared" si="125"/>
        <v>0</v>
      </c>
      <c r="HP62" s="232">
        <f t="shared" si="125"/>
        <v>0</v>
      </c>
      <c r="HQ62" s="232">
        <f t="shared" si="125"/>
        <v>0</v>
      </c>
      <c r="HR62" s="232">
        <f t="shared" si="125"/>
        <v>0</v>
      </c>
      <c r="HS62" s="232">
        <f t="shared" si="125"/>
        <v>0</v>
      </c>
      <c r="HT62" s="232">
        <f t="shared" si="125"/>
        <v>0</v>
      </c>
      <c r="HU62" s="232">
        <f t="shared" si="125"/>
        <v>0</v>
      </c>
      <c r="HV62" s="232">
        <f t="shared" si="125"/>
        <v>0</v>
      </c>
      <c r="HW62" s="232">
        <f t="shared" si="125"/>
        <v>0</v>
      </c>
      <c r="HX62" s="232">
        <f t="shared" si="125"/>
        <v>0</v>
      </c>
      <c r="HY62" s="232">
        <f t="shared" si="125"/>
        <v>0</v>
      </c>
      <c r="HZ62" s="232">
        <f t="shared" si="125"/>
        <v>0</v>
      </c>
      <c r="IA62" s="232">
        <f t="shared" si="125"/>
        <v>0</v>
      </c>
      <c r="IB62" s="232">
        <f t="shared" si="125"/>
        <v>0</v>
      </c>
      <c r="IC62" s="232">
        <f t="shared" si="125"/>
        <v>0</v>
      </c>
      <c r="ID62" s="232">
        <f t="shared" si="125"/>
        <v>0</v>
      </c>
      <c r="IE62" s="232">
        <f t="shared" si="125"/>
        <v>0</v>
      </c>
      <c r="IF62" s="232">
        <f t="shared" si="125"/>
        <v>0</v>
      </c>
      <c r="IG62" s="232">
        <f t="shared" si="125"/>
        <v>0</v>
      </c>
      <c r="IH62" s="232">
        <f t="shared" si="125"/>
        <v>0</v>
      </c>
      <c r="II62" s="232">
        <f t="shared" si="125"/>
        <v>0</v>
      </c>
      <c r="IJ62" s="232">
        <f t="shared" si="125"/>
        <v>0</v>
      </c>
      <c r="IK62" s="232">
        <f t="shared" si="125"/>
        <v>0</v>
      </c>
      <c r="IL62" s="232">
        <f t="shared" si="125"/>
        <v>0</v>
      </c>
      <c r="IM62" s="232">
        <f t="shared" si="125"/>
        <v>0</v>
      </c>
      <c r="IN62" s="232">
        <f t="shared" si="125"/>
        <v>0</v>
      </c>
      <c r="IO62" s="232">
        <f t="shared" si="125"/>
        <v>0</v>
      </c>
      <c r="IP62" s="232">
        <f t="shared" ref="IP62:KU62" si="126">IP61*IP60</f>
        <v>0</v>
      </c>
      <c r="IQ62" s="232">
        <f t="shared" si="126"/>
        <v>0</v>
      </c>
      <c r="IR62" s="232">
        <f t="shared" si="126"/>
        <v>0</v>
      </c>
      <c r="IS62" s="232">
        <f t="shared" si="126"/>
        <v>0</v>
      </c>
      <c r="IT62" s="232">
        <f t="shared" si="126"/>
        <v>0</v>
      </c>
      <c r="IU62" s="232">
        <f t="shared" si="126"/>
        <v>0</v>
      </c>
      <c r="IV62" s="232">
        <f t="shared" si="126"/>
        <v>0</v>
      </c>
      <c r="IW62" s="232">
        <f t="shared" si="126"/>
        <v>0</v>
      </c>
      <c r="IX62" s="232">
        <f t="shared" si="126"/>
        <v>0</v>
      </c>
      <c r="IY62" s="232">
        <f t="shared" si="126"/>
        <v>0</v>
      </c>
      <c r="IZ62" s="232">
        <f t="shared" si="126"/>
        <v>0</v>
      </c>
      <c r="JA62" s="232">
        <f t="shared" si="126"/>
        <v>0</v>
      </c>
      <c r="JB62" s="232">
        <f t="shared" si="126"/>
        <v>0</v>
      </c>
      <c r="JC62" s="232">
        <f t="shared" si="126"/>
        <v>0</v>
      </c>
      <c r="JD62" s="232">
        <f t="shared" si="126"/>
        <v>0</v>
      </c>
      <c r="JE62" s="232">
        <f t="shared" si="126"/>
        <v>0</v>
      </c>
      <c r="JF62" s="232">
        <f t="shared" si="126"/>
        <v>0</v>
      </c>
      <c r="JG62" s="232">
        <f t="shared" si="126"/>
        <v>0</v>
      </c>
      <c r="JH62" s="232">
        <f t="shared" si="126"/>
        <v>0</v>
      </c>
      <c r="JI62" s="232">
        <f t="shared" si="126"/>
        <v>0</v>
      </c>
      <c r="JJ62" s="232">
        <f t="shared" si="126"/>
        <v>0</v>
      </c>
      <c r="JK62" s="232">
        <f t="shared" si="126"/>
        <v>0</v>
      </c>
      <c r="JL62" s="232">
        <f t="shared" si="126"/>
        <v>0</v>
      </c>
      <c r="JM62" s="232">
        <f t="shared" si="126"/>
        <v>0</v>
      </c>
      <c r="JN62" s="232">
        <f t="shared" si="126"/>
        <v>0</v>
      </c>
      <c r="JO62" s="232">
        <f t="shared" si="126"/>
        <v>0</v>
      </c>
      <c r="JP62" s="232">
        <f t="shared" si="126"/>
        <v>0</v>
      </c>
      <c r="JQ62" s="232">
        <f t="shared" si="126"/>
        <v>0</v>
      </c>
      <c r="JR62" s="232">
        <f t="shared" si="126"/>
        <v>0</v>
      </c>
      <c r="JS62" s="232">
        <f t="shared" si="126"/>
        <v>0</v>
      </c>
      <c r="JT62" s="232">
        <f t="shared" si="126"/>
        <v>0</v>
      </c>
      <c r="JU62" s="232">
        <f t="shared" si="126"/>
        <v>0</v>
      </c>
      <c r="JV62" s="232">
        <f t="shared" si="126"/>
        <v>0</v>
      </c>
      <c r="JW62" s="232">
        <f t="shared" si="126"/>
        <v>0</v>
      </c>
      <c r="JX62" s="232">
        <f t="shared" si="126"/>
        <v>0</v>
      </c>
      <c r="JY62" s="232">
        <f t="shared" si="126"/>
        <v>0</v>
      </c>
      <c r="JZ62" s="232">
        <f t="shared" si="126"/>
        <v>0</v>
      </c>
      <c r="KA62" s="232">
        <f t="shared" si="126"/>
        <v>0</v>
      </c>
      <c r="KB62" s="232">
        <f t="shared" si="126"/>
        <v>0</v>
      </c>
      <c r="KC62" s="232">
        <f t="shared" si="126"/>
        <v>0</v>
      </c>
      <c r="KD62" s="232">
        <f t="shared" si="126"/>
        <v>0</v>
      </c>
      <c r="KE62" s="232">
        <f t="shared" si="126"/>
        <v>0</v>
      </c>
      <c r="KF62" s="232">
        <f t="shared" si="126"/>
        <v>0</v>
      </c>
      <c r="KG62" s="232">
        <f t="shared" si="126"/>
        <v>0</v>
      </c>
      <c r="KH62" s="232">
        <f t="shared" si="126"/>
        <v>0</v>
      </c>
      <c r="KI62" s="232">
        <f t="shared" si="126"/>
        <v>0</v>
      </c>
      <c r="KJ62" s="232">
        <f t="shared" si="126"/>
        <v>0</v>
      </c>
      <c r="KK62" s="232">
        <f t="shared" si="126"/>
        <v>0</v>
      </c>
      <c r="KL62" s="232">
        <f t="shared" si="126"/>
        <v>0</v>
      </c>
      <c r="KM62" s="232">
        <f t="shared" si="126"/>
        <v>0</v>
      </c>
      <c r="KN62" s="232">
        <f t="shared" si="126"/>
        <v>0</v>
      </c>
      <c r="KO62" s="232">
        <f t="shared" si="126"/>
        <v>0</v>
      </c>
      <c r="KP62" s="232">
        <f t="shared" si="126"/>
        <v>0</v>
      </c>
      <c r="KQ62" s="232">
        <f t="shared" si="126"/>
        <v>0</v>
      </c>
      <c r="KR62" s="232">
        <f t="shared" si="126"/>
        <v>0</v>
      </c>
      <c r="KS62" s="232">
        <f t="shared" si="126"/>
        <v>0</v>
      </c>
      <c r="KT62" s="232">
        <f t="shared" si="126"/>
        <v>0</v>
      </c>
      <c r="KU62" s="232">
        <f t="shared" si="126"/>
        <v>0</v>
      </c>
    </row>
    <row r="63" spans="2:307" x14ac:dyDescent="0.15">
      <c r="B63" s="215">
        <f t="shared" si="95"/>
        <v>29</v>
      </c>
      <c r="C63" s="222" t="s">
        <v>705</v>
      </c>
      <c r="D63" s="222"/>
      <c r="E63" s="223" t="s">
        <v>709</v>
      </c>
      <c r="F63" s="224"/>
      <c r="G63" s="231">
        <f t="shared" si="121"/>
        <v>0</v>
      </c>
      <c r="H63" s="232">
        <f>H61-H62</f>
        <v>0</v>
      </c>
      <c r="I63" s="232">
        <f t="shared" ref="I63:BE63" si="127">I61-I62</f>
        <v>0</v>
      </c>
      <c r="J63" s="232">
        <f t="shared" si="127"/>
        <v>0</v>
      </c>
      <c r="K63" s="232">
        <f t="shared" si="127"/>
        <v>0</v>
      </c>
      <c r="L63" s="232">
        <f t="shared" si="127"/>
        <v>0</v>
      </c>
      <c r="M63" s="232">
        <f t="shared" si="127"/>
        <v>0</v>
      </c>
      <c r="N63" s="232">
        <f t="shared" si="127"/>
        <v>0</v>
      </c>
      <c r="O63" s="232">
        <f t="shared" si="127"/>
        <v>0</v>
      </c>
      <c r="P63" s="232">
        <f t="shared" si="127"/>
        <v>0</v>
      </c>
      <c r="Q63" s="232">
        <f t="shared" si="127"/>
        <v>0</v>
      </c>
      <c r="R63" s="232">
        <f t="shared" si="127"/>
        <v>0</v>
      </c>
      <c r="S63" s="232">
        <f t="shared" si="127"/>
        <v>0</v>
      </c>
      <c r="T63" s="232">
        <f t="shared" si="127"/>
        <v>0</v>
      </c>
      <c r="U63" s="232">
        <f t="shared" si="127"/>
        <v>0</v>
      </c>
      <c r="V63" s="232">
        <f t="shared" si="127"/>
        <v>0</v>
      </c>
      <c r="W63" s="232">
        <f t="shared" si="127"/>
        <v>0</v>
      </c>
      <c r="X63" s="232">
        <f t="shared" si="127"/>
        <v>0</v>
      </c>
      <c r="Y63" s="232">
        <f t="shared" si="127"/>
        <v>0</v>
      </c>
      <c r="Z63" s="232">
        <f t="shared" si="127"/>
        <v>0</v>
      </c>
      <c r="AA63" s="232">
        <f t="shared" si="127"/>
        <v>0</v>
      </c>
      <c r="AB63" s="232">
        <f t="shared" si="127"/>
        <v>0</v>
      </c>
      <c r="AC63" s="232">
        <f t="shared" si="127"/>
        <v>0</v>
      </c>
      <c r="AD63" s="232">
        <f t="shared" si="127"/>
        <v>0</v>
      </c>
      <c r="AE63" s="232">
        <f t="shared" si="127"/>
        <v>0</v>
      </c>
      <c r="AF63" s="232">
        <f t="shared" si="127"/>
        <v>0</v>
      </c>
      <c r="AG63" s="232">
        <f t="shared" si="127"/>
        <v>0</v>
      </c>
      <c r="AH63" s="232">
        <f t="shared" si="127"/>
        <v>0</v>
      </c>
      <c r="AI63" s="232">
        <f t="shared" si="127"/>
        <v>0</v>
      </c>
      <c r="AJ63" s="232">
        <f t="shared" si="127"/>
        <v>0</v>
      </c>
      <c r="AK63" s="232">
        <f t="shared" si="127"/>
        <v>0</v>
      </c>
      <c r="AL63" s="232">
        <f t="shared" si="127"/>
        <v>0</v>
      </c>
      <c r="AM63" s="232">
        <f t="shared" si="127"/>
        <v>0</v>
      </c>
      <c r="AN63" s="232">
        <f t="shared" si="127"/>
        <v>0</v>
      </c>
      <c r="AO63" s="232">
        <f t="shared" si="127"/>
        <v>0</v>
      </c>
      <c r="AP63" s="232">
        <f t="shared" si="127"/>
        <v>0</v>
      </c>
      <c r="AQ63" s="232">
        <f t="shared" si="127"/>
        <v>0</v>
      </c>
      <c r="AR63" s="232">
        <f t="shared" si="127"/>
        <v>0</v>
      </c>
      <c r="AS63" s="232">
        <f t="shared" si="127"/>
        <v>0</v>
      </c>
      <c r="AT63" s="232">
        <f t="shared" si="127"/>
        <v>0</v>
      </c>
      <c r="AU63" s="232">
        <f t="shared" si="127"/>
        <v>0</v>
      </c>
      <c r="AV63" s="232">
        <f t="shared" si="127"/>
        <v>0</v>
      </c>
      <c r="AW63" s="232">
        <f t="shared" si="127"/>
        <v>0</v>
      </c>
      <c r="AX63" s="232">
        <f t="shared" si="127"/>
        <v>0</v>
      </c>
      <c r="AY63" s="232">
        <f t="shared" si="127"/>
        <v>0</v>
      </c>
      <c r="AZ63" s="232">
        <f t="shared" si="127"/>
        <v>0</v>
      </c>
      <c r="BA63" s="232">
        <f t="shared" si="127"/>
        <v>0</v>
      </c>
      <c r="BB63" s="232">
        <f t="shared" si="127"/>
        <v>0</v>
      </c>
      <c r="BC63" s="232">
        <f t="shared" si="127"/>
        <v>0</v>
      </c>
      <c r="BD63" s="232">
        <f t="shared" si="127"/>
        <v>0</v>
      </c>
      <c r="BE63" s="232">
        <f t="shared" si="127"/>
        <v>0</v>
      </c>
      <c r="BF63" s="232">
        <f t="shared" ref="BF63:DQ63" si="128">BF61-BF62</f>
        <v>0</v>
      </c>
      <c r="BG63" s="232">
        <f t="shared" si="128"/>
        <v>0</v>
      </c>
      <c r="BH63" s="232">
        <f t="shared" si="128"/>
        <v>0</v>
      </c>
      <c r="BI63" s="232">
        <f t="shared" si="128"/>
        <v>0</v>
      </c>
      <c r="BJ63" s="232">
        <f t="shared" si="128"/>
        <v>0</v>
      </c>
      <c r="BK63" s="232">
        <f t="shared" si="128"/>
        <v>0</v>
      </c>
      <c r="BL63" s="232">
        <f t="shared" si="128"/>
        <v>0</v>
      </c>
      <c r="BM63" s="232">
        <f t="shared" si="128"/>
        <v>0</v>
      </c>
      <c r="BN63" s="232">
        <f t="shared" si="128"/>
        <v>0</v>
      </c>
      <c r="BO63" s="232">
        <f t="shared" si="128"/>
        <v>0</v>
      </c>
      <c r="BP63" s="232">
        <f t="shared" si="128"/>
        <v>0</v>
      </c>
      <c r="BQ63" s="232">
        <f t="shared" si="128"/>
        <v>0</v>
      </c>
      <c r="BR63" s="232">
        <f t="shared" si="128"/>
        <v>0</v>
      </c>
      <c r="BS63" s="232">
        <f t="shared" si="128"/>
        <v>0</v>
      </c>
      <c r="BT63" s="232">
        <f t="shared" si="128"/>
        <v>0</v>
      </c>
      <c r="BU63" s="232">
        <f t="shared" si="128"/>
        <v>0</v>
      </c>
      <c r="BV63" s="232">
        <f t="shared" si="128"/>
        <v>0</v>
      </c>
      <c r="BW63" s="232">
        <f t="shared" si="128"/>
        <v>0</v>
      </c>
      <c r="BX63" s="232">
        <f t="shared" si="128"/>
        <v>0</v>
      </c>
      <c r="BY63" s="232">
        <f t="shared" si="128"/>
        <v>0</v>
      </c>
      <c r="BZ63" s="232">
        <f t="shared" si="128"/>
        <v>0</v>
      </c>
      <c r="CA63" s="232">
        <f t="shared" si="128"/>
        <v>0</v>
      </c>
      <c r="CB63" s="232">
        <f t="shared" si="128"/>
        <v>0</v>
      </c>
      <c r="CC63" s="232">
        <f t="shared" si="128"/>
        <v>0</v>
      </c>
      <c r="CD63" s="232">
        <f t="shared" si="128"/>
        <v>0</v>
      </c>
      <c r="CE63" s="232">
        <f t="shared" si="128"/>
        <v>0</v>
      </c>
      <c r="CF63" s="232">
        <f t="shared" si="128"/>
        <v>0</v>
      </c>
      <c r="CG63" s="232">
        <f t="shared" si="128"/>
        <v>0</v>
      </c>
      <c r="CH63" s="232">
        <f t="shared" si="128"/>
        <v>0</v>
      </c>
      <c r="CI63" s="232">
        <f t="shared" si="128"/>
        <v>0</v>
      </c>
      <c r="CJ63" s="232">
        <f t="shared" si="128"/>
        <v>0</v>
      </c>
      <c r="CK63" s="232">
        <f t="shared" si="128"/>
        <v>0</v>
      </c>
      <c r="CL63" s="232">
        <f t="shared" si="128"/>
        <v>0</v>
      </c>
      <c r="CM63" s="232">
        <f t="shared" si="128"/>
        <v>0</v>
      </c>
      <c r="CN63" s="232">
        <f t="shared" si="128"/>
        <v>0</v>
      </c>
      <c r="CO63" s="232">
        <f t="shared" si="128"/>
        <v>0</v>
      </c>
      <c r="CP63" s="232">
        <f t="shared" si="128"/>
        <v>0</v>
      </c>
      <c r="CQ63" s="232">
        <f t="shared" si="128"/>
        <v>0</v>
      </c>
      <c r="CR63" s="232">
        <f t="shared" si="128"/>
        <v>0</v>
      </c>
      <c r="CS63" s="232">
        <f t="shared" si="128"/>
        <v>0</v>
      </c>
      <c r="CT63" s="232">
        <f t="shared" si="128"/>
        <v>0</v>
      </c>
      <c r="CU63" s="232">
        <f t="shared" si="128"/>
        <v>0</v>
      </c>
      <c r="CV63" s="232">
        <f t="shared" si="128"/>
        <v>0</v>
      </c>
      <c r="CW63" s="232">
        <f t="shared" si="128"/>
        <v>0</v>
      </c>
      <c r="CX63" s="232">
        <f t="shared" si="128"/>
        <v>0</v>
      </c>
      <c r="CY63" s="232">
        <f t="shared" si="128"/>
        <v>0</v>
      </c>
      <c r="CZ63" s="232">
        <f t="shared" si="128"/>
        <v>0</v>
      </c>
      <c r="DA63" s="232">
        <f t="shared" si="128"/>
        <v>0</v>
      </c>
      <c r="DB63" s="232">
        <f t="shared" si="128"/>
        <v>0</v>
      </c>
      <c r="DC63" s="232">
        <f t="shared" si="128"/>
        <v>0</v>
      </c>
      <c r="DD63" s="232">
        <f t="shared" si="128"/>
        <v>0</v>
      </c>
      <c r="DE63" s="232">
        <f t="shared" si="128"/>
        <v>0</v>
      </c>
      <c r="DF63" s="232">
        <f t="shared" si="128"/>
        <v>0</v>
      </c>
      <c r="DG63" s="232">
        <f t="shared" si="128"/>
        <v>0</v>
      </c>
      <c r="DH63" s="232">
        <f t="shared" si="128"/>
        <v>0</v>
      </c>
      <c r="DI63" s="232">
        <f t="shared" si="128"/>
        <v>0</v>
      </c>
      <c r="DJ63" s="232">
        <f t="shared" si="128"/>
        <v>0</v>
      </c>
      <c r="DK63" s="232">
        <f t="shared" si="128"/>
        <v>0</v>
      </c>
      <c r="DL63" s="232">
        <f t="shared" si="128"/>
        <v>0</v>
      </c>
      <c r="DM63" s="232">
        <f t="shared" si="128"/>
        <v>0</v>
      </c>
      <c r="DN63" s="232">
        <f t="shared" si="128"/>
        <v>0</v>
      </c>
      <c r="DO63" s="232">
        <f t="shared" si="128"/>
        <v>0</v>
      </c>
      <c r="DP63" s="232">
        <f t="shared" si="128"/>
        <v>0</v>
      </c>
      <c r="DQ63" s="232">
        <f t="shared" si="128"/>
        <v>0</v>
      </c>
      <c r="DR63" s="232">
        <f t="shared" ref="DR63:GC63" si="129">DR61-DR62</f>
        <v>0</v>
      </c>
      <c r="DS63" s="232">
        <f t="shared" si="129"/>
        <v>0</v>
      </c>
      <c r="DT63" s="232">
        <f t="shared" si="129"/>
        <v>0</v>
      </c>
      <c r="DU63" s="232">
        <f t="shared" si="129"/>
        <v>0</v>
      </c>
      <c r="DV63" s="232">
        <f t="shared" si="129"/>
        <v>0</v>
      </c>
      <c r="DW63" s="232">
        <f t="shared" si="129"/>
        <v>0</v>
      </c>
      <c r="DX63" s="232">
        <f t="shared" si="129"/>
        <v>0</v>
      </c>
      <c r="DY63" s="232">
        <f t="shared" si="129"/>
        <v>0</v>
      </c>
      <c r="DZ63" s="232">
        <f t="shared" si="129"/>
        <v>0</v>
      </c>
      <c r="EA63" s="232">
        <f t="shared" si="129"/>
        <v>0</v>
      </c>
      <c r="EB63" s="232">
        <f t="shared" si="129"/>
        <v>0</v>
      </c>
      <c r="EC63" s="232">
        <f t="shared" si="129"/>
        <v>0</v>
      </c>
      <c r="ED63" s="232">
        <f t="shared" si="129"/>
        <v>0</v>
      </c>
      <c r="EE63" s="232">
        <f t="shared" si="129"/>
        <v>0</v>
      </c>
      <c r="EF63" s="232">
        <f t="shared" si="129"/>
        <v>0</v>
      </c>
      <c r="EG63" s="232">
        <f t="shared" si="129"/>
        <v>0</v>
      </c>
      <c r="EH63" s="232">
        <f t="shared" si="129"/>
        <v>0</v>
      </c>
      <c r="EI63" s="232">
        <f t="shared" si="129"/>
        <v>0</v>
      </c>
      <c r="EJ63" s="232">
        <f t="shared" si="129"/>
        <v>0</v>
      </c>
      <c r="EK63" s="232">
        <f t="shared" si="129"/>
        <v>0</v>
      </c>
      <c r="EL63" s="232">
        <f t="shared" si="129"/>
        <v>0</v>
      </c>
      <c r="EM63" s="232">
        <f t="shared" si="129"/>
        <v>0</v>
      </c>
      <c r="EN63" s="232">
        <f t="shared" si="129"/>
        <v>0</v>
      </c>
      <c r="EO63" s="232">
        <f t="shared" si="129"/>
        <v>0</v>
      </c>
      <c r="EP63" s="232">
        <f t="shared" si="129"/>
        <v>0</v>
      </c>
      <c r="EQ63" s="232">
        <f t="shared" si="129"/>
        <v>0</v>
      </c>
      <c r="ER63" s="232">
        <f t="shared" si="129"/>
        <v>0</v>
      </c>
      <c r="ES63" s="232">
        <f t="shared" si="129"/>
        <v>0</v>
      </c>
      <c r="ET63" s="232">
        <f t="shared" si="129"/>
        <v>0</v>
      </c>
      <c r="EU63" s="232">
        <f t="shared" si="129"/>
        <v>0</v>
      </c>
      <c r="EV63" s="232">
        <f t="shared" si="129"/>
        <v>0</v>
      </c>
      <c r="EW63" s="232">
        <f t="shared" si="129"/>
        <v>0</v>
      </c>
      <c r="EX63" s="232">
        <f t="shared" si="129"/>
        <v>0</v>
      </c>
      <c r="EY63" s="232">
        <f t="shared" si="129"/>
        <v>0</v>
      </c>
      <c r="EZ63" s="232">
        <f t="shared" si="129"/>
        <v>0</v>
      </c>
      <c r="FA63" s="232">
        <f t="shared" si="129"/>
        <v>0</v>
      </c>
      <c r="FB63" s="232">
        <f t="shared" si="129"/>
        <v>0</v>
      </c>
      <c r="FC63" s="232">
        <f t="shared" si="129"/>
        <v>0</v>
      </c>
      <c r="FD63" s="232">
        <f t="shared" si="129"/>
        <v>0</v>
      </c>
      <c r="FE63" s="232">
        <f t="shared" si="129"/>
        <v>0</v>
      </c>
      <c r="FF63" s="232">
        <f t="shared" si="129"/>
        <v>0</v>
      </c>
      <c r="FG63" s="232">
        <f t="shared" si="129"/>
        <v>0</v>
      </c>
      <c r="FH63" s="232">
        <f t="shared" si="129"/>
        <v>0</v>
      </c>
      <c r="FI63" s="232">
        <f t="shared" si="129"/>
        <v>0</v>
      </c>
      <c r="FJ63" s="232">
        <f t="shared" si="129"/>
        <v>0</v>
      </c>
      <c r="FK63" s="232">
        <f t="shared" si="129"/>
        <v>0</v>
      </c>
      <c r="FL63" s="232">
        <f t="shared" si="129"/>
        <v>0</v>
      </c>
      <c r="FM63" s="232">
        <f t="shared" si="129"/>
        <v>0</v>
      </c>
      <c r="FN63" s="232">
        <f t="shared" si="129"/>
        <v>0</v>
      </c>
      <c r="FO63" s="232">
        <f t="shared" si="129"/>
        <v>0</v>
      </c>
      <c r="FP63" s="232">
        <f t="shared" si="129"/>
        <v>0</v>
      </c>
      <c r="FQ63" s="232">
        <f t="shared" si="129"/>
        <v>0</v>
      </c>
      <c r="FR63" s="232">
        <f t="shared" si="129"/>
        <v>0</v>
      </c>
      <c r="FS63" s="232">
        <f t="shared" si="129"/>
        <v>0</v>
      </c>
      <c r="FT63" s="232">
        <f t="shared" si="129"/>
        <v>0</v>
      </c>
      <c r="FU63" s="232">
        <f t="shared" si="129"/>
        <v>0</v>
      </c>
      <c r="FV63" s="232">
        <f t="shared" si="129"/>
        <v>0</v>
      </c>
      <c r="FW63" s="232">
        <f t="shared" si="129"/>
        <v>0</v>
      </c>
      <c r="FX63" s="232">
        <f t="shared" si="129"/>
        <v>0</v>
      </c>
      <c r="FY63" s="232">
        <f t="shared" si="129"/>
        <v>0</v>
      </c>
      <c r="FZ63" s="232">
        <f t="shared" si="129"/>
        <v>0</v>
      </c>
      <c r="GA63" s="232">
        <f t="shared" si="129"/>
        <v>0</v>
      </c>
      <c r="GB63" s="232">
        <f t="shared" si="129"/>
        <v>0</v>
      </c>
      <c r="GC63" s="232">
        <f t="shared" si="129"/>
        <v>0</v>
      </c>
      <c r="GD63" s="232">
        <f t="shared" ref="GD63:IO63" si="130">GD61-GD62</f>
        <v>0</v>
      </c>
      <c r="GE63" s="232">
        <f t="shared" si="130"/>
        <v>0</v>
      </c>
      <c r="GF63" s="232">
        <f t="shared" si="130"/>
        <v>0</v>
      </c>
      <c r="GG63" s="232">
        <f t="shared" si="130"/>
        <v>0</v>
      </c>
      <c r="GH63" s="232">
        <f t="shared" si="130"/>
        <v>0</v>
      </c>
      <c r="GI63" s="232">
        <f t="shared" si="130"/>
        <v>0</v>
      </c>
      <c r="GJ63" s="232">
        <f t="shared" si="130"/>
        <v>0</v>
      </c>
      <c r="GK63" s="232">
        <f t="shared" si="130"/>
        <v>0</v>
      </c>
      <c r="GL63" s="232">
        <f t="shared" si="130"/>
        <v>0</v>
      </c>
      <c r="GM63" s="232">
        <f t="shared" si="130"/>
        <v>0</v>
      </c>
      <c r="GN63" s="232">
        <f t="shared" si="130"/>
        <v>0</v>
      </c>
      <c r="GO63" s="232">
        <f t="shared" si="130"/>
        <v>0</v>
      </c>
      <c r="GP63" s="232">
        <f t="shared" si="130"/>
        <v>0</v>
      </c>
      <c r="GQ63" s="232">
        <f t="shared" si="130"/>
        <v>0</v>
      </c>
      <c r="GR63" s="232">
        <f t="shared" si="130"/>
        <v>0</v>
      </c>
      <c r="GS63" s="232">
        <f t="shared" si="130"/>
        <v>0</v>
      </c>
      <c r="GT63" s="232">
        <f t="shared" si="130"/>
        <v>0</v>
      </c>
      <c r="GU63" s="232">
        <f t="shared" si="130"/>
        <v>0</v>
      </c>
      <c r="GV63" s="232">
        <f t="shared" si="130"/>
        <v>0</v>
      </c>
      <c r="GW63" s="232">
        <f t="shared" si="130"/>
        <v>0</v>
      </c>
      <c r="GX63" s="232">
        <f t="shared" si="130"/>
        <v>0</v>
      </c>
      <c r="GY63" s="232">
        <f t="shared" si="130"/>
        <v>0</v>
      </c>
      <c r="GZ63" s="232">
        <f t="shared" si="130"/>
        <v>0</v>
      </c>
      <c r="HA63" s="232">
        <f t="shared" si="130"/>
        <v>0</v>
      </c>
      <c r="HB63" s="232">
        <f t="shared" si="130"/>
        <v>0</v>
      </c>
      <c r="HC63" s="232">
        <f t="shared" si="130"/>
        <v>0</v>
      </c>
      <c r="HD63" s="232">
        <f t="shared" si="130"/>
        <v>0</v>
      </c>
      <c r="HE63" s="232">
        <f t="shared" si="130"/>
        <v>0</v>
      </c>
      <c r="HF63" s="232">
        <f t="shared" si="130"/>
        <v>0</v>
      </c>
      <c r="HG63" s="232">
        <f t="shared" si="130"/>
        <v>0</v>
      </c>
      <c r="HH63" s="232">
        <f t="shared" si="130"/>
        <v>0</v>
      </c>
      <c r="HI63" s="232">
        <f t="shared" si="130"/>
        <v>0</v>
      </c>
      <c r="HJ63" s="232">
        <f t="shared" si="130"/>
        <v>0</v>
      </c>
      <c r="HK63" s="232">
        <f t="shared" si="130"/>
        <v>0</v>
      </c>
      <c r="HL63" s="232">
        <f t="shared" si="130"/>
        <v>0</v>
      </c>
      <c r="HM63" s="232">
        <f t="shared" si="130"/>
        <v>0</v>
      </c>
      <c r="HN63" s="232">
        <f t="shared" si="130"/>
        <v>0</v>
      </c>
      <c r="HO63" s="232">
        <f t="shared" si="130"/>
        <v>0</v>
      </c>
      <c r="HP63" s="232">
        <f t="shared" si="130"/>
        <v>0</v>
      </c>
      <c r="HQ63" s="232">
        <f t="shared" si="130"/>
        <v>0</v>
      </c>
      <c r="HR63" s="232">
        <f t="shared" si="130"/>
        <v>0</v>
      </c>
      <c r="HS63" s="232">
        <f t="shared" si="130"/>
        <v>0</v>
      </c>
      <c r="HT63" s="232">
        <f t="shared" si="130"/>
        <v>0</v>
      </c>
      <c r="HU63" s="232">
        <f t="shared" si="130"/>
        <v>0</v>
      </c>
      <c r="HV63" s="232">
        <f t="shared" si="130"/>
        <v>0</v>
      </c>
      <c r="HW63" s="232">
        <f t="shared" si="130"/>
        <v>0</v>
      </c>
      <c r="HX63" s="232">
        <f t="shared" si="130"/>
        <v>0</v>
      </c>
      <c r="HY63" s="232">
        <f t="shared" si="130"/>
        <v>0</v>
      </c>
      <c r="HZ63" s="232">
        <f t="shared" si="130"/>
        <v>0</v>
      </c>
      <c r="IA63" s="232">
        <f t="shared" si="130"/>
        <v>0</v>
      </c>
      <c r="IB63" s="232">
        <f t="shared" si="130"/>
        <v>0</v>
      </c>
      <c r="IC63" s="232">
        <f t="shared" si="130"/>
        <v>0</v>
      </c>
      <c r="ID63" s="232">
        <f t="shared" si="130"/>
        <v>0</v>
      </c>
      <c r="IE63" s="232">
        <f t="shared" si="130"/>
        <v>0</v>
      </c>
      <c r="IF63" s="232">
        <f t="shared" si="130"/>
        <v>0</v>
      </c>
      <c r="IG63" s="232">
        <f t="shared" si="130"/>
        <v>0</v>
      </c>
      <c r="IH63" s="232">
        <f t="shared" si="130"/>
        <v>0</v>
      </c>
      <c r="II63" s="232">
        <f t="shared" si="130"/>
        <v>0</v>
      </c>
      <c r="IJ63" s="232">
        <f t="shared" si="130"/>
        <v>0</v>
      </c>
      <c r="IK63" s="232">
        <f t="shared" si="130"/>
        <v>0</v>
      </c>
      <c r="IL63" s="232">
        <f t="shared" si="130"/>
        <v>0</v>
      </c>
      <c r="IM63" s="232">
        <f t="shared" si="130"/>
        <v>0</v>
      </c>
      <c r="IN63" s="232">
        <f t="shared" si="130"/>
        <v>0</v>
      </c>
      <c r="IO63" s="232">
        <f t="shared" si="130"/>
        <v>0</v>
      </c>
      <c r="IP63" s="232">
        <f t="shared" ref="IP63:KU63" si="131">IP61-IP62</f>
        <v>0</v>
      </c>
      <c r="IQ63" s="232">
        <f t="shared" si="131"/>
        <v>0</v>
      </c>
      <c r="IR63" s="232">
        <f t="shared" si="131"/>
        <v>0</v>
      </c>
      <c r="IS63" s="232">
        <f t="shared" si="131"/>
        <v>0</v>
      </c>
      <c r="IT63" s="232">
        <f t="shared" si="131"/>
        <v>0</v>
      </c>
      <c r="IU63" s="232">
        <f t="shared" si="131"/>
        <v>0</v>
      </c>
      <c r="IV63" s="232">
        <f t="shared" si="131"/>
        <v>0</v>
      </c>
      <c r="IW63" s="232">
        <f t="shared" si="131"/>
        <v>0</v>
      </c>
      <c r="IX63" s="232">
        <f t="shared" si="131"/>
        <v>0</v>
      </c>
      <c r="IY63" s="232">
        <f t="shared" si="131"/>
        <v>0</v>
      </c>
      <c r="IZ63" s="232">
        <f t="shared" si="131"/>
        <v>0</v>
      </c>
      <c r="JA63" s="232">
        <f t="shared" si="131"/>
        <v>0</v>
      </c>
      <c r="JB63" s="232">
        <f t="shared" si="131"/>
        <v>0</v>
      </c>
      <c r="JC63" s="232">
        <f t="shared" si="131"/>
        <v>0</v>
      </c>
      <c r="JD63" s="232">
        <f t="shared" si="131"/>
        <v>0</v>
      </c>
      <c r="JE63" s="232">
        <f t="shared" si="131"/>
        <v>0</v>
      </c>
      <c r="JF63" s="232">
        <f t="shared" si="131"/>
        <v>0</v>
      </c>
      <c r="JG63" s="232">
        <f t="shared" si="131"/>
        <v>0</v>
      </c>
      <c r="JH63" s="232">
        <f t="shared" si="131"/>
        <v>0</v>
      </c>
      <c r="JI63" s="232">
        <f t="shared" si="131"/>
        <v>0</v>
      </c>
      <c r="JJ63" s="232">
        <f t="shared" si="131"/>
        <v>0</v>
      </c>
      <c r="JK63" s="232">
        <f t="shared" si="131"/>
        <v>0</v>
      </c>
      <c r="JL63" s="232">
        <f t="shared" si="131"/>
        <v>0</v>
      </c>
      <c r="JM63" s="232">
        <f t="shared" si="131"/>
        <v>0</v>
      </c>
      <c r="JN63" s="232">
        <f t="shared" si="131"/>
        <v>0</v>
      </c>
      <c r="JO63" s="232">
        <f t="shared" si="131"/>
        <v>0</v>
      </c>
      <c r="JP63" s="232">
        <f t="shared" si="131"/>
        <v>0</v>
      </c>
      <c r="JQ63" s="232">
        <f t="shared" si="131"/>
        <v>0</v>
      </c>
      <c r="JR63" s="232">
        <f t="shared" si="131"/>
        <v>0</v>
      </c>
      <c r="JS63" s="232">
        <f t="shared" si="131"/>
        <v>0</v>
      </c>
      <c r="JT63" s="232">
        <f t="shared" si="131"/>
        <v>0</v>
      </c>
      <c r="JU63" s="232">
        <f t="shared" si="131"/>
        <v>0</v>
      </c>
      <c r="JV63" s="232">
        <f t="shared" si="131"/>
        <v>0</v>
      </c>
      <c r="JW63" s="232">
        <f t="shared" si="131"/>
        <v>0</v>
      </c>
      <c r="JX63" s="232">
        <f t="shared" si="131"/>
        <v>0</v>
      </c>
      <c r="JY63" s="232">
        <f t="shared" si="131"/>
        <v>0</v>
      </c>
      <c r="JZ63" s="232">
        <f t="shared" si="131"/>
        <v>0</v>
      </c>
      <c r="KA63" s="232">
        <f t="shared" si="131"/>
        <v>0</v>
      </c>
      <c r="KB63" s="232">
        <f t="shared" si="131"/>
        <v>0</v>
      </c>
      <c r="KC63" s="232">
        <f t="shared" si="131"/>
        <v>0</v>
      </c>
      <c r="KD63" s="232">
        <f t="shared" si="131"/>
        <v>0</v>
      </c>
      <c r="KE63" s="232">
        <f t="shared" si="131"/>
        <v>0</v>
      </c>
      <c r="KF63" s="232">
        <f t="shared" si="131"/>
        <v>0</v>
      </c>
      <c r="KG63" s="232">
        <f t="shared" si="131"/>
        <v>0</v>
      </c>
      <c r="KH63" s="232">
        <f t="shared" si="131"/>
        <v>0</v>
      </c>
      <c r="KI63" s="232">
        <f t="shared" si="131"/>
        <v>0</v>
      </c>
      <c r="KJ63" s="232">
        <f t="shared" si="131"/>
        <v>0</v>
      </c>
      <c r="KK63" s="232">
        <f t="shared" si="131"/>
        <v>0</v>
      </c>
      <c r="KL63" s="232">
        <f t="shared" si="131"/>
        <v>0</v>
      </c>
      <c r="KM63" s="232">
        <f t="shared" si="131"/>
        <v>0</v>
      </c>
      <c r="KN63" s="232">
        <f t="shared" si="131"/>
        <v>0</v>
      </c>
      <c r="KO63" s="232">
        <f t="shared" si="131"/>
        <v>0</v>
      </c>
      <c r="KP63" s="232">
        <f t="shared" si="131"/>
        <v>0</v>
      </c>
      <c r="KQ63" s="232">
        <f t="shared" si="131"/>
        <v>0</v>
      </c>
      <c r="KR63" s="232">
        <f t="shared" si="131"/>
        <v>0</v>
      </c>
      <c r="KS63" s="232">
        <f t="shared" si="131"/>
        <v>0</v>
      </c>
      <c r="KT63" s="232">
        <f t="shared" si="131"/>
        <v>0</v>
      </c>
      <c r="KU63" s="232">
        <f t="shared" si="131"/>
        <v>0</v>
      </c>
    </row>
    <row r="64" spans="2:307" x14ac:dyDescent="0.15">
      <c r="B64" s="215">
        <f t="shared" si="95"/>
        <v>30</v>
      </c>
      <c r="C64" s="222" t="s">
        <v>702</v>
      </c>
      <c r="D64" s="222"/>
      <c r="E64" s="223" t="s">
        <v>703</v>
      </c>
      <c r="F64" s="224"/>
      <c r="G64" s="231">
        <f t="shared" si="121"/>
        <v>0</v>
      </c>
      <c r="H64" s="232">
        <f>H10-H29</f>
        <v>0</v>
      </c>
      <c r="I64" s="232">
        <f t="shared" ref="I64:BE64" si="132">I10-I29</f>
        <v>0</v>
      </c>
      <c r="J64" s="232">
        <f t="shared" si="132"/>
        <v>0</v>
      </c>
      <c r="K64" s="232">
        <f t="shared" si="132"/>
        <v>0</v>
      </c>
      <c r="L64" s="232">
        <f t="shared" si="132"/>
        <v>0</v>
      </c>
      <c r="M64" s="232">
        <f t="shared" si="132"/>
        <v>0</v>
      </c>
      <c r="N64" s="232">
        <f t="shared" si="132"/>
        <v>0</v>
      </c>
      <c r="O64" s="232">
        <f t="shared" si="132"/>
        <v>0</v>
      </c>
      <c r="P64" s="232">
        <f t="shared" si="132"/>
        <v>0</v>
      </c>
      <c r="Q64" s="232">
        <f t="shared" si="132"/>
        <v>0</v>
      </c>
      <c r="R64" s="232">
        <f t="shared" si="132"/>
        <v>0</v>
      </c>
      <c r="S64" s="232">
        <f t="shared" si="132"/>
        <v>0</v>
      </c>
      <c r="T64" s="232">
        <f t="shared" si="132"/>
        <v>0</v>
      </c>
      <c r="U64" s="232">
        <f t="shared" si="132"/>
        <v>0</v>
      </c>
      <c r="V64" s="232">
        <f t="shared" si="132"/>
        <v>0</v>
      </c>
      <c r="W64" s="232">
        <f t="shared" si="132"/>
        <v>0</v>
      </c>
      <c r="X64" s="232">
        <f t="shared" si="132"/>
        <v>0</v>
      </c>
      <c r="Y64" s="232">
        <f t="shared" si="132"/>
        <v>0</v>
      </c>
      <c r="Z64" s="232">
        <f t="shared" si="132"/>
        <v>0</v>
      </c>
      <c r="AA64" s="232">
        <f t="shared" si="132"/>
        <v>0</v>
      </c>
      <c r="AB64" s="232">
        <f t="shared" si="132"/>
        <v>0</v>
      </c>
      <c r="AC64" s="232">
        <f t="shared" si="132"/>
        <v>0</v>
      </c>
      <c r="AD64" s="232">
        <f t="shared" si="132"/>
        <v>0</v>
      </c>
      <c r="AE64" s="232">
        <f t="shared" si="132"/>
        <v>0</v>
      </c>
      <c r="AF64" s="232">
        <f t="shared" si="132"/>
        <v>0</v>
      </c>
      <c r="AG64" s="232">
        <f t="shared" si="132"/>
        <v>0</v>
      </c>
      <c r="AH64" s="232">
        <f t="shared" si="132"/>
        <v>0</v>
      </c>
      <c r="AI64" s="232">
        <f t="shared" si="132"/>
        <v>0</v>
      </c>
      <c r="AJ64" s="232">
        <f t="shared" si="132"/>
        <v>0</v>
      </c>
      <c r="AK64" s="232">
        <f t="shared" si="132"/>
        <v>0</v>
      </c>
      <c r="AL64" s="232">
        <f t="shared" si="132"/>
        <v>0</v>
      </c>
      <c r="AM64" s="232">
        <f t="shared" si="132"/>
        <v>0</v>
      </c>
      <c r="AN64" s="232">
        <f t="shared" si="132"/>
        <v>0</v>
      </c>
      <c r="AO64" s="232">
        <f t="shared" si="132"/>
        <v>0</v>
      </c>
      <c r="AP64" s="232">
        <f t="shared" si="132"/>
        <v>0</v>
      </c>
      <c r="AQ64" s="232">
        <f t="shared" si="132"/>
        <v>0</v>
      </c>
      <c r="AR64" s="232">
        <f t="shared" si="132"/>
        <v>0</v>
      </c>
      <c r="AS64" s="232">
        <f t="shared" si="132"/>
        <v>0</v>
      </c>
      <c r="AT64" s="232">
        <f t="shared" si="132"/>
        <v>0</v>
      </c>
      <c r="AU64" s="232">
        <f t="shared" si="132"/>
        <v>0</v>
      </c>
      <c r="AV64" s="232">
        <f t="shared" si="132"/>
        <v>0</v>
      </c>
      <c r="AW64" s="232">
        <f t="shared" si="132"/>
        <v>0</v>
      </c>
      <c r="AX64" s="232">
        <f t="shared" si="132"/>
        <v>0</v>
      </c>
      <c r="AY64" s="232">
        <f t="shared" si="132"/>
        <v>0</v>
      </c>
      <c r="AZ64" s="232">
        <f t="shared" si="132"/>
        <v>0</v>
      </c>
      <c r="BA64" s="232">
        <f t="shared" si="132"/>
        <v>0</v>
      </c>
      <c r="BB64" s="232">
        <f t="shared" si="132"/>
        <v>0</v>
      </c>
      <c r="BC64" s="232">
        <f t="shared" si="132"/>
        <v>0</v>
      </c>
      <c r="BD64" s="232">
        <f t="shared" si="132"/>
        <v>0</v>
      </c>
      <c r="BE64" s="232">
        <f t="shared" si="132"/>
        <v>0</v>
      </c>
      <c r="BF64" s="232">
        <f t="shared" ref="BF64:DQ64" si="133">BF10-BF29</f>
        <v>0</v>
      </c>
      <c r="BG64" s="232">
        <f t="shared" si="133"/>
        <v>0</v>
      </c>
      <c r="BH64" s="232">
        <f t="shared" si="133"/>
        <v>0</v>
      </c>
      <c r="BI64" s="232">
        <f t="shared" si="133"/>
        <v>0</v>
      </c>
      <c r="BJ64" s="232">
        <f t="shared" si="133"/>
        <v>0</v>
      </c>
      <c r="BK64" s="232">
        <f t="shared" si="133"/>
        <v>0</v>
      </c>
      <c r="BL64" s="232">
        <f t="shared" si="133"/>
        <v>0</v>
      </c>
      <c r="BM64" s="232">
        <f t="shared" si="133"/>
        <v>0</v>
      </c>
      <c r="BN64" s="232">
        <f t="shared" si="133"/>
        <v>0</v>
      </c>
      <c r="BO64" s="232">
        <f t="shared" si="133"/>
        <v>0</v>
      </c>
      <c r="BP64" s="232">
        <f t="shared" si="133"/>
        <v>0</v>
      </c>
      <c r="BQ64" s="232">
        <f t="shared" si="133"/>
        <v>0</v>
      </c>
      <c r="BR64" s="232">
        <f t="shared" si="133"/>
        <v>0</v>
      </c>
      <c r="BS64" s="232">
        <f t="shared" si="133"/>
        <v>0</v>
      </c>
      <c r="BT64" s="232">
        <f t="shared" si="133"/>
        <v>0</v>
      </c>
      <c r="BU64" s="232">
        <f t="shared" si="133"/>
        <v>0</v>
      </c>
      <c r="BV64" s="232">
        <f t="shared" si="133"/>
        <v>0</v>
      </c>
      <c r="BW64" s="232">
        <f t="shared" si="133"/>
        <v>0</v>
      </c>
      <c r="BX64" s="232">
        <f t="shared" si="133"/>
        <v>0</v>
      </c>
      <c r="BY64" s="232">
        <f t="shared" si="133"/>
        <v>0</v>
      </c>
      <c r="BZ64" s="232">
        <f t="shared" si="133"/>
        <v>0</v>
      </c>
      <c r="CA64" s="232">
        <f t="shared" si="133"/>
        <v>0</v>
      </c>
      <c r="CB64" s="232">
        <f t="shared" si="133"/>
        <v>0</v>
      </c>
      <c r="CC64" s="232">
        <f t="shared" si="133"/>
        <v>0</v>
      </c>
      <c r="CD64" s="232">
        <f t="shared" si="133"/>
        <v>0</v>
      </c>
      <c r="CE64" s="232">
        <f t="shared" si="133"/>
        <v>0</v>
      </c>
      <c r="CF64" s="232">
        <f t="shared" si="133"/>
        <v>0</v>
      </c>
      <c r="CG64" s="232">
        <f t="shared" si="133"/>
        <v>0</v>
      </c>
      <c r="CH64" s="232">
        <f t="shared" si="133"/>
        <v>0</v>
      </c>
      <c r="CI64" s="232">
        <f t="shared" si="133"/>
        <v>0</v>
      </c>
      <c r="CJ64" s="232">
        <f t="shared" si="133"/>
        <v>0</v>
      </c>
      <c r="CK64" s="232">
        <f t="shared" si="133"/>
        <v>0</v>
      </c>
      <c r="CL64" s="232">
        <f t="shared" si="133"/>
        <v>0</v>
      </c>
      <c r="CM64" s="232">
        <f t="shared" si="133"/>
        <v>0</v>
      </c>
      <c r="CN64" s="232">
        <f t="shared" si="133"/>
        <v>0</v>
      </c>
      <c r="CO64" s="232">
        <f t="shared" si="133"/>
        <v>0</v>
      </c>
      <c r="CP64" s="232">
        <f t="shared" si="133"/>
        <v>0</v>
      </c>
      <c r="CQ64" s="232">
        <f t="shared" si="133"/>
        <v>0</v>
      </c>
      <c r="CR64" s="232">
        <f t="shared" si="133"/>
        <v>0</v>
      </c>
      <c r="CS64" s="232">
        <f t="shared" si="133"/>
        <v>0</v>
      </c>
      <c r="CT64" s="232">
        <f t="shared" si="133"/>
        <v>0</v>
      </c>
      <c r="CU64" s="232">
        <f t="shared" si="133"/>
        <v>0</v>
      </c>
      <c r="CV64" s="232">
        <f t="shared" si="133"/>
        <v>0</v>
      </c>
      <c r="CW64" s="232">
        <f t="shared" si="133"/>
        <v>0</v>
      </c>
      <c r="CX64" s="232">
        <f t="shared" si="133"/>
        <v>0</v>
      </c>
      <c r="CY64" s="232">
        <f t="shared" si="133"/>
        <v>0</v>
      </c>
      <c r="CZ64" s="232">
        <f t="shared" si="133"/>
        <v>0</v>
      </c>
      <c r="DA64" s="232">
        <f t="shared" si="133"/>
        <v>0</v>
      </c>
      <c r="DB64" s="232">
        <f t="shared" si="133"/>
        <v>0</v>
      </c>
      <c r="DC64" s="232">
        <f t="shared" si="133"/>
        <v>0</v>
      </c>
      <c r="DD64" s="232">
        <f t="shared" si="133"/>
        <v>0</v>
      </c>
      <c r="DE64" s="232">
        <f t="shared" si="133"/>
        <v>0</v>
      </c>
      <c r="DF64" s="232">
        <f t="shared" si="133"/>
        <v>0</v>
      </c>
      <c r="DG64" s="232">
        <f t="shared" si="133"/>
        <v>0</v>
      </c>
      <c r="DH64" s="232">
        <f t="shared" si="133"/>
        <v>0</v>
      </c>
      <c r="DI64" s="232">
        <f t="shared" si="133"/>
        <v>0</v>
      </c>
      <c r="DJ64" s="232">
        <f t="shared" si="133"/>
        <v>0</v>
      </c>
      <c r="DK64" s="232">
        <f t="shared" si="133"/>
        <v>0</v>
      </c>
      <c r="DL64" s="232">
        <f t="shared" si="133"/>
        <v>0</v>
      </c>
      <c r="DM64" s="232">
        <f t="shared" si="133"/>
        <v>0</v>
      </c>
      <c r="DN64" s="232">
        <f t="shared" si="133"/>
        <v>0</v>
      </c>
      <c r="DO64" s="232">
        <f t="shared" si="133"/>
        <v>0</v>
      </c>
      <c r="DP64" s="232">
        <f t="shared" si="133"/>
        <v>0</v>
      </c>
      <c r="DQ64" s="232">
        <f t="shared" si="133"/>
        <v>0</v>
      </c>
      <c r="DR64" s="232">
        <f t="shared" ref="DR64:GC64" si="134">DR10-DR29</f>
        <v>0</v>
      </c>
      <c r="DS64" s="232">
        <f t="shared" si="134"/>
        <v>0</v>
      </c>
      <c r="DT64" s="232">
        <f t="shared" si="134"/>
        <v>0</v>
      </c>
      <c r="DU64" s="232">
        <f t="shared" si="134"/>
        <v>0</v>
      </c>
      <c r="DV64" s="232">
        <f t="shared" si="134"/>
        <v>0</v>
      </c>
      <c r="DW64" s="232">
        <f t="shared" si="134"/>
        <v>0</v>
      </c>
      <c r="DX64" s="232">
        <f t="shared" si="134"/>
        <v>0</v>
      </c>
      <c r="DY64" s="232">
        <f t="shared" si="134"/>
        <v>0</v>
      </c>
      <c r="DZ64" s="232">
        <f t="shared" si="134"/>
        <v>0</v>
      </c>
      <c r="EA64" s="232">
        <f t="shared" si="134"/>
        <v>0</v>
      </c>
      <c r="EB64" s="232">
        <f t="shared" si="134"/>
        <v>0</v>
      </c>
      <c r="EC64" s="232">
        <f t="shared" si="134"/>
        <v>0</v>
      </c>
      <c r="ED64" s="232">
        <f t="shared" si="134"/>
        <v>0</v>
      </c>
      <c r="EE64" s="232">
        <f t="shared" si="134"/>
        <v>0</v>
      </c>
      <c r="EF64" s="232">
        <f t="shared" si="134"/>
        <v>0</v>
      </c>
      <c r="EG64" s="232">
        <f t="shared" si="134"/>
        <v>0</v>
      </c>
      <c r="EH64" s="232">
        <f t="shared" si="134"/>
        <v>0</v>
      </c>
      <c r="EI64" s="232">
        <f t="shared" si="134"/>
        <v>0</v>
      </c>
      <c r="EJ64" s="232">
        <f t="shared" si="134"/>
        <v>0</v>
      </c>
      <c r="EK64" s="232">
        <f t="shared" si="134"/>
        <v>0</v>
      </c>
      <c r="EL64" s="232">
        <f t="shared" si="134"/>
        <v>0</v>
      </c>
      <c r="EM64" s="232">
        <f t="shared" si="134"/>
        <v>0</v>
      </c>
      <c r="EN64" s="232">
        <f t="shared" si="134"/>
        <v>0</v>
      </c>
      <c r="EO64" s="232">
        <f t="shared" si="134"/>
        <v>0</v>
      </c>
      <c r="EP64" s="232">
        <f t="shared" si="134"/>
        <v>0</v>
      </c>
      <c r="EQ64" s="232">
        <f t="shared" si="134"/>
        <v>0</v>
      </c>
      <c r="ER64" s="232">
        <f t="shared" si="134"/>
        <v>0</v>
      </c>
      <c r="ES64" s="232">
        <f t="shared" si="134"/>
        <v>0</v>
      </c>
      <c r="ET64" s="232">
        <f t="shared" si="134"/>
        <v>0</v>
      </c>
      <c r="EU64" s="232">
        <f t="shared" si="134"/>
        <v>0</v>
      </c>
      <c r="EV64" s="232">
        <f t="shared" si="134"/>
        <v>0</v>
      </c>
      <c r="EW64" s="232">
        <f t="shared" si="134"/>
        <v>0</v>
      </c>
      <c r="EX64" s="232">
        <f t="shared" si="134"/>
        <v>0</v>
      </c>
      <c r="EY64" s="232">
        <f t="shared" si="134"/>
        <v>0</v>
      </c>
      <c r="EZ64" s="232">
        <f t="shared" si="134"/>
        <v>0</v>
      </c>
      <c r="FA64" s="232">
        <f t="shared" si="134"/>
        <v>0</v>
      </c>
      <c r="FB64" s="232">
        <f t="shared" si="134"/>
        <v>0</v>
      </c>
      <c r="FC64" s="232">
        <f t="shared" si="134"/>
        <v>0</v>
      </c>
      <c r="FD64" s="232">
        <f t="shared" si="134"/>
        <v>0</v>
      </c>
      <c r="FE64" s="232">
        <f t="shared" si="134"/>
        <v>0</v>
      </c>
      <c r="FF64" s="232">
        <f t="shared" si="134"/>
        <v>0</v>
      </c>
      <c r="FG64" s="232">
        <f t="shared" si="134"/>
        <v>0</v>
      </c>
      <c r="FH64" s="232">
        <f t="shared" si="134"/>
        <v>0</v>
      </c>
      <c r="FI64" s="232">
        <f t="shared" si="134"/>
        <v>0</v>
      </c>
      <c r="FJ64" s="232">
        <f t="shared" si="134"/>
        <v>0</v>
      </c>
      <c r="FK64" s="232">
        <f t="shared" si="134"/>
        <v>0</v>
      </c>
      <c r="FL64" s="232">
        <f t="shared" si="134"/>
        <v>0</v>
      </c>
      <c r="FM64" s="232">
        <f t="shared" si="134"/>
        <v>0</v>
      </c>
      <c r="FN64" s="232">
        <f t="shared" si="134"/>
        <v>0</v>
      </c>
      <c r="FO64" s="232">
        <f t="shared" si="134"/>
        <v>0</v>
      </c>
      <c r="FP64" s="232">
        <f t="shared" si="134"/>
        <v>0</v>
      </c>
      <c r="FQ64" s="232">
        <f t="shared" si="134"/>
        <v>0</v>
      </c>
      <c r="FR64" s="232">
        <f t="shared" si="134"/>
        <v>0</v>
      </c>
      <c r="FS64" s="232">
        <f t="shared" si="134"/>
        <v>0</v>
      </c>
      <c r="FT64" s="232">
        <f t="shared" si="134"/>
        <v>0</v>
      </c>
      <c r="FU64" s="232">
        <f t="shared" si="134"/>
        <v>0</v>
      </c>
      <c r="FV64" s="232">
        <f t="shared" si="134"/>
        <v>0</v>
      </c>
      <c r="FW64" s="232">
        <f t="shared" si="134"/>
        <v>0</v>
      </c>
      <c r="FX64" s="232">
        <f t="shared" si="134"/>
        <v>0</v>
      </c>
      <c r="FY64" s="232">
        <f t="shared" si="134"/>
        <v>0</v>
      </c>
      <c r="FZ64" s="232">
        <f t="shared" si="134"/>
        <v>0</v>
      </c>
      <c r="GA64" s="232">
        <f t="shared" si="134"/>
        <v>0</v>
      </c>
      <c r="GB64" s="232">
        <f t="shared" si="134"/>
        <v>0</v>
      </c>
      <c r="GC64" s="232">
        <f t="shared" si="134"/>
        <v>0</v>
      </c>
      <c r="GD64" s="232">
        <f t="shared" ref="GD64:IO64" si="135">GD10-GD29</f>
        <v>0</v>
      </c>
      <c r="GE64" s="232">
        <f t="shared" si="135"/>
        <v>0</v>
      </c>
      <c r="GF64" s="232">
        <f t="shared" si="135"/>
        <v>0</v>
      </c>
      <c r="GG64" s="232">
        <f t="shared" si="135"/>
        <v>0</v>
      </c>
      <c r="GH64" s="232">
        <f t="shared" si="135"/>
        <v>0</v>
      </c>
      <c r="GI64" s="232">
        <f t="shared" si="135"/>
        <v>0</v>
      </c>
      <c r="GJ64" s="232">
        <f t="shared" si="135"/>
        <v>0</v>
      </c>
      <c r="GK64" s="232">
        <f t="shared" si="135"/>
        <v>0</v>
      </c>
      <c r="GL64" s="232">
        <f t="shared" si="135"/>
        <v>0</v>
      </c>
      <c r="GM64" s="232">
        <f t="shared" si="135"/>
        <v>0</v>
      </c>
      <c r="GN64" s="232">
        <f t="shared" si="135"/>
        <v>0</v>
      </c>
      <c r="GO64" s="232">
        <f t="shared" si="135"/>
        <v>0</v>
      </c>
      <c r="GP64" s="232">
        <f t="shared" si="135"/>
        <v>0</v>
      </c>
      <c r="GQ64" s="232">
        <f t="shared" si="135"/>
        <v>0</v>
      </c>
      <c r="GR64" s="232">
        <f t="shared" si="135"/>
        <v>0</v>
      </c>
      <c r="GS64" s="232">
        <f t="shared" si="135"/>
        <v>0</v>
      </c>
      <c r="GT64" s="232">
        <f t="shared" si="135"/>
        <v>0</v>
      </c>
      <c r="GU64" s="232">
        <f t="shared" si="135"/>
        <v>0</v>
      </c>
      <c r="GV64" s="232">
        <f t="shared" si="135"/>
        <v>0</v>
      </c>
      <c r="GW64" s="232">
        <f t="shared" si="135"/>
        <v>0</v>
      </c>
      <c r="GX64" s="232">
        <f t="shared" si="135"/>
        <v>0</v>
      </c>
      <c r="GY64" s="232">
        <f t="shared" si="135"/>
        <v>0</v>
      </c>
      <c r="GZ64" s="232">
        <f t="shared" si="135"/>
        <v>0</v>
      </c>
      <c r="HA64" s="232">
        <f t="shared" si="135"/>
        <v>0</v>
      </c>
      <c r="HB64" s="232">
        <f t="shared" si="135"/>
        <v>0</v>
      </c>
      <c r="HC64" s="232">
        <f t="shared" si="135"/>
        <v>0</v>
      </c>
      <c r="HD64" s="232">
        <f t="shared" si="135"/>
        <v>0</v>
      </c>
      <c r="HE64" s="232">
        <f t="shared" si="135"/>
        <v>0</v>
      </c>
      <c r="HF64" s="232">
        <f t="shared" si="135"/>
        <v>0</v>
      </c>
      <c r="HG64" s="232">
        <f t="shared" si="135"/>
        <v>0</v>
      </c>
      <c r="HH64" s="232">
        <f t="shared" si="135"/>
        <v>0</v>
      </c>
      <c r="HI64" s="232">
        <f t="shared" si="135"/>
        <v>0</v>
      </c>
      <c r="HJ64" s="232">
        <f t="shared" si="135"/>
        <v>0</v>
      </c>
      <c r="HK64" s="232">
        <f t="shared" si="135"/>
        <v>0</v>
      </c>
      <c r="HL64" s="232">
        <f t="shared" si="135"/>
        <v>0</v>
      </c>
      <c r="HM64" s="232">
        <f t="shared" si="135"/>
        <v>0</v>
      </c>
      <c r="HN64" s="232">
        <f t="shared" si="135"/>
        <v>0</v>
      </c>
      <c r="HO64" s="232">
        <f t="shared" si="135"/>
        <v>0</v>
      </c>
      <c r="HP64" s="232">
        <f t="shared" si="135"/>
        <v>0</v>
      </c>
      <c r="HQ64" s="232">
        <f t="shared" si="135"/>
        <v>0</v>
      </c>
      <c r="HR64" s="232">
        <f t="shared" si="135"/>
        <v>0</v>
      </c>
      <c r="HS64" s="232">
        <f t="shared" si="135"/>
        <v>0</v>
      </c>
      <c r="HT64" s="232">
        <f t="shared" si="135"/>
        <v>0</v>
      </c>
      <c r="HU64" s="232">
        <f t="shared" si="135"/>
        <v>0</v>
      </c>
      <c r="HV64" s="232">
        <f t="shared" si="135"/>
        <v>0</v>
      </c>
      <c r="HW64" s="232">
        <f t="shared" si="135"/>
        <v>0</v>
      </c>
      <c r="HX64" s="232">
        <f t="shared" si="135"/>
        <v>0</v>
      </c>
      <c r="HY64" s="232">
        <f t="shared" si="135"/>
        <v>0</v>
      </c>
      <c r="HZ64" s="232">
        <f t="shared" si="135"/>
        <v>0</v>
      </c>
      <c r="IA64" s="232">
        <f t="shared" si="135"/>
        <v>0</v>
      </c>
      <c r="IB64" s="232">
        <f t="shared" si="135"/>
        <v>0</v>
      </c>
      <c r="IC64" s="232">
        <f t="shared" si="135"/>
        <v>0</v>
      </c>
      <c r="ID64" s="232">
        <f t="shared" si="135"/>
        <v>0</v>
      </c>
      <c r="IE64" s="232">
        <f t="shared" si="135"/>
        <v>0</v>
      </c>
      <c r="IF64" s="232">
        <f t="shared" si="135"/>
        <v>0</v>
      </c>
      <c r="IG64" s="232">
        <f t="shared" si="135"/>
        <v>0</v>
      </c>
      <c r="IH64" s="232">
        <f t="shared" si="135"/>
        <v>0</v>
      </c>
      <c r="II64" s="232">
        <f t="shared" si="135"/>
        <v>0</v>
      </c>
      <c r="IJ64" s="232">
        <f t="shared" si="135"/>
        <v>0</v>
      </c>
      <c r="IK64" s="232">
        <f t="shared" si="135"/>
        <v>0</v>
      </c>
      <c r="IL64" s="232">
        <f t="shared" si="135"/>
        <v>0</v>
      </c>
      <c r="IM64" s="232">
        <f t="shared" si="135"/>
        <v>0</v>
      </c>
      <c r="IN64" s="232">
        <f t="shared" si="135"/>
        <v>0</v>
      </c>
      <c r="IO64" s="232">
        <f t="shared" si="135"/>
        <v>0</v>
      </c>
      <c r="IP64" s="232">
        <f t="shared" ref="IP64:KU64" si="136">IP10-IP29</f>
        <v>0</v>
      </c>
      <c r="IQ64" s="232">
        <f t="shared" si="136"/>
        <v>0</v>
      </c>
      <c r="IR64" s="232">
        <f t="shared" si="136"/>
        <v>0</v>
      </c>
      <c r="IS64" s="232">
        <f t="shared" si="136"/>
        <v>0</v>
      </c>
      <c r="IT64" s="232">
        <f t="shared" si="136"/>
        <v>0</v>
      </c>
      <c r="IU64" s="232">
        <f t="shared" si="136"/>
        <v>0</v>
      </c>
      <c r="IV64" s="232">
        <f t="shared" si="136"/>
        <v>0</v>
      </c>
      <c r="IW64" s="232">
        <f t="shared" si="136"/>
        <v>0</v>
      </c>
      <c r="IX64" s="232">
        <f t="shared" si="136"/>
        <v>0</v>
      </c>
      <c r="IY64" s="232">
        <f t="shared" si="136"/>
        <v>0</v>
      </c>
      <c r="IZ64" s="232">
        <f t="shared" si="136"/>
        <v>0</v>
      </c>
      <c r="JA64" s="232">
        <f t="shared" si="136"/>
        <v>0</v>
      </c>
      <c r="JB64" s="232">
        <f t="shared" si="136"/>
        <v>0</v>
      </c>
      <c r="JC64" s="232">
        <f t="shared" si="136"/>
        <v>0</v>
      </c>
      <c r="JD64" s="232">
        <f t="shared" si="136"/>
        <v>0</v>
      </c>
      <c r="JE64" s="232">
        <f t="shared" si="136"/>
        <v>0</v>
      </c>
      <c r="JF64" s="232">
        <f t="shared" si="136"/>
        <v>0</v>
      </c>
      <c r="JG64" s="232">
        <f t="shared" si="136"/>
        <v>0</v>
      </c>
      <c r="JH64" s="232">
        <f t="shared" si="136"/>
        <v>0</v>
      </c>
      <c r="JI64" s="232">
        <f t="shared" si="136"/>
        <v>0</v>
      </c>
      <c r="JJ64" s="232">
        <f t="shared" si="136"/>
        <v>0</v>
      </c>
      <c r="JK64" s="232">
        <f t="shared" si="136"/>
        <v>0</v>
      </c>
      <c r="JL64" s="232">
        <f t="shared" si="136"/>
        <v>0</v>
      </c>
      <c r="JM64" s="232">
        <f t="shared" si="136"/>
        <v>0</v>
      </c>
      <c r="JN64" s="232">
        <f t="shared" si="136"/>
        <v>0</v>
      </c>
      <c r="JO64" s="232">
        <f t="shared" si="136"/>
        <v>0</v>
      </c>
      <c r="JP64" s="232">
        <f t="shared" si="136"/>
        <v>0</v>
      </c>
      <c r="JQ64" s="232">
        <f t="shared" si="136"/>
        <v>0</v>
      </c>
      <c r="JR64" s="232">
        <f t="shared" si="136"/>
        <v>0</v>
      </c>
      <c r="JS64" s="232">
        <f t="shared" si="136"/>
        <v>0</v>
      </c>
      <c r="JT64" s="232">
        <f t="shared" si="136"/>
        <v>0</v>
      </c>
      <c r="JU64" s="232">
        <f t="shared" si="136"/>
        <v>0</v>
      </c>
      <c r="JV64" s="232">
        <f t="shared" si="136"/>
        <v>0</v>
      </c>
      <c r="JW64" s="232">
        <f t="shared" si="136"/>
        <v>0</v>
      </c>
      <c r="JX64" s="232">
        <f t="shared" si="136"/>
        <v>0</v>
      </c>
      <c r="JY64" s="232">
        <f t="shared" si="136"/>
        <v>0</v>
      </c>
      <c r="JZ64" s="232">
        <f t="shared" si="136"/>
        <v>0</v>
      </c>
      <c r="KA64" s="232">
        <f t="shared" si="136"/>
        <v>0</v>
      </c>
      <c r="KB64" s="232">
        <f t="shared" si="136"/>
        <v>0</v>
      </c>
      <c r="KC64" s="232">
        <f t="shared" si="136"/>
        <v>0</v>
      </c>
      <c r="KD64" s="232">
        <f t="shared" si="136"/>
        <v>0</v>
      </c>
      <c r="KE64" s="232">
        <f t="shared" si="136"/>
        <v>0</v>
      </c>
      <c r="KF64" s="232">
        <f t="shared" si="136"/>
        <v>0</v>
      </c>
      <c r="KG64" s="232">
        <f t="shared" si="136"/>
        <v>0</v>
      </c>
      <c r="KH64" s="232">
        <f t="shared" si="136"/>
        <v>0</v>
      </c>
      <c r="KI64" s="232">
        <f t="shared" si="136"/>
        <v>0</v>
      </c>
      <c r="KJ64" s="232">
        <f t="shared" si="136"/>
        <v>0</v>
      </c>
      <c r="KK64" s="232">
        <f t="shared" si="136"/>
        <v>0</v>
      </c>
      <c r="KL64" s="232">
        <f t="shared" si="136"/>
        <v>0</v>
      </c>
      <c r="KM64" s="232">
        <f t="shared" si="136"/>
        <v>0</v>
      </c>
      <c r="KN64" s="232">
        <f t="shared" si="136"/>
        <v>0</v>
      </c>
      <c r="KO64" s="232">
        <f t="shared" si="136"/>
        <v>0</v>
      </c>
      <c r="KP64" s="232">
        <f t="shared" si="136"/>
        <v>0</v>
      </c>
      <c r="KQ64" s="232">
        <f t="shared" si="136"/>
        <v>0</v>
      </c>
      <c r="KR64" s="232">
        <f t="shared" si="136"/>
        <v>0</v>
      </c>
      <c r="KS64" s="232">
        <f t="shared" si="136"/>
        <v>0</v>
      </c>
      <c r="KT64" s="232">
        <f t="shared" si="136"/>
        <v>0</v>
      </c>
      <c r="KU64" s="232">
        <f t="shared" si="136"/>
        <v>0</v>
      </c>
    </row>
    <row r="65" spans="2:307" x14ac:dyDescent="0.15">
      <c r="B65" s="215">
        <f>B64+1</f>
        <v>31</v>
      </c>
      <c r="C65" s="222" t="s">
        <v>706</v>
      </c>
      <c r="D65" s="222"/>
      <c r="E65" s="223" t="s">
        <v>703</v>
      </c>
      <c r="F65" s="224"/>
      <c r="G65" s="231">
        <f t="shared" si="121"/>
        <v>0</v>
      </c>
      <c r="H65" s="232">
        <f>H43</f>
        <v>0</v>
      </c>
      <c r="I65" s="232">
        <f t="shared" ref="I65:BE65" si="137">I43</f>
        <v>0</v>
      </c>
      <c r="J65" s="232">
        <f t="shared" si="137"/>
        <v>0</v>
      </c>
      <c r="K65" s="232">
        <f t="shared" si="137"/>
        <v>0</v>
      </c>
      <c r="L65" s="232">
        <f t="shared" si="137"/>
        <v>0</v>
      </c>
      <c r="M65" s="232">
        <f t="shared" si="137"/>
        <v>0</v>
      </c>
      <c r="N65" s="232">
        <f t="shared" si="137"/>
        <v>0</v>
      </c>
      <c r="O65" s="232">
        <f t="shared" si="137"/>
        <v>0</v>
      </c>
      <c r="P65" s="232">
        <f t="shared" si="137"/>
        <v>0</v>
      </c>
      <c r="Q65" s="232">
        <f t="shared" si="137"/>
        <v>0</v>
      </c>
      <c r="R65" s="232">
        <f t="shared" si="137"/>
        <v>0</v>
      </c>
      <c r="S65" s="232">
        <f t="shared" si="137"/>
        <v>0</v>
      </c>
      <c r="T65" s="232">
        <f t="shared" si="137"/>
        <v>0</v>
      </c>
      <c r="U65" s="232">
        <f t="shared" si="137"/>
        <v>0</v>
      </c>
      <c r="V65" s="232">
        <f t="shared" si="137"/>
        <v>0</v>
      </c>
      <c r="W65" s="232">
        <f t="shared" si="137"/>
        <v>0</v>
      </c>
      <c r="X65" s="232">
        <f t="shared" si="137"/>
        <v>0</v>
      </c>
      <c r="Y65" s="232">
        <f t="shared" si="137"/>
        <v>0</v>
      </c>
      <c r="Z65" s="232">
        <f t="shared" si="137"/>
        <v>0</v>
      </c>
      <c r="AA65" s="232">
        <f t="shared" si="137"/>
        <v>0</v>
      </c>
      <c r="AB65" s="232">
        <f t="shared" si="137"/>
        <v>0</v>
      </c>
      <c r="AC65" s="232">
        <f t="shared" si="137"/>
        <v>0</v>
      </c>
      <c r="AD65" s="232">
        <f t="shared" si="137"/>
        <v>0</v>
      </c>
      <c r="AE65" s="232">
        <f t="shared" si="137"/>
        <v>0</v>
      </c>
      <c r="AF65" s="232">
        <f t="shared" si="137"/>
        <v>0</v>
      </c>
      <c r="AG65" s="232">
        <f t="shared" si="137"/>
        <v>0</v>
      </c>
      <c r="AH65" s="232">
        <f t="shared" si="137"/>
        <v>0</v>
      </c>
      <c r="AI65" s="232">
        <f t="shared" si="137"/>
        <v>0</v>
      </c>
      <c r="AJ65" s="232">
        <f t="shared" si="137"/>
        <v>0</v>
      </c>
      <c r="AK65" s="232">
        <f t="shared" si="137"/>
        <v>0</v>
      </c>
      <c r="AL65" s="232">
        <f t="shared" si="137"/>
        <v>0</v>
      </c>
      <c r="AM65" s="232">
        <f t="shared" si="137"/>
        <v>0</v>
      </c>
      <c r="AN65" s="232">
        <f t="shared" si="137"/>
        <v>0</v>
      </c>
      <c r="AO65" s="232">
        <f t="shared" si="137"/>
        <v>0</v>
      </c>
      <c r="AP65" s="232">
        <f t="shared" si="137"/>
        <v>0</v>
      </c>
      <c r="AQ65" s="232">
        <f t="shared" si="137"/>
        <v>0</v>
      </c>
      <c r="AR65" s="232">
        <f t="shared" si="137"/>
        <v>0</v>
      </c>
      <c r="AS65" s="232">
        <f t="shared" si="137"/>
        <v>0</v>
      </c>
      <c r="AT65" s="232">
        <f t="shared" si="137"/>
        <v>0</v>
      </c>
      <c r="AU65" s="232">
        <f t="shared" si="137"/>
        <v>0</v>
      </c>
      <c r="AV65" s="232">
        <f t="shared" si="137"/>
        <v>0</v>
      </c>
      <c r="AW65" s="232">
        <f t="shared" si="137"/>
        <v>0</v>
      </c>
      <c r="AX65" s="232">
        <f t="shared" si="137"/>
        <v>0</v>
      </c>
      <c r="AY65" s="232">
        <f t="shared" si="137"/>
        <v>0</v>
      </c>
      <c r="AZ65" s="232">
        <f t="shared" si="137"/>
        <v>0</v>
      </c>
      <c r="BA65" s="232">
        <f t="shared" si="137"/>
        <v>0</v>
      </c>
      <c r="BB65" s="232">
        <f t="shared" si="137"/>
        <v>0</v>
      </c>
      <c r="BC65" s="232">
        <f t="shared" si="137"/>
        <v>0</v>
      </c>
      <c r="BD65" s="232">
        <f t="shared" si="137"/>
        <v>0</v>
      </c>
      <c r="BE65" s="232">
        <f t="shared" si="137"/>
        <v>0</v>
      </c>
      <c r="BF65" s="232">
        <f t="shared" ref="BF65:DQ65" si="138">BF43</f>
        <v>0</v>
      </c>
      <c r="BG65" s="232">
        <f t="shared" si="138"/>
        <v>0</v>
      </c>
      <c r="BH65" s="232">
        <f t="shared" si="138"/>
        <v>0</v>
      </c>
      <c r="BI65" s="232">
        <f t="shared" si="138"/>
        <v>0</v>
      </c>
      <c r="BJ65" s="232">
        <f t="shared" si="138"/>
        <v>0</v>
      </c>
      <c r="BK65" s="232">
        <f t="shared" si="138"/>
        <v>0</v>
      </c>
      <c r="BL65" s="232">
        <f t="shared" si="138"/>
        <v>0</v>
      </c>
      <c r="BM65" s="232">
        <f t="shared" si="138"/>
        <v>0</v>
      </c>
      <c r="BN65" s="232">
        <f t="shared" si="138"/>
        <v>0</v>
      </c>
      <c r="BO65" s="232">
        <f t="shared" si="138"/>
        <v>0</v>
      </c>
      <c r="BP65" s="232">
        <f t="shared" si="138"/>
        <v>0</v>
      </c>
      <c r="BQ65" s="232">
        <f t="shared" si="138"/>
        <v>0</v>
      </c>
      <c r="BR65" s="232">
        <f t="shared" si="138"/>
        <v>0</v>
      </c>
      <c r="BS65" s="232">
        <f t="shared" si="138"/>
        <v>0</v>
      </c>
      <c r="BT65" s="232">
        <f t="shared" si="138"/>
        <v>0</v>
      </c>
      <c r="BU65" s="232">
        <f t="shared" si="138"/>
        <v>0</v>
      </c>
      <c r="BV65" s="232">
        <f t="shared" si="138"/>
        <v>0</v>
      </c>
      <c r="BW65" s="232">
        <f t="shared" si="138"/>
        <v>0</v>
      </c>
      <c r="BX65" s="232">
        <f t="shared" si="138"/>
        <v>0</v>
      </c>
      <c r="BY65" s="232">
        <f t="shared" si="138"/>
        <v>0</v>
      </c>
      <c r="BZ65" s="232">
        <f t="shared" si="138"/>
        <v>0</v>
      </c>
      <c r="CA65" s="232">
        <f t="shared" si="138"/>
        <v>0</v>
      </c>
      <c r="CB65" s="232">
        <f t="shared" si="138"/>
        <v>0</v>
      </c>
      <c r="CC65" s="232">
        <f t="shared" si="138"/>
        <v>0</v>
      </c>
      <c r="CD65" s="232">
        <f t="shared" si="138"/>
        <v>0</v>
      </c>
      <c r="CE65" s="232">
        <f t="shared" si="138"/>
        <v>0</v>
      </c>
      <c r="CF65" s="232">
        <f t="shared" si="138"/>
        <v>0</v>
      </c>
      <c r="CG65" s="232">
        <f t="shared" si="138"/>
        <v>0</v>
      </c>
      <c r="CH65" s="232">
        <f t="shared" si="138"/>
        <v>0</v>
      </c>
      <c r="CI65" s="232">
        <f t="shared" si="138"/>
        <v>0</v>
      </c>
      <c r="CJ65" s="232">
        <f t="shared" si="138"/>
        <v>0</v>
      </c>
      <c r="CK65" s="232">
        <f t="shared" si="138"/>
        <v>0</v>
      </c>
      <c r="CL65" s="232">
        <f t="shared" si="138"/>
        <v>0</v>
      </c>
      <c r="CM65" s="232">
        <f t="shared" si="138"/>
        <v>0</v>
      </c>
      <c r="CN65" s="232">
        <f t="shared" si="138"/>
        <v>0</v>
      </c>
      <c r="CO65" s="232">
        <f t="shared" si="138"/>
        <v>0</v>
      </c>
      <c r="CP65" s="232">
        <f t="shared" si="138"/>
        <v>0</v>
      </c>
      <c r="CQ65" s="232">
        <f t="shared" si="138"/>
        <v>0</v>
      </c>
      <c r="CR65" s="232">
        <f t="shared" si="138"/>
        <v>0</v>
      </c>
      <c r="CS65" s="232">
        <f t="shared" si="138"/>
        <v>0</v>
      </c>
      <c r="CT65" s="232">
        <f t="shared" si="138"/>
        <v>0</v>
      </c>
      <c r="CU65" s="232">
        <f t="shared" si="138"/>
        <v>0</v>
      </c>
      <c r="CV65" s="232">
        <f t="shared" si="138"/>
        <v>0</v>
      </c>
      <c r="CW65" s="232">
        <f t="shared" si="138"/>
        <v>0</v>
      </c>
      <c r="CX65" s="232">
        <f t="shared" si="138"/>
        <v>0</v>
      </c>
      <c r="CY65" s="232">
        <f t="shared" si="138"/>
        <v>0</v>
      </c>
      <c r="CZ65" s="232">
        <f t="shared" si="138"/>
        <v>0</v>
      </c>
      <c r="DA65" s="232">
        <f t="shared" si="138"/>
        <v>0</v>
      </c>
      <c r="DB65" s="232">
        <f t="shared" si="138"/>
        <v>0</v>
      </c>
      <c r="DC65" s="232">
        <f t="shared" si="138"/>
        <v>0</v>
      </c>
      <c r="DD65" s="232">
        <f t="shared" si="138"/>
        <v>0</v>
      </c>
      <c r="DE65" s="232">
        <f t="shared" si="138"/>
        <v>0</v>
      </c>
      <c r="DF65" s="232">
        <f t="shared" si="138"/>
        <v>0</v>
      </c>
      <c r="DG65" s="232">
        <f t="shared" si="138"/>
        <v>0</v>
      </c>
      <c r="DH65" s="232">
        <f t="shared" si="138"/>
        <v>0</v>
      </c>
      <c r="DI65" s="232">
        <f t="shared" si="138"/>
        <v>0</v>
      </c>
      <c r="DJ65" s="232">
        <f t="shared" si="138"/>
        <v>0</v>
      </c>
      <c r="DK65" s="232">
        <f t="shared" si="138"/>
        <v>0</v>
      </c>
      <c r="DL65" s="232">
        <f t="shared" si="138"/>
        <v>0</v>
      </c>
      <c r="DM65" s="232">
        <f t="shared" si="138"/>
        <v>0</v>
      </c>
      <c r="DN65" s="232">
        <f t="shared" si="138"/>
        <v>0</v>
      </c>
      <c r="DO65" s="232">
        <f t="shared" si="138"/>
        <v>0</v>
      </c>
      <c r="DP65" s="232">
        <f t="shared" si="138"/>
        <v>0</v>
      </c>
      <c r="DQ65" s="232">
        <f t="shared" si="138"/>
        <v>0</v>
      </c>
      <c r="DR65" s="232">
        <f t="shared" ref="DR65:GC65" si="139">DR43</f>
        <v>0</v>
      </c>
      <c r="DS65" s="232">
        <f t="shared" si="139"/>
        <v>0</v>
      </c>
      <c r="DT65" s="232">
        <f t="shared" si="139"/>
        <v>0</v>
      </c>
      <c r="DU65" s="232">
        <f t="shared" si="139"/>
        <v>0</v>
      </c>
      <c r="DV65" s="232">
        <f t="shared" si="139"/>
        <v>0</v>
      </c>
      <c r="DW65" s="232">
        <f t="shared" si="139"/>
        <v>0</v>
      </c>
      <c r="DX65" s="232">
        <f t="shared" si="139"/>
        <v>0</v>
      </c>
      <c r="DY65" s="232">
        <f t="shared" si="139"/>
        <v>0</v>
      </c>
      <c r="DZ65" s="232">
        <f t="shared" si="139"/>
        <v>0</v>
      </c>
      <c r="EA65" s="232">
        <f t="shared" si="139"/>
        <v>0</v>
      </c>
      <c r="EB65" s="232">
        <f t="shared" si="139"/>
        <v>0</v>
      </c>
      <c r="EC65" s="232">
        <f t="shared" si="139"/>
        <v>0</v>
      </c>
      <c r="ED65" s="232">
        <f t="shared" si="139"/>
        <v>0</v>
      </c>
      <c r="EE65" s="232">
        <f t="shared" si="139"/>
        <v>0</v>
      </c>
      <c r="EF65" s="232">
        <f t="shared" si="139"/>
        <v>0</v>
      </c>
      <c r="EG65" s="232">
        <f t="shared" si="139"/>
        <v>0</v>
      </c>
      <c r="EH65" s="232">
        <f t="shared" si="139"/>
        <v>0</v>
      </c>
      <c r="EI65" s="232">
        <f t="shared" si="139"/>
        <v>0</v>
      </c>
      <c r="EJ65" s="232">
        <f t="shared" si="139"/>
        <v>0</v>
      </c>
      <c r="EK65" s="232">
        <f t="shared" si="139"/>
        <v>0</v>
      </c>
      <c r="EL65" s="232">
        <f t="shared" si="139"/>
        <v>0</v>
      </c>
      <c r="EM65" s="232">
        <f t="shared" si="139"/>
        <v>0</v>
      </c>
      <c r="EN65" s="232">
        <f t="shared" si="139"/>
        <v>0</v>
      </c>
      <c r="EO65" s="232">
        <f t="shared" si="139"/>
        <v>0</v>
      </c>
      <c r="EP65" s="232">
        <f t="shared" si="139"/>
        <v>0</v>
      </c>
      <c r="EQ65" s="232">
        <f t="shared" si="139"/>
        <v>0</v>
      </c>
      <c r="ER65" s="232">
        <f t="shared" si="139"/>
        <v>0</v>
      </c>
      <c r="ES65" s="232">
        <f t="shared" si="139"/>
        <v>0</v>
      </c>
      <c r="ET65" s="232">
        <f t="shared" si="139"/>
        <v>0</v>
      </c>
      <c r="EU65" s="232">
        <f t="shared" si="139"/>
        <v>0</v>
      </c>
      <c r="EV65" s="232">
        <f t="shared" si="139"/>
        <v>0</v>
      </c>
      <c r="EW65" s="232">
        <f t="shared" si="139"/>
        <v>0</v>
      </c>
      <c r="EX65" s="232">
        <f t="shared" si="139"/>
        <v>0</v>
      </c>
      <c r="EY65" s="232">
        <f t="shared" si="139"/>
        <v>0</v>
      </c>
      <c r="EZ65" s="232">
        <f t="shared" si="139"/>
        <v>0</v>
      </c>
      <c r="FA65" s="232">
        <f t="shared" si="139"/>
        <v>0</v>
      </c>
      <c r="FB65" s="232">
        <f t="shared" si="139"/>
        <v>0</v>
      </c>
      <c r="FC65" s="232">
        <f t="shared" si="139"/>
        <v>0</v>
      </c>
      <c r="FD65" s="232">
        <f t="shared" si="139"/>
        <v>0</v>
      </c>
      <c r="FE65" s="232">
        <f t="shared" si="139"/>
        <v>0</v>
      </c>
      <c r="FF65" s="232">
        <f t="shared" si="139"/>
        <v>0</v>
      </c>
      <c r="FG65" s="232">
        <f t="shared" si="139"/>
        <v>0</v>
      </c>
      <c r="FH65" s="232">
        <f t="shared" si="139"/>
        <v>0</v>
      </c>
      <c r="FI65" s="232">
        <f t="shared" si="139"/>
        <v>0</v>
      </c>
      <c r="FJ65" s="232">
        <f t="shared" si="139"/>
        <v>0</v>
      </c>
      <c r="FK65" s="232">
        <f t="shared" si="139"/>
        <v>0</v>
      </c>
      <c r="FL65" s="232">
        <f t="shared" si="139"/>
        <v>0</v>
      </c>
      <c r="FM65" s="232">
        <f t="shared" si="139"/>
        <v>0</v>
      </c>
      <c r="FN65" s="232">
        <f t="shared" si="139"/>
        <v>0</v>
      </c>
      <c r="FO65" s="232">
        <f t="shared" si="139"/>
        <v>0</v>
      </c>
      <c r="FP65" s="232">
        <f t="shared" si="139"/>
        <v>0</v>
      </c>
      <c r="FQ65" s="232">
        <f t="shared" si="139"/>
        <v>0</v>
      </c>
      <c r="FR65" s="232">
        <f t="shared" si="139"/>
        <v>0</v>
      </c>
      <c r="FS65" s="232">
        <f t="shared" si="139"/>
        <v>0</v>
      </c>
      <c r="FT65" s="232">
        <f t="shared" si="139"/>
        <v>0</v>
      </c>
      <c r="FU65" s="232">
        <f t="shared" si="139"/>
        <v>0</v>
      </c>
      <c r="FV65" s="232">
        <f t="shared" si="139"/>
        <v>0</v>
      </c>
      <c r="FW65" s="232">
        <f t="shared" si="139"/>
        <v>0</v>
      </c>
      <c r="FX65" s="232">
        <f t="shared" si="139"/>
        <v>0</v>
      </c>
      <c r="FY65" s="232">
        <f t="shared" si="139"/>
        <v>0</v>
      </c>
      <c r="FZ65" s="232">
        <f t="shared" si="139"/>
        <v>0</v>
      </c>
      <c r="GA65" s="232">
        <f t="shared" si="139"/>
        <v>0</v>
      </c>
      <c r="GB65" s="232">
        <f t="shared" si="139"/>
        <v>0</v>
      </c>
      <c r="GC65" s="232">
        <f t="shared" si="139"/>
        <v>0</v>
      </c>
      <c r="GD65" s="232">
        <f t="shared" ref="GD65:IO65" si="140">GD43</f>
        <v>0</v>
      </c>
      <c r="GE65" s="232">
        <f t="shared" si="140"/>
        <v>0</v>
      </c>
      <c r="GF65" s="232">
        <f t="shared" si="140"/>
        <v>0</v>
      </c>
      <c r="GG65" s="232">
        <f t="shared" si="140"/>
        <v>0</v>
      </c>
      <c r="GH65" s="232">
        <f t="shared" si="140"/>
        <v>0</v>
      </c>
      <c r="GI65" s="232">
        <f t="shared" si="140"/>
        <v>0</v>
      </c>
      <c r="GJ65" s="232">
        <f t="shared" si="140"/>
        <v>0</v>
      </c>
      <c r="GK65" s="232">
        <f t="shared" si="140"/>
        <v>0</v>
      </c>
      <c r="GL65" s="232">
        <f t="shared" si="140"/>
        <v>0</v>
      </c>
      <c r="GM65" s="232">
        <f t="shared" si="140"/>
        <v>0</v>
      </c>
      <c r="GN65" s="232">
        <f t="shared" si="140"/>
        <v>0</v>
      </c>
      <c r="GO65" s="232">
        <f t="shared" si="140"/>
        <v>0</v>
      </c>
      <c r="GP65" s="232">
        <f t="shared" si="140"/>
        <v>0</v>
      </c>
      <c r="GQ65" s="232">
        <f t="shared" si="140"/>
        <v>0</v>
      </c>
      <c r="GR65" s="232">
        <f t="shared" si="140"/>
        <v>0</v>
      </c>
      <c r="GS65" s="232">
        <f t="shared" si="140"/>
        <v>0</v>
      </c>
      <c r="GT65" s="232">
        <f t="shared" si="140"/>
        <v>0</v>
      </c>
      <c r="GU65" s="232">
        <f t="shared" si="140"/>
        <v>0</v>
      </c>
      <c r="GV65" s="232">
        <f t="shared" si="140"/>
        <v>0</v>
      </c>
      <c r="GW65" s="232">
        <f t="shared" si="140"/>
        <v>0</v>
      </c>
      <c r="GX65" s="232">
        <f t="shared" si="140"/>
        <v>0</v>
      </c>
      <c r="GY65" s="232">
        <f t="shared" si="140"/>
        <v>0</v>
      </c>
      <c r="GZ65" s="232">
        <f t="shared" si="140"/>
        <v>0</v>
      </c>
      <c r="HA65" s="232">
        <f t="shared" si="140"/>
        <v>0</v>
      </c>
      <c r="HB65" s="232">
        <f t="shared" si="140"/>
        <v>0</v>
      </c>
      <c r="HC65" s="232">
        <f t="shared" si="140"/>
        <v>0</v>
      </c>
      <c r="HD65" s="232">
        <f t="shared" si="140"/>
        <v>0</v>
      </c>
      <c r="HE65" s="232">
        <f t="shared" si="140"/>
        <v>0</v>
      </c>
      <c r="HF65" s="232">
        <f t="shared" si="140"/>
        <v>0</v>
      </c>
      <c r="HG65" s="232">
        <f t="shared" si="140"/>
        <v>0</v>
      </c>
      <c r="HH65" s="232">
        <f t="shared" si="140"/>
        <v>0</v>
      </c>
      <c r="HI65" s="232">
        <f t="shared" si="140"/>
        <v>0</v>
      </c>
      <c r="HJ65" s="232">
        <f t="shared" si="140"/>
        <v>0</v>
      </c>
      <c r="HK65" s="232">
        <f t="shared" si="140"/>
        <v>0</v>
      </c>
      <c r="HL65" s="232">
        <f t="shared" si="140"/>
        <v>0</v>
      </c>
      <c r="HM65" s="232">
        <f t="shared" si="140"/>
        <v>0</v>
      </c>
      <c r="HN65" s="232">
        <f t="shared" si="140"/>
        <v>0</v>
      </c>
      <c r="HO65" s="232">
        <f t="shared" si="140"/>
        <v>0</v>
      </c>
      <c r="HP65" s="232">
        <f t="shared" si="140"/>
        <v>0</v>
      </c>
      <c r="HQ65" s="232">
        <f t="shared" si="140"/>
        <v>0</v>
      </c>
      <c r="HR65" s="232">
        <f t="shared" si="140"/>
        <v>0</v>
      </c>
      <c r="HS65" s="232">
        <f t="shared" si="140"/>
        <v>0</v>
      </c>
      <c r="HT65" s="232">
        <f t="shared" si="140"/>
        <v>0</v>
      </c>
      <c r="HU65" s="232">
        <f t="shared" si="140"/>
        <v>0</v>
      </c>
      <c r="HV65" s="232">
        <f t="shared" si="140"/>
        <v>0</v>
      </c>
      <c r="HW65" s="232">
        <f t="shared" si="140"/>
        <v>0</v>
      </c>
      <c r="HX65" s="232">
        <f t="shared" si="140"/>
        <v>0</v>
      </c>
      <c r="HY65" s="232">
        <f t="shared" si="140"/>
        <v>0</v>
      </c>
      <c r="HZ65" s="232">
        <f t="shared" si="140"/>
        <v>0</v>
      </c>
      <c r="IA65" s="232">
        <f t="shared" si="140"/>
        <v>0</v>
      </c>
      <c r="IB65" s="232">
        <f t="shared" si="140"/>
        <v>0</v>
      </c>
      <c r="IC65" s="232">
        <f t="shared" si="140"/>
        <v>0</v>
      </c>
      <c r="ID65" s="232">
        <f t="shared" si="140"/>
        <v>0</v>
      </c>
      <c r="IE65" s="232">
        <f t="shared" si="140"/>
        <v>0</v>
      </c>
      <c r="IF65" s="232">
        <f t="shared" si="140"/>
        <v>0</v>
      </c>
      <c r="IG65" s="232">
        <f t="shared" si="140"/>
        <v>0</v>
      </c>
      <c r="IH65" s="232">
        <f t="shared" si="140"/>
        <v>0</v>
      </c>
      <c r="II65" s="232">
        <f t="shared" si="140"/>
        <v>0</v>
      </c>
      <c r="IJ65" s="232">
        <f t="shared" si="140"/>
        <v>0</v>
      </c>
      <c r="IK65" s="232">
        <f t="shared" si="140"/>
        <v>0</v>
      </c>
      <c r="IL65" s="232">
        <f t="shared" si="140"/>
        <v>0</v>
      </c>
      <c r="IM65" s="232">
        <f t="shared" si="140"/>
        <v>0</v>
      </c>
      <c r="IN65" s="232">
        <f t="shared" si="140"/>
        <v>0</v>
      </c>
      <c r="IO65" s="232">
        <f t="shared" si="140"/>
        <v>0</v>
      </c>
      <c r="IP65" s="232">
        <f t="shared" ref="IP65:KU65" si="141">IP43</f>
        <v>0</v>
      </c>
      <c r="IQ65" s="232">
        <f t="shared" si="141"/>
        <v>0</v>
      </c>
      <c r="IR65" s="232">
        <f t="shared" si="141"/>
        <v>0</v>
      </c>
      <c r="IS65" s="232">
        <f t="shared" si="141"/>
        <v>0</v>
      </c>
      <c r="IT65" s="232">
        <f t="shared" si="141"/>
        <v>0</v>
      </c>
      <c r="IU65" s="232">
        <f t="shared" si="141"/>
        <v>0</v>
      </c>
      <c r="IV65" s="232">
        <f t="shared" si="141"/>
        <v>0</v>
      </c>
      <c r="IW65" s="232">
        <f t="shared" si="141"/>
        <v>0</v>
      </c>
      <c r="IX65" s="232">
        <f t="shared" si="141"/>
        <v>0</v>
      </c>
      <c r="IY65" s="232">
        <f t="shared" si="141"/>
        <v>0</v>
      </c>
      <c r="IZ65" s="232">
        <f t="shared" si="141"/>
        <v>0</v>
      </c>
      <c r="JA65" s="232">
        <f t="shared" si="141"/>
        <v>0</v>
      </c>
      <c r="JB65" s="232">
        <f t="shared" si="141"/>
        <v>0</v>
      </c>
      <c r="JC65" s="232">
        <f t="shared" si="141"/>
        <v>0</v>
      </c>
      <c r="JD65" s="232">
        <f t="shared" si="141"/>
        <v>0</v>
      </c>
      <c r="JE65" s="232">
        <f t="shared" si="141"/>
        <v>0</v>
      </c>
      <c r="JF65" s="232">
        <f t="shared" si="141"/>
        <v>0</v>
      </c>
      <c r="JG65" s="232">
        <f t="shared" si="141"/>
        <v>0</v>
      </c>
      <c r="JH65" s="232">
        <f t="shared" si="141"/>
        <v>0</v>
      </c>
      <c r="JI65" s="232">
        <f t="shared" si="141"/>
        <v>0</v>
      </c>
      <c r="JJ65" s="232">
        <f t="shared" si="141"/>
        <v>0</v>
      </c>
      <c r="JK65" s="232">
        <f t="shared" si="141"/>
        <v>0</v>
      </c>
      <c r="JL65" s="232">
        <f t="shared" si="141"/>
        <v>0</v>
      </c>
      <c r="JM65" s="232">
        <f t="shared" si="141"/>
        <v>0</v>
      </c>
      <c r="JN65" s="232">
        <f t="shared" si="141"/>
        <v>0</v>
      </c>
      <c r="JO65" s="232">
        <f t="shared" si="141"/>
        <v>0</v>
      </c>
      <c r="JP65" s="232">
        <f t="shared" si="141"/>
        <v>0</v>
      </c>
      <c r="JQ65" s="232">
        <f t="shared" si="141"/>
        <v>0</v>
      </c>
      <c r="JR65" s="232">
        <f t="shared" si="141"/>
        <v>0</v>
      </c>
      <c r="JS65" s="232">
        <f t="shared" si="141"/>
        <v>0</v>
      </c>
      <c r="JT65" s="232">
        <f t="shared" si="141"/>
        <v>0</v>
      </c>
      <c r="JU65" s="232">
        <f t="shared" si="141"/>
        <v>0</v>
      </c>
      <c r="JV65" s="232">
        <f t="shared" si="141"/>
        <v>0</v>
      </c>
      <c r="JW65" s="232">
        <f t="shared" si="141"/>
        <v>0</v>
      </c>
      <c r="JX65" s="232">
        <f t="shared" si="141"/>
        <v>0</v>
      </c>
      <c r="JY65" s="232">
        <f t="shared" si="141"/>
        <v>0</v>
      </c>
      <c r="JZ65" s="232">
        <f t="shared" si="141"/>
        <v>0</v>
      </c>
      <c r="KA65" s="232">
        <f t="shared" si="141"/>
        <v>0</v>
      </c>
      <c r="KB65" s="232">
        <f t="shared" si="141"/>
        <v>0</v>
      </c>
      <c r="KC65" s="232">
        <f t="shared" si="141"/>
        <v>0</v>
      </c>
      <c r="KD65" s="232">
        <f t="shared" si="141"/>
        <v>0</v>
      </c>
      <c r="KE65" s="232">
        <f t="shared" si="141"/>
        <v>0</v>
      </c>
      <c r="KF65" s="232">
        <f t="shared" si="141"/>
        <v>0</v>
      </c>
      <c r="KG65" s="232">
        <f t="shared" si="141"/>
        <v>0</v>
      </c>
      <c r="KH65" s="232">
        <f t="shared" si="141"/>
        <v>0</v>
      </c>
      <c r="KI65" s="232">
        <f t="shared" si="141"/>
        <v>0</v>
      </c>
      <c r="KJ65" s="232">
        <f t="shared" si="141"/>
        <v>0</v>
      </c>
      <c r="KK65" s="232">
        <f t="shared" si="141"/>
        <v>0</v>
      </c>
      <c r="KL65" s="232">
        <f t="shared" si="141"/>
        <v>0</v>
      </c>
      <c r="KM65" s="232">
        <f t="shared" si="141"/>
        <v>0</v>
      </c>
      <c r="KN65" s="232">
        <f t="shared" si="141"/>
        <v>0</v>
      </c>
      <c r="KO65" s="232">
        <f t="shared" si="141"/>
        <v>0</v>
      </c>
      <c r="KP65" s="232">
        <f t="shared" si="141"/>
        <v>0</v>
      </c>
      <c r="KQ65" s="232">
        <f t="shared" si="141"/>
        <v>0</v>
      </c>
      <c r="KR65" s="232">
        <f t="shared" si="141"/>
        <v>0</v>
      </c>
      <c r="KS65" s="232">
        <f t="shared" si="141"/>
        <v>0</v>
      </c>
      <c r="KT65" s="232">
        <f t="shared" si="141"/>
        <v>0</v>
      </c>
      <c r="KU65" s="232">
        <f t="shared" si="141"/>
        <v>0</v>
      </c>
    </row>
    <row r="66" spans="2:307" x14ac:dyDescent="0.15">
      <c r="B66" s="215">
        <f>B65+1</f>
        <v>32</v>
      </c>
      <c r="C66" s="222" t="s">
        <v>707</v>
      </c>
      <c r="D66" s="222"/>
      <c r="E66" s="223" t="s">
        <v>703</v>
      </c>
      <c r="F66" s="224"/>
      <c r="G66" s="231">
        <f t="shared" si="121"/>
        <v>0</v>
      </c>
      <c r="H66" s="232">
        <f>H64</f>
        <v>0</v>
      </c>
      <c r="I66" s="232">
        <f t="shared" ref="I66:BE66" si="142">I64</f>
        <v>0</v>
      </c>
      <c r="J66" s="232">
        <f t="shared" si="142"/>
        <v>0</v>
      </c>
      <c r="K66" s="232">
        <f t="shared" si="142"/>
        <v>0</v>
      </c>
      <c r="L66" s="232">
        <f t="shared" si="142"/>
        <v>0</v>
      </c>
      <c r="M66" s="232">
        <f t="shared" si="142"/>
        <v>0</v>
      </c>
      <c r="N66" s="232">
        <f t="shared" si="142"/>
        <v>0</v>
      </c>
      <c r="O66" s="232">
        <f t="shared" si="142"/>
        <v>0</v>
      </c>
      <c r="P66" s="232">
        <f t="shared" si="142"/>
        <v>0</v>
      </c>
      <c r="Q66" s="232">
        <f t="shared" si="142"/>
        <v>0</v>
      </c>
      <c r="R66" s="232">
        <f t="shared" si="142"/>
        <v>0</v>
      </c>
      <c r="S66" s="232">
        <f t="shared" si="142"/>
        <v>0</v>
      </c>
      <c r="T66" s="232">
        <f t="shared" si="142"/>
        <v>0</v>
      </c>
      <c r="U66" s="232">
        <f t="shared" si="142"/>
        <v>0</v>
      </c>
      <c r="V66" s="232">
        <f t="shared" si="142"/>
        <v>0</v>
      </c>
      <c r="W66" s="232">
        <f t="shared" si="142"/>
        <v>0</v>
      </c>
      <c r="X66" s="232">
        <f t="shared" si="142"/>
        <v>0</v>
      </c>
      <c r="Y66" s="232">
        <f t="shared" si="142"/>
        <v>0</v>
      </c>
      <c r="Z66" s="232">
        <f t="shared" si="142"/>
        <v>0</v>
      </c>
      <c r="AA66" s="232">
        <f t="shared" si="142"/>
        <v>0</v>
      </c>
      <c r="AB66" s="232">
        <f t="shared" si="142"/>
        <v>0</v>
      </c>
      <c r="AC66" s="232">
        <f t="shared" si="142"/>
        <v>0</v>
      </c>
      <c r="AD66" s="232">
        <f t="shared" si="142"/>
        <v>0</v>
      </c>
      <c r="AE66" s="232">
        <f t="shared" si="142"/>
        <v>0</v>
      </c>
      <c r="AF66" s="232">
        <f t="shared" si="142"/>
        <v>0</v>
      </c>
      <c r="AG66" s="232">
        <f t="shared" si="142"/>
        <v>0</v>
      </c>
      <c r="AH66" s="232">
        <f t="shared" si="142"/>
        <v>0</v>
      </c>
      <c r="AI66" s="232">
        <f t="shared" si="142"/>
        <v>0</v>
      </c>
      <c r="AJ66" s="232">
        <f t="shared" si="142"/>
        <v>0</v>
      </c>
      <c r="AK66" s="232">
        <f t="shared" si="142"/>
        <v>0</v>
      </c>
      <c r="AL66" s="232">
        <f t="shared" si="142"/>
        <v>0</v>
      </c>
      <c r="AM66" s="232">
        <f t="shared" si="142"/>
        <v>0</v>
      </c>
      <c r="AN66" s="232">
        <f t="shared" si="142"/>
        <v>0</v>
      </c>
      <c r="AO66" s="232">
        <f t="shared" si="142"/>
        <v>0</v>
      </c>
      <c r="AP66" s="232">
        <f t="shared" si="142"/>
        <v>0</v>
      </c>
      <c r="AQ66" s="232">
        <f t="shared" si="142"/>
        <v>0</v>
      </c>
      <c r="AR66" s="232">
        <f t="shared" si="142"/>
        <v>0</v>
      </c>
      <c r="AS66" s="232">
        <f t="shared" si="142"/>
        <v>0</v>
      </c>
      <c r="AT66" s="232">
        <f t="shared" si="142"/>
        <v>0</v>
      </c>
      <c r="AU66" s="232">
        <f t="shared" si="142"/>
        <v>0</v>
      </c>
      <c r="AV66" s="232">
        <f t="shared" si="142"/>
        <v>0</v>
      </c>
      <c r="AW66" s="232">
        <f t="shared" si="142"/>
        <v>0</v>
      </c>
      <c r="AX66" s="232">
        <f t="shared" si="142"/>
        <v>0</v>
      </c>
      <c r="AY66" s="232">
        <f t="shared" si="142"/>
        <v>0</v>
      </c>
      <c r="AZ66" s="232">
        <f t="shared" si="142"/>
        <v>0</v>
      </c>
      <c r="BA66" s="232">
        <f t="shared" si="142"/>
        <v>0</v>
      </c>
      <c r="BB66" s="232">
        <f t="shared" si="142"/>
        <v>0</v>
      </c>
      <c r="BC66" s="232">
        <f t="shared" si="142"/>
        <v>0</v>
      </c>
      <c r="BD66" s="232">
        <f t="shared" si="142"/>
        <v>0</v>
      </c>
      <c r="BE66" s="232">
        <f t="shared" si="142"/>
        <v>0</v>
      </c>
      <c r="BF66" s="232">
        <f t="shared" ref="BF66:DQ66" si="143">BF64</f>
        <v>0</v>
      </c>
      <c r="BG66" s="232">
        <f t="shared" si="143"/>
        <v>0</v>
      </c>
      <c r="BH66" s="232">
        <f t="shared" si="143"/>
        <v>0</v>
      </c>
      <c r="BI66" s="232">
        <f t="shared" si="143"/>
        <v>0</v>
      </c>
      <c r="BJ66" s="232">
        <f t="shared" si="143"/>
        <v>0</v>
      </c>
      <c r="BK66" s="232">
        <f t="shared" si="143"/>
        <v>0</v>
      </c>
      <c r="BL66" s="232">
        <f t="shared" si="143"/>
        <v>0</v>
      </c>
      <c r="BM66" s="232">
        <f t="shared" si="143"/>
        <v>0</v>
      </c>
      <c r="BN66" s="232">
        <f t="shared" si="143"/>
        <v>0</v>
      </c>
      <c r="BO66" s="232">
        <f t="shared" si="143"/>
        <v>0</v>
      </c>
      <c r="BP66" s="232">
        <f t="shared" si="143"/>
        <v>0</v>
      </c>
      <c r="BQ66" s="232">
        <f t="shared" si="143"/>
        <v>0</v>
      </c>
      <c r="BR66" s="232">
        <f t="shared" si="143"/>
        <v>0</v>
      </c>
      <c r="BS66" s="232">
        <f t="shared" si="143"/>
        <v>0</v>
      </c>
      <c r="BT66" s="232">
        <f t="shared" si="143"/>
        <v>0</v>
      </c>
      <c r="BU66" s="232">
        <f t="shared" si="143"/>
        <v>0</v>
      </c>
      <c r="BV66" s="232">
        <f t="shared" si="143"/>
        <v>0</v>
      </c>
      <c r="BW66" s="232">
        <f t="shared" si="143"/>
        <v>0</v>
      </c>
      <c r="BX66" s="232">
        <f t="shared" si="143"/>
        <v>0</v>
      </c>
      <c r="BY66" s="232">
        <f t="shared" si="143"/>
        <v>0</v>
      </c>
      <c r="BZ66" s="232">
        <f t="shared" si="143"/>
        <v>0</v>
      </c>
      <c r="CA66" s="232">
        <f t="shared" si="143"/>
        <v>0</v>
      </c>
      <c r="CB66" s="232">
        <f t="shared" si="143"/>
        <v>0</v>
      </c>
      <c r="CC66" s="232">
        <f t="shared" si="143"/>
        <v>0</v>
      </c>
      <c r="CD66" s="232">
        <f t="shared" si="143"/>
        <v>0</v>
      </c>
      <c r="CE66" s="232">
        <f t="shared" si="143"/>
        <v>0</v>
      </c>
      <c r="CF66" s="232">
        <f t="shared" si="143"/>
        <v>0</v>
      </c>
      <c r="CG66" s="232">
        <f t="shared" si="143"/>
        <v>0</v>
      </c>
      <c r="CH66" s="232">
        <f t="shared" si="143"/>
        <v>0</v>
      </c>
      <c r="CI66" s="232">
        <f t="shared" si="143"/>
        <v>0</v>
      </c>
      <c r="CJ66" s="232">
        <f t="shared" si="143"/>
        <v>0</v>
      </c>
      <c r="CK66" s="232">
        <f t="shared" si="143"/>
        <v>0</v>
      </c>
      <c r="CL66" s="232">
        <f t="shared" si="143"/>
        <v>0</v>
      </c>
      <c r="CM66" s="232">
        <f t="shared" si="143"/>
        <v>0</v>
      </c>
      <c r="CN66" s="232">
        <f t="shared" si="143"/>
        <v>0</v>
      </c>
      <c r="CO66" s="232">
        <f t="shared" si="143"/>
        <v>0</v>
      </c>
      <c r="CP66" s="232">
        <f t="shared" si="143"/>
        <v>0</v>
      </c>
      <c r="CQ66" s="232">
        <f t="shared" si="143"/>
        <v>0</v>
      </c>
      <c r="CR66" s="232">
        <f t="shared" si="143"/>
        <v>0</v>
      </c>
      <c r="CS66" s="232">
        <f t="shared" si="143"/>
        <v>0</v>
      </c>
      <c r="CT66" s="232">
        <f t="shared" si="143"/>
        <v>0</v>
      </c>
      <c r="CU66" s="232">
        <f t="shared" si="143"/>
        <v>0</v>
      </c>
      <c r="CV66" s="232">
        <f t="shared" si="143"/>
        <v>0</v>
      </c>
      <c r="CW66" s="232">
        <f t="shared" si="143"/>
        <v>0</v>
      </c>
      <c r="CX66" s="232">
        <f t="shared" si="143"/>
        <v>0</v>
      </c>
      <c r="CY66" s="232">
        <f t="shared" si="143"/>
        <v>0</v>
      </c>
      <c r="CZ66" s="232">
        <f t="shared" si="143"/>
        <v>0</v>
      </c>
      <c r="DA66" s="232">
        <f t="shared" si="143"/>
        <v>0</v>
      </c>
      <c r="DB66" s="232">
        <f t="shared" si="143"/>
        <v>0</v>
      </c>
      <c r="DC66" s="232">
        <f t="shared" si="143"/>
        <v>0</v>
      </c>
      <c r="DD66" s="232">
        <f t="shared" si="143"/>
        <v>0</v>
      </c>
      <c r="DE66" s="232">
        <f t="shared" si="143"/>
        <v>0</v>
      </c>
      <c r="DF66" s="232">
        <f t="shared" si="143"/>
        <v>0</v>
      </c>
      <c r="DG66" s="232">
        <f t="shared" si="143"/>
        <v>0</v>
      </c>
      <c r="DH66" s="232">
        <f t="shared" si="143"/>
        <v>0</v>
      </c>
      <c r="DI66" s="232">
        <f t="shared" si="143"/>
        <v>0</v>
      </c>
      <c r="DJ66" s="232">
        <f t="shared" si="143"/>
        <v>0</v>
      </c>
      <c r="DK66" s="232">
        <f t="shared" si="143"/>
        <v>0</v>
      </c>
      <c r="DL66" s="232">
        <f t="shared" si="143"/>
        <v>0</v>
      </c>
      <c r="DM66" s="232">
        <f t="shared" si="143"/>
        <v>0</v>
      </c>
      <c r="DN66" s="232">
        <f t="shared" si="143"/>
        <v>0</v>
      </c>
      <c r="DO66" s="232">
        <f t="shared" si="143"/>
        <v>0</v>
      </c>
      <c r="DP66" s="232">
        <f t="shared" si="143"/>
        <v>0</v>
      </c>
      <c r="DQ66" s="232">
        <f t="shared" si="143"/>
        <v>0</v>
      </c>
      <c r="DR66" s="232">
        <f t="shared" ref="DR66:GC66" si="144">DR64</f>
        <v>0</v>
      </c>
      <c r="DS66" s="232">
        <f t="shared" si="144"/>
        <v>0</v>
      </c>
      <c r="DT66" s="232">
        <f t="shared" si="144"/>
        <v>0</v>
      </c>
      <c r="DU66" s="232">
        <f t="shared" si="144"/>
        <v>0</v>
      </c>
      <c r="DV66" s="232">
        <f t="shared" si="144"/>
        <v>0</v>
      </c>
      <c r="DW66" s="232">
        <f t="shared" si="144"/>
        <v>0</v>
      </c>
      <c r="DX66" s="232">
        <f t="shared" si="144"/>
        <v>0</v>
      </c>
      <c r="DY66" s="232">
        <f t="shared" si="144"/>
        <v>0</v>
      </c>
      <c r="DZ66" s="232">
        <f t="shared" si="144"/>
        <v>0</v>
      </c>
      <c r="EA66" s="232">
        <f t="shared" si="144"/>
        <v>0</v>
      </c>
      <c r="EB66" s="232">
        <f t="shared" si="144"/>
        <v>0</v>
      </c>
      <c r="EC66" s="232">
        <f t="shared" si="144"/>
        <v>0</v>
      </c>
      <c r="ED66" s="232">
        <f t="shared" si="144"/>
        <v>0</v>
      </c>
      <c r="EE66" s="232">
        <f t="shared" si="144"/>
        <v>0</v>
      </c>
      <c r="EF66" s="232">
        <f t="shared" si="144"/>
        <v>0</v>
      </c>
      <c r="EG66" s="232">
        <f t="shared" si="144"/>
        <v>0</v>
      </c>
      <c r="EH66" s="232">
        <f t="shared" si="144"/>
        <v>0</v>
      </c>
      <c r="EI66" s="232">
        <f t="shared" si="144"/>
        <v>0</v>
      </c>
      <c r="EJ66" s="232">
        <f t="shared" si="144"/>
        <v>0</v>
      </c>
      <c r="EK66" s="232">
        <f t="shared" si="144"/>
        <v>0</v>
      </c>
      <c r="EL66" s="232">
        <f t="shared" si="144"/>
        <v>0</v>
      </c>
      <c r="EM66" s="232">
        <f t="shared" si="144"/>
        <v>0</v>
      </c>
      <c r="EN66" s="232">
        <f t="shared" si="144"/>
        <v>0</v>
      </c>
      <c r="EO66" s="232">
        <f t="shared" si="144"/>
        <v>0</v>
      </c>
      <c r="EP66" s="232">
        <f t="shared" si="144"/>
        <v>0</v>
      </c>
      <c r="EQ66" s="232">
        <f t="shared" si="144"/>
        <v>0</v>
      </c>
      <c r="ER66" s="232">
        <f t="shared" si="144"/>
        <v>0</v>
      </c>
      <c r="ES66" s="232">
        <f t="shared" si="144"/>
        <v>0</v>
      </c>
      <c r="ET66" s="232">
        <f t="shared" si="144"/>
        <v>0</v>
      </c>
      <c r="EU66" s="232">
        <f t="shared" si="144"/>
        <v>0</v>
      </c>
      <c r="EV66" s="232">
        <f t="shared" si="144"/>
        <v>0</v>
      </c>
      <c r="EW66" s="232">
        <f t="shared" si="144"/>
        <v>0</v>
      </c>
      <c r="EX66" s="232">
        <f t="shared" si="144"/>
        <v>0</v>
      </c>
      <c r="EY66" s="232">
        <f t="shared" si="144"/>
        <v>0</v>
      </c>
      <c r="EZ66" s="232">
        <f t="shared" si="144"/>
        <v>0</v>
      </c>
      <c r="FA66" s="232">
        <f t="shared" si="144"/>
        <v>0</v>
      </c>
      <c r="FB66" s="232">
        <f t="shared" si="144"/>
        <v>0</v>
      </c>
      <c r="FC66" s="232">
        <f t="shared" si="144"/>
        <v>0</v>
      </c>
      <c r="FD66" s="232">
        <f t="shared" si="144"/>
        <v>0</v>
      </c>
      <c r="FE66" s="232">
        <f t="shared" si="144"/>
        <v>0</v>
      </c>
      <c r="FF66" s="232">
        <f t="shared" si="144"/>
        <v>0</v>
      </c>
      <c r="FG66" s="232">
        <f t="shared" si="144"/>
        <v>0</v>
      </c>
      <c r="FH66" s="232">
        <f t="shared" si="144"/>
        <v>0</v>
      </c>
      <c r="FI66" s="232">
        <f t="shared" si="144"/>
        <v>0</v>
      </c>
      <c r="FJ66" s="232">
        <f t="shared" si="144"/>
        <v>0</v>
      </c>
      <c r="FK66" s="232">
        <f t="shared" si="144"/>
        <v>0</v>
      </c>
      <c r="FL66" s="232">
        <f t="shared" si="144"/>
        <v>0</v>
      </c>
      <c r="FM66" s="232">
        <f t="shared" si="144"/>
        <v>0</v>
      </c>
      <c r="FN66" s="232">
        <f t="shared" si="144"/>
        <v>0</v>
      </c>
      <c r="FO66" s="232">
        <f t="shared" si="144"/>
        <v>0</v>
      </c>
      <c r="FP66" s="232">
        <f t="shared" si="144"/>
        <v>0</v>
      </c>
      <c r="FQ66" s="232">
        <f t="shared" si="144"/>
        <v>0</v>
      </c>
      <c r="FR66" s="232">
        <f t="shared" si="144"/>
        <v>0</v>
      </c>
      <c r="FS66" s="232">
        <f t="shared" si="144"/>
        <v>0</v>
      </c>
      <c r="FT66" s="232">
        <f t="shared" si="144"/>
        <v>0</v>
      </c>
      <c r="FU66" s="232">
        <f t="shared" si="144"/>
        <v>0</v>
      </c>
      <c r="FV66" s="232">
        <f t="shared" si="144"/>
        <v>0</v>
      </c>
      <c r="FW66" s="232">
        <f t="shared" si="144"/>
        <v>0</v>
      </c>
      <c r="FX66" s="232">
        <f t="shared" si="144"/>
        <v>0</v>
      </c>
      <c r="FY66" s="232">
        <f t="shared" si="144"/>
        <v>0</v>
      </c>
      <c r="FZ66" s="232">
        <f t="shared" si="144"/>
        <v>0</v>
      </c>
      <c r="GA66" s="232">
        <f t="shared" si="144"/>
        <v>0</v>
      </c>
      <c r="GB66" s="232">
        <f t="shared" si="144"/>
        <v>0</v>
      </c>
      <c r="GC66" s="232">
        <f t="shared" si="144"/>
        <v>0</v>
      </c>
      <c r="GD66" s="232">
        <f t="shared" ref="GD66:IO66" si="145">GD64</f>
        <v>0</v>
      </c>
      <c r="GE66" s="232">
        <f t="shared" si="145"/>
        <v>0</v>
      </c>
      <c r="GF66" s="232">
        <f t="shared" si="145"/>
        <v>0</v>
      </c>
      <c r="GG66" s="232">
        <f t="shared" si="145"/>
        <v>0</v>
      </c>
      <c r="GH66" s="232">
        <f t="shared" si="145"/>
        <v>0</v>
      </c>
      <c r="GI66" s="232">
        <f t="shared" si="145"/>
        <v>0</v>
      </c>
      <c r="GJ66" s="232">
        <f t="shared" si="145"/>
        <v>0</v>
      </c>
      <c r="GK66" s="232">
        <f t="shared" si="145"/>
        <v>0</v>
      </c>
      <c r="GL66" s="232">
        <f t="shared" si="145"/>
        <v>0</v>
      </c>
      <c r="GM66" s="232">
        <f t="shared" si="145"/>
        <v>0</v>
      </c>
      <c r="GN66" s="232">
        <f t="shared" si="145"/>
        <v>0</v>
      </c>
      <c r="GO66" s="232">
        <f t="shared" si="145"/>
        <v>0</v>
      </c>
      <c r="GP66" s="232">
        <f t="shared" si="145"/>
        <v>0</v>
      </c>
      <c r="GQ66" s="232">
        <f t="shared" si="145"/>
        <v>0</v>
      </c>
      <c r="GR66" s="232">
        <f t="shared" si="145"/>
        <v>0</v>
      </c>
      <c r="GS66" s="232">
        <f t="shared" si="145"/>
        <v>0</v>
      </c>
      <c r="GT66" s="232">
        <f t="shared" si="145"/>
        <v>0</v>
      </c>
      <c r="GU66" s="232">
        <f t="shared" si="145"/>
        <v>0</v>
      </c>
      <c r="GV66" s="232">
        <f t="shared" si="145"/>
        <v>0</v>
      </c>
      <c r="GW66" s="232">
        <f t="shared" si="145"/>
        <v>0</v>
      </c>
      <c r="GX66" s="232">
        <f t="shared" si="145"/>
        <v>0</v>
      </c>
      <c r="GY66" s="232">
        <f t="shared" si="145"/>
        <v>0</v>
      </c>
      <c r="GZ66" s="232">
        <f t="shared" si="145"/>
        <v>0</v>
      </c>
      <c r="HA66" s="232">
        <f t="shared" si="145"/>
        <v>0</v>
      </c>
      <c r="HB66" s="232">
        <f t="shared" si="145"/>
        <v>0</v>
      </c>
      <c r="HC66" s="232">
        <f t="shared" si="145"/>
        <v>0</v>
      </c>
      <c r="HD66" s="232">
        <f t="shared" si="145"/>
        <v>0</v>
      </c>
      <c r="HE66" s="232">
        <f t="shared" si="145"/>
        <v>0</v>
      </c>
      <c r="HF66" s="232">
        <f t="shared" si="145"/>
        <v>0</v>
      </c>
      <c r="HG66" s="232">
        <f t="shared" si="145"/>
        <v>0</v>
      </c>
      <c r="HH66" s="232">
        <f t="shared" si="145"/>
        <v>0</v>
      </c>
      <c r="HI66" s="232">
        <f t="shared" si="145"/>
        <v>0</v>
      </c>
      <c r="HJ66" s="232">
        <f t="shared" si="145"/>
        <v>0</v>
      </c>
      <c r="HK66" s="232">
        <f t="shared" si="145"/>
        <v>0</v>
      </c>
      <c r="HL66" s="232">
        <f t="shared" si="145"/>
        <v>0</v>
      </c>
      <c r="HM66" s="232">
        <f t="shared" si="145"/>
        <v>0</v>
      </c>
      <c r="HN66" s="232">
        <f t="shared" si="145"/>
        <v>0</v>
      </c>
      <c r="HO66" s="232">
        <f t="shared" si="145"/>
        <v>0</v>
      </c>
      <c r="HP66" s="232">
        <f t="shared" si="145"/>
        <v>0</v>
      </c>
      <c r="HQ66" s="232">
        <f t="shared" si="145"/>
        <v>0</v>
      </c>
      <c r="HR66" s="232">
        <f t="shared" si="145"/>
        <v>0</v>
      </c>
      <c r="HS66" s="232">
        <f t="shared" si="145"/>
        <v>0</v>
      </c>
      <c r="HT66" s="232">
        <f t="shared" si="145"/>
        <v>0</v>
      </c>
      <c r="HU66" s="232">
        <f t="shared" si="145"/>
        <v>0</v>
      </c>
      <c r="HV66" s="232">
        <f t="shared" si="145"/>
        <v>0</v>
      </c>
      <c r="HW66" s="232">
        <f t="shared" si="145"/>
        <v>0</v>
      </c>
      <c r="HX66" s="232">
        <f t="shared" si="145"/>
        <v>0</v>
      </c>
      <c r="HY66" s="232">
        <f t="shared" si="145"/>
        <v>0</v>
      </c>
      <c r="HZ66" s="232">
        <f t="shared" si="145"/>
        <v>0</v>
      </c>
      <c r="IA66" s="232">
        <f t="shared" si="145"/>
        <v>0</v>
      </c>
      <c r="IB66" s="232">
        <f t="shared" si="145"/>
        <v>0</v>
      </c>
      <c r="IC66" s="232">
        <f t="shared" si="145"/>
        <v>0</v>
      </c>
      <c r="ID66" s="232">
        <f t="shared" si="145"/>
        <v>0</v>
      </c>
      <c r="IE66" s="232">
        <f t="shared" si="145"/>
        <v>0</v>
      </c>
      <c r="IF66" s="232">
        <f t="shared" si="145"/>
        <v>0</v>
      </c>
      <c r="IG66" s="232">
        <f t="shared" si="145"/>
        <v>0</v>
      </c>
      <c r="IH66" s="232">
        <f t="shared" si="145"/>
        <v>0</v>
      </c>
      <c r="II66" s="232">
        <f t="shared" si="145"/>
        <v>0</v>
      </c>
      <c r="IJ66" s="232">
        <f t="shared" si="145"/>
        <v>0</v>
      </c>
      <c r="IK66" s="232">
        <f t="shared" si="145"/>
        <v>0</v>
      </c>
      <c r="IL66" s="232">
        <f t="shared" si="145"/>
        <v>0</v>
      </c>
      <c r="IM66" s="232">
        <f t="shared" si="145"/>
        <v>0</v>
      </c>
      <c r="IN66" s="232">
        <f t="shared" si="145"/>
        <v>0</v>
      </c>
      <c r="IO66" s="232">
        <f t="shared" si="145"/>
        <v>0</v>
      </c>
      <c r="IP66" s="232">
        <f t="shared" ref="IP66:KU66" si="146">IP64</f>
        <v>0</v>
      </c>
      <c r="IQ66" s="232">
        <f t="shared" si="146"/>
        <v>0</v>
      </c>
      <c r="IR66" s="232">
        <f t="shared" si="146"/>
        <v>0</v>
      </c>
      <c r="IS66" s="232">
        <f t="shared" si="146"/>
        <v>0</v>
      </c>
      <c r="IT66" s="232">
        <f t="shared" si="146"/>
        <v>0</v>
      </c>
      <c r="IU66" s="232">
        <f t="shared" si="146"/>
        <v>0</v>
      </c>
      <c r="IV66" s="232">
        <f t="shared" si="146"/>
        <v>0</v>
      </c>
      <c r="IW66" s="232">
        <f t="shared" si="146"/>
        <v>0</v>
      </c>
      <c r="IX66" s="232">
        <f t="shared" si="146"/>
        <v>0</v>
      </c>
      <c r="IY66" s="232">
        <f t="shared" si="146"/>
        <v>0</v>
      </c>
      <c r="IZ66" s="232">
        <f t="shared" si="146"/>
        <v>0</v>
      </c>
      <c r="JA66" s="232">
        <f t="shared" si="146"/>
        <v>0</v>
      </c>
      <c r="JB66" s="232">
        <f t="shared" si="146"/>
        <v>0</v>
      </c>
      <c r="JC66" s="232">
        <f t="shared" si="146"/>
        <v>0</v>
      </c>
      <c r="JD66" s="232">
        <f t="shared" si="146"/>
        <v>0</v>
      </c>
      <c r="JE66" s="232">
        <f t="shared" si="146"/>
        <v>0</v>
      </c>
      <c r="JF66" s="232">
        <f t="shared" si="146"/>
        <v>0</v>
      </c>
      <c r="JG66" s="232">
        <f t="shared" si="146"/>
        <v>0</v>
      </c>
      <c r="JH66" s="232">
        <f t="shared" si="146"/>
        <v>0</v>
      </c>
      <c r="JI66" s="232">
        <f t="shared" si="146"/>
        <v>0</v>
      </c>
      <c r="JJ66" s="232">
        <f t="shared" si="146"/>
        <v>0</v>
      </c>
      <c r="JK66" s="232">
        <f t="shared" si="146"/>
        <v>0</v>
      </c>
      <c r="JL66" s="232">
        <f t="shared" si="146"/>
        <v>0</v>
      </c>
      <c r="JM66" s="232">
        <f t="shared" si="146"/>
        <v>0</v>
      </c>
      <c r="JN66" s="232">
        <f t="shared" si="146"/>
        <v>0</v>
      </c>
      <c r="JO66" s="232">
        <f t="shared" si="146"/>
        <v>0</v>
      </c>
      <c r="JP66" s="232">
        <f t="shared" si="146"/>
        <v>0</v>
      </c>
      <c r="JQ66" s="232">
        <f t="shared" si="146"/>
        <v>0</v>
      </c>
      <c r="JR66" s="232">
        <f t="shared" si="146"/>
        <v>0</v>
      </c>
      <c r="JS66" s="232">
        <f t="shared" si="146"/>
        <v>0</v>
      </c>
      <c r="JT66" s="232">
        <f t="shared" si="146"/>
        <v>0</v>
      </c>
      <c r="JU66" s="232">
        <f t="shared" si="146"/>
        <v>0</v>
      </c>
      <c r="JV66" s="232">
        <f t="shared" si="146"/>
        <v>0</v>
      </c>
      <c r="JW66" s="232">
        <f t="shared" si="146"/>
        <v>0</v>
      </c>
      <c r="JX66" s="232">
        <f t="shared" si="146"/>
        <v>0</v>
      </c>
      <c r="JY66" s="232">
        <f t="shared" si="146"/>
        <v>0</v>
      </c>
      <c r="JZ66" s="232">
        <f t="shared" si="146"/>
        <v>0</v>
      </c>
      <c r="KA66" s="232">
        <f t="shared" si="146"/>
        <v>0</v>
      </c>
      <c r="KB66" s="232">
        <f t="shared" si="146"/>
        <v>0</v>
      </c>
      <c r="KC66" s="232">
        <f t="shared" si="146"/>
        <v>0</v>
      </c>
      <c r="KD66" s="232">
        <f t="shared" si="146"/>
        <v>0</v>
      </c>
      <c r="KE66" s="232">
        <f t="shared" si="146"/>
        <v>0</v>
      </c>
      <c r="KF66" s="232">
        <f t="shared" si="146"/>
        <v>0</v>
      </c>
      <c r="KG66" s="232">
        <f t="shared" si="146"/>
        <v>0</v>
      </c>
      <c r="KH66" s="232">
        <f t="shared" si="146"/>
        <v>0</v>
      </c>
      <c r="KI66" s="232">
        <f t="shared" si="146"/>
        <v>0</v>
      </c>
      <c r="KJ66" s="232">
        <f t="shared" si="146"/>
        <v>0</v>
      </c>
      <c r="KK66" s="232">
        <f t="shared" si="146"/>
        <v>0</v>
      </c>
      <c r="KL66" s="232">
        <f t="shared" si="146"/>
        <v>0</v>
      </c>
      <c r="KM66" s="232">
        <f t="shared" si="146"/>
        <v>0</v>
      </c>
      <c r="KN66" s="232">
        <f t="shared" si="146"/>
        <v>0</v>
      </c>
      <c r="KO66" s="232">
        <f t="shared" si="146"/>
        <v>0</v>
      </c>
      <c r="KP66" s="232">
        <f t="shared" si="146"/>
        <v>0</v>
      </c>
      <c r="KQ66" s="232">
        <f t="shared" si="146"/>
        <v>0</v>
      </c>
      <c r="KR66" s="232">
        <f t="shared" si="146"/>
        <v>0</v>
      </c>
      <c r="KS66" s="232">
        <f t="shared" si="146"/>
        <v>0</v>
      </c>
      <c r="KT66" s="232">
        <f t="shared" si="146"/>
        <v>0</v>
      </c>
      <c r="KU66" s="232">
        <f t="shared" si="146"/>
        <v>0</v>
      </c>
    </row>
  </sheetData>
  <sheetProtection algorithmName="SHA-512" hashValue="zY2aUoKMazcXAZRmygNTLY0j3WfVAABFMlMNwzx4ljpNt2SUxeDbK96tL5IbDzziFVaqtVQJKA9j+PO/1kbPBg==" saltValue="0Dt+wqxitz6ghxTU7vITGQ==" spinCount="100000" sheet="1" objects="1" scenarios="1"/>
  <protectedRanges>
    <protectedRange sqref="H8:KU9" name="Intervalo1"/>
  </protectedRanges>
  <mergeCells count="22"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D49:E49"/>
    <mergeCell ref="D50:E50"/>
    <mergeCell ref="C47:D47"/>
    <mergeCell ref="B11:B13"/>
    <mergeCell ref="B4:F4"/>
    <mergeCell ref="B41:F41"/>
    <mergeCell ref="B22:F22"/>
    <mergeCell ref="B14:B18"/>
    <mergeCell ref="B2:D2"/>
    <mergeCell ref="E2:G2"/>
    <mergeCell ref="B3:F3"/>
    <mergeCell ref="C6:C7"/>
    <mergeCell ref="C8:C9"/>
  </mergeCells>
  <phoneticPr fontId="21" type="noConversion"/>
  <conditionalFormatting sqref="G18 G37">
    <cfRule type="cellIs" dxfId="203" priority="35" operator="equal">
      <formula>"ERRO"</formula>
    </cfRule>
  </conditionalFormatting>
  <conditionalFormatting sqref="G49:G50 H56:KU57">
    <cfRule type="cellIs" dxfId="202" priority="36" operator="lessThan">
      <formula>0</formula>
    </cfRule>
  </conditionalFormatting>
  <conditionalFormatting sqref="H11:KU11">
    <cfRule type="cellIs" dxfId="201" priority="13" operator="greaterThan">
      <formula>24</formula>
    </cfRule>
    <cfRule type="cellIs" dxfId="200" priority="14" operator="lessThan">
      <formula>0</formula>
    </cfRule>
  </conditionalFormatting>
  <conditionalFormatting sqref="H18:KU18 H37:KU37">
    <cfRule type="cellIs" dxfId="199" priority="41" operator="greaterThan">
      <formula>1</formula>
    </cfRule>
    <cfRule type="cellIs" dxfId="198" priority="42" operator="lessThan">
      <formula>0</formula>
    </cfRule>
  </conditionalFormatting>
  <conditionalFormatting sqref="H30:KU30">
    <cfRule type="cellIs" dxfId="197" priority="1" operator="greaterThan">
      <formula>24</formula>
    </cfRule>
    <cfRule type="cellIs" dxfId="196" priority="2" operator="lessThan">
      <formula>0</formula>
    </cfRule>
  </conditionalFormatting>
  <conditionalFormatting sqref="H55:KU57">
    <cfRule type="cellIs" dxfId="195" priority="17" operator="greaterThan">
      <formula>24</formula>
    </cfRule>
    <cfRule type="cellIs" dxfId="194" priority="18" operator="lessThan">
      <formula>0</formula>
    </cfRule>
  </conditionalFormatting>
  <conditionalFormatting sqref="H56:KU56">
    <cfRule type="cellIs" dxfId="193" priority="31" operator="greaterThan">
      <formula>22</formula>
    </cfRule>
  </conditionalFormatting>
  <conditionalFormatting sqref="H57:KU57">
    <cfRule type="cellIs" dxfId="192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2">
    <tabColor theme="9"/>
  </sheetPr>
  <dimension ref="B2:KU66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5" style="366" customWidth="1"/>
    <col min="4" max="4" width="11.6640625" style="366" customWidth="1"/>
    <col min="5" max="5" width="9.83203125" style="377" bestFit="1" customWidth="1"/>
    <col min="6" max="6" width="18.5" style="378" customWidth="1"/>
    <col min="7" max="7" width="10.1640625" style="366" bestFit="1" customWidth="1"/>
    <col min="8" max="8" width="14" style="366" bestFit="1" customWidth="1"/>
    <col min="9" max="9" width="14.5" style="366" customWidth="1"/>
    <col min="10" max="57" width="11.6640625" style="366" customWidth="1"/>
    <col min="58" max="16384" width="9.1640625" style="366"/>
  </cols>
  <sheetData>
    <row r="2" spans="2:307" ht="22.5" customHeight="1" x14ac:dyDescent="0.15">
      <c r="B2" s="1189" t="s">
        <v>773</v>
      </c>
      <c r="C2" s="1189"/>
      <c r="D2" s="1189"/>
      <c r="E2" s="1190" t="str">
        <f>RCB!B39</f>
        <v>-</v>
      </c>
      <c r="F2" s="1190"/>
      <c r="G2" s="1190"/>
    </row>
    <row r="3" spans="2:307" x14ac:dyDescent="0.15">
      <c r="B3" s="1137" t="s">
        <v>848</v>
      </c>
      <c r="C3" s="1138"/>
      <c r="D3" s="1138"/>
      <c r="E3" s="1138"/>
      <c r="F3" s="1138"/>
      <c r="G3" s="321" t="s">
        <v>31</v>
      </c>
      <c r="H3" s="380" t="s">
        <v>302</v>
      </c>
      <c r="I3" s="380" t="s">
        <v>303</v>
      </c>
      <c r="J3" s="380" t="s">
        <v>304</v>
      </c>
      <c r="K3" s="380" t="s">
        <v>305</v>
      </c>
      <c r="L3" s="380" t="s">
        <v>306</v>
      </c>
      <c r="M3" s="380" t="s">
        <v>307</v>
      </c>
      <c r="N3" s="380" t="s">
        <v>308</v>
      </c>
      <c r="O3" s="380" t="s">
        <v>309</v>
      </c>
      <c r="P3" s="380" t="s">
        <v>310</v>
      </c>
      <c r="Q3" s="380" t="s">
        <v>311</v>
      </c>
      <c r="R3" s="380" t="s">
        <v>312</v>
      </c>
      <c r="S3" s="380" t="s">
        <v>313</v>
      </c>
      <c r="T3" s="380" t="s">
        <v>314</v>
      </c>
      <c r="U3" s="380" t="s">
        <v>315</v>
      </c>
      <c r="V3" s="380" t="s">
        <v>316</v>
      </c>
      <c r="W3" s="380" t="s">
        <v>317</v>
      </c>
      <c r="X3" s="380" t="s">
        <v>318</v>
      </c>
      <c r="Y3" s="380" t="s">
        <v>319</v>
      </c>
      <c r="Z3" s="380" t="s">
        <v>320</v>
      </c>
      <c r="AA3" s="380" t="s">
        <v>321</v>
      </c>
      <c r="AB3" s="380" t="s">
        <v>322</v>
      </c>
      <c r="AC3" s="380" t="s">
        <v>323</v>
      </c>
      <c r="AD3" s="380" t="s">
        <v>324</v>
      </c>
      <c r="AE3" s="380" t="s">
        <v>325</v>
      </c>
      <c r="AF3" s="380" t="s">
        <v>326</v>
      </c>
      <c r="AG3" s="380" t="s">
        <v>327</v>
      </c>
      <c r="AH3" s="380" t="s">
        <v>328</v>
      </c>
      <c r="AI3" s="380" t="s">
        <v>329</v>
      </c>
      <c r="AJ3" s="380" t="s">
        <v>330</v>
      </c>
      <c r="AK3" s="380" t="s">
        <v>331</v>
      </c>
      <c r="AL3" s="380" t="s">
        <v>332</v>
      </c>
      <c r="AM3" s="380" t="s">
        <v>333</v>
      </c>
      <c r="AN3" s="380" t="s">
        <v>334</v>
      </c>
      <c r="AO3" s="380" t="s">
        <v>335</v>
      </c>
      <c r="AP3" s="380" t="s">
        <v>336</v>
      </c>
      <c r="AQ3" s="380" t="s">
        <v>337</v>
      </c>
      <c r="AR3" s="380" t="s">
        <v>338</v>
      </c>
      <c r="AS3" s="380" t="s">
        <v>339</v>
      </c>
      <c r="AT3" s="380" t="s">
        <v>340</v>
      </c>
      <c r="AU3" s="380" t="s">
        <v>341</v>
      </c>
      <c r="AV3" s="380" t="s">
        <v>342</v>
      </c>
      <c r="AW3" s="380" t="s">
        <v>343</v>
      </c>
      <c r="AX3" s="380" t="s">
        <v>344</v>
      </c>
      <c r="AY3" s="380" t="s">
        <v>345</v>
      </c>
      <c r="AZ3" s="380" t="s">
        <v>346</v>
      </c>
      <c r="BA3" s="380" t="s">
        <v>347</v>
      </c>
      <c r="BB3" s="380" t="s">
        <v>348</v>
      </c>
      <c r="BC3" s="380" t="s">
        <v>349</v>
      </c>
      <c r="BD3" s="380" t="s">
        <v>350</v>
      </c>
      <c r="BE3" s="380" t="s">
        <v>351</v>
      </c>
      <c r="BF3" s="380" t="s">
        <v>1365</v>
      </c>
      <c r="BG3" s="380" t="s">
        <v>1366</v>
      </c>
      <c r="BH3" s="380" t="s">
        <v>1367</v>
      </c>
      <c r="BI3" s="380" t="s">
        <v>1368</v>
      </c>
      <c r="BJ3" s="380" t="s">
        <v>1369</v>
      </c>
      <c r="BK3" s="380" t="s">
        <v>1370</v>
      </c>
      <c r="BL3" s="380" t="s">
        <v>1371</v>
      </c>
      <c r="BM3" s="380" t="s">
        <v>1372</v>
      </c>
      <c r="BN3" s="380" t="s">
        <v>1373</v>
      </c>
      <c r="BO3" s="380" t="s">
        <v>1374</v>
      </c>
      <c r="BP3" s="380" t="s">
        <v>1375</v>
      </c>
      <c r="BQ3" s="380" t="s">
        <v>1376</v>
      </c>
      <c r="BR3" s="380" t="s">
        <v>1377</v>
      </c>
      <c r="BS3" s="380" t="s">
        <v>1378</v>
      </c>
      <c r="BT3" s="380" t="s">
        <v>1379</v>
      </c>
      <c r="BU3" s="380" t="s">
        <v>1380</v>
      </c>
      <c r="BV3" s="380" t="s">
        <v>1381</v>
      </c>
      <c r="BW3" s="380" t="s">
        <v>1382</v>
      </c>
      <c r="BX3" s="380" t="s">
        <v>1383</v>
      </c>
      <c r="BY3" s="380" t="s">
        <v>1384</v>
      </c>
      <c r="BZ3" s="380" t="s">
        <v>1385</v>
      </c>
      <c r="CA3" s="380" t="s">
        <v>1386</v>
      </c>
      <c r="CB3" s="380" t="s">
        <v>1387</v>
      </c>
      <c r="CC3" s="380" t="s">
        <v>1388</v>
      </c>
      <c r="CD3" s="380" t="s">
        <v>1389</v>
      </c>
      <c r="CE3" s="380" t="s">
        <v>1390</v>
      </c>
      <c r="CF3" s="380" t="s">
        <v>1391</v>
      </c>
      <c r="CG3" s="380" t="s">
        <v>1392</v>
      </c>
      <c r="CH3" s="380" t="s">
        <v>1393</v>
      </c>
      <c r="CI3" s="380" t="s">
        <v>1394</v>
      </c>
      <c r="CJ3" s="380" t="s">
        <v>1395</v>
      </c>
      <c r="CK3" s="380" t="s">
        <v>1396</v>
      </c>
      <c r="CL3" s="380" t="s">
        <v>1397</v>
      </c>
      <c r="CM3" s="380" t="s">
        <v>1398</v>
      </c>
      <c r="CN3" s="380" t="s">
        <v>1399</v>
      </c>
      <c r="CO3" s="380" t="s">
        <v>1400</v>
      </c>
      <c r="CP3" s="380" t="s">
        <v>1401</v>
      </c>
      <c r="CQ3" s="380" t="s">
        <v>1402</v>
      </c>
      <c r="CR3" s="380" t="s">
        <v>1403</v>
      </c>
      <c r="CS3" s="380" t="s">
        <v>1404</v>
      </c>
      <c r="CT3" s="380" t="s">
        <v>1405</v>
      </c>
      <c r="CU3" s="380" t="s">
        <v>1406</v>
      </c>
      <c r="CV3" s="380" t="s">
        <v>1407</v>
      </c>
      <c r="CW3" s="380" t="s">
        <v>1408</v>
      </c>
      <c r="CX3" s="380" t="s">
        <v>1409</v>
      </c>
      <c r="CY3" s="380" t="s">
        <v>1410</v>
      </c>
      <c r="CZ3" s="380" t="s">
        <v>1411</v>
      </c>
      <c r="DA3" s="380" t="s">
        <v>1412</v>
      </c>
      <c r="DB3" s="380" t="s">
        <v>1413</v>
      </c>
      <c r="DC3" s="380" t="s">
        <v>1414</v>
      </c>
      <c r="DD3" s="380" t="s">
        <v>1415</v>
      </c>
      <c r="DE3" s="380" t="s">
        <v>1416</v>
      </c>
      <c r="DF3" s="380" t="s">
        <v>1417</v>
      </c>
      <c r="DG3" s="380" t="s">
        <v>1418</v>
      </c>
      <c r="DH3" s="380" t="s">
        <v>1419</v>
      </c>
      <c r="DI3" s="380" t="s">
        <v>1420</v>
      </c>
      <c r="DJ3" s="380" t="s">
        <v>1421</v>
      </c>
      <c r="DK3" s="380" t="s">
        <v>1422</v>
      </c>
      <c r="DL3" s="380" t="s">
        <v>1423</v>
      </c>
      <c r="DM3" s="380" t="s">
        <v>1424</v>
      </c>
      <c r="DN3" s="380" t="s">
        <v>1425</v>
      </c>
      <c r="DO3" s="380" t="s">
        <v>1426</v>
      </c>
      <c r="DP3" s="380" t="s">
        <v>1427</v>
      </c>
      <c r="DQ3" s="380" t="s">
        <v>1428</v>
      </c>
      <c r="DR3" s="380" t="s">
        <v>1429</v>
      </c>
      <c r="DS3" s="380" t="s">
        <v>1430</v>
      </c>
      <c r="DT3" s="380" t="s">
        <v>1431</v>
      </c>
      <c r="DU3" s="380" t="s">
        <v>1432</v>
      </c>
      <c r="DV3" s="380" t="s">
        <v>1433</v>
      </c>
      <c r="DW3" s="380" t="s">
        <v>1434</v>
      </c>
      <c r="DX3" s="380" t="s">
        <v>1435</v>
      </c>
      <c r="DY3" s="380" t="s">
        <v>1436</v>
      </c>
      <c r="DZ3" s="380" t="s">
        <v>1437</v>
      </c>
      <c r="EA3" s="380" t="s">
        <v>1438</v>
      </c>
      <c r="EB3" s="380" t="s">
        <v>1439</v>
      </c>
      <c r="EC3" s="380" t="s">
        <v>1440</v>
      </c>
      <c r="ED3" s="380" t="s">
        <v>1441</v>
      </c>
      <c r="EE3" s="380" t="s">
        <v>1442</v>
      </c>
      <c r="EF3" s="380" t="s">
        <v>1443</v>
      </c>
      <c r="EG3" s="380" t="s">
        <v>1444</v>
      </c>
      <c r="EH3" s="380" t="s">
        <v>1445</v>
      </c>
      <c r="EI3" s="380" t="s">
        <v>1446</v>
      </c>
      <c r="EJ3" s="380" t="s">
        <v>1447</v>
      </c>
      <c r="EK3" s="380" t="s">
        <v>1448</v>
      </c>
      <c r="EL3" s="380" t="s">
        <v>1449</v>
      </c>
      <c r="EM3" s="380" t="s">
        <v>1450</v>
      </c>
      <c r="EN3" s="380" t="s">
        <v>1451</v>
      </c>
      <c r="EO3" s="380" t="s">
        <v>1452</v>
      </c>
      <c r="EP3" s="380" t="s">
        <v>1453</v>
      </c>
      <c r="EQ3" s="380" t="s">
        <v>1454</v>
      </c>
      <c r="ER3" s="380" t="s">
        <v>1455</v>
      </c>
      <c r="ES3" s="380" t="s">
        <v>1456</v>
      </c>
      <c r="ET3" s="380" t="s">
        <v>1457</v>
      </c>
      <c r="EU3" s="380" t="s">
        <v>1458</v>
      </c>
      <c r="EV3" s="380" t="s">
        <v>1459</v>
      </c>
      <c r="EW3" s="380" t="s">
        <v>1460</v>
      </c>
      <c r="EX3" s="380" t="s">
        <v>1461</v>
      </c>
      <c r="EY3" s="380" t="s">
        <v>1462</v>
      </c>
      <c r="EZ3" s="380" t="s">
        <v>1463</v>
      </c>
      <c r="FA3" s="380" t="s">
        <v>1464</v>
      </c>
      <c r="FB3" s="380" t="s">
        <v>1465</v>
      </c>
      <c r="FC3" s="380" t="s">
        <v>1466</v>
      </c>
      <c r="FD3" s="380" t="s">
        <v>1467</v>
      </c>
      <c r="FE3" s="380" t="s">
        <v>1468</v>
      </c>
      <c r="FF3" s="380" t="s">
        <v>1469</v>
      </c>
      <c r="FG3" s="380" t="s">
        <v>1470</v>
      </c>
      <c r="FH3" s="380" t="s">
        <v>1471</v>
      </c>
      <c r="FI3" s="380" t="s">
        <v>1472</v>
      </c>
      <c r="FJ3" s="380" t="s">
        <v>1473</v>
      </c>
      <c r="FK3" s="380" t="s">
        <v>1474</v>
      </c>
      <c r="FL3" s="380" t="s">
        <v>1475</v>
      </c>
      <c r="FM3" s="380" t="s">
        <v>1476</v>
      </c>
      <c r="FN3" s="380" t="s">
        <v>1477</v>
      </c>
      <c r="FO3" s="380" t="s">
        <v>1478</v>
      </c>
      <c r="FP3" s="380" t="s">
        <v>1479</v>
      </c>
      <c r="FQ3" s="380" t="s">
        <v>1480</v>
      </c>
      <c r="FR3" s="380" t="s">
        <v>1481</v>
      </c>
      <c r="FS3" s="380" t="s">
        <v>1482</v>
      </c>
      <c r="FT3" s="380" t="s">
        <v>1483</v>
      </c>
      <c r="FU3" s="380" t="s">
        <v>1484</v>
      </c>
      <c r="FV3" s="380" t="s">
        <v>1485</v>
      </c>
      <c r="FW3" s="380" t="s">
        <v>1486</v>
      </c>
      <c r="FX3" s="380" t="s">
        <v>1487</v>
      </c>
      <c r="FY3" s="380" t="s">
        <v>1488</v>
      </c>
      <c r="FZ3" s="380" t="s">
        <v>1489</v>
      </c>
      <c r="GA3" s="380" t="s">
        <v>1490</v>
      </c>
      <c r="GB3" s="380" t="s">
        <v>1491</v>
      </c>
      <c r="GC3" s="380" t="s">
        <v>1492</v>
      </c>
      <c r="GD3" s="380" t="s">
        <v>1493</v>
      </c>
      <c r="GE3" s="380" t="s">
        <v>1494</v>
      </c>
      <c r="GF3" s="380" t="s">
        <v>1495</v>
      </c>
      <c r="GG3" s="380" t="s">
        <v>1496</v>
      </c>
      <c r="GH3" s="380" t="s">
        <v>1497</v>
      </c>
      <c r="GI3" s="380" t="s">
        <v>1498</v>
      </c>
      <c r="GJ3" s="380" t="s">
        <v>1499</v>
      </c>
      <c r="GK3" s="380" t="s">
        <v>1500</v>
      </c>
      <c r="GL3" s="380" t="s">
        <v>1501</v>
      </c>
      <c r="GM3" s="380" t="s">
        <v>1502</v>
      </c>
      <c r="GN3" s="380" t="s">
        <v>1503</v>
      </c>
      <c r="GO3" s="380" t="s">
        <v>1504</v>
      </c>
      <c r="GP3" s="380" t="s">
        <v>1505</v>
      </c>
      <c r="GQ3" s="380" t="s">
        <v>1506</v>
      </c>
      <c r="GR3" s="380" t="s">
        <v>1507</v>
      </c>
      <c r="GS3" s="380" t="s">
        <v>1508</v>
      </c>
      <c r="GT3" s="380" t="s">
        <v>1509</v>
      </c>
      <c r="GU3" s="380" t="s">
        <v>1510</v>
      </c>
      <c r="GV3" s="380" t="s">
        <v>1511</v>
      </c>
      <c r="GW3" s="380" t="s">
        <v>1512</v>
      </c>
      <c r="GX3" s="380" t="s">
        <v>1513</v>
      </c>
      <c r="GY3" s="380" t="s">
        <v>1514</v>
      </c>
      <c r="GZ3" s="380" t="s">
        <v>1515</v>
      </c>
      <c r="HA3" s="380" t="s">
        <v>1516</v>
      </c>
      <c r="HB3" s="380" t="s">
        <v>1517</v>
      </c>
      <c r="HC3" s="380" t="s">
        <v>1518</v>
      </c>
      <c r="HD3" s="380" t="s">
        <v>1519</v>
      </c>
      <c r="HE3" s="380" t="s">
        <v>1520</v>
      </c>
      <c r="HF3" s="380" t="s">
        <v>1521</v>
      </c>
      <c r="HG3" s="380" t="s">
        <v>1522</v>
      </c>
      <c r="HH3" s="380" t="s">
        <v>1523</v>
      </c>
      <c r="HI3" s="380" t="s">
        <v>1524</v>
      </c>
      <c r="HJ3" s="380" t="s">
        <v>1525</v>
      </c>
      <c r="HK3" s="380" t="s">
        <v>1526</v>
      </c>
      <c r="HL3" s="380" t="s">
        <v>1527</v>
      </c>
      <c r="HM3" s="380" t="s">
        <v>1528</v>
      </c>
      <c r="HN3" s="380" t="s">
        <v>1529</v>
      </c>
      <c r="HO3" s="380" t="s">
        <v>1530</v>
      </c>
      <c r="HP3" s="380" t="s">
        <v>1531</v>
      </c>
      <c r="HQ3" s="380" t="s">
        <v>1532</v>
      </c>
      <c r="HR3" s="380" t="s">
        <v>1533</v>
      </c>
      <c r="HS3" s="380" t="s">
        <v>1534</v>
      </c>
      <c r="HT3" s="380" t="s">
        <v>1535</v>
      </c>
      <c r="HU3" s="380" t="s">
        <v>1536</v>
      </c>
      <c r="HV3" s="380" t="s">
        <v>1537</v>
      </c>
      <c r="HW3" s="380" t="s">
        <v>1538</v>
      </c>
      <c r="HX3" s="380" t="s">
        <v>1539</v>
      </c>
      <c r="HY3" s="380" t="s">
        <v>1540</v>
      </c>
      <c r="HZ3" s="380" t="s">
        <v>1541</v>
      </c>
      <c r="IA3" s="380" t="s">
        <v>1542</v>
      </c>
      <c r="IB3" s="380" t="s">
        <v>1543</v>
      </c>
      <c r="IC3" s="380" t="s">
        <v>1544</v>
      </c>
      <c r="ID3" s="380" t="s">
        <v>1545</v>
      </c>
      <c r="IE3" s="380" t="s">
        <v>1546</v>
      </c>
      <c r="IF3" s="380" t="s">
        <v>1547</v>
      </c>
      <c r="IG3" s="380" t="s">
        <v>1548</v>
      </c>
      <c r="IH3" s="380" t="s">
        <v>1549</v>
      </c>
      <c r="II3" s="380" t="s">
        <v>1550</v>
      </c>
      <c r="IJ3" s="380" t="s">
        <v>1551</v>
      </c>
      <c r="IK3" s="380" t="s">
        <v>1552</v>
      </c>
      <c r="IL3" s="380" t="s">
        <v>1553</v>
      </c>
      <c r="IM3" s="380" t="s">
        <v>1554</v>
      </c>
      <c r="IN3" s="380" t="s">
        <v>1555</v>
      </c>
      <c r="IO3" s="380" t="s">
        <v>1556</v>
      </c>
      <c r="IP3" s="380" t="s">
        <v>1557</v>
      </c>
      <c r="IQ3" s="380" t="s">
        <v>1558</v>
      </c>
      <c r="IR3" s="380" t="s">
        <v>1559</v>
      </c>
      <c r="IS3" s="380" t="s">
        <v>1560</v>
      </c>
      <c r="IT3" s="380" t="s">
        <v>1561</v>
      </c>
      <c r="IU3" s="380" t="s">
        <v>1562</v>
      </c>
      <c r="IV3" s="380" t="s">
        <v>1563</v>
      </c>
      <c r="IW3" s="380" t="s">
        <v>1564</v>
      </c>
      <c r="IX3" s="380" t="s">
        <v>1565</v>
      </c>
      <c r="IY3" s="380" t="s">
        <v>1566</v>
      </c>
      <c r="IZ3" s="380" t="s">
        <v>1567</v>
      </c>
      <c r="JA3" s="380" t="s">
        <v>1568</v>
      </c>
      <c r="JB3" s="380" t="s">
        <v>1569</v>
      </c>
      <c r="JC3" s="380" t="s">
        <v>1570</v>
      </c>
      <c r="JD3" s="380" t="s">
        <v>1571</v>
      </c>
      <c r="JE3" s="380" t="s">
        <v>1572</v>
      </c>
      <c r="JF3" s="380" t="s">
        <v>1573</v>
      </c>
      <c r="JG3" s="380" t="s">
        <v>1574</v>
      </c>
      <c r="JH3" s="380" t="s">
        <v>1575</v>
      </c>
      <c r="JI3" s="380" t="s">
        <v>1576</v>
      </c>
      <c r="JJ3" s="380" t="s">
        <v>1577</v>
      </c>
      <c r="JK3" s="380" t="s">
        <v>1578</v>
      </c>
      <c r="JL3" s="380" t="s">
        <v>1579</v>
      </c>
      <c r="JM3" s="380" t="s">
        <v>1580</v>
      </c>
      <c r="JN3" s="380" t="s">
        <v>1581</v>
      </c>
      <c r="JO3" s="380" t="s">
        <v>1582</v>
      </c>
      <c r="JP3" s="380" t="s">
        <v>1583</v>
      </c>
      <c r="JQ3" s="380" t="s">
        <v>1584</v>
      </c>
      <c r="JR3" s="380" t="s">
        <v>1585</v>
      </c>
      <c r="JS3" s="380" t="s">
        <v>1586</v>
      </c>
      <c r="JT3" s="380" t="s">
        <v>1587</v>
      </c>
      <c r="JU3" s="380" t="s">
        <v>1588</v>
      </c>
      <c r="JV3" s="380" t="s">
        <v>1589</v>
      </c>
      <c r="JW3" s="380" t="s">
        <v>1590</v>
      </c>
      <c r="JX3" s="380" t="s">
        <v>1591</v>
      </c>
      <c r="JY3" s="380" t="s">
        <v>1592</v>
      </c>
      <c r="JZ3" s="380" t="s">
        <v>1593</v>
      </c>
      <c r="KA3" s="380" t="s">
        <v>1594</v>
      </c>
      <c r="KB3" s="380" t="s">
        <v>1595</v>
      </c>
      <c r="KC3" s="380" t="s">
        <v>1596</v>
      </c>
      <c r="KD3" s="380" t="s">
        <v>1597</v>
      </c>
      <c r="KE3" s="380" t="s">
        <v>1598</v>
      </c>
      <c r="KF3" s="380" t="s">
        <v>1599</v>
      </c>
      <c r="KG3" s="380" t="s">
        <v>1600</v>
      </c>
      <c r="KH3" s="380" t="s">
        <v>1601</v>
      </c>
      <c r="KI3" s="380" t="s">
        <v>1602</v>
      </c>
      <c r="KJ3" s="380" t="s">
        <v>1603</v>
      </c>
      <c r="KK3" s="380" t="s">
        <v>1604</v>
      </c>
      <c r="KL3" s="380" t="s">
        <v>1605</v>
      </c>
      <c r="KM3" s="380" t="s">
        <v>1606</v>
      </c>
      <c r="KN3" s="380" t="s">
        <v>1607</v>
      </c>
      <c r="KO3" s="380" t="s">
        <v>1608</v>
      </c>
      <c r="KP3" s="380" t="s">
        <v>1609</v>
      </c>
      <c r="KQ3" s="380" t="s">
        <v>1610</v>
      </c>
      <c r="KR3" s="380" t="s">
        <v>1611</v>
      </c>
      <c r="KS3" s="380" t="s">
        <v>1612</v>
      </c>
      <c r="KT3" s="380" t="s">
        <v>1613</v>
      </c>
      <c r="KU3" s="380" t="s">
        <v>1614</v>
      </c>
    </row>
    <row r="4" spans="2:307" s="376" customForma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302</v>
      </c>
      <c r="I4" s="179" t="s">
        <v>303</v>
      </c>
      <c r="J4" s="179" t="s">
        <v>304</v>
      </c>
      <c r="K4" s="179" t="s">
        <v>305</v>
      </c>
      <c r="L4" s="179" t="s">
        <v>306</v>
      </c>
      <c r="M4" s="179" t="s">
        <v>307</v>
      </c>
      <c r="N4" s="179" t="s">
        <v>308</v>
      </c>
      <c r="O4" s="179" t="s">
        <v>309</v>
      </c>
      <c r="P4" s="179" t="s">
        <v>310</v>
      </c>
      <c r="Q4" s="179" t="s">
        <v>311</v>
      </c>
      <c r="R4" s="179" t="s">
        <v>312</v>
      </c>
      <c r="S4" s="179" t="s">
        <v>313</v>
      </c>
      <c r="T4" s="179" t="s">
        <v>314</v>
      </c>
      <c r="U4" s="179" t="s">
        <v>315</v>
      </c>
      <c r="V4" s="179" t="s">
        <v>316</v>
      </c>
      <c r="W4" s="179" t="s">
        <v>317</v>
      </c>
      <c r="X4" s="179" t="s">
        <v>318</v>
      </c>
      <c r="Y4" s="179" t="s">
        <v>319</v>
      </c>
      <c r="Z4" s="179" t="s">
        <v>320</v>
      </c>
      <c r="AA4" s="179" t="s">
        <v>321</v>
      </c>
      <c r="AB4" s="179" t="s">
        <v>322</v>
      </c>
      <c r="AC4" s="179" t="s">
        <v>323</v>
      </c>
      <c r="AD4" s="179" t="s">
        <v>324</v>
      </c>
      <c r="AE4" s="179" t="s">
        <v>325</v>
      </c>
      <c r="AF4" s="179" t="s">
        <v>326</v>
      </c>
      <c r="AG4" s="179" t="s">
        <v>327</v>
      </c>
      <c r="AH4" s="179" t="s">
        <v>328</v>
      </c>
      <c r="AI4" s="179" t="s">
        <v>329</v>
      </c>
      <c r="AJ4" s="179" t="s">
        <v>330</v>
      </c>
      <c r="AK4" s="179" t="s">
        <v>331</v>
      </c>
      <c r="AL4" s="179" t="s">
        <v>332</v>
      </c>
      <c r="AM4" s="179" t="s">
        <v>333</v>
      </c>
      <c r="AN4" s="179" t="s">
        <v>334</v>
      </c>
      <c r="AO4" s="179" t="s">
        <v>335</v>
      </c>
      <c r="AP4" s="179" t="s">
        <v>336</v>
      </c>
      <c r="AQ4" s="179" t="s">
        <v>337</v>
      </c>
      <c r="AR4" s="179" t="s">
        <v>338</v>
      </c>
      <c r="AS4" s="179" t="s">
        <v>339</v>
      </c>
      <c r="AT4" s="179" t="s">
        <v>340</v>
      </c>
      <c r="AU4" s="179" t="s">
        <v>341</v>
      </c>
      <c r="AV4" s="179" t="s">
        <v>342</v>
      </c>
      <c r="AW4" s="179" t="s">
        <v>343</v>
      </c>
      <c r="AX4" s="179" t="s">
        <v>344</v>
      </c>
      <c r="AY4" s="179" t="s">
        <v>345</v>
      </c>
      <c r="AZ4" s="179" t="s">
        <v>346</v>
      </c>
      <c r="BA4" s="179" t="s">
        <v>347</v>
      </c>
      <c r="BB4" s="179" t="s">
        <v>348</v>
      </c>
      <c r="BC4" s="179" t="s">
        <v>349</v>
      </c>
      <c r="BD4" s="179" t="s">
        <v>350</v>
      </c>
      <c r="BE4" s="179" t="s">
        <v>351</v>
      </c>
      <c r="BF4" s="179" t="s">
        <v>1365</v>
      </c>
      <c r="BG4" s="179" t="s">
        <v>1366</v>
      </c>
      <c r="BH4" s="179" t="s">
        <v>1367</v>
      </c>
      <c r="BI4" s="179" t="s">
        <v>1368</v>
      </c>
      <c r="BJ4" s="179" t="s">
        <v>1369</v>
      </c>
      <c r="BK4" s="179" t="s">
        <v>1370</v>
      </c>
      <c r="BL4" s="179" t="s">
        <v>1371</v>
      </c>
      <c r="BM4" s="179" t="s">
        <v>1372</v>
      </c>
      <c r="BN4" s="179" t="s">
        <v>1373</v>
      </c>
      <c r="BO4" s="179" t="s">
        <v>1374</v>
      </c>
      <c r="BP4" s="179" t="s">
        <v>1375</v>
      </c>
      <c r="BQ4" s="179" t="s">
        <v>1376</v>
      </c>
      <c r="BR4" s="179" t="s">
        <v>1377</v>
      </c>
      <c r="BS4" s="179" t="s">
        <v>1378</v>
      </c>
      <c r="BT4" s="179" t="s">
        <v>1379</v>
      </c>
      <c r="BU4" s="179" t="s">
        <v>1380</v>
      </c>
      <c r="BV4" s="179" t="s">
        <v>1381</v>
      </c>
      <c r="BW4" s="179" t="s">
        <v>1382</v>
      </c>
      <c r="BX4" s="179" t="s">
        <v>1383</v>
      </c>
      <c r="BY4" s="179" t="s">
        <v>1384</v>
      </c>
      <c r="BZ4" s="179" t="s">
        <v>1385</v>
      </c>
      <c r="CA4" s="179" t="s">
        <v>1386</v>
      </c>
      <c r="CB4" s="179" t="s">
        <v>1387</v>
      </c>
      <c r="CC4" s="179" t="s">
        <v>1388</v>
      </c>
      <c r="CD4" s="179" t="s">
        <v>1389</v>
      </c>
      <c r="CE4" s="179" t="s">
        <v>1390</v>
      </c>
      <c r="CF4" s="179" t="s">
        <v>1391</v>
      </c>
      <c r="CG4" s="179" t="s">
        <v>1392</v>
      </c>
      <c r="CH4" s="179" t="s">
        <v>1393</v>
      </c>
      <c r="CI4" s="179" t="s">
        <v>1394</v>
      </c>
      <c r="CJ4" s="179" t="s">
        <v>1395</v>
      </c>
      <c r="CK4" s="179" t="s">
        <v>1396</v>
      </c>
      <c r="CL4" s="179" t="s">
        <v>1397</v>
      </c>
      <c r="CM4" s="179" t="s">
        <v>1398</v>
      </c>
      <c r="CN4" s="179" t="s">
        <v>1399</v>
      </c>
      <c r="CO4" s="179" t="s">
        <v>1400</v>
      </c>
      <c r="CP4" s="179" t="s">
        <v>1401</v>
      </c>
      <c r="CQ4" s="179" t="s">
        <v>1402</v>
      </c>
      <c r="CR4" s="179" t="s">
        <v>1403</v>
      </c>
      <c r="CS4" s="179" t="s">
        <v>1404</v>
      </c>
      <c r="CT4" s="179" t="s">
        <v>1405</v>
      </c>
      <c r="CU4" s="179" t="s">
        <v>1406</v>
      </c>
      <c r="CV4" s="179" t="s">
        <v>1407</v>
      </c>
      <c r="CW4" s="179" t="s">
        <v>1408</v>
      </c>
      <c r="CX4" s="179" t="s">
        <v>1409</v>
      </c>
      <c r="CY4" s="179" t="s">
        <v>1410</v>
      </c>
      <c r="CZ4" s="179" t="s">
        <v>1411</v>
      </c>
      <c r="DA4" s="179" t="s">
        <v>1412</v>
      </c>
      <c r="DB4" s="179" t="s">
        <v>1413</v>
      </c>
      <c r="DC4" s="179" t="s">
        <v>1414</v>
      </c>
      <c r="DD4" s="179" t="s">
        <v>1415</v>
      </c>
      <c r="DE4" s="179" t="s">
        <v>1416</v>
      </c>
      <c r="DF4" s="179" t="s">
        <v>1417</v>
      </c>
      <c r="DG4" s="179" t="s">
        <v>1418</v>
      </c>
      <c r="DH4" s="179" t="s">
        <v>1419</v>
      </c>
      <c r="DI4" s="179" t="s">
        <v>1420</v>
      </c>
      <c r="DJ4" s="179" t="s">
        <v>1421</v>
      </c>
      <c r="DK4" s="179" t="s">
        <v>1422</v>
      </c>
      <c r="DL4" s="179" t="s">
        <v>1423</v>
      </c>
      <c r="DM4" s="179" t="s">
        <v>1424</v>
      </c>
      <c r="DN4" s="179" t="s">
        <v>1425</v>
      </c>
      <c r="DO4" s="179" t="s">
        <v>1426</v>
      </c>
      <c r="DP4" s="179" t="s">
        <v>1427</v>
      </c>
      <c r="DQ4" s="179" t="s">
        <v>1428</v>
      </c>
      <c r="DR4" s="179" t="s">
        <v>1429</v>
      </c>
      <c r="DS4" s="179" t="s">
        <v>1430</v>
      </c>
      <c r="DT4" s="179" t="s">
        <v>1431</v>
      </c>
      <c r="DU4" s="179" t="s">
        <v>1432</v>
      </c>
      <c r="DV4" s="179" t="s">
        <v>1433</v>
      </c>
      <c r="DW4" s="179" t="s">
        <v>1434</v>
      </c>
      <c r="DX4" s="179" t="s">
        <v>1435</v>
      </c>
      <c r="DY4" s="179" t="s">
        <v>1436</v>
      </c>
      <c r="DZ4" s="179" t="s">
        <v>1437</v>
      </c>
      <c r="EA4" s="179" t="s">
        <v>1438</v>
      </c>
      <c r="EB4" s="179" t="s">
        <v>1439</v>
      </c>
      <c r="EC4" s="179" t="s">
        <v>1440</v>
      </c>
      <c r="ED4" s="179" t="s">
        <v>1441</v>
      </c>
      <c r="EE4" s="179" t="s">
        <v>1442</v>
      </c>
      <c r="EF4" s="179" t="s">
        <v>1443</v>
      </c>
      <c r="EG4" s="179" t="s">
        <v>1444</v>
      </c>
      <c r="EH4" s="179" t="s">
        <v>1445</v>
      </c>
      <c r="EI4" s="179" t="s">
        <v>1446</v>
      </c>
      <c r="EJ4" s="179" t="s">
        <v>1447</v>
      </c>
      <c r="EK4" s="179" t="s">
        <v>1448</v>
      </c>
      <c r="EL4" s="179" t="s">
        <v>1449</v>
      </c>
      <c r="EM4" s="179" t="s">
        <v>1450</v>
      </c>
      <c r="EN4" s="179" t="s">
        <v>1451</v>
      </c>
      <c r="EO4" s="179" t="s">
        <v>1452</v>
      </c>
      <c r="EP4" s="179" t="s">
        <v>1453</v>
      </c>
      <c r="EQ4" s="179" t="s">
        <v>1454</v>
      </c>
      <c r="ER4" s="179" t="s">
        <v>1455</v>
      </c>
      <c r="ES4" s="179" t="s">
        <v>1456</v>
      </c>
      <c r="ET4" s="179" t="s">
        <v>1457</v>
      </c>
      <c r="EU4" s="179" t="s">
        <v>1458</v>
      </c>
      <c r="EV4" s="179" t="s">
        <v>1459</v>
      </c>
      <c r="EW4" s="179" t="s">
        <v>1460</v>
      </c>
      <c r="EX4" s="179" t="s">
        <v>1461</v>
      </c>
      <c r="EY4" s="179" t="s">
        <v>1462</v>
      </c>
      <c r="EZ4" s="179" t="s">
        <v>1463</v>
      </c>
      <c r="FA4" s="179" t="s">
        <v>1464</v>
      </c>
      <c r="FB4" s="179" t="s">
        <v>1465</v>
      </c>
      <c r="FC4" s="179" t="s">
        <v>1466</v>
      </c>
      <c r="FD4" s="179" t="s">
        <v>1467</v>
      </c>
      <c r="FE4" s="179" t="s">
        <v>1468</v>
      </c>
      <c r="FF4" s="179" t="s">
        <v>1469</v>
      </c>
      <c r="FG4" s="179" t="s">
        <v>1470</v>
      </c>
      <c r="FH4" s="179" t="s">
        <v>1471</v>
      </c>
      <c r="FI4" s="179" t="s">
        <v>1472</v>
      </c>
      <c r="FJ4" s="179" t="s">
        <v>1473</v>
      </c>
      <c r="FK4" s="179" t="s">
        <v>1474</v>
      </c>
      <c r="FL4" s="179" t="s">
        <v>1475</v>
      </c>
      <c r="FM4" s="179" t="s">
        <v>1476</v>
      </c>
      <c r="FN4" s="179" t="s">
        <v>1477</v>
      </c>
      <c r="FO4" s="179" t="s">
        <v>1478</v>
      </c>
      <c r="FP4" s="179" t="s">
        <v>1479</v>
      </c>
      <c r="FQ4" s="179" t="s">
        <v>1480</v>
      </c>
      <c r="FR4" s="179" t="s">
        <v>1481</v>
      </c>
      <c r="FS4" s="179" t="s">
        <v>1482</v>
      </c>
      <c r="FT4" s="179" t="s">
        <v>1483</v>
      </c>
      <c r="FU4" s="179" t="s">
        <v>1484</v>
      </c>
      <c r="FV4" s="179" t="s">
        <v>1485</v>
      </c>
      <c r="FW4" s="179" t="s">
        <v>1486</v>
      </c>
      <c r="FX4" s="179" t="s">
        <v>1487</v>
      </c>
      <c r="FY4" s="179" t="s">
        <v>1488</v>
      </c>
      <c r="FZ4" s="179" t="s">
        <v>1489</v>
      </c>
      <c r="GA4" s="179" t="s">
        <v>1490</v>
      </c>
      <c r="GB4" s="179" t="s">
        <v>1491</v>
      </c>
      <c r="GC4" s="179" t="s">
        <v>1492</v>
      </c>
      <c r="GD4" s="179" t="s">
        <v>1493</v>
      </c>
      <c r="GE4" s="179" t="s">
        <v>1494</v>
      </c>
      <c r="GF4" s="179" t="s">
        <v>1495</v>
      </c>
      <c r="GG4" s="179" t="s">
        <v>1496</v>
      </c>
      <c r="GH4" s="179" t="s">
        <v>1497</v>
      </c>
      <c r="GI4" s="179" t="s">
        <v>1498</v>
      </c>
      <c r="GJ4" s="179" t="s">
        <v>1499</v>
      </c>
      <c r="GK4" s="179" t="s">
        <v>1500</v>
      </c>
      <c r="GL4" s="179" t="s">
        <v>1501</v>
      </c>
      <c r="GM4" s="179" t="s">
        <v>1502</v>
      </c>
      <c r="GN4" s="179" t="s">
        <v>1503</v>
      </c>
      <c r="GO4" s="179" t="s">
        <v>1504</v>
      </c>
      <c r="GP4" s="179" t="s">
        <v>1505</v>
      </c>
      <c r="GQ4" s="179" t="s">
        <v>1506</v>
      </c>
      <c r="GR4" s="179" t="s">
        <v>1507</v>
      </c>
      <c r="GS4" s="179" t="s">
        <v>1508</v>
      </c>
      <c r="GT4" s="179" t="s">
        <v>1509</v>
      </c>
      <c r="GU4" s="179" t="s">
        <v>1510</v>
      </c>
      <c r="GV4" s="179" t="s">
        <v>1511</v>
      </c>
      <c r="GW4" s="179" t="s">
        <v>1512</v>
      </c>
      <c r="GX4" s="179" t="s">
        <v>1513</v>
      </c>
      <c r="GY4" s="179" t="s">
        <v>1514</v>
      </c>
      <c r="GZ4" s="179" t="s">
        <v>1515</v>
      </c>
      <c r="HA4" s="179" t="s">
        <v>1516</v>
      </c>
      <c r="HB4" s="179" t="s">
        <v>1517</v>
      </c>
      <c r="HC4" s="179" t="s">
        <v>1518</v>
      </c>
      <c r="HD4" s="179" t="s">
        <v>1519</v>
      </c>
      <c r="HE4" s="179" t="s">
        <v>1520</v>
      </c>
      <c r="HF4" s="179" t="s">
        <v>1521</v>
      </c>
      <c r="HG4" s="179" t="s">
        <v>1522</v>
      </c>
      <c r="HH4" s="179" t="s">
        <v>1523</v>
      </c>
      <c r="HI4" s="179" t="s">
        <v>1524</v>
      </c>
      <c r="HJ4" s="179" t="s">
        <v>1525</v>
      </c>
      <c r="HK4" s="179" t="s">
        <v>1526</v>
      </c>
      <c r="HL4" s="179" t="s">
        <v>1527</v>
      </c>
      <c r="HM4" s="179" t="s">
        <v>1528</v>
      </c>
      <c r="HN4" s="179" t="s">
        <v>1529</v>
      </c>
      <c r="HO4" s="179" t="s">
        <v>1530</v>
      </c>
      <c r="HP4" s="179" t="s">
        <v>1531</v>
      </c>
      <c r="HQ4" s="179" t="s">
        <v>1532</v>
      </c>
      <c r="HR4" s="179" t="s">
        <v>1533</v>
      </c>
      <c r="HS4" s="179" t="s">
        <v>1534</v>
      </c>
      <c r="HT4" s="179" t="s">
        <v>1535</v>
      </c>
      <c r="HU4" s="179" t="s">
        <v>1536</v>
      </c>
      <c r="HV4" s="179" t="s">
        <v>1537</v>
      </c>
      <c r="HW4" s="179" t="s">
        <v>1538</v>
      </c>
      <c r="HX4" s="179" t="s">
        <v>1539</v>
      </c>
      <c r="HY4" s="179" t="s">
        <v>1540</v>
      </c>
      <c r="HZ4" s="179" t="s">
        <v>1541</v>
      </c>
      <c r="IA4" s="179" t="s">
        <v>1542</v>
      </c>
      <c r="IB4" s="179" t="s">
        <v>1543</v>
      </c>
      <c r="IC4" s="179" t="s">
        <v>1544</v>
      </c>
      <c r="ID4" s="179" t="s">
        <v>1545</v>
      </c>
      <c r="IE4" s="179" t="s">
        <v>1546</v>
      </c>
      <c r="IF4" s="179" t="s">
        <v>1547</v>
      </c>
      <c r="IG4" s="179" t="s">
        <v>1548</v>
      </c>
      <c r="IH4" s="179" t="s">
        <v>1549</v>
      </c>
      <c r="II4" s="179" t="s">
        <v>1550</v>
      </c>
      <c r="IJ4" s="179" t="s">
        <v>1551</v>
      </c>
      <c r="IK4" s="179" t="s">
        <v>1552</v>
      </c>
      <c r="IL4" s="179" t="s">
        <v>1553</v>
      </c>
      <c r="IM4" s="179" t="s">
        <v>1554</v>
      </c>
      <c r="IN4" s="179" t="s">
        <v>1555</v>
      </c>
      <c r="IO4" s="179" t="s">
        <v>1556</v>
      </c>
      <c r="IP4" s="179" t="s">
        <v>1557</v>
      </c>
      <c r="IQ4" s="179" t="s">
        <v>1558</v>
      </c>
      <c r="IR4" s="179" t="s">
        <v>1559</v>
      </c>
      <c r="IS4" s="179" t="s">
        <v>1560</v>
      </c>
      <c r="IT4" s="179" t="s">
        <v>1561</v>
      </c>
      <c r="IU4" s="179" t="s">
        <v>1562</v>
      </c>
      <c r="IV4" s="179" t="s">
        <v>1563</v>
      </c>
      <c r="IW4" s="179" t="s">
        <v>1564</v>
      </c>
      <c r="IX4" s="179" t="s">
        <v>1565</v>
      </c>
      <c r="IY4" s="179" t="s">
        <v>1566</v>
      </c>
      <c r="IZ4" s="179" t="s">
        <v>1567</v>
      </c>
      <c r="JA4" s="179" t="s">
        <v>1568</v>
      </c>
      <c r="JB4" s="179" t="s">
        <v>1569</v>
      </c>
      <c r="JC4" s="179" t="s">
        <v>1570</v>
      </c>
      <c r="JD4" s="179" t="s">
        <v>1571</v>
      </c>
      <c r="JE4" s="179" t="s">
        <v>1572</v>
      </c>
      <c r="JF4" s="179" t="s">
        <v>1573</v>
      </c>
      <c r="JG4" s="179" t="s">
        <v>1574</v>
      </c>
      <c r="JH4" s="179" t="s">
        <v>1575</v>
      </c>
      <c r="JI4" s="179" t="s">
        <v>1576</v>
      </c>
      <c r="JJ4" s="179" t="s">
        <v>1577</v>
      </c>
      <c r="JK4" s="179" t="s">
        <v>1578</v>
      </c>
      <c r="JL4" s="179" t="s">
        <v>1579</v>
      </c>
      <c r="JM4" s="179" t="s">
        <v>1580</v>
      </c>
      <c r="JN4" s="179" t="s">
        <v>1581</v>
      </c>
      <c r="JO4" s="179" t="s">
        <v>1582</v>
      </c>
      <c r="JP4" s="179" t="s">
        <v>1583</v>
      </c>
      <c r="JQ4" s="179" t="s">
        <v>1584</v>
      </c>
      <c r="JR4" s="179" t="s">
        <v>1585</v>
      </c>
      <c r="JS4" s="179" t="s">
        <v>1586</v>
      </c>
      <c r="JT4" s="179" t="s">
        <v>1587</v>
      </c>
      <c r="JU4" s="179" t="s">
        <v>1588</v>
      </c>
      <c r="JV4" s="179" t="s">
        <v>1589</v>
      </c>
      <c r="JW4" s="179" t="s">
        <v>1590</v>
      </c>
      <c r="JX4" s="179" t="s">
        <v>1591</v>
      </c>
      <c r="JY4" s="179" t="s">
        <v>1592</v>
      </c>
      <c r="JZ4" s="179" t="s">
        <v>1593</v>
      </c>
      <c r="KA4" s="179" t="s">
        <v>1594</v>
      </c>
      <c r="KB4" s="179" t="s">
        <v>1595</v>
      </c>
      <c r="KC4" s="179" t="s">
        <v>1596</v>
      </c>
      <c r="KD4" s="179" t="s">
        <v>1597</v>
      </c>
      <c r="KE4" s="179" t="s">
        <v>1598</v>
      </c>
      <c r="KF4" s="179" t="s">
        <v>1599</v>
      </c>
      <c r="KG4" s="179" t="s">
        <v>1600</v>
      </c>
      <c r="KH4" s="179" t="s">
        <v>1601</v>
      </c>
      <c r="KI4" s="179" t="s">
        <v>1602</v>
      </c>
      <c r="KJ4" s="179" t="s">
        <v>1603</v>
      </c>
      <c r="KK4" s="179" t="s">
        <v>1604</v>
      </c>
      <c r="KL4" s="179" t="s">
        <v>1605</v>
      </c>
      <c r="KM4" s="179" t="s">
        <v>1606</v>
      </c>
      <c r="KN4" s="179" t="s">
        <v>1607</v>
      </c>
      <c r="KO4" s="179" t="s">
        <v>1608</v>
      </c>
      <c r="KP4" s="179" t="s">
        <v>1609</v>
      </c>
      <c r="KQ4" s="179" t="s">
        <v>1610</v>
      </c>
      <c r="KR4" s="179" t="s">
        <v>1611</v>
      </c>
      <c r="KS4" s="179" t="s">
        <v>1612</v>
      </c>
      <c r="KT4" s="179" t="s">
        <v>1613</v>
      </c>
      <c r="KU4" s="179" t="s">
        <v>1614</v>
      </c>
    </row>
    <row r="5" spans="2:307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  <c r="CR5" s="618"/>
      <c r="CS5" s="618"/>
      <c r="CT5" s="618"/>
      <c r="CU5" s="618"/>
      <c r="CV5" s="618"/>
      <c r="CW5" s="618"/>
      <c r="CX5" s="618"/>
      <c r="CY5" s="618"/>
      <c r="CZ5" s="618"/>
      <c r="DA5" s="618"/>
      <c r="DB5" s="618"/>
      <c r="DC5" s="618"/>
      <c r="DD5" s="618"/>
      <c r="DE5" s="618"/>
      <c r="DF5" s="618"/>
      <c r="DG5" s="618"/>
      <c r="DH5" s="618"/>
      <c r="DI5" s="618"/>
      <c r="DJ5" s="618"/>
      <c r="DK5" s="618"/>
      <c r="DL5" s="618"/>
      <c r="DM5" s="618"/>
      <c r="DN5" s="618"/>
      <c r="DO5" s="618"/>
      <c r="DP5" s="618"/>
      <c r="DQ5" s="618"/>
      <c r="DR5" s="618"/>
      <c r="DS5" s="618"/>
      <c r="DT5" s="618"/>
      <c r="DU5" s="618"/>
      <c r="DV5" s="618"/>
      <c r="DW5" s="618"/>
      <c r="DX5" s="618"/>
      <c r="DY5" s="618"/>
      <c r="DZ5" s="618"/>
      <c r="EA5" s="618"/>
      <c r="EB5" s="618"/>
      <c r="EC5" s="618"/>
      <c r="ED5" s="618"/>
      <c r="EE5" s="618"/>
      <c r="EF5" s="618"/>
      <c r="EG5" s="618"/>
      <c r="EH5" s="618"/>
      <c r="EI5" s="618"/>
      <c r="EJ5" s="618"/>
      <c r="EK5" s="618"/>
      <c r="EL5" s="618"/>
      <c r="EM5" s="618"/>
      <c r="EN5" s="618"/>
      <c r="EO5" s="618"/>
      <c r="EP5" s="618"/>
      <c r="EQ5" s="618"/>
      <c r="ER5" s="618"/>
      <c r="ES5" s="618"/>
      <c r="ET5" s="618"/>
      <c r="EU5" s="618"/>
      <c r="EV5" s="618"/>
      <c r="EW5" s="618"/>
      <c r="EX5" s="618"/>
      <c r="EY5" s="618"/>
      <c r="EZ5" s="618"/>
      <c r="FA5" s="618"/>
      <c r="FB5" s="618"/>
      <c r="FC5" s="618"/>
      <c r="FD5" s="618"/>
      <c r="FE5" s="618"/>
      <c r="FF5" s="618"/>
      <c r="FG5" s="618"/>
      <c r="FH5" s="618"/>
      <c r="FI5" s="618"/>
      <c r="FJ5" s="618"/>
      <c r="FK5" s="618"/>
      <c r="FL5" s="618"/>
      <c r="FM5" s="618"/>
      <c r="FN5" s="618"/>
      <c r="FO5" s="618"/>
      <c r="FP5" s="618"/>
      <c r="FQ5" s="618"/>
      <c r="FR5" s="618"/>
      <c r="FS5" s="618"/>
      <c r="FT5" s="618"/>
      <c r="FU5" s="618"/>
      <c r="FV5" s="618"/>
      <c r="FW5" s="618"/>
      <c r="FX5" s="618"/>
      <c r="FY5" s="618"/>
      <c r="FZ5" s="618"/>
      <c r="GA5" s="618"/>
      <c r="GB5" s="618"/>
      <c r="GC5" s="618"/>
      <c r="GD5" s="618"/>
      <c r="GE5" s="618"/>
      <c r="GF5" s="618"/>
      <c r="GG5" s="618"/>
      <c r="GH5" s="618"/>
      <c r="GI5" s="618"/>
      <c r="GJ5" s="618"/>
      <c r="GK5" s="618"/>
      <c r="GL5" s="618"/>
      <c r="GM5" s="618"/>
      <c r="GN5" s="618"/>
      <c r="GO5" s="618"/>
      <c r="GP5" s="618"/>
      <c r="GQ5" s="618"/>
      <c r="GR5" s="618"/>
      <c r="GS5" s="618"/>
      <c r="GT5" s="618"/>
      <c r="GU5" s="618"/>
      <c r="GV5" s="618"/>
      <c r="GW5" s="618"/>
      <c r="GX5" s="618"/>
      <c r="GY5" s="618"/>
      <c r="GZ5" s="618"/>
      <c r="HA5" s="618"/>
      <c r="HB5" s="618"/>
      <c r="HC5" s="618"/>
      <c r="HD5" s="618"/>
      <c r="HE5" s="618"/>
      <c r="HF5" s="618"/>
      <c r="HG5" s="618"/>
      <c r="HH5" s="618"/>
      <c r="HI5" s="618"/>
      <c r="HJ5" s="618"/>
      <c r="HK5" s="618"/>
      <c r="HL5" s="618"/>
      <c r="HM5" s="618"/>
      <c r="HN5" s="618"/>
      <c r="HO5" s="618"/>
      <c r="HP5" s="618"/>
      <c r="HQ5" s="618"/>
      <c r="HR5" s="618"/>
      <c r="HS5" s="618"/>
      <c r="HT5" s="618"/>
      <c r="HU5" s="618"/>
      <c r="HV5" s="618"/>
      <c r="HW5" s="618"/>
      <c r="HX5" s="618"/>
      <c r="HY5" s="618"/>
      <c r="HZ5" s="618"/>
      <c r="IA5" s="618"/>
      <c r="IB5" s="618"/>
      <c r="IC5" s="618"/>
      <c r="ID5" s="618"/>
      <c r="IE5" s="618"/>
      <c r="IF5" s="618"/>
      <c r="IG5" s="618"/>
      <c r="IH5" s="618"/>
      <c r="II5" s="618"/>
      <c r="IJ5" s="618"/>
      <c r="IK5" s="618"/>
      <c r="IL5" s="618"/>
      <c r="IM5" s="618"/>
      <c r="IN5" s="618"/>
      <c r="IO5" s="618"/>
      <c r="IP5" s="618"/>
      <c r="IQ5" s="618"/>
      <c r="IR5" s="618"/>
      <c r="IS5" s="618"/>
      <c r="IT5" s="618"/>
      <c r="IU5" s="618"/>
      <c r="IV5" s="618"/>
      <c r="IW5" s="618"/>
      <c r="IX5" s="618"/>
      <c r="IY5" s="618"/>
      <c r="IZ5" s="618"/>
      <c r="JA5" s="618"/>
      <c r="JB5" s="618"/>
      <c r="JC5" s="618"/>
      <c r="JD5" s="618"/>
      <c r="JE5" s="618"/>
      <c r="JF5" s="618"/>
      <c r="JG5" s="618"/>
      <c r="JH5" s="618"/>
      <c r="JI5" s="618"/>
      <c r="JJ5" s="618"/>
      <c r="JK5" s="618"/>
      <c r="JL5" s="618"/>
      <c r="JM5" s="618"/>
      <c r="JN5" s="618"/>
      <c r="JO5" s="618"/>
      <c r="JP5" s="618"/>
      <c r="JQ5" s="618"/>
      <c r="JR5" s="618"/>
      <c r="JS5" s="618"/>
      <c r="JT5" s="618"/>
      <c r="JU5" s="618"/>
      <c r="JV5" s="618"/>
      <c r="JW5" s="618"/>
      <c r="JX5" s="618"/>
      <c r="JY5" s="618"/>
      <c r="JZ5" s="618"/>
      <c r="KA5" s="618"/>
      <c r="KB5" s="618"/>
      <c r="KC5" s="618"/>
      <c r="KD5" s="618"/>
      <c r="KE5" s="618"/>
      <c r="KF5" s="618"/>
      <c r="KG5" s="618"/>
      <c r="KH5" s="618"/>
      <c r="KI5" s="618"/>
      <c r="KJ5" s="618"/>
      <c r="KK5" s="618"/>
      <c r="KL5" s="618"/>
      <c r="KM5" s="618"/>
      <c r="KN5" s="618"/>
      <c r="KO5" s="618"/>
      <c r="KP5" s="618"/>
      <c r="KQ5" s="618"/>
      <c r="KR5" s="618"/>
      <c r="KS5" s="618"/>
      <c r="KT5" s="618"/>
      <c r="KU5" s="618"/>
    </row>
    <row r="6" spans="2:307" ht="17" x14ac:dyDescent="0.15">
      <c r="B6" s="1186">
        <f>B5+1</f>
        <v>2</v>
      </c>
      <c r="C6" s="1191" t="s">
        <v>353</v>
      </c>
      <c r="D6" s="184" t="s">
        <v>354</v>
      </c>
      <c r="E6" s="185" t="s">
        <v>355</v>
      </c>
      <c r="F6" s="186" t="s">
        <v>356</v>
      </c>
      <c r="G6" s="187">
        <f>SUM(H6:KU6)</f>
        <v>0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  <c r="GJ6" s="619"/>
      <c r="GK6" s="619"/>
      <c r="GL6" s="619"/>
      <c r="GM6" s="619"/>
      <c r="GN6" s="619"/>
      <c r="GO6" s="619"/>
      <c r="GP6" s="619"/>
      <c r="GQ6" s="619"/>
      <c r="GR6" s="619"/>
      <c r="GS6" s="619"/>
      <c r="GT6" s="619"/>
      <c r="GU6" s="619"/>
      <c r="GV6" s="619"/>
      <c r="GW6" s="619"/>
      <c r="GX6" s="619"/>
      <c r="GY6" s="619"/>
      <c r="GZ6" s="619"/>
      <c r="HA6" s="619"/>
      <c r="HB6" s="619"/>
      <c r="HC6" s="619"/>
      <c r="HD6" s="619"/>
      <c r="HE6" s="619"/>
      <c r="HF6" s="619"/>
      <c r="HG6" s="619"/>
      <c r="HH6" s="619"/>
      <c r="HI6" s="619"/>
      <c r="HJ6" s="619"/>
      <c r="HK6" s="619"/>
      <c r="HL6" s="619"/>
      <c r="HM6" s="619"/>
      <c r="HN6" s="619"/>
      <c r="HO6" s="619"/>
      <c r="HP6" s="619"/>
      <c r="HQ6" s="619"/>
      <c r="HR6" s="619"/>
      <c r="HS6" s="619"/>
      <c r="HT6" s="619"/>
      <c r="HU6" s="619"/>
      <c r="HV6" s="619"/>
      <c r="HW6" s="619"/>
      <c r="HX6" s="619"/>
      <c r="HY6" s="619"/>
      <c r="HZ6" s="619"/>
      <c r="IA6" s="619"/>
      <c r="IB6" s="619"/>
      <c r="IC6" s="619"/>
      <c r="ID6" s="619"/>
      <c r="IE6" s="619"/>
      <c r="IF6" s="619"/>
      <c r="IG6" s="619"/>
      <c r="IH6" s="619"/>
      <c r="II6" s="619"/>
      <c r="IJ6" s="619"/>
      <c r="IK6" s="619"/>
      <c r="IL6" s="619"/>
      <c r="IM6" s="619"/>
      <c r="IN6" s="619"/>
      <c r="IO6" s="619"/>
      <c r="IP6" s="619"/>
      <c r="IQ6" s="619"/>
      <c r="IR6" s="619"/>
      <c r="IS6" s="619"/>
      <c r="IT6" s="619"/>
      <c r="IU6" s="619"/>
      <c r="IV6" s="619"/>
      <c r="IW6" s="619"/>
      <c r="IX6" s="619"/>
      <c r="IY6" s="619"/>
      <c r="IZ6" s="619"/>
      <c r="JA6" s="619"/>
      <c r="JB6" s="619"/>
      <c r="JC6" s="619"/>
      <c r="JD6" s="619"/>
      <c r="JE6" s="619"/>
      <c r="JF6" s="619"/>
      <c r="JG6" s="619"/>
      <c r="JH6" s="619"/>
      <c r="JI6" s="619"/>
      <c r="JJ6" s="619"/>
      <c r="JK6" s="619"/>
      <c r="JL6" s="619"/>
      <c r="JM6" s="619"/>
      <c r="JN6" s="619"/>
      <c r="JO6" s="619"/>
      <c r="JP6" s="619"/>
      <c r="JQ6" s="619"/>
      <c r="JR6" s="619"/>
      <c r="JS6" s="619"/>
      <c r="JT6" s="619"/>
      <c r="JU6" s="619"/>
      <c r="JV6" s="619"/>
      <c r="JW6" s="619"/>
      <c r="JX6" s="619"/>
      <c r="JY6" s="619"/>
      <c r="JZ6" s="619"/>
      <c r="KA6" s="619"/>
      <c r="KB6" s="619"/>
      <c r="KC6" s="619"/>
      <c r="KD6" s="619"/>
      <c r="KE6" s="619"/>
      <c r="KF6" s="619"/>
      <c r="KG6" s="619"/>
      <c r="KH6" s="619"/>
      <c r="KI6" s="619"/>
      <c r="KJ6" s="619"/>
      <c r="KK6" s="619"/>
      <c r="KL6" s="619"/>
      <c r="KM6" s="619"/>
      <c r="KN6" s="619"/>
      <c r="KO6" s="619"/>
      <c r="KP6" s="619"/>
      <c r="KQ6" s="619"/>
      <c r="KR6" s="619"/>
      <c r="KS6" s="619"/>
      <c r="KT6" s="619"/>
      <c r="KU6" s="619"/>
    </row>
    <row r="7" spans="2:307" ht="17" x14ac:dyDescent="0.15">
      <c r="B7" s="1188"/>
      <c r="C7" s="1192"/>
      <c r="D7" s="184" t="s">
        <v>16</v>
      </c>
      <c r="E7" s="185"/>
      <c r="F7" s="186" t="s">
        <v>357</v>
      </c>
      <c r="G7" s="188">
        <f>SUM(H7:KU7)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598"/>
      <c r="AI7" s="598"/>
      <c r="AJ7" s="598"/>
      <c r="AK7" s="598"/>
      <c r="AL7" s="598"/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8"/>
      <c r="AZ7" s="598"/>
      <c r="BA7" s="598"/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8"/>
      <c r="BV7" s="598"/>
      <c r="BW7" s="598"/>
      <c r="BX7" s="598"/>
      <c r="BY7" s="598"/>
      <c r="BZ7" s="598"/>
      <c r="CA7" s="598"/>
      <c r="CB7" s="598"/>
      <c r="CC7" s="598"/>
      <c r="CD7" s="598"/>
      <c r="CE7" s="598"/>
      <c r="CF7" s="598"/>
      <c r="CG7" s="598"/>
      <c r="CH7" s="598"/>
      <c r="CI7" s="598"/>
      <c r="CJ7" s="598"/>
      <c r="CK7" s="598"/>
      <c r="CL7" s="598"/>
      <c r="CM7" s="598"/>
      <c r="CN7" s="598"/>
      <c r="CO7" s="598"/>
      <c r="CP7" s="598"/>
      <c r="CQ7" s="598"/>
      <c r="CR7" s="598"/>
      <c r="CS7" s="598"/>
      <c r="CT7" s="598"/>
      <c r="CU7" s="598"/>
      <c r="CV7" s="598"/>
      <c r="CW7" s="598"/>
      <c r="CX7" s="598"/>
      <c r="CY7" s="598"/>
      <c r="CZ7" s="598"/>
      <c r="DA7" s="598"/>
      <c r="DB7" s="598"/>
      <c r="DC7" s="598"/>
      <c r="DD7" s="598"/>
      <c r="DE7" s="598"/>
      <c r="DF7" s="598"/>
      <c r="DG7" s="598"/>
      <c r="DH7" s="598"/>
      <c r="DI7" s="598"/>
      <c r="DJ7" s="598"/>
      <c r="DK7" s="598"/>
      <c r="DL7" s="598"/>
      <c r="DM7" s="598"/>
      <c r="DN7" s="598"/>
      <c r="DO7" s="598"/>
      <c r="DP7" s="598"/>
      <c r="DQ7" s="598"/>
      <c r="DR7" s="598"/>
      <c r="DS7" s="598"/>
      <c r="DT7" s="598"/>
      <c r="DU7" s="598"/>
      <c r="DV7" s="598"/>
      <c r="DW7" s="598"/>
      <c r="DX7" s="598"/>
      <c r="DY7" s="598"/>
      <c r="DZ7" s="598"/>
      <c r="EA7" s="598"/>
      <c r="EB7" s="598"/>
      <c r="EC7" s="598"/>
      <c r="ED7" s="598"/>
      <c r="EE7" s="598"/>
      <c r="EF7" s="598"/>
      <c r="EG7" s="598"/>
      <c r="EH7" s="598"/>
      <c r="EI7" s="598"/>
      <c r="EJ7" s="598"/>
      <c r="EK7" s="598"/>
      <c r="EL7" s="598"/>
      <c r="EM7" s="598"/>
      <c r="EN7" s="598"/>
      <c r="EO7" s="598"/>
      <c r="EP7" s="598"/>
      <c r="EQ7" s="598"/>
      <c r="ER7" s="598"/>
      <c r="ES7" s="598"/>
      <c r="ET7" s="598"/>
      <c r="EU7" s="598"/>
      <c r="EV7" s="598"/>
      <c r="EW7" s="598"/>
      <c r="EX7" s="598"/>
      <c r="EY7" s="598"/>
      <c r="EZ7" s="598"/>
      <c r="FA7" s="598"/>
      <c r="FB7" s="598"/>
      <c r="FC7" s="598"/>
      <c r="FD7" s="598"/>
      <c r="FE7" s="598"/>
      <c r="FF7" s="598"/>
      <c r="FG7" s="598"/>
      <c r="FH7" s="598"/>
      <c r="FI7" s="598"/>
      <c r="FJ7" s="598"/>
      <c r="FK7" s="598"/>
      <c r="FL7" s="598"/>
      <c r="FM7" s="598"/>
      <c r="FN7" s="598"/>
      <c r="FO7" s="598"/>
      <c r="FP7" s="598"/>
      <c r="FQ7" s="598"/>
      <c r="FR7" s="598"/>
      <c r="FS7" s="598"/>
      <c r="FT7" s="598"/>
      <c r="FU7" s="598"/>
      <c r="FV7" s="598"/>
      <c r="FW7" s="598"/>
      <c r="FX7" s="598"/>
      <c r="FY7" s="598"/>
      <c r="FZ7" s="598"/>
      <c r="GA7" s="598"/>
      <c r="GB7" s="598"/>
      <c r="GC7" s="598"/>
      <c r="GD7" s="598"/>
      <c r="GE7" s="598"/>
      <c r="GF7" s="598"/>
      <c r="GG7" s="598"/>
      <c r="GH7" s="598"/>
      <c r="GI7" s="598"/>
      <c r="GJ7" s="598"/>
      <c r="GK7" s="598"/>
      <c r="GL7" s="598"/>
      <c r="GM7" s="598"/>
      <c r="GN7" s="598"/>
      <c r="GO7" s="598"/>
      <c r="GP7" s="598"/>
      <c r="GQ7" s="598"/>
      <c r="GR7" s="598"/>
      <c r="GS7" s="598"/>
      <c r="GT7" s="598"/>
      <c r="GU7" s="598"/>
      <c r="GV7" s="598"/>
      <c r="GW7" s="598"/>
      <c r="GX7" s="598"/>
      <c r="GY7" s="598"/>
      <c r="GZ7" s="598"/>
      <c r="HA7" s="598"/>
      <c r="HB7" s="598"/>
      <c r="HC7" s="598"/>
      <c r="HD7" s="598"/>
      <c r="HE7" s="598"/>
      <c r="HF7" s="598"/>
      <c r="HG7" s="598"/>
      <c r="HH7" s="598"/>
      <c r="HI7" s="598"/>
      <c r="HJ7" s="598"/>
      <c r="HK7" s="598"/>
      <c r="HL7" s="598"/>
      <c r="HM7" s="598"/>
      <c r="HN7" s="598"/>
      <c r="HO7" s="598"/>
      <c r="HP7" s="598"/>
      <c r="HQ7" s="598"/>
      <c r="HR7" s="598"/>
      <c r="HS7" s="598"/>
      <c r="HT7" s="598"/>
      <c r="HU7" s="598"/>
      <c r="HV7" s="598"/>
      <c r="HW7" s="598"/>
      <c r="HX7" s="598"/>
      <c r="HY7" s="598"/>
      <c r="HZ7" s="598"/>
      <c r="IA7" s="598"/>
      <c r="IB7" s="598"/>
      <c r="IC7" s="598"/>
      <c r="ID7" s="598"/>
      <c r="IE7" s="598"/>
      <c r="IF7" s="598"/>
      <c r="IG7" s="598"/>
      <c r="IH7" s="598"/>
      <c r="II7" s="598"/>
      <c r="IJ7" s="598"/>
      <c r="IK7" s="598"/>
      <c r="IL7" s="598"/>
      <c r="IM7" s="598"/>
      <c r="IN7" s="598"/>
      <c r="IO7" s="598"/>
      <c r="IP7" s="598"/>
      <c r="IQ7" s="598"/>
      <c r="IR7" s="598"/>
      <c r="IS7" s="598"/>
      <c r="IT7" s="598"/>
      <c r="IU7" s="598"/>
      <c r="IV7" s="598"/>
      <c r="IW7" s="598"/>
      <c r="IX7" s="598"/>
      <c r="IY7" s="598"/>
      <c r="IZ7" s="598"/>
      <c r="JA7" s="598"/>
      <c r="JB7" s="598"/>
      <c r="JC7" s="598"/>
      <c r="JD7" s="598"/>
      <c r="JE7" s="598"/>
      <c r="JF7" s="598"/>
      <c r="JG7" s="598"/>
      <c r="JH7" s="598"/>
      <c r="JI7" s="598"/>
      <c r="JJ7" s="598"/>
      <c r="JK7" s="598"/>
      <c r="JL7" s="598"/>
      <c r="JM7" s="598"/>
      <c r="JN7" s="598"/>
      <c r="JO7" s="598"/>
      <c r="JP7" s="598"/>
      <c r="JQ7" s="598"/>
      <c r="JR7" s="598"/>
      <c r="JS7" s="598"/>
      <c r="JT7" s="598"/>
      <c r="JU7" s="598"/>
      <c r="JV7" s="598"/>
      <c r="JW7" s="598"/>
      <c r="JX7" s="598"/>
      <c r="JY7" s="598"/>
      <c r="JZ7" s="598"/>
      <c r="KA7" s="598"/>
      <c r="KB7" s="598"/>
      <c r="KC7" s="598"/>
      <c r="KD7" s="598"/>
      <c r="KE7" s="598"/>
      <c r="KF7" s="598"/>
      <c r="KG7" s="598"/>
      <c r="KH7" s="598"/>
      <c r="KI7" s="598"/>
      <c r="KJ7" s="598"/>
      <c r="KK7" s="598"/>
      <c r="KL7" s="598"/>
      <c r="KM7" s="598"/>
      <c r="KN7" s="598"/>
      <c r="KO7" s="598"/>
      <c r="KP7" s="598"/>
      <c r="KQ7" s="598"/>
      <c r="KR7" s="598"/>
      <c r="KS7" s="598"/>
      <c r="KT7" s="598"/>
      <c r="KU7" s="598"/>
    </row>
    <row r="8" spans="2:307" ht="17" x14ac:dyDescent="0.15">
      <c r="B8" s="1186">
        <f>B6+1</f>
        <v>3</v>
      </c>
      <c r="C8" s="1191" t="s">
        <v>358</v>
      </c>
      <c r="D8" s="184" t="s">
        <v>354</v>
      </c>
      <c r="E8" s="185" t="s">
        <v>355</v>
      </c>
      <c r="F8" s="186" t="s">
        <v>359</v>
      </c>
      <c r="G8" s="187">
        <f>SUM(H8:KU8)</f>
        <v>0</v>
      </c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4"/>
      <c r="U8" s="784"/>
      <c r="V8" s="784"/>
      <c r="W8" s="784"/>
      <c r="X8" s="784"/>
      <c r="Y8" s="784"/>
      <c r="Z8" s="784"/>
      <c r="AA8" s="784"/>
      <c r="AB8" s="784"/>
      <c r="AC8" s="784"/>
      <c r="AD8" s="784"/>
      <c r="AE8" s="784"/>
      <c r="AF8" s="784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784"/>
      <c r="AS8" s="784"/>
      <c r="AT8" s="784"/>
      <c r="AU8" s="784"/>
      <c r="AV8" s="784"/>
      <c r="AW8" s="784"/>
      <c r="AX8" s="784"/>
      <c r="AY8" s="784"/>
      <c r="AZ8" s="784"/>
      <c r="BA8" s="784"/>
      <c r="BB8" s="784"/>
      <c r="BC8" s="784"/>
      <c r="BD8" s="784"/>
      <c r="BE8" s="784"/>
      <c r="BF8" s="784"/>
      <c r="BG8" s="784"/>
      <c r="BH8" s="784"/>
      <c r="BI8" s="784"/>
      <c r="BJ8" s="784"/>
      <c r="BK8" s="784"/>
      <c r="BL8" s="784"/>
      <c r="BM8" s="784"/>
      <c r="BN8" s="784"/>
      <c r="BO8" s="784"/>
      <c r="BP8" s="784"/>
      <c r="BQ8" s="784"/>
      <c r="BR8" s="784"/>
      <c r="BS8" s="784"/>
      <c r="BT8" s="784"/>
      <c r="BU8" s="784"/>
      <c r="BV8" s="784"/>
      <c r="BW8" s="784"/>
      <c r="BX8" s="784"/>
      <c r="BY8" s="784"/>
      <c r="BZ8" s="784"/>
      <c r="CA8" s="784"/>
      <c r="CB8" s="784"/>
      <c r="CC8" s="784"/>
      <c r="CD8" s="784"/>
      <c r="CE8" s="784"/>
      <c r="CF8" s="784"/>
      <c r="CG8" s="784"/>
      <c r="CH8" s="784"/>
      <c r="CI8" s="784"/>
      <c r="CJ8" s="784"/>
      <c r="CK8" s="784"/>
      <c r="CL8" s="784"/>
      <c r="CM8" s="784"/>
      <c r="CN8" s="784"/>
      <c r="CO8" s="784"/>
      <c r="CP8" s="784"/>
      <c r="CQ8" s="784"/>
      <c r="CR8" s="784"/>
      <c r="CS8" s="784"/>
      <c r="CT8" s="784"/>
      <c r="CU8" s="784"/>
      <c r="CV8" s="784"/>
      <c r="CW8" s="784"/>
      <c r="CX8" s="784"/>
      <c r="CY8" s="784"/>
      <c r="CZ8" s="784"/>
      <c r="DA8" s="784"/>
      <c r="DB8" s="784"/>
      <c r="DC8" s="784"/>
      <c r="DD8" s="784"/>
      <c r="DE8" s="784"/>
      <c r="DF8" s="784"/>
      <c r="DG8" s="784"/>
      <c r="DH8" s="784"/>
      <c r="DI8" s="784"/>
      <c r="DJ8" s="784"/>
      <c r="DK8" s="784"/>
      <c r="DL8" s="784"/>
      <c r="DM8" s="784"/>
      <c r="DN8" s="784"/>
      <c r="DO8" s="784"/>
      <c r="DP8" s="784"/>
      <c r="DQ8" s="784"/>
      <c r="DR8" s="784"/>
      <c r="DS8" s="784"/>
      <c r="DT8" s="784"/>
      <c r="DU8" s="784"/>
      <c r="DV8" s="784"/>
      <c r="DW8" s="784"/>
      <c r="DX8" s="784"/>
      <c r="DY8" s="784"/>
      <c r="DZ8" s="784"/>
      <c r="EA8" s="784"/>
      <c r="EB8" s="784"/>
      <c r="EC8" s="784"/>
      <c r="ED8" s="784"/>
      <c r="EE8" s="784"/>
      <c r="EF8" s="784"/>
      <c r="EG8" s="784"/>
      <c r="EH8" s="784"/>
      <c r="EI8" s="784"/>
      <c r="EJ8" s="784"/>
      <c r="EK8" s="784"/>
      <c r="EL8" s="784"/>
      <c r="EM8" s="784"/>
      <c r="EN8" s="784"/>
      <c r="EO8" s="784"/>
      <c r="EP8" s="784"/>
      <c r="EQ8" s="784"/>
      <c r="ER8" s="784"/>
      <c r="ES8" s="784"/>
      <c r="ET8" s="784"/>
      <c r="EU8" s="784"/>
      <c r="EV8" s="784"/>
      <c r="EW8" s="784"/>
      <c r="EX8" s="784"/>
      <c r="EY8" s="784"/>
      <c r="EZ8" s="784"/>
      <c r="FA8" s="784"/>
      <c r="FB8" s="784"/>
      <c r="FC8" s="784"/>
      <c r="FD8" s="784"/>
      <c r="FE8" s="784"/>
      <c r="FF8" s="784"/>
      <c r="FG8" s="784"/>
      <c r="FH8" s="784"/>
      <c r="FI8" s="784"/>
      <c r="FJ8" s="784"/>
      <c r="FK8" s="784"/>
      <c r="FL8" s="784"/>
      <c r="FM8" s="784"/>
      <c r="FN8" s="784"/>
      <c r="FO8" s="784"/>
      <c r="FP8" s="784"/>
      <c r="FQ8" s="784"/>
      <c r="FR8" s="784"/>
      <c r="FS8" s="784"/>
      <c r="FT8" s="784"/>
      <c r="FU8" s="784"/>
      <c r="FV8" s="784"/>
      <c r="FW8" s="784"/>
      <c r="FX8" s="784"/>
      <c r="FY8" s="784"/>
      <c r="FZ8" s="784"/>
      <c r="GA8" s="784"/>
      <c r="GB8" s="784"/>
      <c r="GC8" s="784"/>
      <c r="GD8" s="784"/>
      <c r="GE8" s="784"/>
      <c r="GF8" s="784"/>
      <c r="GG8" s="784"/>
      <c r="GH8" s="784"/>
      <c r="GI8" s="784"/>
      <c r="GJ8" s="784"/>
      <c r="GK8" s="784"/>
      <c r="GL8" s="784"/>
      <c r="GM8" s="784"/>
      <c r="GN8" s="784"/>
      <c r="GO8" s="784"/>
      <c r="GP8" s="784"/>
      <c r="GQ8" s="784"/>
      <c r="GR8" s="784"/>
      <c r="GS8" s="784"/>
      <c r="GT8" s="784"/>
      <c r="GU8" s="784"/>
      <c r="GV8" s="784"/>
      <c r="GW8" s="784"/>
      <c r="GX8" s="784"/>
      <c r="GY8" s="784"/>
      <c r="GZ8" s="784"/>
      <c r="HA8" s="784"/>
      <c r="HB8" s="784"/>
      <c r="HC8" s="784"/>
      <c r="HD8" s="784"/>
      <c r="HE8" s="784"/>
      <c r="HF8" s="784"/>
      <c r="HG8" s="784"/>
      <c r="HH8" s="784"/>
      <c r="HI8" s="784"/>
      <c r="HJ8" s="784"/>
      <c r="HK8" s="784"/>
      <c r="HL8" s="784"/>
      <c r="HM8" s="784"/>
      <c r="HN8" s="784"/>
      <c r="HO8" s="784"/>
      <c r="HP8" s="784"/>
      <c r="HQ8" s="784"/>
      <c r="HR8" s="784"/>
      <c r="HS8" s="784"/>
      <c r="HT8" s="784"/>
      <c r="HU8" s="784"/>
      <c r="HV8" s="784"/>
      <c r="HW8" s="784"/>
      <c r="HX8" s="784"/>
      <c r="HY8" s="784"/>
      <c r="HZ8" s="784"/>
      <c r="IA8" s="784"/>
      <c r="IB8" s="784"/>
      <c r="IC8" s="784"/>
      <c r="ID8" s="784"/>
      <c r="IE8" s="784"/>
      <c r="IF8" s="784"/>
      <c r="IG8" s="784"/>
      <c r="IH8" s="784"/>
      <c r="II8" s="784"/>
      <c r="IJ8" s="784"/>
      <c r="IK8" s="784"/>
      <c r="IL8" s="784"/>
      <c r="IM8" s="784"/>
      <c r="IN8" s="784"/>
      <c r="IO8" s="784"/>
      <c r="IP8" s="784"/>
      <c r="IQ8" s="784"/>
      <c r="IR8" s="784"/>
      <c r="IS8" s="784"/>
      <c r="IT8" s="784"/>
      <c r="IU8" s="784"/>
      <c r="IV8" s="784"/>
      <c r="IW8" s="784"/>
      <c r="IX8" s="784"/>
      <c r="IY8" s="784"/>
      <c r="IZ8" s="784"/>
      <c r="JA8" s="784"/>
      <c r="JB8" s="784"/>
      <c r="JC8" s="784"/>
      <c r="JD8" s="784"/>
      <c r="JE8" s="784"/>
      <c r="JF8" s="784"/>
      <c r="JG8" s="784"/>
      <c r="JH8" s="784"/>
      <c r="JI8" s="784"/>
      <c r="JJ8" s="784"/>
      <c r="JK8" s="784"/>
      <c r="JL8" s="784"/>
      <c r="JM8" s="784"/>
      <c r="JN8" s="784"/>
      <c r="JO8" s="784"/>
      <c r="JP8" s="784"/>
      <c r="JQ8" s="784"/>
      <c r="JR8" s="784"/>
      <c r="JS8" s="784"/>
      <c r="JT8" s="784"/>
      <c r="JU8" s="784"/>
      <c r="JV8" s="784"/>
      <c r="JW8" s="784"/>
      <c r="JX8" s="784"/>
      <c r="JY8" s="784"/>
      <c r="JZ8" s="784"/>
      <c r="KA8" s="784"/>
      <c r="KB8" s="784"/>
      <c r="KC8" s="784"/>
      <c r="KD8" s="784"/>
      <c r="KE8" s="784"/>
      <c r="KF8" s="784"/>
      <c r="KG8" s="784"/>
      <c r="KH8" s="784"/>
      <c r="KI8" s="784"/>
      <c r="KJ8" s="784"/>
      <c r="KK8" s="784"/>
      <c r="KL8" s="784"/>
      <c r="KM8" s="784"/>
      <c r="KN8" s="784"/>
      <c r="KO8" s="784"/>
      <c r="KP8" s="784"/>
      <c r="KQ8" s="784"/>
      <c r="KR8" s="784"/>
      <c r="KS8" s="784"/>
      <c r="KT8" s="784"/>
      <c r="KU8" s="784"/>
    </row>
    <row r="9" spans="2:307" ht="17" x14ac:dyDescent="0.15">
      <c r="B9" s="1188"/>
      <c r="C9" s="1192"/>
      <c r="D9" s="184" t="s">
        <v>16</v>
      </c>
      <c r="E9" s="185"/>
      <c r="F9" s="186" t="s">
        <v>360</v>
      </c>
      <c r="G9" s="188">
        <f>SUM(H9:KU9)</f>
        <v>0</v>
      </c>
      <c r="H9" s="784"/>
      <c r="I9" s="784"/>
      <c r="J9" s="784"/>
      <c r="K9" s="784"/>
      <c r="L9" s="784"/>
      <c r="M9" s="784"/>
      <c r="N9" s="784"/>
      <c r="O9" s="784"/>
      <c r="P9" s="784"/>
      <c r="Q9" s="784"/>
      <c r="R9" s="784"/>
      <c r="S9" s="784"/>
      <c r="T9" s="784"/>
      <c r="U9" s="784"/>
      <c r="V9" s="784"/>
      <c r="W9" s="784"/>
      <c r="X9" s="784"/>
      <c r="Y9" s="784"/>
      <c r="Z9" s="784"/>
      <c r="AA9" s="784"/>
      <c r="AB9" s="784"/>
      <c r="AC9" s="784"/>
      <c r="AD9" s="784"/>
      <c r="AE9" s="784"/>
      <c r="AF9" s="784"/>
      <c r="AG9" s="784"/>
      <c r="AH9" s="784"/>
      <c r="AI9" s="784"/>
      <c r="AJ9" s="784"/>
      <c r="AK9" s="784"/>
      <c r="AL9" s="784"/>
      <c r="AM9" s="784"/>
      <c r="AN9" s="784"/>
      <c r="AO9" s="784"/>
      <c r="AP9" s="784"/>
      <c r="AQ9" s="784"/>
      <c r="AR9" s="784"/>
      <c r="AS9" s="784"/>
      <c r="AT9" s="784"/>
      <c r="AU9" s="784"/>
      <c r="AV9" s="784"/>
      <c r="AW9" s="784"/>
      <c r="AX9" s="784"/>
      <c r="AY9" s="784"/>
      <c r="AZ9" s="784"/>
      <c r="BA9" s="784"/>
      <c r="BB9" s="784"/>
      <c r="BC9" s="784"/>
      <c r="BD9" s="784"/>
      <c r="BE9" s="784"/>
      <c r="BF9" s="784"/>
      <c r="BG9" s="784"/>
      <c r="BH9" s="784"/>
      <c r="BI9" s="784"/>
      <c r="BJ9" s="784"/>
      <c r="BK9" s="784"/>
      <c r="BL9" s="784"/>
      <c r="BM9" s="784"/>
      <c r="BN9" s="784"/>
      <c r="BO9" s="784"/>
      <c r="BP9" s="784"/>
      <c r="BQ9" s="784"/>
      <c r="BR9" s="784"/>
      <c r="BS9" s="784"/>
      <c r="BT9" s="784"/>
      <c r="BU9" s="784"/>
      <c r="BV9" s="784"/>
      <c r="BW9" s="784"/>
      <c r="BX9" s="784"/>
      <c r="BY9" s="784"/>
      <c r="BZ9" s="784"/>
      <c r="CA9" s="784"/>
      <c r="CB9" s="784"/>
      <c r="CC9" s="784"/>
      <c r="CD9" s="784"/>
      <c r="CE9" s="784"/>
      <c r="CF9" s="784"/>
      <c r="CG9" s="784"/>
      <c r="CH9" s="784"/>
      <c r="CI9" s="784"/>
      <c r="CJ9" s="784"/>
      <c r="CK9" s="784"/>
      <c r="CL9" s="784"/>
      <c r="CM9" s="784"/>
      <c r="CN9" s="784"/>
      <c r="CO9" s="784"/>
      <c r="CP9" s="784"/>
      <c r="CQ9" s="784"/>
      <c r="CR9" s="784"/>
      <c r="CS9" s="784"/>
      <c r="CT9" s="784"/>
      <c r="CU9" s="784"/>
      <c r="CV9" s="784"/>
      <c r="CW9" s="784"/>
      <c r="CX9" s="784"/>
      <c r="CY9" s="784"/>
      <c r="CZ9" s="784"/>
      <c r="DA9" s="784"/>
      <c r="DB9" s="784"/>
      <c r="DC9" s="784"/>
      <c r="DD9" s="784"/>
      <c r="DE9" s="784"/>
      <c r="DF9" s="784"/>
      <c r="DG9" s="784"/>
      <c r="DH9" s="784"/>
      <c r="DI9" s="784"/>
      <c r="DJ9" s="784"/>
      <c r="DK9" s="784"/>
      <c r="DL9" s="784"/>
      <c r="DM9" s="784"/>
      <c r="DN9" s="784"/>
      <c r="DO9" s="784"/>
      <c r="DP9" s="784"/>
      <c r="DQ9" s="784"/>
      <c r="DR9" s="784"/>
      <c r="DS9" s="784"/>
      <c r="DT9" s="784"/>
      <c r="DU9" s="784"/>
      <c r="DV9" s="784"/>
      <c r="DW9" s="784"/>
      <c r="DX9" s="784"/>
      <c r="DY9" s="784"/>
      <c r="DZ9" s="784"/>
      <c r="EA9" s="784"/>
      <c r="EB9" s="784"/>
      <c r="EC9" s="784"/>
      <c r="ED9" s="784"/>
      <c r="EE9" s="784"/>
      <c r="EF9" s="784"/>
      <c r="EG9" s="784"/>
      <c r="EH9" s="784"/>
      <c r="EI9" s="784"/>
      <c r="EJ9" s="784"/>
      <c r="EK9" s="784"/>
      <c r="EL9" s="784"/>
      <c r="EM9" s="784"/>
      <c r="EN9" s="784"/>
      <c r="EO9" s="784"/>
      <c r="EP9" s="784"/>
      <c r="EQ9" s="784"/>
      <c r="ER9" s="784"/>
      <c r="ES9" s="784"/>
      <c r="ET9" s="784"/>
      <c r="EU9" s="784"/>
      <c r="EV9" s="784"/>
      <c r="EW9" s="784"/>
      <c r="EX9" s="784"/>
      <c r="EY9" s="784"/>
      <c r="EZ9" s="784"/>
      <c r="FA9" s="784"/>
      <c r="FB9" s="784"/>
      <c r="FC9" s="784"/>
      <c r="FD9" s="78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784"/>
      <c r="FR9" s="784"/>
      <c r="FS9" s="784"/>
      <c r="FT9" s="784"/>
      <c r="FU9" s="784"/>
      <c r="FV9" s="784"/>
      <c r="FW9" s="784"/>
      <c r="FX9" s="784"/>
      <c r="FY9" s="784"/>
      <c r="FZ9" s="784"/>
      <c r="GA9" s="784"/>
      <c r="GB9" s="784"/>
      <c r="GC9" s="784"/>
      <c r="GD9" s="784"/>
      <c r="GE9" s="784"/>
      <c r="GF9" s="784"/>
      <c r="GG9" s="784"/>
      <c r="GH9" s="784"/>
      <c r="GI9" s="784"/>
      <c r="GJ9" s="784"/>
      <c r="GK9" s="784"/>
      <c r="GL9" s="784"/>
      <c r="GM9" s="784"/>
      <c r="GN9" s="784"/>
      <c r="GO9" s="784"/>
      <c r="GP9" s="784"/>
      <c r="GQ9" s="784"/>
      <c r="GR9" s="784"/>
      <c r="GS9" s="784"/>
      <c r="GT9" s="784"/>
      <c r="GU9" s="784"/>
      <c r="GV9" s="784"/>
      <c r="GW9" s="784"/>
      <c r="GX9" s="784"/>
      <c r="GY9" s="784"/>
      <c r="GZ9" s="784"/>
      <c r="HA9" s="784"/>
      <c r="HB9" s="784"/>
      <c r="HC9" s="784"/>
      <c r="HD9" s="784"/>
      <c r="HE9" s="784"/>
      <c r="HF9" s="784"/>
      <c r="HG9" s="784"/>
      <c r="HH9" s="784"/>
      <c r="HI9" s="784"/>
      <c r="HJ9" s="784"/>
      <c r="HK9" s="784"/>
      <c r="HL9" s="784"/>
      <c r="HM9" s="784"/>
      <c r="HN9" s="784"/>
      <c r="HO9" s="784"/>
      <c r="HP9" s="784"/>
      <c r="HQ9" s="784"/>
      <c r="HR9" s="784"/>
      <c r="HS9" s="784"/>
      <c r="HT9" s="784"/>
      <c r="HU9" s="784"/>
      <c r="HV9" s="784"/>
      <c r="HW9" s="784"/>
      <c r="HX9" s="784"/>
      <c r="HY9" s="784"/>
      <c r="HZ9" s="784"/>
      <c r="IA9" s="784"/>
      <c r="IB9" s="784"/>
      <c r="IC9" s="784"/>
      <c r="ID9" s="784"/>
      <c r="IE9" s="784"/>
      <c r="IF9" s="784"/>
      <c r="IG9" s="784"/>
      <c r="IH9" s="784"/>
      <c r="II9" s="784"/>
      <c r="IJ9" s="784"/>
      <c r="IK9" s="784"/>
      <c r="IL9" s="784"/>
      <c r="IM9" s="784"/>
      <c r="IN9" s="784"/>
      <c r="IO9" s="784"/>
      <c r="IP9" s="784"/>
      <c r="IQ9" s="784"/>
      <c r="IR9" s="784"/>
      <c r="IS9" s="784"/>
      <c r="IT9" s="784"/>
      <c r="IU9" s="784"/>
      <c r="IV9" s="784"/>
      <c r="IW9" s="784"/>
      <c r="IX9" s="784"/>
      <c r="IY9" s="784"/>
      <c r="IZ9" s="784"/>
      <c r="JA9" s="784"/>
      <c r="JB9" s="784"/>
      <c r="JC9" s="784"/>
      <c r="JD9" s="784"/>
      <c r="JE9" s="784"/>
      <c r="JF9" s="784"/>
      <c r="JG9" s="784"/>
      <c r="JH9" s="784"/>
      <c r="JI9" s="784"/>
      <c r="JJ9" s="784"/>
      <c r="JK9" s="784"/>
      <c r="JL9" s="784"/>
      <c r="JM9" s="784"/>
      <c r="JN9" s="784"/>
      <c r="JO9" s="784"/>
      <c r="JP9" s="784"/>
      <c r="JQ9" s="784"/>
      <c r="JR9" s="784"/>
      <c r="JS9" s="784"/>
      <c r="JT9" s="784"/>
      <c r="JU9" s="784"/>
      <c r="JV9" s="784"/>
      <c r="JW9" s="784"/>
      <c r="JX9" s="784"/>
      <c r="JY9" s="784"/>
      <c r="JZ9" s="784"/>
      <c r="KA9" s="784"/>
      <c r="KB9" s="784"/>
      <c r="KC9" s="784"/>
      <c r="KD9" s="784"/>
      <c r="KE9" s="784"/>
      <c r="KF9" s="784"/>
      <c r="KG9" s="784"/>
      <c r="KH9" s="784"/>
      <c r="KI9" s="784"/>
      <c r="KJ9" s="784"/>
      <c r="KK9" s="784"/>
      <c r="KL9" s="784"/>
      <c r="KM9" s="784"/>
      <c r="KN9" s="784"/>
      <c r="KO9" s="784"/>
      <c r="KP9" s="784"/>
      <c r="KQ9" s="784"/>
      <c r="KR9" s="784"/>
      <c r="KS9" s="784"/>
      <c r="KT9" s="784"/>
      <c r="KU9" s="784"/>
    </row>
    <row r="10" spans="2:307" ht="17" x14ac:dyDescent="0.15">
      <c r="B10" s="175">
        <f>B8+1</f>
        <v>4</v>
      </c>
      <c r="C10" s="180" t="s">
        <v>361</v>
      </c>
      <c r="D10" s="180"/>
      <c r="E10" s="185" t="s">
        <v>362</v>
      </c>
      <c r="F10" s="186" t="s">
        <v>363</v>
      </c>
      <c r="G10" s="187">
        <f>SUM(H10:KU10)</f>
        <v>0</v>
      </c>
      <c r="H10" s="189">
        <f>(H6*H7+H8*H9)/1000</f>
        <v>0</v>
      </c>
      <c r="I10" s="189">
        <f t="shared" ref="I10:BE10" si="0">(I6*I7+I8*I9)/1000</f>
        <v>0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 t="shared" si="0"/>
        <v>0</v>
      </c>
      <c r="BF10" s="189">
        <f t="shared" ref="BF10:BH10" si="1">(BF6*BF7+BF8*BF9)/1000</f>
        <v>0</v>
      </c>
      <c r="BG10" s="189">
        <f t="shared" si="1"/>
        <v>0</v>
      </c>
      <c r="BH10" s="189">
        <f t="shared" si="1"/>
        <v>0</v>
      </c>
      <c r="BI10" s="189">
        <f t="shared" ref="BI10:DT10" si="2">(BI6*BI7+BI8*BI9)/1000</f>
        <v>0</v>
      </c>
      <c r="BJ10" s="189">
        <f t="shared" si="2"/>
        <v>0</v>
      </c>
      <c r="BK10" s="189">
        <f t="shared" si="2"/>
        <v>0</v>
      </c>
      <c r="BL10" s="189">
        <f t="shared" si="2"/>
        <v>0</v>
      </c>
      <c r="BM10" s="189">
        <f t="shared" si="2"/>
        <v>0</v>
      </c>
      <c r="BN10" s="189">
        <f t="shared" si="2"/>
        <v>0</v>
      </c>
      <c r="BO10" s="189">
        <f t="shared" si="2"/>
        <v>0</v>
      </c>
      <c r="BP10" s="189">
        <f t="shared" si="2"/>
        <v>0</v>
      </c>
      <c r="BQ10" s="189">
        <f t="shared" si="2"/>
        <v>0</v>
      </c>
      <c r="BR10" s="189">
        <f t="shared" si="2"/>
        <v>0</v>
      </c>
      <c r="BS10" s="189">
        <f t="shared" si="2"/>
        <v>0</v>
      </c>
      <c r="BT10" s="189">
        <f t="shared" si="2"/>
        <v>0</v>
      </c>
      <c r="BU10" s="189">
        <f t="shared" si="2"/>
        <v>0</v>
      </c>
      <c r="BV10" s="189">
        <f t="shared" si="2"/>
        <v>0</v>
      </c>
      <c r="BW10" s="189">
        <f t="shared" si="2"/>
        <v>0</v>
      </c>
      <c r="BX10" s="189">
        <f t="shared" si="2"/>
        <v>0</v>
      </c>
      <c r="BY10" s="189">
        <f t="shared" si="2"/>
        <v>0</v>
      </c>
      <c r="BZ10" s="189">
        <f t="shared" si="2"/>
        <v>0</v>
      </c>
      <c r="CA10" s="189">
        <f t="shared" si="2"/>
        <v>0</v>
      </c>
      <c r="CB10" s="189">
        <f t="shared" si="2"/>
        <v>0</v>
      </c>
      <c r="CC10" s="189">
        <f t="shared" si="2"/>
        <v>0</v>
      </c>
      <c r="CD10" s="189">
        <f t="shared" si="2"/>
        <v>0</v>
      </c>
      <c r="CE10" s="189">
        <f t="shared" si="2"/>
        <v>0</v>
      </c>
      <c r="CF10" s="189">
        <f t="shared" si="2"/>
        <v>0</v>
      </c>
      <c r="CG10" s="189">
        <f t="shared" si="2"/>
        <v>0</v>
      </c>
      <c r="CH10" s="189">
        <f t="shared" si="2"/>
        <v>0</v>
      </c>
      <c r="CI10" s="189">
        <f t="shared" si="2"/>
        <v>0</v>
      </c>
      <c r="CJ10" s="189">
        <f t="shared" si="2"/>
        <v>0</v>
      </c>
      <c r="CK10" s="189">
        <f t="shared" si="2"/>
        <v>0</v>
      </c>
      <c r="CL10" s="189">
        <f t="shared" si="2"/>
        <v>0</v>
      </c>
      <c r="CM10" s="189">
        <f t="shared" si="2"/>
        <v>0</v>
      </c>
      <c r="CN10" s="189">
        <f t="shared" si="2"/>
        <v>0</v>
      </c>
      <c r="CO10" s="189">
        <f t="shared" si="2"/>
        <v>0</v>
      </c>
      <c r="CP10" s="189">
        <f t="shared" si="2"/>
        <v>0</v>
      </c>
      <c r="CQ10" s="189">
        <f t="shared" si="2"/>
        <v>0</v>
      </c>
      <c r="CR10" s="189">
        <f t="shared" si="2"/>
        <v>0</v>
      </c>
      <c r="CS10" s="189">
        <f t="shared" si="2"/>
        <v>0</v>
      </c>
      <c r="CT10" s="189">
        <f t="shared" si="2"/>
        <v>0</v>
      </c>
      <c r="CU10" s="189">
        <f t="shared" si="2"/>
        <v>0</v>
      </c>
      <c r="CV10" s="189">
        <f t="shared" si="2"/>
        <v>0</v>
      </c>
      <c r="CW10" s="189">
        <f t="shared" si="2"/>
        <v>0</v>
      </c>
      <c r="CX10" s="189">
        <f t="shared" si="2"/>
        <v>0</v>
      </c>
      <c r="CY10" s="189">
        <f t="shared" si="2"/>
        <v>0</v>
      </c>
      <c r="CZ10" s="189">
        <f t="shared" si="2"/>
        <v>0</v>
      </c>
      <c r="DA10" s="189">
        <f t="shared" si="2"/>
        <v>0</v>
      </c>
      <c r="DB10" s="189">
        <f t="shared" si="2"/>
        <v>0</v>
      </c>
      <c r="DC10" s="189">
        <f t="shared" si="2"/>
        <v>0</v>
      </c>
      <c r="DD10" s="189">
        <f t="shared" si="2"/>
        <v>0</v>
      </c>
      <c r="DE10" s="189">
        <f t="shared" si="2"/>
        <v>0</v>
      </c>
      <c r="DF10" s="189">
        <f t="shared" si="2"/>
        <v>0</v>
      </c>
      <c r="DG10" s="189">
        <f t="shared" si="2"/>
        <v>0</v>
      </c>
      <c r="DH10" s="189">
        <f t="shared" si="2"/>
        <v>0</v>
      </c>
      <c r="DI10" s="189">
        <f t="shared" si="2"/>
        <v>0</v>
      </c>
      <c r="DJ10" s="189">
        <f t="shared" si="2"/>
        <v>0</v>
      </c>
      <c r="DK10" s="189">
        <f t="shared" si="2"/>
        <v>0</v>
      </c>
      <c r="DL10" s="189">
        <f t="shared" si="2"/>
        <v>0</v>
      </c>
      <c r="DM10" s="189">
        <f t="shared" si="2"/>
        <v>0</v>
      </c>
      <c r="DN10" s="189">
        <f t="shared" si="2"/>
        <v>0</v>
      </c>
      <c r="DO10" s="189">
        <f t="shared" si="2"/>
        <v>0</v>
      </c>
      <c r="DP10" s="189">
        <f t="shared" si="2"/>
        <v>0</v>
      </c>
      <c r="DQ10" s="189">
        <f t="shared" si="2"/>
        <v>0</v>
      </c>
      <c r="DR10" s="189">
        <f t="shared" si="2"/>
        <v>0</v>
      </c>
      <c r="DS10" s="189">
        <f t="shared" si="2"/>
        <v>0</v>
      </c>
      <c r="DT10" s="189">
        <f t="shared" si="2"/>
        <v>0</v>
      </c>
      <c r="DU10" s="189">
        <f t="shared" ref="DU10:GF10" si="3">(DU6*DU7+DU8*DU9)/1000</f>
        <v>0</v>
      </c>
      <c r="DV10" s="189">
        <f t="shared" si="3"/>
        <v>0</v>
      </c>
      <c r="DW10" s="189">
        <f t="shared" si="3"/>
        <v>0</v>
      </c>
      <c r="DX10" s="189">
        <f t="shared" si="3"/>
        <v>0</v>
      </c>
      <c r="DY10" s="189">
        <f t="shared" si="3"/>
        <v>0</v>
      </c>
      <c r="DZ10" s="189">
        <f t="shared" si="3"/>
        <v>0</v>
      </c>
      <c r="EA10" s="189">
        <f t="shared" si="3"/>
        <v>0</v>
      </c>
      <c r="EB10" s="189">
        <f t="shared" si="3"/>
        <v>0</v>
      </c>
      <c r="EC10" s="189">
        <f t="shared" si="3"/>
        <v>0</v>
      </c>
      <c r="ED10" s="189">
        <f t="shared" si="3"/>
        <v>0</v>
      </c>
      <c r="EE10" s="189">
        <f t="shared" si="3"/>
        <v>0</v>
      </c>
      <c r="EF10" s="189">
        <f t="shared" si="3"/>
        <v>0</v>
      </c>
      <c r="EG10" s="189">
        <f t="shared" si="3"/>
        <v>0</v>
      </c>
      <c r="EH10" s="189">
        <f t="shared" si="3"/>
        <v>0</v>
      </c>
      <c r="EI10" s="189">
        <f t="shared" si="3"/>
        <v>0</v>
      </c>
      <c r="EJ10" s="189">
        <f t="shared" si="3"/>
        <v>0</v>
      </c>
      <c r="EK10" s="189">
        <f t="shared" si="3"/>
        <v>0</v>
      </c>
      <c r="EL10" s="189">
        <f t="shared" si="3"/>
        <v>0</v>
      </c>
      <c r="EM10" s="189">
        <f t="shared" si="3"/>
        <v>0</v>
      </c>
      <c r="EN10" s="189">
        <f t="shared" si="3"/>
        <v>0</v>
      </c>
      <c r="EO10" s="189">
        <f t="shared" si="3"/>
        <v>0</v>
      </c>
      <c r="EP10" s="189">
        <f t="shared" si="3"/>
        <v>0</v>
      </c>
      <c r="EQ10" s="189">
        <f t="shared" si="3"/>
        <v>0</v>
      </c>
      <c r="ER10" s="189">
        <f t="shared" si="3"/>
        <v>0</v>
      </c>
      <c r="ES10" s="189">
        <f t="shared" si="3"/>
        <v>0</v>
      </c>
      <c r="ET10" s="189">
        <f t="shared" si="3"/>
        <v>0</v>
      </c>
      <c r="EU10" s="189">
        <f t="shared" si="3"/>
        <v>0</v>
      </c>
      <c r="EV10" s="189">
        <f t="shared" si="3"/>
        <v>0</v>
      </c>
      <c r="EW10" s="189">
        <f t="shared" si="3"/>
        <v>0</v>
      </c>
      <c r="EX10" s="189">
        <f t="shared" si="3"/>
        <v>0</v>
      </c>
      <c r="EY10" s="189">
        <f t="shared" si="3"/>
        <v>0</v>
      </c>
      <c r="EZ10" s="189">
        <f t="shared" si="3"/>
        <v>0</v>
      </c>
      <c r="FA10" s="189">
        <f t="shared" si="3"/>
        <v>0</v>
      </c>
      <c r="FB10" s="189">
        <f t="shared" si="3"/>
        <v>0</v>
      </c>
      <c r="FC10" s="189">
        <f t="shared" si="3"/>
        <v>0</v>
      </c>
      <c r="FD10" s="189">
        <f t="shared" si="3"/>
        <v>0</v>
      </c>
      <c r="FE10" s="189">
        <f t="shared" si="3"/>
        <v>0</v>
      </c>
      <c r="FF10" s="189">
        <f t="shared" si="3"/>
        <v>0</v>
      </c>
      <c r="FG10" s="189">
        <f t="shared" si="3"/>
        <v>0</v>
      </c>
      <c r="FH10" s="189">
        <f t="shared" si="3"/>
        <v>0</v>
      </c>
      <c r="FI10" s="189">
        <f t="shared" si="3"/>
        <v>0</v>
      </c>
      <c r="FJ10" s="189">
        <f t="shared" si="3"/>
        <v>0</v>
      </c>
      <c r="FK10" s="189">
        <f t="shared" si="3"/>
        <v>0</v>
      </c>
      <c r="FL10" s="189">
        <f t="shared" si="3"/>
        <v>0</v>
      </c>
      <c r="FM10" s="189">
        <f t="shared" si="3"/>
        <v>0</v>
      </c>
      <c r="FN10" s="189">
        <f t="shared" si="3"/>
        <v>0</v>
      </c>
      <c r="FO10" s="189">
        <f t="shared" si="3"/>
        <v>0</v>
      </c>
      <c r="FP10" s="189">
        <f t="shared" si="3"/>
        <v>0</v>
      </c>
      <c r="FQ10" s="189">
        <f t="shared" si="3"/>
        <v>0</v>
      </c>
      <c r="FR10" s="189">
        <f t="shared" si="3"/>
        <v>0</v>
      </c>
      <c r="FS10" s="189">
        <f t="shared" si="3"/>
        <v>0</v>
      </c>
      <c r="FT10" s="189">
        <f t="shared" si="3"/>
        <v>0</v>
      </c>
      <c r="FU10" s="189">
        <f t="shared" si="3"/>
        <v>0</v>
      </c>
      <c r="FV10" s="189">
        <f t="shared" si="3"/>
        <v>0</v>
      </c>
      <c r="FW10" s="189">
        <f t="shared" si="3"/>
        <v>0</v>
      </c>
      <c r="FX10" s="189">
        <f t="shared" si="3"/>
        <v>0</v>
      </c>
      <c r="FY10" s="189">
        <f t="shared" si="3"/>
        <v>0</v>
      </c>
      <c r="FZ10" s="189">
        <f t="shared" si="3"/>
        <v>0</v>
      </c>
      <c r="GA10" s="189">
        <f t="shared" si="3"/>
        <v>0</v>
      </c>
      <c r="GB10" s="189">
        <f t="shared" si="3"/>
        <v>0</v>
      </c>
      <c r="GC10" s="189">
        <f t="shared" si="3"/>
        <v>0</v>
      </c>
      <c r="GD10" s="189">
        <f t="shared" si="3"/>
        <v>0</v>
      </c>
      <c r="GE10" s="189">
        <f t="shared" si="3"/>
        <v>0</v>
      </c>
      <c r="GF10" s="189">
        <f t="shared" si="3"/>
        <v>0</v>
      </c>
      <c r="GG10" s="189">
        <f t="shared" ref="GG10:IR10" si="4">(GG6*GG7+GG8*GG9)/1000</f>
        <v>0</v>
      </c>
      <c r="GH10" s="189">
        <f t="shared" si="4"/>
        <v>0</v>
      </c>
      <c r="GI10" s="189">
        <f t="shared" si="4"/>
        <v>0</v>
      </c>
      <c r="GJ10" s="189">
        <f t="shared" si="4"/>
        <v>0</v>
      </c>
      <c r="GK10" s="189">
        <f t="shared" si="4"/>
        <v>0</v>
      </c>
      <c r="GL10" s="189">
        <f t="shared" si="4"/>
        <v>0</v>
      </c>
      <c r="GM10" s="189">
        <f t="shared" si="4"/>
        <v>0</v>
      </c>
      <c r="GN10" s="189">
        <f t="shared" si="4"/>
        <v>0</v>
      </c>
      <c r="GO10" s="189">
        <f t="shared" si="4"/>
        <v>0</v>
      </c>
      <c r="GP10" s="189">
        <f t="shared" si="4"/>
        <v>0</v>
      </c>
      <c r="GQ10" s="189">
        <f t="shared" si="4"/>
        <v>0</v>
      </c>
      <c r="GR10" s="189">
        <f t="shared" si="4"/>
        <v>0</v>
      </c>
      <c r="GS10" s="189">
        <f t="shared" si="4"/>
        <v>0</v>
      </c>
      <c r="GT10" s="189">
        <f t="shared" si="4"/>
        <v>0</v>
      </c>
      <c r="GU10" s="189">
        <f t="shared" si="4"/>
        <v>0</v>
      </c>
      <c r="GV10" s="189">
        <f t="shared" si="4"/>
        <v>0</v>
      </c>
      <c r="GW10" s="189">
        <f t="shared" si="4"/>
        <v>0</v>
      </c>
      <c r="GX10" s="189">
        <f t="shared" si="4"/>
        <v>0</v>
      </c>
      <c r="GY10" s="189">
        <f t="shared" si="4"/>
        <v>0</v>
      </c>
      <c r="GZ10" s="189">
        <f t="shared" si="4"/>
        <v>0</v>
      </c>
      <c r="HA10" s="189">
        <f t="shared" si="4"/>
        <v>0</v>
      </c>
      <c r="HB10" s="189">
        <f t="shared" si="4"/>
        <v>0</v>
      </c>
      <c r="HC10" s="189">
        <f t="shared" si="4"/>
        <v>0</v>
      </c>
      <c r="HD10" s="189">
        <f t="shared" si="4"/>
        <v>0</v>
      </c>
      <c r="HE10" s="189">
        <f t="shared" si="4"/>
        <v>0</v>
      </c>
      <c r="HF10" s="189">
        <f t="shared" si="4"/>
        <v>0</v>
      </c>
      <c r="HG10" s="189">
        <f t="shared" si="4"/>
        <v>0</v>
      </c>
      <c r="HH10" s="189">
        <f t="shared" si="4"/>
        <v>0</v>
      </c>
      <c r="HI10" s="189">
        <f t="shared" si="4"/>
        <v>0</v>
      </c>
      <c r="HJ10" s="189">
        <f t="shared" si="4"/>
        <v>0</v>
      </c>
      <c r="HK10" s="189">
        <f t="shared" si="4"/>
        <v>0</v>
      </c>
      <c r="HL10" s="189">
        <f t="shared" si="4"/>
        <v>0</v>
      </c>
      <c r="HM10" s="189">
        <f t="shared" si="4"/>
        <v>0</v>
      </c>
      <c r="HN10" s="189">
        <f t="shared" si="4"/>
        <v>0</v>
      </c>
      <c r="HO10" s="189">
        <f t="shared" si="4"/>
        <v>0</v>
      </c>
      <c r="HP10" s="189">
        <f t="shared" si="4"/>
        <v>0</v>
      </c>
      <c r="HQ10" s="189">
        <f t="shared" si="4"/>
        <v>0</v>
      </c>
      <c r="HR10" s="189">
        <f t="shared" si="4"/>
        <v>0</v>
      </c>
      <c r="HS10" s="189">
        <f t="shared" si="4"/>
        <v>0</v>
      </c>
      <c r="HT10" s="189">
        <f t="shared" si="4"/>
        <v>0</v>
      </c>
      <c r="HU10" s="189">
        <f t="shared" si="4"/>
        <v>0</v>
      </c>
      <c r="HV10" s="189">
        <f t="shared" si="4"/>
        <v>0</v>
      </c>
      <c r="HW10" s="189">
        <f t="shared" si="4"/>
        <v>0</v>
      </c>
      <c r="HX10" s="189">
        <f t="shared" si="4"/>
        <v>0</v>
      </c>
      <c r="HY10" s="189">
        <f t="shared" si="4"/>
        <v>0</v>
      </c>
      <c r="HZ10" s="189">
        <f t="shared" si="4"/>
        <v>0</v>
      </c>
      <c r="IA10" s="189">
        <f t="shared" si="4"/>
        <v>0</v>
      </c>
      <c r="IB10" s="189">
        <f t="shared" si="4"/>
        <v>0</v>
      </c>
      <c r="IC10" s="189">
        <f t="shared" si="4"/>
        <v>0</v>
      </c>
      <c r="ID10" s="189">
        <f t="shared" si="4"/>
        <v>0</v>
      </c>
      <c r="IE10" s="189">
        <f t="shared" si="4"/>
        <v>0</v>
      </c>
      <c r="IF10" s="189">
        <f t="shared" si="4"/>
        <v>0</v>
      </c>
      <c r="IG10" s="189">
        <f t="shared" si="4"/>
        <v>0</v>
      </c>
      <c r="IH10" s="189">
        <f t="shared" si="4"/>
        <v>0</v>
      </c>
      <c r="II10" s="189">
        <f t="shared" si="4"/>
        <v>0</v>
      </c>
      <c r="IJ10" s="189">
        <f t="shared" si="4"/>
        <v>0</v>
      </c>
      <c r="IK10" s="189">
        <f t="shared" si="4"/>
        <v>0</v>
      </c>
      <c r="IL10" s="189">
        <f t="shared" si="4"/>
        <v>0</v>
      </c>
      <c r="IM10" s="189">
        <f t="shared" si="4"/>
        <v>0</v>
      </c>
      <c r="IN10" s="189">
        <f t="shared" si="4"/>
        <v>0</v>
      </c>
      <c r="IO10" s="189">
        <f t="shared" si="4"/>
        <v>0</v>
      </c>
      <c r="IP10" s="189">
        <f t="shared" si="4"/>
        <v>0</v>
      </c>
      <c r="IQ10" s="189">
        <f t="shared" si="4"/>
        <v>0</v>
      </c>
      <c r="IR10" s="189">
        <f t="shared" si="4"/>
        <v>0</v>
      </c>
      <c r="IS10" s="189">
        <f t="shared" ref="IS10:KU10" si="5">(IS6*IS7+IS8*IS9)/1000</f>
        <v>0</v>
      </c>
      <c r="IT10" s="189">
        <f t="shared" si="5"/>
        <v>0</v>
      </c>
      <c r="IU10" s="189">
        <f t="shared" si="5"/>
        <v>0</v>
      </c>
      <c r="IV10" s="189">
        <f t="shared" si="5"/>
        <v>0</v>
      </c>
      <c r="IW10" s="189">
        <f t="shared" si="5"/>
        <v>0</v>
      </c>
      <c r="IX10" s="189">
        <f t="shared" si="5"/>
        <v>0</v>
      </c>
      <c r="IY10" s="189">
        <f t="shared" si="5"/>
        <v>0</v>
      </c>
      <c r="IZ10" s="189">
        <f t="shared" si="5"/>
        <v>0</v>
      </c>
      <c r="JA10" s="189">
        <f t="shared" si="5"/>
        <v>0</v>
      </c>
      <c r="JB10" s="189">
        <f t="shared" si="5"/>
        <v>0</v>
      </c>
      <c r="JC10" s="189">
        <f t="shared" si="5"/>
        <v>0</v>
      </c>
      <c r="JD10" s="189">
        <f t="shared" si="5"/>
        <v>0</v>
      </c>
      <c r="JE10" s="189">
        <f t="shared" si="5"/>
        <v>0</v>
      </c>
      <c r="JF10" s="189">
        <f t="shared" si="5"/>
        <v>0</v>
      </c>
      <c r="JG10" s="189">
        <f t="shared" si="5"/>
        <v>0</v>
      </c>
      <c r="JH10" s="189">
        <f t="shared" si="5"/>
        <v>0</v>
      </c>
      <c r="JI10" s="189">
        <f t="shared" si="5"/>
        <v>0</v>
      </c>
      <c r="JJ10" s="189">
        <f t="shared" si="5"/>
        <v>0</v>
      </c>
      <c r="JK10" s="189">
        <f t="shared" si="5"/>
        <v>0</v>
      </c>
      <c r="JL10" s="189">
        <f t="shared" si="5"/>
        <v>0</v>
      </c>
      <c r="JM10" s="189">
        <f t="shared" si="5"/>
        <v>0</v>
      </c>
      <c r="JN10" s="189">
        <f t="shared" si="5"/>
        <v>0</v>
      </c>
      <c r="JO10" s="189">
        <f t="shared" si="5"/>
        <v>0</v>
      </c>
      <c r="JP10" s="189">
        <f t="shared" si="5"/>
        <v>0</v>
      </c>
      <c r="JQ10" s="189">
        <f t="shared" si="5"/>
        <v>0</v>
      </c>
      <c r="JR10" s="189">
        <f t="shared" si="5"/>
        <v>0</v>
      </c>
      <c r="JS10" s="189">
        <f t="shared" si="5"/>
        <v>0</v>
      </c>
      <c r="JT10" s="189">
        <f t="shared" si="5"/>
        <v>0</v>
      </c>
      <c r="JU10" s="189">
        <f t="shared" si="5"/>
        <v>0</v>
      </c>
      <c r="JV10" s="189">
        <f t="shared" si="5"/>
        <v>0</v>
      </c>
      <c r="JW10" s="189">
        <f t="shared" si="5"/>
        <v>0</v>
      </c>
      <c r="JX10" s="189">
        <f t="shared" si="5"/>
        <v>0</v>
      </c>
      <c r="JY10" s="189">
        <f t="shared" si="5"/>
        <v>0</v>
      </c>
      <c r="JZ10" s="189">
        <f t="shared" si="5"/>
        <v>0</v>
      </c>
      <c r="KA10" s="189">
        <f t="shared" si="5"/>
        <v>0</v>
      </c>
      <c r="KB10" s="189">
        <f t="shared" si="5"/>
        <v>0</v>
      </c>
      <c r="KC10" s="189">
        <f t="shared" si="5"/>
        <v>0</v>
      </c>
      <c r="KD10" s="189">
        <f t="shared" si="5"/>
        <v>0</v>
      </c>
      <c r="KE10" s="189">
        <f t="shared" si="5"/>
        <v>0</v>
      </c>
      <c r="KF10" s="189">
        <f t="shared" si="5"/>
        <v>0</v>
      </c>
      <c r="KG10" s="189">
        <f t="shared" si="5"/>
        <v>0</v>
      </c>
      <c r="KH10" s="189">
        <f t="shared" si="5"/>
        <v>0</v>
      </c>
      <c r="KI10" s="189">
        <f t="shared" si="5"/>
        <v>0</v>
      </c>
      <c r="KJ10" s="189">
        <f t="shared" si="5"/>
        <v>0</v>
      </c>
      <c r="KK10" s="189">
        <f t="shared" si="5"/>
        <v>0</v>
      </c>
      <c r="KL10" s="189">
        <f t="shared" si="5"/>
        <v>0</v>
      </c>
      <c r="KM10" s="189">
        <f t="shared" si="5"/>
        <v>0</v>
      </c>
      <c r="KN10" s="189">
        <f t="shared" si="5"/>
        <v>0</v>
      </c>
      <c r="KO10" s="189">
        <f t="shared" si="5"/>
        <v>0</v>
      </c>
      <c r="KP10" s="189">
        <f t="shared" si="5"/>
        <v>0</v>
      </c>
      <c r="KQ10" s="189">
        <f t="shared" si="5"/>
        <v>0</v>
      </c>
      <c r="KR10" s="189">
        <f t="shared" si="5"/>
        <v>0</v>
      </c>
      <c r="KS10" s="189">
        <f t="shared" si="5"/>
        <v>0</v>
      </c>
      <c r="KT10" s="189">
        <f t="shared" si="5"/>
        <v>0</v>
      </c>
      <c r="KU10" s="189">
        <f t="shared" si="5"/>
        <v>0</v>
      </c>
    </row>
    <row r="11" spans="2:307" x14ac:dyDescent="0.15">
      <c r="B11" s="1186">
        <f>B10+1</f>
        <v>5</v>
      </c>
      <c r="C11" s="180" t="s">
        <v>364</v>
      </c>
      <c r="D11" s="180"/>
      <c r="E11" s="185" t="s">
        <v>365</v>
      </c>
      <c r="F11" s="186"/>
      <c r="G11" s="190"/>
      <c r="H11" s="596"/>
      <c r="I11" s="596"/>
      <c r="J11" s="596"/>
      <c r="K11" s="596"/>
      <c r="L11" s="596"/>
      <c r="M11" s="596"/>
      <c r="N11" s="596"/>
      <c r="O11" s="596"/>
      <c r="P11" s="596"/>
      <c r="Q11" s="596"/>
      <c r="R11" s="596"/>
      <c r="S11" s="596"/>
      <c r="T11" s="596"/>
      <c r="U11" s="596"/>
      <c r="V11" s="596"/>
      <c r="W11" s="596"/>
      <c r="X11" s="596"/>
      <c r="Y11" s="596"/>
      <c r="Z11" s="596"/>
      <c r="AA11" s="596"/>
      <c r="AB11" s="596"/>
      <c r="AC11" s="596"/>
      <c r="AD11" s="596"/>
      <c r="AE11" s="596"/>
      <c r="AF11" s="596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596"/>
      <c r="AS11" s="596"/>
      <c r="AT11" s="59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  <c r="CK11" s="596"/>
      <c r="CL11" s="596"/>
      <c r="CM11" s="596"/>
      <c r="CN11" s="596"/>
      <c r="CO11" s="596"/>
      <c r="CP11" s="596"/>
      <c r="CQ11" s="596"/>
      <c r="CR11" s="596"/>
      <c r="CS11" s="596"/>
      <c r="CT11" s="596"/>
      <c r="CU11" s="596"/>
      <c r="CV11" s="596"/>
      <c r="CW11" s="596"/>
      <c r="CX11" s="596"/>
      <c r="CY11" s="596"/>
      <c r="CZ11" s="596"/>
      <c r="DA11" s="596"/>
      <c r="DB11" s="596"/>
      <c r="DC11" s="596"/>
      <c r="DD11" s="596"/>
      <c r="DE11" s="596"/>
      <c r="DF11" s="596"/>
      <c r="DG11" s="596"/>
      <c r="DH11" s="596"/>
      <c r="DI11" s="596"/>
      <c r="DJ11" s="596"/>
      <c r="DK11" s="596"/>
      <c r="DL11" s="596"/>
      <c r="DM11" s="596"/>
      <c r="DN11" s="596"/>
      <c r="DO11" s="596"/>
      <c r="DP11" s="596"/>
      <c r="DQ11" s="596"/>
      <c r="DR11" s="596"/>
      <c r="DS11" s="596"/>
      <c r="DT11" s="596"/>
      <c r="DU11" s="596"/>
      <c r="DV11" s="596"/>
      <c r="DW11" s="596"/>
      <c r="DX11" s="596"/>
      <c r="DY11" s="596"/>
      <c r="DZ11" s="596"/>
      <c r="EA11" s="596"/>
      <c r="EB11" s="596"/>
      <c r="EC11" s="596"/>
      <c r="ED11" s="596"/>
      <c r="EE11" s="596"/>
      <c r="EF11" s="596"/>
      <c r="EG11" s="596"/>
      <c r="EH11" s="596"/>
      <c r="EI11" s="596"/>
      <c r="EJ11" s="596"/>
      <c r="EK11" s="596"/>
      <c r="EL11" s="596"/>
      <c r="EM11" s="596"/>
      <c r="EN11" s="596"/>
      <c r="EO11" s="596"/>
      <c r="EP11" s="596"/>
      <c r="EQ11" s="596"/>
      <c r="ER11" s="596"/>
      <c r="ES11" s="596"/>
      <c r="ET11" s="596"/>
      <c r="EU11" s="596"/>
      <c r="EV11" s="596"/>
      <c r="EW11" s="596"/>
      <c r="EX11" s="596"/>
      <c r="EY11" s="596"/>
      <c r="EZ11" s="596"/>
      <c r="FA11" s="596"/>
      <c r="FB11" s="596"/>
      <c r="FC11" s="596"/>
      <c r="FD11" s="596"/>
      <c r="FE11" s="596"/>
      <c r="FF11" s="596"/>
      <c r="FG11" s="596"/>
      <c r="FH11" s="596"/>
      <c r="FI11" s="596"/>
      <c r="FJ11" s="596"/>
      <c r="FK11" s="596"/>
      <c r="FL11" s="596"/>
      <c r="FM11" s="596"/>
      <c r="FN11" s="596"/>
      <c r="FO11" s="596"/>
      <c r="FP11" s="596"/>
      <c r="FQ11" s="596"/>
      <c r="FR11" s="596"/>
      <c r="FS11" s="596"/>
      <c r="FT11" s="596"/>
      <c r="FU11" s="596"/>
      <c r="FV11" s="596"/>
      <c r="FW11" s="596"/>
      <c r="FX11" s="596"/>
      <c r="FY11" s="596"/>
      <c r="FZ11" s="596"/>
      <c r="GA11" s="596"/>
      <c r="GB11" s="596"/>
      <c r="GC11" s="596"/>
      <c r="GD11" s="596"/>
      <c r="GE11" s="596"/>
      <c r="GF11" s="596"/>
      <c r="GG11" s="596"/>
      <c r="GH11" s="596"/>
      <c r="GI11" s="596"/>
      <c r="GJ11" s="596"/>
      <c r="GK11" s="596"/>
      <c r="GL11" s="596"/>
      <c r="GM11" s="596"/>
      <c r="GN11" s="596"/>
      <c r="GO11" s="596"/>
      <c r="GP11" s="596"/>
      <c r="GQ11" s="596"/>
      <c r="GR11" s="596"/>
      <c r="GS11" s="596"/>
      <c r="GT11" s="596"/>
      <c r="GU11" s="596"/>
      <c r="GV11" s="596"/>
      <c r="GW11" s="596"/>
      <c r="GX11" s="596"/>
      <c r="GY11" s="596"/>
      <c r="GZ11" s="596"/>
      <c r="HA11" s="596"/>
      <c r="HB11" s="596"/>
      <c r="HC11" s="596"/>
      <c r="HD11" s="596"/>
      <c r="HE11" s="596"/>
      <c r="HF11" s="596"/>
      <c r="HG11" s="596"/>
      <c r="HH11" s="596"/>
      <c r="HI11" s="596"/>
      <c r="HJ11" s="596"/>
      <c r="HK11" s="596"/>
      <c r="HL11" s="596"/>
      <c r="HM11" s="596"/>
      <c r="HN11" s="596"/>
      <c r="HO11" s="596"/>
      <c r="HP11" s="596"/>
      <c r="HQ11" s="596"/>
      <c r="HR11" s="596"/>
      <c r="HS11" s="596"/>
      <c r="HT11" s="596"/>
      <c r="HU11" s="596"/>
      <c r="HV11" s="596"/>
      <c r="HW11" s="596"/>
      <c r="HX11" s="596"/>
      <c r="HY11" s="596"/>
      <c r="HZ11" s="596"/>
      <c r="IA11" s="596"/>
      <c r="IB11" s="596"/>
      <c r="IC11" s="596"/>
      <c r="ID11" s="596"/>
      <c r="IE11" s="596"/>
      <c r="IF11" s="596"/>
      <c r="IG11" s="596"/>
      <c r="IH11" s="596"/>
      <c r="II11" s="596"/>
      <c r="IJ11" s="596"/>
      <c r="IK11" s="596"/>
      <c r="IL11" s="596"/>
      <c r="IM11" s="596"/>
      <c r="IN11" s="596"/>
      <c r="IO11" s="596"/>
      <c r="IP11" s="596"/>
      <c r="IQ11" s="596"/>
      <c r="IR11" s="596"/>
      <c r="IS11" s="596"/>
      <c r="IT11" s="596"/>
      <c r="IU11" s="596"/>
      <c r="IV11" s="596"/>
      <c r="IW11" s="596"/>
      <c r="IX11" s="596"/>
      <c r="IY11" s="596"/>
      <c r="IZ11" s="596"/>
      <c r="JA11" s="596"/>
      <c r="JB11" s="596"/>
      <c r="JC11" s="596"/>
      <c r="JD11" s="596"/>
      <c r="JE11" s="596"/>
      <c r="JF11" s="596"/>
      <c r="JG11" s="596"/>
      <c r="JH11" s="596"/>
      <c r="JI11" s="596"/>
      <c r="JJ11" s="596"/>
      <c r="JK11" s="596"/>
      <c r="JL11" s="596"/>
      <c r="JM11" s="596"/>
      <c r="JN11" s="596"/>
      <c r="JO11" s="596"/>
      <c r="JP11" s="596"/>
      <c r="JQ11" s="596"/>
      <c r="JR11" s="596"/>
      <c r="JS11" s="596"/>
      <c r="JT11" s="596"/>
      <c r="JU11" s="596"/>
      <c r="JV11" s="596"/>
      <c r="JW11" s="596"/>
      <c r="JX11" s="596"/>
      <c r="JY11" s="596"/>
      <c r="JZ11" s="596"/>
      <c r="KA11" s="596"/>
      <c r="KB11" s="596"/>
      <c r="KC11" s="596"/>
      <c r="KD11" s="596"/>
      <c r="KE11" s="596"/>
      <c r="KF11" s="596"/>
      <c r="KG11" s="596"/>
      <c r="KH11" s="596"/>
      <c r="KI11" s="596"/>
      <c r="KJ11" s="596"/>
      <c r="KK11" s="596"/>
      <c r="KL11" s="596"/>
      <c r="KM11" s="596"/>
      <c r="KN11" s="596"/>
      <c r="KO11" s="596"/>
      <c r="KP11" s="596"/>
      <c r="KQ11" s="596"/>
      <c r="KR11" s="596"/>
      <c r="KS11" s="596"/>
      <c r="KT11" s="596"/>
      <c r="KU11" s="596"/>
    </row>
    <row r="12" spans="2:307" x14ac:dyDescent="0.15">
      <c r="B12" s="1187"/>
      <c r="C12" s="191" t="s">
        <v>366</v>
      </c>
      <c r="D12" s="191"/>
      <c r="E12" s="192" t="s">
        <v>367</v>
      </c>
      <c r="F12" s="186"/>
      <c r="G12" s="190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597"/>
      <c r="AD12" s="597"/>
      <c r="AE12" s="597"/>
      <c r="AF12" s="597"/>
      <c r="AG12" s="597"/>
      <c r="AH12" s="597"/>
      <c r="AI12" s="597"/>
      <c r="AJ12" s="597"/>
      <c r="AK12" s="597"/>
      <c r="AL12" s="597"/>
      <c r="AM12" s="597"/>
      <c r="AN12" s="597"/>
      <c r="AO12" s="597"/>
      <c r="AP12" s="597"/>
      <c r="AQ12" s="597"/>
      <c r="AR12" s="597"/>
      <c r="AS12" s="597"/>
      <c r="AT12" s="597"/>
      <c r="AU12" s="597"/>
      <c r="AV12" s="597"/>
      <c r="AW12" s="597"/>
      <c r="AX12" s="597"/>
      <c r="AY12" s="597"/>
      <c r="AZ12" s="597"/>
      <c r="BA12" s="597"/>
      <c r="BB12" s="597"/>
      <c r="BC12" s="597"/>
      <c r="BD12" s="597"/>
      <c r="BE12" s="597"/>
      <c r="BF12" s="597"/>
      <c r="BG12" s="597"/>
      <c r="BH12" s="597"/>
      <c r="BI12" s="597"/>
      <c r="BJ12" s="597"/>
      <c r="BK12" s="597"/>
      <c r="BL12" s="597"/>
      <c r="BM12" s="597"/>
      <c r="BN12" s="597"/>
      <c r="BO12" s="597"/>
      <c r="BP12" s="597"/>
      <c r="BQ12" s="597"/>
      <c r="BR12" s="597"/>
      <c r="BS12" s="597"/>
      <c r="BT12" s="597"/>
      <c r="BU12" s="597"/>
      <c r="BV12" s="597"/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  <c r="CI12" s="597"/>
      <c r="CJ12" s="597"/>
      <c r="CK12" s="597"/>
      <c r="CL12" s="597"/>
      <c r="CM12" s="597"/>
      <c r="CN12" s="597"/>
      <c r="CO12" s="597"/>
      <c r="CP12" s="597"/>
      <c r="CQ12" s="597"/>
      <c r="CR12" s="597"/>
      <c r="CS12" s="597"/>
      <c r="CT12" s="597"/>
      <c r="CU12" s="597"/>
      <c r="CV12" s="597"/>
      <c r="CW12" s="597"/>
      <c r="CX12" s="597"/>
      <c r="CY12" s="597"/>
      <c r="CZ12" s="597"/>
      <c r="DA12" s="597"/>
      <c r="DB12" s="597"/>
      <c r="DC12" s="597"/>
      <c r="DD12" s="597"/>
      <c r="DE12" s="597"/>
      <c r="DF12" s="597"/>
      <c r="DG12" s="597"/>
      <c r="DH12" s="597"/>
      <c r="DI12" s="597"/>
      <c r="DJ12" s="597"/>
      <c r="DK12" s="597"/>
      <c r="DL12" s="597"/>
      <c r="DM12" s="597"/>
      <c r="DN12" s="597"/>
      <c r="DO12" s="597"/>
      <c r="DP12" s="597"/>
      <c r="DQ12" s="597"/>
      <c r="DR12" s="597"/>
      <c r="DS12" s="597"/>
      <c r="DT12" s="597"/>
      <c r="DU12" s="597"/>
      <c r="DV12" s="597"/>
      <c r="DW12" s="597"/>
      <c r="DX12" s="597"/>
      <c r="DY12" s="597"/>
      <c r="DZ12" s="597"/>
      <c r="EA12" s="597"/>
      <c r="EB12" s="597"/>
      <c r="EC12" s="597"/>
      <c r="ED12" s="597"/>
      <c r="EE12" s="597"/>
      <c r="EF12" s="597"/>
      <c r="EG12" s="597"/>
      <c r="EH12" s="597"/>
      <c r="EI12" s="597"/>
      <c r="EJ12" s="597"/>
      <c r="EK12" s="597"/>
      <c r="EL12" s="597"/>
      <c r="EM12" s="597"/>
      <c r="EN12" s="597"/>
      <c r="EO12" s="597"/>
      <c r="EP12" s="597"/>
      <c r="EQ12" s="597"/>
      <c r="ER12" s="597"/>
      <c r="ES12" s="597"/>
      <c r="ET12" s="597"/>
      <c r="EU12" s="597"/>
      <c r="EV12" s="597"/>
      <c r="EW12" s="597"/>
      <c r="EX12" s="597"/>
      <c r="EY12" s="597"/>
      <c r="EZ12" s="597"/>
      <c r="FA12" s="597"/>
      <c r="FB12" s="597"/>
      <c r="FC12" s="597"/>
      <c r="FD12" s="597"/>
      <c r="FE12" s="597"/>
      <c r="FF12" s="597"/>
      <c r="FG12" s="597"/>
      <c r="FH12" s="597"/>
      <c r="FI12" s="597"/>
      <c r="FJ12" s="597"/>
      <c r="FK12" s="597"/>
      <c r="FL12" s="597"/>
      <c r="FM12" s="597"/>
      <c r="FN12" s="597"/>
      <c r="FO12" s="597"/>
      <c r="FP12" s="597"/>
      <c r="FQ12" s="597"/>
      <c r="FR12" s="597"/>
      <c r="FS12" s="597"/>
      <c r="FT12" s="597"/>
      <c r="FU12" s="597"/>
      <c r="FV12" s="597"/>
      <c r="FW12" s="597"/>
      <c r="FX12" s="597"/>
      <c r="FY12" s="597"/>
      <c r="FZ12" s="597"/>
      <c r="GA12" s="597"/>
      <c r="GB12" s="597"/>
      <c r="GC12" s="597"/>
      <c r="GD12" s="597"/>
      <c r="GE12" s="597"/>
      <c r="GF12" s="597"/>
      <c r="GG12" s="597"/>
      <c r="GH12" s="597"/>
      <c r="GI12" s="597"/>
      <c r="GJ12" s="597"/>
      <c r="GK12" s="597"/>
      <c r="GL12" s="597"/>
      <c r="GM12" s="597"/>
      <c r="GN12" s="597"/>
      <c r="GO12" s="597"/>
      <c r="GP12" s="597"/>
      <c r="GQ12" s="597"/>
      <c r="GR12" s="597"/>
      <c r="GS12" s="597"/>
      <c r="GT12" s="597"/>
      <c r="GU12" s="597"/>
      <c r="GV12" s="597"/>
      <c r="GW12" s="597"/>
      <c r="GX12" s="597"/>
      <c r="GY12" s="597"/>
      <c r="GZ12" s="597"/>
      <c r="HA12" s="597"/>
      <c r="HB12" s="597"/>
      <c r="HC12" s="597"/>
      <c r="HD12" s="597"/>
      <c r="HE12" s="597"/>
      <c r="HF12" s="597"/>
      <c r="HG12" s="597"/>
      <c r="HH12" s="597"/>
      <c r="HI12" s="597"/>
      <c r="HJ12" s="597"/>
      <c r="HK12" s="597"/>
      <c r="HL12" s="597"/>
      <c r="HM12" s="597"/>
      <c r="HN12" s="597"/>
      <c r="HO12" s="597"/>
      <c r="HP12" s="597"/>
      <c r="HQ12" s="597"/>
      <c r="HR12" s="597"/>
      <c r="HS12" s="597"/>
      <c r="HT12" s="597"/>
      <c r="HU12" s="597"/>
      <c r="HV12" s="597"/>
      <c r="HW12" s="597"/>
      <c r="HX12" s="597"/>
      <c r="HY12" s="597"/>
      <c r="HZ12" s="597"/>
      <c r="IA12" s="597"/>
      <c r="IB12" s="597"/>
      <c r="IC12" s="597"/>
      <c r="ID12" s="597"/>
      <c r="IE12" s="597"/>
      <c r="IF12" s="597"/>
      <c r="IG12" s="597"/>
      <c r="IH12" s="597"/>
      <c r="II12" s="597"/>
      <c r="IJ12" s="597"/>
      <c r="IK12" s="597"/>
      <c r="IL12" s="597"/>
      <c r="IM12" s="597"/>
      <c r="IN12" s="597"/>
      <c r="IO12" s="597"/>
      <c r="IP12" s="597"/>
      <c r="IQ12" s="597"/>
      <c r="IR12" s="597"/>
      <c r="IS12" s="597"/>
      <c r="IT12" s="597"/>
      <c r="IU12" s="597"/>
      <c r="IV12" s="597"/>
      <c r="IW12" s="597"/>
      <c r="IX12" s="597"/>
      <c r="IY12" s="597"/>
      <c r="IZ12" s="597"/>
      <c r="JA12" s="597"/>
      <c r="JB12" s="597"/>
      <c r="JC12" s="597"/>
      <c r="JD12" s="597"/>
      <c r="JE12" s="597"/>
      <c r="JF12" s="597"/>
      <c r="JG12" s="597"/>
      <c r="JH12" s="597"/>
      <c r="JI12" s="597"/>
      <c r="JJ12" s="597"/>
      <c r="JK12" s="597"/>
      <c r="JL12" s="597"/>
      <c r="JM12" s="597"/>
      <c r="JN12" s="597"/>
      <c r="JO12" s="597"/>
      <c r="JP12" s="597"/>
      <c r="JQ12" s="597"/>
      <c r="JR12" s="597"/>
      <c r="JS12" s="597"/>
      <c r="JT12" s="597"/>
      <c r="JU12" s="597"/>
      <c r="JV12" s="597"/>
      <c r="JW12" s="597"/>
      <c r="JX12" s="597"/>
      <c r="JY12" s="597"/>
      <c r="JZ12" s="597"/>
      <c r="KA12" s="597"/>
      <c r="KB12" s="597"/>
      <c r="KC12" s="597"/>
      <c r="KD12" s="597"/>
      <c r="KE12" s="597"/>
      <c r="KF12" s="597"/>
      <c r="KG12" s="597"/>
      <c r="KH12" s="597"/>
      <c r="KI12" s="597"/>
      <c r="KJ12" s="597"/>
      <c r="KK12" s="597"/>
      <c r="KL12" s="597"/>
      <c r="KM12" s="597"/>
      <c r="KN12" s="597"/>
      <c r="KO12" s="597"/>
      <c r="KP12" s="597"/>
      <c r="KQ12" s="597"/>
      <c r="KR12" s="597"/>
      <c r="KS12" s="597"/>
      <c r="KT12" s="597"/>
      <c r="KU12" s="597"/>
    </row>
    <row r="13" spans="2:307" ht="17" x14ac:dyDescent="0.15">
      <c r="B13" s="1188"/>
      <c r="C13" s="180" t="s">
        <v>368</v>
      </c>
      <c r="D13" s="180"/>
      <c r="E13" s="185" t="s">
        <v>369</v>
      </c>
      <c r="F13" s="186" t="s">
        <v>370</v>
      </c>
      <c r="G13" s="190"/>
      <c r="H13" s="193">
        <f>H11*H12</f>
        <v>0</v>
      </c>
      <c r="I13" s="193">
        <f t="shared" ref="I13:BE13" si="6">I11*I12</f>
        <v>0</v>
      </c>
      <c r="J13" s="193">
        <f t="shared" si="6"/>
        <v>0</v>
      </c>
      <c r="K13" s="193">
        <f t="shared" si="6"/>
        <v>0</v>
      </c>
      <c r="L13" s="193">
        <f t="shared" si="6"/>
        <v>0</v>
      </c>
      <c r="M13" s="193">
        <f t="shared" si="6"/>
        <v>0</v>
      </c>
      <c r="N13" s="193">
        <f t="shared" si="6"/>
        <v>0</v>
      </c>
      <c r="O13" s="193">
        <f t="shared" si="6"/>
        <v>0</v>
      </c>
      <c r="P13" s="193">
        <f t="shared" si="6"/>
        <v>0</v>
      </c>
      <c r="Q13" s="193">
        <f t="shared" si="6"/>
        <v>0</v>
      </c>
      <c r="R13" s="193">
        <f t="shared" si="6"/>
        <v>0</v>
      </c>
      <c r="S13" s="193">
        <f t="shared" si="6"/>
        <v>0</v>
      </c>
      <c r="T13" s="193">
        <f t="shared" si="6"/>
        <v>0</v>
      </c>
      <c r="U13" s="193">
        <f t="shared" si="6"/>
        <v>0</v>
      </c>
      <c r="V13" s="193">
        <f t="shared" si="6"/>
        <v>0</v>
      </c>
      <c r="W13" s="193">
        <f t="shared" si="6"/>
        <v>0</v>
      </c>
      <c r="X13" s="193">
        <f t="shared" si="6"/>
        <v>0</v>
      </c>
      <c r="Y13" s="193">
        <f t="shared" si="6"/>
        <v>0</v>
      </c>
      <c r="Z13" s="193">
        <f t="shared" si="6"/>
        <v>0</v>
      </c>
      <c r="AA13" s="193">
        <f t="shared" si="6"/>
        <v>0</v>
      </c>
      <c r="AB13" s="193">
        <f t="shared" si="6"/>
        <v>0</v>
      </c>
      <c r="AC13" s="193">
        <f t="shared" si="6"/>
        <v>0</v>
      </c>
      <c r="AD13" s="193">
        <f t="shared" si="6"/>
        <v>0</v>
      </c>
      <c r="AE13" s="193">
        <f t="shared" si="6"/>
        <v>0</v>
      </c>
      <c r="AF13" s="193">
        <f t="shared" si="6"/>
        <v>0</v>
      </c>
      <c r="AG13" s="193">
        <f t="shared" si="6"/>
        <v>0</v>
      </c>
      <c r="AH13" s="193">
        <f t="shared" si="6"/>
        <v>0</v>
      </c>
      <c r="AI13" s="193">
        <f t="shared" si="6"/>
        <v>0</v>
      </c>
      <c r="AJ13" s="193">
        <f t="shared" si="6"/>
        <v>0</v>
      </c>
      <c r="AK13" s="193">
        <f t="shared" si="6"/>
        <v>0</v>
      </c>
      <c r="AL13" s="193">
        <f t="shared" si="6"/>
        <v>0</v>
      </c>
      <c r="AM13" s="193">
        <f t="shared" si="6"/>
        <v>0</v>
      </c>
      <c r="AN13" s="193">
        <f t="shared" si="6"/>
        <v>0</v>
      </c>
      <c r="AO13" s="193">
        <f t="shared" si="6"/>
        <v>0</v>
      </c>
      <c r="AP13" s="193">
        <f t="shared" si="6"/>
        <v>0</v>
      </c>
      <c r="AQ13" s="193">
        <f t="shared" si="6"/>
        <v>0</v>
      </c>
      <c r="AR13" s="193">
        <f t="shared" si="6"/>
        <v>0</v>
      </c>
      <c r="AS13" s="193">
        <f t="shared" si="6"/>
        <v>0</v>
      </c>
      <c r="AT13" s="193">
        <f t="shared" si="6"/>
        <v>0</v>
      </c>
      <c r="AU13" s="193">
        <f t="shared" si="6"/>
        <v>0</v>
      </c>
      <c r="AV13" s="193">
        <f t="shared" si="6"/>
        <v>0</v>
      </c>
      <c r="AW13" s="193">
        <f t="shared" si="6"/>
        <v>0</v>
      </c>
      <c r="AX13" s="193">
        <f t="shared" si="6"/>
        <v>0</v>
      </c>
      <c r="AY13" s="193">
        <f t="shared" si="6"/>
        <v>0</v>
      </c>
      <c r="AZ13" s="193">
        <f t="shared" si="6"/>
        <v>0</v>
      </c>
      <c r="BA13" s="193">
        <f t="shared" si="6"/>
        <v>0</v>
      </c>
      <c r="BB13" s="193">
        <f t="shared" si="6"/>
        <v>0</v>
      </c>
      <c r="BC13" s="193">
        <f t="shared" si="6"/>
        <v>0</v>
      </c>
      <c r="BD13" s="193">
        <f t="shared" si="6"/>
        <v>0</v>
      </c>
      <c r="BE13" s="193">
        <f t="shared" si="6"/>
        <v>0</v>
      </c>
      <c r="BF13" s="193">
        <f t="shared" ref="BF13:BH13" si="7">BF11*BF12</f>
        <v>0</v>
      </c>
      <c r="BG13" s="193">
        <f t="shared" si="7"/>
        <v>0</v>
      </c>
      <c r="BH13" s="193">
        <f t="shared" si="7"/>
        <v>0</v>
      </c>
      <c r="BI13" s="193">
        <f t="shared" ref="BI13:DT13" si="8">BI11*BI12</f>
        <v>0</v>
      </c>
      <c r="BJ13" s="193">
        <f t="shared" si="8"/>
        <v>0</v>
      </c>
      <c r="BK13" s="193">
        <f t="shared" si="8"/>
        <v>0</v>
      </c>
      <c r="BL13" s="193">
        <f t="shared" si="8"/>
        <v>0</v>
      </c>
      <c r="BM13" s="193">
        <f t="shared" si="8"/>
        <v>0</v>
      </c>
      <c r="BN13" s="193">
        <f t="shared" si="8"/>
        <v>0</v>
      </c>
      <c r="BO13" s="193">
        <f t="shared" si="8"/>
        <v>0</v>
      </c>
      <c r="BP13" s="193">
        <f t="shared" si="8"/>
        <v>0</v>
      </c>
      <c r="BQ13" s="193">
        <f t="shared" si="8"/>
        <v>0</v>
      </c>
      <c r="BR13" s="193">
        <f t="shared" si="8"/>
        <v>0</v>
      </c>
      <c r="BS13" s="193">
        <f t="shared" si="8"/>
        <v>0</v>
      </c>
      <c r="BT13" s="193">
        <f t="shared" si="8"/>
        <v>0</v>
      </c>
      <c r="BU13" s="193">
        <f t="shared" si="8"/>
        <v>0</v>
      </c>
      <c r="BV13" s="193">
        <f t="shared" si="8"/>
        <v>0</v>
      </c>
      <c r="BW13" s="193">
        <f t="shared" si="8"/>
        <v>0</v>
      </c>
      <c r="BX13" s="193">
        <f t="shared" si="8"/>
        <v>0</v>
      </c>
      <c r="BY13" s="193">
        <f t="shared" si="8"/>
        <v>0</v>
      </c>
      <c r="BZ13" s="193">
        <f t="shared" si="8"/>
        <v>0</v>
      </c>
      <c r="CA13" s="193">
        <f t="shared" si="8"/>
        <v>0</v>
      </c>
      <c r="CB13" s="193">
        <f t="shared" si="8"/>
        <v>0</v>
      </c>
      <c r="CC13" s="193">
        <f t="shared" si="8"/>
        <v>0</v>
      </c>
      <c r="CD13" s="193">
        <f t="shared" si="8"/>
        <v>0</v>
      </c>
      <c r="CE13" s="193">
        <f t="shared" si="8"/>
        <v>0</v>
      </c>
      <c r="CF13" s="193">
        <f t="shared" si="8"/>
        <v>0</v>
      </c>
      <c r="CG13" s="193">
        <f t="shared" si="8"/>
        <v>0</v>
      </c>
      <c r="CH13" s="193">
        <f t="shared" si="8"/>
        <v>0</v>
      </c>
      <c r="CI13" s="193">
        <f t="shared" si="8"/>
        <v>0</v>
      </c>
      <c r="CJ13" s="193">
        <f t="shared" si="8"/>
        <v>0</v>
      </c>
      <c r="CK13" s="193">
        <f t="shared" si="8"/>
        <v>0</v>
      </c>
      <c r="CL13" s="193">
        <f t="shared" si="8"/>
        <v>0</v>
      </c>
      <c r="CM13" s="193">
        <f t="shared" si="8"/>
        <v>0</v>
      </c>
      <c r="CN13" s="193">
        <f t="shared" si="8"/>
        <v>0</v>
      </c>
      <c r="CO13" s="193">
        <f t="shared" si="8"/>
        <v>0</v>
      </c>
      <c r="CP13" s="193">
        <f t="shared" si="8"/>
        <v>0</v>
      </c>
      <c r="CQ13" s="193">
        <f t="shared" si="8"/>
        <v>0</v>
      </c>
      <c r="CR13" s="193">
        <f t="shared" si="8"/>
        <v>0</v>
      </c>
      <c r="CS13" s="193">
        <f t="shared" si="8"/>
        <v>0</v>
      </c>
      <c r="CT13" s="193">
        <f t="shared" si="8"/>
        <v>0</v>
      </c>
      <c r="CU13" s="193">
        <f t="shared" si="8"/>
        <v>0</v>
      </c>
      <c r="CV13" s="193">
        <f t="shared" si="8"/>
        <v>0</v>
      </c>
      <c r="CW13" s="193">
        <f t="shared" si="8"/>
        <v>0</v>
      </c>
      <c r="CX13" s="193">
        <f t="shared" si="8"/>
        <v>0</v>
      </c>
      <c r="CY13" s="193">
        <f t="shared" si="8"/>
        <v>0</v>
      </c>
      <c r="CZ13" s="193">
        <f t="shared" si="8"/>
        <v>0</v>
      </c>
      <c r="DA13" s="193">
        <f t="shared" si="8"/>
        <v>0</v>
      </c>
      <c r="DB13" s="193">
        <f t="shared" si="8"/>
        <v>0</v>
      </c>
      <c r="DC13" s="193">
        <f t="shared" si="8"/>
        <v>0</v>
      </c>
      <c r="DD13" s="193">
        <f t="shared" si="8"/>
        <v>0</v>
      </c>
      <c r="DE13" s="193">
        <f t="shared" si="8"/>
        <v>0</v>
      </c>
      <c r="DF13" s="193">
        <f t="shared" si="8"/>
        <v>0</v>
      </c>
      <c r="DG13" s="193">
        <f t="shared" si="8"/>
        <v>0</v>
      </c>
      <c r="DH13" s="193">
        <f t="shared" si="8"/>
        <v>0</v>
      </c>
      <c r="DI13" s="193">
        <f t="shared" si="8"/>
        <v>0</v>
      </c>
      <c r="DJ13" s="193">
        <f t="shared" si="8"/>
        <v>0</v>
      </c>
      <c r="DK13" s="193">
        <f t="shared" si="8"/>
        <v>0</v>
      </c>
      <c r="DL13" s="193">
        <f t="shared" si="8"/>
        <v>0</v>
      </c>
      <c r="DM13" s="193">
        <f t="shared" si="8"/>
        <v>0</v>
      </c>
      <c r="DN13" s="193">
        <f t="shared" si="8"/>
        <v>0</v>
      </c>
      <c r="DO13" s="193">
        <f t="shared" si="8"/>
        <v>0</v>
      </c>
      <c r="DP13" s="193">
        <f t="shared" si="8"/>
        <v>0</v>
      </c>
      <c r="DQ13" s="193">
        <f t="shared" si="8"/>
        <v>0</v>
      </c>
      <c r="DR13" s="193">
        <f t="shared" si="8"/>
        <v>0</v>
      </c>
      <c r="DS13" s="193">
        <f t="shared" si="8"/>
        <v>0</v>
      </c>
      <c r="DT13" s="193">
        <f t="shared" si="8"/>
        <v>0</v>
      </c>
      <c r="DU13" s="193">
        <f t="shared" ref="DU13:GF13" si="9">DU11*DU12</f>
        <v>0</v>
      </c>
      <c r="DV13" s="193">
        <f t="shared" si="9"/>
        <v>0</v>
      </c>
      <c r="DW13" s="193">
        <f t="shared" si="9"/>
        <v>0</v>
      </c>
      <c r="DX13" s="193">
        <f t="shared" si="9"/>
        <v>0</v>
      </c>
      <c r="DY13" s="193">
        <f t="shared" si="9"/>
        <v>0</v>
      </c>
      <c r="DZ13" s="193">
        <f t="shared" si="9"/>
        <v>0</v>
      </c>
      <c r="EA13" s="193">
        <f t="shared" si="9"/>
        <v>0</v>
      </c>
      <c r="EB13" s="193">
        <f t="shared" si="9"/>
        <v>0</v>
      </c>
      <c r="EC13" s="193">
        <f t="shared" si="9"/>
        <v>0</v>
      </c>
      <c r="ED13" s="193">
        <f t="shared" si="9"/>
        <v>0</v>
      </c>
      <c r="EE13" s="193">
        <f t="shared" si="9"/>
        <v>0</v>
      </c>
      <c r="EF13" s="193">
        <f t="shared" si="9"/>
        <v>0</v>
      </c>
      <c r="EG13" s="193">
        <f t="shared" si="9"/>
        <v>0</v>
      </c>
      <c r="EH13" s="193">
        <f t="shared" si="9"/>
        <v>0</v>
      </c>
      <c r="EI13" s="193">
        <f t="shared" si="9"/>
        <v>0</v>
      </c>
      <c r="EJ13" s="193">
        <f t="shared" si="9"/>
        <v>0</v>
      </c>
      <c r="EK13" s="193">
        <f t="shared" si="9"/>
        <v>0</v>
      </c>
      <c r="EL13" s="193">
        <f t="shared" si="9"/>
        <v>0</v>
      </c>
      <c r="EM13" s="193">
        <f t="shared" si="9"/>
        <v>0</v>
      </c>
      <c r="EN13" s="193">
        <f t="shared" si="9"/>
        <v>0</v>
      </c>
      <c r="EO13" s="193">
        <f t="shared" si="9"/>
        <v>0</v>
      </c>
      <c r="EP13" s="193">
        <f t="shared" si="9"/>
        <v>0</v>
      </c>
      <c r="EQ13" s="193">
        <f t="shared" si="9"/>
        <v>0</v>
      </c>
      <c r="ER13" s="193">
        <f t="shared" si="9"/>
        <v>0</v>
      </c>
      <c r="ES13" s="193">
        <f t="shared" si="9"/>
        <v>0</v>
      </c>
      <c r="ET13" s="193">
        <f t="shared" si="9"/>
        <v>0</v>
      </c>
      <c r="EU13" s="193">
        <f t="shared" si="9"/>
        <v>0</v>
      </c>
      <c r="EV13" s="193">
        <f t="shared" si="9"/>
        <v>0</v>
      </c>
      <c r="EW13" s="193">
        <f t="shared" si="9"/>
        <v>0</v>
      </c>
      <c r="EX13" s="193">
        <f t="shared" si="9"/>
        <v>0</v>
      </c>
      <c r="EY13" s="193">
        <f t="shared" si="9"/>
        <v>0</v>
      </c>
      <c r="EZ13" s="193">
        <f t="shared" si="9"/>
        <v>0</v>
      </c>
      <c r="FA13" s="193">
        <f t="shared" si="9"/>
        <v>0</v>
      </c>
      <c r="FB13" s="193">
        <f t="shared" si="9"/>
        <v>0</v>
      </c>
      <c r="FC13" s="193">
        <f t="shared" si="9"/>
        <v>0</v>
      </c>
      <c r="FD13" s="193">
        <f t="shared" si="9"/>
        <v>0</v>
      </c>
      <c r="FE13" s="193">
        <f t="shared" si="9"/>
        <v>0</v>
      </c>
      <c r="FF13" s="193">
        <f t="shared" si="9"/>
        <v>0</v>
      </c>
      <c r="FG13" s="193">
        <f t="shared" si="9"/>
        <v>0</v>
      </c>
      <c r="FH13" s="193">
        <f t="shared" si="9"/>
        <v>0</v>
      </c>
      <c r="FI13" s="193">
        <f t="shared" si="9"/>
        <v>0</v>
      </c>
      <c r="FJ13" s="193">
        <f t="shared" si="9"/>
        <v>0</v>
      </c>
      <c r="FK13" s="193">
        <f t="shared" si="9"/>
        <v>0</v>
      </c>
      <c r="FL13" s="193">
        <f t="shared" si="9"/>
        <v>0</v>
      </c>
      <c r="FM13" s="193">
        <f t="shared" si="9"/>
        <v>0</v>
      </c>
      <c r="FN13" s="193">
        <f t="shared" si="9"/>
        <v>0</v>
      </c>
      <c r="FO13" s="193">
        <f t="shared" si="9"/>
        <v>0</v>
      </c>
      <c r="FP13" s="193">
        <f t="shared" si="9"/>
        <v>0</v>
      </c>
      <c r="FQ13" s="193">
        <f t="shared" si="9"/>
        <v>0</v>
      </c>
      <c r="FR13" s="193">
        <f t="shared" si="9"/>
        <v>0</v>
      </c>
      <c r="FS13" s="193">
        <f t="shared" si="9"/>
        <v>0</v>
      </c>
      <c r="FT13" s="193">
        <f t="shared" si="9"/>
        <v>0</v>
      </c>
      <c r="FU13" s="193">
        <f t="shared" si="9"/>
        <v>0</v>
      </c>
      <c r="FV13" s="193">
        <f t="shared" si="9"/>
        <v>0</v>
      </c>
      <c r="FW13" s="193">
        <f t="shared" si="9"/>
        <v>0</v>
      </c>
      <c r="FX13" s="193">
        <f t="shared" si="9"/>
        <v>0</v>
      </c>
      <c r="FY13" s="193">
        <f t="shared" si="9"/>
        <v>0</v>
      </c>
      <c r="FZ13" s="193">
        <f t="shared" si="9"/>
        <v>0</v>
      </c>
      <c r="GA13" s="193">
        <f t="shared" si="9"/>
        <v>0</v>
      </c>
      <c r="GB13" s="193">
        <f t="shared" si="9"/>
        <v>0</v>
      </c>
      <c r="GC13" s="193">
        <f t="shared" si="9"/>
        <v>0</v>
      </c>
      <c r="GD13" s="193">
        <f t="shared" si="9"/>
        <v>0</v>
      </c>
      <c r="GE13" s="193">
        <f t="shared" si="9"/>
        <v>0</v>
      </c>
      <c r="GF13" s="193">
        <f t="shared" si="9"/>
        <v>0</v>
      </c>
      <c r="GG13" s="193">
        <f t="shared" ref="GG13:IR13" si="10">GG11*GG12</f>
        <v>0</v>
      </c>
      <c r="GH13" s="193">
        <f t="shared" si="10"/>
        <v>0</v>
      </c>
      <c r="GI13" s="193">
        <f t="shared" si="10"/>
        <v>0</v>
      </c>
      <c r="GJ13" s="193">
        <f t="shared" si="10"/>
        <v>0</v>
      </c>
      <c r="GK13" s="193">
        <f t="shared" si="10"/>
        <v>0</v>
      </c>
      <c r="GL13" s="193">
        <f t="shared" si="10"/>
        <v>0</v>
      </c>
      <c r="GM13" s="193">
        <f t="shared" si="10"/>
        <v>0</v>
      </c>
      <c r="GN13" s="193">
        <f t="shared" si="10"/>
        <v>0</v>
      </c>
      <c r="GO13" s="193">
        <f t="shared" si="10"/>
        <v>0</v>
      </c>
      <c r="GP13" s="193">
        <f t="shared" si="10"/>
        <v>0</v>
      </c>
      <c r="GQ13" s="193">
        <f t="shared" si="10"/>
        <v>0</v>
      </c>
      <c r="GR13" s="193">
        <f t="shared" si="10"/>
        <v>0</v>
      </c>
      <c r="GS13" s="193">
        <f t="shared" si="10"/>
        <v>0</v>
      </c>
      <c r="GT13" s="193">
        <f t="shared" si="10"/>
        <v>0</v>
      </c>
      <c r="GU13" s="193">
        <f t="shared" si="10"/>
        <v>0</v>
      </c>
      <c r="GV13" s="193">
        <f t="shared" si="10"/>
        <v>0</v>
      </c>
      <c r="GW13" s="193">
        <f t="shared" si="10"/>
        <v>0</v>
      </c>
      <c r="GX13" s="193">
        <f t="shared" si="10"/>
        <v>0</v>
      </c>
      <c r="GY13" s="193">
        <f t="shared" si="10"/>
        <v>0</v>
      </c>
      <c r="GZ13" s="193">
        <f t="shared" si="10"/>
        <v>0</v>
      </c>
      <c r="HA13" s="193">
        <f t="shared" si="10"/>
        <v>0</v>
      </c>
      <c r="HB13" s="193">
        <f t="shared" si="10"/>
        <v>0</v>
      </c>
      <c r="HC13" s="193">
        <f t="shared" si="10"/>
        <v>0</v>
      </c>
      <c r="HD13" s="193">
        <f t="shared" si="10"/>
        <v>0</v>
      </c>
      <c r="HE13" s="193">
        <f t="shared" si="10"/>
        <v>0</v>
      </c>
      <c r="HF13" s="193">
        <f t="shared" si="10"/>
        <v>0</v>
      </c>
      <c r="HG13" s="193">
        <f t="shared" si="10"/>
        <v>0</v>
      </c>
      <c r="HH13" s="193">
        <f t="shared" si="10"/>
        <v>0</v>
      </c>
      <c r="HI13" s="193">
        <f t="shared" si="10"/>
        <v>0</v>
      </c>
      <c r="HJ13" s="193">
        <f t="shared" si="10"/>
        <v>0</v>
      </c>
      <c r="HK13" s="193">
        <f t="shared" si="10"/>
        <v>0</v>
      </c>
      <c r="HL13" s="193">
        <f t="shared" si="10"/>
        <v>0</v>
      </c>
      <c r="HM13" s="193">
        <f t="shared" si="10"/>
        <v>0</v>
      </c>
      <c r="HN13" s="193">
        <f t="shared" si="10"/>
        <v>0</v>
      </c>
      <c r="HO13" s="193">
        <f t="shared" si="10"/>
        <v>0</v>
      </c>
      <c r="HP13" s="193">
        <f t="shared" si="10"/>
        <v>0</v>
      </c>
      <c r="HQ13" s="193">
        <f t="shared" si="10"/>
        <v>0</v>
      </c>
      <c r="HR13" s="193">
        <f t="shared" si="10"/>
        <v>0</v>
      </c>
      <c r="HS13" s="193">
        <f t="shared" si="10"/>
        <v>0</v>
      </c>
      <c r="HT13" s="193">
        <f t="shared" si="10"/>
        <v>0</v>
      </c>
      <c r="HU13" s="193">
        <f t="shared" si="10"/>
        <v>0</v>
      </c>
      <c r="HV13" s="193">
        <f t="shared" si="10"/>
        <v>0</v>
      </c>
      <c r="HW13" s="193">
        <f t="shared" si="10"/>
        <v>0</v>
      </c>
      <c r="HX13" s="193">
        <f t="shared" si="10"/>
        <v>0</v>
      </c>
      <c r="HY13" s="193">
        <f t="shared" si="10"/>
        <v>0</v>
      </c>
      <c r="HZ13" s="193">
        <f t="shared" si="10"/>
        <v>0</v>
      </c>
      <c r="IA13" s="193">
        <f t="shared" si="10"/>
        <v>0</v>
      </c>
      <c r="IB13" s="193">
        <f t="shared" si="10"/>
        <v>0</v>
      </c>
      <c r="IC13" s="193">
        <f t="shared" si="10"/>
        <v>0</v>
      </c>
      <c r="ID13" s="193">
        <f t="shared" si="10"/>
        <v>0</v>
      </c>
      <c r="IE13" s="193">
        <f t="shared" si="10"/>
        <v>0</v>
      </c>
      <c r="IF13" s="193">
        <f t="shared" si="10"/>
        <v>0</v>
      </c>
      <c r="IG13" s="193">
        <f t="shared" si="10"/>
        <v>0</v>
      </c>
      <c r="IH13" s="193">
        <f t="shared" si="10"/>
        <v>0</v>
      </c>
      <c r="II13" s="193">
        <f t="shared" si="10"/>
        <v>0</v>
      </c>
      <c r="IJ13" s="193">
        <f t="shared" si="10"/>
        <v>0</v>
      </c>
      <c r="IK13" s="193">
        <f t="shared" si="10"/>
        <v>0</v>
      </c>
      <c r="IL13" s="193">
        <f t="shared" si="10"/>
        <v>0</v>
      </c>
      <c r="IM13" s="193">
        <f t="shared" si="10"/>
        <v>0</v>
      </c>
      <c r="IN13" s="193">
        <f t="shared" si="10"/>
        <v>0</v>
      </c>
      <c r="IO13" s="193">
        <f t="shared" si="10"/>
        <v>0</v>
      </c>
      <c r="IP13" s="193">
        <f t="shared" si="10"/>
        <v>0</v>
      </c>
      <c r="IQ13" s="193">
        <f t="shared" si="10"/>
        <v>0</v>
      </c>
      <c r="IR13" s="193">
        <f t="shared" si="10"/>
        <v>0</v>
      </c>
      <c r="IS13" s="193">
        <f t="shared" ref="IS13:KU13" si="11">IS11*IS12</f>
        <v>0</v>
      </c>
      <c r="IT13" s="193">
        <f t="shared" si="11"/>
        <v>0</v>
      </c>
      <c r="IU13" s="193">
        <f t="shared" si="11"/>
        <v>0</v>
      </c>
      <c r="IV13" s="193">
        <f t="shared" si="11"/>
        <v>0</v>
      </c>
      <c r="IW13" s="193">
        <f t="shared" si="11"/>
        <v>0</v>
      </c>
      <c r="IX13" s="193">
        <f t="shared" si="11"/>
        <v>0</v>
      </c>
      <c r="IY13" s="193">
        <f t="shared" si="11"/>
        <v>0</v>
      </c>
      <c r="IZ13" s="193">
        <f t="shared" si="11"/>
        <v>0</v>
      </c>
      <c r="JA13" s="193">
        <f t="shared" si="11"/>
        <v>0</v>
      </c>
      <c r="JB13" s="193">
        <f t="shared" si="11"/>
        <v>0</v>
      </c>
      <c r="JC13" s="193">
        <f t="shared" si="11"/>
        <v>0</v>
      </c>
      <c r="JD13" s="193">
        <f t="shared" si="11"/>
        <v>0</v>
      </c>
      <c r="JE13" s="193">
        <f t="shared" si="11"/>
        <v>0</v>
      </c>
      <c r="JF13" s="193">
        <f t="shared" si="11"/>
        <v>0</v>
      </c>
      <c r="JG13" s="193">
        <f t="shared" si="11"/>
        <v>0</v>
      </c>
      <c r="JH13" s="193">
        <f t="shared" si="11"/>
        <v>0</v>
      </c>
      <c r="JI13" s="193">
        <f t="shared" si="11"/>
        <v>0</v>
      </c>
      <c r="JJ13" s="193">
        <f t="shared" si="11"/>
        <v>0</v>
      </c>
      <c r="JK13" s="193">
        <f t="shared" si="11"/>
        <v>0</v>
      </c>
      <c r="JL13" s="193">
        <f t="shared" si="11"/>
        <v>0</v>
      </c>
      <c r="JM13" s="193">
        <f t="shared" si="11"/>
        <v>0</v>
      </c>
      <c r="JN13" s="193">
        <f t="shared" si="11"/>
        <v>0</v>
      </c>
      <c r="JO13" s="193">
        <f t="shared" si="11"/>
        <v>0</v>
      </c>
      <c r="JP13" s="193">
        <f t="shared" si="11"/>
        <v>0</v>
      </c>
      <c r="JQ13" s="193">
        <f t="shared" si="11"/>
        <v>0</v>
      </c>
      <c r="JR13" s="193">
        <f t="shared" si="11"/>
        <v>0</v>
      </c>
      <c r="JS13" s="193">
        <f t="shared" si="11"/>
        <v>0</v>
      </c>
      <c r="JT13" s="193">
        <f t="shared" si="11"/>
        <v>0</v>
      </c>
      <c r="JU13" s="193">
        <f t="shared" si="11"/>
        <v>0</v>
      </c>
      <c r="JV13" s="193">
        <f t="shared" si="11"/>
        <v>0</v>
      </c>
      <c r="JW13" s="193">
        <f t="shared" si="11"/>
        <v>0</v>
      </c>
      <c r="JX13" s="193">
        <f t="shared" si="11"/>
        <v>0</v>
      </c>
      <c r="JY13" s="193">
        <f t="shared" si="11"/>
        <v>0</v>
      </c>
      <c r="JZ13" s="193">
        <f t="shared" si="11"/>
        <v>0</v>
      </c>
      <c r="KA13" s="193">
        <f t="shared" si="11"/>
        <v>0</v>
      </c>
      <c r="KB13" s="193">
        <f t="shared" si="11"/>
        <v>0</v>
      </c>
      <c r="KC13" s="193">
        <f t="shared" si="11"/>
        <v>0</v>
      </c>
      <c r="KD13" s="193">
        <f t="shared" si="11"/>
        <v>0</v>
      </c>
      <c r="KE13" s="193">
        <f t="shared" si="11"/>
        <v>0</v>
      </c>
      <c r="KF13" s="193">
        <f t="shared" si="11"/>
        <v>0</v>
      </c>
      <c r="KG13" s="193">
        <f t="shared" si="11"/>
        <v>0</v>
      </c>
      <c r="KH13" s="193">
        <f t="shared" si="11"/>
        <v>0</v>
      </c>
      <c r="KI13" s="193">
        <f t="shared" si="11"/>
        <v>0</v>
      </c>
      <c r="KJ13" s="193">
        <f t="shared" si="11"/>
        <v>0</v>
      </c>
      <c r="KK13" s="193">
        <f t="shared" si="11"/>
        <v>0</v>
      </c>
      <c r="KL13" s="193">
        <f t="shared" si="11"/>
        <v>0</v>
      </c>
      <c r="KM13" s="193">
        <f t="shared" si="11"/>
        <v>0</v>
      </c>
      <c r="KN13" s="193">
        <f t="shared" si="11"/>
        <v>0</v>
      </c>
      <c r="KO13" s="193">
        <f t="shared" si="11"/>
        <v>0</v>
      </c>
      <c r="KP13" s="193">
        <f t="shared" si="11"/>
        <v>0</v>
      </c>
      <c r="KQ13" s="193">
        <f t="shared" si="11"/>
        <v>0</v>
      </c>
      <c r="KR13" s="193">
        <f t="shared" si="11"/>
        <v>0</v>
      </c>
      <c r="KS13" s="193">
        <f t="shared" si="11"/>
        <v>0</v>
      </c>
      <c r="KT13" s="193">
        <f t="shared" si="11"/>
        <v>0</v>
      </c>
      <c r="KU13" s="193">
        <f t="shared" si="11"/>
        <v>0</v>
      </c>
    </row>
    <row r="14" spans="2:307" x14ac:dyDescent="0.15">
      <c r="B14" s="1186">
        <f>B11+1</f>
        <v>6</v>
      </c>
      <c r="C14" s="180" t="s">
        <v>694</v>
      </c>
      <c r="D14" s="180"/>
      <c r="E14" s="185" t="s">
        <v>272</v>
      </c>
      <c r="F14" s="186" t="s">
        <v>689</v>
      </c>
      <c r="G14" s="283">
        <v>12</v>
      </c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  <c r="AB14" s="598"/>
      <c r="AC14" s="598"/>
      <c r="AD14" s="598"/>
      <c r="AE14" s="598"/>
      <c r="AF14" s="598"/>
      <c r="AG14" s="598"/>
      <c r="AH14" s="598"/>
      <c r="AI14" s="598"/>
      <c r="AJ14" s="598"/>
      <c r="AK14" s="598"/>
      <c r="AL14" s="598"/>
      <c r="AM14" s="598"/>
      <c r="AN14" s="598"/>
      <c r="AO14" s="598"/>
      <c r="AP14" s="598"/>
      <c r="AQ14" s="598"/>
      <c r="AR14" s="598"/>
      <c r="AS14" s="598"/>
      <c r="AT14" s="598"/>
      <c r="AU14" s="598"/>
      <c r="AV14" s="598"/>
      <c r="AW14" s="598"/>
      <c r="AX14" s="598"/>
      <c r="AY14" s="598"/>
      <c r="AZ14" s="598"/>
      <c r="BA14" s="598"/>
      <c r="BB14" s="598"/>
      <c r="BC14" s="598"/>
      <c r="BD14" s="598"/>
      <c r="BE14" s="598"/>
      <c r="BF14" s="598"/>
      <c r="BG14" s="598"/>
      <c r="BH14" s="598"/>
      <c r="BI14" s="598"/>
      <c r="BJ14" s="598"/>
      <c r="BK14" s="598"/>
      <c r="BL14" s="598"/>
      <c r="BM14" s="598"/>
      <c r="BN14" s="598"/>
      <c r="BO14" s="598"/>
      <c r="BP14" s="598"/>
      <c r="BQ14" s="598"/>
      <c r="BR14" s="598"/>
      <c r="BS14" s="598"/>
      <c r="BT14" s="598"/>
      <c r="BU14" s="598"/>
      <c r="BV14" s="598"/>
      <c r="BW14" s="598"/>
      <c r="BX14" s="598"/>
      <c r="BY14" s="598"/>
      <c r="BZ14" s="598"/>
      <c r="CA14" s="598"/>
      <c r="CB14" s="598"/>
      <c r="CC14" s="598"/>
      <c r="CD14" s="598"/>
      <c r="CE14" s="598"/>
      <c r="CF14" s="598"/>
      <c r="CG14" s="598"/>
      <c r="CH14" s="598"/>
      <c r="CI14" s="598"/>
      <c r="CJ14" s="598"/>
      <c r="CK14" s="598"/>
      <c r="CL14" s="598"/>
      <c r="CM14" s="598"/>
      <c r="CN14" s="598"/>
      <c r="CO14" s="598"/>
      <c r="CP14" s="598"/>
      <c r="CQ14" s="598"/>
      <c r="CR14" s="598"/>
      <c r="CS14" s="598"/>
      <c r="CT14" s="598"/>
      <c r="CU14" s="598"/>
      <c r="CV14" s="598"/>
      <c r="CW14" s="598"/>
      <c r="CX14" s="598"/>
      <c r="CY14" s="598"/>
      <c r="CZ14" s="598"/>
      <c r="DA14" s="598"/>
      <c r="DB14" s="598"/>
      <c r="DC14" s="598"/>
      <c r="DD14" s="598"/>
      <c r="DE14" s="598"/>
      <c r="DF14" s="598"/>
      <c r="DG14" s="598"/>
      <c r="DH14" s="598"/>
      <c r="DI14" s="598"/>
      <c r="DJ14" s="598"/>
      <c r="DK14" s="598"/>
      <c r="DL14" s="598"/>
      <c r="DM14" s="598"/>
      <c r="DN14" s="598"/>
      <c r="DO14" s="598"/>
      <c r="DP14" s="598"/>
      <c r="DQ14" s="598"/>
      <c r="DR14" s="598"/>
      <c r="DS14" s="598"/>
      <c r="DT14" s="598"/>
      <c r="DU14" s="598"/>
      <c r="DV14" s="598"/>
      <c r="DW14" s="598"/>
      <c r="DX14" s="598"/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8"/>
      <c r="EX14" s="598"/>
      <c r="EY14" s="598"/>
      <c r="EZ14" s="598"/>
      <c r="FA14" s="598"/>
      <c r="FB14" s="598"/>
      <c r="FC14" s="598"/>
      <c r="FD14" s="598"/>
      <c r="FE14" s="598"/>
      <c r="FF14" s="598"/>
      <c r="FG14" s="598"/>
      <c r="FH14" s="598"/>
      <c r="FI14" s="598"/>
      <c r="FJ14" s="598"/>
      <c r="FK14" s="598"/>
      <c r="FL14" s="598"/>
      <c r="FM14" s="598"/>
      <c r="FN14" s="598"/>
      <c r="FO14" s="598"/>
      <c r="FP14" s="598"/>
      <c r="FQ14" s="598"/>
      <c r="FR14" s="598"/>
      <c r="FS14" s="598"/>
      <c r="FT14" s="598"/>
      <c r="FU14" s="598"/>
      <c r="FV14" s="598"/>
      <c r="FW14" s="598"/>
      <c r="FX14" s="598"/>
      <c r="FY14" s="598"/>
      <c r="FZ14" s="598"/>
      <c r="GA14" s="598"/>
      <c r="GB14" s="598"/>
      <c r="GC14" s="598"/>
      <c r="GD14" s="598"/>
      <c r="GE14" s="598"/>
      <c r="GF14" s="598"/>
      <c r="GG14" s="598"/>
      <c r="GH14" s="598"/>
      <c r="GI14" s="598"/>
      <c r="GJ14" s="598"/>
      <c r="GK14" s="598"/>
      <c r="GL14" s="598"/>
      <c r="GM14" s="598"/>
      <c r="GN14" s="598"/>
      <c r="GO14" s="598"/>
      <c r="GP14" s="598"/>
      <c r="GQ14" s="598"/>
      <c r="GR14" s="598"/>
      <c r="GS14" s="598"/>
      <c r="GT14" s="598"/>
      <c r="GU14" s="598"/>
      <c r="GV14" s="598"/>
      <c r="GW14" s="598"/>
      <c r="GX14" s="598"/>
      <c r="GY14" s="598"/>
      <c r="GZ14" s="598"/>
      <c r="HA14" s="598"/>
      <c r="HB14" s="598"/>
      <c r="HC14" s="598"/>
      <c r="HD14" s="598"/>
      <c r="HE14" s="598"/>
      <c r="HF14" s="598"/>
      <c r="HG14" s="598"/>
      <c r="HH14" s="598"/>
      <c r="HI14" s="598"/>
      <c r="HJ14" s="598"/>
      <c r="HK14" s="598"/>
      <c r="HL14" s="598"/>
      <c r="HM14" s="598"/>
      <c r="HN14" s="598"/>
      <c r="HO14" s="598"/>
      <c r="HP14" s="598"/>
      <c r="HQ14" s="598"/>
      <c r="HR14" s="598"/>
      <c r="HS14" s="598"/>
      <c r="HT14" s="598"/>
      <c r="HU14" s="598"/>
      <c r="HV14" s="598"/>
      <c r="HW14" s="598"/>
      <c r="HX14" s="598"/>
      <c r="HY14" s="598"/>
      <c r="HZ14" s="598"/>
      <c r="IA14" s="598"/>
      <c r="IB14" s="598"/>
      <c r="IC14" s="598"/>
      <c r="ID14" s="598"/>
      <c r="IE14" s="598"/>
      <c r="IF14" s="598"/>
      <c r="IG14" s="598"/>
      <c r="IH14" s="598"/>
      <c r="II14" s="598"/>
      <c r="IJ14" s="598"/>
      <c r="IK14" s="598"/>
      <c r="IL14" s="598"/>
      <c r="IM14" s="598"/>
      <c r="IN14" s="598"/>
      <c r="IO14" s="598"/>
      <c r="IP14" s="598"/>
      <c r="IQ14" s="598"/>
      <c r="IR14" s="598"/>
      <c r="IS14" s="598"/>
      <c r="IT14" s="598"/>
      <c r="IU14" s="598"/>
      <c r="IV14" s="598"/>
      <c r="IW14" s="598"/>
      <c r="IX14" s="598"/>
      <c r="IY14" s="598"/>
      <c r="IZ14" s="598"/>
      <c r="JA14" s="598"/>
      <c r="JB14" s="598"/>
      <c r="JC14" s="598"/>
      <c r="JD14" s="598"/>
      <c r="JE14" s="598"/>
      <c r="JF14" s="598"/>
      <c r="JG14" s="598"/>
      <c r="JH14" s="598"/>
      <c r="JI14" s="598"/>
      <c r="JJ14" s="598"/>
      <c r="JK14" s="598"/>
      <c r="JL14" s="598"/>
      <c r="JM14" s="598"/>
      <c r="JN14" s="598"/>
      <c r="JO14" s="598"/>
      <c r="JP14" s="598"/>
      <c r="JQ14" s="598"/>
      <c r="JR14" s="598"/>
      <c r="JS14" s="598"/>
      <c r="JT14" s="598"/>
      <c r="JU14" s="598"/>
      <c r="JV14" s="598"/>
      <c r="JW14" s="598"/>
      <c r="JX14" s="598"/>
      <c r="JY14" s="598"/>
      <c r="JZ14" s="598"/>
      <c r="KA14" s="598"/>
      <c r="KB14" s="598"/>
      <c r="KC14" s="598"/>
      <c r="KD14" s="598"/>
      <c r="KE14" s="598"/>
      <c r="KF14" s="598"/>
      <c r="KG14" s="598"/>
      <c r="KH14" s="598"/>
      <c r="KI14" s="598"/>
      <c r="KJ14" s="598"/>
      <c r="KK14" s="598"/>
      <c r="KL14" s="598"/>
      <c r="KM14" s="598"/>
      <c r="KN14" s="598"/>
      <c r="KO14" s="598"/>
      <c r="KP14" s="598"/>
      <c r="KQ14" s="598"/>
      <c r="KR14" s="598"/>
      <c r="KS14" s="598"/>
      <c r="KT14" s="598"/>
      <c r="KU14" s="598"/>
    </row>
    <row r="15" spans="2:307" x14ac:dyDescent="0.15">
      <c r="B15" s="1187"/>
      <c r="C15" s="180" t="s">
        <v>695</v>
      </c>
      <c r="D15" s="180"/>
      <c r="E15" s="181" t="s">
        <v>692</v>
      </c>
      <c r="F15" s="186" t="s">
        <v>690</v>
      </c>
      <c r="G15" s="283">
        <v>22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  <c r="BF15" s="598"/>
      <c r="BG15" s="598"/>
      <c r="BH15" s="598"/>
      <c r="BI15" s="598"/>
      <c r="BJ15" s="598"/>
      <c r="BK15" s="598"/>
      <c r="BL15" s="598"/>
      <c r="BM15" s="598"/>
      <c r="BN15" s="598"/>
      <c r="BO15" s="598"/>
      <c r="BP15" s="598"/>
      <c r="BQ15" s="598"/>
      <c r="BR15" s="598"/>
      <c r="BS15" s="598"/>
      <c r="BT15" s="598"/>
      <c r="BU15" s="598"/>
      <c r="BV15" s="598"/>
      <c r="BW15" s="598"/>
      <c r="BX15" s="598"/>
      <c r="BY15" s="598"/>
      <c r="BZ15" s="598"/>
      <c r="CA15" s="598"/>
      <c r="CB15" s="598"/>
      <c r="CC15" s="598"/>
      <c r="CD15" s="598"/>
      <c r="CE15" s="598"/>
      <c r="CF15" s="598"/>
      <c r="CG15" s="598"/>
      <c r="CH15" s="598"/>
      <c r="CI15" s="598"/>
      <c r="CJ15" s="598"/>
      <c r="CK15" s="598"/>
      <c r="CL15" s="598"/>
      <c r="CM15" s="598"/>
      <c r="CN15" s="598"/>
      <c r="CO15" s="598"/>
      <c r="CP15" s="598"/>
      <c r="CQ15" s="598"/>
      <c r="CR15" s="598"/>
      <c r="CS15" s="598"/>
      <c r="CT15" s="598"/>
      <c r="CU15" s="598"/>
      <c r="CV15" s="598"/>
      <c r="CW15" s="598"/>
      <c r="CX15" s="598"/>
      <c r="CY15" s="598"/>
      <c r="CZ15" s="598"/>
      <c r="DA15" s="598"/>
      <c r="DB15" s="598"/>
      <c r="DC15" s="598"/>
      <c r="DD15" s="598"/>
      <c r="DE15" s="598"/>
      <c r="DF15" s="598"/>
      <c r="DG15" s="598"/>
      <c r="DH15" s="598"/>
      <c r="DI15" s="598"/>
      <c r="DJ15" s="598"/>
      <c r="DK15" s="598"/>
      <c r="DL15" s="598"/>
      <c r="DM15" s="598"/>
      <c r="DN15" s="598"/>
      <c r="DO15" s="598"/>
      <c r="DP15" s="598"/>
      <c r="DQ15" s="598"/>
      <c r="DR15" s="598"/>
      <c r="DS15" s="598"/>
      <c r="DT15" s="598"/>
      <c r="DU15" s="598"/>
      <c r="DV15" s="598"/>
      <c r="DW15" s="598"/>
      <c r="DX15" s="598"/>
      <c r="DY15" s="598"/>
      <c r="DZ15" s="598"/>
      <c r="EA15" s="598"/>
      <c r="EB15" s="598"/>
      <c r="EC15" s="598"/>
      <c r="ED15" s="598"/>
      <c r="EE15" s="598"/>
      <c r="EF15" s="598"/>
      <c r="EG15" s="598"/>
      <c r="EH15" s="598"/>
      <c r="EI15" s="598"/>
      <c r="EJ15" s="598"/>
      <c r="EK15" s="598"/>
      <c r="EL15" s="598"/>
      <c r="EM15" s="598"/>
      <c r="EN15" s="598"/>
      <c r="EO15" s="598"/>
      <c r="EP15" s="598"/>
      <c r="EQ15" s="598"/>
      <c r="ER15" s="598"/>
      <c r="ES15" s="598"/>
      <c r="ET15" s="598"/>
      <c r="EU15" s="598"/>
      <c r="EV15" s="598"/>
      <c r="EW15" s="598"/>
      <c r="EX15" s="598"/>
      <c r="EY15" s="598"/>
      <c r="EZ15" s="598"/>
      <c r="FA15" s="598"/>
      <c r="FB15" s="598"/>
      <c r="FC15" s="598"/>
      <c r="FD15" s="598"/>
      <c r="FE15" s="598"/>
      <c r="FF15" s="598"/>
      <c r="FG15" s="598"/>
      <c r="FH15" s="598"/>
      <c r="FI15" s="598"/>
      <c r="FJ15" s="598"/>
      <c r="FK15" s="598"/>
      <c r="FL15" s="598"/>
      <c r="FM15" s="598"/>
      <c r="FN15" s="598"/>
      <c r="FO15" s="598"/>
      <c r="FP15" s="598"/>
      <c r="FQ15" s="598"/>
      <c r="FR15" s="598"/>
      <c r="FS15" s="598"/>
      <c r="FT15" s="598"/>
      <c r="FU15" s="598"/>
      <c r="FV15" s="598"/>
      <c r="FW15" s="598"/>
      <c r="FX15" s="598"/>
      <c r="FY15" s="598"/>
      <c r="FZ15" s="598"/>
      <c r="GA15" s="598"/>
      <c r="GB15" s="598"/>
      <c r="GC15" s="598"/>
      <c r="GD15" s="598"/>
      <c r="GE15" s="598"/>
      <c r="GF15" s="598"/>
      <c r="GG15" s="598"/>
      <c r="GH15" s="598"/>
      <c r="GI15" s="598"/>
      <c r="GJ15" s="598"/>
      <c r="GK15" s="598"/>
      <c r="GL15" s="598"/>
      <c r="GM15" s="598"/>
      <c r="GN15" s="598"/>
      <c r="GO15" s="598"/>
      <c r="GP15" s="598"/>
      <c r="GQ15" s="598"/>
      <c r="GR15" s="598"/>
      <c r="GS15" s="598"/>
      <c r="GT15" s="598"/>
      <c r="GU15" s="598"/>
      <c r="GV15" s="598"/>
      <c r="GW15" s="598"/>
      <c r="GX15" s="598"/>
      <c r="GY15" s="598"/>
      <c r="GZ15" s="598"/>
      <c r="HA15" s="598"/>
      <c r="HB15" s="598"/>
      <c r="HC15" s="598"/>
      <c r="HD15" s="598"/>
      <c r="HE15" s="598"/>
      <c r="HF15" s="598"/>
      <c r="HG15" s="598"/>
      <c r="HH15" s="598"/>
      <c r="HI15" s="598"/>
      <c r="HJ15" s="598"/>
      <c r="HK15" s="598"/>
      <c r="HL15" s="598"/>
      <c r="HM15" s="598"/>
      <c r="HN15" s="598"/>
      <c r="HO15" s="598"/>
      <c r="HP15" s="598"/>
      <c r="HQ15" s="598"/>
      <c r="HR15" s="598"/>
      <c r="HS15" s="598"/>
      <c r="HT15" s="598"/>
      <c r="HU15" s="598"/>
      <c r="HV15" s="598"/>
      <c r="HW15" s="598"/>
      <c r="HX15" s="598"/>
      <c r="HY15" s="598"/>
      <c r="HZ15" s="598"/>
      <c r="IA15" s="598"/>
      <c r="IB15" s="598"/>
      <c r="IC15" s="598"/>
      <c r="ID15" s="598"/>
      <c r="IE15" s="598"/>
      <c r="IF15" s="598"/>
      <c r="IG15" s="598"/>
      <c r="IH15" s="598"/>
      <c r="II15" s="598"/>
      <c r="IJ15" s="598"/>
      <c r="IK15" s="598"/>
      <c r="IL15" s="598"/>
      <c r="IM15" s="598"/>
      <c r="IN15" s="598"/>
      <c r="IO15" s="598"/>
      <c r="IP15" s="598"/>
      <c r="IQ15" s="598"/>
      <c r="IR15" s="598"/>
      <c r="IS15" s="598"/>
      <c r="IT15" s="598"/>
      <c r="IU15" s="598"/>
      <c r="IV15" s="598"/>
      <c r="IW15" s="598"/>
      <c r="IX15" s="598"/>
      <c r="IY15" s="598"/>
      <c r="IZ15" s="598"/>
      <c r="JA15" s="598"/>
      <c r="JB15" s="598"/>
      <c r="JC15" s="598"/>
      <c r="JD15" s="598"/>
      <c r="JE15" s="598"/>
      <c r="JF15" s="598"/>
      <c r="JG15" s="598"/>
      <c r="JH15" s="598"/>
      <c r="JI15" s="598"/>
      <c r="JJ15" s="598"/>
      <c r="JK15" s="598"/>
      <c r="JL15" s="598"/>
      <c r="JM15" s="598"/>
      <c r="JN15" s="598"/>
      <c r="JO15" s="598"/>
      <c r="JP15" s="598"/>
      <c r="JQ15" s="598"/>
      <c r="JR15" s="598"/>
      <c r="JS15" s="598"/>
      <c r="JT15" s="598"/>
      <c r="JU15" s="598"/>
      <c r="JV15" s="598"/>
      <c r="JW15" s="598"/>
      <c r="JX15" s="598"/>
      <c r="JY15" s="598"/>
      <c r="JZ15" s="598"/>
      <c r="KA15" s="598"/>
      <c r="KB15" s="598"/>
      <c r="KC15" s="598"/>
      <c r="KD15" s="598"/>
      <c r="KE15" s="598"/>
      <c r="KF15" s="598"/>
      <c r="KG15" s="598"/>
      <c r="KH15" s="598"/>
      <c r="KI15" s="598"/>
      <c r="KJ15" s="598"/>
      <c r="KK15" s="598"/>
      <c r="KL15" s="598"/>
      <c r="KM15" s="598"/>
      <c r="KN15" s="598"/>
      <c r="KO15" s="598"/>
      <c r="KP15" s="598"/>
      <c r="KQ15" s="598"/>
      <c r="KR15" s="598"/>
      <c r="KS15" s="598"/>
      <c r="KT15" s="598"/>
      <c r="KU15" s="598"/>
    </row>
    <row r="16" spans="2:307" x14ac:dyDescent="0.15">
      <c r="B16" s="1187"/>
      <c r="C16" s="180" t="s">
        <v>696</v>
      </c>
      <c r="D16" s="180"/>
      <c r="E16" s="181" t="s">
        <v>693</v>
      </c>
      <c r="F16" s="186" t="s">
        <v>691</v>
      </c>
      <c r="G16" s="283">
        <v>3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8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598"/>
      <c r="CE16" s="598"/>
      <c r="CF16" s="598"/>
      <c r="CG16" s="598"/>
      <c r="CH16" s="598"/>
      <c r="CI16" s="598"/>
      <c r="CJ16" s="598"/>
      <c r="CK16" s="598"/>
      <c r="CL16" s="598"/>
      <c r="CM16" s="598"/>
      <c r="CN16" s="598"/>
      <c r="CO16" s="598"/>
      <c r="CP16" s="598"/>
      <c r="CQ16" s="598"/>
      <c r="CR16" s="598"/>
      <c r="CS16" s="598"/>
      <c r="CT16" s="598"/>
      <c r="CU16" s="598"/>
      <c r="CV16" s="598"/>
      <c r="CW16" s="598"/>
      <c r="CX16" s="598"/>
      <c r="CY16" s="598"/>
      <c r="CZ16" s="598"/>
      <c r="DA16" s="598"/>
      <c r="DB16" s="598"/>
      <c r="DC16" s="598"/>
      <c r="DD16" s="598"/>
      <c r="DE16" s="598"/>
      <c r="DF16" s="598"/>
      <c r="DG16" s="598"/>
      <c r="DH16" s="598"/>
      <c r="DI16" s="598"/>
      <c r="DJ16" s="598"/>
      <c r="DK16" s="598"/>
      <c r="DL16" s="598"/>
      <c r="DM16" s="598"/>
      <c r="DN16" s="598"/>
      <c r="DO16" s="598"/>
      <c r="DP16" s="598"/>
      <c r="DQ16" s="598"/>
      <c r="DR16" s="598"/>
      <c r="DS16" s="598"/>
      <c r="DT16" s="598"/>
      <c r="DU16" s="598"/>
      <c r="DV16" s="598"/>
      <c r="DW16" s="598"/>
      <c r="DX16" s="598"/>
      <c r="DY16" s="598"/>
      <c r="DZ16" s="598"/>
      <c r="EA16" s="598"/>
      <c r="EB16" s="598"/>
      <c r="EC16" s="598"/>
      <c r="ED16" s="598"/>
      <c r="EE16" s="598"/>
      <c r="EF16" s="598"/>
      <c r="EG16" s="598"/>
      <c r="EH16" s="598"/>
      <c r="EI16" s="598"/>
      <c r="EJ16" s="598"/>
      <c r="EK16" s="598"/>
      <c r="EL16" s="598"/>
      <c r="EM16" s="598"/>
      <c r="EN16" s="598"/>
      <c r="EO16" s="598"/>
      <c r="EP16" s="598"/>
      <c r="EQ16" s="598"/>
      <c r="ER16" s="598"/>
      <c r="ES16" s="598"/>
      <c r="ET16" s="598"/>
      <c r="EU16" s="598"/>
      <c r="EV16" s="598"/>
      <c r="EW16" s="598"/>
      <c r="EX16" s="598"/>
      <c r="EY16" s="598"/>
      <c r="EZ16" s="598"/>
      <c r="FA16" s="598"/>
      <c r="FB16" s="598"/>
      <c r="FC16" s="598"/>
      <c r="FD16" s="598"/>
      <c r="FE16" s="598"/>
      <c r="FF16" s="598"/>
      <c r="FG16" s="598"/>
      <c r="FH16" s="598"/>
      <c r="FI16" s="598"/>
      <c r="FJ16" s="598"/>
      <c r="FK16" s="598"/>
      <c r="FL16" s="598"/>
      <c r="FM16" s="598"/>
      <c r="FN16" s="598"/>
      <c r="FO16" s="598"/>
      <c r="FP16" s="598"/>
      <c r="FQ16" s="598"/>
      <c r="FR16" s="598"/>
      <c r="FS16" s="598"/>
      <c r="FT16" s="598"/>
      <c r="FU16" s="598"/>
      <c r="FV16" s="598"/>
      <c r="FW16" s="598"/>
      <c r="FX16" s="598"/>
      <c r="FY16" s="598"/>
      <c r="FZ16" s="598"/>
      <c r="GA16" s="598"/>
      <c r="GB16" s="598"/>
      <c r="GC16" s="598"/>
      <c r="GD16" s="598"/>
      <c r="GE16" s="598"/>
      <c r="GF16" s="598"/>
      <c r="GG16" s="598"/>
      <c r="GH16" s="598"/>
      <c r="GI16" s="598"/>
      <c r="GJ16" s="598"/>
      <c r="GK16" s="598"/>
      <c r="GL16" s="598"/>
      <c r="GM16" s="598"/>
      <c r="GN16" s="598"/>
      <c r="GO16" s="598"/>
      <c r="GP16" s="598"/>
      <c r="GQ16" s="598"/>
      <c r="GR16" s="598"/>
      <c r="GS16" s="598"/>
      <c r="GT16" s="598"/>
      <c r="GU16" s="598"/>
      <c r="GV16" s="598"/>
      <c r="GW16" s="598"/>
      <c r="GX16" s="598"/>
      <c r="GY16" s="598"/>
      <c r="GZ16" s="598"/>
      <c r="HA16" s="598"/>
      <c r="HB16" s="598"/>
      <c r="HC16" s="598"/>
      <c r="HD16" s="598"/>
      <c r="HE16" s="598"/>
      <c r="HF16" s="598"/>
      <c r="HG16" s="598"/>
      <c r="HH16" s="598"/>
      <c r="HI16" s="598"/>
      <c r="HJ16" s="598"/>
      <c r="HK16" s="598"/>
      <c r="HL16" s="598"/>
      <c r="HM16" s="598"/>
      <c r="HN16" s="598"/>
      <c r="HO16" s="598"/>
      <c r="HP16" s="598"/>
      <c r="HQ16" s="598"/>
      <c r="HR16" s="598"/>
      <c r="HS16" s="598"/>
      <c r="HT16" s="598"/>
      <c r="HU16" s="598"/>
      <c r="HV16" s="598"/>
      <c r="HW16" s="598"/>
      <c r="HX16" s="598"/>
      <c r="HY16" s="598"/>
      <c r="HZ16" s="598"/>
      <c r="IA16" s="598"/>
      <c r="IB16" s="598"/>
      <c r="IC16" s="598"/>
      <c r="ID16" s="598"/>
      <c r="IE16" s="598"/>
      <c r="IF16" s="598"/>
      <c r="IG16" s="598"/>
      <c r="IH16" s="598"/>
      <c r="II16" s="598"/>
      <c r="IJ16" s="598"/>
      <c r="IK16" s="598"/>
      <c r="IL16" s="598"/>
      <c r="IM16" s="598"/>
      <c r="IN16" s="598"/>
      <c r="IO16" s="598"/>
      <c r="IP16" s="598"/>
      <c r="IQ16" s="598"/>
      <c r="IR16" s="598"/>
      <c r="IS16" s="598"/>
      <c r="IT16" s="598"/>
      <c r="IU16" s="598"/>
      <c r="IV16" s="598"/>
      <c r="IW16" s="598"/>
      <c r="IX16" s="598"/>
      <c r="IY16" s="598"/>
      <c r="IZ16" s="598"/>
      <c r="JA16" s="598"/>
      <c r="JB16" s="598"/>
      <c r="JC16" s="598"/>
      <c r="JD16" s="598"/>
      <c r="JE16" s="598"/>
      <c r="JF16" s="598"/>
      <c r="JG16" s="598"/>
      <c r="JH16" s="598"/>
      <c r="JI16" s="598"/>
      <c r="JJ16" s="598"/>
      <c r="JK16" s="598"/>
      <c r="JL16" s="598"/>
      <c r="JM16" s="598"/>
      <c r="JN16" s="598"/>
      <c r="JO16" s="598"/>
      <c r="JP16" s="598"/>
      <c r="JQ16" s="598"/>
      <c r="JR16" s="598"/>
      <c r="JS16" s="598"/>
      <c r="JT16" s="598"/>
      <c r="JU16" s="598"/>
      <c r="JV16" s="598"/>
      <c r="JW16" s="598"/>
      <c r="JX16" s="598"/>
      <c r="JY16" s="598"/>
      <c r="JZ16" s="598"/>
      <c r="KA16" s="598"/>
      <c r="KB16" s="598"/>
      <c r="KC16" s="598"/>
      <c r="KD16" s="598"/>
      <c r="KE16" s="598"/>
      <c r="KF16" s="598"/>
      <c r="KG16" s="598"/>
      <c r="KH16" s="598"/>
      <c r="KI16" s="598"/>
      <c r="KJ16" s="598"/>
      <c r="KK16" s="598"/>
      <c r="KL16" s="598"/>
      <c r="KM16" s="598"/>
      <c r="KN16" s="598"/>
      <c r="KO16" s="598"/>
      <c r="KP16" s="598"/>
      <c r="KQ16" s="598"/>
      <c r="KR16" s="598"/>
      <c r="KS16" s="598"/>
      <c r="KT16" s="598"/>
      <c r="KU16" s="598"/>
    </row>
    <row r="17" spans="2:307" ht="17" x14ac:dyDescent="0.15">
      <c r="B17" s="1187"/>
      <c r="C17" s="180" t="s">
        <v>371</v>
      </c>
      <c r="D17" s="180"/>
      <c r="E17" s="181" t="s">
        <v>362</v>
      </c>
      <c r="F17" s="186" t="s">
        <v>372</v>
      </c>
      <c r="G17" s="187">
        <f>SUM(H17:KU17)</f>
        <v>0</v>
      </c>
      <c r="H17" s="194">
        <f>H10*((H14*H15*H16)/($G$14*$G$15*$G$16))</f>
        <v>0</v>
      </c>
      <c r="I17" s="194">
        <f t="shared" ref="I17:BE17" si="12">I10*((I14*I15*I16)/($G$14*$G$15*$G$16))</f>
        <v>0</v>
      </c>
      <c r="J17" s="194">
        <f t="shared" si="12"/>
        <v>0</v>
      </c>
      <c r="K17" s="194">
        <f t="shared" si="12"/>
        <v>0</v>
      </c>
      <c r="L17" s="194">
        <f t="shared" si="12"/>
        <v>0</v>
      </c>
      <c r="M17" s="194">
        <f t="shared" si="12"/>
        <v>0</v>
      </c>
      <c r="N17" s="194">
        <f t="shared" si="12"/>
        <v>0</v>
      </c>
      <c r="O17" s="194">
        <f t="shared" si="12"/>
        <v>0</v>
      </c>
      <c r="P17" s="194">
        <f t="shared" si="12"/>
        <v>0</v>
      </c>
      <c r="Q17" s="194">
        <f t="shared" si="12"/>
        <v>0</v>
      </c>
      <c r="R17" s="194">
        <f t="shared" si="12"/>
        <v>0</v>
      </c>
      <c r="S17" s="194">
        <f t="shared" si="12"/>
        <v>0</v>
      </c>
      <c r="T17" s="194">
        <f t="shared" si="12"/>
        <v>0</v>
      </c>
      <c r="U17" s="194">
        <f t="shared" si="12"/>
        <v>0</v>
      </c>
      <c r="V17" s="194">
        <f t="shared" si="12"/>
        <v>0</v>
      </c>
      <c r="W17" s="194">
        <f t="shared" si="12"/>
        <v>0</v>
      </c>
      <c r="X17" s="194">
        <f t="shared" si="12"/>
        <v>0</v>
      </c>
      <c r="Y17" s="194">
        <f t="shared" si="12"/>
        <v>0</v>
      </c>
      <c r="Z17" s="194">
        <f t="shared" si="12"/>
        <v>0</v>
      </c>
      <c r="AA17" s="194">
        <f t="shared" si="12"/>
        <v>0</v>
      </c>
      <c r="AB17" s="194">
        <f t="shared" si="12"/>
        <v>0</v>
      </c>
      <c r="AC17" s="194">
        <f t="shared" si="12"/>
        <v>0</v>
      </c>
      <c r="AD17" s="194">
        <f t="shared" si="12"/>
        <v>0</v>
      </c>
      <c r="AE17" s="194">
        <f t="shared" si="12"/>
        <v>0</v>
      </c>
      <c r="AF17" s="194">
        <f t="shared" si="12"/>
        <v>0</v>
      </c>
      <c r="AG17" s="194">
        <f t="shared" si="12"/>
        <v>0</v>
      </c>
      <c r="AH17" s="194">
        <f t="shared" si="12"/>
        <v>0</v>
      </c>
      <c r="AI17" s="194">
        <f t="shared" si="12"/>
        <v>0</v>
      </c>
      <c r="AJ17" s="194">
        <f t="shared" si="12"/>
        <v>0</v>
      </c>
      <c r="AK17" s="194">
        <f t="shared" si="12"/>
        <v>0</v>
      </c>
      <c r="AL17" s="194">
        <f t="shared" si="12"/>
        <v>0</v>
      </c>
      <c r="AM17" s="194">
        <f t="shared" si="12"/>
        <v>0</v>
      </c>
      <c r="AN17" s="194">
        <f t="shared" si="12"/>
        <v>0</v>
      </c>
      <c r="AO17" s="194">
        <f t="shared" si="12"/>
        <v>0</v>
      </c>
      <c r="AP17" s="194">
        <f t="shared" si="12"/>
        <v>0</v>
      </c>
      <c r="AQ17" s="194">
        <f t="shared" si="12"/>
        <v>0</v>
      </c>
      <c r="AR17" s="194">
        <f t="shared" si="12"/>
        <v>0</v>
      </c>
      <c r="AS17" s="194">
        <f t="shared" si="12"/>
        <v>0</v>
      </c>
      <c r="AT17" s="194">
        <f t="shared" si="12"/>
        <v>0</v>
      </c>
      <c r="AU17" s="194">
        <f t="shared" si="12"/>
        <v>0</v>
      </c>
      <c r="AV17" s="194">
        <f t="shared" si="12"/>
        <v>0</v>
      </c>
      <c r="AW17" s="194">
        <f t="shared" si="12"/>
        <v>0</v>
      </c>
      <c r="AX17" s="194">
        <f t="shared" si="12"/>
        <v>0</v>
      </c>
      <c r="AY17" s="194">
        <f t="shared" si="12"/>
        <v>0</v>
      </c>
      <c r="AZ17" s="194">
        <f t="shared" si="12"/>
        <v>0</v>
      </c>
      <c r="BA17" s="194">
        <f t="shared" si="12"/>
        <v>0</v>
      </c>
      <c r="BB17" s="194">
        <f t="shared" si="12"/>
        <v>0</v>
      </c>
      <c r="BC17" s="194">
        <f t="shared" si="12"/>
        <v>0</v>
      </c>
      <c r="BD17" s="194">
        <f t="shared" si="12"/>
        <v>0</v>
      </c>
      <c r="BE17" s="194">
        <f t="shared" si="12"/>
        <v>0</v>
      </c>
      <c r="BF17" s="194">
        <f t="shared" ref="BF17:BH17" si="13">BF10*((BF14*BF15*BF16)/($G$14*$G$15*$G$16))</f>
        <v>0</v>
      </c>
      <c r="BG17" s="194">
        <f t="shared" si="13"/>
        <v>0</v>
      </c>
      <c r="BH17" s="194">
        <f t="shared" si="13"/>
        <v>0</v>
      </c>
      <c r="BI17" s="194">
        <f t="shared" ref="BI17:DT17" si="14">BI10*((BI14*BI15*BI16)/($G$14*$G$15*$G$16))</f>
        <v>0</v>
      </c>
      <c r="BJ17" s="194">
        <f t="shared" si="14"/>
        <v>0</v>
      </c>
      <c r="BK17" s="194">
        <f t="shared" si="14"/>
        <v>0</v>
      </c>
      <c r="BL17" s="194">
        <f t="shared" si="14"/>
        <v>0</v>
      </c>
      <c r="BM17" s="194">
        <f t="shared" si="14"/>
        <v>0</v>
      </c>
      <c r="BN17" s="194">
        <f t="shared" si="14"/>
        <v>0</v>
      </c>
      <c r="BO17" s="194">
        <f t="shared" si="14"/>
        <v>0</v>
      </c>
      <c r="BP17" s="194">
        <f t="shared" si="14"/>
        <v>0</v>
      </c>
      <c r="BQ17" s="194">
        <f t="shared" si="14"/>
        <v>0</v>
      </c>
      <c r="BR17" s="194">
        <f t="shared" si="14"/>
        <v>0</v>
      </c>
      <c r="BS17" s="194">
        <f t="shared" si="14"/>
        <v>0</v>
      </c>
      <c r="BT17" s="194">
        <f t="shared" si="14"/>
        <v>0</v>
      </c>
      <c r="BU17" s="194">
        <f t="shared" si="14"/>
        <v>0</v>
      </c>
      <c r="BV17" s="194">
        <f t="shared" si="14"/>
        <v>0</v>
      </c>
      <c r="BW17" s="194">
        <f t="shared" si="14"/>
        <v>0</v>
      </c>
      <c r="BX17" s="194">
        <f t="shared" si="14"/>
        <v>0</v>
      </c>
      <c r="BY17" s="194">
        <f t="shared" si="14"/>
        <v>0</v>
      </c>
      <c r="BZ17" s="194">
        <f t="shared" si="14"/>
        <v>0</v>
      </c>
      <c r="CA17" s="194">
        <f t="shared" si="14"/>
        <v>0</v>
      </c>
      <c r="CB17" s="194">
        <f t="shared" si="14"/>
        <v>0</v>
      </c>
      <c r="CC17" s="194">
        <f t="shared" si="14"/>
        <v>0</v>
      </c>
      <c r="CD17" s="194">
        <f t="shared" si="14"/>
        <v>0</v>
      </c>
      <c r="CE17" s="194">
        <f t="shared" si="14"/>
        <v>0</v>
      </c>
      <c r="CF17" s="194">
        <f t="shared" si="14"/>
        <v>0</v>
      </c>
      <c r="CG17" s="194">
        <f t="shared" si="14"/>
        <v>0</v>
      </c>
      <c r="CH17" s="194">
        <f t="shared" si="14"/>
        <v>0</v>
      </c>
      <c r="CI17" s="194">
        <f t="shared" si="14"/>
        <v>0</v>
      </c>
      <c r="CJ17" s="194">
        <f t="shared" si="14"/>
        <v>0</v>
      </c>
      <c r="CK17" s="194">
        <f t="shared" si="14"/>
        <v>0</v>
      </c>
      <c r="CL17" s="194">
        <f t="shared" si="14"/>
        <v>0</v>
      </c>
      <c r="CM17" s="194">
        <f t="shared" si="14"/>
        <v>0</v>
      </c>
      <c r="CN17" s="194">
        <f t="shared" si="14"/>
        <v>0</v>
      </c>
      <c r="CO17" s="194">
        <f t="shared" si="14"/>
        <v>0</v>
      </c>
      <c r="CP17" s="194">
        <f t="shared" si="14"/>
        <v>0</v>
      </c>
      <c r="CQ17" s="194">
        <f t="shared" si="14"/>
        <v>0</v>
      </c>
      <c r="CR17" s="194">
        <f t="shared" si="14"/>
        <v>0</v>
      </c>
      <c r="CS17" s="194">
        <f t="shared" si="14"/>
        <v>0</v>
      </c>
      <c r="CT17" s="194">
        <f t="shared" si="14"/>
        <v>0</v>
      </c>
      <c r="CU17" s="194">
        <f t="shared" si="14"/>
        <v>0</v>
      </c>
      <c r="CV17" s="194">
        <f t="shared" si="14"/>
        <v>0</v>
      </c>
      <c r="CW17" s="194">
        <f t="shared" si="14"/>
        <v>0</v>
      </c>
      <c r="CX17" s="194">
        <f t="shared" si="14"/>
        <v>0</v>
      </c>
      <c r="CY17" s="194">
        <f t="shared" si="14"/>
        <v>0</v>
      </c>
      <c r="CZ17" s="194">
        <f t="shared" si="14"/>
        <v>0</v>
      </c>
      <c r="DA17" s="194">
        <f t="shared" si="14"/>
        <v>0</v>
      </c>
      <c r="DB17" s="194">
        <f t="shared" si="14"/>
        <v>0</v>
      </c>
      <c r="DC17" s="194">
        <f t="shared" si="14"/>
        <v>0</v>
      </c>
      <c r="DD17" s="194">
        <f t="shared" si="14"/>
        <v>0</v>
      </c>
      <c r="DE17" s="194">
        <f t="shared" si="14"/>
        <v>0</v>
      </c>
      <c r="DF17" s="194">
        <f t="shared" si="14"/>
        <v>0</v>
      </c>
      <c r="DG17" s="194">
        <f t="shared" si="14"/>
        <v>0</v>
      </c>
      <c r="DH17" s="194">
        <f t="shared" si="14"/>
        <v>0</v>
      </c>
      <c r="DI17" s="194">
        <f t="shared" si="14"/>
        <v>0</v>
      </c>
      <c r="DJ17" s="194">
        <f t="shared" si="14"/>
        <v>0</v>
      </c>
      <c r="DK17" s="194">
        <f t="shared" si="14"/>
        <v>0</v>
      </c>
      <c r="DL17" s="194">
        <f t="shared" si="14"/>
        <v>0</v>
      </c>
      <c r="DM17" s="194">
        <f t="shared" si="14"/>
        <v>0</v>
      </c>
      <c r="DN17" s="194">
        <f t="shared" si="14"/>
        <v>0</v>
      </c>
      <c r="DO17" s="194">
        <f t="shared" si="14"/>
        <v>0</v>
      </c>
      <c r="DP17" s="194">
        <f t="shared" si="14"/>
        <v>0</v>
      </c>
      <c r="DQ17" s="194">
        <f t="shared" si="14"/>
        <v>0</v>
      </c>
      <c r="DR17" s="194">
        <f t="shared" si="14"/>
        <v>0</v>
      </c>
      <c r="DS17" s="194">
        <f t="shared" si="14"/>
        <v>0</v>
      </c>
      <c r="DT17" s="194">
        <f t="shared" si="14"/>
        <v>0</v>
      </c>
      <c r="DU17" s="194">
        <f t="shared" ref="DU17:GF17" si="15">DU10*((DU14*DU15*DU16)/($G$14*$G$15*$G$16))</f>
        <v>0</v>
      </c>
      <c r="DV17" s="194">
        <f t="shared" si="15"/>
        <v>0</v>
      </c>
      <c r="DW17" s="194">
        <f t="shared" si="15"/>
        <v>0</v>
      </c>
      <c r="DX17" s="194">
        <f t="shared" si="15"/>
        <v>0</v>
      </c>
      <c r="DY17" s="194">
        <f t="shared" si="15"/>
        <v>0</v>
      </c>
      <c r="DZ17" s="194">
        <f t="shared" si="15"/>
        <v>0</v>
      </c>
      <c r="EA17" s="194">
        <f t="shared" si="15"/>
        <v>0</v>
      </c>
      <c r="EB17" s="194">
        <f t="shared" si="15"/>
        <v>0</v>
      </c>
      <c r="EC17" s="194">
        <f t="shared" si="15"/>
        <v>0</v>
      </c>
      <c r="ED17" s="194">
        <f t="shared" si="15"/>
        <v>0</v>
      </c>
      <c r="EE17" s="194">
        <f t="shared" si="15"/>
        <v>0</v>
      </c>
      <c r="EF17" s="194">
        <f t="shared" si="15"/>
        <v>0</v>
      </c>
      <c r="EG17" s="194">
        <f t="shared" si="15"/>
        <v>0</v>
      </c>
      <c r="EH17" s="194">
        <f t="shared" si="15"/>
        <v>0</v>
      </c>
      <c r="EI17" s="194">
        <f t="shared" si="15"/>
        <v>0</v>
      </c>
      <c r="EJ17" s="194">
        <f t="shared" si="15"/>
        <v>0</v>
      </c>
      <c r="EK17" s="194">
        <f t="shared" si="15"/>
        <v>0</v>
      </c>
      <c r="EL17" s="194">
        <f t="shared" si="15"/>
        <v>0</v>
      </c>
      <c r="EM17" s="194">
        <f t="shared" si="15"/>
        <v>0</v>
      </c>
      <c r="EN17" s="194">
        <f t="shared" si="15"/>
        <v>0</v>
      </c>
      <c r="EO17" s="194">
        <f t="shared" si="15"/>
        <v>0</v>
      </c>
      <c r="EP17" s="194">
        <f t="shared" si="15"/>
        <v>0</v>
      </c>
      <c r="EQ17" s="194">
        <f t="shared" si="15"/>
        <v>0</v>
      </c>
      <c r="ER17" s="194">
        <f t="shared" si="15"/>
        <v>0</v>
      </c>
      <c r="ES17" s="194">
        <f t="shared" si="15"/>
        <v>0</v>
      </c>
      <c r="ET17" s="194">
        <f t="shared" si="15"/>
        <v>0</v>
      </c>
      <c r="EU17" s="194">
        <f t="shared" si="15"/>
        <v>0</v>
      </c>
      <c r="EV17" s="194">
        <f t="shared" si="15"/>
        <v>0</v>
      </c>
      <c r="EW17" s="194">
        <f t="shared" si="15"/>
        <v>0</v>
      </c>
      <c r="EX17" s="194">
        <f t="shared" si="15"/>
        <v>0</v>
      </c>
      <c r="EY17" s="194">
        <f t="shared" si="15"/>
        <v>0</v>
      </c>
      <c r="EZ17" s="194">
        <f t="shared" si="15"/>
        <v>0</v>
      </c>
      <c r="FA17" s="194">
        <f t="shared" si="15"/>
        <v>0</v>
      </c>
      <c r="FB17" s="194">
        <f t="shared" si="15"/>
        <v>0</v>
      </c>
      <c r="FC17" s="194">
        <f t="shared" si="15"/>
        <v>0</v>
      </c>
      <c r="FD17" s="194">
        <f t="shared" si="15"/>
        <v>0</v>
      </c>
      <c r="FE17" s="194">
        <f t="shared" si="15"/>
        <v>0</v>
      </c>
      <c r="FF17" s="194">
        <f t="shared" si="15"/>
        <v>0</v>
      </c>
      <c r="FG17" s="194">
        <f t="shared" si="15"/>
        <v>0</v>
      </c>
      <c r="FH17" s="194">
        <f t="shared" si="15"/>
        <v>0</v>
      </c>
      <c r="FI17" s="194">
        <f t="shared" si="15"/>
        <v>0</v>
      </c>
      <c r="FJ17" s="194">
        <f t="shared" si="15"/>
        <v>0</v>
      </c>
      <c r="FK17" s="194">
        <f t="shared" si="15"/>
        <v>0</v>
      </c>
      <c r="FL17" s="194">
        <f t="shared" si="15"/>
        <v>0</v>
      </c>
      <c r="FM17" s="194">
        <f t="shared" si="15"/>
        <v>0</v>
      </c>
      <c r="FN17" s="194">
        <f t="shared" si="15"/>
        <v>0</v>
      </c>
      <c r="FO17" s="194">
        <f t="shared" si="15"/>
        <v>0</v>
      </c>
      <c r="FP17" s="194">
        <f t="shared" si="15"/>
        <v>0</v>
      </c>
      <c r="FQ17" s="194">
        <f t="shared" si="15"/>
        <v>0</v>
      </c>
      <c r="FR17" s="194">
        <f t="shared" si="15"/>
        <v>0</v>
      </c>
      <c r="FS17" s="194">
        <f t="shared" si="15"/>
        <v>0</v>
      </c>
      <c r="FT17" s="194">
        <f t="shared" si="15"/>
        <v>0</v>
      </c>
      <c r="FU17" s="194">
        <f t="shared" si="15"/>
        <v>0</v>
      </c>
      <c r="FV17" s="194">
        <f t="shared" si="15"/>
        <v>0</v>
      </c>
      <c r="FW17" s="194">
        <f t="shared" si="15"/>
        <v>0</v>
      </c>
      <c r="FX17" s="194">
        <f t="shared" si="15"/>
        <v>0</v>
      </c>
      <c r="FY17" s="194">
        <f t="shared" si="15"/>
        <v>0</v>
      </c>
      <c r="FZ17" s="194">
        <f t="shared" si="15"/>
        <v>0</v>
      </c>
      <c r="GA17" s="194">
        <f t="shared" si="15"/>
        <v>0</v>
      </c>
      <c r="GB17" s="194">
        <f t="shared" si="15"/>
        <v>0</v>
      </c>
      <c r="GC17" s="194">
        <f t="shared" si="15"/>
        <v>0</v>
      </c>
      <c r="GD17" s="194">
        <f t="shared" si="15"/>
        <v>0</v>
      </c>
      <c r="GE17" s="194">
        <f t="shared" si="15"/>
        <v>0</v>
      </c>
      <c r="GF17" s="194">
        <f t="shared" si="15"/>
        <v>0</v>
      </c>
      <c r="GG17" s="194">
        <f t="shared" ref="GG17:IR17" si="16">GG10*((GG14*GG15*GG16)/($G$14*$G$15*$G$16))</f>
        <v>0</v>
      </c>
      <c r="GH17" s="194">
        <f t="shared" si="16"/>
        <v>0</v>
      </c>
      <c r="GI17" s="194">
        <f t="shared" si="16"/>
        <v>0</v>
      </c>
      <c r="GJ17" s="194">
        <f t="shared" si="16"/>
        <v>0</v>
      </c>
      <c r="GK17" s="194">
        <f t="shared" si="16"/>
        <v>0</v>
      </c>
      <c r="GL17" s="194">
        <f t="shared" si="16"/>
        <v>0</v>
      </c>
      <c r="GM17" s="194">
        <f t="shared" si="16"/>
        <v>0</v>
      </c>
      <c r="GN17" s="194">
        <f t="shared" si="16"/>
        <v>0</v>
      </c>
      <c r="GO17" s="194">
        <f t="shared" si="16"/>
        <v>0</v>
      </c>
      <c r="GP17" s="194">
        <f t="shared" si="16"/>
        <v>0</v>
      </c>
      <c r="GQ17" s="194">
        <f t="shared" si="16"/>
        <v>0</v>
      </c>
      <c r="GR17" s="194">
        <f t="shared" si="16"/>
        <v>0</v>
      </c>
      <c r="GS17" s="194">
        <f t="shared" si="16"/>
        <v>0</v>
      </c>
      <c r="GT17" s="194">
        <f t="shared" si="16"/>
        <v>0</v>
      </c>
      <c r="GU17" s="194">
        <f t="shared" si="16"/>
        <v>0</v>
      </c>
      <c r="GV17" s="194">
        <f t="shared" si="16"/>
        <v>0</v>
      </c>
      <c r="GW17" s="194">
        <f t="shared" si="16"/>
        <v>0</v>
      </c>
      <c r="GX17" s="194">
        <f t="shared" si="16"/>
        <v>0</v>
      </c>
      <c r="GY17" s="194">
        <f t="shared" si="16"/>
        <v>0</v>
      </c>
      <c r="GZ17" s="194">
        <f t="shared" si="16"/>
        <v>0</v>
      </c>
      <c r="HA17" s="194">
        <f t="shared" si="16"/>
        <v>0</v>
      </c>
      <c r="HB17" s="194">
        <f t="shared" si="16"/>
        <v>0</v>
      </c>
      <c r="HC17" s="194">
        <f t="shared" si="16"/>
        <v>0</v>
      </c>
      <c r="HD17" s="194">
        <f t="shared" si="16"/>
        <v>0</v>
      </c>
      <c r="HE17" s="194">
        <f t="shared" si="16"/>
        <v>0</v>
      </c>
      <c r="HF17" s="194">
        <f t="shared" si="16"/>
        <v>0</v>
      </c>
      <c r="HG17" s="194">
        <f t="shared" si="16"/>
        <v>0</v>
      </c>
      <c r="HH17" s="194">
        <f t="shared" si="16"/>
        <v>0</v>
      </c>
      <c r="HI17" s="194">
        <f t="shared" si="16"/>
        <v>0</v>
      </c>
      <c r="HJ17" s="194">
        <f t="shared" si="16"/>
        <v>0</v>
      </c>
      <c r="HK17" s="194">
        <f t="shared" si="16"/>
        <v>0</v>
      </c>
      <c r="HL17" s="194">
        <f t="shared" si="16"/>
        <v>0</v>
      </c>
      <c r="HM17" s="194">
        <f t="shared" si="16"/>
        <v>0</v>
      </c>
      <c r="HN17" s="194">
        <f t="shared" si="16"/>
        <v>0</v>
      </c>
      <c r="HO17" s="194">
        <f t="shared" si="16"/>
        <v>0</v>
      </c>
      <c r="HP17" s="194">
        <f t="shared" si="16"/>
        <v>0</v>
      </c>
      <c r="HQ17" s="194">
        <f t="shared" si="16"/>
        <v>0</v>
      </c>
      <c r="HR17" s="194">
        <f t="shared" si="16"/>
        <v>0</v>
      </c>
      <c r="HS17" s="194">
        <f t="shared" si="16"/>
        <v>0</v>
      </c>
      <c r="HT17" s="194">
        <f t="shared" si="16"/>
        <v>0</v>
      </c>
      <c r="HU17" s="194">
        <f t="shared" si="16"/>
        <v>0</v>
      </c>
      <c r="HV17" s="194">
        <f t="shared" si="16"/>
        <v>0</v>
      </c>
      <c r="HW17" s="194">
        <f t="shared" si="16"/>
        <v>0</v>
      </c>
      <c r="HX17" s="194">
        <f t="shared" si="16"/>
        <v>0</v>
      </c>
      <c r="HY17" s="194">
        <f t="shared" si="16"/>
        <v>0</v>
      </c>
      <c r="HZ17" s="194">
        <f t="shared" si="16"/>
        <v>0</v>
      </c>
      <c r="IA17" s="194">
        <f t="shared" si="16"/>
        <v>0</v>
      </c>
      <c r="IB17" s="194">
        <f t="shared" si="16"/>
        <v>0</v>
      </c>
      <c r="IC17" s="194">
        <f t="shared" si="16"/>
        <v>0</v>
      </c>
      <c r="ID17" s="194">
        <f t="shared" si="16"/>
        <v>0</v>
      </c>
      <c r="IE17" s="194">
        <f t="shared" si="16"/>
        <v>0</v>
      </c>
      <c r="IF17" s="194">
        <f t="shared" si="16"/>
        <v>0</v>
      </c>
      <c r="IG17" s="194">
        <f t="shared" si="16"/>
        <v>0</v>
      </c>
      <c r="IH17" s="194">
        <f t="shared" si="16"/>
        <v>0</v>
      </c>
      <c r="II17" s="194">
        <f t="shared" si="16"/>
        <v>0</v>
      </c>
      <c r="IJ17" s="194">
        <f t="shared" si="16"/>
        <v>0</v>
      </c>
      <c r="IK17" s="194">
        <f t="shared" si="16"/>
        <v>0</v>
      </c>
      <c r="IL17" s="194">
        <f t="shared" si="16"/>
        <v>0</v>
      </c>
      <c r="IM17" s="194">
        <f t="shared" si="16"/>
        <v>0</v>
      </c>
      <c r="IN17" s="194">
        <f t="shared" si="16"/>
        <v>0</v>
      </c>
      <c r="IO17" s="194">
        <f t="shared" si="16"/>
        <v>0</v>
      </c>
      <c r="IP17" s="194">
        <f t="shared" si="16"/>
        <v>0</v>
      </c>
      <c r="IQ17" s="194">
        <f t="shared" si="16"/>
        <v>0</v>
      </c>
      <c r="IR17" s="194">
        <f t="shared" si="16"/>
        <v>0</v>
      </c>
      <c r="IS17" s="194">
        <f t="shared" ref="IS17:KU17" si="17">IS10*((IS14*IS15*IS16)/($G$14*$G$15*$G$16))</f>
        <v>0</v>
      </c>
      <c r="IT17" s="194">
        <f t="shared" si="17"/>
        <v>0</v>
      </c>
      <c r="IU17" s="194">
        <f t="shared" si="17"/>
        <v>0</v>
      </c>
      <c r="IV17" s="194">
        <f t="shared" si="17"/>
        <v>0</v>
      </c>
      <c r="IW17" s="194">
        <f t="shared" si="17"/>
        <v>0</v>
      </c>
      <c r="IX17" s="194">
        <f t="shared" si="17"/>
        <v>0</v>
      </c>
      <c r="IY17" s="194">
        <f t="shared" si="17"/>
        <v>0</v>
      </c>
      <c r="IZ17" s="194">
        <f t="shared" si="17"/>
        <v>0</v>
      </c>
      <c r="JA17" s="194">
        <f t="shared" si="17"/>
        <v>0</v>
      </c>
      <c r="JB17" s="194">
        <f t="shared" si="17"/>
        <v>0</v>
      </c>
      <c r="JC17" s="194">
        <f t="shared" si="17"/>
        <v>0</v>
      </c>
      <c r="JD17" s="194">
        <f t="shared" si="17"/>
        <v>0</v>
      </c>
      <c r="JE17" s="194">
        <f t="shared" si="17"/>
        <v>0</v>
      </c>
      <c r="JF17" s="194">
        <f t="shared" si="17"/>
        <v>0</v>
      </c>
      <c r="JG17" s="194">
        <f t="shared" si="17"/>
        <v>0</v>
      </c>
      <c r="JH17" s="194">
        <f t="shared" si="17"/>
        <v>0</v>
      </c>
      <c r="JI17" s="194">
        <f t="shared" si="17"/>
        <v>0</v>
      </c>
      <c r="JJ17" s="194">
        <f t="shared" si="17"/>
        <v>0</v>
      </c>
      <c r="JK17" s="194">
        <f t="shared" si="17"/>
        <v>0</v>
      </c>
      <c r="JL17" s="194">
        <f t="shared" si="17"/>
        <v>0</v>
      </c>
      <c r="JM17" s="194">
        <f t="shared" si="17"/>
        <v>0</v>
      </c>
      <c r="JN17" s="194">
        <f t="shared" si="17"/>
        <v>0</v>
      </c>
      <c r="JO17" s="194">
        <f t="shared" si="17"/>
        <v>0</v>
      </c>
      <c r="JP17" s="194">
        <f t="shared" si="17"/>
        <v>0</v>
      </c>
      <c r="JQ17" s="194">
        <f t="shared" si="17"/>
        <v>0</v>
      </c>
      <c r="JR17" s="194">
        <f t="shared" si="17"/>
        <v>0</v>
      </c>
      <c r="JS17" s="194">
        <f t="shared" si="17"/>
        <v>0</v>
      </c>
      <c r="JT17" s="194">
        <f t="shared" si="17"/>
        <v>0</v>
      </c>
      <c r="JU17" s="194">
        <f t="shared" si="17"/>
        <v>0</v>
      </c>
      <c r="JV17" s="194">
        <f t="shared" si="17"/>
        <v>0</v>
      </c>
      <c r="JW17" s="194">
        <f t="shared" si="17"/>
        <v>0</v>
      </c>
      <c r="JX17" s="194">
        <f t="shared" si="17"/>
        <v>0</v>
      </c>
      <c r="JY17" s="194">
        <f t="shared" si="17"/>
        <v>0</v>
      </c>
      <c r="JZ17" s="194">
        <f t="shared" si="17"/>
        <v>0</v>
      </c>
      <c r="KA17" s="194">
        <f t="shared" si="17"/>
        <v>0</v>
      </c>
      <c r="KB17" s="194">
        <f t="shared" si="17"/>
        <v>0</v>
      </c>
      <c r="KC17" s="194">
        <f t="shared" si="17"/>
        <v>0</v>
      </c>
      <c r="KD17" s="194">
        <f t="shared" si="17"/>
        <v>0</v>
      </c>
      <c r="KE17" s="194">
        <f t="shared" si="17"/>
        <v>0</v>
      </c>
      <c r="KF17" s="194">
        <f t="shared" si="17"/>
        <v>0</v>
      </c>
      <c r="KG17" s="194">
        <f t="shared" si="17"/>
        <v>0</v>
      </c>
      <c r="KH17" s="194">
        <f t="shared" si="17"/>
        <v>0</v>
      </c>
      <c r="KI17" s="194">
        <f t="shared" si="17"/>
        <v>0</v>
      </c>
      <c r="KJ17" s="194">
        <f t="shared" si="17"/>
        <v>0</v>
      </c>
      <c r="KK17" s="194">
        <f t="shared" si="17"/>
        <v>0</v>
      </c>
      <c r="KL17" s="194">
        <f t="shared" si="17"/>
        <v>0</v>
      </c>
      <c r="KM17" s="194">
        <f t="shared" si="17"/>
        <v>0</v>
      </c>
      <c r="KN17" s="194">
        <f t="shared" si="17"/>
        <v>0</v>
      </c>
      <c r="KO17" s="194">
        <f t="shared" si="17"/>
        <v>0</v>
      </c>
      <c r="KP17" s="194">
        <f t="shared" si="17"/>
        <v>0</v>
      </c>
      <c r="KQ17" s="194">
        <f t="shared" si="17"/>
        <v>0</v>
      </c>
      <c r="KR17" s="194">
        <f t="shared" si="17"/>
        <v>0</v>
      </c>
      <c r="KS17" s="194">
        <f t="shared" si="17"/>
        <v>0</v>
      </c>
      <c r="KT17" s="194">
        <f t="shared" si="17"/>
        <v>0</v>
      </c>
      <c r="KU17" s="194">
        <f t="shared" si="17"/>
        <v>0</v>
      </c>
    </row>
    <row r="18" spans="2:307" ht="17" x14ac:dyDescent="0.15">
      <c r="B18" s="1188"/>
      <c r="C18" s="180" t="s">
        <v>373</v>
      </c>
      <c r="D18" s="180"/>
      <c r="E18" s="180"/>
      <c r="F18" s="186" t="s">
        <v>374</v>
      </c>
      <c r="G18" s="190" t="str">
        <f>IF(LARGE(H18:KU18,1)&gt;1,"ERRO","")</f>
        <v/>
      </c>
      <c r="H18" s="194">
        <f>IFERROR(H17/H10,0)</f>
        <v>0</v>
      </c>
      <c r="I18" s="194">
        <f t="shared" ref="I18:BE18" si="18">IFERROR(I17/I10,0)</f>
        <v>0</v>
      </c>
      <c r="J18" s="194">
        <f t="shared" si="18"/>
        <v>0</v>
      </c>
      <c r="K18" s="194">
        <f t="shared" si="18"/>
        <v>0</v>
      </c>
      <c r="L18" s="194">
        <f t="shared" si="18"/>
        <v>0</v>
      </c>
      <c r="M18" s="194">
        <f t="shared" si="18"/>
        <v>0</v>
      </c>
      <c r="N18" s="194">
        <f t="shared" si="18"/>
        <v>0</v>
      </c>
      <c r="O18" s="194">
        <f t="shared" si="18"/>
        <v>0</v>
      </c>
      <c r="P18" s="194">
        <f t="shared" si="18"/>
        <v>0</v>
      </c>
      <c r="Q18" s="194">
        <f t="shared" si="18"/>
        <v>0</v>
      </c>
      <c r="R18" s="194">
        <f t="shared" si="18"/>
        <v>0</v>
      </c>
      <c r="S18" s="194">
        <f t="shared" si="18"/>
        <v>0</v>
      </c>
      <c r="T18" s="194">
        <f t="shared" si="18"/>
        <v>0</v>
      </c>
      <c r="U18" s="194">
        <f t="shared" si="18"/>
        <v>0</v>
      </c>
      <c r="V18" s="194">
        <f t="shared" si="18"/>
        <v>0</v>
      </c>
      <c r="W18" s="194">
        <f t="shared" si="18"/>
        <v>0</v>
      </c>
      <c r="X18" s="194">
        <f t="shared" si="18"/>
        <v>0</v>
      </c>
      <c r="Y18" s="194">
        <f t="shared" si="18"/>
        <v>0</v>
      </c>
      <c r="Z18" s="194">
        <f t="shared" si="18"/>
        <v>0</v>
      </c>
      <c r="AA18" s="194">
        <f t="shared" si="18"/>
        <v>0</v>
      </c>
      <c r="AB18" s="194">
        <f t="shared" si="18"/>
        <v>0</v>
      </c>
      <c r="AC18" s="194">
        <f t="shared" si="18"/>
        <v>0</v>
      </c>
      <c r="AD18" s="194">
        <f t="shared" si="18"/>
        <v>0</v>
      </c>
      <c r="AE18" s="194">
        <f t="shared" si="18"/>
        <v>0</v>
      </c>
      <c r="AF18" s="194">
        <f t="shared" si="18"/>
        <v>0</v>
      </c>
      <c r="AG18" s="194">
        <f t="shared" si="18"/>
        <v>0</v>
      </c>
      <c r="AH18" s="194">
        <f t="shared" si="18"/>
        <v>0</v>
      </c>
      <c r="AI18" s="194">
        <f t="shared" si="18"/>
        <v>0</v>
      </c>
      <c r="AJ18" s="194">
        <f t="shared" si="18"/>
        <v>0</v>
      </c>
      <c r="AK18" s="194">
        <f t="shared" si="18"/>
        <v>0</v>
      </c>
      <c r="AL18" s="194">
        <f t="shared" si="18"/>
        <v>0</v>
      </c>
      <c r="AM18" s="194">
        <f t="shared" si="18"/>
        <v>0</v>
      </c>
      <c r="AN18" s="194">
        <f t="shared" si="18"/>
        <v>0</v>
      </c>
      <c r="AO18" s="194">
        <f t="shared" si="18"/>
        <v>0</v>
      </c>
      <c r="AP18" s="194">
        <f t="shared" si="18"/>
        <v>0</v>
      </c>
      <c r="AQ18" s="194">
        <f t="shared" si="18"/>
        <v>0</v>
      </c>
      <c r="AR18" s="194">
        <f t="shared" si="18"/>
        <v>0</v>
      </c>
      <c r="AS18" s="194">
        <f t="shared" si="18"/>
        <v>0</v>
      </c>
      <c r="AT18" s="194">
        <f t="shared" si="18"/>
        <v>0</v>
      </c>
      <c r="AU18" s="194">
        <f t="shared" si="18"/>
        <v>0</v>
      </c>
      <c r="AV18" s="194">
        <f t="shared" si="18"/>
        <v>0</v>
      </c>
      <c r="AW18" s="194">
        <f t="shared" si="18"/>
        <v>0</v>
      </c>
      <c r="AX18" s="194">
        <f t="shared" si="18"/>
        <v>0</v>
      </c>
      <c r="AY18" s="194">
        <f t="shared" si="18"/>
        <v>0</v>
      </c>
      <c r="AZ18" s="194">
        <f t="shared" si="18"/>
        <v>0</v>
      </c>
      <c r="BA18" s="194">
        <f t="shared" si="18"/>
        <v>0</v>
      </c>
      <c r="BB18" s="194">
        <f t="shared" si="18"/>
        <v>0</v>
      </c>
      <c r="BC18" s="194">
        <f t="shared" si="18"/>
        <v>0</v>
      </c>
      <c r="BD18" s="194">
        <f t="shared" si="18"/>
        <v>0</v>
      </c>
      <c r="BE18" s="194">
        <f t="shared" si="18"/>
        <v>0</v>
      </c>
      <c r="BF18" s="194">
        <f t="shared" ref="BF18:BH18" si="19">IFERROR(BF17/BF10,0)</f>
        <v>0</v>
      </c>
      <c r="BG18" s="194">
        <f t="shared" si="19"/>
        <v>0</v>
      </c>
      <c r="BH18" s="194">
        <f t="shared" si="19"/>
        <v>0</v>
      </c>
      <c r="BI18" s="194">
        <f t="shared" ref="BI18:DT18" si="20">IFERROR(BI17/BI10,0)</f>
        <v>0</v>
      </c>
      <c r="BJ18" s="194">
        <f t="shared" si="20"/>
        <v>0</v>
      </c>
      <c r="BK18" s="194">
        <f t="shared" si="20"/>
        <v>0</v>
      </c>
      <c r="BL18" s="194">
        <f t="shared" si="20"/>
        <v>0</v>
      </c>
      <c r="BM18" s="194">
        <f t="shared" si="20"/>
        <v>0</v>
      </c>
      <c r="BN18" s="194">
        <f t="shared" si="20"/>
        <v>0</v>
      </c>
      <c r="BO18" s="194">
        <f t="shared" si="20"/>
        <v>0</v>
      </c>
      <c r="BP18" s="194">
        <f t="shared" si="20"/>
        <v>0</v>
      </c>
      <c r="BQ18" s="194">
        <f t="shared" si="20"/>
        <v>0</v>
      </c>
      <c r="BR18" s="194">
        <f t="shared" si="20"/>
        <v>0</v>
      </c>
      <c r="BS18" s="194">
        <f t="shared" si="20"/>
        <v>0</v>
      </c>
      <c r="BT18" s="194">
        <f t="shared" si="20"/>
        <v>0</v>
      </c>
      <c r="BU18" s="194">
        <f t="shared" si="20"/>
        <v>0</v>
      </c>
      <c r="BV18" s="194">
        <f t="shared" si="20"/>
        <v>0</v>
      </c>
      <c r="BW18" s="194">
        <f t="shared" si="20"/>
        <v>0</v>
      </c>
      <c r="BX18" s="194">
        <f t="shared" si="20"/>
        <v>0</v>
      </c>
      <c r="BY18" s="194">
        <f t="shared" si="20"/>
        <v>0</v>
      </c>
      <c r="BZ18" s="194">
        <f t="shared" si="20"/>
        <v>0</v>
      </c>
      <c r="CA18" s="194">
        <f t="shared" si="20"/>
        <v>0</v>
      </c>
      <c r="CB18" s="194">
        <f t="shared" si="20"/>
        <v>0</v>
      </c>
      <c r="CC18" s="194">
        <f t="shared" si="20"/>
        <v>0</v>
      </c>
      <c r="CD18" s="194">
        <f t="shared" si="20"/>
        <v>0</v>
      </c>
      <c r="CE18" s="194">
        <f t="shared" si="20"/>
        <v>0</v>
      </c>
      <c r="CF18" s="194">
        <f t="shared" si="20"/>
        <v>0</v>
      </c>
      <c r="CG18" s="194">
        <f t="shared" si="20"/>
        <v>0</v>
      </c>
      <c r="CH18" s="194">
        <f t="shared" si="20"/>
        <v>0</v>
      </c>
      <c r="CI18" s="194">
        <f t="shared" si="20"/>
        <v>0</v>
      </c>
      <c r="CJ18" s="194">
        <f t="shared" si="20"/>
        <v>0</v>
      </c>
      <c r="CK18" s="194">
        <f t="shared" si="20"/>
        <v>0</v>
      </c>
      <c r="CL18" s="194">
        <f t="shared" si="20"/>
        <v>0</v>
      </c>
      <c r="CM18" s="194">
        <f t="shared" si="20"/>
        <v>0</v>
      </c>
      <c r="CN18" s="194">
        <f t="shared" si="20"/>
        <v>0</v>
      </c>
      <c r="CO18" s="194">
        <f t="shared" si="20"/>
        <v>0</v>
      </c>
      <c r="CP18" s="194">
        <f t="shared" si="20"/>
        <v>0</v>
      </c>
      <c r="CQ18" s="194">
        <f t="shared" si="20"/>
        <v>0</v>
      </c>
      <c r="CR18" s="194">
        <f t="shared" si="20"/>
        <v>0</v>
      </c>
      <c r="CS18" s="194">
        <f t="shared" si="20"/>
        <v>0</v>
      </c>
      <c r="CT18" s="194">
        <f t="shared" si="20"/>
        <v>0</v>
      </c>
      <c r="CU18" s="194">
        <f t="shared" si="20"/>
        <v>0</v>
      </c>
      <c r="CV18" s="194">
        <f t="shared" si="20"/>
        <v>0</v>
      </c>
      <c r="CW18" s="194">
        <f t="shared" si="20"/>
        <v>0</v>
      </c>
      <c r="CX18" s="194">
        <f t="shared" si="20"/>
        <v>0</v>
      </c>
      <c r="CY18" s="194">
        <f t="shared" si="20"/>
        <v>0</v>
      </c>
      <c r="CZ18" s="194">
        <f t="shared" si="20"/>
        <v>0</v>
      </c>
      <c r="DA18" s="194">
        <f t="shared" si="20"/>
        <v>0</v>
      </c>
      <c r="DB18" s="194">
        <f t="shared" si="20"/>
        <v>0</v>
      </c>
      <c r="DC18" s="194">
        <f t="shared" si="20"/>
        <v>0</v>
      </c>
      <c r="DD18" s="194">
        <f t="shared" si="20"/>
        <v>0</v>
      </c>
      <c r="DE18" s="194">
        <f t="shared" si="20"/>
        <v>0</v>
      </c>
      <c r="DF18" s="194">
        <f t="shared" si="20"/>
        <v>0</v>
      </c>
      <c r="DG18" s="194">
        <f t="shared" si="20"/>
        <v>0</v>
      </c>
      <c r="DH18" s="194">
        <f t="shared" si="20"/>
        <v>0</v>
      </c>
      <c r="DI18" s="194">
        <f t="shared" si="20"/>
        <v>0</v>
      </c>
      <c r="DJ18" s="194">
        <f t="shared" si="20"/>
        <v>0</v>
      </c>
      <c r="DK18" s="194">
        <f t="shared" si="20"/>
        <v>0</v>
      </c>
      <c r="DL18" s="194">
        <f t="shared" si="20"/>
        <v>0</v>
      </c>
      <c r="DM18" s="194">
        <f t="shared" si="20"/>
        <v>0</v>
      </c>
      <c r="DN18" s="194">
        <f t="shared" si="20"/>
        <v>0</v>
      </c>
      <c r="DO18" s="194">
        <f t="shared" si="20"/>
        <v>0</v>
      </c>
      <c r="DP18" s="194">
        <f t="shared" si="20"/>
        <v>0</v>
      </c>
      <c r="DQ18" s="194">
        <f t="shared" si="20"/>
        <v>0</v>
      </c>
      <c r="DR18" s="194">
        <f t="shared" si="20"/>
        <v>0</v>
      </c>
      <c r="DS18" s="194">
        <f t="shared" si="20"/>
        <v>0</v>
      </c>
      <c r="DT18" s="194">
        <f t="shared" si="20"/>
        <v>0</v>
      </c>
      <c r="DU18" s="194">
        <f t="shared" ref="DU18:GF18" si="21">IFERROR(DU17/DU10,0)</f>
        <v>0</v>
      </c>
      <c r="DV18" s="194">
        <f t="shared" si="21"/>
        <v>0</v>
      </c>
      <c r="DW18" s="194">
        <f t="shared" si="21"/>
        <v>0</v>
      </c>
      <c r="DX18" s="194">
        <f t="shared" si="21"/>
        <v>0</v>
      </c>
      <c r="DY18" s="194">
        <f t="shared" si="21"/>
        <v>0</v>
      </c>
      <c r="DZ18" s="194">
        <f t="shared" si="21"/>
        <v>0</v>
      </c>
      <c r="EA18" s="194">
        <f t="shared" si="21"/>
        <v>0</v>
      </c>
      <c r="EB18" s="194">
        <f t="shared" si="21"/>
        <v>0</v>
      </c>
      <c r="EC18" s="194">
        <f t="shared" si="21"/>
        <v>0</v>
      </c>
      <c r="ED18" s="194">
        <f t="shared" si="21"/>
        <v>0</v>
      </c>
      <c r="EE18" s="194">
        <f t="shared" si="21"/>
        <v>0</v>
      </c>
      <c r="EF18" s="194">
        <f t="shared" si="21"/>
        <v>0</v>
      </c>
      <c r="EG18" s="194">
        <f t="shared" si="21"/>
        <v>0</v>
      </c>
      <c r="EH18" s="194">
        <f t="shared" si="21"/>
        <v>0</v>
      </c>
      <c r="EI18" s="194">
        <f t="shared" si="21"/>
        <v>0</v>
      </c>
      <c r="EJ18" s="194">
        <f t="shared" si="21"/>
        <v>0</v>
      </c>
      <c r="EK18" s="194">
        <f t="shared" si="21"/>
        <v>0</v>
      </c>
      <c r="EL18" s="194">
        <f t="shared" si="21"/>
        <v>0</v>
      </c>
      <c r="EM18" s="194">
        <f t="shared" si="21"/>
        <v>0</v>
      </c>
      <c r="EN18" s="194">
        <f t="shared" si="21"/>
        <v>0</v>
      </c>
      <c r="EO18" s="194">
        <f t="shared" si="21"/>
        <v>0</v>
      </c>
      <c r="EP18" s="194">
        <f t="shared" si="21"/>
        <v>0</v>
      </c>
      <c r="EQ18" s="194">
        <f t="shared" si="21"/>
        <v>0</v>
      </c>
      <c r="ER18" s="194">
        <f t="shared" si="21"/>
        <v>0</v>
      </c>
      <c r="ES18" s="194">
        <f t="shared" si="21"/>
        <v>0</v>
      </c>
      <c r="ET18" s="194">
        <f t="shared" si="21"/>
        <v>0</v>
      </c>
      <c r="EU18" s="194">
        <f t="shared" si="21"/>
        <v>0</v>
      </c>
      <c r="EV18" s="194">
        <f t="shared" si="21"/>
        <v>0</v>
      </c>
      <c r="EW18" s="194">
        <f t="shared" si="21"/>
        <v>0</v>
      </c>
      <c r="EX18" s="194">
        <f t="shared" si="21"/>
        <v>0</v>
      </c>
      <c r="EY18" s="194">
        <f t="shared" si="21"/>
        <v>0</v>
      </c>
      <c r="EZ18" s="194">
        <f t="shared" si="21"/>
        <v>0</v>
      </c>
      <c r="FA18" s="194">
        <f t="shared" si="21"/>
        <v>0</v>
      </c>
      <c r="FB18" s="194">
        <f t="shared" si="21"/>
        <v>0</v>
      </c>
      <c r="FC18" s="194">
        <f t="shared" si="21"/>
        <v>0</v>
      </c>
      <c r="FD18" s="194">
        <f t="shared" si="21"/>
        <v>0</v>
      </c>
      <c r="FE18" s="194">
        <f t="shared" si="21"/>
        <v>0</v>
      </c>
      <c r="FF18" s="194">
        <f t="shared" si="21"/>
        <v>0</v>
      </c>
      <c r="FG18" s="194">
        <f t="shared" si="21"/>
        <v>0</v>
      </c>
      <c r="FH18" s="194">
        <f t="shared" si="21"/>
        <v>0</v>
      </c>
      <c r="FI18" s="194">
        <f t="shared" si="21"/>
        <v>0</v>
      </c>
      <c r="FJ18" s="194">
        <f t="shared" si="21"/>
        <v>0</v>
      </c>
      <c r="FK18" s="194">
        <f t="shared" si="21"/>
        <v>0</v>
      </c>
      <c r="FL18" s="194">
        <f t="shared" si="21"/>
        <v>0</v>
      </c>
      <c r="FM18" s="194">
        <f t="shared" si="21"/>
        <v>0</v>
      </c>
      <c r="FN18" s="194">
        <f t="shared" si="21"/>
        <v>0</v>
      </c>
      <c r="FO18" s="194">
        <f t="shared" si="21"/>
        <v>0</v>
      </c>
      <c r="FP18" s="194">
        <f t="shared" si="21"/>
        <v>0</v>
      </c>
      <c r="FQ18" s="194">
        <f t="shared" si="21"/>
        <v>0</v>
      </c>
      <c r="FR18" s="194">
        <f t="shared" si="21"/>
        <v>0</v>
      </c>
      <c r="FS18" s="194">
        <f t="shared" si="21"/>
        <v>0</v>
      </c>
      <c r="FT18" s="194">
        <f t="shared" si="21"/>
        <v>0</v>
      </c>
      <c r="FU18" s="194">
        <f t="shared" si="21"/>
        <v>0</v>
      </c>
      <c r="FV18" s="194">
        <f t="shared" si="21"/>
        <v>0</v>
      </c>
      <c r="FW18" s="194">
        <f t="shared" si="21"/>
        <v>0</v>
      </c>
      <c r="FX18" s="194">
        <f t="shared" si="21"/>
        <v>0</v>
      </c>
      <c r="FY18" s="194">
        <f t="shared" si="21"/>
        <v>0</v>
      </c>
      <c r="FZ18" s="194">
        <f t="shared" si="21"/>
        <v>0</v>
      </c>
      <c r="GA18" s="194">
        <f t="shared" si="21"/>
        <v>0</v>
      </c>
      <c r="GB18" s="194">
        <f t="shared" si="21"/>
        <v>0</v>
      </c>
      <c r="GC18" s="194">
        <f t="shared" si="21"/>
        <v>0</v>
      </c>
      <c r="GD18" s="194">
        <f t="shared" si="21"/>
        <v>0</v>
      </c>
      <c r="GE18" s="194">
        <f t="shared" si="21"/>
        <v>0</v>
      </c>
      <c r="GF18" s="194">
        <f t="shared" si="21"/>
        <v>0</v>
      </c>
      <c r="GG18" s="194">
        <f t="shared" ref="GG18:IR18" si="22">IFERROR(GG17/GG10,0)</f>
        <v>0</v>
      </c>
      <c r="GH18" s="194">
        <f t="shared" si="22"/>
        <v>0</v>
      </c>
      <c r="GI18" s="194">
        <f t="shared" si="22"/>
        <v>0</v>
      </c>
      <c r="GJ18" s="194">
        <f t="shared" si="22"/>
        <v>0</v>
      </c>
      <c r="GK18" s="194">
        <f t="shared" si="22"/>
        <v>0</v>
      </c>
      <c r="GL18" s="194">
        <f t="shared" si="22"/>
        <v>0</v>
      </c>
      <c r="GM18" s="194">
        <f t="shared" si="22"/>
        <v>0</v>
      </c>
      <c r="GN18" s="194">
        <f t="shared" si="22"/>
        <v>0</v>
      </c>
      <c r="GO18" s="194">
        <f t="shared" si="22"/>
        <v>0</v>
      </c>
      <c r="GP18" s="194">
        <f t="shared" si="22"/>
        <v>0</v>
      </c>
      <c r="GQ18" s="194">
        <f t="shared" si="22"/>
        <v>0</v>
      </c>
      <c r="GR18" s="194">
        <f t="shared" si="22"/>
        <v>0</v>
      </c>
      <c r="GS18" s="194">
        <f t="shared" si="22"/>
        <v>0</v>
      </c>
      <c r="GT18" s="194">
        <f t="shared" si="22"/>
        <v>0</v>
      </c>
      <c r="GU18" s="194">
        <f t="shared" si="22"/>
        <v>0</v>
      </c>
      <c r="GV18" s="194">
        <f t="shared" si="22"/>
        <v>0</v>
      </c>
      <c r="GW18" s="194">
        <f t="shared" si="22"/>
        <v>0</v>
      </c>
      <c r="GX18" s="194">
        <f t="shared" si="22"/>
        <v>0</v>
      </c>
      <c r="GY18" s="194">
        <f t="shared" si="22"/>
        <v>0</v>
      </c>
      <c r="GZ18" s="194">
        <f t="shared" si="22"/>
        <v>0</v>
      </c>
      <c r="HA18" s="194">
        <f t="shared" si="22"/>
        <v>0</v>
      </c>
      <c r="HB18" s="194">
        <f t="shared" si="22"/>
        <v>0</v>
      </c>
      <c r="HC18" s="194">
        <f t="shared" si="22"/>
        <v>0</v>
      </c>
      <c r="HD18" s="194">
        <f t="shared" si="22"/>
        <v>0</v>
      </c>
      <c r="HE18" s="194">
        <f t="shared" si="22"/>
        <v>0</v>
      </c>
      <c r="HF18" s="194">
        <f t="shared" si="22"/>
        <v>0</v>
      </c>
      <c r="HG18" s="194">
        <f t="shared" si="22"/>
        <v>0</v>
      </c>
      <c r="HH18" s="194">
        <f t="shared" si="22"/>
        <v>0</v>
      </c>
      <c r="HI18" s="194">
        <f t="shared" si="22"/>
        <v>0</v>
      </c>
      <c r="HJ18" s="194">
        <f t="shared" si="22"/>
        <v>0</v>
      </c>
      <c r="HK18" s="194">
        <f t="shared" si="22"/>
        <v>0</v>
      </c>
      <c r="HL18" s="194">
        <f t="shared" si="22"/>
        <v>0</v>
      </c>
      <c r="HM18" s="194">
        <f t="shared" si="22"/>
        <v>0</v>
      </c>
      <c r="HN18" s="194">
        <f t="shared" si="22"/>
        <v>0</v>
      </c>
      <c r="HO18" s="194">
        <f t="shared" si="22"/>
        <v>0</v>
      </c>
      <c r="HP18" s="194">
        <f t="shared" si="22"/>
        <v>0</v>
      </c>
      <c r="HQ18" s="194">
        <f t="shared" si="22"/>
        <v>0</v>
      </c>
      <c r="HR18" s="194">
        <f t="shared" si="22"/>
        <v>0</v>
      </c>
      <c r="HS18" s="194">
        <f t="shared" si="22"/>
        <v>0</v>
      </c>
      <c r="HT18" s="194">
        <f t="shared" si="22"/>
        <v>0</v>
      </c>
      <c r="HU18" s="194">
        <f t="shared" si="22"/>
        <v>0</v>
      </c>
      <c r="HV18" s="194">
        <f t="shared" si="22"/>
        <v>0</v>
      </c>
      <c r="HW18" s="194">
        <f t="shared" si="22"/>
        <v>0</v>
      </c>
      <c r="HX18" s="194">
        <f t="shared" si="22"/>
        <v>0</v>
      </c>
      <c r="HY18" s="194">
        <f t="shared" si="22"/>
        <v>0</v>
      </c>
      <c r="HZ18" s="194">
        <f t="shared" si="22"/>
        <v>0</v>
      </c>
      <c r="IA18" s="194">
        <f t="shared" si="22"/>
        <v>0</v>
      </c>
      <c r="IB18" s="194">
        <f t="shared" si="22"/>
        <v>0</v>
      </c>
      <c r="IC18" s="194">
        <f t="shared" si="22"/>
        <v>0</v>
      </c>
      <c r="ID18" s="194">
        <f t="shared" si="22"/>
        <v>0</v>
      </c>
      <c r="IE18" s="194">
        <f t="shared" si="22"/>
        <v>0</v>
      </c>
      <c r="IF18" s="194">
        <f t="shared" si="22"/>
        <v>0</v>
      </c>
      <c r="IG18" s="194">
        <f t="shared" si="22"/>
        <v>0</v>
      </c>
      <c r="IH18" s="194">
        <f t="shared" si="22"/>
        <v>0</v>
      </c>
      <c r="II18" s="194">
        <f t="shared" si="22"/>
        <v>0</v>
      </c>
      <c r="IJ18" s="194">
        <f t="shared" si="22"/>
        <v>0</v>
      </c>
      <c r="IK18" s="194">
        <f t="shared" si="22"/>
        <v>0</v>
      </c>
      <c r="IL18" s="194">
        <f t="shared" si="22"/>
        <v>0</v>
      </c>
      <c r="IM18" s="194">
        <f t="shared" si="22"/>
        <v>0</v>
      </c>
      <c r="IN18" s="194">
        <f t="shared" si="22"/>
        <v>0</v>
      </c>
      <c r="IO18" s="194">
        <f t="shared" si="22"/>
        <v>0</v>
      </c>
      <c r="IP18" s="194">
        <f t="shared" si="22"/>
        <v>0</v>
      </c>
      <c r="IQ18" s="194">
        <f t="shared" si="22"/>
        <v>0</v>
      </c>
      <c r="IR18" s="194">
        <f t="shared" si="22"/>
        <v>0</v>
      </c>
      <c r="IS18" s="194">
        <f t="shared" ref="IS18:KU18" si="23">IFERROR(IS17/IS10,0)</f>
        <v>0</v>
      </c>
      <c r="IT18" s="194">
        <f t="shared" si="23"/>
        <v>0</v>
      </c>
      <c r="IU18" s="194">
        <f t="shared" si="23"/>
        <v>0</v>
      </c>
      <c r="IV18" s="194">
        <f t="shared" si="23"/>
        <v>0</v>
      </c>
      <c r="IW18" s="194">
        <f t="shared" si="23"/>
        <v>0</v>
      </c>
      <c r="IX18" s="194">
        <f t="shared" si="23"/>
        <v>0</v>
      </c>
      <c r="IY18" s="194">
        <f t="shared" si="23"/>
        <v>0</v>
      </c>
      <c r="IZ18" s="194">
        <f t="shared" si="23"/>
        <v>0</v>
      </c>
      <c r="JA18" s="194">
        <f t="shared" si="23"/>
        <v>0</v>
      </c>
      <c r="JB18" s="194">
        <f t="shared" si="23"/>
        <v>0</v>
      </c>
      <c r="JC18" s="194">
        <f t="shared" si="23"/>
        <v>0</v>
      </c>
      <c r="JD18" s="194">
        <f t="shared" si="23"/>
        <v>0</v>
      </c>
      <c r="JE18" s="194">
        <f t="shared" si="23"/>
        <v>0</v>
      </c>
      <c r="JF18" s="194">
        <f t="shared" si="23"/>
        <v>0</v>
      </c>
      <c r="JG18" s="194">
        <f t="shared" si="23"/>
        <v>0</v>
      </c>
      <c r="JH18" s="194">
        <f t="shared" si="23"/>
        <v>0</v>
      </c>
      <c r="JI18" s="194">
        <f t="shared" si="23"/>
        <v>0</v>
      </c>
      <c r="JJ18" s="194">
        <f t="shared" si="23"/>
        <v>0</v>
      </c>
      <c r="JK18" s="194">
        <f t="shared" si="23"/>
        <v>0</v>
      </c>
      <c r="JL18" s="194">
        <f t="shared" si="23"/>
        <v>0</v>
      </c>
      <c r="JM18" s="194">
        <f t="shared" si="23"/>
        <v>0</v>
      </c>
      <c r="JN18" s="194">
        <f t="shared" si="23"/>
        <v>0</v>
      </c>
      <c r="JO18" s="194">
        <f t="shared" si="23"/>
        <v>0</v>
      </c>
      <c r="JP18" s="194">
        <f t="shared" si="23"/>
        <v>0</v>
      </c>
      <c r="JQ18" s="194">
        <f t="shared" si="23"/>
        <v>0</v>
      </c>
      <c r="JR18" s="194">
        <f t="shared" si="23"/>
        <v>0</v>
      </c>
      <c r="JS18" s="194">
        <f t="shared" si="23"/>
        <v>0</v>
      </c>
      <c r="JT18" s="194">
        <f t="shared" si="23"/>
        <v>0</v>
      </c>
      <c r="JU18" s="194">
        <f t="shared" si="23"/>
        <v>0</v>
      </c>
      <c r="JV18" s="194">
        <f t="shared" si="23"/>
        <v>0</v>
      </c>
      <c r="JW18" s="194">
        <f t="shared" si="23"/>
        <v>0</v>
      </c>
      <c r="JX18" s="194">
        <f t="shared" si="23"/>
        <v>0</v>
      </c>
      <c r="JY18" s="194">
        <f t="shared" si="23"/>
        <v>0</v>
      </c>
      <c r="JZ18" s="194">
        <f t="shared" si="23"/>
        <v>0</v>
      </c>
      <c r="KA18" s="194">
        <f t="shared" si="23"/>
        <v>0</v>
      </c>
      <c r="KB18" s="194">
        <f t="shared" si="23"/>
        <v>0</v>
      </c>
      <c r="KC18" s="194">
        <f t="shared" si="23"/>
        <v>0</v>
      </c>
      <c r="KD18" s="194">
        <f t="shared" si="23"/>
        <v>0</v>
      </c>
      <c r="KE18" s="194">
        <f t="shared" si="23"/>
        <v>0</v>
      </c>
      <c r="KF18" s="194">
        <f t="shared" si="23"/>
        <v>0</v>
      </c>
      <c r="KG18" s="194">
        <f t="shared" si="23"/>
        <v>0</v>
      </c>
      <c r="KH18" s="194">
        <f t="shared" si="23"/>
        <v>0</v>
      </c>
      <c r="KI18" s="194">
        <f t="shared" si="23"/>
        <v>0</v>
      </c>
      <c r="KJ18" s="194">
        <f t="shared" si="23"/>
        <v>0</v>
      </c>
      <c r="KK18" s="194">
        <f t="shared" si="23"/>
        <v>0</v>
      </c>
      <c r="KL18" s="194">
        <f t="shared" si="23"/>
        <v>0</v>
      </c>
      <c r="KM18" s="194">
        <f t="shared" si="23"/>
        <v>0</v>
      </c>
      <c r="KN18" s="194">
        <f t="shared" si="23"/>
        <v>0</v>
      </c>
      <c r="KO18" s="194">
        <f t="shared" si="23"/>
        <v>0</v>
      </c>
      <c r="KP18" s="194">
        <f t="shared" si="23"/>
        <v>0</v>
      </c>
      <c r="KQ18" s="194">
        <f t="shared" si="23"/>
        <v>0</v>
      </c>
      <c r="KR18" s="194">
        <f t="shared" si="23"/>
        <v>0</v>
      </c>
      <c r="KS18" s="194">
        <f t="shared" si="23"/>
        <v>0</v>
      </c>
      <c r="KT18" s="194">
        <f t="shared" si="23"/>
        <v>0</v>
      </c>
      <c r="KU18" s="194">
        <f t="shared" si="23"/>
        <v>0</v>
      </c>
    </row>
    <row r="19" spans="2:307" ht="17" x14ac:dyDescent="0.15">
      <c r="B19" s="175">
        <f>B14+1</f>
        <v>7</v>
      </c>
      <c r="C19" s="180" t="s">
        <v>375</v>
      </c>
      <c r="D19" s="180"/>
      <c r="E19" s="185" t="s">
        <v>376</v>
      </c>
      <c r="F19" s="186" t="s">
        <v>377</v>
      </c>
      <c r="G19" s="195">
        <f>SUM(H19:KU19)</f>
        <v>0</v>
      </c>
      <c r="H19" s="193">
        <f>(H10*H13)/1000</f>
        <v>0</v>
      </c>
      <c r="I19" s="193">
        <f t="shared" ref="I19:BE19" si="24">(I10*I13)/1000</f>
        <v>0</v>
      </c>
      <c r="J19" s="193">
        <f t="shared" si="24"/>
        <v>0</v>
      </c>
      <c r="K19" s="193">
        <f t="shared" si="24"/>
        <v>0</v>
      </c>
      <c r="L19" s="193">
        <f t="shared" si="24"/>
        <v>0</v>
      </c>
      <c r="M19" s="193">
        <f t="shared" si="24"/>
        <v>0</v>
      </c>
      <c r="N19" s="193">
        <f t="shared" si="24"/>
        <v>0</v>
      </c>
      <c r="O19" s="193">
        <f t="shared" si="24"/>
        <v>0</v>
      </c>
      <c r="P19" s="193">
        <f t="shared" si="24"/>
        <v>0</v>
      </c>
      <c r="Q19" s="193">
        <f t="shared" si="24"/>
        <v>0</v>
      </c>
      <c r="R19" s="193">
        <f t="shared" si="24"/>
        <v>0</v>
      </c>
      <c r="S19" s="193">
        <f t="shared" si="24"/>
        <v>0</v>
      </c>
      <c r="T19" s="193">
        <f t="shared" si="24"/>
        <v>0</v>
      </c>
      <c r="U19" s="193">
        <f t="shared" si="24"/>
        <v>0</v>
      </c>
      <c r="V19" s="193">
        <f t="shared" si="24"/>
        <v>0</v>
      </c>
      <c r="W19" s="193">
        <f t="shared" si="24"/>
        <v>0</v>
      </c>
      <c r="X19" s="193">
        <f t="shared" si="24"/>
        <v>0</v>
      </c>
      <c r="Y19" s="193">
        <f t="shared" si="24"/>
        <v>0</v>
      </c>
      <c r="Z19" s="193">
        <f t="shared" si="24"/>
        <v>0</v>
      </c>
      <c r="AA19" s="193">
        <f t="shared" si="24"/>
        <v>0</v>
      </c>
      <c r="AB19" s="193">
        <f t="shared" si="24"/>
        <v>0</v>
      </c>
      <c r="AC19" s="193">
        <f t="shared" si="24"/>
        <v>0</v>
      </c>
      <c r="AD19" s="193">
        <f t="shared" si="24"/>
        <v>0</v>
      </c>
      <c r="AE19" s="193">
        <f t="shared" si="24"/>
        <v>0</v>
      </c>
      <c r="AF19" s="193">
        <f t="shared" si="24"/>
        <v>0</v>
      </c>
      <c r="AG19" s="193">
        <f t="shared" si="24"/>
        <v>0</v>
      </c>
      <c r="AH19" s="193">
        <f t="shared" si="24"/>
        <v>0</v>
      </c>
      <c r="AI19" s="193">
        <f t="shared" si="24"/>
        <v>0</v>
      </c>
      <c r="AJ19" s="193">
        <f t="shared" si="24"/>
        <v>0</v>
      </c>
      <c r="AK19" s="193">
        <f t="shared" si="24"/>
        <v>0</v>
      </c>
      <c r="AL19" s="193">
        <f t="shared" si="24"/>
        <v>0</v>
      </c>
      <c r="AM19" s="193">
        <f t="shared" si="24"/>
        <v>0</v>
      </c>
      <c r="AN19" s="193">
        <f t="shared" si="24"/>
        <v>0</v>
      </c>
      <c r="AO19" s="193">
        <f t="shared" si="24"/>
        <v>0</v>
      </c>
      <c r="AP19" s="193">
        <f t="shared" si="24"/>
        <v>0</v>
      </c>
      <c r="AQ19" s="193">
        <f t="shared" si="24"/>
        <v>0</v>
      </c>
      <c r="AR19" s="193">
        <f t="shared" si="24"/>
        <v>0</v>
      </c>
      <c r="AS19" s="193">
        <f t="shared" si="24"/>
        <v>0</v>
      </c>
      <c r="AT19" s="193">
        <f t="shared" si="24"/>
        <v>0</v>
      </c>
      <c r="AU19" s="193">
        <f t="shared" si="24"/>
        <v>0</v>
      </c>
      <c r="AV19" s="193">
        <f t="shared" si="24"/>
        <v>0</v>
      </c>
      <c r="AW19" s="193">
        <f t="shared" si="24"/>
        <v>0</v>
      </c>
      <c r="AX19" s="193">
        <f t="shared" si="24"/>
        <v>0</v>
      </c>
      <c r="AY19" s="193">
        <f t="shared" si="24"/>
        <v>0</v>
      </c>
      <c r="AZ19" s="193">
        <f t="shared" si="24"/>
        <v>0</v>
      </c>
      <c r="BA19" s="193">
        <f t="shared" si="24"/>
        <v>0</v>
      </c>
      <c r="BB19" s="193">
        <f t="shared" si="24"/>
        <v>0</v>
      </c>
      <c r="BC19" s="193">
        <f t="shared" si="24"/>
        <v>0</v>
      </c>
      <c r="BD19" s="193">
        <f t="shared" si="24"/>
        <v>0</v>
      </c>
      <c r="BE19" s="193">
        <f t="shared" si="24"/>
        <v>0</v>
      </c>
      <c r="BF19" s="193">
        <f t="shared" ref="BF19:BH19" si="25">(BF10*BF13)/1000</f>
        <v>0</v>
      </c>
      <c r="BG19" s="193">
        <f t="shared" si="25"/>
        <v>0</v>
      </c>
      <c r="BH19" s="193">
        <f t="shared" si="25"/>
        <v>0</v>
      </c>
      <c r="BI19" s="193">
        <f t="shared" ref="BI19:DT19" si="26">(BI10*BI13)/1000</f>
        <v>0</v>
      </c>
      <c r="BJ19" s="193">
        <f t="shared" si="26"/>
        <v>0</v>
      </c>
      <c r="BK19" s="193">
        <f t="shared" si="26"/>
        <v>0</v>
      </c>
      <c r="BL19" s="193">
        <f t="shared" si="26"/>
        <v>0</v>
      </c>
      <c r="BM19" s="193">
        <f t="shared" si="26"/>
        <v>0</v>
      </c>
      <c r="BN19" s="193">
        <f t="shared" si="26"/>
        <v>0</v>
      </c>
      <c r="BO19" s="193">
        <f t="shared" si="26"/>
        <v>0</v>
      </c>
      <c r="BP19" s="193">
        <f t="shared" si="26"/>
        <v>0</v>
      </c>
      <c r="BQ19" s="193">
        <f t="shared" si="26"/>
        <v>0</v>
      </c>
      <c r="BR19" s="193">
        <f t="shared" si="26"/>
        <v>0</v>
      </c>
      <c r="BS19" s="193">
        <f t="shared" si="26"/>
        <v>0</v>
      </c>
      <c r="BT19" s="193">
        <f t="shared" si="26"/>
        <v>0</v>
      </c>
      <c r="BU19" s="193">
        <f t="shared" si="26"/>
        <v>0</v>
      </c>
      <c r="BV19" s="193">
        <f t="shared" si="26"/>
        <v>0</v>
      </c>
      <c r="BW19" s="193">
        <f t="shared" si="26"/>
        <v>0</v>
      </c>
      <c r="BX19" s="193">
        <f t="shared" si="26"/>
        <v>0</v>
      </c>
      <c r="BY19" s="193">
        <f t="shared" si="26"/>
        <v>0</v>
      </c>
      <c r="BZ19" s="193">
        <f t="shared" si="26"/>
        <v>0</v>
      </c>
      <c r="CA19" s="193">
        <f t="shared" si="26"/>
        <v>0</v>
      </c>
      <c r="CB19" s="193">
        <f t="shared" si="26"/>
        <v>0</v>
      </c>
      <c r="CC19" s="193">
        <f t="shared" si="26"/>
        <v>0</v>
      </c>
      <c r="CD19" s="193">
        <f t="shared" si="26"/>
        <v>0</v>
      </c>
      <c r="CE19" s="193">
        <f t="shared" si="26"/>
        <v>0</v>
      </c>
      <c r="CF19" s="193">
        <f t="shared" si="26"/>
        <v>0</v>
      </c>
      <c r="CG19" s="193">
        <f t="shared" si="26"/>
        <v>0</v>
      </c>
      <c r="CH19" s="193">
        <f t="shared" si="26"/>
        <v>0</v>
      </c>
      <c r="CI19" s="193">
        <f t="shared" si="26"/>
        <v>0</v>
      </c>
      <c r="CJ19" s="193">
        <f t="shared" si="26"/>
        <v>0</v>
      </c>
      <c r="CK19" s="193">
        <f t="shared" si="26"/>
        <v>0</v>
      </c>
      <c r="CL19" s="193">
        <f t="shared" si="26"/>
        <v>0</v>
      </c>
      <c r="CM19" s="193">
        <f t="shared" si="26"/>
        <v>0</v>
      </c>
      <c r="CN19" s="193">
        <f t="shared" si="26"/>
        <v>0</v>
      </c>
      <c r="CO19" s="193">
        <f t="shared" si="26"/>
        <v>0</v>
      </c>
      <c r="CP19" s="193">
        <f t="shared" si="26"/>
        <v>0</v>
      </c>
      <c r="CQ19" s="193">
        <f t="shared" si="26"/>
        <v>0</v>
      </c>
      <c r="CR19" s="193">
        <f t="shared" si="26"/>
        <v>0</v>
      </c>
      <c r="CS19" s="193">
        <f t="shared" si="26"/>
        <v>0</v>
      </c>
      <c r="CT19" s="193">
        <f t="shared" si="26"/>
        <v>0</v>
      </c>
      <c r="CU19" s="193">
        <f t="shared" si="26"/>
        <v>0</v>
      </c>
      <c r="CV19" s="193">
        <f t="shared" si="26"/>
        <v>0</v>
      </c>
      <c r="CW19" s="193">
        <f t="shared" si="26"/>
        <v>0</v>
      </c>
      <c r="CX19" s="193">
        <f t="shared" si="26"/>
        <v>0</v>
      </c>
      <c r="CY19" s="193">
        <f t="shared" si="26"/>
        <v>0</v>
      </c>
      <c r="CZ19" s="193">
        <f t="shared" si="26"/>
        <v>0</v>
      </c>
      <c r="DA19" s="193">
        <f t="shared" si="26"/>
        <v>0</v>
      </c>
      <c r="DB19" s="193">
        <f t="shared" si="26"/>
        <v>0</v>
      </c>
      <c r="DC19" s="193">
        <f t="shared" si="26"/>
        <v>0</v>
      </c>
      <c r="DD19" s="193">
        <f t="shared" si="26"/>
        <v>0</v>
      </c>
      <c r="DE19" s="193">
        <f t="shared" si="26"/>
        <v>0</v>
      </c>
      <c r="DF19" s="193">
        <f t="shared" si="26"/>
        <v>0</v>
      </c>
      <c r="DG19" s="193">
        <f t="shared" si="26"/>
        <v>0</v>
      </c>
      <c r="DH19" s="193">
        <f t="shared" si="26"/>
        <v>0</v>
      </c>
      <c r="DI19" s="193">
        <f t="shared" si="26"/>
        <v>0</v>
      </c>
      <c r="DJ19" s="193">
        <f t="shared" si="26"/>
        <v>0</v>
      </c>
      <c r="DK19" s="193">
        <f t="shared" si="26"/>
        <v>0</v>
      </c>
      <c r="DL19" s="193">
        <f t="shared" si="26"/>
        <v>0</v>
      </c>
      <c r="DM19" s="193">
        <f t="shared" si="26"/>
        <v>0</v>
      </c>
      <c r="DN19" s="193">
        <f t="shared" si="26"/>
        <v>0</v>
      </c>
      <c r="DO19" s="193">
        <f t="shared" si="26"/>
        <v>0</v>
      </c>
      <c r="DP19" s="193">
        <f t="shared" si="26"/>
        <v>0</v>
      </c>
      <c r="DQ19" s="193">
        <f t="shared" si="26"/>
        <v>0</v>
      </c>
      <c r="DR19" s="193">
        <f t="shared" si="26"/>
        <v>0</v>
      </c>
      <c r="DS19" s="193">
        <f t="shared" si="26"/>
        <v>0</v>
      </c>
      <c r="DT19" s="193">
        <f t="shared" si="26"/>
        <v>0</v>
      </c>
      <c r="DU19" s="193">
        <f t="shared" ref="DU19:GF19" si="27">(DU10*DU13)/1000</f>
        <v>0</v>
      </c>
      <c r="DV19" s="193">
        <f t="shared" si="27"/>
        <v>0</v>
      </c>
      <c r="DW19" s="193">
        <f t="shared" si="27"/>
        <v>0</v>
      </c>
      <c r="DX19" s="193">
        <f t="shared" si="27"/>
        <v>0</v>
      </c>
      <c r="DY19" s="193">
        <f t="shared" si="27"/>
        <v>0</v>
      </c>
      <c r="DZ19" s="193">
        <f t="shared" si="27"/>
        <v>0</v>
      </c>
      <c r="EA19" s="193">
        <f t="shared" si="27"/>
        <v>0</v>
      </c>
      <c r="EB19" s="193">
        <f t="shared" si="27"/>
        <v>0</v>
      </c>
      <c r="EC19" s="193">
        <f t="shared" si="27"/>
        <v>0</v>
      </c>
      <c r="ED19" s="193">
        <f t="shared" si="27"/>
        <v>0</v>
      </c>
      <c r="EE19" s="193">
        <f t="shared" si="27"/>
        <v>0</v>
      </c>
      <c r="EF19" s="193">
        <f t="shared" si="27"/>
        <v>0</v>
      </c>
      <c r="EG19" s="193">
        <f t="shared" si="27"/>
        <v>0</v>
      </c>
      <c r="EH19" s="193">
        <f t="shared" si="27"/>
        <v>0</v>
      </c>
      <c r="EI19" s="193">
        <f t="shared" si="27"/>
        <v>0</v>
      </c>
      <c r="EJ19" s="193">
        <f t="shared" si="27"/>
        <v>0</v>
      </c>
      <c r="EK19" s="193">
        <f t="shared" si="27"/>
        <v>0</v>
      </c>
      <c r="EL19" s="193">
        <f t="shared" si="27"/>
        <v>0</v>
      </c>
      <c r="EM19" s="193">
        <f t="shared" si="27"/>
        <v>0</v>
      </c>
      <c r="EN19" s="193">
        <f t="shared" si="27"/>
        <v>0</v>
      </c>
      <c r="EO19" s="193">
        <f t="shared" si="27"/>
        <v>0</v>
      </c>
      <c r="EP19" s="193">
        <f t="shared" si="27"/>
        <v>0</v>
      </c>
      <c r="EQ19" s="193">
        <f t="shared" si="27"/>
        <v>0</v>
      </c>
      <c r="ER19" s="193">
        <f t="shared" si="27"/>
        <v>0</v>
      </c>
      <c r="ES19" s="193">
        <f t="shared" si="27"/>
        <v>0</v>
      </c>
      <c r="ET19" s="193">
        <f t="shared" si="27"/>
        <v>0</v>
      </c>
      <c r="EU19" s="193">
        <f t="shared" si="27"/>
        <v>0</v>
      </c>
      <c r="EV19" s="193">
        <f t="shared" si="27"/>
        <v>0</v>
      </c>
      <c r="EW19" s="193">
        <f t="shared" si="27"/>
        <v>0</v>
      </c>
      <c r="EX19" s="193">
        <f t="shared" si="27"/>
        <v>0</v>
      </c>
      <c r="EY19" s="193">
        <f t="shared" si="27"/>
        <v>0</v>
      </c>
      <c r="EZ19" s="193">
        <f t="shared" si="27"/>
        <v>0</v>
      </c>
      <c r="FA19" s="193">
        <f t="shared" si="27"/>
        <v>0</v>
      </c>
      <c r="FB19" s="193">
        <f t="shared" si="27"/>
        <v>0</v>
      </c>
      <c r="FC19" s="193">
        <f t="shared" si="27"/>
        <v>0</v>
      </c>
      <c r="FD19" s="193">
        <f t="shared" si="27"/>
        <v>0</v>
      </c>
      <c r="FE19" s="193">
        <f t="shared" si="27"/>
        <v>0</v>
      </c>
      <c r="FF19" s="193">
        <f t="shared" si="27"/>
        <v>0</v>
      </c>
      <c r="FG19" s="193">
        <f t="shared" si="27"/>
        <v>0</v>
      </c>
      <c r="FH19" s="193">
        <f t="shared" si="27"/>
        <v>0</v>
      </c>
      <c r="FI19" s="193">
        <f t="shared" si="27"/>
        <v>0</v>
      </c>
      <c r="FJ19" s="193">
        <f t="shared" si="27"/>
        <v>0</v>
      </c>
      <c r="FK19" s="193">
        <f t="shared" si="27"/>
        <v>0</v>
      </c>
      <c r="FL19" s="193">
        <f t="shared" si="27"/>
        <v>0</v>
      </c>
      <c r="FM19" s="193">
        <f t="shared" si="27"/>
        <v>0</v>
      </c>
      <c r="FN19" s="193">
        <f t="shared" si="27"/>
        <v>0</v>
      </c>
      <c r="FO19" s="193">
        <f t="shared" si="27"/>
        <v>0</v>
      </c>
      <c r="FP19" s="193">
        <f t="shared" si="27"/>
        <v>0</v>
      </c>
      <c r="FQ19" s="193">
        <f t="shared" si="27"/>
        <v>0</v>
      </c>
      <c r="FR19" s="193">
        <f t="shared" si="27"/>
        <v>0</v>
      </c>
      <c r="FS19" s="193">
        <f t="shared" si="27"/>
        <v>0</v>
      </c>
      <c r="FT19" s="193">
        <f t="shared" si="27"/>
        <v>0</v>
      </c>
      <c r="FU19" s="193">
        <f t="shared" si="27"/>
        <v>0</v>
      </c>
      <c r="FV19" s="193">
        <f t="shared" si="27"/>
        <v>0</v>
      </c>
      <c r="FW19" s="193">
        <f t="shared" si="27"/>
        <v>0</v>
      </c>
      <c r="FX19" s="193">
        <f t="shared" si="27"/>
        <v>0</v>
      </c>
      <c r="FY19" s="193">
        <f t="shared" si="27"/>
        <v>0</v>
      </c>
      <c r="FZ19" s="193">
        <f t="shared" si="27"/>
        <v>0</v>
      </c>
      <c r="GA19" s="193">
        <f t="shared" si="27"/>
        <v>0</v>
      </c>
      <c r="GB19" s="193">
        <f t="shared" si="27"/>
        <v>0</v>
      </c>
      <c r="GC19" s="193">
        <f t="shared" si="27"/>
        <v>0</v>
      </c>
      <c r="GD19" s="193">
        <f t="shared" si="27"/>
        <v>0</v>
      </c>
      <c r="GE19" s="193">
        <f t="shared" si="27"/>
        <v>0</v>
      </c>
      <c r="GF19" s="193">
        <f t="shared" si="27"/>
        <v>0</v>
      </c>
      <c r="GG19" s="193">
        <f t="shared" ref="GG19:IR19" si="28">(GG10*GG13)/1000</f>
        <v>0</v>
      </c>
      <c r="GH19" s="193">
        <f t="shared" si="28"/>
        <v>0</v>
      </c>
      <c r="GI19" s="193">
        <f t="shared" si="28"/>
        <v>0</v>
      </c>
      <c r="GJ19" s="193">
        <f t="shared" si="28"/>
        <v>0</v>
      </c>
      <c r="GK19" s="193">
        <f t="shared" si="28"/>
        <v>0</v>
      </c>
      <c r="GL19" s="193">
        <f t="shared" si="28"/>
        <v>0</v>
      </c>
      <c r="GM19" s="193">
        <f t="shared" si="28"/>
        <v>0</v>
      </c>
      <c r="GN19" s="193">
        <f t="shared" si="28"/>
        <v>0</v>
      </c>
      <c r="GO19" s="193">
        <f t="shared" si="28"/>
        <v>0</v>
      </c>
      <c r="GP19" s="193">
        <f t="shared" si="28"/>
        <v>0</v>
      </c>
      <c r="GQ19" s="193">
        <f t="shared" si="28"/>
        <v>0</v>
      </c>
      <c r="GR19" s="193">
        <f t="shared" si="28"/>
        <v>0</v>
      </c>
      <c r="GS19" s="193">
        <f t="shared" si="28"/>
        <v>0</v>
      </c>
      <c r="GT19" s="193">
        <f t="shared" si="28"/>
        <v>0</v>
      </c>
      <c r="GU19" s="193">
        <f t="shared" si="28"/>
        <v>0</v>
      </c>
      <c r="GV19" s="193">
        <f t="shared" si="28"/>
        <v>0</v>
      </c>
      <c r="GW19" s="193">
        <f t="shared" si="28"/>
        <v>0</v>
      </c>
      <c r="GX19" s="193">
        <f t="shared" si="28"/>
        <v>0</v>
      </c>
      <c r="GY19" s="193">
        <f t="shared" si="28"/>
        <v>0</v>
      </c>
      <c r="GZ19" s="193">
        <f t="shared" si="28"/>
        <v>0</v>
      </c>
      <c r="HA19" s="193">
        <f t="shared" si="28"/>
        <v>0</v>
      </c>
      <c r="HB19" s="193">
        <f t="shared" si="28"/>
        <v>0</v>
      </c>
      <c r="HC19" s="193">
        <f t="shared" si="28"/>
        <v>0</v>
      </c>
      <c r="HD19" s="193">
        <f t="shared" si="28"/>
        <v>0</v>
      </c>
      <c r="HE19" s="193">
        <f t="shared" si="28"/>
        <v>0</v>
      </c>
      <c r="HF19" s="193">
        <f t="shared" si="28"/>
        <v>0</v>
      </c>
      <c r="HG19" s="193">
        <f t="shared" si="28"/>
        <v>0</v>
      </c>
      <c r="HH19" s="193">
        <f t="shared" si="28"/>
        <v>0</v>
      </c>
      <c r="HI19" s="193">
        <f t="shared" si="28"/>
        <v>0</v>
      </c>
      <c r="HJ19" s="193">
        <f t="shared" si="28"/>
        <v>0</v>
      </c>
      <c r="HK19" s="193">
        <f t="shared" si="28"/>
        <v>0</v>
      </c>
      <c r="HL19" s="193">
        <f t="shared" si="28"/>
        <v>0</v>
      </c>
      <c r="HM19" s="193">
        <f t="shared" si="28"/>
        <v>0</v>
      </c>
      <c r="HN19" s="193">
        <f t="shared" si="28"/>
        <v>0</v>
      </c>
      <c r="HO19" s="193">
        <f t="shared" si="28"/>
        <v>0</v>
      </c>
      <c r="HP19" s="193">
        <f t="shared" si="28"/>
        <v>0</v>
      </c>
      <c r="HQ19" s="193">
        <f t="shared" si="28"/>
        <v>0</v>
      </c>
      <c r="HR19" s="193">
        <f t="shared" si="28"/>
        <v>0</v>
      </c>
      <c r="HS19" s="193">
        <f t="shared" si="28"/>
        <v>0</v>
      </c>
      <c r="HT19" s="193">
        <f t="shared" si="28"/>
        <v>0</v>
      </c>
      <c r="HU19" s="193">
        <f t="shared" si="28"/>
        <v>0</v>
      </c>
      <c r="HV19" s="193">
        <f t="shared" si="28"/>
        <v>0</v>
      </c>
      <c r="HW19" s="193">
        <f t="shared" si="28"/>
        <v>0</v>
      </c>
      <c r="HX19" s="193">
        <f t="shared" si="28"/>
        <v>0</v>
      </c>
      <c r="HY19" s="193">
        <f t="shared" si="28"/>
        <v>0</v>
      </c>
      <c r="HZ19" s="193">
        <f t="shared" si="28"/>
        <v>0</v>
      </c>
      <c r="IA19" s="193">
        <f t="shared" si="28"/>
        <v>0</v>
      </c>
      <c r="IB19" s="193">
        <f t="shared" si="28"/>
        <v>0</v>
      </c>
      <c r="IC19" s="193">
        <f t="shared" si="28"/>
        <v>0</v>
      </c>
      <c r="ID19" s="193">
        <f t="shared" si="28"/>
        <v>0</v>
      </c>
      <c r="IE19" s="193">
        <f t="shared" si="28"/>
        <v>0</v>
      </c>
      <c r="IF19" s="193">
        <f t="shared" si="28"/>
        <v>0</v>
      </c>
      <c r="IG19" s="193">
        <f t="shared" si="28"/>
        <v>0</v>
      </c>
      <c r="IH19" s="193">
        <f t="shared" si="28"/>
        <v>0</v>
      </c>
      <c r="II19" s="193">
        <f t="shared" si="28"/>
        <v>0</v>
      </c>
      <c r="IJ19" s="193">
        <f t="shared" si="28"/>
        <v>0</v>
      </c>
      <c r="IK19" s="193">
        <f t="shared" si="28"/>
        <v>0</v>
      </c>
      <c r="IL19" s="193">
        <f t="shared" si="28"/>
        <v>0</v>
      </c>
      <c r="IM19" s="193">
        <f t="shared" si="28"/>
        <v>0</v>
      </c>
      <c r="IN19" s="193">
        <f t="shared" si="28"/>
        <v>0</v>
      </c>
      <c r="IO19" s="193">
        <f t="shared" si="28"/>
        <v>0</v>
      </c>
      <c r="IP19" s="193">
        <f t="shared" si="28"/>
        <v>0</v>
      </c>
      <c r="IQ19" s="193">
        <f t="shared" si="28"/>
        <v>0</v>
      </c>
      <c r="IR19" s="193">
        <f t="shared" si="28"/>
        <v>0</v>
      </c>
      <c r="IS19" s="193">
        <f t="shared" ref="IS19:KU19" si="29">(IS10*IS13)/1000</f>
        <v>0</v>
      </c>
      <c r="IT19" s="193">
        <f t="shared" si="29"/>
        <v>0</v>
      </c>
      <c r="IU19" s="193">
        <f t="shared" si="29"/>
        <v>0</v>
      </c>
      <c r="IV19" s="193">
        <f t="shared" si="29"/>
        <v>0</v>
      </c>
      <c r="IW19" s="193">
        <f t="shared" si="29"/>
        <v>0</v>
      </c>
      <c r="IX19" s="193">
        <f t="shared" si="29"/>
        <v>0</v>
      </c>
      <c r="IY19" s="193">
        <f t="shared" si="29"/>
        <v>0</v>
      </c>
      <c r="IZ19" s="193">
        <f t="shared" si="29"/>
        <v>0</v>
      </c>
      <c r="JA19" s="193">
        <f t="shared" si="29"/>
        <v>0</v>
      </c>
      <c r="JB19" s="193">
        <f t="shared" si="29"/>
        <v>0</v>
      </c>
      <c r="JC19" s="193">
        <f t="shared" si="29"/>
        <v>0</v>
      </c>
      <c r="JD19" s="193">
        <f t="shared" si="29"/>
        <v>0</v>
      </c>
      <c r="JE19" s="193">
        <f t="shared" si="29"/>
        <v>0</v>
      </c>
      <c r="JF19" s="193">
        <f t="shared" si="29"/>
        <v>0</v>
      </c>
      <c r="JG19" s="193">
        <f t="shared" si="29"/>
        <v>0</v>
      </c>
      <c r="JH19" s="193">
        <f t="shared" si="29"/>
        <v>0</v>
      </c>
      <c r="JI19" s="193">
        <f t="shared" si="29"/>
        <v>0</v>
      </c>
      <c r="JJ19" s="193">
        <f t="shared" si="29"/>
        <v>0</v>
      </c>
      <c r="JK19" s="193">
        <f t="shared" si="29"/>
        <v>0</v>
      </c>
      <c r="JL19" s="193">
        <f t="shared" si="29"/>
        <v>0</v>
      </c>
      <c r="JM19" s="193">
        <f t="shared" si="29"/>
        <v>0</v>
      </c>
      <c r="JN19" s="193">
        <f t="shared" si="29"/>
        <v>0</v>
      </c>
      <c r="JO19" s="193">
        <f t="shared" si="29"/>
        <v>0</v>
      </c>
      <c r="JP19" s="193">
        <f t="shared" si="29"/>
        <v>0</v>
      </c>
      <c r="JQ19" s="193">
        <f t="shared" si="29"/>
        <v>0</v>
      </c>
      <c r="JR19" s="193">
        <f t="shared" si="29"/>
        <v>0</v>
      </c>
      <c r="JS19" s="193">
        <f t="shared" si="29"/>
        <v>0</v>
      </c>
      <c r="JT19" s="193">
        <f t="shared" si="29"/>
        <v>0</v>
      </c>
      <c r="JU19" s="193">
        <f t="shared" si="29"/>
        <v>0</v>
      </c>
      <c r="JV19" s="193">
        <f t="shared" si="29"/>
        <v>0</v>
      </c>
      <c r="JW19" s="193">
        <f t="shared" si="29"/>
        <v>0</v>
      </c>
      <c r="JX19" s="193">
        <f t="shared" si="29"/>
        <v>0</v>
      </c>
      <c r="JY19" s="193">
        <f t="shared" si="29"/>
        <v>0</v>
      </c>
      <c r="JZ19" s="193">
        <f t="shared" si="29"/>
        <v>0</v>
      </c>
      <c r="KA19" s="193">
        <f t="shared" si="29"/>
        <v>0</v>
      </c>
      <c r="KB19" s="193">
        <f t="shared" si="29"/>
        <v>0</v>
      </c>
      <c r="KC19" s="193">
        <f t="shared" si="29"/>
        <v>0</v>
      </c>
      <c r="KD19" s="193">
        <f t="shared" si="29"/>
        <v>0</v>
      </c>
      <c r="KE19" s="193">
        <f t="shared" si="29"/>
        <v>0</v>
      </c>
      <c r="KF19" s="193">
        <f t="shared" si="29"/>
        <v>0</v>
      </c>
      <c r="KG19" s="193">
        <f t="shared" si="29"/>
        <v>0</v>
      </c>
      <c r="KH19" s="193">
        <f t="shared" si="29"/>
        <v>0</v>
      </c>
      <c r="KI19" s="193">
        <f t="shared" si="29"/>
        <v>0</v>
      </c>
      <c r="KJ19" s="193">
        <f t="shared" si="29"/>
        <v>0</v>
      </c>
      <c r="KK19" s="193">
        <f t="shared" si="29"/>
        <v>0</v>
      </c>
      <c r="KL19" s="193">
        <f t="shared" si="29"/>
        <v>0</v>
      </c>
      <c r="KM19" s="193">
        <f t="shared" si="29"/>
        <v>0</v>
      </c>
      <c r="KN19" s="193">
        <f t="shared" si="29"/>
        <v>0</v>
      </c>
      <c r="KO19" s="193">
        <f t="shared" si="29"/>
        <v>0</v>
      </c>
      <c r="KP19" s="193">
        <f t="shared" si="29"/>
        <v>0</v>
      </c>
      <c r="KQ19" s="193">
        <f t="shared" si="29"/>
        <v>0</v>
      </c>
      <c r="KR19" s="193">
        <f t="shared" si="29"/>
        <v>0</v>
      </c>
      <c r="KS19" s="193">
        <f t="shared" si="29"/>
        <v>0</v>
      </c>
      <c r="KT19" s="193">
        <f t="shared" si="29"/>
        <v>0</v>
      </c>
      <c r="KU19" s="193">
        <f t="shared" si="29"/>
        <v>0</v>
      </c>
    </row>
    <row r="20" spans="2:307" ht="17" x14ac:dyDescent="0.15">
      <c r="B20" s="175">
        <f>B19+1</f>
        <v>8</v>
      </c>
      <c r="C20" s="180" t="s">
        <v>378</v>
      </c>
      <c r="D20" s="180"/>
      <c r="E20" s="181" t="s">
        <v>362</v>
      </c>
      <c r="F20" s="186" t="s">
        <v>379</v>
      </c>
      <c r="G20" s="196">
        <f>SUM(H20:KU20)</f>
        <v>0</v>
      </c>
      <c r="H20" s="197">
        <f>H10*H18</f>
        <v>0</v>
      </c>
      <c r="I20" s="197">
        <f t="shared" ref="I20:BE20" si="30">I10*I18</f>
        <v>0</v>
      </c>
      <c r="J20" s="197">
        <f t="shared" si="30"/>
        <v>0</v>
      </c>
      <c r="K20" s="197">
        <f t="shared" si="30"/>
        <v>0</v>
      </c>
      <c r="L20" s="197">
        <f t="shared" si="30"/>
        <v>0</v>
      </c>
      <c r="M20" s="197">
        <f t="shared" si="30"/>
        <v>0</v>
      </c>
      <c r="N20" s="197">
        <f t="shared" si="30"/>
        <v>0</v>
      </c>
      <c r="O20" s="197">
        <f t="shared" si="30"/>
        <v>0</v>
      </c>
      <c r="P20" s="197">
        <f t="shared" si="30"/>
        <v>0</v>
      </c>
      <c r="Q20" s="197">
        <f t="shared" si="30"/>
        <v>0</v>
      </c>
      <c r="R20" s="197">
        <f t="shared" si="30"/>
        <v>0</v>
      </c>
      <c r="S20" s="197">
        <f t="shared" si="30"/>
        <v>0</v>
      </c>
      <c r="T20" s="197">
        <f t="shared" si="30"/>
        <v>0</v>
      </c>
      <c r="U20" s="197">
        <f t="shared" si="30"/>
        <v>0</v>
      </c>
      <c r="V20" s="197">
        <f t="shared" si="30"/>
        <v>0</v>
      </c>
      <c r="W20" s="197">
        <f t="shared" si="30"/>
        <v>0</v>
      </c>
      <c r="X20" s="197">
        <f t="shared" si="30"/>
        <v>0</v>
      </c>
      <c r="Y20" s="197">
        <f t="shared" si="30"/>
        <v>0</v>
      </c>
      <c r="Z20" s="197">
        <f t="shared" si="30"/>
        <v>0</v>
      </c>
      <c r="AA20" s="197">
        <f t="shared" si="30"/>
        <v>0</v>
      </c>
      <c r="AB20" s="197">
        <f t="shared" si="30"/>
        <v>0</v>
      </c>
      <c r="AC20" s="197">
        <f t="shared" si="30"/>
        <v>0</v>
      </c>
      <c r="AD20" s="197">
        <f t="shared" si="30"/>
        <v>0</v>
      </c>
      <c r="AE20" s="197">
        <f t="shared" si="30"/>
        <v>0</v>
      </c>
      <c r="AF20" s="197">
        <f t="shared" si="30"/>
        <v>0</v>
      </c>
      <c r="AG20" s="197">
        <f t="shared" si="30"/>
        <v>0</v>
      </c>
      <c r="AH20" s="197">
        <f t="shared" si="30"/>
        <v>0</v>
      </c>
      <c r="AI20" s="197">
        <f t="shared" si="30"/>
        <v>0</v>
      </c>
      <c r="AJ20" s="197">
        <f t="shared" si="30"/>
        <v>0</v>
      </c>
      <c r="AK20" s="197">
        <f t="shared" si="30"/>
        <v>0</v>
      </c>
      <c r="AL20" s="197">
        <f t="shared" si="30"/>
        <v>0</v>
      </c>
      <c r="AM20" s="197">
        <f t="shared" si="30"/>
        <v>0</v>
      </c>
      <c r="AN20" s="197">
        <f t="shared" si="30"/>
        <v>0</v>
      </c>
      <c r="AO20" s="197">
        <f t="shared" si="30"/>
        <v>0</v>
      </c>
      <c r="AP20" s="197">
        <f t="shared" si="30"/>
        <v>0</v>
      </c>
      <c r="AQ20" s="197">
        <f t="shared" si="30"/>
        <v>0</v>
      </c>
      <c r="AR20" s="197">
        <f t="shared" si="30"/>
        <v>0</v>
      </c>
      <c r="AS20" s="197">
        <f t="shared" si="30"/>
        <v>0</v>
      </c>
      <c r="AT20" s="197">
        <f t="shared" si="30"/>
        <v>0</v>
      </c>
      <c r="AU20" s="197">
        <f t="shared" si="30"/>
        <v>0</v>
      </c>
      <c r="AV20" s="197">
        <f t="shared" si="30"/>
        <v>0</v>
      </c>
      <c r="AW20" s="197">
        <f t="shared" si="30"/>
        <v>0</v>
      </c>
      <c r="AX20" s="197">
        <f t="shared" si="30"/>
        <v>0</v>
      </c>
      <c r="AY20" s="197">
        <f t="shared" si="30"/>
        <v>0</v>
      </c>
      <c r="AZ20" s="197">
        <f t="shared" si="30"/>
        <v>0</v>
      </c>
      <c r="BA20" s="197">
        <f t="shared" si="30"/>
        <v>0</v>
      </c>
      <c r="BB20" s="197">
        <f t="shared" si="30"/>
        <v>0</v>
      </c>
      <c r="BC20" s="197">
        <f t="shared" si="30"/>
        <v>0</v>
      </c>
      <c r="BD20" s="197">
        <f t="shared" si="30"/>
        <v>0</v>
      </c>
      <c r="BE20" s="197">
        <f t="shared" si="30"/>
        <v>0</v>
      </c>
      <c r="BF20" s="197">
        <f t="shared" ref="BF20:BH20" si="31">BF10*BF18</f>
        <v>0</v>
      </c>
      <c r="BG20" s="197">
        <f t="shared" si="31"/>
        <v>0</v>
      </c>
      <c r="BH20" s="197">
        <f t="shared" si="31"/>
        <v>0</v>
      </c>
      <c r="BI20" s="197">
        <f t="shared" ref="BI20:DT20" si="32">BI10*BI18</f>
        <v>0</v>
      </c>
      <c r="BJ20" s="197">
        <f t="shared" si="32"/>
        <v>0</v>
      </c>
      <c r="BK20" s="197">
        <f t="shared" si="32"/>
        <v>0</v>
      </c>
      <c r="BL20" s="197">
        <f t="shared" si="32"/>
        <v>0</v>
      </c>
      <c r="BM20" s="197">
        <f t="shared" si="32"/>
        <v>0</v>
      </c>
      <c r="BN20" s="197">
        <f t="shared" si="32"/>
        <v>0</v>
      </c>
      <c r="BO20" s="197">
        <f t="shared" si="32"/>
        <v>0</v>
      </c>
      <c r="BP20" s="197">
        <f t="shared" si="32"/>
        <v>0</v>
      </c>
      <c r="BQ20" s="197">
        <f t="shared" si="32"/>
        <v>0</v>
      </c>
      <c r="BR20" s="197">
        <f t="shared" si="32"/>
        <v>0</v>
      </c>
      <c r="BS20" s="197">
        <f t="shared" si="32"/>
        <v>0</v>
      </c>
      <c r="BT20" s="197">
        <f t="shared" si="32"/>
        <v>0</v>
      </c>
      <c r="BU20" s="197">
        <f t="shared" si="32"/>
        <v>0</v>
      </c>
      <c r="BV20" s="197">
        <f t="shared" si="32"/>
        <v>0</v>
      </c>
      <c r="BW20" s="197">
        <f t="shared" si="32"/>
        <v>0</v>
      </c>
      <c r="BX20" s="197">
        <f t="shared" si="32"/>
        <v>0</v>
      </c>
      <c r="BY20" s="197">
        <f t="shared" si="32"/>
        <v>0</v>
      </c>
      <c r="BZ20" s="197">
        <f t="shared" si="32"/>
        <v>0</v>
      </c>
      <c r="CA20" s="197">
        <f t="shared" si="32"/>
        <v>0</v>
      </c>
      <c r="CB20" s="197">
        <f t="shared" si="32"/>
        <v>0</v>
      </c>
      <c r="CC20" s="197">
        <f t="shared" si="32"/>
        <v>0</v>
      </c>
      <c r="CD20" s="197">
        <f t="shared" si="32"/>
        <v>0</v>
      </c>
      <c r="CE20" s="197">
        <f t="shared" si="32"/>
        <v>0</v>
      </c>
      <c r="CF20" s="197">
        <f t="shared" si="32"/>
        <v>0</v>
      </c>
      <c r="CG20" s="197">
        <f t="shared" si="32"/>
        <v>0</v>
      </c>
      <c r="CH20" s="197">
        <f t="shared" si="32"/>
        <v>0</v>
      </c>
      <c r="CI20" s="197">
        <f t="shared" si="32"/>
        <v>0</v>
      </c>
      <c r="CJ20" s="197">
        <f t="shared" si="32"/>
        <v>0</v>
      </c>
      <c r="CK20" s="197">
        <f t="shared" si="32"/>
        <v>0</v>
      </c>
      <c r="CL20" s="197">
        <f t="shared" si="32"/>
        <v>0</v>
      </c>
      <c r="CM20" s="197">
        <f t="shared" si="32"/>
        <v>0</v>
      </c>
      <c r="CN20" s="197">
        <f t="shared" si="32"/>
        <v>0</v>
      </c>
      <c r="CO20" s="197">
        <f t="shared" si="32"/>
        <v>0</v>
      </c>
      <c r="CP20" s="197">
        <f t="shared" si="32"/>
        <v>0</v>
      </c>
      <c r="CQ20" s="197">
        <f t="shared" si="32"/>
        <v>0</v>
      </c>
      <c r="CR20" s="197">
        <f t="shared" si="32"/>
        <v>0</v>
      </c>
      <c r="CS20" s="197">
        <f t="shared" si="32"/>
        <v>0</v>
      </c>
      <c r="CT20" s="197">
        <f t="shared" si="32"/>
        <v>0</v>
      </c>
      <c r="CU20" s="197">
        <f t="shared" si="32"/>
        <v>0</v>
      </c>
      <c r="CV20" s="197">
        <f t="shared" si="32"/>
        <v>0</v>
      </c>
      <c r="CW20" s="197">
        <f t="shared" si="32"/>
        <v>0</v>
      </c>
      <c r="CX20" s="197">
        <f t="shared" si="32"/>
        <v>0</v>
      </c>
      <c r="CY20" s="197">
        <f t="shared" si="32"/>
        <v>0</v>
      </c>
      <c r="CZ20" s="197">
        <f t="shared" si="32"/>
        <v>0</v>
      </c>
      <c r="DA20" s="197">
        <f t="shared" si="32"/>
        <v>0</v>
      </c>
      <c r="DB20" s="197">
        <f t="shared" si="32"/>
        <v>0</v>
      </c>
      <c r="DC20" s="197">
        <f t="shared" si="32"/>
        <v>0</v>
      </c>
      <c r="DD20" s="197">
        <f t="shared" si="32"/>
        <v>0</v>
      </c>
      <c r="DE20" s="197">
        <f t="shared" si="32"/>
        <v>0</v>
      </c>
      <c r="DF20" s="197">
        <f t="shared" si="32"/>
        <v>0</v>
      </c>
      <c r="DG20" s="197">
        <f t="shared" si="32"/>
        <v>0</v>
      </c>
      <c r="DH20" s="197">
        <f t="shared" si="32"/>
        <v>0</v>
      </c>
      <c r="DI20" s="197">
        <f t="shared" si="32"/>
        <v>0</v>
      </c>
      <c r="DJ20" s="197">
        <f t="shared" si="32"/>
        <v>0</v>
      </c>
      <c r="DK20" s="197">
        <f t="shared" si="32"/>
        <v>0</v>
      </c>
      <c r="DL20" s="197">
        <f t="shared" si="32"/>
        <v>0</v>
      </c>
      <c r="DM20" s="197">
        <f t="shared" si="32"/>
        <v>0</v>
      </c>
      <c r="DN20" s="197">
        <f t="shared" si="32"/>
        <v>0</v>
      </c>
      <c r="DO20" s="197">
        <f t="shared" si="32"/>
        <v>0</v>
      </c>
      <c r="DP20" s="197">
        <f t="shared" si="32"/>
        <v>0</v>
      </c>
      <c r="DQ20" s="197">
        <f t="shared" si="32"/>
        <v>0</v>
      </c>
      <c r="DR20" s="197">
        <f t="shared" si="32"/>
        <v>0</v>
      </c>
      <c r="DS20" s="197">
        <f t="shared" si="32"/>
        <v>0</v>
      </c>
      <c r="DT20" s="197">
        <f t="shared" si="32"/>
        <v>0</v>
      </c>
      <c r="DU20" s="197">
        <f t="shared" ref="DU20:GF20" si="33">DU10*DU18</f>
        <v>0</v>
      </c>
      <c r="DV20" s="197">
        <f t="shared" si="33"/>
        <v>0</v>
      </c>
      <c r="DW20" s="197">
        <f t="shared" si="33"/>
        <v>0</v>
      </c>
      <c r="DX20" s="197">
        <f t="shared" si="33"/>
        <v>0</v>
      </c>
      <c r="DY20" s="197">
        <f t="shared" si="33"/>
        <v>0</v>
      </c>
      <c r="DZ20" s="197">
        <f t="shared" si="33"/>
        <v>0</v>
      </c>
      <c r="EA20" s="197">
        <f t="shared" si="33"/>
        <v>0</v>
      </c>
      <c r="EB20" s="197">
        <f t="shared" si="33"/>
        <v>0</v>
      </c>
      <c r="EC20" s="197">
        <f t="shared" si="33"/>
        <v>0</v>
      </c>
      <c r="ED20" s="197">
        <f t="shared" si="33"/>
        <v>0</v>
      </c>
      <c r="EE20" s="197">
        <f t="shared" si="33"/>
        <v>0</v>
      </c>
      <c r="EF20" s="197">
        <f t="shared" si="33"/>
        <v>0</v>
      </c>
      <c r="EG20" s="197">
        <f t="shared" si="33"/>
        <v>0</v>
      </c>
      <c r="EH20" s="197">
        <f t="shared" si="33"/>
        <v>0</v>
      </c>
      <c r="EI20" s="197">
        <f t="shared" si="33"/>
        <v>0</v>
      </c>
      <c r="EJ20" s="197">
        <f t="shared" si="33"/>
        <v>0</v>
      </c>
      <c r="EK20" s="197">
        <f t="shared" si="33"/>
        <v>0</v>
      </c>
      <c r="EL20" s="197">
        <f t="shared" si="33"/>
        <v>0</v>
      </c>
      <c r="EM20" s="197">
        <f t="shared" si="33"/>
        <v>0</v>
      </c>
      <c r="EN20" s="197">
        <f t="shared" si="33"/>
        <v>0</v>
      </c>
      <c r="EO20" s="197">
        <f t="shared" si="33"/>
        <v>0</v>
      </c>
      <c r="EP20" s="197">
        <f t="shared" si="33"/>
        <v>0</v>
      </c>
      <c r="EQ20" s="197">
        <f t="shared" si="33"/>
        <v>0</v>
      </c>
      <c r="ER20" s="197">
        <f t="shared" si="33"/>
        <v>0</v>
      </c>
      <c r="ES20" s="197">
        <f t="shared" si="33"/>
        <v>0</v>
      </c>
      <c r="ET20" s="197">
        <f t="shared" si="33"/>
        <v>0</v>
      </c>
      <c r="EU20" s="197">
        <f t="shared" si="33"/>
        <v>0</v>
      </c>
      <c r="EV20" s="197">
        <f t="shared" si="33"/>
        <v>0</v>
      </c>
      <c r="EW20" s="197">
        <f t="shared" si="33"/>
        <v>0</v>
      </c>
      <c r="EX20" s="197">
        <f t="shared" si="33"/>
        <v>0</v>
      </c>
      <c r="EY20" s="197">
        <f t="shared" si="33"/>
        <v>0</v>
      </c>
      <c r="EZ20" s="197">
        <f t="shared" si="33"/>
        <v>0</v>
      </c>
      <c r="FA20" s="197">
        <f t="shared" si="33"/>
        <v>0</v>
      </c>
      <c r="FB20" s="197">
        <f t="shared" si="33"/>
        <v>0</v>
      </c>
      <c r="FC20" s="197">
        <f t="shared" si="33"/>
        <v>0</v>
      </c>
      <c r="FD20" s="197">
        <f t="shared" si="33"/>
        <v>0</v>
      </c>
      <c r="FE20" s="197">
        <f t="shared" si="33"/>
        <v>0</v>
      </c>
      <c r="FF20" s="197">
        <f t="shared" si="33"/>
        <v>0</v>
      </c>
      <c r="FG20" s="197">
        <f t="shared" si="33"/>
        <v>0</v>
      </c>
      <c r="FH20" s="197">
        <f t="shared" si="33"/>
        <v>0</v>
      </c>
      <c r="FI20" s="197">
        <f t="shared" si="33"/>
        <v>0</v>
      </c>
      <c r="FJ20" s="197">
        <f t="shared" si="33"/>
        <v>0</v>
      </c>
      <c r="FK20" s="197">
        <f t="shared" si="33"/>
        <v>0</v>
      </c>
      <c r="FL20" s="197">
        <f t="shared" si="33"/>
        <v>0</v>
      </c>
      <c r="FM20" s="197">
        <f t="shared" si="33"/>
        <v>0</v>
      </c>
      <c r="FN20" s="197">
        <f t="shared" si="33"/>
        <v>0</v>
      </c>
      <c r="FO20" s="197">
        <f t="shared" si="33"/>
        <v>0</v>
      </c>
      <c r="FP20" s="197">
        <f t="shared" si="33"/>
        <v>0</v>
      </c>
      <c r="FQ20" s="197">
        <f t="shared" si="33"/>
        <v>0</v>
      </c>
      <c r="FR20" s="197">
        <f t="shared" si="33"/>
        <v>0</v>
      </c>
      <c r="FS20" s="197">
        <f t="shared" si="33"/>
        <v>0</v>
      </c>
      <c r="FT20" s="197">
        <f t="shared" si="33"/>
        <v>0</v>
      </c>
      <c r="FU20" s="197">
        <f t="shared" si="33"/>
        <v>0</v>
      </c>
      <c r="FV20" s="197">
        <f t="shared" si="33"/>
        <v>0</v>
      </c>
      <c r="FW20" s="197">
        <f t="shared" si="33"/>
        <v>0</v>
      </c>
      <c r="FX20" s="197">
        <f t="shared" si="33"/>
        <v>0</v>
      </c>
      <c r="FY20" s="197">
        <f t="shared" si="33"/>
        <v>0</v>
      </c>
      <c r="FZ20" s="197">
        <f t="shared" si="33"/>
        <v>0</v>
      </c>
      <c r="GA20" s="197">
        <f t="shared" si="33"/>
        <v>0</v>
      </c>
      <c r="GB20" s="197">
        <f t="shared" si="33"/>
        <v>0</v>
      </c>
      <c r="GC20" s="197">
        <f t="shared" si="33"/>
        <v>0</v>
      </c>
      <c r="GD20" s="197">
        <f t="shared" si="33"/>
        <v>0</v>
      </c>
      <c r="GE20" s="197">
        <f t="shared" si="33"/>
        <v>0</v>
      </c>
      <c r="GF20" s="197">
        <f t="shared" si="33"/>
        <v>0</v>
      </c>
      <c r="GG20" s="197">
        <f t="shared" ref="GG20:IR20" si="34">GG10*GG18</f>
        <v>0</v>
      </c>
      <c r="GH20" s="197">
        <f t="shared" si="34"/>
        <v>0</v>
      </c>
      <c r="GI20" s="197">
        <f t="shared" si="34"/>
        <v>0</v>
      </c>
      <c r="GJ20" s="197">
        <f t="shared" si="34"/>
        <v>0</v>
      </c>
      <c r="GK20" s="197">
        <f t="shared" si="34"/>
        <v>0</v>
      </c>
      <c r="GL20" s="197">
        <f t="shared" si="34"/>
        <v>0</v>
      </c>
      <c r="GM20" s="197">
        <f t="shared" si="34"/>
        <v>0</v>
      </c>
      <c r="GN20" s="197">
        <f t="shared" si="34"/>
        <v>0</v>
      </c>
      <c r="GO20" s="197">
        <f t="shared" si="34"/>
        <v>0</v>
      </c>
      <c r="GP20" s="197">
        <f t="shared" si="34"/>
        <v>0</v>
      </c>
      <c r="GQ20" s="197">
        <f t="shared" si="34"/>
        <v>0</v>
      </c>
      <c r="GR20" s="197">
        <f t="shared" si="34"/>
        <v>0</v>
      </c>
      <c r="GS20" s="197">
        <f t="shared" si="34"/>
        <v>0</v>
      </c>
      <c r="GT20" s="197">
        <f t="shared" si="34"/>
        <v>0</v>
      </c>
      <c r="GU20" s="197">
        <f t="shared" si="34"/>
        <v>0</v>
      </c>
      <c r="GV20" s="197">
        <f t="shared" si="34"/>
        <v>0</v>
      </c>
      <c r="GW20" s="197">
        <f t="shared" si="34"/>
        <v>0</v>
      </c>
      <c r="GX20" s="197">
        <f t="shared" si="34"/>
        <v>0</v>
      </c>
      <c r="GY20" s="197">
        <f t="shared" si="34"/>
        <v>0</v>
      </c>
      <c r="GZ20" s="197">
        <f t="shared" si="34"/>
        <v>0</v>
      </c>
      <c r="HA20" s="197">
        <f t="shared" si="34"/>
        <v>0</v>
      </c>
      <c r="HB20" s="197">
        <f t="shared" si="34"/>
        <v>0</v>
      </c>
      <c r="HC20" s="197">
        <f t="shared" si="34"/>
        <v>0</v>
      </c>
      <c r="HD20" s="197">
        <f t="shared" si="34"/>
        <v>0</v>
      </c>
      <c r="HE20" s="197">
        <f t="shared" si="34"/>
        <v>0</v>
      </c>
      <c r="HF20" s="197">
        <f t="shared" si="34"/>
        <v>0</v>
      </c>
      <c r="HG20" s="197">
        <f t="shared" si="34"/>
        <v>0</v>
      </c>
      <c r="HH20" s="197">
        <f t="shared" si="34"/>
        <v>0</v>
      </c>
      <c r="HI20" s="197">
        <f t="shared" si="34"/>
        <v>0</v>
      </c>
      <c r="HJ20" s="197">
        <f t="shared" si="34"/>
        <v>0</v>
      </c>
      <c r="HK20" s="197">
        <f t="shared" si="34"/>
        <v>0</v>
      </c>
      <c r="HL20" s="197">
        <f t="shared" si="34"/>
        <v>0</v>
      </c>
      <c r="HM20" s="197">
        <f t="shared" si="34"/>
        <v>0</v>
      </c>
      <c r="HN20" s="197">
        <f t="shared" si="34"/>
        <v>0</v>
      </c>
      <c r="HO20" s="197">
        <f t="shared" si="34"/>
        <v>0</v>
      </c>
      <c r="HP20" s="197">
        <f t="shared" si="34"/>
        <v>0</v>
      </c>
      <c r="HQ20" s="197">
        <f t="shared" si="34"/>
        <v>0</v>
      </c>
      <c r="HR20" s="197">
        <f t="shared" si="34"/>
        <v>0</v>
      </c>
      <c r="HS20" s="197">
        <f t="shared" si="34"/>
        <v>0</v>
      </c>
      <c r="HT20" s="197">
        <f t="shared" si="34"/>
        <v>0</v>
      </c>
      <c r="HU20" s="197">
        <f t="shared" si="34"/>
        <v>0</v>
      </c>
      <c r="HV20" s="197">
        <f t="shared" si="34"/>
        <v>0</v>
      </c>
      <c r="HW20" s="197">
        <f t="shared" si="34"/>
        <v>0</v>
      </c>
      <c r="HX20" s="197">
        <f t="shared" si="34"/>
        <v>0</v>
      </c>
      <c r="HY20" s="197">
        <f t="shared" si="34"/>
        <v>0</v>
      </c>
      <c r="HZ20" s="197">
        <f t="shared" si="34"/>
        <v>0</v>
      </c>
      <c r="IA20" s="197">
        <f t="shared" si="34"/>
        <v>0</v>
      </c>
      <c r="IB20" s="197">
        <f t="shared" si="34"/>
        <v>0</v>
      </c>
      <c r="IC20" s="197">
        <f t="shared" si="34"/>
        <v>0</v>
      </c>
      <c r="ID20" s="197">
        <f t="shared" si="34"/>
        <v>0</v>
      </c>
      <c r="IE20" s="197">
        <f t="shared" si="34"/>
        <v>0</v>
      </c>
      <c r="IF20" s="197">
        <f t="shared" si="34"/>
        <v>0</v>
      </c>
      <c r="IG20" s="197">
        <f t="shared" si="34"/>
        <v>0</v>
      </c>
      <c r="IH20" s="197">
        <f t="shared" si="34"/>
        <v>0</v>
      </c>
      <c r="II20" s="197">
        <f t="shared" si="34"/>
        <v>0</v>
      </c>
      <c r="IJ20" s="197">
        <f t="shared" si="34"/>
        <v>0</v>
      </c>
      <c r="IK20" s="197">
        <f t="shared" si="34"/>
        <v>0</v>
      </c>
      <c r="IL20" s="197">
        <f t="shared" si="34"/>
        <v>0</v>
      </c>
      <c r="IM20" s="197">
        <f t="shared" si="34"/>
        <v>0</v>
      </c>
      <c r="IN20" s="197">
        <f t="shared" si="34"/>
        <v>0</v>
      </c>
      <c r="IO20" s="197">
        <f t="shared" si="34"/>
        <v>0</v>
      </c>
      <c r="IP20" s="197">
        <f t="shared" si="34"/>
        <v>0</v>
      </c>
      <c r="IQ20" s="197">
        <f t="shared" si="34"/>
        <v>0</v>
      </c>
      <c r="IR20" s="197">
        <f t="shared" si="34"/>
        <v>0</v>
      </c>
      <c r="IS20" s="197">
        <f t="shared" ref="IS20:KU20" si="35">IS10*IS18</f>
        <v>0</v>
      </c>
      <c r="IT20" s="197">
        <f t="shared" si="35"/>
        <v>0</v>
      </c>
      <c r="IU20" s="197">
        <f t="shared" si="35"/>
        <v>0</v>
      </c>
      <c r="IV20" s="197">
        <f t="shared" si="35"/>
        <v>0</v>
      </c>
      <c r="IW20" s="197">
        <f t="shared" si="35"/>
        <v>0</v>
      </c>
      <c r="IX20" s="197">
        <f t="shared" si="35"/>
        <v>0</v>
      </c>
      <c r="IY20" s="197">
        <f t="shared" si="35"/>
        <v>0</v>
      </c>
      <c r="IZ20" s="197">
        <f t="shared" si="35"/>
        <v>0</v>
      </c>
      <c r="JA20" s="197">
        <f t="shared" si="35"/>
        <v>0</v>
      </c>
      <c r="JB20" s="197">
        <f t="shared" si="35"/>
        <v>0</v>
      </c>
      <c r="JC20" s="197">
        <f t="shared" si="35"/>
        <v>0</v>
      </c>
      <c r="JD20" s="197">
        <f t="shared" si="35"/>
        <v>0</v>
      </c>
      <c r="JE20" s="197">
        <f t="shared" si="35"/>
        <v>0</v>
      </c>
      <c r="JF20" s="197">
        <f t="shared" si="35"/>
        <v>0</v>
      </c>
      <c r="JG20" s="197">
        <f t="shared" si="35"/>
        <v>0</v>
      </c>
      <c r="JH20" s="197">
        <f t="shared" si="35"/>
        <v>0</v>
      </c>
      <c r="JI20" s="197">
        <f t="shared" si="35"/>
        <v>0</v>
      </c>
      <c r="JJ20" s="197">
        <f t="shared" si="35"/>
        <v>0</v>
      </c>
      <c r="JK20" s="197">
        <f t="shared" si="35"/>
        <v>0</v>
      </c>
      <c r="JL20" s="197">
        <f t="shared" si="35"/>
        <v>0</v>
      </c>
      <c r="JM20" s="197">
        <f t="shared" si="35"/>
        <v>0</v>
      </c>
      <c r="JN20" s="197">
        <f t="shared" si="35"/>
        <v>0</v>
      </c>
      <c r="JO20" s="197">
        <f t="shared" si="35"/>
        <v>0</v>
      </c>
      <c r="JP20" s="197">
        <f t="shared" si="35"/>
        <v>0</v>
      </c>
      <c r="JQ20" s="197">
        <f t="shared" si="35"/>
        <v>0</v>
      </c>
      <c r="JR20" s="197">
        <f t="shared" si="35"/>
        <v>0</v>
      </c>
      <c r="JS20" s="197">
        <f t="shared" si="35"/>
        <v>0</v>
      </c>
      <c r="JT20" s="197">
        <f t="shared" si="35"/>
        <v>0</v>
      </c>
      <c r="JU20" s="197">
        <f t="shared" si="35"/>
        <v>0</v>
      </c>
      <c r="JV20" s="197">
        <f t="shared" si="35"/>
        <v>0</v>
      </c>
      <c r="JW20" s="197">
        <f t="shared" si="35"/>
        <v>0</v>
      </c>
      <c r="JX20" s="197">
        <f t="shared" si="35"/>
        <v>0</v>
      </c>
      <c r="JY20" s="197">
        <f t="shared" si="35"/>
        <v>0</v>
      </c>
      <c r="JZ20" s="197">
        <f t="shared" si="35"/>
        <v>0</v>
      </c>
      <c r="KA20" s="197">
        <f t="shared" si="35"/>
        <v>0</v>
      </c>
      <c r="KB20" s="197">
        <f t="shared" si="35"/>
        <v>0</v>
      </c>
      <c r="KC20" s="197">
        <f t="shared" si="35"/>
        <v>0</v>
      </c>
      <c r="KD20" s="197">
        <f t="shared" si="35"/>
        <v>0</v>
      </c>
      <c r="KE20" s="197">
        <f t="shared" si="35"/>
        <v>0</v>
      </c>
      <c r="KF20" s="197">
        <f t="shared" si="35"/>
        <v>0</v>
      </c>
      <c r="KG20" s="197">
        <f t="shared" si="35"/>
        <v>0</v>
      </c>
      <c r="KH20" s="197">
        <f t="shared" si="35"/>
        <v>0</v>
      </c>
      <c r="KI20" s="197">
        <f t="shared" si="35"/>
        <v>0</v>
      </c>
      <c r="KJ20" s="197">
        <f t="shared" si="35"/>
        <v>0</v>
      </c>
      <c r="KK20" s="197">
        <f t="shared" si="35"/>
        <v>0</v>
      </c>
      <c r="KL20" s="197">
        <f t="shared" si="35"/>
        <v>0</v>
      </c>
      <c r="KM20" s="197">
        <f t="shared" si="35"/>
        <v>0</v>
      </c>
      <c r="KN20" s="197">
        <f t="shared" si="35"/>
        <v>0</v>
      </c>
      <c r="KO20" s="197">
        <f t="shared" si="35"/>
        <v>0</v>
      </c>
      <c r="KP20" s="197">
        <f t="shared" si="35"/>
        <v>0</v>
      </c>
      <c r="KQ20" s="197">
        <f t="shared" si="35"/>
        <v>0</v>
      </c>
      <c r="KR20" s="197">
        <f t="shared" si="35"/>
        <v>0</v>
      </c>
      <c r="KS20" s="197">
        <f t="shared" si="35"/>
        <v>0</v>
      </c>
      <c r="KT20" s="197">
        <f t="shared" si="35"/>
        <v>0</v>
      </c>
      <c r="KU20" s="197">
        <f t="shared" si="35"/>
        <v>0</v>
      </c>
    </row>
    <row r="22" spans="2:307" x14ac:dyDescent="0.15">
      <c r="B22" s="1137" t="s">
        <v>849</v>
      </c>
      <c r="C22" s="1138"/>
      <c r="D22" s="1138"/>
      <c r="E22" s="1138"/>
      <c r="F22" s="1155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  <c r="DX22" s="174"/>
      <c r="DY22" s="174"/>
      <c r="DZ22" s="174"/>
      <c r="EA22" s="174"/>
      <c r="EB22" s="174"/>
      <c r="EC22" s="174"/>
      <c r="ED22" s="174"/>
      <c r="EE22" s="174"/>
      <c r="EF22" s="174"/>
      <c r="EG22" s="174"/>
      <c r="EH22" s="174"/>
      <c r="EI22" s="174"/>
      <c r="EJ22" s="174"/>
      <c r="EK22" s="174"/>
      <c r="EL22" s="174"/>
      <c r="EM22" s="174"/>
      <c r="EN22" s="174"/>
      <c r="EO22" s="174"/>
      <c r="EP22" s="174"/>
      <c r="EQ22" s="174"/>
      <c r="ER22" s="174"/>
      <c r="ES22" s="174"/>
      <c r="ET22" s="174"/>
      <c r="EU22" s="174"/>
      <c r="EV22" s="174"/>
      <c r="EW22" s="174"/>
      <c r="EX22" s="174"/>
      <c r="EY22" s="174"/>
      <c r="EZ22" s="174"/>
      <c r="FA22" s="174"/>
      <c r="FB22" s="174"/>
      <c r="FC22" s="174"/>
      <c r="FD22" s="174"/>
      <c r="FE22" s="174"/>
      <c r="FF22" s="174"/>
      <c r="FG22" s="174"/>
      <c r="FH22" s="174"/>
      <c r="FI22" s="174"/>
      <c r="FJ22" s="174"/>
      <c r="FK22" s="174"/>
      <c r="FL22" s="174"/>
      <c r="FM22" s="174"/>
      <c r="FN22" s="174"/>
      <c r="FO22" s="174"/>
      <c r="FP22" s="174"/>
      <c r="FQ22" s="174"/>
      <c r="FR22" s="174"/>
      <c r="FS22" s="174"/>
      <c r="FT22" s="174"/>
      <c r="FU22" s="174"/>
      <c r="FV22" s="174"/>
      <c r="FW22" s="174"/>
      <c r="FX22" s="174"/>
      <c r="FY22" s="174"/>
      <c r="FZ22" s="174"/>
      <c r="GA22" s="174"/>
      <c r="GB22" s="174"/>
      <c r="GC22" s="174"/>
      <c r="GD22" s="174"/>
      <c r="GE22" s="174"/>
      <c r="GF22" s="174"/>
      <c r="GG22" s="174"/>
      <c r="GH22" s="174"/>
      <c r="GI22" s="174"/>
      <c r="GJ22" s="174"/>
      <c r="GK22" s="174"/>
      <c r="GL22" s="174"/>
      <c r="GM22" s="174"/>
      <c r="GN22" s="174"/>
      <c r="GO22" s="174"/>
      <c r="GP22" s="174"/>
      <c r="GQ22" s="174"/>
      <c r="GR22" s="174"/>
      <c r="GS22" s="174"/>
      <c r="GT22" s="174"/>
      <c r="GU22" s="174"/>
      <c r="GV22" s="174"/>
      <c r="GW22" s="174"/>
      <c r="GX22" s="174"/>
      <c r="GY22" s="174"/>
      <c r="GZ22" s="174"/>
      <c r="HA22" s="174"/>
      <c r="HB22" s="174"/>
      <c r="HC22" s="174"/>
      <c r="HD22" s="174"/>
      <c r="HE22" s="174"/>
      <c r="HF22" s="174"/>
      <c r="HG22" s="174"/>
      <c r="HH22" s="174"/>
      <c r="HI22" s="174"/>
      <c r="HJ22" s="174"/>
      <c r="HK22" s="174"/>
      <c r="HL22" s="174"/>
      <c r="HM22" s="174"/>
      <c r="HN22" s="174"/>
      <c r="HO22" s="174"/>
      <c r="HP22" s="174"/>
      <c r="HQ22" s="174"/>
      <c r="HR22" s="174"/>
      <c r="HS22" s="174"/>
      <c r="HT22" s="174"/>
      <c r="HU22" s="174"/>
      <c r="HV22" s="174"/>
      <c r="HW22" s="174"/>
      <c r="HX22" s="174"/>
      <c r="HY22" s="174"/>
      <c r="HZ22" s="174"/>
      <c r="IA22" s="174"/>
      <c r="IB22" s="174"/>
      <c r="IC22" s="174"/>
      <c r="ID22" s="174"/>
      <c r="IE22" s="174"/>
      <c r="IF22" s="174"/>
      <c r="IG22" s="174"/>
      <c r="IH22" s="174"/>
      <c r="II22" s="174"/>
      <c r="IJ22" s="174"/>
      <c r="IK22" s="174"/>
      <c r="IL22" s="174"/>
      <c r="IM22" s="174"/>
      <c r="IN22" s="174"/>
      <c r="IO22" s="174"/>
      <c r="IP22" s="174"/>
      <c r="IQ22" s="174"/>
      <c r="IR22" s="174"/>
      <c r="IS22" s="174"/>
      <c r="IT22" s="174"/>
      <c r="IU22" s="174"/>
      <c r="IV22" s="174"/>
      <c r="IW22" s="174"/>
      <c r="IX22" s="174"/>
      <c r="IY22" s="174"/>
      <c r="IZ22" s="174"/>
      <c r="JA22" s="174"/>
      <c r="JB22" s="174"/>
      <c r="JC22" s="174"/>
      <c r="JD22" s="174"/>
      <c r="JE22" s="174"/>
      <c r="JF22" s="174"/>
      <c r="JG22" s="174"/>
      <c r="JH22" s="174"/>
      <c r="JI22" s="174"/>
      <c r="JJ22" s="174"/>
      <c r="JK22" s="174"/>
      <c r="JL22" s="174"/>
      <c r="JM22" s="174"/>
      <c r="JN22" s="174"/>
      <c r="JO22" s="174"/>
      <c r="JP22" s="174"/>
      <c r="JQ22" s="174"/>
      <c r="JR22" s="174"/>
      <c r="JS22" s="174"/>
      <c r="JT22" s="174"/>
      <c r="JU22" s="174"/>
      <c r="JV22" s="174"/>
      <c r="JW22" s="174"/>
      <c r="JX22" s="174"/>
      <c r="JY22" s="174"/>
      <c r="JZ22" s="174"/>
      <c r="KA22" s="174"/>
      <c r="KB22" s="174"/>
      <c r="KC22" s="174"/>
      <c r="KD22" s="174"/>
      <c r="KE22" s="174"/>
      <c r="KF22" s="174"/>
      <c r="KG22" s="174"/>
      <c r="KH22" s="174"/>
      <c r="KI22" s="174"/>
      <c r="KJ22" s="174"/>
      <c r="KK22" s="174"/>
      <c r="KL22" s="174"/>
      <c r="KM22" s="174"/>
      <c r="KN22" s="174"/>
      <c r="KO22" s="174"/>
      <c r="KP22" s="174"/>
      <c r="KQ22" s="174"/>
      <c r="KR22" s="174"/>
      <c r="KS22" s="174"/>
      <c r="KT22" s="174"/>
      <c r="KU22" s="174"/>
    </row>
    <row r="23" spans="2:307" s="376" customFormat="1" x14ac:dyDescent="0.15">
      <c r="B23" s="175"/>
      <c r="C23" s="176"/>
      <c r="D23" s="176"/>
      <c r="E23" s="176"/>
      <c r="F23" s="198"/>
      <c r="G23" s="178" t="s">
        <v>260</v>
      </c>
      <c r="H23" s="179" t="s">
        <v>302</v>
      </c>
      <c r="I23" s="179" t="s">
        <v>303</v>
      </c>
      <c r="J23" s="179" t="s">
        <v>304</v>
      </c>
      <c r="K23" s="179" t="s">
        <v>305</v>
      </c>
      <c r="L23" s="179" t="s">
        <v>306</v>
      </c>
      <c r="M23" s="179" t="s">
        <v>307</v>
      </c>
      <c r="N23" s="179" t="s">
        <v>308</v>
      </c>
      <c r="O23" s="179" t="s">
        <v>309</v>
      </c>
      <c r="P23" s="179" t="s">
        <v>310</v>
      </c>
      <c r="Q23" s="179" t="s">
        <v>311</v>
      </c>
      <c r="R23" s="179" t="s">
        <v>312</v>
      </c>
      <c r="S23" s="179" t="s">
        <v>313</v>
      </c>
      <c r="T23" s="179" t="s">
        <v>314</v>
      </c>
      <c r="U23" s="179" t="s">
        <v>315</v>
      </c>
      <c r="V23" s="179" t="s">
        <v>316</v>
      </c>
      <c r="W23" s="179" t="s">
        <v>317</v>
      </c>
      <c r="X23" s="179" t="s">
        <v>318</v>
      </c>
      <c r="Y23" s="179" t="s">
        <v>319</v>
      </c>
      <c r="Z23" s="179" t="s">
        <v>320</v>
      </c>
      <c r="AA23" s="179" t="s">
        <v>321</v>
      </c>
      <c r="AB23" s="179" t="s">
        <v>322</v>
      </c>
      <c r="AC23" s="179" t="s">
        <v>323</v>
      </c>
      <c r="AD23" s="179" t="s">
        <v>324</v>
      </c>
      <c r="AE23" s="179" t="s">
        <v>325</v>
      </c>
      <c r="AF23" s="179" t="s">
        <v>326</v>
      </c>
      <c r="AG23" s="179" t="s">
        <v>327</v>
      </c>
      <c r="AH23" s="179" t="s">
        <v>328</v>
      </c>
      <c r="AI23" s="179" t="s">
        <v>329</v>
      </c>
      <c r="AJ23" s="179" t="s">
        <v>330</v>
      </c>
      <c r="AK23" s="179" t="s">
        <v>331</v>
      </c>
      <c r="AL23" s="179" t="s">
        <v>332</v>
      </c>
      <c r="AM23" s="179" t="s">
        <v>333</v>
      </c>
      <c r="AN23" s="179" t="s">
        <v>334</v>
      </c>
      <c r="AO23" s="179" t="s">
        <v>335</v>
      </c>
      <c r="AP23" s="179" t="s">
        <v>336</v>
      </c>
      <c r="AQ23" s="179" t="s">
        <v>337</v>
      </c>
      <c r="AR23" s="179" t="s">
        <v>338</v>
      </c>
      <c r="AS23" s="179" t="s">
        <v>339</v>
      </c>
      <c r="AT23" s="179" t="s">
        <v>340</v>
      </c>
      <c r="AU23" s="179" t="s">
        <v>341</v>
      </c>
      <c r="AV23" s="179" t="s">
        <v>342</v>
      </c>
      <c r="AW23" s="179" t="s">
        <v>343</v>
      </c>
      <c r="AX23" s="179" t="s">
        <v>344</v>
      </c>
      <c r="AY23" s="179" t="s">
        <v>345</v>
      </c>
      <c r="AZ23" s="179" t="s">
        <v>346</v>
      </c>
      <c r="BA23" s="179" t="s">
        <v>347</v>
      </c>
      <c r="BB23" s="179" t="s">
        <v>348</v>
      </c>
      <c r="BC23" s="179" t="s">
        <v>349</v>
      </c>
      <c r="BD23" s="179" t="s">
        <v>350</v>
      </c>
      <c r="BE23" s="179" t="s">
        <v>351</v>
      </c>
      <c r="BF23" s="179" t="s">
        <v>1365</v>
      </c>
      <c r="BG23" s="179" t="s">
        <v>1366</v>
      </c>
      <c r="BH23" s="179" t="s">
        <v>1367</v>
      </c>
      <c r="BI23" s="179" t="s">
        <v>1368</v>
      </c>
      <c r="BJ23" s="179" t="s">
        <v>1369</v>
      </c>
      <c r="BK23" s="179" t="s">
        <v>1370</v>
      </c>
      <c r="BL23" s="179" t="s">
        <v>1371</v>
      </c>
      <c r="BM23" s="179" t="s">
        <v>1372</v>
      </c>
      <c r="BN23" s="179" t="s">
        <v>1373</v>
      </c>
      <c r="BO23" s="179" t="s">
        <v>1374</v>
      </c>
      <c r="BP23" s="179" t="s">
        <v>1375</v>
      </c>
      <c r="BQ23" s="179" t="s">
        <v>1376</v>
      </c>
      <c r="BR23" s="179" t="s">
        <v>1377</v>
      </c>
      <c r="BS23" s="179" t="s">
        <v>1378</v>
      </c>
      <c r="BT23" s="179" t="s">
        <v>1379</v>
      </c>
      <c r="BU23" s="179" t="s">
        <v>1380</v>
      </c>
      <c r="BV23" s="179" t="s">
        <v>1381</v>
      </c>
      <c r="BW23" s="179" t="s">
        <v>1382</v>
      </c>
      <c r="BX23" s="179" t="s">
        <v>1383</v>
      </c>
      <c r="BY23" s="179" t="s">
        <v>1384</v>
      </c>
      <c r="BZ23" s="179" t="s">
        <v>1385</v>
      </c>
      <c r="CA23" s="179" t="s">
        <v>1386</v>
      </c>
      <c r="CB23" s="179" t="s">
        <v>1387</v>
      </c>
      <c r="CC23" s="179" t="s">
        <v>1388</v>
      </c>
      <c r="CD23" s="179" t="s">
        <v>1389</v>
      </c>
      <c r="CE23" s="179" t="s">
        <v>1390</v>
      </c>
      <c r="CF23" s="179" t="s">
        <v>1391</v>
      </c>
      <c r="CG23" s="179" t="s">
        <v>1392</v>
      </c>
      <c r="CH23" s="179" t="s">
        <v>1393</v>
      </c>
      <c r="CI23" s="179" t="s">
        <v>1394</v>
      </c>
      <c r="CJ23" s="179" t="s">
        <v>1395</v>
      </c>
      <c r="CK23" s="179" t="s">
        <v>1396</v>
      </c>
      <c r="CL23" s="179" t="s">
        <v>1397</v>
      </c>
      <c r="CM23" s="179" t="s">
        <v>1398</v>
      </c>
      <c r="CN23" s="179" t="s">
        <v>1399</v>
      </c>
      <c r="CO23" s="179" t="s">
        <v>1400</v>
      </c>
      <c r="CP23" s="179" t="s">
        <v>1401</v>
      </c>
      <c r="CQ23" s="179" t="s">
        <v>1402</v>
      </c>
      <c r="CR23" s="179" t="s">
        <v>1403</v>
      </c>
      <c r="CS23" s="179" t="s">
        <v>1404</v>
      </c>
      <c r="CT23" s="179" t="s">
        <v>1405</v>
      </c>
      <c r="CU23" s="179" t="s">
        <v>1406</v>
      </c>
      <c r="CV23" s="179" t="s">
        <v>1407</v>
      </c>
      <c r="CW23" s="179" t="s">
        <v>1408</v>
      </c>
      <c r="CX23" s="179" t="s">
        <v>1409</v>
      </c>
      <c r="CY23" s="179" t="s">
        <v>1410</v>
      </c>
      <c r="CZ23" s="179" t="s">
        <v>1411</v>
      </c>
      <c r="DA23" s="179" t="s">
        <v>1412</v>
      </c>
      <c r="DB23" s="179" t="s">
        <v>1413</v>
      </c>
      <c r="DC23" s="179" t="s">
        <v>1414</v>
      </c>
      <c r="DD23" s="179" t="s">
        <v>1415</v>
      </c>
      <c r="DE23" s="179" t="s">
        <v>1416</v>
      </c>
      <c r="DF23" s="179" t="s">
        <v>1417</v>
      </c>
      <c r="DG23" s="179" t="s">
        <v>1418</v>
      </c>
      <c r="DH23" s="179" t="s">
        <v>1419</v>
      </c>
      <c r="DI23" s="179" t="s">
        <v>1420</v>
      </c>
      <c r="DJ23" s="179" t="s">
        <v>1421</v>
      </c>
      <c r="DK23" s="179" t="s">
        <v>1422</v>
      </c>
      <c r="DL23" s="179" t="s">
        <v>1423</v>
      </c>
      <c r="DM23" s="179" t="s">
        <v>1424</v>
      </c>
      <c r="DN23" s="179" t="s">
        <v>1425</v>
      </c>
      <c r="DO23" s="179" t="s">
        <v>1426</v>
      </c>
      <c r="DP23" s="179" t="s">
        <v>1427</v>
      </c>
      <c r="DQ23" s="179" t="s">
        <v>1428</v>
      </c>
      <c r="DR23" s="179" t="s">
        <v>1429</v>
      </c>
      <c r="DS23" s="179" t="s">
        <v>1430</v>
      </c>
      <c r="DT23" s="179" t="s">
        <v>1431</v>
      </c>
      <c r="DU23" s="179" t="s">
        <v>1432</v>
      </c>
      <c r="DV23" s="179" t="s">
        <v>1433</v>
      </c>
      <c r="DW23" s="179" t="s">
        <v>1434</v>
      </c>
      <c r="DX23" s="179" t="s">
        <v>1435</v>
      </c>
      <c r="DY23" s="179" t="s">
        <v>1436</v>
      </c>
      <c r="DZ23" s="179" t="s">
        <v>1437</v>
      </c>
      <c r="EA23" s="179" t="s">
        <v>1438</v>
      </c>
      <c r="EB23" s="179" t="s">
        <v>1439</v>
      </c>
      <c r="EC23" s="179" t="s">
        <v>1440</v>
      </c>
      <c r="ED23" s="179" t="s">
        <v>1441</v>
      </c>
      <c r="EE23" s="179" t="s">
        <v>1442</v>
      </c>
      <c r="EF23" s="179" t="s">
        <v>1443</v>
      </c>
      <c r="EG23" s="179" t="s">
        <v>1444</v>
      </c>
      <c r="EH23" s="179" t="s">
        <v>1445</v>
      </c>
      <c r="EI23" s="179" t="s">
        <v>1446</v>
      </c>
      <c r="EJ23" s="179" t="s">
        <v>1447</v>
      </c>
      <c r="EK23" s="179" t="s">
        <v>1448</v>
      </c>
      <c r="EL23" s="179" t="s">
        <v>1449</v>
      </c>
      <c r="EM23" s="179" t="s">
        <v>1450</v>
      </c>
      <c r="EN23" s="179" t="s">
        <v>1451</v>
      </c>
      <c r="EO23" s="179" t="s">
        <v>1452</v>
      </c>
      <c r="EP23" s="179" t="s">
        <v>1453</v>
      </c>
      <c r="EQ23" s="179" t="s">
        <v>1454</v>
      </c>
      <c r="ER23" s="179" t="s">
        <v>1455</v>
      </c>
      <c r="ES23" s="179" t="s">
        <v>1456</v>
      </c>
      <c r="ET23" s="179" t="s">
        <v>1457</v>
      </c>
      <c r="EU23" s="179" t="s">
        <v>1458</v>
      </c>
      <c r="EV23" s="179" t="s">
        <v>1459</v>
      </c>
      <c r="EW23" s="179" t="s">
        <v>1460</v>
      </c>
      <c r="EX23" s="179" t="s">
        <v>1461</v>
      </c>
      <c r="EY23" s="179" t="s">
        <v>1462</v>
      </c>
      <c r="EZ23" s="179" t="s">
        <v>1463</v>
      </c>
      <c r="FA23" s="179" t="s">
        <v>1464</v>
      </c>
      <c r="FB23" s="179" t="s">
        <v>1465</v>
      </c>
      <c r="FC23" s="179" t="s">
        <v>1466</v>
      </c>
      <c r="FD23" s="179" t="s">
        <v>1467</v>
      </c>
      <c r="FE23" s="179" t="s">
        <v>1468</v>
      </c>
      <c r="FF23" s="179" t="s">
        <v>1469</v>
      </c>
      <c r="FG23" s="179" t="s">
        <v>1470</v>
      </c>
      <c r="FH23" s="179" t="s">
        <v>1471</v>
      </c>
      <c r="FI23" s="179" t="s">
        <v>1472</v>
      </c>
      <c r="FJ23" s="179" t="s">
        <v>1473</v>
      </c>
      <c r="FK23" s="179" t="s">
        <v>1474</v>
      </c>
      <c r="FL23" s="179" t="s">
        <v>1475</v>
      </c>
      <c r="FM23" s="179" t="s">
        <v>1476</v>
      </c>
      <c r="FN23" s="179" t="s">
        <v>1477</v>
      </c>
      <c r="FO23" s="179" t="s">
        <v>1478</v>
      </c>
      <c r="FP23" s="179" t="s">
        <v>1479</v>
      </c>
      <c r="FQ23" s="179" t="s">
        <v>1480</v>
      </c>
      <c r="FR23" s="179" t="s">
        <v>1481</v>
      </c>
      <c r="FS23" s="179" t="s">
        <v>1482</v>
      </c>
      <c r="FT23" s="179" t="s">
        <v>1483</v>
      </c>
      <c r="FU23" s="179" t="s">
        <v>1484</v>
      </c>
      <c r="FV23" s="179" t="s">
        <v>1485</v>
      </c>
      <c r="FW23" s="179" t="s">
        <v>1486</v>
      </c>
      <c r="FX23" s="179" t="s">
        <v>1487</v>
      </c>
      <c r="FY23" s="179" t="s">
        <v>1488</v>
      </c>
      <c r="FZ23" s="179" t="s">
        <v>1489</v>
      </c>
      <c r="GA23" s="179" t="s">
        <v>1490</v>
      </c>
      <c r="GB23" s="179" t="s">
        <v>1491</v>
      </c>
      <c r="GC23" s="179" t="s">
        <v>1492</v>
      </c>
      <c r="GD23" s="179" t="s">
        <v>1493</v>
      </c>
      <c r="GE23" s="179" t="s">
        <v>1494</v>
      </c>
      <c r="GF23" s="179" t="s">
        <v>1495</v>
      </c>
      <c r="GG23" s="179" t="s">
        <v>1496</v>
      </c>
      <c r="GH23" s="179" t="s">
        <v>1497</v>
      </c>
      <c r="GI23" s="179" t="s">
        <v>1498</v>
      </c>
      <c r="GJ23" s="179" t="s">
        <v>1499</v>
      </c>
      <c r="GK23" s="179" t="s">
        <v>1500</v>
      </c>
      <c r="GL23" s="179" t="s">
        <v>1501</v>
      </c>
      <c r="GM23" s="179" t="s">
        <v>1502</v>
      </c>
      <c r="GN23" s="179" t="s">
        <v>1503</v>
      </c>
      <c r="GO23" s="179" t="s">
        <v>1504</v>
      </c>
      <c r="GP23" s="179" t="s">
        <v>1505</v>
      </c>
      <c r="GQ23" s="179" t="s">
        <v>1506</v>
      </c>
      <c r="GR23" s="179" t="s">
        <v>1507</v>
      </c>
      <c r="GS23" s="179" t="s">
        <v>1508</v>
      </c>
      <c r="GT23" s="179" t="s">
        <v>1509</v>
      </c>
      <c r="GU23" s="179" t="s">
        <v>1510</v>
      </c>
      <c r="GV23" s="179" t="s">
        <v>1511</v>
      </c>
      <c r="GW23" s="179" t="s">
        <v>1512</v>
      </c>
      <c r="GX23" s="179" t="s">
        <v>1513</v>
      </c>
      <c r="GY23" s="179" t="s">
        <v>1514</v>
      </c>
      <c r="GZ23" s="179" t="s">
        <v>1515</v>
      </c>
      <c r="HA23" s="179" t="s">
        <v>1516</v>
      </c>
      <c r="HB23" s="179" t="s">
        <v>1517</v>
      </c>
      <c r="HC23" s="179" t="s">
        <v>1518</v>
      </c>
      <c r="HD23" s="179" t="s">
        <v>1519</v>
      </c>
      <c r="HE23" s="179" t="s">
        <v>1520</v>
      </c>
      <c r="HF23" s="179" t="s">
        <v>1521</v>
      </c>
      <c r="HG23" s="179" t="s">
        <v>1522</v>
      </c>
      <c r="HH23" s="179" t="s">
        <v>1523</v>
      </c>
      <c r="HI23" s="179" t="s">
        <v>1524</v>
      </c>
      <c r="HJ23" s="179" t="s">
        <v>1525</v>
      </c>
      <c r="HK23" s="179" t="s">
        <v>1526</v>
      </c>
      <c r="HL23" s="179" t="s">
        <v>1527</v>
      </c>
      <c r="HM23" s="179" t="s">
        <v>1528</v>
      </c>
      <c r="HN23" s="179" t="s">
        <v>1529</v>
      </c>
      <c r="HO23" s="179" t="s">
        <v>1530</v>
      </c>
      <c r="HP23" s="179" t="s">
        <v>1531</v>
      </c>
      <c r="HQ23" s="179" t="s">
        <v>1532</v>
      </c>
      <c r="HR23" s="179" t="s">
        <v>1533</v>
      </c>
      <c r="HS23" s="179" t="s">
        <v>1534</v>
      </c>
      <c r="HT23" s="179" t="s">
        <v>1535</v>
      </c>
      <c r="HU23" s="179" t="s">
        <v>1536</v>
      </c>
      <c r="HV23" s="179" t="s">
        <v>1537</v>
      </c>
      <c r="HW23" s="179" t="s">
        <v>1538</v>
      </c>
      <c r="HX23" s="179" t="s">
        <v>1539</v>
      </c>
      <c r="HY23" s="179" t="s">
        <v>1540</v>
      </c>
      <c r="HZ23" s="179" t="s">
        <v>1541</v>
      </c>
      <c r="IA23" s="179" t="s">
        <v>1542</v>
      </c>
      <c r="IB23" s="179" t="s">
        <v>1543</v>
      </c>
      <c r="IC23" s="179" t="s">
        <v>1544</v>
      </c>
      <c r="ID23" s="179" t="s">
        <v>1545</v>
      </c>
      <c r="IE23" s="179" t="s">
        <v>1546</v>
      </c>
      <c r="IF23" s="179" t="s">
        <v>1547</v>
      </c>
      <c r="IG23" s="179" t="s">
        <v>1548</v>
      </c>
      <c r="IH23" s="179" t="s">
        <v>1549</v>
      </c>
      <c r="II23" s="179" t="s">
        <v>1550</v>
      </c>
      <c r="IJ23" s="179" t="s">
        <v>1551</v>
      </c>
      <c r="IK23" s="179" t="s">
        <v>1552</v>
      </c>
      <c r="IL23" s="179" t="s">
        <v>1553</v>
      </c>
      <c r="IM23" s="179" t="s">
        <v>1554</v>
      </c>
      <c r="IN23" s="179" t="s">
        <v>1555</v>
      </c>
      <c r="IO23" s="179" t="s">
        <v>1556</v>
      </c>
      <c r="IP23" s="179" t="s">
        <v>1557</v>
      </c>
      <c r="IQ23" s="179" t="s">
        <v>1558</v>
      </c>
      <c r="IR23" s="179" t="s">
        <v>1559</v>
      </c>
      <c r="IS23" s="179" t="s">
        <v>1560</v>
      </c>
      <c r="IT23" s="179" t="s">
        <v>1561</v>
      </c>
      <c r="IU23" s="179" t="s">
        <v>1562</v>
      </c>
      <c r="IV23" s="179" t="s">
        <v>1563</v>
      </c>
      <c r="IW23" s="179" t="s">
        <v>1564</v>
      </c>
      <c r="IX23" s="179" t="s">
        <v>1565</v>
      </c>
      <c r="IY23" s="179" t="s">
        <v>1566</v>
      </c>
      <c r="IZ23" s="179" t="s">
        <v>1567</v>
      </c>
      <c r="JA23" s="179" t="s">
        <v>1568</v>
      </c>
      <c r="JB23" s="179" t="s">
        <v>1569</v>
      </c>
      <c r="JC23" s="179" t="s">
        <v>1570</v>
      </c>
      <c r="JD23" s="179" t="s">
        <v>1571</v>
      </c>
      <c r="JE23" s="179" t="s">
        <v>1572</v>
      </c>
      <c r="JF23" s="179" t="s">
        <v>1573</v>
      </c>
      <c r="JG23" s="179" t="s">
        <v>1574</v>
      </c>
      <c r="JH23" s="179" t="s">
        <v>1575</v>
      </c>
      <c r="JI23" s="179" t="s">
        <v>1576</v>
      </c>
      <c r="JJ23" s="179" t="s">
        <v>1577</v>
      </c>
      <c r="JK23" s="179" t="s">
        <v>1578</v>
      </c>
      <c r="JL23" s="179" t="s">
        <v>1579</v>
      </c>
      <c r="JM23" s="179" t="s">
        <v>1580</v>
      </c>
      <c r="JN23" s="179" t="s">
        <v>1581</v>
      </c>
      <c r="JO23" s="179" t="s">
        <v>1582</v>
      </c>
      <c r="JP23" s="179" t="s">
        <v>1583</v>
      </c>
      <c r="JQ23" s="179" t="s">
        <v>1584</v>
      </c>
      <c r="JR23" s="179" t="s">
        <v>1585</v>
      </c>
      <c r="JS23" s="179" t="s">
        <v>1586</v>
      </c>
      <c r="JT23" s="179" t="s">
        <v>1587</v>
      </c>
      <c r="JU23" s="179" t="s">
        <v>1588</v>
      </c>
      <c r="JV23" s="179" t="s">
        <v>1589</v>
      </c>
      <c r="JW23" s="179" t="s">
        <v>1590</v>
      </c>
      <c r="JX23" s="179" t="s">
        <v>1591</v>
      </c>
      <c r="JY23" s="179" t="s">
        <v>1592</v>
      </c>
      <c r="JZ23" s="179" t="s">
        <v>1593</v>
      </c>
      <c r="KA23" s="179" t="s">
        <v>1594</v>
      </c>
      <c r="KB23" s="179" t="s">
        <v>1595</v>
      </c>
      <c r="KC23" s="179" t="s">
        <v>1596</v>
      </c>
      <c r="KD23" s="179" t="s">
        <v>1597</v>
      </c>
      <c r="KE23" s="179" t="s">
        <v>1598</v>
      </c>
      <c r="KF23" s="179" t="s">
        <v>1599</v>
      </c>
      <c r="KG23" s="179" t="s">
        <v>1600</v>
      </c>
      <c r="KH23" s="179" t="s">
        <v>1601</v>
      </c>
      <c r="KI23" s="179" t="s">
        <v>1602</v>
      </c>
      <c r="KJ23" s="179" t="s">
        <v>1603</v>
      </c>
      <c r="KK23" s="179" t="s">
        <v>1604</v>
      </c>
      <c r="KL23" s="179" t="s">
        <v>1605</v>
      </c>
      <c r="KM23" s="179" t="s">
        <v>1606</v>
      </c>
      <c r="KN23" s="179" t="s">
        <v>1607</v>
      </c>
      <c r="KO23" s="179" t="s">
        <v>1608</v>
      </c>
      <c r="KP23" s="179" t="s">
        <v>1609</v>
      </c>
      <c r="KQ23" s="179" t="s">
        <v>1610</v>
      </c>
      <c r="KR23" s="179" t="s">
        <v>1611</v>
      </c>
      <c r="KS23" s="179" t="s">
        <v>1612</v>
      </c>
      <c r="KT23" s="179" t="s">
        <v>1613</v>
      </c>
      <c r="KU23" s="179" t="s">
        <v>1614</v>
      </c>
    </row>
    <row r="24" spans="2:307" x14ac:dyDescent="0.15">
      <c r="B24" s="175">
        <f>B20+1</f>
        <v>9</v>
      </c>
      <c r="C24" s="180" t="s">
        <v>352</v>
      </c>
      <c r="D24" s="180"/>
      <c r="E24" s="181"/>
      <c r="F24" s="199"/>
      <c r="G24" s="183"/>
      <c r="H24" s="719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  <c r="X24" s="618"/>
      <c r="Y24" s="618"/>
      <c r="Z24" s="618"/>
      <c r="AA24" s="618"/>
      <c r="AB24" s="618"/>
      <c r="AC24" s="618"/>
      <c r="AD24" s="618"/>
      <c r="AE24" s="618"/>
      <c r="AF24" s="618"/>
      <c r="AG24" s="618"/>
      <c r="AH24" s="618"/>
      <c r="AI24" s="618"/>
      <c r="AJ24" s="618"/>
      <c r="AK24" s="618"/>
      <c r="AL24" s="618"/>
      <c r="AM24" s="618"/>
      <c r="AN24" s="618"/>
      <c r="AO24" s="618"/>
      <c r="AP24" s="618"/>
      <c r="AQ24" s="618"/>
      <c r="AR24" s="618"/>
      <c r="AS24" s="618"/>
      <c r="AT24" s="618"/>
      <c r="AU24" s="618"/>
      <c r="AV24" s="618"/>
      <c r="AW24" s="618"/>
      <c r="AX24" s="618"/>
      <c r="AY24" s="618"/>
      <c r="AZ24" s="618"/>
      <c r="BA24" s="618"/>
      <c r="BB24" s="618"/>
      <c r="BC24" s="618"/>
      <c r="BD24" s="618"/>
      <c r="BE24" s="618"/>
      <c r="BF24" s="618"/>
      <c r="BG24" s="618"/>
      <c r="BH24" s="618"/>
      <c r="BI24" s="618"/>
      <c r="BJ24" s="618"/>
      <c r="BK24" s="618"/>
      <c r="BL24" s="618"/>
      <c r="BM24" s="618"/>
      <c r="BN24" s="618"/>
      <c r="BO24" s="618"/>
      <c r="BP24" s="618"/>
      <c r="BQ24" s="618"/>
      <c r="BR24" s="618"/>
      <c r="BS24" s="618"/>
      <c r="BT24" s="618"/>
      <c r="BU24" s="618"/>
      <c r="BV24" s="618"/>
      <c r="BW24" s="618"/>
      <c r="BX24" s="618"/>
      <c r="BY24" s="618"/>
      <c r="BZ24" s="618"/>
      <c r="CA24" s="618"/>
      <c r="CB24" s="618"/>
      <c r="CC24" s="618"/>
      <c r="CD24" s="618"/>
      <c r="CE24" s="618"/>
      <c r="CF24" s="618"/>
      <c r="CG24" s="618"/>
      <c r="CH24" s="618"/>
      <c r="CI24" s="618"/>
      <c r="CJ24" s="618"/>
      <c r="CK24" s="618"/>
      <c r="CL24" s="618"/>
      <c r="CM24" s="618"/>
      <c r="CN24" s="618"/>
      <c r="CO24" s="618"/>
      <c r="CP24" s="618"/>
      <c r="CQ24" s="618"/>
      <c r="CR24" s="618"/>
      <c r="CS24" s="618"/>
      <c r="CT24" s="618"/>
      <c r="CU24" s="618"/>
      <c r="CV24" s="618"/>
      <c r="CW24" s="618"/>
      <c r="CX24" s="618"/>
      <c r="CY24" s="618"/>
      <c r="CZ24" s="618"/>
      <c r="DA24" s="618"/>
      <c r="DB24" s="618"/>
      <c r="DC24" s="618"/>
      <c r="DD24" s="618"/>
      <c r="DE24" s="618"/>
      <c r="DF24" s="618"/>
      <c r="DG24" s="618"/>
      <c r="DH24" s="618"/>
      <c r="DI24" s="618"/>
      <c r="DJ24" s="618"/>
      <c r="DK24" s="618"/>
      <c r="DL24" s="618"/>
      <c r="DM24" s="618"/>
      <c r="DN24" s="618"/>
      <c r="DO24" s="618"/>
      <c r="DP24" s="618"/>
      <c r="DQ24" s="618"/>
      <c r="DR24" s="618"/>
      <c r="DS24" s="618"/>
      <c r="DT24" s="618"/>
      <c r="DU24" s="618"/>
      <c r="DV24" s="618"/>
      <c r="DW24" s="618"/>
      <c r="DX24" s="618"/>
      <c r="DY24" s="618"/>
      <c r="DZ24" s="618"/>
      <c r="EA24" s="618"/>
      <c r="EB24" s="618"/>
      <c r="EC24" s="618"/>
      <c r="ED24" s="618"/>
      <c r="EE24" s="618"/>
      <c r="EF24" s="618"/>
      <c r="EG24" s="618"/>
      <c r="EH24" s="618"/>
      <c r="EI24" s="618"/>
      <c r="EJ24" s="618"/>
      <c r="EK24" s="618"/>
      <c r="EL24" s="618"/>
      <c r="EM24" s="618"/>
      <c r="EN24" s="618"/>
      <c r="EO24" s="618"/>
      <c r="EP24" s="618"/>
      <c r="EQ24" s="618"/>
      <c r="ER24" s="618"/>
      <c r="ES24" s="618"/>
      <c r="ET24" s="618"/>
      <c r="EU24" s="618"/>
      <c r="EV24" s="618"/>
      <c r="EW24" s="618"/>
      <c r="EX24" s="618"/>
      <c r="EY24" s="618"/>
      <c r="EZ24" s="618"/>
      <c r="FA24" s="618"/>
      <c r="FB24" s="618"/>
      <c r="FC24" s="618"/>
      <c r="FD24" s="618"/>
      <c r="FE24" s="618"/>
      <c r="FF24" s="618"/>
      <c r="FG24" s="618"/>
      <c r="FH24" s="618"/>
      <c r="FI24" s="618"/>
      <c r="FJ24" s="618"/>
      <c r="FK24" s="618"/>
      <c r="FL24" s="618"/>
      <c r="FM24" s="618"/>
      <c r="FN24" s="618"/>
      <c r="FO24" s="618"/>
      <c r="FP24" s="618"/>
      <c r="FQ24" s="618"/>
      <c r="FR24" s="618"/>
      <c r="FS24" s="618"/>
      <c r="FT24" s="618"/>
      <c r="FU24" s="618"/>
      <c r="FV24" s="618"/>
      <c r="FW24" s="618"/>
      <c r="FX24" s="618"/>
      <c r="FY24" s="618"/>
      <c r="FZ24" s="618"/>
      <c r="GA24" s="618"/>
      <c r="GB24" s="618"/>
      <c r="GC24" s="618"/>
      <c r="GD24" s="618"/>
      <c r="GE24" s="618"/>
      <c r="GF24" s="618"/>
      <c r="GG24" s="618"/>
      <c r="GH24" s="618"/>
      <c r="GI24" s="618"/>
      <c r="GJ24" s="618"/>
      <c r="GK24" s="618"/>
      <c r="GL24" s="618"/>
      <c r="GM24" s="618"/>
      <c r="GN24" s="618"/>
      <c r="GO24" s="618"/>
      <c r="GP24" s="618"/>
      <c r="GQ24" s="618"/>
      <c r="GR24" s="618"/>
      <c r="GS24" s="618"/>
      <c r="GT24" s="618"/>
      <c r="GU24" s="618"/>
      <c r="GV24" s="618"/>
      <c r="GW24" s="618"/>
      <c r="GX24" s="618"/>
      <c r="GY24" s="618"/>
      <c r="GZ24" s="618"/>
      <c r="HA24" s="618"/>
      <c r="HB24" s="618"/>
      <c r="HC24" s="618"/>
      <c r="HD24" s="618"/>
      <c r="HE24" s="618"/>
      <c r="HF24" s="618"/>
      <c r="HG24" s="618"/>
      <c r="HH24" s="618"/>
      <c r="HI24" s="618"/>
      <c r="HJ24" s="618"/>
      <c r="HK24" s="618"/>
      <c r="HL24" s="618"/>
      <c r="HM24" s="618"/>
      <c r="HN24" s="618"/>
      <c r="HO24" s="618"/>
      <c r="HP24" s="618"/>
      <c r="HQ24" s="618"/>
      <c r="HR24" s="618"/>
      <c r="HS24" s="618"/>
      <c r="HT24" s="618"/>
      <c r="HU24" s="618"/>
      <c r="HV24" s="618"/>
      <c r="HW24" s="618"/>
      <c r="HX24" s="618"/>
      <c r="HY24" s="618"/>
      <c r="HZ24" s="618"/>
      <c r="IA24" s="618"/>
      <c r="IB24" s="618"/>
      <c r="IC24" s="618"/>
      <c r="ID24" s="618"/>
      <c r="IE24" s="618"/>
      <c r="IF24" s="618"/>
      <c r="IG24" s="618"/>
      <c r="IH24" s="618"/>
      <c r="II24" s="618"/>
      <c r="IJ24" s="618"/>
      <c r="IK24" s="618"/>
      <c r="IL24" s="618"/>
      <c r="IM24" s="618"/>
      <c r="IN24" s="618"/>
      <c r="IO24" s="618"/>
      <c r="IP24" s="618"/>
      <c r="IQ24" s="618"/>
      <c r="IR24" s="618"/>
      <c r="IS24" s="618"/>
      <c r="IT24" s="618"/>
      <c r="IU24" s="618"/>
      <c r="IV24" s="618"/>
      <c r="IW24" s="618"/>
      <c r="IX24" s="618"/>
      <c r="IY24" s="618"/>
      <c r="IZ24" s="618"/>
      <c r="JA24" s="618"/>
      <c r="JB24" s="618"/>
      <c r="JC24" s="618"/>
      <c r="JD24" s="618"/>
      <c r="JE24" s="618"/>
      <c r="JF24" s="618"/>
      <c r="JG24" s="618"/>
      <c r="JH24" s="618"/>
      <c r="JI24" s="618"/>
      <c r="JJ24" s="618"/>
      <c r="JK24" s="618"/>
      <c r="JL24" s="618"/>
      <c r="JM24" s="618"/>
      <c r="JN24" s="618"/>
      <c r="JO24" s="618"/>
      <c r="JP24" s="618"/>
      <c r="JQ24" s="618"/>
      <c r="JR24" s="618"/>
      <c r="JS24" s="618"/>
      <c r="JT24" s="618"/>
      <c r="JU24" s="618"/>
      <c r="JV24" s="618"/>
      <c r="JW24" s="618"/>
      <c r="JX24" s="618"/>
      <c r="JY24" s="618"/>
      <c r="JZ24" s="618"/>
      <c r="KA24" s="618"/>
      <c r="KB24" s="618"/>
      <c r="KC24" s="618"/>
      <c r="KD24" s="618"/>
      <c r="KE24" s="618"/>
      <c r="KF24" s="618"/>
      <c r="KG24" s="618"/>
      <c r="KH24" s="618"/>
      <c r="KI24" s="618"/>
      <c r="KJ24" s="618"/>
      <c r="KK24" s="618"/>
      <c r="KL24" s="618"/>
      <c r="KM24" s="618"/>
      <c r="KN24" s="618"/>
      <c r="KO24" s="618"/>
      <c r="KP24" s="618"/>
      <c r="KQ24" s="618"/>
      <c r="KR24" s="618"/>
      <c r="KS24" s="618"/>
      <c r="KT24" s="618"/>
      <c r="KU24" s="618"/>
    </row>
    <row r="25" spans="2:307" ht="17" x14ac:dyDescent="0.15">
      <c r="B25" s="1186">
        <f>B24+1</f>
        <v>10</v>
      </c>
      <c r="C25" s="1191" t="s">
        <v>353</v>
      </c>
      <c r="D25" s="184" t="s">
        <v>354</v>
      </c>
      <c r="E25" s="185" t="s">
        <v>355</v>
      </c>
      <c r="F25" s="186" t="s">
        <v>380</v>
      </c>
      <c r="G25" s="187">
        <f>SUM(H25:KU25)</f>
        <v>0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  <c r="BF25" s="619"/>
      <c r="BG25" s="619"/>
      <c r="BH25" s="619"/>
      <c r="BI25" s="619"/>
      <c r="BJ25" s="619"/>
      <c r="BK25" s="619"/>
      <c r="BL25" s="619"/>
      <c r="BM25" s="619"/>
      <c r="BN25" s="619"/>
      <c r="BO25" s="619"/>
      <c r="BP25" s="619"/>
      <c r="BQ25" s="619"/>
      <c r="BR25" s="619"/>
      <c r="BS25" s="619"/>
      <c r="BT25" s="619"/>
      <c r="BU25" s="619"/>
      <c r="BV25" s="619"/>
      <c r="BW25" s="619"/>
      <c r="BX25" s="619"/>
      <c r="BY25" s="619"/>
      <c r="BZ25" s="619"/>
      <c r="CA25" s="619"/>
      <c r="CB25" s="619"/>
      <c r="CC25" s="619"/>
      <c r="CD25" s="619"/>
      <c r="CE25" s="619"/>
      <c r="CF25" s="619"/>
      <c r="CG25" s="619"/>
      <c r="CH25" s="619"/>
      <c r="CI25" s="619"/>
      <c r="CJ25" s="619"/>
      <c r="CK25" s="619"/>
      <c r="CL25" s="619"/>
      <c r="CM25" s="619"/>
      <c r="CN25" s="619"/>
      <c r="CO25" s="619"/>
      <c r="CP25" s="619"/>
      <c r="CQ25" s="619"/>
      <c r="CR25" s="619"/>
      <c r="CS25" s="619"/>
      <c r="CT25" s="619"/>
      <c r="CU25" s="619"/>
      <c r="CV25" s="619"/>
      <c r="CW25" s="619"/>
      <c r="CX25" s="619"/>
      <c r="CY25" s="619"/>
      <c r="CZ25" s="619"/>
      <c r="DA25" s="619"/>
      <c r="DB25" s="619"/>
      <c r="DC25" s="619"/>
      <c r="DD25" s="619"/>
      <c r="DE25" s="619"/>
      <c r="DF25" s="619"/>
      <c r="DG25" s="619"/>
      <c r="DH25" s="619"/>
      <c r="DI25" s="619"/>
      <c r="DJ25" s="619"/>
      <c r="DK25" s="619"/>
      <c r="DL25" s="619"/>
      <c r="DM25" s="619"/>
      <c r="DN25" s="619"/>
      <c r="DO25" s="619"/>
      <c r="DP25" s="619"/>
      <c r="DQ25" s="619"/>
      <c r="DR25" s="619"/>
      <c r="DS25" s="619"/>
      <c r="DT25" s="619"/>
      <c r="DU25" s="619"/>
      <c r="DV25" s="619"/>
      <c r="DW25" s="619"/>
      <c r="DX25" s="619"/>
      <c r="DY25" s="619"/>
      <c r="DZ25" s="619"/>
      <c r="EA25" s="619"/>
      <c r="EB25" s="619"/>
      <c r="EC25" s="619"/>
      <c r="ED25" s="619"/>
      <c r="EE25" s="619"/>
      <c r="EF25" s="619"/>
      <c r="EG25" s="619"/>
      <c r="EH25" s="619"/>
      <c r="EI25" s="619"/>
      <c r="EJ25" s="619"/>
      <c r="EK25" s="619"/>
      <c r="EL25" s="619"/>
      <c r="EM25" s="619"/>
      <c r="EN25" s="619"/>
      <c r="EO25" s="619"/>
      <c r="EP25" s="619"/>
      <c r="EQ25" s="619"/>
      <c r="ER25" s="619"/>
      <c r="ES25" s="619"/>
      <c r="ET25" s="619"/>
      <c r="EU25" s="619"/>
      <c r="EV25" s="619"/>
      <c r="EW25" s="619"/>
      <c r="EX25" s="619"/>
      <c r="EY25" s="619"/>
      <c r="EZ25" s="619"/>
      <c r="FA25" s="619"/>
      <c r="FB25" s="619"/>
      <c r="FC25" s="619"/>
      <c r="FD25" s="619"/>
      <c r="FE25" s="619"/>
      <c r="FF25" s="619"/>
      <c r="FG25" s="619"/>
      <c r="FH25" s="619"/>
      <c r="FI25" s="619"/>
      <c r="FJ25" s="619"/>
      <c r="FK25" s="619"/>
      <c r="FL25" s="619"/>
      <c r="FM25" s="619"/>
      <c r="FN25" s="619"/>
      <c r="FO25" s="619"/>
      <c r="FP25" s="619"/>
      <c r="FQ25" s="619"/>
      <c r="FR25" s="619"/>
      <c r="FS25" s="619"/>
      <c r="FT25" s="619"/>
      <c r="FU25" s="619"/>
      <c r="FV25" s="619"/>
      <c r="FW25" s="619"/>
      <c r="FX25" s="619"/>
      <c r="FY25" s="619"/>
      <c r="FZ25" s="619"/>
      <c r="GA25" s="619"/>
      <c r="GB25" s="619"/>
      <c r="GC25" s="619"/>
      <c r="GD25" s="619"/>
      <c r="GE25" s="619"/>
      <c r="GF25" s="619"/>
      <c r="GG25" s="619"/>
      <c r="GH25" s="619"/>
      <c r="GI25" s="619"/>
      <c r="GJ25" s="619"/>
      <c r="GK25" s="619"/>
      <c r="GL25" s="619"/>
      <c r="GM25" s="619"/>
      <c r="GN25" s="619"/>
      <c r="GO25" s="619"/>
      <c r="GP25" s="619"/>
      <c r="GQ25" s="619"/>
      <c r="GR25" s="619"/>
      <c r="GS25" s="619"/>
      <c r="GT25" s="619"/>
      <c r="GU25" s="619"/>
      <c r="GV25" s="619"/>
      <c r="GW25" s="619"/>
      <c r="GX25" s="619"/>
      <c r="GY25" s="619"/>
      <c r="GZ25" s="619"/>
      <c r="HA25" s="619"/>
      <c r="HB25" s="619"/>
      <c r="HC25" s="619"/>
      <c r="HD25" s="619"/>
      <c r="HE25" s="619"/>
      <c r="HF25" s="619"/>
      <c r="HG25" s="619"/>
      <c r="HH25" s="619"/>
      <c r="HI25" s="619"/>
      <c r="HJ25" s="619"/>
      <c r="HK25" s="619"/>
      <c r="HL25" s="619"/>
      <c r="HM25" s="619"/>
      <c r="HN25" s="619"/>
      <c r="HO25" s="619"/>
      <c r="HP25" s="619"/>
      <c r="HQ25" s="619"/>
      <c r="HR25" s="619"/>
      <c r="HS25" s="619"/>
      <c r="HT25" s="619"/>
      <c r="HU25" s="619"/>
      <c r="HV25" s="619"/>
      <c r="HW25" s="619"/>
      <c r="HX25" s="619"/>
      <c r="HY25" s="619"/>
      <c r="HZ25" s="619"/>
      <c r="IA25" s="619"/>
      <c r="IB25" s="619"/>
      <c r="IC25" s="619"/>
      <c r="ID25" s="619"/>
      <c r="IE25" s="619"/>
      <c r="IF25" s="619"/>
      <c r="IG25" s="619"/>
      <c r="IH25" s="619"/>
      <c r="II25" s="619"/>
      <c r="IJ25" s="619"/>
      <c r="IK25" s="619"/>
      <c r="IL25" s="619"/>
      <c r="IM25" s="619"/>
      <c r="IN25" s="619"/>
      <c r="IO25" s="619"/>
      <c r="IP25" s="619"/>
      <c r="IQ25" s="619"/>
      <c r="IR25" s="619"/>
      <c r="IS25" s="619"/>
      <c r="IT25" s="619"/>
      <c r="IU25" s="619"/>
      <c r="IV25" s="619"/>
      <c r="IW25" s="619"/>
      <c r="IX25" s="619"/>
      <c r="IY25" s="619"/>
      <c r="IZ25" s="619"/>
      <c r="JA25" s="619"/>
      <c r="JB25" s="619"/>
      <c r="JC25" s="619"/>
      <c r="JD25" s="619"/>
      <c r="JE25" s="619"/>
      <c r="JF25" s="619"/>
      <c r="JG25" s="619"/>
      <c r="JH25" s="619"/>
      <c r="JI25" s="619"/>
      <c r="JJ25" s="619"/>
      <c r="JK25" s="619"/>
      <c r="JL25" s="619"/>
      <c r="JM25" s="619"/>
      <c r="JN25" s="619"/>
      <c r="JO25" s="619"/>
      <c r="JP25" s="619"/>
      <c r="JQ25" s="619"/>
      <c r="JR25" s="619"/>
      <c r="JS25" s="619"/>
      <c r="JT25" s="619"/>
      <c r="JU25" s="619"/>
      <c r="JV25" s="619"/>
      <c r="JW25" s="619"/>
      <c r="JX25" s="619"/>
      <c r="JY25" s="619"/>
      <c r="JZ25" s="619"/>
      <c r="KA25" s="619"/>
      <c r="KB25" s="619"/>
      <c r="KC25" s="619"/>
      <c r="KD25" s="619"/>
      <c r="KE25" s="619"/>
      <c r="KF25" s="619"/>
      <c r="KG25" s="619"/>
      <c r="KH25" s="619"/>
      <c r="KI25" s="619"/>
      <c r="KJ25" s="619"/>
      <c r="KK25" s="619"/>
      <c r="KL25" s="619"/>
      <c r="KM25" s="619"/>
      <c r="KN25" s="619"/>
      <c r="KO25" s="619"/>
      <c r="KP25" s="619"/>
      <c r="KQ25" s="619"/>
      <c r="KR25" s="619"/>
      <c r="KS25" s="619"/>
      <c r="KT25" s="619"/>
      <c r="KU25" s="619"/>
    </row>
    <row r="26" spans="2:307" ht="17" x14ac:dyDescent="0.15">
      <c r="B26" s="1188"/>
      <c r="C26" s="1192"/>
      <c r="D26" s="184" t="s">
        <v>16</v>
      </c>
      <c r="E26" s="185"/>
      <c r="F26" s="186" t="s">
        <v>381</v>
      </c>
      <c r="G26" s="188">
        <f>SUM(H26:KU26)</f>
        <v>0</v>
      </c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598"/>
      <c r="BL26" s="598"/>
      <c r="BM26" s="598"/>
      <c r="BN26" s="598"/>
      <c r="BO26" s="598"/>
      <c r="BP26" s="598"/>
      <c r="BQ26" s="598"/>
      <c r="BR26" s="598"/>
      <c r="BS26" s="598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598"/>
      <c r="CE26" s="598"/>
      <c r="CF26" s="598"/>
      <c r="CG26" s="598"/>
      <c r="CH26" s="598"/>
      <c r="CI26" s="598"/>
      <c r="CJ26" s="598"/>
      <c r="CK26" s="598"/>
      <c r="CL26" s="598"/>
      <c r="CM26" s="598"/>
      <c r="CN26" s="598"/>
      <c r="CO26" s="598"/>
      <c r="CP26" s="598"/>
      <c r="CQ26" s="598"/>
      <c r="CR26" s="598"/>
      <c r="CS26" s="598"/>
      <c r="CT26" s="598"/>
      <c r="CU26" s="598"/>
      <c r="CV26" s="598"/>
      <c r="CW26" s="598"/>
      <c r="CX26" s="598"/>
      <c r="CY26" s="598"/>
      <c r="CZ26" s="598"/>
      <c r="DA26" s="598"/>
      <c r="DB26" s="598"/>
      <c r="DC26" s="598"/>
      <c r="DD26" s="598"/>
      <c r="DE26" s="598"/>
      <c r="DF26" s="598"/>
      <c r="DG26" s="598"/>
      <c r="DH26" s="598"/>
      <c r="DI26" s="598"/>
      <c r="DJ26" s="598"/>
      <c r="DK26" s="598"/>
      <c r="DL26" s="598"/>
      <c r="DM26" s="598"/>
      <c r="DN26" s="598"/>
      <c r="DO26" s="598"/>
      <c r="DP26" s="598"/>
      <c r="DQ26" s="598"/>
      <c r="DR26" s="598"/>
      <c r="DS26" s="598"/>
      <c r="DT26" s="598"/>
      <c r="DU26" s="598"/>
      <c r="DV26" s="598"/>
      <c r="DW26" s="598"/>
      <c r="DX26" s="598"/>
      <c r="DY26" s="598"/>
      <c r="DZ26" s="598"/>
      <c r="EA26" s="598"/>
      <c r="EB26" s="598"/>
      <c r="EC26" s="598"/>
      <c r="ED26" s="598"/>
      <c r="EE26" s="598"/>
      <c r="EF26" s="598"/>
      <c r="EG26" s="598"/>
      <c r="EH26" s="598"/>
      <c r="EI26" s="598"/>
      <c r="EJ26" s="598"/>
      <c r="EK26" s="598"/>
      <c r="EL26" s="598"/>
      <c r="EM26" s="598"/>
      <c r="EN26" s="598"/>
      <c r="EO26" s="598"/>
      <c r="EP26" s="598"/>
      <c r="EQ26" s="598"/>
      <c r="ER26" s="598"/>
      <c r="ES26" s="598"/>
      <c r="ET26" s="598"/>
      <c r="EU26" s="598"/>
      <c r="EV26" s="598"/>
      <c r="EW26" s="598"/>
      <c r="EX26" s="598"/>
      <c r="EY26" s="598"/>
      <c r="EZ26" s="598"/>
      <c r="FA26" s="598"/>
      <c r="FB26" s="598"/>
      <c r="FC26" s="598"/>
      <c r="FD26" s="598"/>
      <c r="FE26" s="598"/>
      <c r="FF26" s="598"/>
      <c r="FG26" s="598"/>
      <c r="FH26" s="598"/>
      <c r="FI26" s="598"/>
      <c r="FJ26" s="598"/>
      <c r="FK26" s="598"/>
      <c r="FL26" s="598"/>
      <c r="FM26" s="598"/>
      <c r="FN26" s="598"/>
      <c r="FO26" s="598"/>
      <c r="FP26" s="598"/>
      <c r="FQ26" s="598"/>
      <c r="FR26" s="598"/>
      <c r="FS26" s="598"/>
      <c r="FT26" s="598"/>
      <c r="FU26" s="598"/>
      <c r="FV26" s="598"/>
      <c r="FW26" s="598"/>
      <c r="FX26" s="598"/>
      <c r="FY26" s="598"/>
      <c r="FZ26" s="598"/>
      <c r="GA26" s="598"/>
      <c r="GB26" s="598"/>
      <c r="GC26" s="598"/>
      <c r="GD26" s="598"/>
      <c r="GE26" s="598"/>
      <c r="GF26" s="598"/>
      <c r="GG26" s="598"/>
      <c r="GH26" s="598"/>
      <c r="GI26" s="598"/>
      <c r="GJ26" s="598"/>
      <c r="GK26" s="598"/>
      <c r="GL26" s="598"/>
      <c r="GM26" s="598"/>
      <c r="GN26" s="598"/>
      <c r="GO26" s="598"/>
      <c r="GP26" s="598"/>
      <c r="GQ26" s="598"/>
      <c r="GR26" s="598"/>
      <c r="GS26" s="598"/>
      <c r="GT26" s="598"/>
      <c r="GU26" s="598"/>
      <c r="GV26" s="598"/>
      <c r="GW26" s="598"/>
      <c r="GX26" s="598"/>
      <c r="GY26" s="598"/>
      <c r="GZ26" s="598"/>
      <c r="HA26" s="598"/>
      <c r="HB26" s="598"/>
      <c r="HC26" s="598"/>
      <c r="HD26" s="598"/>
      <c r="HE26" s="598"/>
      <c r="HF26" s="598"/>
      <c r="HG26" s="598"/>
      <c r="HH26" s="598"/>
      <c r="HI26" s="598"/>
      <c r="HJ26" s="598"/>
      <c r="HK26" s="598"/>
      <c r="HL26" s="598"/>
      <c r="HM26" s="598"/>
      <c r="HN26" s="598"/>
      <c r="HO26" s="598"/>
      <c r="HP26" s="598"/>
      <c r="HQ26" s="598"/>
      <c r="HR26" s="598"/>
      <c r="HS26" s="598"/>
      <c r="HT26" s="598"/>
      <c r="HU26" s="598"/>
      <c r="HV26" s="598"/>
      <c r="HW26" s="598"/>
      <c r="HX26" s="598"/>
      <c r="HY26" s="598"/>
      <c r="HZ26" s="598"/>
      <c r="IA26" s="598"/>
      <c r="IB26" s="598"/>
      <c r="IC26" s="598"/>
      <c r="ID26" s="598"/>
      <c r="IE26" s="598"/>
      <c r="IF26" s="598"/>
      <c r="IG26" s="598"/>
      <c r="IH26" s="598"/>
      <c r="II26" s="598"/>
      <c r="IJ26" s="598"/>
      <c r="IK26" s="598"/>
      <c r="IL26" s="598"/>
      <c r="IM26" s="598"/>
      <c r="IN26" s="598"/>
      <c r="IO26" s="598"/>
      <c r="IP26" s="598"/>
      <c r="IQ26" s="598"/>
      <c r="IR26" s="598"/>
      <c r="IS26" s="598"/>
      <c r="IT26" s="598"/>
      <c r="IU26" s="598"/>
      <c r="IV26" s="598"/>
      <c r="IW26" s="598"/>
      <c r="IX26" s="598"/>
      <c r="IY26" s="598"/>
      <c r="IZ26" s="598"/>
      <c r="JA26" s="598"/>
      <c r="JB26" s="598"/>
      <c r="JC26" s="598"/>
      <c r="JD26" s="598"/>
      <c r="JE26" s="598"/>
      <c r="JF26" s="598"/>
      <c r="JG26" s="598"/>
      <c r="JH26" s="598"/>
      <c r="JI26" s="598"/>
      <c r="JJ26" s="598"/>
      <c r="JK26" s="598"/>
      <c r="JL26" s="598"/>
      <c r="JM26" s="598"/>
      <c r="JN26" s="598"/>
      <c r="JO26" s="598"/>
      <c r="JP26" s="598"/>
      <c r="JQ26" s="598"/>
      <c r="JR26" s="598"/>
      <c r="JS26" s="598"/>
      <c r="JT26" s="598"/>
      <c r="JU26" s="598"/>
      <c r="JV26" s="598"/>
      <c r="JW26" s="598"/>
      <c r="JX26" s="598"/>
      <c r="JY26" s="598"/>
      <c r="JZ26" s="598"/>
      <c r="KA26" s="598"/>
      <c r="KB26" s="598"/>
      <c r="KC26" s="598"/>
      <c r="KD26" s="598"/>
      <c r="KE26" s="598"/>
      <c r="KF26" s="598"/>
      <c r="KG26" s="598"/>
      <c r="KH26" s="598"/>
      <c r="KI26" s="598"/>
      <c r="KJ26" s="598"/>
      <c r="KK26" s="598"/>
      <c r="KL26" s="598"/>
      <c r="KM26" s="598"/>
      <c r="KN26" s="598"/>
      <c r="KO26" s="598"/>
      <c r="KP26" s="598"/>
      <c r="KQ26" s="598"/>
      <c r="KR26" s="598"/>
      <c r="KS26" s="598"/>
      <c r="KT26" s="598"/>
      <c r="KU26" s="598"/>
    </row>
    <row r="27" spans="2:307" ht="17" x14ac:dyDescent="0.15">
      <c r="B27" s="1186">
        <f>B25+1</f>
        <v>11</v>
      </c>
      <c r="C27" s="1191" t="s">
        <v>358</v>
      </c>
      <c r="D27" s="184" t="s">
        <v>354</v>
      </c>
      <c r="E27" s="185" t="s">
        <v>355</v>
      </c>
      <c r="F27" s="186" t="s">
        <v>382</v>
      </c>
      <c r="G27" s="187">
        <f>SUM(H27:KU27)</f>
        <v>0</v>
      </c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619"/>
      <c r="BD27" s="619"/>
      <c r="BE27" s="619"/>
      <c r="BF27" s="619"/>
      <c r="BG27" s="619"/>
      <c r="BH27" s="619"/>
      <c r="BI27" s="619"/>
      <c r="BJ27" s="619"/>
      <c r="BK27" s="619"/>
      <c r="BL27" s="619"/>
      <c r="BM27" s="619"/>
      <c r="BN27" s="619"/>
      <c r="BO27" s="619"/>
      <c r="BP27" s="619"/>
      <c r="BQ27" s="619"/>
      <c r="BR27" s="619"/>
      <c r="BS27" s="619"/>
      <c r="BT27" s="619"/>
      <c r="BU27" s="619"/>
      <c r="BV27" s="619"/>
      <c r="BW27" s="619"/>
      <c r="BX27" s="619"/>
      <c r="BY27" s="619"/>
      <c r="BZ27" s="619"/>
      <c r="CA27" s="619"/>
      <c r="CB27" s="619"/>
      <c r="CC27" s="619"/>
      <c r="CD27" s="619"/>
      <c r="CE27" s="619"/>
      <c r="CF27" s="619"/>
      <c r="CG27" s="619"/>
      <c r="CH27" s="619"/>
      <c r="CI27" s="619"/>
      <c r="CJ27" s="619"/>
      <c r="CK27" s="619"/>
      <c r="CL27" s="619"/>
      <c r="CM27" s="619"/>
      <c r="CN27" s="619"/>
      <c r="CO27" s="619"/>
      <c r="CP27" s="619"/>
      <c r="CQ27" s="619"/>
      <c r="CR27" s="619"/>
      <c r="CS27" s="619"/>
      <c r="CT27" s="619"/>
      <c r="CU27" s="619"/>
      <c r="CV27" s="619"/>
      <c r="CW27" s="619"/>
      <c r="CX27" s="619"/>
      <c r="CY27" s="619"/>
      <c r="CZ27" s="619"/>
      <c r="DA27" s="619"/>
      <c r="DB27" s="619"/>
      <c r="DC27" s="619"/>
      <c r="DD27" s="619"/>
      <c r="DE27" s="619"/>
      <c r="DF27" s="619"/>
      <c r="DG27" s="619"/>
      <c r="DH27" s="619"/>
      <c r="DI27" s="619"/>
      <c r="DJ27" s="619"/>
      <c r="DK27" s="619"/>
      <c r="DL27" s="619"/>
      <c r="DM27" s="619"/>
      <c r="DN27" s="619"/>
      <c r="DO27" s="619"/>
      <c r="DP27" s="619"/>
      <c r="DQ27" s="619"/>
      <c r="DR27" s="619"/>
      <c r="DS27" s="619"/>
      <c r="DT27" s="619"/>
      <c r="DU27" s="619"/>
      <c r="DV27" s="619"/>
      <c r="DW27" s="619"/>
      <c r="DX27" s="619"/>
      <c r="DY27" s="619"/>
      <c r="DZ27" s="619"/>
      <c r="EA27" s="619"/>
      <c r="EB27" s="619"/>
      <c r="EC27" s="619"/>
      <c r="ED27" s="619"/>
      <c r="EE27" s="619"/>
      <c r="EF27" s="619"/>
      <c r="EG27" s="619"/>
      <c r="EH27" s="619"/>
      <c r="EI27" s="619"/>
      <c r="EJ27" s="619"/>
      <c r="EK27" s="619"/>
      <c r="EL27" s="619"/>
      <c r="EM27" s="619"/>
      <c r="EN27" s="619"/>
      <c r="EO27" s="619"/>
      <c r="EP27" s="619"/>
      <c r="EQ27" s="619"/>
      <c r="ER27" s="619"/>
      <c r="ES27" s="619"/>
      <c r="ET27" s="619"/>
      <c r="EU27" s="619"/>
      <c r="EV27" s="619"/>
      <c r="EW27" s="619"/>
      <c r="EX27" s="619"/>
      <c r="EY27" s="619"/>
      <c r="EZ27" s="619"/>
      <c r="FA27" s="619"/>
      <c r="FB27" s="619"/>
      <c r="FC27" s="619"/>
      <c r="FD27" s="619"/>
      <c r="FE27" s="619"/>
      <c r="FF27" s="619"/>
      <c r="FG27" s="619"/>
      <c r="FH27" s="619"/>
      <c r="FI27" s="619"/>
      <c r="FJ27" s="619"/>
      <c r="FK27" s="619"/>
      <c r="FL27" s="619"/>
      <c r="FM27" s="619"/>
      <c r="FN27" s="619"/>
      <c r="FO27" s="619"/>
      <c r="FP27" s="619"/>
      <c r="FQ27" s="619"/>
      <c r="FR27" s="619"/>
      <c r="FS27" s="619"/>
      <c r="FT27" s="619"/>
      <c r="FU27" s="619"/>
      <c r="FV27" s="619"/>
      <c r="FW27" s="619"/>
      <c r="FX27" s="619"/>
      <c r="FY27" s="619"/>
      <c r="FZ27" s="619"/>
      <c r="GA27" s="619"/>
      <c r="GB27" s="619"/>
      <c r="GC27" s="619"/>
      <c r="GD27" s="619"/>
      <c r="GE27" s="619"/>
      <c r="GF27" s="619"/>
      <c r="GG27" s="619"/>
      <c r="GH27" s="619"/>
      <c r="GI27" s="619"/>
      <c r="GJ27" s="619"/>
      <c r="GK27" s="619"/>
      <c r="GL27" s="619"/>
      <c r="GM27" s="619"/>
      <c r="GN27" s="619"/>
      <c r="GO27" s="619"/>
      <c r="GP27" s="619"/>
      <c r="GQ27" s="619"/>
      <c r="GR27" s="619"/>
      <c r="GS27" s="619"/>
      <c r="GT27" s="619"/>
      <c r="GU27" s="619"/>
      <c r="GV27" s="619"/>
      <c r="GW27" s="619"/>
      <c r="GX27" s="619"/>
      <c r="GY27" s="619"/>
      <c r="GZ27" s="619"/>
      <c r="HA27" s="619"/>
      <c r="HB27" s="619"/>
      <c r="HC27" s="619"/>
      <c r="HD27" s="619"/>
      <c r="HE27" s="619"/>
      <c r="HF27" s="619"/>
      <c r="HG27" s="619"/>
      <c r="HH27" s="619"/>
      <c r="HI27" s="619"/>
      <c r="HJ27" s="619"/>
      <c r="HK27" s="619"/>
      <c r="HL27" s="619"/>
      <c r="HM27" s="619"/>
      <c r="HN27" s="619"/>
      <c r="HO27" s="619"/>
      <c r="HP27" s="619"/>
      <c r="HQ27" s="619"/>
      <c r="HR27" s="619"/>
      <c r="HS27" s="619"/>
      <c r="HT27" s="619"/>
      <c r="HU27" s="619"/>
      <c r="HV27" s="619"/>
      <c r="HW27" s="619"/>
      <c r="HX27" s="619"/>
      <c r="HY27" s="619"/>
      <c r="HZ27" s="619"/>
      <c r="IA27" s="619"/>
      <c r="IB27" s="619"/>
      <c r="IC27" s="619"/>
      <c r="ID27" s="619"/>
      <c r="IE27" s="619"/>
      <c r="IF27" s="619"/>
      <c r="IG27" s="619"/>
      <c r="IH27" s="619"/>
      <c r="II27" s="619"/>
      <c r="IJ27" s="619"/>
      <c r="IK27" s="619"/>
      <c r="IL27" s="619"/>
      <c r="IM27" s="619"/>
      <c r="IN27" s="619"/>
      <c r="IO27" s="619"/>
      <c r="IP27" s="619"/>
      <c r="IQ27" s="619"/>
      <c r="IR27" s="619"/>
      <c r="IS27" s="619"/>
      <c r="IT27" s="619"/>
      <c r="IU27" s="619"/>
      <c r="IV27" s="619"/>
      <c r="IW27" s="619"/>
      <c r="IX27" s="619"/>
      <c r="IY27" s="619"/>
      <c r="IZ27" s="619"/>
      <c r="JA27" s="619"/>
      <c r="JB27" s="619"/>
      <c r="JC27" s="619"/>
      <c r="JD27" s="619"/>
      <c r="JE27" s="619"/>
      <c r="JF27" s="619"/>
      <c r="JG27" s="619"/>
      <c r="JH27" s="619"/>
      <c r="JI27" s="619"/>
      <c r="JJ27" s="619"/>
      <c r="JK27" s="619"/>
      <c r="JL27" s="619"/>
      <c r="JM27" s="619"/>
      <c r="JN27" s="619"/>
      <c r="JO27" s="619"/>
      <c r="JP27" s="619"/>
      <c r="JQ27" s="619"/>
      <c r="JR27" s="619"/>
      <c r="JS27" s="619"/>
      <c r="JT27" s="619"/>
      <c r="JU27" s="619"/>
      <c r="JV27" s="619"/>
      <c r="JW27" s="619"/>
      <c r="JX27" s="619"/>
      <c r="JY27" s="619"/>
      <c r="JZ27" s="619"/>
      <c r="KA27" s="619"/>
      <c r="KB27" s="619"/>
      <c r="KC27" s="619"/>
      <c r="KD27" s="619"/>
      <c r="KE27" s="619"/>
      <c r="KF27" s="619"/>
      <c r="KG27" s="619"/>
      <c r="KH27" s="619"/>
      <c r="KI27" s="619"/>
      <c r="KJ27" s="619"/>
      <c r="KK27" s="619"/>
      <c r="KL27" s="619"/>
      <c r="KM27" s="619"/>
      <c r="KN27" s="619"/>
      <c r="KO27" s="619"/>
      <c r="KP27" s="619"/>
      <c r="KQ27" s="619"/>
      <c r="KR27" s="619"/>
      <c r="KS27" s="619"/>
      <c r="KT27" s="619"/>
      <c r="KU27" s="619"/>
    </row>
    <row r="28" spans="2:307" ht="17" x14ac:dyDescent="0.15">
      <c r="B28" s="1188"/>
      <c r="C28" s="1192"/>
      <c r="D28" s="184" t="s">
        <v>16</v>
      </c>
      <c r="E28" s="185"/>
      <c r="F28" s="186" t="s">
        <v>383</v>
      </c>
      <c r="G28" s="188">
        <f>SUM(H28:KU28)</f>
        <v>0</v>
      </c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598"/>
      <c r="CP28" s="598"/>
      <c r="CQ28" s="598"/>
      <c r="CR28" s="598"/>
      <c r="CS28" s="598"/>
      <c r="CT28" s="598"/>
      <c r="CU28" s="598"/>
      <c r="CV28" s="598"/>
      <c r="CW28" s="598"/>
      <c r="CX28" s="598"/>
      <c r="CY28" s="598"/>
      <c r="CZ28" s="598"/>
      <c r="DA28" s="598"/>
      <c r="DB28" s="598"/>
      <c r="DC28" s="598"/>
      <c r="DD28" s="598"/>
      <c r="DE28" s="598"/>
      <c r="DF28" s="598"/>
      <c r="DG28" s="598"/>
      <c r="DH28" s="598"/>
      <c r="DI28" s="598"/>
      <c r="DJ28" s="598"/>
      <c r="DK28" s="598"/>
      <c r="DL28" s="598"/>
      <c r="DM28" s="598"/>
      <c r="DN28" s="598"/>
      <c r="DO28" s="598"/>
      <c r="DP28" s="598"/>
      <c r="DQ28" s="598"/>
      <c r="DR28" s="598"/>
      <c r="DS28" s="598"/>
      <c r="DT28" s="598"/>
      <c r="DU28" s="598"/>
      <c r="DV28" s="598"/>
      <c r="DW28" s="598"/>
      <c r="DX28" s="598"/>
      <c r="DY28" s="598"/>
      <c r="DZ28" s="598"/>
      <c r="EA28" s="598"/>
      <c r="EB28" s="598"/>
      <c r="EC28" s="598"/>
      <c r="ED28" s="598"/>
      <c r="EE28" s="598"/>
      <c r="EF28" s="598"/>
      <c r="EG28" s="598"/>
      <c r="EH28" s="598"/>
      <c r="EI28" s="598"/>
      <c r="EJ28" s="598"/>
      <c r="EK28" s="598"/>
      <c r="EL28" s="598"/>
      <c r="EM28" s="598"/>
      <c r="EN28" s="598"/>
      <c r="EO28" s="598"/>
      <c r="EP28" s="598"/>
      <c r="EQ28" s="598"/>
      <c r="ER28" s="598"/>
      <c r="ES28" s="598"/>
      <c r="ET28" s="598"/>
      <c r="EU28" s="598"/>
      <c r="EV28" s="598"/>
      <c r="EW28" s="598"/>
      <c r="EX28" s="598"/>
      <c r="EY28" s="598"/>
      <c r="EZ28" s="598"/>
      <c r="FA28" s="598"/>
      <c r="FB28" s="598"/>
      <c r="FC28" s="598"/>
      <c r="FD28" s="598"/>
      <c r="FE28" s="598"/>
      <c r="FF28" s="598"/>
      <c r="FG28" s="598"/>
      <c r="FH28" s="598"/>
      <c r="FI28" s="598"/>
      <c r="FJ28" s="598"/>
      <c r="FK28" s="598"/>
      <c r="FL28" s="598"/>
      <c r="FM28" s="598"/>
      <c r="FN28" s="598"/>
      <c r="FO28" s="598"/>
      <c r="FP28" s="598"/>
      <c r="FQ28" s="598"/>
      <c r="FR28" s="598"/>
      <c r="FS28" s="598"/>
      <c r="FT28" s="598"/>
      <c r="FU28" s="598"/>
      <c r="FV28" s="598"/>
      <c r="FW28" s="598"/>
      <c r="FX28" s="598"/>
      <c r="FY28" s="598"/>
      <c r="FZ28" s="598"/>
      <c r="GA28" s="598"/>
      <c r="GB28" s="598"/>
      <c r="GC28" s="598"/>
      <c r="GD28" s="598"/>
      <c r="GE28" s="598"/>
      <c r="GF28" s="598"/>
      <c r="GG28" s="598"/>
      <c r="GH28" s="598"/>
      <c r="GI28" s="598"/>
      <c r="GJ28" s="598"/>
      <c r="GK28" s="598"/>
      <c r="GL28" s="598"/>
      <c r="GM28" s="598"/>
      <c r="GN28" s="598"/>
      <c r="GO28" s="598"/>
      <c r="GP28" s="598"/>
      <c r="GQ28" s="598"/>
      <c r="GR28" s="598"/>
      <c r="GS28" s="598"/>
      <c r="GT28" s="598"/>
      <c r="GU28" s="598"/>
      <c r="GV28" s="598"/>
      <c r="GW28" s="598"/>
      <c r="GX28" s="598"/>
      <c r="GY28" s="598"/>
      <c r="GZ28" s="598"/>
      <c r="HA28" s="598"/>
      <c r="HB28" s="598"/>
      <c r="HC28" s="598"/>
      <c r="HD28" s="598"/>
      <c r="HE28" s="598"/>
      <c r="HF28" s="598"/>
      <c r="HG28" s="598"/>
      <c r="HH28" s="598"/>
      <c r="HI28" s="598"/>
      <c r="HJ28" s="598"/>
      <c r="HK28" s="598"/>
      <c r="HL28" s="598"/>
      <c r="HM28" s="598"/>
      <c r="HN28" s="598"/>
      <c r="HO28" s="598"/>
      <c r="HP28" s="598"/>
      <c r="HQ28" s="598"/>
      <c r="HR28" s="598"/>
      <c r="HS28" s="598"/>
      <c r="HT28" s="598"/>
      <c r="HU28" s="598"/>
      <c r="HV28" s="598"/>
      <c r="HW28" s="598"/>
      <c r="HX28" s="598"/>
      <c r="HY28" s="598"/>
      <c r="HZ28" s="598"/>
      <c r="IA28" s="598"/>
      <c r="IB28" s="598"/>
      <c r="IC28" s="598"/>
      <c r="ID28" s="598"/>
      <c r="IE28" s="598"/>
      <c r="IF28" s="598"/>
      <c r="IG28" s="598"/>
      <c r="IH28" s="598"/>
      <c r="II28" s="598"/>
      <c r="IJ28" s="598"/>
      <c r="IK28" s="598"/>
      <c r="IL28" s="598"/>
      <c r="IM28" s="598"/>
      <c r="IN28" s="598"/>
      <c r="IO28" s="598"/>
      <c r="IP28" s="598"/>
      <c r="IQ28" s="598"/>
      <c r="IR28" s="598"/>
      <c r="IS28" s="598"/>
      <c r="IT28" s="598"/>
      <c r="IU28" s="598"/>
      <c r="IV28" s="598"/>
      <c r="IW28" s="598"/>
      <c r="IX28" s="598"/>
      <c r="IY28" s="598"/>
      <c r="IZ28" s="598"/>
      <c r="JA28" s="598"/>
      <c r="JB28" s="598"/>
      <c r="JC28" s="598"/>
      <c r="JD28" s="598"/>
      <c r="JE28" s="598"/>
      <c r="JF28" s="598"/>
      <c r="JG28" s="598"/>
      <c r="JH28" s="598"/>
      <c r="JI28" s="598"/>
      <c r="JJ28" s="598"/>
      <c r="JK28" s="598"/>
      <c r="JL28" s="598"/>
      <c r="JM28" s="598"/>
      <c r="JN28" s="598"/>
      <c r="JO28" s="598"/>
      <c r="JP28" s="598"/>
      <c r="JQ28" s="598"/>
      <c r="JR28" s="598"/>
      <c r="JS28" s="598"/>
      <c r="JT28" s="598"/>
      <c r="JU28" s="598"/>
      <c r="JV28" s="598"/>
      <c r="JW28" s="598"/>
      <c r="JX28" s="598"/>
      <c r="JY28" s="598"/>
      <c r="JZ28" s="598"/>
      <c r="KA28" s="598"/>
      <c r="KB28" s="598"/>
      <c r="KC28" s="598"/>
      <c r="KD28" s="598"/>
      <c r="KE28" s="598"/>
      <c r="KF28" s="598"/>
      <c r="KG28" s="598"/>
      <c r="KH28" s="598"/>
      <c r="KI28" s="598"/>
      <c r="KJ28" s="598"/>
      <c r="KK28" s="598"/>
      <c r="KL28" s="598"/>
      <c r="KM28" s="598"/>
      <c r="KN28" s="598"/>
      <c r="KO28" s="598"/>
      <c r="KP28" s="598"/>
      <c r="KQ28" s="598"/>
      <c r="KR28" s="598"/>
      <c r="KS28" s="598"/>
      <c r="KT28" s="598"/>
      <c r="KU28" s="598"/>
    </row>
    <row r="29" spans="2:307" ht="17" x14ac:dyDescent="0.15">
      <c r="B29" s="175">
        <f>B27+1</f>
        <v>12</v>
      </c>
      <c r="C29" s="180" t="s">
        <v>361</v>
      </c>
      <c r="D29" s="180"/>
      <c r="E29" s="185" t="s">
        <v>362</v>
      </c>
      <c r="F29" s="186" t="s">
        <v>384</v>
      </c>
      <c r="G29" s="187">
        <f>SUM(H29:KU29)</f>
        <v>0</v>
      </c>
      <c r="H29" s="189">
        <f>(H25*H26+H27*H28)/1000</f>
        <v>0</v>
      </c>
      <c r="I29" s="189">
        <f t="shared" ref="I29:BE29" si="36">ROUND((I25*I26+I27*I28)/1000,2)</f>
        <v>0</v>
      </c>
      <c r="J29" s="189">
        <f t="shared" si="36"/>
        <v>0</v>
      </c>
      <c r="K29" s="189">
        <f t="shared" si="36"/>
        <v>0</v>
      </c>
      <c r="L29" s="189">
        <f t="shared" si="36"/>
        <v>0</v>
      </c>
      <c r="M29" s="189">
        <f t="shared" si="36"/>
        <v>0</v>
      </c>
      <c r="N29" s="189">
        <f t="shared" si="36"/>
        <v>0</v>
      </c>
      <c r="O29" s="189">
        <f t="shared" si="36"/>
        <v>0</v>
      </c>
      <c r="P29" s="189">
        <f t="shared" si="36"/>
        <v>0</v>
      </c>
      <c r="Q29" s="189">
        <f t="shared" si="36"/>
        <v>0</v>
      </c>
      <c r="R29" s="189">
        <f t="shared" si="36"/>
        <v>0</v>
      </c>
      <c r="S29" s="189">
        <f t="shared" si="36"/>
        <v>0</v>
      </c>
      <c r="T29" s="189">
        <f t="shared" si="36"/>
        <v>0</v>
      </c>
      <c r="U29" s="189">
        <f t="shared" si="36"/>
        <v>0</v>
      </c>
      <c r="V29" s="189">
        <f t="shared" si="36"/>
        <v>0</v>
      </c>
      <c r="W29" s="189">
        <f t="shared" si="36"/>
        <v>0</v>
      </c>
      <c r="X29" s="189">
        <f t="shared" si="36"/>
        <v>0</v>
      </c>
      <c r="Y29" s="189">
        <f t="shared" si="36"/>
        <v>0</v>
      </c>
      <c r="Z29" s="189">
        <f t="shared" si="36"/>
        <v>0</v>
      </c>
      <c r="AA29" s="189">
        <f t="shared" si="36"/>
        <v>0</v>
      </c>
      <c r="AB29" s="189">
        <f t="shared" si="36"/>
        <v>0</v>
      </c>
      <c r="AC29" s="189">
        <f t="shared" si="36"/>
        <v>0</v>
      </c>
      <c r="AD29" s="189">
        <f t="shared" si="36"/>
        <v>0</v>
      </c>
      <c r="AE29" s="189">
        <f t="shared" si="36"/>
        <v>0</v>
      </c>
      <c r="AF29" s="189">
        <f t="shared" si="36"/>
        <v>0</v>
      </c>
      <c r="AG29" s="189">
        <f t="shared" si="36"/>
        <v>0</v>
      </c>
      <c r="AH29" s="189">
        <f t="shared" si="36"/>
        <v>0</v>
      </c>
      <c r="AI29" s="189">
        <f t="shared" si="36"/>
        <v>0</v>
      </c>
      <c r="AJ29" s="189">
        <f t="shared" si="36"/>
        <v>0</v>
      </c>
      <c r="AK29" s="189">
        <f t="shared" si="36"/>
        <v>0</v>
      </c>
      <c r="AL29" s="189">
        <f t="shared" si="36"/>
        <v>0</v>
      </c>
      <c r="AM29" s="189">
        <f t="shared" si="36"/>
        <v>0</v>
      </c>
      <c r="AN29" s="189">
        <f t="shared" si="36"/>
        <v>0</v>
      </c>
      <c r="AO29" s="189">
        <f t="shared" si="36"/>
        <v>0</v>
      </c>
      <c r="AP29" s="189">
        <f t="shared" si="36"/>
        <v>0</v>
      </c>
      <c r="AQ29" s="189">
        <f t="shared" si="36"/>
        <v>0</v>
      </c>
      <c r="AR29" s="189">
        <f t="shared" si="36"/>
        <v>0</v>
      </c>
      <c r="AS29" s="189">
        <f t="shared" si="36"/>
        <v>0</v>
      </c>
      <c r="AT29" s="189">
        <f t="shared" si="36"/>
        <v>0</v>
      </c>
      <c r="AU29" s="189">
        <f t="shared" si="36"/>
        <v>0</v>
      </c>
      <c r="AV29" s="189">
        <f t="shared" si="36"/>
        <v>0</v>
      </c>
      <c r="AW29" s="189">
        <f t="shared" si="36"/>
        <v>0</v>
      </c>
      <c r="AX29" s="189">
        <f t="shared" si="36"/>
        <v>0</v>
      </c>
      <c r="AY29" s="189">
        <f t="shared" si="36"/>
        <v>0</v>
      </c>
      <c r="AZ29" s="189">
        <f t="shared" si="36"/>
        <v>0</v>
      </c>
      <c r="BA29" s="189">
        <f t="shared" si="36"/>
        <v>0</v>
      </c>
      <c r="BB29" s="189">
        <f t="shared" si="36"/>
        <v>0</v>
      </c>
      <c r="BC29" s="189">
        <f t="shared" si="36"/>
        <v>0</v>
      </c>
      <c r="BD29" s="189">
        <f t="shared" si="36"/>
        <v>0</v>
      </c>
      <c r="BE29" s="189">
        <f t="shared" si="36"/>
        <v>0</v>
      </c>
      <c r="BF29" s="189">
        <f t="shared" ref="BF29:DQ29" si="37">ROUND((BF25*BF26+BF27*BF28)/1000,2)</f>
        <v>0</v>
      </c>
      <c r="BG29" s="189">
        <f t="shared" si="37"/>
        <v>0</v>
      </c>
      <c r="BH29" s="189">
        <f t="shared" si="37"/>
        <v>0</v>
      </c>
      <c r="BI29" s="189">
        <f t="shared" si="37"/>
        <v>0</v>
      </c>
      <c r="BJ29" s="189">
        <f t="shared" si="37"/>
        <v>0</v>
      </c>
      <c r="BK29" s="189">
        <f t="shared" si="37"/>
        <v>0</v>
      </c>
      <c r="BL29" s="189">
        <f t="shared" si="37"/>
        <v>0</v>
      </c>
      <c r="BM29" s="189">
        <f t="shared" si="37"/>
        <v>0</v>
      </c>
      <c r="BN29" s="189">
        <f t="shared" si="37"/>
        <v>0</v>
      </c>
      <c r="BO29" s="189">
        <f t="shared" si="37"/>
        <v>0</v>
      </c>
      <c r="BP29" s="189">
        <f t="shared" si="37"/>
        <v>0</v>
      </c>
      <c r="BQ29" s="189">
        <f t="shared" si="37"/>
        <v>0</v>
      </c>
      <c r="BR29" s="189">
        <f t="shared" si="37"/>
        <v>0</v>
      </c>
      <c r="BS29" s="189">
        <f t="shared" si="37"/>
        <v>0</v>
      </c>
      <c r="BT29" s="189">
        <f t="shared" si="37"/>
        <v>0</v>
      </c>
      <c r="BU29" s="189">
        <f t="shared" si="37"/>
        <v>0</v>
      </c>
      <c r="BV29" s="189">
        <f t="shared" si="37"/>
        <v>0</v>
      </c>
      <c r="BW29" s="189">
        <f t="shared" si="37"/>
        <v>0</v>
      </c>
      <c r="BX29" s="189">
        <f t="shared" si="37"/>
        <v>0</v>
      </c>
      <c r="BY29" s="189">
        <f t="shared" si="37"/>
        <v>0</v>
      </c>
      <c r="BZ29" s="189">
        <f t="shared" si="37"/>
        <v>0</v>
      </c>
      <c r="CA29" s="189">
        <f t="shared" si="37"/>
        <v>0</v>
      </c>
      <c r="CB29" s="189">
        <f t="shared" si="37"/>
        <v>0</v>
      </c>
      <c r="CC29" s="189">
        <f t="shared" si="37"/>
        <v>0</v>
      </c>
      <c r="CD29" s="189">
        <f t="shared" si="37"/>
        <v>0</v>
      </c>
      <c r="CE29" s="189">
        <f t="shared" si="37"/>
        <v>0</v>
      </c>
      <c r="CF29" s="189">
        <f t="shared" si="37"/>
        <v>0</v>
      </c>
      <c r="CG29" s="189">
        <f t="shared" si="37"/>
        <v>0</v>
      </c>
      <c r="CH29" s="189">
        <f t="shared" si="37"/>
        <v>0</v>
      </c>
      <c r="CI29" s="189">
        <f t="shared" si="37"/>
        <v>0</v>
      </c>
      <c r="CJ29" s="189">
        <f t="shared" si="37"/>
        <v>0</v>
      </c>
      <c r="CK29" s="189">
        <f t="shared" si="37"/>
        <v>0</v>
      </c>
      <c r="CL29" s="189">
        <f t="shared" si="37"/>
        <v>0</v>
      </c>
      <c r="CM29" s="189">
        <f t="shared" si="37"/>
        <v>0</v>
      </c>
      <c r="CN29" s="189">
        <f t="shared" si="37"/>
        <v>0</v>
      </c>
      <c r="CO29" s="189">
        <f t="shared" si="37"/>
        <v>0</v>
      </c>
      <c r="CP29" s="189">
        <f t="shared" si="37"/>
        <v>0</v>
      </c>
      <c r="CQ29" s="189">
        <f t="shared" si="37"/>
        <v>0</v>
      </c>
      <c r="CR29" s="189">
        <f t="shared" si="37"/>
        <v>0</v>
      </c>
      <c r="CS29" s="189">
        <f t="shared" si="37"/>
        <v>0</v>
      </c>
      <c r="CT29" s="189">
        <f t="shared" si="37"/>
        <v>0</v>
      </c>
      <c r="CU29" s="189">
        <f t="shared" si="37"/>
        <v>0</v>
      </c>
      <c r="CV29" s="189">
        <f t="shared" si="37"/>
        <v>0</v>
      </c>
      <c r="CW29" s="189">
        <f t="shared" si="37"/>
        <v>0</v>
      </c>
      <c r="CX29" s="189">
        <f t="shared" si="37"/>
        <v>0</v>
      </c>
      <c r="CY29" s="189">
        <f t="shared" si="37"/>
        <v>0</v>
      </c>
      <c r="CZ29" s="189">
        <f t="shared" si="37"/>
        <v>0</v>
      </c>
      <c r="DA29" s="189">
        <f t="shared" si="37"/>
        <v>0</v>
      </c>
      <c r="DB29" s="189">
        <f t="shared" si="37"/>
        <v>0</v>
      </c>
      <c r="DC29" s="189">
        <f t="shared" si="37"/>
        <v>0</v>
      </c>
      <c r="DD29" s="189">
        <f t="shared" si="37"/>
        <v>0</v>
      </c>
      <c r="DE29" s="189">
        <f t="shared" si="37"/>
        <v>0</v>
      </c>
      <c r="DF29" s="189">
        <f t="shared" si="37"/>
        <v>0</v>
      </c>
      <c r="DG29" s="189">
        <f t="shared" si="37"/>
        <v>0</v>
      </c>
      <c r="DH29" s="189">
        <f t="shared" si="37"/>
        <v>0</v>
      </c>
      <c r="DI29" s="189">
        <f t="shared" si="37"/>
        <v>0</v>
      </c>
      <c r="DJ29" s="189">
        <f t="shared" si="37"/>
        <v>0</v>
      </c>
      <c r="DK29" s="189">
        <f t="shared" si="37"/>
        <v>0</v>
      </c>
      <c r="DL29" s="189">
        <f t="shared" si="37"/>
        <v>0</v>
      </c>
      <c r="DM29" s="189">
        <f t="shared" si="37"/>
        <v>0</v>
      </c>
      <c r="DN29" s="189">
        <f t="shared" si="37"/>
        <v>0</v>
      </c>
      <c r="DO29" s="189">
        <f t="shared" si="37"/>
        <v>0</v>
      </c>
      <c r="DP29" s="189">
        <f t="shared" si="37"/>
        <v>0</v>
      </c>
      <c r="DQ29" s="189">
        <f t="shared" si="37"/>
        <v>0</v>
      </c>
      <c r="DR29" s="189">
        <f t="shared" ref="DR29:GC29" si="38">ROUND((DR25*DR26+DR27*DR28)/1000,2)</f>
        <v>0</v>
      </c>
      <c r="DS29" s="189">
        <f t="shared" si="38"/>
        <v>0</v>
      </c>
      <c r="DT29" s="189">
        <f t="shared" si="38"/>
        <v>0</v>
      </c>
      <c r="DU29" s="189">
        <f t="shared" si="38"/>
        <v>0</v>
      </c>
      <c r="DV29" s="189">
        <f t="shared" si="38"/>
        <v>0</v>
      </c>
      <c r="DW29" s="189">
        <f t="shared" si="38"/>
        <v>0</v>
      </c>
      <c r="DX29" s="189">
        <f t="shared" si="38"/>
        <v>0</v>
      </c>
      <c r="DY29" s="189">
        <f t="shared" si="38"/>
        <v>0</v>
      </c>
      <c r="DZ29" s="189">
        <f t="shared" si="38"/>
        <v>0</v>
      </c>
      <c r="EA29" s="189">
        <f t="shared" si="38"/>
        <v>0</v>
      </c>
      <c r="EB29" s="189">
        <f t="shared" si="38"/>
        <v>0</v>
      </c>
      <c r="EC29" s="189">
        <f t="shared" si="38"/>
        <v>0</v>
      </c>
      <c r="ED29" s="189">
        <f t="shared" si="38"/>
        <v>0</v>
      </c>
      <c r="EE29" s="189">
        <f t="shared" si="38"/>
        <v>0</v>
      </c>
      <c r="EF29" s="189">
        <f t="shared" si="38"/>
        <v>0</v>
      </c>
      <c r="EG29" s="189">
        <f t="shared" si="38"/>
        <v>0</v>
      </c>
      <c r="EH29" s="189">
        <f t="shared" si="38"/>
        <v>0</v>
      </c>
      <c r="EI29" s="189">
        <f t="shared" si="38"/>
        <v>0</v>
      </c>
      <c r="EJ29" s="189">
        <f t="shared" si="38"/>
        <v>0</v>
      </c>
      <c r="EK29" s="189">
        <f t="shared" si="38"/>
        <v>0</v>
      </c>
      <c r="EL29" s="189">
        <f t="shared" si="38"/>
        <v>0</v>
      </c>
      <c r="EM29" s="189">
        <f t="shared" si="38"/>
        <v>0</v>
      </c>
      <c r="EN29" s="189">
        <f t="shared" si="38"/>
        <v>0</v>
      </c>
      <c r="EO29" s="189">
        <f t="shared" si="38"/>
        <v>0</v>
      </c>
      <c r="EP29" s="189">
        <f t="shared" si="38"/>
        <v>0</v>
      </c>
      <c r="EQ29" s="189">
        <f t="shared" si="38"/>
        <v>0</v>
      </c>
      <c r="ER29" s="189">
        <f t="shared" si="38"/>
        <v>0</v>
      </c>
      <c r="ES29" s="189">
        <f t="shared" si="38"/>
        <v>0</v>
      </c>
      <c r="ET29" s="189">
        <f t="shared" si="38"/>
        <v>0</v>
      </c>
      <c r="EU29" s="189">
        <f t="shared" si="38"/>
        <v>0</v>
      </c>
      <c r="EV29" s="189">
        <f t="shared" si="38"/>
        <v>0</v>
      </c>
      <c r="EW29" s="189">
        <f t="shared" si="38"/>
        <v>0</v>
      </c>
      <c r="EX29" s="189">
        <f t="shared" si="38"/>
        <v>0</v>
      </c>
      <c r="EY29" s="189">
        <f t="shared" si="38"/>
        <v>0</v>
      </c>
      <c r="EZ29" s="189">
        <f t="shared" si="38"/>
        <v>0</v>
      </c>
      <c r="FA29" s="189">
        <f t="shared" si="38"/>
        <v>0</v>
      </c>
      <c r="FB29" s="189">
        <f t="shared" si="38"/>
        <v>0</v>
      </c>
      <c r="FC29" s="189">
        <f t="shared" si="38"/>
        <v>0</v>
      </c>
      <c r="FD29" s="189">
        <f t="shared" si="38"/>
        <v>0</v>
      </c>
      <c r="FE29" s="189">
        <f t="shared" si="38"/>
        <v>0</v>
      </c>
      <c r="FF29" s="189">
        <f t="shared" si="38"/>
        <v>0</v>
      </c>
      <c r="FG29" s="189">
        <f t="shared" si="38"/>
        <v>0</v>
      </c>
      <c r="FH29" s="189">
        <f t="shared" si="38"/>
        <v>0</v>
      </c>
      <c r="FI29" s="189">
        <f t="shared" si="38"/>
        <v>0</v>
      </c>
      <c r="FJ29" s="189">
        <f t="shared" si="38"/>
        <v>0</v>
      </c>
      <c r="FK29" s="189">
        <f t="shared" si="38"/>
        <v>0</v>
      </c>
      <c r="FL29" s="189">
        <f t="shared" si="38"/>
        <v>0</v>
      </c>
      <c r="FM29" s="189">
        <f t="shared" si="38"/>
        <v>0</v>
      </c>
      <c r="FN29" s="189">
        <f t="shared" si="38"/>
        <v>0</v>
      </c>
      <c r="FO29" s="189">
        <f t="shared" si="38"/>
        <v>0</v>
      </c>
      <c r="FP29" s="189">
        <f t="shared" si="38"/>
        <v>0</v>
      </c>
      <c r="FQ29" s="189">
        <f t="shared" si="38"/>
        <v>0</v>
      </c>
      <c r="FR29" s="189">
        <f t="shared" si="38"/>
        <v>0</v>
      </c>
      <c r="FS29" s="189">
        <f t="shared" si="38"/>
        <v>0</v>
      </c>
      <c r="FT29" s="189">
        <f t="shared" si="38"/>
        <v>0</v>
      </c>
      <c r="FU29" s="189">
        <f t="shared" si="38"/>
        <v>0</v>
      </c>
      <c r="FV29" s="189">
        <f t="shared" si="38"/>
        <v>0</v>
      </c>
      <c r="FW29" s="189">
        <f t="shared" si="38"/>
        <v>0</v>
      </c>
      <c r="FX29" s="189">
        <f t="shared" si="38"/>
        <v>0</v>
      </c>
      <c r="FY29" s="189">
        <f t="shared" si="38"/>
        <v>0</v>
      </c>
      <c r="FZ29" s="189">
        <f t="shared" si="38"/>
        <v>0</v>
      </c>
      <c r="GA29" s="189">
        <f t="shared" si="38"/>
        <v>0</v>
      </c>
      <c r="GB29" s="189">
        <f t="shared" si="38"/>
        <v>0</v>
      </c>
      <c r="GC29" s="189">
        <f t="shared" si="38"/>
        <v>0</v>
      </c>
      <c r="GD29" s="189">
        <f t="shared" ref="GD29:IO29" si="39">ROUND((GD25*GD26+GD27*GD28)/1000,2)</f>
        <v>0</v>
      </c>
      <c r="GE29" s="189">
        <f t="shared" si="39"/>
        <v>0</v>
      </c>
      <c r="GF29" s="189">
        <f t="shared" si="39"/>
        <v>0</v>
      </c>
      <c r="GG29" s="189">
        <f t="shared" si="39"/>
        <v>0</v>
      </c>
      <c r="GH29" s="189">
        <f t="shared" si="39"/>
        <v>0</v>
      </c>
      <c r="GI29" s="189">
        <f t="shared" si="39"/>
        <v>0</v>
      </c>
      <c r="GJ29" s="189">
        <f t="shared" si="39"/>
        <v>0</v>
      </c>
      <c r="GK29" s="189">
        <f t="shared" si="39"/>
        <v>0</v>
      </c>
      <c r="GL29" s="189">
        <f t="shared" si="39"/>
        <v>0</v>
      </c>
      <c r="GM29" s="189">
        <f t="shared" si="39"/>
        <v>0</v>
      </c>
      <c r="GN29" s="189">
        <f t="shared" si="39"/>
        <v>0</v>
      </c>
      <c r="GO29" s="189">
        <f t="shared" si="39"/>
        <v>0</v>
      </c>
      <c r="GP29" s="189">
        <f t="shared" si="39"/>
        <v>0</v>
      </c>
      <c r="GQ29" s="189">
        <f t="shared" si="39"/>
        <v>0</v>
      </c>
      <c r="GR29" s="189">
        <f t="shared" si="39"/>
        <v>0</v>
      </c>
      <c r="GS29" s="189">
        <f t="shared" si="39"/>
        <v>0</v>
      </c>
      <c r="GT29" s="189">
        <f t="shared" si="39"/>
        <v>0</v>
      </c>
      <c r="GU29" s="189">
        <f t="shared" si="39"/>
        <v>0</v>
      </c>
      <c r="GV29" s="189">
        <f t="shared" si="39"/>
        <v>0</v>
      </c>
      <c r="GW29" s="189">
        <f t="shared" si="39"/>
        <v>0</v>
      </c>
      <c r="GX29" s="189">
        <f t="shared" si="39"/>
        <v>0</v>
      </c>
      <c r="GY29" s="189">
        <f t="shared" si="39"/>
        <v>0</v>
      </c>
      <c r="GZ29" s="189">
        <f t="shared" si="39"/>
        <v>0</v>
      </c>
      <c r="HA29" s="189">
        <f t="shared" si="39"/>
        <v>0</v>
      </c>
      <c r="HB29" s="189">
        <f t="shared" si="39"/>
        <v>0</v>
      </c>
      <c r="HC29" s="189">
        <f t="shared" si="39"/>
        <v>0</v>
      </c>
      <c r="HD29" s="189">
        <f t="shared" si="39"/>
        <v>0</v>
      </c>
      <c r="HE29" s="189">
        <f t="shared" si="39"/>
        <v>0</v>
      </c>
      <c r="HF29" s="189">
        <f t="shared" si="39"/>
        <v>0</v>
      </c>
      <c r="HG29" s="189">
        <f t="shared" si="39"/>
        <v>0</v>
      </c>
      <c r="HH29" s="189">
        <f t="shared" si="39"/>
        <v>0</v>
      </c>
      <c r="HI29" s="189">
        <f t="shared" si="39"/>
        <v>0</v>
      </c>
      <c r="HJ29" s="189">
        <f t="shared" si="39"/>
        <v>0</v>
      </c>
      <c r="HK29" s="189">
        <f t="shared" si="39"/>
        <v>0</v>
      </c>
      <c r="HL29" s="189">
        <f t="shared" si="39"/>
        <v>0</v>
      </c>
      <c r="HM29" s="189">
        <f t="shared" si="39"/>
        <v>0</v>
      </c>
      <c r="HN29" s="189">
        <f t="shared" si="39"/>
        <v>0</v>
      </c>
      <c r="HO29" s="189">
        <f t="shared" si="39"/>
        <v>0</v>
      </c>
      <c r="HP29" s="189">
        <f t="shared" si="39"/>
        <v>0</v>
      </c>
      <c r="HQ29" s="189">
        <f t="shared" si="39"/>
        <v>0</v>
      </c>
      <c r="HR29" s="189">
        <f t="shared" si="39"/>
        <v>0</v>
      </c>
      <c r="HS29" s="189">
        <f t="shared" si="39"/>
        <v>0</v>
      </c>
      <c r="HT29" s="189">
        <f t="shared" si="39"/>
        <v>0</v>
      </c>
      <c r="HU29" s="189">
        <f t="shared" si="39"/>
        <v>0</v>
      </c>
      <c r="HV29" s="189">
        <f t="shared" si="39"/>
        <v>0</v>
      </c>
      <c r="HW29" s="189">
        <f t="shared" si="39"/>
        <v>0</v>
      </c>
      <c r="HX29" s="189">
        <f t="shared" si="39"/>
        <v>0</v>
      </c>
      <c r="HY29" s="189">
        <f t="shared" si="39"/>
        <v>0</v>
      </c>
      <c r="HZ29" s="189">
        <f t="shared" si="39"/>
        <v>0</v>
      </c>
      <c r="IA29" s="189">
        <f t="shared" si="39"/>
        <v>0</v>
      </c>
      <c r="IB29" s="189">
        <f t="shared" si="39"/>
        <v>0</v>
      </c>
      <c r="IC29" s="189">
        <f t="shared" si="39"/>
        <v>0</v>
      </c>
      <c r="ID29" s="189">
        <f t="shared" si="39"/>
        <v>0</v>
      </c>
      <c r="IE29" s="189">
        <f t="shared" si="39"/>
        <v>0</v>
      </c>
      <c r="IF29" s="189">
        <f t="shared" si="39"/>
        <v>0</v>
      </c>
      <c r="IG29" s="189">
        <f t="shared" si="39"/>
        <v>0</v>
      </c>
      <c r="IH29" s="189">
        <f t="shared" si="39"/>
        <v>0</v>
      </c>
      <c r="II29" s="189">
        <f t="shared" si="39"/>
        <v>0</v>
      </c>
      <c r="IJ29" s="189">
        <f t="shared" si="39"/>
        <v>0</v>
      </c>
      <c r="IK29" s="189">
        <f t="shared" si="39"/>
        <v>0</v>
      </c>
      <c r="IL29" s="189">
        <f t="shared" si="39"/>
        <v>0</v>
      </c>
      <c r="IM29" s="189">
        <f t="shared" si="39"/>
        <v>0</v>
      </c>
      <c r="IN29" s="189">
        <f t="shared" si="39"/>
        <v>0</v>
      </c>
      <c r="IO29" s="189">
        <f t="shared" si="39"/>
        <v>0</v>
      </c>
      <c r="IP29" s="189">
        <f t="shared" ref="IP29:KU29" si="40">ROUND((IP25*IP26+IP27*IP28)/1000,2)</f>
        <v>0</v>
      </c>
      <c r="IQ29" s="189">
        <f t="shared" si="40"/>
        <v>0</v>
      </c>
      <c r="IR29" s="189">
        <f t="shared" si="40"/>
        <v>0</v>
      </c>
      <c r="IS29" s="189">
        <f t="shared" si="40"/>
        <v>0</v>
      </c>
      <c r="IT29" s="189">
        <f t="shared" si="40"/>
        <v>0</v>
      </c>
      <c r="IU29" s="189">
        <f t="shared" si="40"/>
        <v>0</v>
      </c>
      <c r="IV29" s="189">
        <f t="shared" si="40"/>
        <v>0</v>
      </c>
      <c r="IW29" s="189">
        <f t="shared" si="40"/>
        <v>0</v>
      </c>
      <c r="IX29" s="189">
        <f t="shared" si="40"/>
        <v>0</v>
      </c>
      <c r="IY29" s="189">
        <f t="shared" si="40"/>
        <v>0</v>
      </c>
      <c r="IZ29" s="189">
        <f t="shared" si="40"/>
        <v>0</v>
      </c>
      <c r="JA29" s="189">
        <f t="shared" si="40"/>
        <v>0</v>
      </c>
      <c r="JB29" s="189">
        <f t="shared" si="40"/>
        <v>0</v>
      </c>
      <c r="JC29" s="189">
        <f t="shared" si="40"/>
        <v>0</v>
      </c>
      <c r="JD29" s="189">
        <f t="shared" si="40"/>
        <v>0</v>
      </c>
      <c r="JE29" s="189">
        <f t="shared" si="40"/>
        <v>0</v>
      </c>
      <c r="JF29" s="189">
        <f t="shared" si="40"/>
        <v>0</v>
      </c>
      <c r="JG29" s="189">
        <f t="shared" si="40"/>
        <v>0</v>
      </c>
      <c r="JH29" s="189">
        <f t="shared" si="40"/>
        <v>0</v>
      </c>
      <c r="JI29" s="189">
        <f t="shared" si="40"/>
        <v>0</v>
      </c>
      <c r="JJ29" s="189">
        <f t="shared" si="40"/>
        <v>0</v>
      </c>
      <c r="JK29" s="189">
        <f t="shared" si="40"/>
        <v>0</v>
      </c>
      <c r="JL29" s="189">
        <f t="shared" si="40"/>
        <v>0</v>
      </c>
      <c r="JM29" s="189">
        <f t="shared" si="40"/>
        <v>0</v>
      </c>
      <c r="JN29" s="189">
        <f t="shared" si="40"/>
        <v>0</v>
      </c>
      <c r="JO29" s="189">
        <f t="shared" si="40"/>
        <v>0</v>
      </c>
      <c r="JP29" s="189">
        <f t="shared" si="40"/>
        <v>0</v>
      </c>
      <c r="JQ29" s="189">
        <f t="shared" si="40"/>
        <v>0</v>
      </c>
      <c r="JR29" s="189">
        <f t="shared" si="40"/>
        <v>0</v>
      </c>
      <c r="JS29" s="189">
        <f t="shared" si="40"/>
        <v>0</v>
      </c>
      <c r="JT29" s="189">
        <f t="shared" si="40"/>
        <v>0</v>
      </c>
      <c r="JU29" s="189">
        <f t="shared" si="40"/>
        <v>0</v>
      </c>
      <c r="JV29" s="189">
        <f t="shared" si="40"/>
        <v>0</v>
      </c>
      <c r="JW29" s="189">
        <f t="shared" si="40"/>
        <v>0</v>
      </c>
      <c r="JX29" s="189">
        <f t="shared" si="40"/>
        <v>0</v>
      </c>
      <c r="JY29" s="189">
        <f t="shared" si="40"/>
        <v>0</v>
      </c>
      <c r="JZ29" s="189">
        <f t="shared" si="40"/>
        <v>0</v>
      </c>
      <c r="KA29" s="189">
        <f t="shared" si="40"/>
        <v>0</v>
      </c>
      <c r="KB29" s="189">
        <f t="shared" si="40"/>
        <v>0</v>
      </c>
      <c r="KC29" s="189">
        <f t="shared" si="40"/>
        <v>0</v>
      </c>
      <c r="KD29" s="189">
        <f t="shared" si="40"/>
        <v>0</v>
      </c>
      <c r="KE29" s="189">
        <f t="shared" si="40"/>
        <v>0</v>
      </c>
      <c r="KF29" s="189">
        <f t="shared" si="40"/>
        <v>0</v>
      </c>
      <c r="KG29" s="189">
        <f t="shared" si="40"/>
        <v>0</v>
      </c>
      <c r="KH29" s="189">
        <f t="shared" si="40"/>
        <v>0</v>
      </c>
      <c r="KI29" s="189">
        <f t="shared" si="40"/>
        <v>0</v>
      </c>
      <c r="KJ29" s="189">
        <f t="shared" si="40"/>
        <v>0</v>
      </c>
      <c r="KK29" s="189">
        <f t="shared" si="40"/>
        <v>0</v>
      </c>
      <c r="KL29" s="189">
        <f t="shared" si="40"/>
        <v>0</v>
      </c>
      <c r="KM29" s="189">
        <f t="shared" si="40"/>
        <v>0</v>
      </c>
      <c r="KN29" s="189">
        <f t="shared" si="40"/>
        <v>0</v>
      </c>
      <c r="KO29" s="189">
        <f t="shared" si="40"/>
        <v>0</v>
      </c>
      <c r="KP29" s="189">
        <f t="shared" si="40"/>
        <v>0</v>
      </c>
      <c r="KQ29" s="189">
        <f t="shared" si="40"/>
        <v>0</v>
      </c>
      <c r="KR29" s="189">
        <f t="shared" si="40"/>
        <v>0</v>
      </c>
      <c r="KS29" s="189">
        <f t="shared" si="40"/>
        <v>0</v>
      </c>
      <c r="KT29" s="189">
        <f t="shared" si="40"/>
        <v>0</v>
      </c>
      <c r="KU29" s="189">
        <f t="shared" si="40"/>
        <v>0</v>
      </c>
    </row>
    <row r="30" spans="2:307" x14ac:dyDescent="0.15">
      <c r="B30" s="1186">
        <f>B29+1</f>
        <v>13</v>
      </c>
      <c r="C30" s="180" t="s">
        <v>364</v>
      </c>
      <c r="D30" s="180"/>
      <c r="E30" s="185" t="s">
        <v>365</v>
      </c>
      <c r="F30" s="186"/>
      <c r="G30" s="190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  <c r="Y30" s="596"/>
      <c r="Z30" s="596"/>
      <c r="AA30" s="596"/>
      <c r="AB30" s="596"/>
      <c r="AC30" s="596"/>
      <c r="AD30" s="596"/>
      <c r="AE30" s="596"/>
      <c r="AF30" s="596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596"/>
      <c r="AS30" s="596"/>
      <c r="AT30" s="596"/>
      <c r="AU30" s="596"/>
      <c r="AV30" s="596"/>
      <c r="AW30" s="596"/>
      <c r="AX30" s="596"/>
      <c r="AY30" s="596"/>
      <c r="AZ30" s="596"/>
      <c r="BA30" s="596"/>
      <c r="BB30" s="596"/>
      <c r="BC30" s="596"/>
      <c r="BD30" s="596"/>
      <c r="BE30" s="596"/>
      <c r="BF30" s="596"/>
      <c r="BG30" s="596"/>
      <c r="BH30" s="596"/>
      <c r="BI30" s="596"/>
      <c r="BJ30" s="596"/>
      <c r="BK30" s="596"/>
      <c r="BL30" s="596"/>
      <c r="BM30" s="596"/>
      <c r="BN30" s="596"/>
      <c r="BO30" s="596"/>
      <c r="BP30" s="596"/>
      <c r="BQ30" s="596"/>
      <c r="BR30" s="596"/>
      <c r="BS30" s="596"/>
      <c r="BT30" s="596"/>
      <c r="BU30" s="596"/>
      <c r="BV30" s="596"/>
      <c r="BW30" s="596"/>
      <c r="BX30" s="596"/>
      <c r="BY30" s="596"/>
      <c r="BZ30" s="596"/>
      <c r="CA30" s="596"/>
      <c r="CB30" s="596"/>
      <c r="CC30" s="596"/>
      <c r="CD30" s="596"/>
      <c r="CE30" s="596"/>
      <c r="CF30" s="596"/>
      <c r="CG30" s="596"/>
      <c r="CH30" s="596"/>
      <c r="CI30" s="596"/>
      <c r="CJ30" s="596"/>
      <c r="CK30" s="596"/>
      <c r="CL30" s="596"/>
      <c r="CM30" s="596"/>
      <c r="CN30" s="596"/>
      <c r="CO30" s="596"/>
      <c r="CP30" s="596"/>
      <c r="CQ30" s="596"/>
      <c r="CR30" s="596"/>
      <c r="CS30" s="596"/>
      <c r="CT30" s="596"/>
      <c r="CU30" s="596"/>
      <c r="CV30" s="596"/>
      <c r="CW30" s="596"/>
      <c r="CX30" s="596"/>
      <c r="CY30" s="596"/>
      <c r="CZ30" s="596"/>
      <c r="DA30" s="596"/>
      <c r="DB30" s="596"/>
      <c r="DC30" s="596"/>
      <c r="DD30" s="596"/>
      <c r="DE30" s="596"/>
      <c r="DF30" s="596"/>
      <c r="DG30" s="596"/>
      <c r="DH30" s="596"/>
      <c r="DI30" s="596"/>
      <c r="DJ30" s="596"/>
      <c r="DK30" s="596"/>
      <c r="DL30" s="596"/>
      <c r="DM30" s="596"/>
      <c r="DN30" s="596"/>
      <c r="DO30" s="596"/>
      <c r="DP30" s="596"/>
      <c r="DQ30" s="596"/>
      <c r="DR30" s="596"/>
      <c r="DS30" s="596"/>
      <c r="DT30" s="596"/>
      <c r="DU30" s="596"/>
      <c r="DV30" s="596"/>
      <c r="DW30" s="596"/>
      <c r="DX30" s="596"/>
      <c r="DY30" s="596"/>
      <c r="DZ30" s="596"/>
      <c r="EA30" s="596"/>
      <c r="EB30" s="596"/>
      <c r="EC30" s="596"/>
      <c r="ED30" s="596"/>
      <c r="EE30" s="596"/>
      <c r="EF30" s="596"/>
      <c r="EG30" s="596"/>
      <c r="EH30" s="596"/>
      <c r="EI30" s="596"/>
      <c r="EJ30" s="596"/>
      <c r="EK30" s="596"/>
      <c r="EL30" s="596"/>
      <c r="EM30" s="596"/>
      <c r="EN30" s="596"/>
      <c r="EO30" s="596"/>
      <c r="EP30" s="596"/>
      <c r="EQ30" s="596"/>
      <c r="ER30" s="596"/>
      <c r="ES30" s="596"/>
      <c r="ET30" s="596"/>
      <c r="EU30" s="596"/>
      <c r="EV30" s="596"/>
      <c r="EW30" s="596"/>
      <c r="EX30" s="596"/>
      <c r="EY30" s="596"/>
      <c r="EZ30" s="596"/>
      <c r="FA30" s="596"/>
      <c r="FB30" s="596"/>
      <c r="FC30" s="596"/>
      <c r="FD30" s="596"/>
      <c r="FE30" s="596"/>
      <c r="FF30" s="596"/>
      <c r="FG30" s="596"/>
      <c r="FH30" s="596"/>
      <c r="FI30" s="596"/>
      <c r="FJ30" s="596"/>
      <c r="FK30" s="596"/>
      <c r="FL30" s="596"/>
      <c r="FM30" s="596"/>
      <c r="FN30" s="596"/>
      <c r="FO30" s="596"/>
      <c r="FP30" s="596"/>
      <c r="FQ30" s="596"/>
      <c r="FR30" s="596"/>
      <c r="FS30" s="596"/>
      <c r="FT30" s="596"/>
      <c r="FU30" s="596"/>
      <c r="FV30" s="596"/>
      <c r="FW30" s="596"/>
      <c r="FX30" s="596"/>
      <c r="FY30" s="596"/>
      <c r="FZ30" s="596"/>
      <c r="GA30" s="596"/>
      <c r="GB30" s="596"/>
      <c r="GC30" s="596"/>
      <c r="GD30" s="596"/>
      <c r="GE30" s="596"/>
      <c r="GF30" s="596"/>
      <c r="GG30" s="596"/>
      <c r="GH30" s="596"/>
      <c r="GI30" s="596"/>
      <c r="GJ30" s="596"/>
      <c r="GK30" s="596"/>
      <c r="GL30" s="596"/>
      <c r="GM30" s="596"/>
      <c r="GN30" s="596"/>
      <c r="GO30" s="596"/>
      <c r="GP30" s="596"/>
      <c r="GQ30" s="596"/>
      <c r="GR30" s="596"/>
      <c r="GS30" s="596"/>
      <c r="GT30" s="596"/>
      <c r="GU30" s="596"/>
      <c r="GV30" s="596"/>
      <c r="GW30" s="596"/>
      <c r="GX30" s="596"/>
      <c r="GY30" s="596"/>
      <c r="GZ30" s="596"/>
      <c r="HA30" s="596"/>
      <c r="HB30" s="596"/>
      <c r="HC30" s="596"/>
      <c r="HD30" s="596"/>
      <c r="HE30" s="596"/>
      <c r="HF30" s="596"/>
      <c r="HG30" s="596"/>
      <c r="HH30" s="596"/>
      <c r="HI30" s="596"/>
      <c r="HJ30" s="596"/>
      <c r="HK30" s="596"/>
      <c r="HL30" s="596"/>
      <c r="HM30" s="596"/>
      <c r="HN30" s="596"/>
      <c r="HO30" s="596"/>
      <c r="HP30" s="596"/>
      <c r="HQ30" s="596"/>
      <c r="HR30" s="596"/>
      <c r="HS30" s="596"/>
      <c r="HT30" s="596"/>
      <c r="HU30" s="596"/>
      <c r="HV30" s="596"/>
      <c r="HW30" s="596"/>
      <c r="HX30" s="596"/>
      <c r="HY30" s="596"/>
      <c r="HZ30" s="596"/>
      <c r="IA30" s="596"/>
      <c r="IB30" s="596"/>
      <c r="IC30" s="596"/>
      <c r="ID30" s="596"/>
      <c r="IE30" s="596"/>
      <c r="IF30" s="596"/>
      <c r="IG30" s="596"/>
      <c r="IH30" s="596"/>
      <c r="II30" s="596"/>
      <c r="IJ30" s="596"/>
      <c r="IK30" s="596"/>
      <c r="IL30" s="596"/>
      <c r="IM30" s="596"/>
      <c r="IN30" s="596"/>
      <c r="IO30" s="596"/>
      <c r="IP30" s="596"/>
      <c r="IQ30" s="596"/>
      <c r="IR30" s="596"/>
      <c r="IS30" s="596"/>
      <c r="IT30" s="596"/>
      <c r="IU30" s="596"/>
      <c r="IV30" s="596"/>
      <c r="IW30" s="596"/>
      <c r="IX30" s="596"/>
      <c r="IY30" s="596"/>
      <c r="IZ30" s="596"/>
      <c r="JA30" s="596"/>
      <c r="JB30" s="596"/>
      <c r="JC30" s="596"/>
      <c r="JD30" s="596"/>
      <c r="JE30" s="596"/>
      <c r="JF30" s="596"/>
      <c r="JG30" s="596"/>
      <c r="JH30" s="596"/>
      <c r="JI30" s="596"/>
      <c r="JJ30" s="596"/>
      <c r="JK30" s="596"/>
      <c r="JL30" s="596"/>
      <c r="JM30" s="596"/>
      <c r="JN30" s="596"/>
      <c r="JO30" s="596"/>
      <c r="JP30" s="596"/>
      <c r="JQ30" s="596"/>
      <c r="JR30" s="596"/>
      <c r="JS30" s="596"/>
      <c r="JT30" s="596"/>
      <c r="JU30" s="596"/>
      <c r="JV30" s="596"/>
      <c r="JW30" s="596"/>
      <c r="JX30" s="596"/>
      <c r="JY30" s="596"/>
      <c r="JZ30" s="596"/>
      <c r="KA30" s="596"/>
      <c r="KB30" s="596"/>
      <c r="KC30" s="596"/>
      <c r="KD30" s="596"/>
      <c r="KE30" s="596"/>
      <c r="KF30" s="596"/>
      <c r="KG30" s="596"/>
      <c r="KH30" s="596"/>
      <c r="KI30" s="596"/>
      <c r="KJ30" s="596"/>
      <c r="KK30" s="596"/>
      <c r="KL30" s="596"/>
      <c r="KM30" s="596"/>
      <c r="KN30" s="596"/>
      <c r="KO30" s="596"/>
      <c r="KP30" s="596"/>
      <c r="KQ30" s="596"/>
      <c r="KR30" s="596"/>
      <c r="KS30" s="596"/>
      <c r="KT30" s="596"/>
      <c r="KU30" s="596"/>
    </row>
    <row r="31" spans="2:307" x14ac:dyDescent="0.15">
      <c r="B31" s="1187"/>
      <c r="C31" s="191" t="s">
        <v>366</v>
      </c>
      <c r="D31" s="191"/>
      <c r="E31" s="192" t="s">
        <v>367</v>
      </c>
      <c r="F31" s="186"/>
      <c r="G31" s="190"/>
      <c r="H31" s="597">
        <v>365</v>
      </c>
      <c r="I31" s="597">
        <v>365</v>
      </c>
      <c r="J31" s="597">
        <v>365</v>
      </c>
      <c r="K31" s="597">
        <v>365</v>
      </c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  <c r="W31" s="597"/>
      <c r="X31" s="597"/>
      <c r="Y31" s="597"/>
      <c r="Z31" s="597"/>
      <c r="AA31" s="597"/>
      <c r="AB31" s="597"/>
      <c r="AC31" s="597"/>
      <c r="AD31" s="597"/>
      <c r="AE31" s="597"/>
      <c r="AF31" s="597"/>
      <c r="AG31" s="597"/>
      <c r="AH31" s="597"/>
      <c r="AI31" s="597"/>
      <c r="AJ31" s="597"/>
      <c r="AK31" s="597"/>
      <c r="AL31" s="597"/>
      <c r="AM31" s="597"/>
      <c r="AN31" s="597"/>
      <c r="AO31" s="597"/>
      <c r="AP31" s="597"/>
      <c r="AQ31" s="597"/>
      <c r="AR31" s="597"/>
      <c r="AS31" s="597"/>
      <c r="AT31" s="597"/>
      <c r="AU31" s="597"/>
      <c r="AV31" s="597"/>
      <c r="AW31" s="597"/>
      <c r="AX31" s="597"/>
      <c r="AY31" s="597"/>
      <c r="AZ31" s="597"/>
      <c r="BA31" s="597"/>
      <c r="BB31" s="597"/>
      <c r="BC31" s="597"/>
      <c r="BD31" s="597"/>
      <c r="BE31" s="597"/>
      <c r="BF31" s="597"/>
      <c r="BG31" s="597"/>
      <c r="BH31" s="597"/>
      <c r="BI31" s="597"/>
      <c r="BJ31" s="597"/>
      <c r="BK31" s="597"/>
      <c r="BL31" s="597"/>
      <c r="BM31" s="597"/>
      <c r="BN31" s="597"/>
      <c r="BO31" s="597"/>
      <c r="BP31" s="597"/>
      <c r="BQ31" s="597"/>
      <c r="BR31" s="597"/>
      <c r="BS31" s="597"/>
      <c r="BT31" s="597"/>
      <c r="BU31" s="597"/>
      <c r="BV31" s="597"/>
      <c r="BW31" s="597"/>
      <c r="BX31" s="597"/>
      <c r="BY31" s="597"/>
      <c r="BZ31" s="597"/>
      <c r="CA31" s="597"/>
      <c r="CB31" s="597"/>
      <c r="CC31" s="597"/>
      <c r="CD31" s="597"/>
      <c r="CE31" s="597"/>
      <c r="CF31" s="597"/>
      <c r="CG31" s="597"/>
      <c r="CH31" s="597"/>
      <c r="CI31" s="597"/>
      <c r="CJ31" s="597"/>
      <c r="CK31" s="597"/>
      <c r="CL31" s="597"/>
      <c r="CM31" s="597"/>
      <c r="CN31" s="597"/>
      <c r="CO31" s="597"/>
      <c r="CP31" s="597"/>
      <c r="CQ31" s="597"/>
      <c r="CR31" s="597"/>
      <c r="CS31" s="597"/>
      <c r="CT31" s="597"/>
      <c r="CU31" s="597"/>
      <c r="CV31" s="597"/>
      <c r="CW31" s="597"/>
      <c r="CX31" s="597"/>
      <c r="CY31" s="597"/>
      <c r="CZ31" s="597"/>
      <c r="DA31" s="597"/>
      <c r="DB31" s="597"/>
      <c r="DC31" s="597"/>
      <c r="DD31" s="597"/>
      <c r="DE31" s="597"/>
      <c r="DF31" s="597"/>
      <c r="DG31" s="597"/>
      <c r="DH31" s="597"/>
      <c r="DI31" s="597"/>
      <c r="DJ31" s="597"/>
      <c r="DK31" s="597"/>
      <c r="DL31" s="597"/>
      <c r="DM31" s="597"/>
      <c r="DN31" s="597"/>
      <c r="DO31" s="597"/>
      <c r="DP31" s="597"/>
      <c r="DQ31" s="597"/>
      <c r="DR31" s="597"/>
      <c r="DS31" s="597"/>
      <c r="DT31" s="597"/>
      <c r="DU31" s="597"/>
      <c r="DV31" s="597"/>
      <c r="DW31" s="597"/>
      <c r="DX31" s="597"/>
      <c r="DY31" s="597"/>
      <c r="DZ31" s="597"/>
      <c r="EA31" s="597"/>
      <c r="EB31" s="597"/>
      <c r="EC31" s="597"/>
      <c r="ED31" s="597"/>
      <c r="EE31" s="597"/>
      <c r="EF31" s="597"/>
      <c r="EG31" s="597"/>
      <c r="EH31" s="597"/>
      <c r="EI31" s="597"/>
      <c r="EJ31" s="597"/>
      <c r="EK31" s="597"/>
      <c r="EL31" s="597"/>
      <c r="EM31" s="597"/>
      <c r="EN31" s="597"/>
      <c r="EO31" s="597"/>
      <c r="EP31" s="597"/>
      <c r="EQ31" s="597"/>
      <c r="ER31" s="597"/>
      <c r="ES31" s="597"/>
      <c r="ET31" s="597"/>
      <c r="EU31" s="597"/>
      <c r="EV31" s="597"/>
      <c r="EW31" s="597"/>
      <c r="EX31" s="597"/>
      <c r="EY31" s="597"/>
      <c r="EZ31" s="597"/>
      <c r="FA31" s="597"/>
      <c r="FB31" s="597"/>
      <c r="FC31" s="597"/>
      <c r="FD31" s="597"/>
      <c r="FE31" s="597"/>
      <c r="FF31" s="597"/>
      <c r="FG31" s="597"/>
      <c r="FH31" s="597"/>
      <c r="FI31" s="597"/>
      <c r="FJ31" s="597"/>
      <c r="FK31" s="597"/>
      <c r="FL31" s="597"/>
      <c r="FM31" s="597"/>
      <c r="FN31" s="597"/>
      <c r="FO31" s="597"/>
      <c r="FP31" s="597"/>
      <c r="FQ31" s="597"/>
      <c r="FR31" s="597"/>
      <c r="FS31" s="597"/>
      <c r="FT31" s="597"/>
      <c r="FU31" s="597"/>
      <c r="FV31" s="597"/>
      <c r="FW31" s="597"/>
      <c r="FX31" s="597"/>
      <c r="FY31" s="597"/>
      <c r="FZ31" s="597"/>
      <c r="GA31" s="597"/>
      <c r="GB31" s="597"/>
      <c r="GC31" s="597"/>
      <c r="GD31" s="597"/>
      <c r="GE31" s="597"/>
      <c r="GF31" s="597"/>
      <c r="GG31" s="597"/>
      <c r="GH31" s="597"/>
      <c r="GI31" s="597"/>
      <c r="GJ31" s="597"/>
      <c r="GK31" s="597"/>
      <c r="GL31" s="597"/>
      <c r="GM31" s="597"/>
      <c r="GN31" s="597"/>
      <c r="GO31" s="597"/>
      <c r="GP31" s="597"/>
      <c r="GQ31" s="597"/>
      <c r="GR31" s="597"/>
      <c r="GS31" s="597"/>
      <c r="GT31" s="597"/>
      <c r="GU31" s="597"/>
      <c r="GV31" s="597"/>
      <c r="GW31" s="597"/>
      <c r="GX31" s="597"/>
      <c r="GY31" s="597"/>
      <c r="GZ31" s="597"/>
      <c r="HA31" s="597"/>
      <c r="HB31" s="597"/>
      <c r="HC31" s="597"/>
      <c r="HD31" s="597"/>
      <c r="HE31" s="597"/>
      <c r="HF31" s="597"/>
      <c r="HG31" s="597"/>
      <c r="HH31" s="597"/>
      <c r="HI31" s="597"/>
      <c r="HJ31" s="597"/>
      <c r="HK31" s="597"/>
      <c r="HL31" s="597"/>
      <c r="HM31" s="597"/>
      <c r="HN31" s="597"/>
      <c r="HO31" s="597"/>
      <c r="HP31" s="597"/>
      <c r="HQ31" s="597"/>
      <c r="HR31" s="597"/>
      <c r="HS31" s="597"/>
      <c r="HT31" s="597"/>
      <c r="HU31" s="597"/>
      <c r="HV31" s="597"/>
      <c r="HW31" s="597"/>
      <c r="HX31" s="597"/>
      <c r="HY31" s="597"/>
      <c r="HZ31" s="597"/>
      <c r="IA31" s="597"/>
      <c r="IB31" s="597"/>
      <c r="IC31" s="597"/>
      <c r="ID31" s="597"/>
      <c r="IE31" s="597"/>
      <c r="IF31" s="597"/>
      <c r="IG31" s="597"/>
      <c r="IH31" s="597"/>
      <c r="II31" s="597"/>
      <c r="IJ31" s="597"/>
      <c r="IK31" s="597"/>
      <c r="IL31" s="597"/>
      <c r="IM31" s="597"/>
      <c r="IN31" s="597"/>
      <c r="IO31" s="597"/>
      <c r="IP31" s="597"/>
      <c r="IQ31" s="597"/>
      <c r="IR31" s="597"/>
      <c r="IS31" s="597"/>
      <c r="IT31" s="597"/>
      <c r="IU31" s="597"/>
      <c r="IV31" s="597"/>
      <c r="IW31" s="597"/>
      <c r="IX31" s="597"/>
      <c r="IY31" s="597"/>
      <c r="IZ31" s="597"/>
      <c r="JA31" s="597"/>
      <c r="JB31" s="597"/>
      <c r="JC31" s="597"/>
      <c r="JD31" s="597"/>
      <c r="JE31" s="597"/>
      <c r="JF31" s="597"/>
      <c r="JG31" s="597"/>
      <c r="JH31" s="597"/>
      <c r="JI31" s="597"/>
      <c r="JJ31" s="597"/>
      <c r="JK31" s="597"/>
      <c r="JL31" s="597"/>
      <c r="JM31" s="597"/>
      <c r="JN31" s="597"/>
      <c r="JO31" s="597"/>
      <c r="JP31" s="597"/>
      <c r="JQ31" s="597"/>
      <c r="JR31" s="597"/>
      <c r="JS31" s="597"/>
      <c r="JT31" s="597"/>
      <c r="JU31" s="597"/>
      <c r="JV31" s="597"/>
      <c r="JW31" s="597"/>
      <c r="JX31" s="597"/>
      <c r="JY31" s="597"/>
      <c r="JZ31" s="597"/>
      <c r="KA31" s="597"/>
      <c r="KB31" s="597"/>
      <c r="KC31" s="597"/>
      <c r="KD31" s="597"/>
      <c r="KE31" s="597"/>
      <c r="KF31" s="597"/>
      <c r="KG31" s="597"/>
      <c r="KH31" s="597"/>
      <c r="KI31" s="597"/>
      <c r="KJ31" s="597"/>
      <c r="KK31" s="597"/>
      <c r="KL31" s="597"/>
      <c r="KM31" s="597"/>
      <c r="KN31" s="597"/>
      <c r="KO31" s="597"/>
      <c r="KP31" s="597"/>
      <c r="KQ31" s="597"/>
      <c r="KR31" s="597"/>
      <c r="KS31" s="597"/>
      <c r="KT31" s="597"/>
      <c r="KU31" s="597"/>
    </row>
    <row r="32" spans="2:307" ht="17" x14ac:dyDescent="0.15">
      <c r="B32" s="1188"/>
      <c r="C32" s="180" t="s">
        <v>368</v>
      </c>
      <c r="D32" s="180"/>
      <c r="E32" s="185" t="s">
        <v>369</v>
      </c>
      <c r="F32" s="186" t="s">
        <v>385</v>
      </c>
      <c r="G32" s="190"/>
      <c r="H32" s="193">
        <f>H30*H31</f>
        <v>0</v>
      </c>
      <c r="I32" s="193">
        <f t="shared" ref="I32:BE32" si="41">ROUND(I30*I31,2)</f>
        <v>0</v>
      </c>
      <c r="J32" s="193">
        <f t="shared" si="41"/>
        <v>0</v>
      </c>
      <c r="K32" s="193">
        <f t="shared" si="41"/>
        <v>0</v>
      </c>
      <c r="L32" s="193">
        <f t="shared" si="41"/>
        <v>0</v>
      </c>
      <c r="M32" s="193">
        <f t="shared" si="41"/>
        <v>0</v>
      </c>
      <c r="N32" s="193">
        <f t="shared" si="41"/>
        <v>0</v>
      </c>
      <c r="O32" s="193">
        <f t="shared" si="41"/>
        <v>0</v>
      </c>
      <c r="P32" s="193">
        <f t="shared" si="41"/>
        <v>0</v>
      </c>
      <c r="Q32" s="193">
        <f t="shared" si="41"/>
        <v>0</v>
      </c>
      <c r="R32" s="193">
        <f t="shared" si="41"/>
        <v>0</v>
      </c>
      <c r="S32" s="193">
        <f t="shared" si="41"/>
        <v>0</v>
      </c>
      <c r="T32" s="193">
        <f t="shared" si="41"/>
        <v>0</v>
      </c>
      <c r="U32" s="193">
        <f t="shared" si="41"/>
        <v>0</v>
      </c>
      <c r="V32" s="193">
        <f t="shared" si="41"/>
        <v>0</v>
      </c>
      <c r="W32" s="193">
        <f t="shared" si="41"/>
        <v>0</v>
      </c>
      <c r="X32" s="193">
        <f t="shared" si="41"/>
        <v>0</v>
      </c>
      <c r="Y32" s="193">
        <f t="shared" si="41"/>
        <v>0</v>
      </c>
      <c r="Z32" s="193">
        <f t="shared" si="41"/>
        <v>0</v>
      </c>
      <c r="AA32" s="193">
        <f t="shared" si="41"/>
        <v>0</v>
      </c>
      <c r="AB32" s="193">
        <f t="shared" si="41"/>
        <v>0</v>
      </c>
      <c r="AC32" s="193">
        <f t="shared" si="41"/>
        <v>0</v>
      </c>
      <c r="AD32" s="193">
        <f t="shared" si="41"/>
        <v>0</v>
      </c>
      <c r="AE32" s="193">
        <f t="shared" si="41"/>
        <v>0</v>
      </c>
      <c r="AF32" s="193">
        <f t="shared" si="41"/>
        <v>0</v>
      </c>
      <c r="AG32" s="193">
        <f t="shared" si="41"/>
        <v>0</v>
      </c>
      <c r="AH32" s="193">
        <f t="shared" si="41"/>
        <v>0</v>
      </c>
      <c r="AI32" s="193">
        <f t="shared" si="41"/>
        <v>0</v>
      </c>
      <c r="AJ32" s="193">
        <f t="shared" si="41"/>
        <v>0</v>
      </c>
      <c r="AK32" s="193">
        <f t="shared" si="41"/>
        <v>0</v>
      </c>
      <c r="AL32" s="193">
        <f t="shared" si="41"/>
        <v>0</v>
      </c>
      <c r="AM32" s="193">
        <f t="shared" si="41"/>
        <v>0</v>
      </c>
      <c r="AN32" s="193">
        <f t="shared" si="41"/>
        <v>0</v>
      </c>
      <c r="AO32" s="193">
        <f t="shared" si="41"/>
        <v>0</v>
      </c>
      <c r="AP32" s="193">
        <f t="shared" si="41"/>
        <v>0</v>
      </c>
      <c r="AQ32" s="193">
        <f t="shared" si="41"/>
        <v>0</v>
      </c>
      <c r="AR32" s="193">
        <f t="shared" si="41"/>
        <v>0</v>
      </c>
      <c r="AS32" s="193">
        <f t="shared" si="41"/>
        <v>0</v>
      </c>
      <c r="AT32" s="193">
        <f t="shared" si="41"/>
        <v>0</v>
      </c>
      <c r="AU32" s="193">
        <f t="shared" si="41"/>
        <v>0</v>
      </c>
      <c r="AV32" s="193">
        <f t="shared" si="41"/>
        <v>0</v>
      </c>
      <c r="AW32" s="193">
        <f t="shared" si="41"/>
        <v>0</v>
      </c>
      <c r="AX32" s="193">
        <f t="shared" si="41"/>
        <v>0</v>
      </c>
      <c r="AY32" s="193">
        <f t="shared" si="41"/>
        <v>0</v>
      </c>
      <c r="AZ32" s="193">
        <f t="shared" si="41"/>
        <v>0</v>
      </c>
      <c r="BA32" s="193">
        <f t="shared" si="41"/>
        <v>0</v>
      </c>
      <c r="BB32" s="193">
        <f t="shared" si="41"/>
        <v>0</v>
      </c>
      <c r="BC32" s="193">
        <f t="shared" si="41"/>
        <v>0</v>
      </c>
      <c r="BD32" s="193">
        <f t="shared" si="41"/>
        <v>0</v>
      </c>
      <c r="BE32" s="193">
        <f t="shared" si="41"/>
        <v>0</v>
      </c>
      <c r="BF32" s="193">
        <f t="shared" ref="BF32:DQ32" si="42">ROUND(BF30*BF31,2)</f>
        <v>0</v>
      </c>
      <c r="BG32" s="193">
        <f t="shared" si="42"/>
        <v>0</v>
      </c>
      <c r="BH32" s="193">
        <f t="shared" si="42"/>
        <v>0</v>
      </c>
      <c r="BI32" s="193">
        <f t="shared" si="42"/>
        <v>0</v>
      </c>
      <c r="BJ32" s="193">
        <f t="shared" si="42"/>
        <v>0</v>
      </c>
      <c r="BK32" s="193">
        <f t="shared" si="42"/>
        <v>0</v>
      </c>
      <c r="BL32" s="193">
        <f t="shared" si="42"/>
        <v>0</v>
      </c>
      <c r="BM32" s="193">
        <f t="shared" si="42"/>
        <v>0</v>
      </c>
      <c r="BN32" s="193">
        <f t="shared" si="42"/>
        <v>0</v>
      </c>
      <c r="BO32" s="193">
        <f t="shared" si="42"/>
        <v>0</v>
      </c>
      <c r="BP32" s="193">
        <f t="shared" si="42"/>
        <v>0</v>
      </c>
      <c r="BQ32" s="193">
        <f t="shared" si="42"/>
        <v>0</v>
      </c>
      <c r="BR32" s="193">
        <f t="shared" si="42"/>
        <v>0</v>
      </c>
      <c r="BS32" s="193">
        <f t="shared" si="42"/>
        <v>0</v>
      </c>
      <c r="BT32" s="193">
        <f t="shared" si="42"/>
        <v>0</v>
      </c>
      <c r="BU32" s="193">
        <f t="shared" si="42"/>
        <v>0</v>
      </c>
      <c r="BV32" s="193">
        <f t="shared" si="42"/>
        <v>0</v>
      </c>
      <c r="BW32" s="193">
        <f t="shared" si="42"/>
        <v>0</v>
      </c>
      <c r="BX32" s="193">
        <f t="shared" si="42"/>
        <v>0</v>
      </c>
      <c r="BY32" s="193">
        <f t="shared" si="42"/>
        <v>0</v>
      </c>
      <c r="BZ32" s="193">
        <f t="shared" si="42"/>
        <v>0</v>
      </c>
      <c r="CA32" s="193">
        <f t="shared" si="42"/>
        <v>0</v>
      </c>
      <c r="CB32" s="193">
        <f t="shared" si="42"/>
        <v>0</v>
      </c>
      <c r="CC32" s="193">
        <f t="shared" si="42"/>
        <v>0</v>
      </c>
      <c r="CD32" s="193">
        <f t="shared" si="42"/>
        <v>0</v>
      </c>
      <c r="CE32" s="193">
        <f t="shared" si="42"/>
        <v>0</v>
      </c>
      <c r="CF32" s="193">
        <f t="shared" si="42"/>
        <v>0</v>
      </c>
      <c r="CG32" s="193">
        <f t="shared" si="42"/>
        <v>0</v>
      </c>
      <c r="CH32" s="193">
        <f t="shared" si="42"/>
        <v>0</v>
      </c>
      <c r="CI32" s="193">
        <f t="shared" si="42"/>
        <v>0</v>
      </c>
      <c r="CJ32" s="193">
        <f t="shared" si="42"/>
        <v>0</v>
      </c>
      <c r="CK32" s="193">
        <f t="shared" si="42"/>
        <v>0</v>
      </c>
      <c r="CL32" s="193">
        <f t="shared" si="42"/>
        <v>0</v>
      </c>
      <c r="CM32" s="193">
        <f t="shared" si="42"/>
        <v>0</v>
      </c>
      <c r="CN32" s="193">
        <f t="shared" si="42"/>
        <v>0</v>
      </c>
      <c r="CO32" s="193">
        <f t="shared" si="42"/>
        <v>0</v>
      </c>
      <c r="CP32" s="193">
        <f t="shared" si="42"/>
        <v>0</v>
      </c>
      <c r="CQ32" s="193">
        <f t="shared" si="42"/>
        <v>0</v>
      </c>
      <c r="CR32" s="193">
        <f t="shared" si="42"/>
        <v>0</v>
      </c>
      <c r="CS32" s="193">
        <f t="shared" si="42"/>
        <v>0</v>
      </c>
      <c r="CT32" s="193">
        <f t="shared" si="42"/>
        <v>0</v>
      </c>
      <c r="CU32" s="193">
        <f t="shared" si="42"/>
        <v>0</v>
      </c>
      <c r="CV32" s="193">
        <f t="shared" si="42"/>
        <v>0</v>
      </c>
      <c r="CW32" s="193">
        <f t="shared" si="42"/>
        <v>0</v>
      </c>
      <c r="CX32" s="193">
        <f t="shared" si="42"/>
        <v>0</v>
      </c>
      <c r="CY32" s="193">
        <f t="shared" si="42"/>
        <v>0</v>
      </c>
      <c r="CZ32" s="193">
        <f t="shared" si="42"/>
        <v>0</v>
      </c>
      <c r="DA32" s="193">
        <f t="shared" si="42"/>
        <v>0</v>
      </c>
      <c r="DB32" s="193">
        <f t="shared" si="42"/>
        <v>0</v>
      </c>
      <c r="DC32" s="193">
        <f t="shared" si="42"/>
        <v>0</v>
      </c>
      <c r="DD32" s="193">
        <f t="shared" si="42"/>
        <v>0</v>
      </c>
      <c r="DE32" s="193">
        <f t="shared" si="42"/>
        <v>0</v>
      </c>
      <c r="DF32" s="193">
        <f t="shared" si="42"/>
        <v>0</v>
      </c>
      <c r="DG32" s="193">
        <f t="shared" si="42"/>
        <v>0</v>
      </c>
      <c r="DH32" s="193">
        <f t="shared" si="42"/>
        <v>0</v>
      </c>
      <c r="DI32" s="193">
        <f t="shared" si="42"/>
        <v>0</v>
      </c>
      <c r="DJ32" s="193">
        <f t="shared" si="42"/>
        <v>0</v>
      </c>
      <c r="DK32" s="193">
        <f t="shared" si="42"/>
        <v>0</v>
      </c>
      <c r="DL32" s="193">
        <f t="shared" si="42"/>
        <v>0</v>
      </c>
      <c r="DM32" s="193">
        <f t="shared" si="42"/>
        <v>0</v>
      </c>
      <c r="DN32" s="193">
        <f t="shared" si="42"/>
        <v>0</v>
      </c>
      <c r="DO32" s="193">
        <f t="shared" si="42"/>
        <v>0</v>
      </c>
      <c r="DP32" s="193">
        <f t="shared" si="42"/>
        <v>0</v>
      </c>
      <c r="DQ32" s="193">
        <f t="shared" si="42"/>
        <v>0</v>
      </c>
      <c r="DR32" s="193">
        <f t="shared" ref="DR32:GC32" si="43">ROUND(DR30*DR31,2)</f>
        <v>0</v>
      </c>
      <c r="DS32" s="193">
        <f t="shared" si="43"/>
        <v>0</v>
      </c>
      <c r="DT32" s="193">
        <f t="shared" si="43"/>
        <v>0</v>
      </c>
      <c r="DU32" s="193">
        <f t="shared" si="43"/>
        <v>0</v>
      </c>
      <c r="DV32" s="193">
        <f t="shared" si="43"/>
        <v>0</v>
      </c>
      <c r="DW32" s="193">
        <f t="shared" si="43"/>
        <v>0</v>
      </c>
      <c r="DX32" s="193">
        <f t="shared" si="43"/>
        <v>0</v>
      </c>
      <c r="DY32" s="193">
        <f t="shared" si="43"/>
        <v>0</v>
      </c>
      <c r="DZ32" s="193">
        <f t="shared" si="43"/>
        <v>0</v>
      </c>
      <c r="EA32" s="193">
        <f t="shared" si="43"/>
        <v>0</v>
      </c>
      <c r="EB32" s="193">
        <f t="shared" si="43"/>
        <v>0</v>
      </c>
      <c r="EC32" s="193">
        <f t="shared" si="43"/>
        <v>0</v>
      </c>
      <c r="ED32" s="193">
        <f t="shared" si="43"/>
        <v>0</v>
      </c>
      <c r="EE32" s="193">
        <f t="shared" si="43"/>
        <v>0</v>
      </c>
      <c r="EF32" s="193">
        <f t="shared" si="43"/>
        <v>0</v>
      </c>
      <c r="EG32" s="193">
        <f t="shared" si="43"/>
        <v>0</v>
      </c>
      <c r="EH32" s="193">
        <f t="shared" si="43"/>
        <v>0</v>
      </c>
      <c r="EI32" s="193">
        <f t="shared" si="43"/>
        <v>0</v>
      </c>
      <c r="EJ32" s="193">
        <f t="shared" si="43"/>
        <v>0</v>
      </c>
      <c r="EK32" s="193">
        <f t="shared" si="43"/>
        <v>0</v>
      </c>
      <c r="EL32" s="193">
        <f t="shared" si="43"/>
        <v>0</v>
      </c>
      <c r="EM32" s="193">
        <f t="shared" si="43"/>
        <v>0</v>
      </c>
      <c r="EN32" s="193">
        <f t="shared" si="43"/>
        <v>0</v>
      </c>
      <c r="EO32" s="193">
        <f t="shared" si="43"/>
        <v>0</v>
      </c>
      <c r="EP32" s="193">
        <f t="shared" si="43"/>
        <v>0</v>
      </c>
      <c r="EQ32" s="193">
        <f t="shared" si="43"/>
        <v>0</v>
      </c>
      <c r="ER32" s="193">
        <f t="shared" si="43"/>
        <v>0</v>
      </c>
      <c r="ES32" s="193">
        <f t="shared" si="43"/>
        <v>0</v>
      </c>
      <c r="ET32" s="193">
        <f t="shared" si="43"/>
        <v>0</v>
      </c>
      <c r="EU32" s="193">
        <f t="shared" si="43"/>
        <v>0</v>
      </c>
      <c r="EV32" s="193">
        <f t="shared" si="43"/>
        <v>0</v>
      </c>
      <c r="EW32" s="193">
        <f t="shared" si="43"/>
        <v>0</v>
      </c>
      <c r="EX32" s="193">
        <f t="shared" si="43"/>
        <v>0</v>
      </c>
      <c r="EY32" s="193">
        <f t="shared" si="43"/>
        <v>0</v>
      </c>
      <c r="EZ32" s="193">
        <f t="shared" si="43"/>
        <v>0</v>
      </c>
      <c r="FA32" s="193">
        <f t="shared" si="43"/>
        <v>0</v>
      </c>
      <c r="FB32" s="193">
        <f t="shared" si="43"/>
        <v>0</v>
      </c>
      <c r="FC32" s="193">
        <f t="shared" si="43"/>
        <v>0</v>
      </c>
      <c r="FD32" s="193">
        <f t="shared" si="43"/>
        <v>0</v>
      </c>
      <c r="FE32" s="193">
        <f t="shared" si="43"/>
        <v>0</v>
      </c>
      <c r="FF32" s="193">
        <f t="shared" si="43"/>
        <v>0</v>
      </c>
      <c r="FG32" s="193">
        <f t="shared" si="43"/>
        <v>0</v>
      </c>
      <c r="FH32" s="193">
        <f t="shared" si="43"/>
        <v>0</v>
      </c>
      <c r="FI32" s="193">
        <f t="shared" si="43"/>
        <v>0</v>
      </c>
      <c r="FJ32" s="193">
        <f t="shared" si="43"/>
        <v>0</v>
      </c>
      <c r="FK32" s="193">
        <f t="shared" si="43"/>
        <v>0</v>
      </c>
      <c r="FL32" s="193">
        <f t="shared" si="43"/>
        <v>0</v>
      </c>
      <c r="FM32" s="193">
        <f t="shared" si="43"/>
        <v>0</v>
      </c>
      <c r="FN32" s="193">
        <f t="shared" si="43"/>
        <v>0</v>
      </c>
      <c r="FO32" s="193">
        <f t="shared" si="43"/>
        <v>0</v>
      </c>
      <c r="FP32" s="193">
        <f t="shared" si="43"/>
        <v>0</v>
      </c>
      <c r="FQ32" s="193">
        <f t="shared" si="43"/>
        <v>0</v>
      </c>
      <c r="FR32" s="193">
        <f t="shared" si="43"/>
        <v>0</v>
      </c>
      <c r="FS32" s="193">
        <f t="shared" si="43"/>
        <v>0</v>
      </c>
      <c r="FT32" s="193">
        <f t="shared" si="43"/>
        <v>0</v>
      </c>
      <c r="FU32" s="193">
        <f t="shared" si="43"/>
        <v>0</v>
      </c>
      <c r="FV32" s="193">
        <f t="shared" si="43"/>
        <v>0</v>
      </c>
      <c r="FW32" s="193">
        <f t="shared" si="43"/>
        <v>0</v>
      </c>
      <c r="FX32" s="193">
        <f t="shared" si="43"/>
        <v>0</v>
      </c>
      <c r="FY32" s="193">
        <f t="shared" si="43"/>
        <v>0</v>
      </c>
      <c r="FZ32" s="193">
        <f t="shared" si="43"/>
        <v>0</v>
      </c>
      <c r="GA32" s="193">
        <f t="shared" si="43"/>
        <v>0</v>
      </c>
      <c r="GB32" s="193">
        <f t="shared" si="43"/>
        <v>0</v>
      </c>
      <c r="GC32" s="193">
        <f t="shared" si="43"/>
        <v>0</v>
      </c>
      <c r="GD32" s="193">
        <f t="shared" ref="GD32:IO32" si="44">ROUND(GD30*GD31,2)</f>
        <v>0</v>
      </c>
      <c r="GE32" s="193">
        <f t="shared" si="44"/>
        <v>0</v>
      </c>
      <c r="GF32" s="193">
        <f t="shared" si="44"/>
        <v>0</v>
      </c>
      <c r="GG32" s="193">
        <f t="shared" si="44"/>
        <v>0</v>
      </c>
      <c r="GH32" s="193">
        <f t="shared" si="44"/>
        <v>0</v>
      </c>
      <c r="GI32" s="193">
        <f t="shared" si="44"/>
        <v>0</v>
      </c>
      <c r="GJ32" s="193">
        <f t="shared" si="44"/>
        <v>0</v>
      </c>
      <c r="GK32" s="193">
        <f t="shared" si="44"/>
        <v>0</v>
      </c>
      <c r="GL32" s="193">
        <f t="shared" si="44"/>
        <v>0</v>
      </c>
      <c r="GM32" s="193">
        <f t="shared" si="44"/>
        <v>0</v>
      </c>
      <c r="GN32" s="193">
        <f t="shared" si="44"/>
        <v>0</v>
      </c>
      <c r="GO32" s="193">
        <f t="shared" si="44"/>
        <v>0</v>
      </c>
      <c r="GP32" s="193">
        <f t="shared" si="44"/>
        <v>0</v>
      </c>
      <c r="GQ32" s="193">
        <f t="shared" si="44"/>
        <v>0</v>
      </c>
      <c r="GR32" s="193">
        <f t="shared" si="44"/>
        <v>0</v>
      </c>
      <c r="GS32" s="193">
        <f t="shared" si="44"/>
        <v>0</v>
      </c>
      <c r="GT32" s="193">
        <f t="shared" si="44"/>
        <v>0</v>
      </c>
      <c r="GU32" s="193">
        <f t="shared" si="44"/>
        <v>0</v>
      </c>
      <c r="GV32" s="193">
        <f t="shared" si="44"/>
        <v>0</v>
      </c>
      <c r="GW32" s="193">
        <f t="shared" si="44"/>
        <v>0</v>
      </c>
      <c r="GX32" s="193">
        <f t="shared" si="44"/>
        <v>0</v>
      </c>
      <c r="GY32" s="193">
        <f t="shared" si="44"/>
        <v>0</v>
      </c>
      <c r="GZ32" s="193">
        <f t="shared" si="44"/>
        <v>0</v>
      </c>
      <c r="HA32" s="193">
        <f t="shared" si="44"/>
        <v>0</v>
      </c>
      <c r="HB32" s="193">
        <f t="shared" si="44"/>
        <v>0</v>
      </c>
      <c r="HC32" s="193">
        <f t="shared" si="44"/>
        <v>0</v>
      </c>
      <c r="HD32" s="193">
        <f t="shared" si="44"/>
        <v>0</v>
      </c>
      <c r="HE32" s="193">
        <f t="shared" si="44"/>
        <v>0</v>
      </c>
      <c r="HF32" s="193">
        <f t="shared" si="44"/>
        <v>0</v>
      </c>
      <c r="HG32" s="193">
        <f t="shared" si="44"/>
        <v>0</v>
      </c>
      <c r="HH32" s="193">
        <f t="shared" si="44"/>
        <v>0</v>
      </c>
      <c r="HI32" s="193">
        <f t="shared" si="44"/>
        <v>0</v>
      </c>
      <c r="HJ32" s="193">
        <f t="shared" si="44"/>
        <v>0</v>
      </c>
      <c r="HK32" s="193">
        <f t="shared" si="44"/>
        <v>0</v>
      </c>
      <c r="HL32" s="193">
        <f t="shared" si="44"/>
        <v>0</v>
      </c>
      <c r="HM32" s="193">
        <f t="shared" si="44"/>
        <v>0</v>
      </c>
      <c r="HN32" s="193">
        <f t="shared" si="44"/>
        <v>0</v>
      </c>
      <c r="HO32" s="193">
        <f t="shared" si="44"/>
        <v>0</v>
      </c>
      <c r="HP32" s="193">
        <f t="shared" si="44"/>
        <v>0</v>
      </c>
      <c r="HQ32" s="193">
        <f t="shared" si="44"/>
        <v>0</v>
      </c>
      <c r="HR32" s="193">
        <f t="shared" si="44"/>
        <v>0</v>
      </c>
      <c r="HS32" s="193">
        <f t="shared" si="44"/>
        <v>0</v>
      </c>
      <c r="HT32" s="193">
        <f t="shared" si="44"/>
        <v>0</v>
      </c>
      <c r="HU32" s="193">
        <f t="shared" si="44"/>
        <v>0</v>
      </c>
      <c r="HV32" s="193">
        <f t="shared" si="44"/>
        <v>0</v>
      </c>
      <c r="HW32" s="193">
        <f t="shared" si="44"/>
        <v>0</v>
      </c>
      <c r="HX32" s="193">
        <f t="shared" si="44"/>
        <v>0</v>
      </c>
      <c r="HY32" s="193">
        <f t="shared" si="44"/>
        <v>0</v>
      </c>
      <c r="HZ32" s="193">
        <f t="shared" si="44"/>
        <v>0</v>
      </c>
      <c r="IA32" s="193">
        <f t="shared" si="44"/>
        <v>0</v>
      </c>
      <c r="IB32" s="193">
        <f t="shared" si="44"/>
        <v>0</v>
      </c>
      <c r="IC32" s="193">
        <f t="shared" si="44"/>
        <v>0</v>
      </c>
      <c r="ID32" s="193">
        <f t="shared" si="44"/>
        <v>0</v>
      </c>
      <c r="IE32" s="193">
        <f t="shared" si="44"/>
        <v>0</v>
      </c>
      <c r="IF32" s="193">
        <f t="shared" si="44"/>
        <v>0</v>
      </c>
      <c r="IG32" s="193">
        <f t="shared" si="44"/>
        <v>0</v>
      </c>
      <c r="IH32" s="193">
        <f t="shared" si="44"/>
        <v>0</v>
      </c>
      <c r="II32" s="193">
        <f t="shared" si="44"/>
        <v>0</v>
      </c>
      <c r="IJ32" s="193">
        <f t="shared" si="44"/>
        <v>0</v>
      </c>
      <c r="IK32" s="193">
        <f t="shared" si="44"/>
        <v>0</v>
      </c>
      <c r="IL32" s="193">
        <f t="shared" si="44"/>
        <v>0</v>
      </c>
      <c r="IM32" s="193">
        <f t="shared" si="44"/>
        <v>0</v>
      </c>
      <c r="IN32" s="193">
        <f t="shared" si="44"/>
        <v>0</v>
      </c>
      <c r="IO32" s="193">
        <f t="shared" si="44"/>
        <v>0</v>
      </c>
      <c r="IP32" s="193">
        <f t="shared" ref="IP32:KU32" si="45">ROUND(IP30*IP31,2)</f>
        <v>0</v>
      </c>
      <c r="IQ32" s="193">
        <f t="shared" si="45"/>
        <v>0</v>
      </c>
      <c r="IR32" s="193">
        <f t="shared" si="45"/>
        <v>0</v>
      </c>
      <c r="IS32" s="193">
        <f t="shared" si="45"/>
        <v>0</v>
      </c>
      <c r="IT32" s="193">
        <f t="shared" si="45"/>
        <v>0</v>
      </c>
      <c r="IU32" s="193">
        <f t="shared" si="45"/>
        <v>0</v>
      </c>
      <c r="IV32" s="193">
        <f t="shared" si="45"/>
        <v>0</v>
      </c>
      <c r="IW32" s="193">
        <f t="shared" si="45"/>
        <v>0</v>
      </c>
      <c r="IX32" s="193">
        <f t="shared" si="45"/>
        <v>0</v>
      </c>
      <c r="IY32" s="193">
        <f t="shared" si="45"/>
        <v>0</v>
      </c>
      <c r="IZ32" s="193">
        <f t="shared" si="45"/>
        <v>0</v>
      </c>
      <c r="JA32" s="193">
        <f t="shared" si="45"/>
        <v>0</v>
      </c>
      <c r="JB32" s="193">
        <f t="shared" si="45"/>
        <v>0</v>
      </c>
      <c r="JC32" s="193">
        <f t="shared" si="45"/>
        <v>0</v>
      </c>
      <c r="JD32" s="193">
        <f t="shared" si="45"/>
        <v>0</v>
      </c>
      <c r="JE32" s="193">
        <f t="shared" si="45"/>
        <v>0</v>
      </c>
      <c r="JF32" s="193">
        <f t="shared" si="45"/>
        <v>0</v>
      </c>
      <c r="JG32" s="193">
        <f t="shared" si="45"/>
        <v>0</v>
      </c>
      <c r="JH32" s="193">
        <f t="shared" si="45"/>
        <v>0</v>
      </c>
      <c r="JI32" s="193">
        <f t="shared" si="45"/>
        <v>0</v>
      </c>
      <c r="JJ32" s="193">
        <f t="shared" si="45"/>
        <v>0</v>
      </c>
      <c r="JK32" s="193">
        <f t="shared" si="45"/>
        <v>0</v>
      </c>
      <c r="JL32" s="193">
        <f t="shared" si="45"/>
        <v>0</v>
      </c>
      <c r="JM32" s="193">
        <f t="shared" si="45"/>
        <v>0</v>
      </c>
      <c r="JN32" s="193">
        <f t="shared" si="45"/>
        <v>0</v>
      </c>
      <c r="JO32" s="193">
        <f t="shared" si="45"/>
        <v>0</v>
      </c>
      <c r="JP32" s="193">
        <f t="shared" si="45"/>
        <v>0</v>
      </c>
      <c r="JQ32" s="193">
        <f t="shared" si="45"/>
        <v>0</v>
      </c>
      <c r="JR32" s="193">
        <f t="shared" si="45"/>
        <v>0</v>
      </c>
      <c r="JS32" s="193">
        <f t="shared" si="45"/>
        <v>0</v>
      </c>
      <c r="JT32" s="193">
        <f t="shared" si="45"/>
        <v>0</v>
      </c>
      <c r="JU32" s="193">
        <f t="shared" si="45"/>
        <v>0</v>
      </c>
      <c r="JV32" s="193">
        <f t="shared" si="45"/>
        <v>0</v>
      </c>
      <c r="JW32" s="193">
        <f t="shared" si="45"/>
        <v>0</v>
      </c>
      <c r="JX32" s="193">
        <f t="shared" si="45"/>
        <v>0</v>
      </c>
      <c r="JY32" s="193">
        <f t="shared" si="45"/>
        <v>0</v>
      </c>
      <c r="JZ32" s="193">
        <f t="shared" si="45"/>
        <v>0</v>
      </c>
      <c r="KA32" s="193">
        <f t="shared" si="45"/>
        <v>0</v>
      </c>
      <c r="KB32" s="193">
        <f t="shared" si="45"/>
        <v>0</v>
      </c>
      <c r="KC32" s="193">
        <f t="shared" si="45"/>
        <v>0</v>
      </c>
      <c r="KD32" s="193">
        <f t="shared" si="45"/>
        <v>0</v>
      </c>
      <c r="KE32" s="193">
        <f t="shared" si="45"/>
        <v>0</v>
      </c>
      <c r="KF32" s="193">
        <f t="shared" si="45"/>
        <v>0</v>
      </c>
      <c r="KG32" s="193">
        <f t="shared" si="45"/>
        <v>0</v>
      </c>
      <c r="KH32" s="193">
        <f t="shared" si="45"/>
        <v>0</v>
      </c>
      <c r="KI32" s="193">
        <f t="shared" si="45"/>
        <v>0</v>
      </c>
      <c r="KJ32" s="193">
        <f t="shared" si="45"/>
        <v>0</v>
      </c>
      <c r="KK32" s="193">
        <f t="shared" si="45"/>
        <v>0</v>
      </c>
      <c r="KL32" s="193">
        <f t="shared" si="45"/>
        <v>0</v>
      </c>
      <c r="KM32" s="193">
        <f t="shared" si="45"/>
        <v>0</v>
      </c>
      <c r="KN32" s="193">
        <f t="shared" si="45"/>
        <v>0</v>
      </c>
      <c r="KO32" s="193">
        <f t="shared" si="45"/>
        <v>0</v>
      </c>
      <c r="KP32" s="193">
        <f t="shared" si="45"/>
        <v>0</v>
      </c>
      <c r="KQ32" s="193">
        <f t="shared" si="45"/>
        <v>0</v>
      </c>
      <c r="KR32" s="193">
        <f t="shared" si="45"/>
        <v>0</v>
      </c>
      <c r="KS32" s="193">
        <f t="shared" si="45"/>
        <v>0</v>
      </c>
      <c r="KT32" s="193">
        <f t="shared" si="45"/>
        <v>0</v>
      </c>
      <c r="KU32" s="193">
        <f t="shared" si="45"/>
        <v>0</v>
      </c>
    </row>
    <row r="33" spans="2:307" x14ac:dyDescent="0.15">
      <c r="B33" s="1186">
        <f>B30+1</f>
        <v>14</v>
      </c>
      <c r="C33" s="180" t="s">
        <v>694</v>
      </c>
      <c r="D33" s="180"/>
      <c r="E33" s="185" t="s">
        <v>272</v>
      </c>
      <c r="F33" s="186" t="s">
        <v>689</v>
      </c>
      <c r="G33" s="283">
        <v>12</v>
      </c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598"/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  <c r="AH33" s="598"/>
      <c r="AI33" s="598"/>
      <c r="AJ33" s="598"/>
      <c r="AK33" s="598"/>
      <c r="AL33" s="598"/>
      <c r="AM33" s="598"/>
      <c r="AN33" s="598"/>
      <c r="AO33" s="598"/>
      <c r="AP33" s="598"/>
      <c r="AQ33" s="598"/>
      <c r="AR33" s="598"/>
      <c r="AS33" s="598"/>
      <c r="AT33" s="598"/>
      <c r="AU33" s="598"/>
      <c r="AV33" s="598"/>
      <c r="AW33" s="598"/>
      <c r="AX33" s="598"/>
      <c r="AY33" s="598"/>
      <c r="AZ33" s="598"/>
      <c r="BA33" s="598"/>
      <c r="BB33" s="598"/>
      <c r="BC33" s="598"/>
      <c r="BD33" s="598"/>
      <c r="BE33" s="598"/>
      <c r="BF33" s="598"/>
      <c r="BG33" s="598"/>
      <c r="BH33" s="598"/>
      <c r="BI33" s="598"/>
      <c r="BJ33" s="598"/>
      <c r="BK33" s="598"/>
      <c r="BL33" s="598"/>
      <c r="BM33" s="598"/>
      <c r="BN33" s="598"/>
      <c r="BO33" s="598"/>
      <c r="BP33" s="598"/>
      <c r="BQ33" s="598"/>
      <c r="BR33" s="598"/>
      <c r="BS33" s="598"/>
      <c r="BT33" s="598"/>
      <c r="BU33" s="598"/>
      <c r="BV33" s="598"/>
      <c r="BW33" s="598"/>
      <c r="BX33" s="598"/>
      <c r="BY33" s="598"/>
      <c r="BZ33" s="598"/>
      <c r="CA33" s="598"/>
      <c r="CB33" s="598"/>
      <c r="CC33" s="598"/>
      <c r="CD33" s="598"/>
      <c r="CE33" s="598"/>
      <c r="CF33" s="598"/>
      <c r="CG33" s="598"/>
      <c r="CH33" s="598"/>
      <c r="CI33" s="598"/>
      <c r="CJ33" s="598"/>
      <c r="CK33" s="598"/>
      <c r="CL33" s="598"/>
      <c r="CM33" s="598"/>
      <c r="CN33" s="598"/>
      <c r="CO33" s="598"/>
      <c r="CP33" s="598"/>
      <c r="CQ33" s="598"/>
      <c r="CR33" s="598"/>
      <c r="CS33" s="598"/>
      <c r="CT33" s="598"/>
      <c r="CU33" s="598"/>
      <c r="CV33" s="598"/>
      <c r="CW33" s="598"/>
      <c r="CX33" s="598"/>
      <c r="CY33" s="598"/>
      <c r="CZ33" s="598"/>
      <c r="DA33" s="598"/>
      <c r="DB33" s="598"/>
      <c r="DC33" s="598"/>
      <c r="DD33" s="598"/>
      <c r="DE33" s="598"/>
      <c r="DF33" s="598"/>
      <c r="DG33" s="598"/>
      <c r="DH33" s="598"/>
      <c r="DI33" s="598"/>
      <c r="DJ33" s="598"/>
      <c r="DK33" s="598"/>
      <c r="DL33" s="598"/>
      <c r="DM33" s="598"/>
      <c r="DN33" s="598"/>
      <c r="DO33" s="598"/>
      <c r="DP33" s="598"/>
      <c r="DQ33" s="598"/>
      <c r="DR33" s="598"/>
      <c r="DS33" s="598"/>
      <c r="DT33" s="598"/>
      <c r="DU33" s="598"/>
      <c r="DV33" s="598"/>
      <c r="DW33" s="598"/>
      <c r="DX33" s="598"/>
      <c r="DY33" s="598"/>
      <c r="DZ33" s="598"/>
      <c r="EA33" s="598"/>
      <c r="EB33" s="598"/>
      <c r="EC33" s="598"/>
      <c r="ED33" s="598"/>
      <c r="EE33" s="598"/>
      <c r="EF33" s="598"/>
      <c r="EG33" s="598"/>
      <c r="EH33" s="598"/>
      <c r="EI33" s="598"/>
      <c r="EJ33" s="598"/>
      <c r="EK33" s="598"/>
      <c r="EL33" s="598"/>
      <c r="EM33" s="598"/>
      <c r="EN33" s="598"/>
      <c r="EO33" s="598"/>
      <c r="EP33" s="598"/>
      <c r="EQ33" s="598"/>
      <c r="ER33" s="598"/>
      <c r="ES33" s="598"/>
      <c r="ET33" s="598"/>
      <c r="EU33" s="598"/>
      <c r="EV33" s="598"/>
      <c r="EW33" s="598"/>
      <c r="EX33" s="598"/>
      <c r="EY33" s="598"/>
      <c r="EZ33" s="598"/>
      <c r="FA33" s="598"/>
      <c r="FB33" s="598"/>
      <c r="FC33" s="598"/>
      <c r="FD33" s="598"/>
      <c r="FE33" s="598"/>
      <c r="FF33" s="598"/>
      <c r="FG33" s="598"/>
      <c r="FH33" s="598"/>
      <c r="FI33" s="598"/>
      <c r="FJ33" s="598"/>
      <c r="FK33" s="598"/>
      <c r="FL33" s="598"/>
      <c r="FM33" s="598"/>
      <c r="FN33" s="598"/>
      <c r="FO33" s="598"/>
      <c r="FP33" s="598"/>
      <c r="FQ33" s="598"/>
      <c r="FR33" s="598"/>
      <c r="FS33" s="598"/>
      <c r="FT33" s="598"/>
      <c r="FU33" s="598"/>
      <c r="FV33" s="598"/>
      <c r="FW33" s="598"/>
      <c r="FX33" s="598"/>
      <c r="FY33" s="598"/>
      <c r="FZ33" s="598"/>
      <c r="GA33" s="598"/>
      <c r="GB33" s="598"/>
      <c r="GC33" s="598"/>
      <c r="GD33" s="598"/>
      <c r="GE33" s="598"/>
      <c r="GF33" s="598"/>
      <c r="GG33" s="598"/>
      <c r="GH33" s="598"/>
      <c r="GI33" s="598"/>
      <c r="GJ33" s="598"/>
      <c r="GK33" s="598"/>
      <c r="GL33" s="598"/>
      <c r="GM33" s="598"/>
      <c r="GN33" s="598"/>
      <c r="GO33" s="598"/>
      <c r="GP33" s="598"/>
      <c r="GQ33" s="598"/>
      <c r="GR33" s="598"/>
      <c r="GS33" s="598"/>
      <c r="GT33" s="598"/>
      <c r="GU33" s="598"/>
      <c r="GV33" s="598"/>
      <c r="GW33" s="598"/>
      <c r="GX33" s="598"/>
      <c r="GY33" s="598"/>
      <c r="GZ33" s="598"/>
      <c r="HA33" s="598"/>
      <c r="HB33" s="598"/>
      <c r="HC33" s="598"/>
      <c r="HD33" s="598"/>
      <c r="HE33" s="598"/>
      <c r="HF33" s="598"/>
      <c r="HG33" s="598"/>
      <c r="HH33" s="598"/>
      <c r="HI33" s="598"/>
      <c r="HJ33" s="598"/>
      <c r="HK33" s="598"/>
      <c r="HL33" s="598"/>
      <c r="HM33" s="598"/>
      <c r="HN33" s="598"/>
      <c r="HO33" s="598"/>
      <c r="HP33" s="598"/>
      <c r="HQ33" s="598"/>
      <c r="HR33" s="598"/>
      <c r="HS33" s="598"/>
      <c r="HT33" s="598"/>
      <c r="HU33" s="598"/>
      <c r="HV33" s="598"/>
      <c r="HW33" s="598"/>
      <c r="HX33" s="598"/>
      <c r="HY33" s="598"/>
      <c r="HZ33" s="598"/>
      <c r="IA33" s="598"/>
      <c r="IB33" s="598"/>
      <c r="IC33" s="598"/>
      <c r="ID33" s="598"/>
      <c r="IE33" s="598"/>
      <c r="IF33" s="598"/>
      <c r="IG33" s="598"/>
      <c r="IH33" s="598"/>
      <c r="II33" s="598"/>
      <c r="IJ33" s="598"/>
      <c r="IK33" s="598"/>
      <c r="IL33" s="598"/>
      <c r="IM33" s="598"/>
      <c r="IN33" s="598"/>
      <c r="IO33" s="598"/>
      <c r="IP33" s="598"/>
      <c r="IQ33" s="598"/>
      <c r="IR33" s="598"/>
      <c r="IS33" s="598"/>
      <c r="IT33" s="598"/>
      <c r="IU33" s="598"/>
      <c r="IV33" s="598"/>
      <c r="IW33" s="598"/>
      <c r="IX33" s="598"/>
      <c r="IY33" s="598"/>
      <c r="IZ33" s="598"/>
      <c r="JA33" s="598"/>
      <c r="JB33" s="598"/>
      <c r="JC33" s="598"/>
      <c r="JD33" s="598"/>
      <c r="JE33" s="598"/>
      <c r="JF33" s="598"/>
      <c r="JG33" s="598"/>
      <c r="JH33" s="598"/>
      <c r="JI33" s="598"/>
      <c r="JJ33" s="598"/>
      <c r="JK33" s="598"/>
      <c r="JL33" s="598"/>
      <c r="JM33" s="598"/>
      <c r="JN33" s="598"/>
      <c r="JO33" s="598"/>
      <c r="JP33" s="598"/>
      <c r="JQ33" s="598"/>
      <c r="JR33" s="598"/>
      <c r="JS33" s="598"/>
      <c r="JT33" s="598"/>
      <c r="JU33" s="598"/>
      <c r="JV33" s="598"/>
      <c r="JW33" s="598"/>
      <c r="JX33" s="598"/>
      <c r="JY33" s="598"/>
      <c r="JZ33" s="598"/>
      <c r="KA33" s="598"/>
      <c r="KB33" s="598"/>
      <c r="KC33" s="598"/>
      <c r="KD33" s="598"/>
      <c r="KE33" s="598"/>
      <c r="KF33" s="598"/>
      <c r="KG33" s="598"/>
      <c r="KH33" s="598"/>
      <c r="KI33" s="598"/>
      <c r="KJ33" s="598"/>
      <c r="KK33" s="598"/>
      <c r="KL33" s="598"/>
      <c r="KM33" s="598"/>
      <c r="KN33" s="598"/>
      <c r="KO33" s="598"/>
      <c r="KP33" s="598"/>
      <c r="KQ33" s="598"/>
      <c r="KR33" s="598"/>
      <c r="KS33" s="598"/>
      <c r="KT33" s="598"/>
      <c r="KU33" s="598"/>
    </row>
    <row r="34" spans="2:307" x14ac:dyDescent="0.15">
      <c r="B34" s="1187"/>
      <c r="C34" s="180" t="s">
        <v>695</v>
      </c>
      <c r="D34" s="180"/>
      <c r="E34" s="181" t="s">
        <v>692</v>
      </c>
      <c r="F34" s="186" t="s">
        <v>690</v>
      </c>
      <c r="G34" s="283">
        <v>22</v>
      </c>
      <c r="H34" s="598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  <c r="AC34" s="598"/>
      <c r="AD34" s="598"/>
      <c r="AE34" s="598"/>
      <c r="AF34" s="598"/>
      <c r="AG34" s="598"/>
      <c r="AH34" s="598"/>
      <c r="AI34" s="598"/>
      <c r="AJ34" s="598"/>
      <c r="AK34" s="598"/>
      <c r="AL34" s="598"/>
      <c r="AM34" s="598"/>
      <c r="AN34" s="598"/>
      <c r="AO34" s="598"/>
      <c r="AP34" s="598"/>
      <c r="AQ34" s="598"/>
      <c r="AR34" s="598"/>
      <c r="AS34" s="598"/>
      <c r="AT34" s="598"/>
      <c r="AU34" s="598"/>
      <c r="AV34" s="598"/>
      <c r="AW34" s="598"/>
      <c r="AX34" s="598"/>
      <c r="AY34" s="598"/>
      <c r="AZ34" s="598"/>
      <c r="BA34" s="598"/>
      <c r="BB34" s="598"/>
      <c r="BC34" s="598"/>
      <c r="BD34" s="598"/>
      <c r="BE34" s="598"/>
      <c r="BF34" s="598"/>
      <c r="BG34" s="598"/>
      <c r="BH34" s="598"/>
      <c r="BI34" s="598"/>
      <c r="BJ34" s="598"/>
      <c r="BK34" s="598"/>
      <c r="BL34" s="598"/>
      <c r="BM34" s="598"/>
      <c r="BN34" s="598"/>
      <c r="BO34" s="598"/>
      <c r="BP34" s="598"/>
      <c r="BQ34" s="598"/>
      <c r="BR34" s="598"/>
      <c r="BS34" s="598"/>
      <c r="BT34" s="598"/>
      <c r="BU34" s="598"/>
      <c r="BV34" s="598"/>
      <c r="BW34" s="598"/>
      <c r="BX34" s="598"/>
      <c r="BY34" s="598"/>
      <c r="BZ34" s="598"/>
      <c r="CA34" s="598"/>
      <c r="CB34" s="598"/>
      <c r="CC34" s="598"/>
      <c r="CD34" s="598"/>
      <c r="CE34" s="598"/>
      <c r="CF34" s="598"/>
      <c r="CG34" s="598"/>
      <c r="CH34" s="598"/>
      <c r="CI34" s="598"/>
      <c r="CJ34" s="598"/>
      <c r="CK34" s="598"/>
      <c r="CL34" s="598"/>
      <c r="CM34" s="598"/>
      <c r="CN34" s="598"/>
      <c r="CO34" s="598"/>
      <c r="CP34" s="598"/>
      <c r="CQ34" s="598"/>
      <c r="CR34" s="598"/>
      <c r="CS34" s="598"/>
      <c r="CT34" s="598"/>
      <c r="CU34" s="598"/>
      <c r="CV34" s="598"/>
      <c r="CW34" s="598"/>
      <c r="CX34" s="598"/>
      <c r="CY34" s="598"/>
      <c r="CZ34" s="598"/>
      <c r="DA34" s="598"/>
      <c r="DB34" s="598"/>
      <c r="DC34" s="598"/>
      <c r="DD34" s="598"/>
      <c r="DE34" s="598"/>
      <c r="DF34" s="598"/>
      <c r="DG34" s="598"/>
      <c r="DH34" s="598"/>
      <c r="DI34" s="598"/>
      <c r="DJ34" s="598"/>
      <c r="DK34" s="598"/>
      <c r="DL34" s="598"/>
      <c r="DM34" s="598"/>
      <c r="DN34" s="598"/>
      <c r="DO34" s="598"/>
      <c r="DP34" s="598"/>
      <c r="DQ34" s="598"/>
      <c r="DR34" s="598"/>
      <c r="DS34" s="598"/>
      <c r="DT34" s="598"/>
      <c r="DU34" s="598"/>
      <c r="DV34" s="598"/>
      <c r="DW34" s="598"/>
      <c r="DX34" s="598"/>
      <c r="DY34" s="598"/>
      <c r="DZ34" s="598"/>
      <c r="EA34" s="598"/>
      <c r="EB34" s="598"/>
      <c r="EC34" s="598"/>
      <c r="ED34" s="598"/>
      <c r="EE34" s="598"/>
      <c r="EF34" s="598"/>
      <c r="EG34" s="598"/>
      <c r="EH34" s="598"/>
      <c r="EI34" s="598"/>
      <c r="EJ34" s="598"/>
      <c r="EK34" s="598"/>
      <c r="EL34" s="598"/>
      <c r="EM34" s="598"/>
      <c r="EN34" s="598"/>
      <c r="EO34" s="598"/>
      <c r="EP34" s="598"/>
      <c r="EQ34" s="598"/>
      <c r="ER34" s="598"/>
      <c r="ES34" s="598"/>
      <c r="ET34" s="598"/>
      <c r="EU34" s="598"/>
      <c r="EV34" s="598"/>
      <c r="EW34" s="598"/>
      <c r="EX34" s="598"/>
      <c r="EY34" s="598"/>
      <c r="EZ34" s="598"/>
      <c r="FA34" s="598"/>
      <c r="FB34" s="598"/>
      <c r="FC34" s="598"/>
      <c r="FD34" s="598"/>
      <c r="FE34" s="598"/>
      <c r="FF34" s="598"/>
      <c r="FG34" s="598"/>
      <c r="FH34" s="598"/>
      <c r="FI34" s="598"/>
      <c r="FJ34" s="598"/>
      <c r="FK34" s="598"/>
      <c r="FL34" s="598"/>
      <c r="FM34" s="598"/>
      <c r="FN34" s="598"/>
      <c r="FO34" s="598"/>
      <c r="FP34" s="598"/>
      <c r="FQ34" s="598"/>
      <c r="FR34" s="598"/>
      <c r="FS34" s="598"/>
      <c r="FT34" s="598"/>
      <c r="FU34" s="598"/>
      <c r="FV34" s="598"/>
      <c r="FW34" s="598"/>
      <c r="FX34" s="598"/>
      <c r="FY34" s="598"/>
      <c r="FZ34" s="598"/>
      <c r="GA34" s="598"/>
      <c r="GB34" s="598"/>
      <c r="GC34" s="598"/>
      <c r="GD34" s="598"/>
      <c r="GE34" s="598"/>
      <c r="GF34" s="598"/>
      <c r="GG34" s="598"/>
      <c r="GH34" s="598"/>
      <c r="GI34" s="598"/>
      <c r="GJ34" s="598"/>
      <c r="GK34" s="598"/>
      <c r="GL34" s="598"/>
      <c r="GM34" s="598"/>
      <c r="GN34" s="598"/>
      <c r="GO34" s="598"/>
      <c r="GP34" s="598"/>
      <c r="GQ34" s="598"/>
      <c r="GR34" s="598"/>
      <c r="GS34" s="598"/>
      <c r="GT34" s="598"/>
      <c r="GU34" s="598"/>
      <c r="GV34" s="598"/>
      <c r="GW34" s="598"/>
      <c r="GX34" s="598"/>
      <c r="GY34" s="598"/>
      <c r="GZ34" s="598"/>
      <c r="HA34" s="598"/>
      <c r="HB34" s="598"/>
      <c r="HC34" s="598"/>
      <c r="HD34" s="598"/>
      <c r="HE34" s="598"/>
      <c r="HF34" s="598"/>
      <c r="HG34" s="598"/>
      <c r="HH34" s="598"/>
      <c r="HI34" s="598"/>
      <c r="HJ34" s="598"/>
      <c r="HK34" s="598"/>
      <c r="HL34" s="598"/>
      <c r="HM34" s="598"/>
      <c r="HN34" s="598"/>
      <c r="HO34" s="598"/>
      <c r="HP34" s="598"/>
      <c r="HQ34" s="598"/>
      <c r="HR34" s="598"/>
      <c r="HS34" s="598"/>
      <c r="HT34" s="598"/>
      <c r="HU34" s="598"/>
      <c r="HV34" s="598"/>
      <c r="HW34" s="598"/>
      <c r="HX34" s="598"/>
      <c r="HY34" s="598"/>
      <c r="HZ34" s="598"/>
      <c r="IA34" s="598"/>
      <c r="IB34" s="598"/>
      <c r="IC34" s="598"/>
      <c r="ID34" s="598"/>
      <c r="IE34" s="598"/>
      <c r="IF34" s="598"/>
      <c r="IG34" s="598"/>
      <c r="IH34" s="598"/>
      <c r="II34" s="598"/>
      <c r="IJ34" s="598"/>
      <c r="IK34" s="598"/>
      <c r="IL34" s="598"/>
      <c r="IM34" s="598"/>
      <c r="IN34" s="598"/>
      <c r="IO34" s="598"/>
      <c r="IP34" s="598"/>
      <c r="IQ34" s="598"/>
      <c r="IR34" s="598"/>
      <c r="IS34" s="598"/>
      <c r="IT34" s="598"/>
      <c r="IU34" s="598"/>
      <c r="IV34" s="598"/>
      <c r="IW34" s="598"/>
      <c r="IX34" s="598"/>
      <c r="IY34" s="598"/>
      <c r="IZ34" s="598"/>
      <c r="JA34" s="598"/>
      <c r="JB34" s="598"/>
      <c r="JC34" s="598"/>
      <c r="JD34" s="598"/>
      <c r="JE34" s="598"/>
      <c r="JF34" s="598"/>
      <c r="JG34" s="598"/>
      <c r="JH34" s="598"/>
      <c r="JI34" s="598"/>
      <c r="JJ34" s="598"/>
      <c r="JK34" s="598"/>
      <c r="JL34" s="598"/>
      <c r="JM34" s="598"/>
      <c r="JN34" s="598"/>
      <c r="JO34" s="598"/>
      <c r="JP34" s="598"/>
      <c r="JQ34" s="598"/>
      <c r="JR34" s="598"/>
      <c r="JS34" s="598"/>
      <c r="JT34" s="598"/>
      <c r="JU34" s="598"/>
      <c r="JV34" s="598"/>
      <c r="JW34" s="598"/>
      <c r="JX34" s="598"/>
      <c r="JY34" s="598"/>
      <c r="JZ34" s="598"/>
      <c r="KA34" s="598"/>
      <c r="KB34" s="598"/>
      <c r="KC34" s="598"/>
      <c r="KD34" s="598"/>
      <c r="KE34" s="598"/>
      <c r="KF34" s="598"/>
      <c r="KG34" s="598"/>
      <c r="KH34" s="598"/>
      <c r="KI34" s="598"/>
      <c r="KJ34" s="598"/>
      <c r="KK34" s="598"/>
      <c r="KL34" s="598"/>
      <c r="KM34" s="598"/>
      <c r="KN34" s="598"/>
      <c r="KO34" s="598"/>
      <c r="KP34" s="598"/>
      <c r="KQ34" s="598"/>
      <c r="KR34" s="598"/>
      <c r="KS34" s="598"/>
      <c r="KT34" s="598"/>
      <c r="KU34" s="598"/>
    </row>
    <row r="35" spans="2:307" x14ac:dyDescent="0.15">
      <c r="B35" s="1187"/>
      <c r="C35" s="180" t="s">
        <v>696</v>
      </c>
      <c r="D35" s="180"/>
      <c r="E35" s="181" t="s">
        <v>693</v>
      </c>
      <c r="F35" s="186" t="s">
        <v>691</v>
      </c>
      <c r="G35" s="283">
        <v>3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  <c r="BF35" s="598"/>
      <c r="BG35" s="598"/>
      <c r="BH35" s="598"/>
      <c r="BI35" s="598"/>
      <c r="BJ35" s="598"/>
      <c r="BK35" s="598"/>
      <c r="BL35" s="598"/>
      <c r="BM35" s="598"/>
      <c r="BN35" s="598"/>
      <c r="BO35" s="598"/>
      <c r="BP35" s="598"/>
      <c r="BQ35" s="598"/>
      <c r="BR35" s="598"/>
      <c r="BS35" s="598"/>
      <c r="BT35" s="598"/>
      <c r="BU35" s="598"/>
      <c r="BV35" s="598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8"/>
      <c r="CH35" s="598"/>
      <c r="CI35" s="598"/>
      <c r="CJ35" s="598"/>
      <c r="CK35" s="598"/>
      <c r="CL35" s="598"/>
      <c r="CM35" s="598"/>
      <c r="CN35" s="598"/>
      <c r="CO35" s="598"/>
      <c r="CP35" s="598"/>
      <c r="CQ35" s="598"/>
      <c r="CR35" s="598"/>
      <c r="CS35" s="598"/>
      <c r="CT35" s="598"/>
      <c r="CU35" s="598"/>
      <c r="CV35" s="598"/>
      <c r="CW35" s="598"/>
      <c r="CX35" s="598"/>
      <c r="CY35" s="598"/>
      <c r="CZ35" s="598"/>
      <c r="DA35" s="598"/>
      <c r="DB35" s="598"/>
      <c r="DC35" s="598"/>
      <c r="DD35" s="598"/>
      <c r="DE35" s="598"/>
      <c r="DF35" s="598"/>
      <c r="DG35" s="598"/>
      <c r="DH35" s="598"/>
      <c r="DI35" s="598"/>
      <c r="DJ35" s="598"/>
      <c r="DK35" s="598"/>
      <c r="DL35" s="598"/>
      <c r="DM35" s="598"/>
      <c r="DN35" s="598"/>
      <c r="DO35" s="598"/>
      <c r="DP35" s="598"/>
      <c r="DQ35" s="598"/>
      <c r="DR35" s="598"/>
      <c r="DS35" s="598"/>
      <c r="DT35" s="598"/>
      <c r="DU35" s="598"/>
      <c r="DV35" s="598"/>
      <c r="DW35" s="598"/>
      <c r="DX35" s="598"/>
      <c r="DY35" s="598"/>
      <c r="DZ35" s="598"/>
      <c r="EA35" s="598"/>
      <c r="EB35" s="598"/>
      <c r="EC35" s="598"/>
      <c r="ED35" s="598"/>
      <c r="EE35" s="598"/>
      <c r="EF35" s="598"/>
      <c r="EG35" s="598"/>
      <c r="EH35" s="598"/>
      <c r="EI35" s="598"/>
      <c r="EJ35" s="598"/>
      <c r="EK35" s="598"/>
      <c r="EL35" s="598"/>
      <c r="EM35" s="598"/>
      <c r="EN35" s="598"/>
      <c r="EO35" s="598"/>
      <c r="EP35" s="598"/>
      <c r="EQ35" s="598"/>
      <c r="ER35" s="598"/>
      <c r="ES35" s="598"/>
      <c r="ET35" s="598"/>
      <c r="EU35" s="598"/>
      <c r="EV35" s="598"/>
      <c r="EW35" s="598"/>
      <c r="EX35" s="598"/>
      <c r="EY35" s="598"/>
      <c r="EZ35" s="598"/>
      <c r="FA35" s="598"/>
      <c r="FB35" s="598"/>
      <c r="FC35" s="598"/>
      <c r="FD35" s="598"/>
      <c r="FE35" s="598"/>
      <c r="FF35" s="598"/>
      <c r="FG35" s="598"/>
      <c r="FH35" s="598"/>
      <c r="FI35" s="598"/>
      <c r="FJ35" s="598"/>
      <c r="FK35" s="598"/>
      <c r="FL35" s="598"/>
      <c r="FM35" s="598"/>
      <c r="FN35" s="598"/>
      <c r="FO35" s="598"/>
      <c r="FP35" s="598"/>
      <c r="FQ35" s="598"/>
      <c r="FR35" s="598"/>
      <c r="FS35" s="598"/>
      <c r="FT35" s="598"/>
      <c r="FU35" s="598"/>
      <c r="FV35" s="598"/>
      <c r="FW35" s="598"/>
      <c r="FX35" s="598"/>
      <c r="FY35" s="598"/>
      <c r="FZ35" s="598"/>
      <c r="GA35" s="598"/>
      <c r="GB35" s="598"/>
      <c r="GC35" s="598"/>
      <c r="GD35" s="598"/>
      <c r="GE35" s="598"/>
      <c r="GF35" s="598"/>
      <c r="GG35" s="598"/>
      <c r="GH35" s="598"/>
      <c r="GI35" s="598"/>
      <c r="GJ35" s="598"/>
      <c r="GK35" s="598"/>
      <c r="GL35" s="598"/>
      <c r="GM35" s="598"/>
      <c r="GN35" s="598"/>
      <c r="GO35" s="598"/>
      <c r="GP35" s="598"/>
      <c r="GQ35" s="598"/>
      <c r="GR35" s="598"/>
      <c r="GS35" s="598"/>
      <c r="GT35" s="598"/>
      <c r="GU35" s="598"/>
      <c r="GV35" s="598"/>
      <c r="GW35" s="598"/>
      <c r="GX35" s="598"/>
      <c r="GY35" s="598"/>
      <c r="GZ35" s="598"/>
      <c r="HA35" s="598"/>
      <c r="HB35" s="598"/>
      <c r="HC35" s="598"/>
      <c r="HD35" s="598"/>
      <c r="HE35" s="598"/>
      <c r="HF35" s="598"/>
      <c r="HG35" s="598"/>
      <c r="HH35" s="598"/>
      <c r="HI35" s="598"/>
      <c r="HJ35" s="598"/>
      <c r="HK35" s="598"/>
      <c r="HL35" s="598"/>
      <c r="HM35" s="598"/>
      <c r="HN35" s="598"/>
      <c r="HO35" s="598"/>
      <c r="HP35" s="598"/>
      <c r="HQ35" s="598"/>
      <c r="HR35" s="598"/>
      <c r="HS35" s="598"/>
      <c r="HT35" s="598"/>
      <c r="HU35" s="598"/>
      <c r="HV35" s="598"/>
      <c r="HW35" s="598"/>
      <c r="HX35" s="598"/>
      <c r="HY35" s="598"/>
      <c r="HZ35" s="598"/>
      <c r="IA35" s="598"/>
      <c r="IB35" s="598"/>
      <c r="IC35" s="598"/>
      <c r="ID35" s="598"/>
      <c r="IE35" s="598"/>
      <c r="IF35" s="598"/>
      <c r="IG35" s="598"/>
      <c r="IH35" s="598"/>
      <c r="II35" s="598"/>
      <c r="IJ35" s="598"/>
      <c r="IK35" s="598"/>
      <c r="IL35" s="598"/>
      <c r="IM35" s="598"/>
      <c r="IN35" s="598"/>
      <c r="IO35" s="598"/>
      <c r="IP35" s="598"/>
      <c r="IQ35" s="598"/>
      <c r="IR35" s="598"/>
      <c r="IS35" s="598"/>
      <c r="IT35" s="598"/>
      <c r="IU35" s="598"/>
      <c r="IV35" s="598"/>
      <c r="IW35" s="598"/>
      <c r="IX35" s="598"/>
      <c r="IY35" s="598"/>
      <c r="IZ35" s="598"/>
      <c r="JA35" s="598"/>
      <c r="JB35" s="598"/>
      <c r="JC35" s="598"/>
      <c r="JD35" s="598"/>
      <c r="JE35" s="598"/>
      <c r="JF35" s="598"/>
      <c r="JG35" s="598"/>
      <c r="JH35" s="598"/>
      <c r="JI35" s="598"/>
      <c r="JJ35" s="598"/>
      <c r="JK35" s="598"/>
      <c r="JL35" s="598"/>
      <c r="JM35" s="598"/>
      <c r="JN35" s="598"/>
      <c r="JO35" s="598"/>
      <c r="JP35" s="598"/>
      <c r="JQ35" s="598"/>
      <c r="JR35" s="598"/>
      <c r="JS35" s="598"/>
      <c r="JT35" s="598"/>
      <c r="JU35" s="598"/>
      <c r="JV35" s="598"/>
      <c r="JW35" s="598"/>
      <c r="JX35" s="598"/>
      <c r="JY35" s="598"/>
      <c r="JZ35" s="598"/>
      <c r="KA35" s="598"/>
      <c r="KB35" s="598"/>
      <c r="KC35" s="598"/>
      <c r="KD35" s="598"/>
      <c r="KE35" s="598"/>
      <c r="KF35" s="598"/>
      <c r="KG35" s="598"/>
      <c r="KH35" s="598"/>
      <c r="KI35" s="598"/>
      <c r="KJ35" s="598"/>
      <c r="KK35" s="598"/>
      <c r="KL35" s="598"/>
      <c r="KM35" s="598"/>
      <c r="KN35" s="598"/>
      <c r="KO35" s="598"/>
      <c r="KP35" s="598"/>
      <c r="KQ35" s="598"/>
      <c r="KR35" s="598"/>
      <c r="KS35" s="598"/>
      <c r="KT35" s="598"/>
      <c r="KU35" s="598"/>
    </row>
    <row r="36" spans="2:307" ht="17" x14ac:dyDescent="0.15">
      <c r="B36" s="1187"/>
      <c r="C36" s="180" t="s">
        <v>371</v>
      </c>
      <c r="D36" s="180"/>
      <c r="E36" s="185" t="s">
        <v>362</v>
      </c>
      <c r="F36" s="186" t="s">
        <v>386</v>
      </c>
      <c r="G36" s="187">
        <f>SUM(H36:KU36)</f>
        <v>0</v>
      </c>
      <c r="H36" s="194">
        <f>H29*((H33*H34*H35)/($G$33*$G$34*$G$35))</f>
        <v>0</v>
      </c>
      <c r="I36" s="194">
        <f t="shared" ref="I36:BE36" si="46">I29*((I33*I34*I35)/($G$33*$G$34*$G$35))</f>
        <v>0</v>
      </c>
      <c r="J36" s="194">
        <f t="shared" si="46"/>
        <v>0</v>
      </c>
      <c r="K36" s="194">
        <f t="shared" si="46"/>
        <v>0</v>
      </c>
      <c r="L36" s="194">
        <f t="shared" si="46"/>
        <v>0</v>
      </c>
      <c r="M36" s="194">
        <f t="shared" si="46"/>
        <v>0</v>
      </c>
      <c r="N36" s="194">
        <f t="shared" si="46"/>
        <v>0</v>
      </c>
      <c r="O36" s="194">
        <f t="shared" si="46"/>
        <v>0</v>
      </c>
      <c r="P36" s="194">
        <f t="shared" si="46"/>
        <v>0</v>
      </c>
      <c r="Q36" s="194">
        <f t="shared" si="46"/>
        <v>0</v>
      </c>
      <c r="R36" s="194">
        <f t="shared" si="46"/>
        <v>0</v>
      </c>
      <c r="S36" s="194">
        <f t="shared" si="46"/>
        <v>0</v>
      </c>
      <c r="T36" s="194">
        <f t="shared" si="46"/>
        <v>0</v>
      </c>
      <c r="U36" s="194">
        <f t="shared" si="46"/>
        <v>0</v>
      </c>
      <c r="V36" s="194">
        <f t="shared" si="46"/>
        <v>0</v>
      </c>
      <c r="W36" s="194">
        <f t="shared" si="46"/>
        <v>0</v>
      </c>
      <c r="X36" s="194">
        <f t="shared" si="46"/>
        <v>0</v>
      </c>
      <c r="Y36" s="194">
        <f t="shared" si="46"/>
        <v>0</v>
      </c>
      <c r="Z36" s="194">
        <f t="shared" si="46"/>
        <v>0</v>
      </c>
      <c r="AA36" s="194">
        <f t="shared" si="46"/>
        <v>0</v>
      </c>
      <c r="AB36" s="194">
        <f t="shared" si="46"/>
        <v>0</v>
      </c>
      <c r="AC36" s="194">
        <f t="shared" si="46"/>
        <v>0</v>
      </c>
      <c r="AD36" s="194">
        <f t="shared" si="46"/>
        <v>0</v>
      </c>
      <c r="AE36" s="194">
        <f t="shared" si="46"/>
        <v>0</v>
      </c>
      <c r="AF36" s="194">
        <f t="shared" si="46"/>
        <v>0</v>
      </c>
      <c r="AG36" s="194">
        <f t="shared" si="46"/>
        <v>0</v>
      </c>
      <c r="AH36" s="194">
        <f t="shared" si="46"/>
        <v>0</v>
      </c>
      <c r="AI36" s="194">
        <f t="shared" si="46"/>
        <v>0</v>
      </c>
      <c r="AJ36" s="194">
        <f t="shared" si="46"/>
        <v>0</v>
      </c>
      <c r="AK36" s="194">
        <f t="shared" si="46"/>
        <v>0</v>
      </c>
      <c r="AL36" s="194">
        <f t="shared" si="46"/>
        <v>0</v>
      </c>
      <c r="AM36" s="194">
        <f t="shared" si="46"/>
        <v>0</v>
      </c>
      <c r="AN36" s="194">
        <f t="shared" si="46"/>
        <v>0</v>
      </c>
      <c r="AO36" s="194">
        <f t="shared" si="46"/>
        <v>0</v>
      </c>
      <c r="AP36" s="194">
        <f t="shared" si="46"/>
        <v>0</v>
      </c>
      <c r="AQ36" s="194">
        <f t="shared" si="46"/>
        <v>0</v>
      </c>
      <c r="AR36" s="194">
        <f t="shared" si="46"/>
        <v>0</v>
      </c>
      <c r="AS36" s="194">
        <f t="shared" si="46"/>
        <v>0</v>
      </c>
      <c r="AT36" s="194">
        <f t="shared" si="46"/>
        <v>0</v>
      </c>
      <c r="AU36" s="194">
        <f t="shared" si="46"/>
        <v>0</v>
      </c>
      <c r="AV36" s="194">
        <f t="shared" si="46"/>
        <v>0</v>
      </c>
      <c r="AW36" s="194">
        <f t="shared" si="46"/>
        <v>0</v>
      </c>
      <c r="AX36" s="194">
        <f t="shared" si="46"/>
        <v>0</v>
      </c>
      <c r="AY36" s="194">
        <f t="shared" si="46"/>
        <v>0</v>
      </c>
      <c r="AZ36" s="194">
        <f t="shared" si="46"/>
        <v>0</v>
      </c>
      <c r="BA36" s="194">
        <f t="shared" si="46"/>
        <v>0</v>
      </c>
      <c r="BB36" s="194">
        <f t="shared" si="46"/>
        <v>0</v>
      </c>
      <c r="BC36" s="194">
        <f t="shared" si="46"/>
        <v>0</v>
      </c>
      <c r="BD36" s="194">
        <f t="shared" si="46"/>
        <v>0</v>
      </c>
      <c r="BE36" s="194">
        <f t="shared" si="46"/>
        <v>0</v>
      </c>
      <c r="BF36" s="194">
        <f t="shared" ref="BF36:DQ36" si="47">BF29*((BF33*BF34*BF35)/($G$33*$G$34*$G$35))</f>
        <v>0</v>
      </c>
      <c r="BG36" s="194">
        <f t="shared" si="47"/>
        <v>0</v>
      </c>
      <c r="BH36" s="194">
        <f t="shared" si="47"/>
        <v>0</v>
      </c>
      <c r="BI36" s="194">
        <f t="shared" si="47"/>
        <v>0</v>
      </c>
      <c r="BJ36" s="194">
        <f t="shared" si="47"/>
        <v>0</v>
      </c>
      <c r="BK36" s="194">
        <f t="shared" si="47"/>
        <v>0</v>
      </c>
      <c r="BL36" s="194">
        <f t="shared" si="47"/>
        <v>0</v>
      </c>
      <c r="BM36" s="194">
        <f t="shared" si="47"/>
        <v>0</v>
      </c>
      <c r="BN36" s="194">
        <f t="shared" si="47"/>
        <v>0</v>
      </c>
      <c r="BO36" s="194">
        <f t="shared" si="47"/>
        <v>0</v>
      </c>
      <c r="BP36" s="194">
        <f t="shared" si="47"/>
        <v>0</v>
      </c>
      <c r="BQ36" s="194">
        <f t="shared" si="47"/>
        <v>0</v>
      </c>
      <c r="BR36" s="194">
        <f t="shared" si="47"/>
        <v>0</v>
      </c>
      <c r="BS36" s="194">
        <f t="shared" si="47"/>
        <v>0</v>
      </c>
      <c r="BT36" s="194">
        <f t="shared" si="47"/>
        <v>0</v>
      </c>
      <c r="BU36" s="194">
        <f t="shared" si="47"/>
        <v>0</v>
      </c>
      <c r="BV36" s="194">
        <f t="shared" si="47"/>
        <v>0</v>
      </c>
      <c r="BW36" s="194">
        <f t="shared" si="47"/>
        <v>0</v>
      </c>
      <c r="BX36" s="194">
        <f t="shared" si="47"/>
        <v>0</v>
      </c>
      <c r="BY36" s="194">
        <f t="shared" si="47"/>
        <v>0</v>
      </c>
      <c r="BZ36" s="194">
        <f t="shared" si="47"/>
        <v>0</v>
      </c>
      <c r="CA36" s="194">
        <f t="shared" si="47"/>
        <v>0</v>
      </c>
      <c r="CB36" s="194">
        <f t="shared" si="47"/>
        <v>0</v>
      </c>
      <c r="CC36" s="194">
        <f t="shared" si="47"/>
        <v>0</v>
      </c>
      <c r="CD36" s="194">
        <f t="shared" si="47"/>
        <v>0</v>
      </c>
      <c r="CE36" s="194">
        <f t="shared" si="47"/>
        <v>0</v>
      </c>
      <c r="CF36" s="194">
        <f t="shared" si="47"/>
        <v>0</v>
      </c>
      <c r="CG36" s="194">
        <f t="shared" si="47"/>
        <v>0</v>
      </c>
      <c r="CH36" s="194">
        <f t="shared" si="47"/>
        <v>0</v>
      </c>
      <c r="CI36" s="194">
        <f t="shared" si="47"/>
        <v>0</v>
      </c>
      <c r="CJ36" s="194">
        <f t="shared" si="47"/>
        <v>0</v>
      </c>
      <c r="CK36" s="194">
        <f t="shared" si="47"/>
        <v>0</v>
      </c>
      <c r="CL36" s="194">
        <f t="shared" si="47"/>
        <v>0</v>
      </c>
      <c r="CM36" s="194">
        <f t="shared" si="47"/>
        <v>0</v>
      </c>
      <c r="CN36" s="194">
        <f t="shared" si="47"/>
        <v>0</v>
      </c>
      <c r="CO36" s="194">
        <f t="shared" si="47"/>
        <v>0</v>
      </c>
      <c r="CP36" s="194">
        <f t="shared" si="47"/>
        <v>0</v>
      </c>
      <c r="CQ36" s="194">
        <f t="shared" si="47"/>
        <v>0</v>
      </c>
      <c r="CR36" s="194">
        <f t="shared" si="47"/>
        <v>0</v>
      </c>
      <c r="CS36" s="194">
        <f t="shared" si="47"/>
        <v>0</v>
      </c>
      <c r="CT36" s="194">
        <f t="shared" si="47"/>
        <v>0</v>
      </c>
      <c r="CU36" s="194">
        <f t="shared" si="47"/>
        <v>0</v>
      </c>
      <c r="CV36" s="194">
        <f t="shared" si="47"/>
        <v>0</v>
      </c>
      <c r="CW36" s="194">
        <f t="shared" si="47"/>
        <v>0</v>
      </c>
      <c r="CX36" s="194">
        <f t="shared" si="47"/>
        <v>0</v>
      </c>
      <c r="CY36" s="194">
        <f t="shared" si="47"/>
        <v>0</v>
      </c>
      <c r="CZ36" s="194">
        <f t="shared" si="47"/>
        <v>0</v>
      </c>
      <c r="DA36" s="194">
        <f t="shared" si="47"/>
        <v>0</v>
      </c>
      <c r="DB36" s="194">
        <f t="shared" si="47"/>
        <v>0</v>
      </c>
      <c r="DC36" s="194">
        <f t="shared" si="47"/>
        <v>0</v>
      </c>
      <c r="DD36" s="194">
        <f t="shared" si="47"/>
        <v>0</v>
      </c>
      <c r="DE36" s="194">
        <f t="shared" si="47"/>
        <v>0</v>
      </c>
      <c r="DF36" s="194">
        <f t="shared" si="47"/>
        <v>0</v>
      </c>
      <c r="DG36" s="194">
        <f t="shared" si="47"/>
        <v>0</v>
      </c>
      <c r="DH36" s="194">
        <f t="shared" si="47"/>
        <v>0</v>
      </c>
      <c r="DI36" s="194">
        <f t="shared" si="47"/>
        <v>0</v>
      </c>
      <c r="DJ36" s="194">
        <f t="shared" si="47"/>
        <v>0</v>
      </c>
      <c r="DK36" s="194">
        <f t="shared" si="47"/>
        <v>0</v>
      </c>
      <c r="DL36" s="194">
        <f t="shared" si="47"/>
        <v>0</v>
      </c>
      <c r="DM36" s="194">
        <f t="shared" si="47"/>
        <v>0</v>
      </c>
      <c r="DN36" s="194">
        <f t="shared" si="47"/>
        <v>0</v>
      </c>
      <c r="DO36" s="194">
        <f t="shared" si="47"/>
        <v>0</v>
      </c>
      <c r="DP36" s="194">
        <f t="shared" si="47"/>
        <v>0</v>
      </c>
      <c r="DQ36" s="194">
        <f t="shared" si="47"/>
        <v>0</v>
      </c>
      <c r="DR36" s="194">
        <f t="shared" ref="DR36:GC36" si="48">DR29*((DR33*DR34*DR35)/($G$33*$G$34*$G$35))</f>
        <v>0</v>
      </c>
      <c r="DS36" s="194">
        <f t="shared" si="48"/>
        <v>0</v>
      </c>
      <c r="DT36" s="194">
        <f t="shared" si="48"/>
        <v>0</v>
      </c>
      <c r="DU36" s="194">
        <f t="shared" si="48"/>
        <v>0</v>
      </c>
      <c r="DV36" s="194">
        <f t="shared" si="48"/>
        <v>0</v>
      </c>
      <c r="DW36" s="194">
        <f t="shared" si="48"/>
        <v>0</v>
      </c>
      <c r="DX36" s="194">
        <f t="shared" si="48"/>
        <v>0</v>
      </c>
      <c r="DY36" s="194">
        <f t="shared" si="48"/>
        <v>0</v>
      </c>
      <c r="DZ36" s="194">
        <f t="shared" si="48"/>
        <v>0</v>
      </c>
      <c r="EA36" s="194">
        <f t="shared" si="48"/>
        <v>0</v>
      </c>
      <c r="EB36" s="194">
        <f t="shared" si="48"/>
        <v>0</v>
      </c>
      <c r="EC36" s="194">
        <f t="shared" si="48"/>
        <v>0</v>
      </c>
      <c r="ED36" s="194">
        <f t="shared" si="48"/>
        <v>0</v>
      </c>
      <c r="EE36" s="194">
        <f t="shared" si="48"/>
        <v>0</v>
      </c>
      <c r="EF36" s="194">
        <f t="shared" si="48"/>
        <v>0</v>
      </c>
      <c r="EG36" s="194">
        <f t="shared" si="48"/>
        <v>0</v>
      </c>
      <c r="EH36" s="194">
        <f t="shared" si="48"/>
        <v>0</v>
      </c>
      <c r="EI36" s="194">
        <f t="shared" si="48"/>
        <v>0</v>
      </c>
      <c r="EJ36" s="194">
        <f t="shared" si="48"/>
        <v>0</v>
      </c>
      <c r="EK36" s="194">
        <f t="shared" si="48"/>
        <v>0</v>
      </c>
      <c r="EL36" s="194">
        <f t="shared" si="48"/>
        <v>0</v>
      </c>
      <c r="EM36" s="194">
        <f t="shared" si="48"/>
        <v>0</v>
      </c>
      <c r="EN36" s="194">
        <f t="shared" si="48"/>
        <v>0</v>
      </c>
      <c r="EO36" s="194">
        <f t="shared" si="48"/>
        <v>0</v>
      </c>
      <c r="EP36" s="194">
        <f t="shared" si="48"/>
        <v>0</v>
      </c>
      <c r="EQ36" s="194">
        <f t="shared" si="48"/>
        <v>0</v>
      </c>
      <c r="ER36" s="194">
        <f t="shared" si="48"/>
        <v>0</v>
      </c>
      <c r="ES36" s="194">
        <f t="shared" si="48"/>
        <v>0</v>
      </c>
      <c r="ET36" s="194">
        <f t="shared" si="48"/>
        <v>0</v>
      </c>
      <c r="EU36" s="194">
        <f t="shared" si="48"/>
        <v>0</v>
      </c>
      <c r="EV36" s="194">
        <f t="shared" si="48"/>
        <v>0</v>
      </c>
      <c r="EW36" s="194">
        <f t="shared" si="48"/>
        <v>0</v>
      </c>
      <c r="EX36" s="194">
        <f t="shared" si="48"/>
        <v>0</v>
      </c>
      <c r="EY36" s="194">
        <f t="shared" si="48"/>
        <v>0</v>
      </c>
      <c r="EZ36" s="194">
        <f t="shared" si="48"/>
        <v>0</v>
      </c>
      <c r="FA36" s="194">
        <f t="shared" si="48"/>
        <v>0</v>
      </c>
      <c r="FB36" s="194">
        <f t="shared" si="48"/>
        <v>0</v>
      </c>
      <c r="FC36" s="194">
        <f t="shared" si="48"/>
        <v>0</v>
      </c>
      <c r="FD36" s="194">
        <f t="shared" si="48"/>
        <v>0</v>
      </c>
      <c r="FE36" s="194">
        <f t="shared" si="48"/>
        <v>0</v>
      </c>
      <c r="FF36" s="194">
        <f t="shared" si="48"/>
        <v>0</v>
      </c>
      <c r="FG36" s="194">
        <f t="shared" si="48"/>
        <v>0</v>
      </c>
      <c r="FH36" s="194">
        <f t="shared" si="48"/>
        <v>0</v>
      </c>
      <c r="FI36" s="194">
        <f t="shared" si="48"/>
        <v>0</v>
      </c>
      <c r="FJ36" s="194">
        <f t="shared" si="48"/>
        <v>0</v>
      </c>
      <c r="FK36" s="194">
        <f t="shared" si="48"/>
        <v>0</v>
      </c>
      <c r="FL36" s="194">
        <f t="shared" si="48"/>
        <v>0</v>
      </c>
      <c r="FM36" s="194">
        <f t="shared" si="48"/>
        <v>0</v>
      </c>
      <c r="FN36" s="194">
        <f t="shared" si="48"/>
        <v>0</v>
      </c>
      <c r="FO36" s="194">
        <f t="shared" si="48"/>
        <v>0</v>
      </c>
      <c r="FP36" s="194">
        <f t="shared" si="48"/>
        <v>0</v>
      </c>
      <c r="FQ36" s="194">
        <f t="shared" si="48"/>
        <v>0</v>
      </c>
      <c r="FR36" s="194">
        <f t="shared" si="48"/>
        <v>0</v>
      </c>
      <c r="FS36" s="194">
        <f t="shared" si="48"/>
        <v>0</v>
      </c>
      <c r="FT36" s="194">
        <f t="shared" si="48"/>
        <v>0</v>
      </c>
      <c r="FU36" s="194">
        <f t="shared" si="48"/>
        <v>0</v>
      </c>
      <c r="FV36" s="194">
        <f t="shared" si="48"/>
        <v>0</v>
      </c>
      <c r="FW36" s="194">
        <f t="shared" si="48"/>
        <v>0</v>
      </c>
      <c r="FX36" s="194">
        <f t="shared" si="48"/>
        <v>0</v>
      </c>
      <c r="FY36" s="194">
        <f t="shared" si="48"/>
        <v>0</v>
      </c>
      <c r="FZ36" s="194">
        <f t="shared" si="48"/>
        <v>0</v>
      </c>
      <c r="GA36" s="194">
        <f t="shared" si="48"/>
        <v>0</v>
      </c>
      <c r="GB36" s="194">
        <f t="shared" si="48"/>
        <v>0</v>
      </c>
      <c r="GC36" s="194">
        <f t="shared" si="48"/>
        <v>0</v>
      </c>
      <c r="GD36" s="194">
        <f t="shared" ref="GD36:IO36" si="49">GD29*((GD33*GD34*GD35)/($G$33*$G$34*$G$35))</f>
        <v>0</v>
      </c>
      <c r="GE36" s="194">
        <f t="shared" si="49"/>
        <v>0</v>
      </c>
      <c r="GF36" s="194">
        <f t="shared" si="49"/>
        <v>0</v>
      </c>
      <c r="GG36" s="194">
        <f t="shared" si="49"/>
        <v>0</v>
      </c>
      <c r="GH36" s="194">
        <f t="shared" si="49"/>
        <v>0</v>
      </c>
      <c r="GI36" s="194">
        <f t="shared" si="49"/>
        <v>0</v>
      </c>
      <c r="GJ36" s="194">
        <f t="shared" si="49"/>
        <v>0</v>
      </c>
      <c r="GK36" s="194">
        <f t="shared" si="49"/>
        <v>0</v>
      </c>
      <c r="GL36" s="194">
        <f t="shared" si="49"/>
        <v>0</v>
      </c>
      <c r="GM36" s="194">
        <f t="shared" si="49"/>
        <v>0</v>
      </c>
      <c r="GN36" s="194">
        <f t="shared" si="49"/>
        <v>0</v>
      </c>
      <c r="GO36" s="194">
        <f t="shared" si="49"/>
        <v>0</v>
      </c>
      <c r="GP36" s="194">
        <f t="shared" si="49"/>
        <v>0</v>
      </c>
      <c r="GQ36" s="194">
        <f t="shared" si="49"/>
        <v>0</v>
      </c>
      <c r="GR36" s="194">
        <f t="shared" si="49"/>
        <v>0</v>
      </c>
      <c r="GS36" s="194">
        <f t="shared" si="49"/>
        <v>0</v>
      </c>
      <c r="GT36" s="194">
        <f t="shared" si="49"/>
        <v>0</v>
      </c>
      <c r="GU36" s="194">
        <f t="shared" si="49"/>
        <v>0</v>
      </c>
      <c r="GV36" s="194">
        <f t="shared" si="49"/>
        <v>0</v>
      </c>
      <c r="GW36" s="194">
        <f t="shared" si="49"/>
        <v>0</v>
      </c>
      <c r="GX36" s="194">
        <f t="shared" si="49"/>
        <v>0</v>
      </c>
      <c r="GY36" s="194">
        <f t="shared" si="49"/>
        <v>0</v>
      </c>
      <c r="GZ36" s="194">
        <f t="shared" si="49"/>
        <v>0</v>
      </c>
      <c r="HA36" s="194">
        <f t="shared" si="49"/>
        <v>0</v>
      </c>
      <c r="HB36" s="194">
        <f t="shared" si="49"/>
        <v>0</v>
      </c>
      <c r="HC36" s="194">
        <f t="shared" si="49"/>
        <v>0</v>
      </c>
      <c r="HD36" s="194">
        <f t="shared" si="49"/>
        <v>0</v>
      </c>
      <c r="HE36" s="194">
        <f t="shared" si="49"/>
        <v>0</v>
      </c>
      <c r="HF36" s="194">
        <f t="shared" si="49"/>
        <v>0</v>
      </c>
      <c r="HG36" s="194">
        <f t="shared" si="49"/>
        <v>0</v>
      </c>
      <c r="HH36" s="194">
        <f t="shared" si="49"/>
        <v>0</v>
      </c>
      <c r="HI36" s="194">
        <f t="shared" si="49"/>
        <v>0</v>
      </c>
      <c r="HJ36" s="194">
        <f t="shared" si="49"/>
        <v>0</v>
      </c>
      <c r="HK36" s="194">
        <f t="shared" si="49"/>
        <v>0</v>
      </c>
      <c r="HL36" s="194">
        <f t="shared" si="49"/>
        <v>0</v>
      </c>
      <c r="HM36" s="194">
        <f t="shared" si="49"/>
        <v>0</v>
      </c>
      <c r="HN36" s="194">
        <f t="shared" si="49"/>
        <v>0</v>
      </c>
      <c r="HO36" s="194">
        <f t="shared" si="49"/>
        <v>0</v>
      </c>
      <c r="HP36" s="194">
        <f t="shared" si="49"/>
        <v>0</v>
      </c>
      <c r="HQ36" s="194">
        <f t="shared" si="49"/>
        <v>0</v>
      </c>
      <c r="HR36" s="194">
        <f t="shared" si="49"/>
        <v>0</v>
      </c>
      <c r="HS36" s="194">
        <f t="shared" si="49"/>
        <v>0</v>
      </c>
      <c r="HT36" s="194">
        <f t="shared" si="49"/>
        <v>0</v>
      </c>
      <c r="HU36" s="194">
        <f t="shared" si="49"/>
        <v>0</v>
      </c>
      <c r="HV36" s="194">
        <f t="shared" si="49"/>
        <v>0</v>
      </c>
      <c r="HW36" s="194">
        <f t="shared" si="49"/>
        <v>0</v>
      </c>
      <c r="HX36" s="194">
        <f t="shared" si="49"/>
        <v>0</v>
      </c>
      <c r="HY36" s="194">
        <f t="shared" si="49"/>
        <v>0</v>
      </c>
      <c r="HZ36" s="194">
        <f t="shared" si="49"/>
        <v>0</v>
      </c>
      <c r="IA36" s="194">
        <f t="shared" si="49"/>
        <v>0</v>
      </c>
      <c r="IB36" s="194">
        <f t="shared" si="49"/>
        <v>0</v>
      </c>
      <c r="IC36" s="194">
        <f t="shared" si="49"/>
        <v>0</v>
      </c>
      <c r="ID36" s="194">
        <f t="shared" si="49"/>
        <v>0</v>
      </c>
      <c r="IE36" s="194">
        <f t="shared" si="49"/>
        <v>0</v>
      </c>
      <c r="IF36" s="194">
        <f t="shared" si="49"/>
        <v>0</v>
      </c>
      <c r="IG36" s="194">
        <f t="shared" si="49"/>
        <v>0</v>
      </c>
      <c r="IH36" s="194">
        <f t="shared" si="49"/>
        <v>0</v>
      </c>
      <c r="II36" s="194">
        <f t="shared" si="49"/>
        <v>0</v>
      </c>
      <c r="IJ36" s="194">
        <f t="shared" si="49"/>
        <v>0</v>
      </c>
      <c r="IK36" s="194">
        <f t="shared" si="49"/>
        <v>0</v>
      </c>
      <c r="IL36" s="194">
        <f t="shared" si="49"/>
        <v>0</v>
      </c>
      <c r="IM36" s="194">
        <f t="shared" si="49"/>
        <v>0</v>
      </c>
      <c r="IN36" s="194">
        <f t="shared" si="49"/>
        <v>0</v>
      </c>
      <c r="IO36" s="194">
        <f t="shared" si="49"/>
        <v>0</v>
      </c>
      <c r="IP36" s="194">
        <f t="shared" ref="IP36:KU36" si="50">IP29*((IP33*IP34*IP35)/($G$33*$G$34*$G$35))</f>
        <v>0</v>
      </c>
      <c r="IQ36" s="194">
        <f t="shared" si="50"/>
        <v>0</v>
      </c>
      <c r="IR36" s="194">
        <f t="shared" si="50"/>
        <v>0</v>
      </c>
      <c r="IS36" s="194">
        <f t="shared" si="50"/>
        <v>0</v>
      </c>
      <c r="IT36" s="194">
        <f t="shared" si="50"/>
        <v>0</v>
      </c>
      <c r="IU36" s="194">
        <f t="shared" si="50"/>
        <v>0</v>
      </c>
      <c r="IV36" s="194">
        <f t="shared" si="50"/>
        <v>0</v>
      </c>
      <c r="IW36" s="194">
        <f t="shared" si="50"/>
        <v>0</v>
      </c>
      <c r="IX36" s="194">
        <f t="shared" si="50"/>
        <v>0</v>
      </c>
      <c r="IY36" s="194">
        <f t="shared" si="50"/>
        <v>0</v>
      </c>
      <c r="IZ36" s="194">
        <f t="shared" si="50"/>
        <v>0</v>
      </c>
      <c r="JA36" s="194">
        <f t="shared" si="50"/>
        <v>0</v>
      </c>
      <c r="JB36" s="194">
        <f t="shared" si="50"/>
        <v>0</v>
      </c>
      <c r="JC36" s="194">
        <f t="shared" si="50"/>
        <v>0</v>
      </c>
      <c r="JD36" s="194">
        <f t="shared" si="50"/>
        <v>0</v>
      </c>
      <c r="JE36" s="194">
        <f t="shared" si="50"/>
        <v>0</v>
      </c>
      <c r="JF36" s="194">
        <f t="shared" si="50"/>
        <v>0</v>
      </c>
      <c r="JG36" s="194">
        <f t="shared" si="50"/>
        <v>0</v>
      </c>
      <c r="JH36" s="194">
        <f t="shared" si="50"/>
        <v>0</v>
      </c>
      <c r="JI36" s="194">
        <f t="shared" si="50"/>
        <v>0</v>
      </c>
      <c r="JJ36" s="194">
        <f t="shared" si="50"/>
        <v>0</v>
      </c>
      <c r="JK36" s="194">
        <f t="shared" si="50"/>
        <v>0</v>
      </c>
      <c r="JL36" s="194">
        <f t="shared" si="50"/>
        <v>0</v>
      </c>
      <c r="JM36" s="194">
        <f t="shared" si="50"/>
        <v>0</v>
      </c>
      <c r="JN36" s="194">
        <f t="shared" si="50"/>
        <v>0</v>
      </c>
      <c r="JO36" s="194">
        <f t="shared" si="50"/>
        <v>0</v>
      </c>
      <c r="JP36" s="194">
        <f t="shared" si="50"/>
        <v>0</v>
      </c>
      <c r="JQ36" s="194">
        <f t="shared" si="50"/>
        <v>0</v>
      </c>
      <c r="JR36" s="194">
        <f t="shared" si="50"/>
        <v>0</v>
      </c>
      <c r="JS36" s="194">
        <f t="shared" si="50"/>
        <v>0</v>
      </c>
      <c r="JT36" s="194">
        <f t="shared" si="50"/>
        <v>0</v>
      </c>
      <c r="JU36" s="194">
        <f t="shared" si="50"/>
        <v>0</v>
      </c>
      <c r="JV36" s="194">
        <f t="shared" si="50"/>
        <v>0</v>
      </c>
      <c r="JW36" s="194">
        <f t="shared" si="50"/>
        <v>0</v>
      </c>
      <c r="JX36" s="194">
        <f t="shared" si="50"/>
        <v>0</v>
      </c>
      <c r="JY36" s="194">
        <f t="shared" si="50"/>
        <v>0</v>
      </c>
      <c r="JZ36" s="194">
        <f t="shared" si="50"/>
        <v>0</v>
      </c>
      <c r="KA36" s="194">
        <f t="shared" si="50"/>
        <v>0</v>
      </c>
      <c r="KB36" s="194">
        <f t="shared" si="50"/>
        <v>0</v>
      </c>
      <c r="KC36" s="194">
        <f t="shared" si="50"/>
        <v>0</v>
      </c>
      <c r="KD36" s="194">
        <f t="shared" si="50"/>
        <v>0</v>
      </c>
      <c r="KE36" s="194">
        <f t="shared" si="50"/>
        <v>0</v>
      </c>
      <c r="KF36" s="194">
        <f t="shared" si="50"/>
        <v>0</v>
      </c>
      <c r="KG36" s="194">
        <f t="shared" si="50"/>
        <v>0</v>
      </c>
      <c r="KH36" s="194">
        <f t="shared" si="50"/>
        <v>0</v>
      </c>
      <c r="KI36" s="194">
        <f t="shared" si="50"/>
        <v>0</v>
      </c>
      <c r="KJ36" s="194">
        <f t="shared" si="50"/>
        <v>0</v>
      </c>
      <c r="KK36" s="194">
        <f t="shared" si="50"/>
        <v>0</v>
      </c>
      <c r="KL36" s="194">
        <f t="shared" si="50"/>
        <v>0</v>
      </c>
      <c r="KM36" s="194">
        <f t="shared" si="50"/>
        <v>0</v>
      </c>
      <c r="KN36" s="194">
        <f t="shared" si="50"/>
        <v>0</v>
      </c>
      <c r="KO36" s="194">
        <f t="shared" si="50"/>
        <v>0</v>
      </c>
      <c r="KP36" s="194">
        <f t="shared" si="50"/>
        <v>0</v>
      </c>
      <c r="KQ36" s="194">
        <f t="shared" si="50"/>
        <v>0</v>
      </c>
      <c r="KR36" s="194">
        <f t="shared" si="50"/>
        <v>0</v>
      </c>
      <c r="KS36" s="194">
        <f t="shared" si="50"/>
        <v>0</v>
      </c>
      <c r="KT36" s="194">
        <f t="shared" si="50"/>
        <v>0</v>
      </c>
      <c r="KU36" s="194">
        <f t="shared" si="50"/>
        <v>0</v>
      </c>
    </row>
    <row r="37" spans="2:307" ht="17" x14ac:dyDescent="0.15">
      <c r="B37" s="1188"/>
      <c r="C37" s="180" t="s">
        <v>373</v>
      </c>
      <c r="D37" s="180"/>
      <c r="E37" s="185"/>
      <c r="F37" s="186" t="s">
        <v>387</v>
      </c>
      <c r="G37" s="190" t="str">
        <f>IF(LARGE(H37:KU37,1)&gt;1,"ERRO","")</f>
        <v/>
      </c>
      <c r="H37" s="194">
        <f>IFERROR(H36/H29,0)</f>
        <v>0</v>
      </c>
      <c r="I37" s="194">
        <f t="shared" ref="I37:BE37" si="51">IF(I29=0,0,ROUND(I36/I29,2))</f>
        <v>0</v>
      </c>
      <c r="J37" s="194">
        <f t="shared" si="51"/>
        <v>0</v>
      </c>
      <c r="K37" s="194">
        <f t="shared" si="51"/>
        <v>0</v>
      </c>
      <c r="L37" s="194">
        <f t="shared" si="51"/>
        <v>0</v>
      </c>
      <c r="M37" s="194">
        <f t="shared" si="51"/>
        <v>0</v>
      </c>
      <c r="N37" s="194">
        <f t="shared" si="51"/>
        <v>0</v>
      </c>
      <c r="O37" s="194">
        <f t="shared" si="51"/>
        <v>0</v>
      </c>
      <c r="P37" s="194">
        <f t="shared" si="51"/>
        <v>0</v>
      </c>
      <c r="Q37" s="194">
        <f t="shared" si="51"/>
        <v>0</v>
      </c>
      <c r="R37" s="194">
        <f t="shared" si="51"/>
        <v>0</v>
      </c>
      <c r="S37" s="194">
        <f t="shared" si="51"/>
        <v>0</v>
      </c>
      <c r="T37" s="194">
        <f t="shared" si="51"/>
        <v>0</v>
      </c>
      <c r="U37" s="194">
        <f t="shared" si="51"/>
        <v>0</v>
      </c>
      <c r="V37" s="194">
        <f t="shared" si="51"/>
        <v>0</v>
      </c>
      <c r="W37" s="194">
        <f t="shared" si="51"/>
        <v>0</v>
      </c>
      <c r="X37" s="194">
        <f t="shared" si="51"/>
        <v>0</v>
      </c>
      <c r="Y37" s="194">
        <f t="shared" si="51"/>
        <v>0</v>
      </c>
      <c r="Z37" s="194">
        <f t="shared" si="51"/>
        <v>0</v>
      </c>
      <c r="AA37" s="194">
        <f t="shared" si="51"/>
        <v>0</v>
      </c>
      <c r="AB37" s="194">
        <f t="shared" si="51"/>
        <v>0</v>
      </c>
      <c r="AC37" s="194">
        <f t="shared" si="51"/>
        <v>0</v>
      </c>
      <c r="AD37" s="194">
        <f t="shared" si="51"/>
        <v>0</v>
      </c>
      <c r="AE37" s="194">
        <f t="shared" si="51"/>
        <v>0</v>
      </c>
      <c r="AF37" s="194">
        <f t="shared" si="51"/>
        <v>0</v>
      </c>
      <c r="AG37" s="194">
        <f t="shared" si="51"/>
        <v>0</v>
      </c>
      <c r="AH37" s="194">
        <f t="shared" si="51"/>
        <v>0</v>
      </c>
      <c r="AI37" s="194">
        <f t="shared" si="51"/>
        <v>0</v>
      </c>
      <c r="AJ37" s="194">
        <f t="shared" si="51"/>
        <v>0</v>
      </c>
      <c r="AK37" s="194">
        <f t="shared" si="51"/>
        <v>0</v>
      </c>
      <c r="AL37" s="194">
        <f t="shared" si="51"/>
        <v>0</v>
      </c>
      <c r="AM37" s="194">
        <f t="shared" si="51"/>
        <v>0</v>
      </c>
      <c r="AN37" s="194">
        <f t="shared" si="51"/>
        <v>0</v>
      </c>
      <c r="AO37" s="194">
        <f t="shared" si="51"/>
        <v>0</v>
      </c>
      <c r="AP37" s="194">
        <f t="shared" si="51"/>
        <v>0</v>
      </c>
      <c r="AQ37" s="194">
        <f t="shared" si="51"/>
        <v>0</v>
      </c>
      <c r="AR37" s="194">
        <f t="shared" si="51"/>
        <v>0</v>
      </c>
      <c r="AS37" s="194">
        <f t="shared" si="51"/>
        <v>0</v>
      </c>
      <c r="AT37" s="194">
        <f t="shared" si="51"/>
        <v>0</v>
      </c>
      <c r="AU37" s="194">
        <f t="shared" si="51"/>
        <v>0</v>
      </c>
      <c r="AV37" s="194">
        <f t="shared" si="51"/>
        <v>0</v>
      </c>
      <c r="AW37" s="194">
        <f t="shared" si="51"/>
        <v>0</v>
      </c>
      <c r="AX37" s="194">
        <f t="shared" si="51"/>
        <v>0</v>
      </c>
      <c r="AY37" s="194">
        <f t="shared" si="51"/>
        <v>0</v>
      </c>
      <c r="AZ37" s="194">
        <f t="shared" si="51"/>
        <v>0</v>
      </c>
      <c r="BA37" s="194">
        <f t="shared" si="51"/>
        <v>0</v>
      </c>
      <c r="BB37" s="194">
        <f t="shared" si="51"/>
        <v>0</v>
      </c>
      <c r="BC37" s="194">
        <f t="shared" si="51"/>
        <v>0</v>
      </c>
      <c r="BD37" s="194">
        <f t="shared" si="51"/>
        <v>0</v>
      </c>
      <c r="BE37" s="194">
        <f t="shared" si="51"/>
        <v>0</v>
      </c>
      <c r="BF37" s="194">
        <f t="shared" ref="BF37:DQ37" si="52">IF(BF29=0,0,ROUND(BF36/BF29,2))</f>
        <v>0</v>
      </c>
      <c r="BG37" s="194">
        <f t="shared" si="52"/>
        <v>0</v>
      </c>
      <c r="BH37" s="194">
        <f t="shared" si="52"/>
        <v>0</v>
      </c>
      <c r="BI37" s="194">
        <f t="shared" si="52"/>
        <v>0</v>
      </c>
      <c r="BJ37" s="194">
        <f t="shared" si="52"/>
        <v>0</v>
      </c>
      <c r="BK37" s="194">
        <f t="shared" si="52"/>
        <v>0</v>
      </c>
      <c r="BL37" s="194">
        <f t="shared" si="52"/>
        <v>0</v>
      </c>
      <c r="BM37" s="194">
        <f t="shared" si="52"/>
        <v>0</v>
      </c>
      <c r="BN37" s="194">
        <f t="shared" si="52"/>
        <v>0</v>
      </c>
      <c r="BO37" s="194">
        <f t="shared" si="52"/>
        <v>0</v>
      </c>
      <c r="BP37" s="194">
        <f t="shared" si="52"/>
        <v>0</v>
      </c>
      <c r="BQ37" s="194">
        <f t="shared" si="52"/>
        <v>0</v>
      </c>
      <c r="BR37" s="194">
        <f t="shared" si="52"/>
        <v>0</v>
      </c>
      <c r="BS37" s="194">
        <f t="shared" si="52"/>
        <v>0</v>
      </c>
      <c r="BT37" s="194">
        <f t="shared" si="52"/>
        <v>0</v>
      </c>
      <c r="BU37" s="194">
        <f t="shared" si="52"/>
        <v>0</v>
      </c>
      <c r="BV37" s="194">
        <f t="shared" si="52"/>
        <v>0</v>
      </c>
      <c r="BW37" s="194">
        <f t="shared" si="52"/>
        <v>0</v>
      </c>
      <c r="BX37" s="194">
        <f t="shared" si="52"/>
        <v>0</v>
      </c>
      <c r="BY37" s="194">
        <f t="shared" si="52"/>
        <v>0</v>
      </c>
      <c r="BZ37" s="194">
        <f t="shared" si="52"/>
        <v>0</v>
      </c>
      <c r="CA37" s="194">
        <f t="shared" si="52"/>
        <v>0</v>
      </c>
      <c r="CB37" s="194">
        <f t="shared" si="52"/>
        <v>0</v>
      </c>
      <c r="CC37" s="194">
        <f t="shared" si="52"/>
        <v>0</v>
      </c>
      <c r="CD37" s="194">
        <f t="shared" si="52"/>
        <v>0</v>
      </c>
      <c r="CE37" s="194">
        <f t="shared" si="52"/>
        <v>0</v>
      </c>
      <c r="CF37" s="194">
        <f t="shared" si="52"/>
        <v>0</v>
      </c>
      <c r="CG37" s="194">
        <f t="shared" si="52"/>
        <v>0</v>
      </c>
      <c r="CH37" s="194">
        <f t="shared" si="52"/>
        <v>0</v>
      </c>
      <c r="CI37" s="194">
        <f t="shared" si="52"/>
        <v>0</v>
      </c>
      <c r="CJ37" s="194">
        <f t="shared" si="52"/>
        <v>0</v>
      </c>
      <c r="CK37" s="194">
        <f t="shared" si="52"/>
        <v>0</v>
      </c>
      <c r="CL37" s="194">
        <f t="shared" si="52"/>
        <v>0</v>
      </c>
      <c r="CM37" s="194">
        <f t="shared" si="52"/>
        <v>0</v>
      </c>
      <c r="CN37" s="194">
        <f t="shared" si="52"/>
        <v>0</v>
      </c>
      <c r="CO37" s="194">
        <f t="shared" si="52"/>
        <v>0</v>
      </c>
      <c r="CP37" s="194">
        <f t="shared" si="52"/>
        <v>0</v>
      </c>
      <c r="CQ37" s="194">
        <f t="shared" si="52"/>
        <v>0</v>
      </c>
      <c r="CR37" s="194">
        <f t="shared" si="52"/>
        <v>0</v>
      </c>
      <c r="CS37" s="194">
        <f t="shared" si="52"/>
        <v>0</v>
      </c>
      <c r="CT37" s="194">
        <f t="shared" si="52"/>
        <v>0</v>
      </c>
      <c r="CU37" s="194">
        <f t="shared" si="52"/>
        <v>0</v>
      </c>
      <c r="CV37" s="194">
        <f t="shared" si="52"/>
        <v>0</v>
      </c>
      <c r="CW37" s="194">
        <f t="shared" si="52"/>
        <v>0</v>
      </c>
      <c r="CX37" s="194">
        <f t="shared" si="52"/>
        <v>0</v>
      </c>
      <c r="CY37" s="194">
        <f t="shared" si="52"/>
        <v>0</v>
      </c>
      <c r="CZ37" s="194">
        <f t="shared" si="52"/>
        <v>0</v>
      </c>
      <c r="DA37" s="194">
        <f t="shared" si="52"/>
        <v>0</v>
      </c>
      <c r="DB37" s="194">
        <f t="shared" si="52"/>
        <v>0</v>
      </c>
      <c r="DC37" s="194">
        <f t="shared" si="52"/>
        <v>0</v>
      </c>
      <c r="DD37" s="194">
        <f t="shared" si="52"/>
        <v>0</v>
      </c>
      <c r="DE37" s="194">
        <f t="shared" si="52"/>
        <v>0</v>
      </c>
      <c r="DF37" s="194">
        <f t="shared" si="52"/>
        <v>0</v>
      </c>
      <c r="DG37" s="194">
        <f t="shared" si="52"/>
        <v>0</v>
      </c>
      <c r="DH37" s="194">
        <f t="shared" si="52"/>
        <v>0</v>
      </c>
      <c r="DI37" s="194">
        <f t="shared" si="52"/>
        <v>0</v>
      </c>
      <c r="DJ37" s="194">
        <f t="shared" si="52"/>
        <v>0</v>
      </c>
      <c r="DK37" s="194">
        <f t="shared" si="52"/>
        <v>0</v>
      </c>
      <c r="DL37" s="194">
        <f t="shared" si="52"/>
        <v>0</v>
      </c>
      <c r="DM37" s="194">
        <f t="shared" si="52"/>
        <v>0</v>
      </c>
      <c r="DN37" s="194">
        <f t="shared" si="52"/>
        <v>0</v>
      </c>
      <c r="DO37" s="194">
        <f t="shared" si="52"/>
        <v>0</v>
      </c>
      <c r="DP37" s="194">
        <f t="shared" si="52"/>
        <v>0</v>
      </c>
      <c r="DQ37" s="194">
        <f t="shared" si="52"/>
        <v>0</v>
      </c>
      <c r="DR37" s="194">
        <f t="shared" ref="DR37:GC37" si="53">IF(DR29=0,0,ROUND(DR36/DR29,2))</f>
        <v>0</v>
      </c>
      <c r="DS37" s="194">
        <f t="shared" si="53"/>
        <v>0</v>
      </c>
      <c r="DT37" s="194">
        <f t="shared" si="53"/>
        <v>0</v>
      </c>
      <c r="DU37" s="194">
        <f t="shared" si="53"/>
        <v>0</v>
      </c>
      <c r="DV37" s="194">
        <f t="shared" si="53"/>
        <v>0</v>
      </c>
      <c r="DW37" s="194">
        <f t="shared" si="53"/>
        <v>0</v>
      </c>
      <c r="DX37" s="194">
        <f t="shared" si="53"/>
        <v>0</v>
      </c>
      <c r="DY37" s="194">
        <f t="shared" si="53"/>
        <v>0</v>
      </c>
      <c r="DZ37" s="194">
        <f t="shared" si="53"/>
        <v>0</v>
      </c>
      <c r="EA37" s="194">
        <f t="shared" si="53"/>
        <v>0</v>
      </c>
      <c r="EB37" s="194">
        <f t="shared" si="53"/>
        <v>0</v>
      </c>
      <c r="EC37" s="194">
        <f t="shared" si="53"/>
        <v>0</v>
      </c>
      <c r="ED37" s="194">
        <f t="shared" si="53"/>
        <v>0</v>
      </c>
      <c r="EE37" s="194">
        <f t="shared" si="53"/>
        <v>0</v>
      </c>
      <c r="EF37" s="194">
        <f t="shared" si="53"/>
        <v>0</v>
      </c>
      <c r="EG37" s="194">
        <f t="shared" si="53"/>
        <v>0</v>
      </c>
      <c r="EH37" s="194">
        <f t="shared" si="53"/>
        <v>0</v>
      </c>
      <c r="EI37" s="194">
        <f t="shared" si="53"/>
        <v>0</v>
      </c>
      <c r="EJ37" s="194">
        <f t="shared" si="53"/>
        <v>0</v>
      </c>
      <c r="EK37" s="194">
        <f t="shared" si="53"/>
        <v>0</v>
      </c>
      <c r="EL37" s="194">
        <f t="shared" si="53"/>
        <v>0</v>
      </c>
      <c r="EM37" s="194">
        <f t="shared" si="53"/>
        <v>0</v>
      </c>
      <c r="EN37" s="194">
        <f t="shared" si="53"/>
        <v>0</v>
      </c>
      <c r="EO37" s="194">
        <f t="shared" si="53"/>
        <v>0</v>
      </c>
      <c r="EP37" s="194">
        <f t="shared" si="53"/>
        <v>0</v>
      </c>
      <c r="EQ37" s="194">
        <f t="shared" si="53"/>
        <v>0</v>
      </c>
      <c r="ER37" s="194">
        <f t="shared" si="53"/>
        <v>0</v>
      </c>
      <c r="ES37" s="194">
        <f t="shared" si="53"/>
        <v>0</v>
      </c>
      <c r="ET37" s="194">
        <f t="shared" si="53"/>
        <v>0</v>
      </c>
      <c r="EU37" s="194">
        <f t="shared" si="53"/>
        <v>0</v>
      </c>
      <c r="EV37" s="194">
        <f t="shared" si="53"/>
        <v>0</v>
      </c>
      <c r="EW37" s="194">
        <f t="shared" si="53"/>
        <v>0</v>
      </c>
      <c r="EX37" s="194">
        <f t="shared" si="53"/>
        <v>0</v>
      </c>
      <c r="EY37" s="194">
        <f t="shared" si="53"/>
        <v>0</v>
      </c>
      <c r="EZ37" s="194">
        <f t="shared" si="53"/>
        <v>0</v>
      </c>
      <c r="FA37" s="194">
        <f t="shared" si="53"/>
        <v>0</v>
      </c>
      <c r="FB37" s="194">
        <f t="shared" si="53"/>
        <v>0</v>
      </c>
      <c r="FC37" s="194">
        <f t="shared" si="53"/>
        <v>0</v>
      </c>
      <c r="FD37" s="194">
        <f t="shared" si="53"/>
        <v>0</v>
      </c>
      <c r="FE37" s="194">
        <f t="shared" si="53"/>
        <v>0</v>
      </c>
      <c r="FF37" s="194">
        <f t="shared" si="53"/>
        <v>0</v>
      </c>
      <c r="FG37" s="194">
        <f t="shared" si="53"/>
        <v>0</v>
      </c>
      <c r="FH37" s="194">
        <f t="shared" si="53"/>
        <v>0</v>
      </c>
      <c r="FI37" s="194">
        <f t="shared" si="53"/>
        <v>0</v>
      </c>
      <c r="FJ37" s="194">
        <f t="shared" si="53"/>
        <v>0</v>
      </c>
      <c r="FK37" s="194">
        <f t="shared" si="53"/>
        <v>0</v>
      </c>
      <c r="FL37" s="194">
        <f t="shared" si="53"/>
        <v>0</v>
      </c>
      <c r="FM37" s="194">
        <f t="shared" si="53"/>
        <v>0</v>
      </c>
      <c r="FN37" s="194">
        <f t="shared" si="53"/>
        <v>0</v>
      </c>
      <c r="FO37" s="194">
        <f t="shared" si="53"/>
        <v>0</v>
      </c>
      <c r="FP37" s="194">
        <f t="shared" si="53"/>
        <v>0</v>
      </c>
      <c r="FQ37" s="194">
        <f t="shared" si="53"/>
        <v>0</v>
      </c>
      <c r="FR37" s="194">
        <f t="shared" si="53"/>
        <v>0</v>
      </c>
      <c r="FS37" s="194">
        <f t="shared" si="53"/>
        <v>0</v>
      </c>
      <c r="FT37" s="194">
        <f t="shared" si="53"/>
        <v>0</v>
      </c>
      <c r="FU37" s="194">
        <f t="shared" si="53"/>
        <v>0</v>
      </c>
      <c r="FV37" s="194">
        <f t="shared" si="53"/>
        <v>0</v>
      </c>
      <c r="FW37" s="194">
        <f t="shared" si="53"/>
        <v>0</v>
      </c>
      <c r="FX37" s="194">
        <f t="shared" si="53"/>
        <v>0</v>
      </c>
      <c r="FY37" s="194">
        <f t="shared" si="53"/>
        <v>0</v>
      </c>
      <c r="FZ37" s="194">
        <f t="shared" si="53"/>
        <v>0</v>
      </c>
      <c r="GA37" s="194">
        <f t="shared" si="53"/>
        <v>0</v>
      </c>
      <c r="GB37" s="194">
        <f t="shared" si="53"/>
        <v>0</v>
      </c>
      <c r="GC37" s="194">
        <f t="shared" si="53"/>
        <v>0</v>
      </c>
      <c r="GD37" s="194">
        <f t="shared" ref="GD37:IO37" si="54">IF(GD29=0,0,ROUND(GD36/GD29,2))</f>
        <v>0</v>
      </c>
      <c r="GE37" s="194">
        <f t="shared" si="54"/>
        <v>0</v>
      </c>
      <c r="GF37" s="194">
        <f t="shared" si="54"/>
        <v>0</v>
      </c>
      <c r="GG37" s="194">
        <f t="shared" si="54"/>
        <v>0</v>
      </c>
      <c r="GH37" s="194">
        <f t="shared" si="54"/>
        <v>0</v>
      </c>
      <c r="GI37" s="194">
        <f t="shared" si="54"/>
        <v>0</v>
      </c>
      <c r="GJ37" s="194">
        <f t="shared" si="54"/>
        <v>0</v>
      </c>
      <c r="GK37" s="194">
        <f t="shared" si="54"/>
        <v>0</v>
      </c>
      <c r="GL37" s="194">
        <f t="shared" si="54"/>
        <v>0</v>
      </c>
      <c r="GM37" s="194">
        <f t="shared" si="54"/>
        <v>0</v>
      </c>
      <c r="GN37" s="194">
        <f t="shared" si="54"/>
        <v>0</v>
      </c>
      <c r="GO37" s="194">
        <f t="shared" si="54"/>
        <v>0</v>
      </c>
      <c r="GP37" s="194">
        <f t="shared" si="54"/>
        <v>0</v>
      </c>
      <c r="GQ37" s="194">
        <f t="shared" si="54"/>
        <v>0</v>
      </c>
      <c r="GR37" s="194">
        <f t="shared" si="54"/>
        <v>0</v>
      </c>
      <c r="GS37" s="194">
        <f t="shared" si="54"/>
        <v>0</v>
      </c>
      <c r="GT37" s="194">
        <f t="shared" si="54"/>
        <v>0</v>
      </c>
      <c r="GU37" s="194">
        <f t="shared" si="54"/>
        <v>0</v>
      </c>
      <c r="GV37" s="194">
        <f t="shared" si="54"/>
        <v>0</v>
      </c>
      <c r="GW37" s="194">
        <f t="shared" si="54"/>
        <v>0</v>
      </c>
      <c r="GX37" s="194">
        <f t="shared" si="54"/>
        <v>0</v>
      </c>
      <c r="GY37" s="194">
        <f t="shared" si="54"/>
        <v>0</v>
      </c>
      <c r="GZ37" s="194">
        <f t="shared" si="54"/>
        <v>0</v>
      </c>
      <c r="HA37" s="194">
        <f t="shared" si="54"/>
        <v>0</v>
      </c>
      <c r="HB37" s="194">
        <f t="shared" si="54"/>
        <v>0</v>
      </c>
      <c r="HC37" s="194">
        <f t="shared" si="54"/>
        <v>0</v>
      </c>
      <c r="HD37" s="194">
        <f t="shared" si="54"/>
        <v>0</v>
      </c>
      <c r="HE37" s="194">
        <f t="shared" si="54"/>
        <v>0</v>
      </c>
      <c r="HF37" s="194">
        <f t="shared" si="54"/>
        <v>0</v>
      </c>
      <c r="HG37" s="194">
        <f t="shared" si="54"/>
        <v>0</v>
      </c>
      <c r="HH37" s="194">
        <f t="shared" si="54"/>
        <v>0</v>
      </c>
      <c r="HI37" s="194">
        <f t="shared" si="54"/>
        <v>0</v>
      </c>
      <c r="HJ37" s="194">
        <f t="shared" si="54"/>
        <v>0</v>
      </c>
      <c r="HK37" s="194">
        <f t="shared" si="54"/>
        <v>0</v>
      </c>
      <c r="HL37" s="194">
        <f t="shared" si="54"/>
        <v>0</v>
      </c>
      <c r="HM37" s="194">
        <f t="shared" si="54"/>
        <v>0</v>
      </c>
      <c r="HN37" s="194">
        <f t="shared" si="54"/>
        <v>0</v>
      </c>
      <c r="HO37" s="194">
        <f t="shared" si="54"/>
        <v>0</v>
      </c>
      <c r="HP37" s="194">
        <f t="shared" si="54"/>
        <v>0</v>
      </c>
      <c r="HQ37" s="194">
        <f t="shared" si="54"/>
        <v>0</v>
      </c>
      <c r="HR37" s="194">
        <f t="shared" si="54"/>
        <v>0</v>
      </c>
      <c r="HS37" s="194">
        <f t="shared" si="54"/>
        <v>0</v>
      </c>
      <c r="HT37" s="194">
        <f t="shared" si="54"/>
        <v>0</v>
      </c>
      <c r="HU37" s="194">
        <f t="shared" si="54"/>
        <v>0</v>
      </c>
      <c r="HV37" s="194">
        <f t="shared" si="54"/>
        <v>0</v>
      </c>
      <c r="HW37" s="194">
        <f t="shared" si="54"/>
        <v>0</v>
      </c>
      <c r="HX37" s="194">
        <f t="shared" si="54"/>
        <v>0</v>
      </c>
      <c r="HY37" s="194">
        <f t="shared" si="54"/>
        <v>0</v>
      </c>
      <c r="HZ37" s="194">
        <f t="shared" si="54"/>
        <v>0</v>
      </c>
      <c r="IA37" s="194">
        <f t="shared" si="54"/>
        <v>0</v>
      </c>
      <c r="IB37" s="194">
        <f t="shared" si="54"/>
        <v>0</v>
      </c>
      <c r="IC37" s="194">
        <f t="shared" si="54"/>
        <v>0</v>
      </c>
      <c r="ID37" s="194">
        <f t="shared" si="54"/>
        <v>0</v>
      </c>
      <c r="IE37" s="194">
        <f t="shared" si="54"/>
        <v>0</v>
      </c>
      <c r="IF37" s="194">
        <f t="shared" si="54"/>
        <v>0</v>
      </c>
      <c r="IG37" s="194">
        <f t="shared" si="54"/>
        <v>0</v>
      </c>
      <c r="IH37" s="194">
        <f t="shared" si="54"/>
        <v>0</v>
      </c>
      <c r="II37" s="194">
        <f t="shared" si="54"/>
        <v>0</v>
      </c>
      <c r="IJ37" s="194">
        <f t="shared" si="54"/>
        <v>0</v>
      </c>
      <c r="IK37" s="194">
        <f t="shared" si="54"/>
        <v>0</v>
      </c>
      <c r="IL37" s="194">
        <f t="shared" si="54"/>
        <v>0</v>
      </c>
      <c r="IM37" s="194">
        <f t="shared" si="54"/>
        <v>0</v>
      </c>
      <c r="IN37" s="194">
        <f t="shared" si="54"/>
        <v>0</v>
      </c>
      <c r="IO37" s="194">
        <f t="shared" si="54"/>
        <v>0</v>
      </c>
      <c r="IP37" s="194">
        <f t="shared" ref="IP37:KU37" si="55">IF(IP29=0,0,ROUND(IP36/IP29,2))</f>
        <v>0</v>
      </c>
      <c r="IQ37" s="194">
        <f t="shared" si="55"/>
        <v>0</v>
      </c>
      <c r="IR37" s="194">
        <f t="shared" si="55"/>
        <v>0</v>
      </c>
      <c r="IS37" s="194">
        <f t="shared" si="55"/>
        <v>0</v>
      </c>
      <c r="IT37" s="194">
        <f t="shared" si="55"/>
        <v>0</v>
      </c>
      <c r="IU37" s="194">
        <f t="shared" si="55"/>
        <v>0</v>
      </c>
      <c r="IV37" s="194">
        <f t="shared" si="55"/>
        <v>0</v>
      </c>
      <c r="IW37" s="194">
        <f t="shared" si="55"/>
        <v>0</v>
      </c>
      <c r="IX37" s="194">
        <f t="shared" si="55"/>
        <v>0</v>
      </c>
      <c r="IY37" s="194">
        <f t="shared" si="55"/>
        <v>0</v>
      </c>
      <c r="IZ37" s="194">
        <f t="shared" si="55"/>
        <v>0</v>
      </c>
      <c r="JA37" s="194">
        <f t="shared" si="55"/>
        <v>0</v>
      </c>
      <c r="JB37" s="194">
        <f t="shared" si="55"/>
        <v>0</v>
      </c>
      <c r="JC37" s="194">
        <f t="shared" si="55"/>
        <v>0</v>
      </c>
      <c r="JD37" s="194">
        <f t="shared" si="55"/>
        <v>0</v>
      </c>
      <c r="JE37" s="194">
        <f t="shared" si="55"/>
        <v>0</v>
      </c>
      <c r="JF37" s="194">
        <f t="shared" si="55"/>
        <v>0</v>
      </c>
      <c r="JG37" s="194">
        <f t="shared" si="55"/>
        <v>0</v>
      </c>
      <c r="JH37" s="194">
        <f t="shared" si="55"/>
        <v>0</v>
      </c>
      <c r="JI37" s="194">
        <f t="shared" si="55"/>
        <v>0</v>
      </c>
      <c r="JJ37" s="194">
        <f t="shared" si="55"/>
        <v>0</v>
      </c>
      <c r="JK37" s="194">
        <f t="shared" si="55"/>
        <v>0</v>
      </c>
      <c r="JL37" s="194">
        <f t="shared" si="55"/>
        <v>0</v>
      </c>
      <c r="JM37" s="194">
        <f t="shared" si="55"/>
        <v>0</v>
      </c>
      <c r="JN37" s="194">
        <f t="shared" si="55"/>
        <v>0</v>
      </c>
      <c r="JO37" s="194">
        <f t="shared" si="55"/>
        <v>0</v>
      </c>
      <c r="JP37" s="194">
        <f t="shared" si="55"/>
        <v>0</v>
      </c>
      <c r="JQ37" s="194">
        <f t="shared" si="55"/>
        <v>0</v>
      </c>
      <c r="JR37" s="194">
        <f t="shared" si="55"/>
        <v>0</v>
      </c>
      <c r="JS37" s="194">
        <f t="shared" si="55"/>
        <v>0</v>
      </c>
      <c r="JT37" s="194">
        <f t="shared" si="55"/>
        <v>0</v>
      </c>
      <c r="JU37" s="194">
        <f t="shared" si="55"/>
        <v>0</v>
      </c>
      <c r="JV37" s="194">
        <f t="shared" si="55"/>
        <v>0</v>
      </c>
      <c r="JW37" s="194">
        <f t="shared" si="55"/>
        <v>0</v>
      </c>
      <c r="JX37" s="194">
        <f t="shared" si="55"/>
        <v>0</v>
      </c>
      <c r="JY37" s="194">
        <f t="shared" si="55"/>
        <v>0</v>
      </c>
      <c r="JZ37" s="194">
        <f t="shared" si="55"/>
        <v>0</v>
      </c>
      <c r="KA37" s="194">
        <f t="shared" si="55"/>
        <v>0</v>
      </c>
      <c r="KB37" s="194">
        <f t="shared" si="55"/>
        <v>0</v>
      </c>
      <c r="KC37" s="194">
        <f t="shared" si="55"/>
        <v>0</v>
      </c>
      <c r="KD37" s="194">
        <f t="shared" si="55"/>
        <v>0</v>
      </c>
      <c r="KE37" s="194">
        <f t="shared" si="55"/>
        <v>0</v>
      </c>
      <c r="KF37" s="194">
        <f t="shared" si="55"/>
        <v>0</v>
      </c>
      <c r="KG37" s="194">
        <f t="shared" si="55"/>
        <v>0</v>
      </c>
      <c r="KH37" s="194">
        <f t="shared" si="55"/>
        <v>0</v>
      </c>
      <c r="KI37" s="194">
        <f t="shared" si="55"/>
        <v>0</v>
      </c>
      <c r="KJ37" s="194">
        <f t="shared" si="55"/>
        <v>0</v>
      </c>
      <c r="KK37" s="194">
        <f t="shared" si="55"/>
        <v>0</v>
      </c>
      <c r="KL37" s="194">
        <f t="shared" si="55"/>
        <v>0</v>
      </c>
      <c r="KM37" s="194">
        <f t="shared" si="55"/>
        <v>0</v>
      </c>
      <c r="KN37" s="194">
        <f t="shared" si="55"/>
        <v>0</v>
      </c>
      <c r="KO37" s="194">
        <f t="shared" si="55"/>
        <v>0</v>
      </c>
      <c r="KP37" s="194">
        <f t="shared" si="55"/>
        <v>0</v>
      </c>
      <c r="KQ37" s="194">
        <f t="shared" si="55"/>
        <v>0</v>
      </c>
      <c r="KR37" s="194">
        <f t="shared" si="55"/>
        <v>0</v>
      </c>
      <c r="KS37" s="194">
        <f t="shared" si="55"/>
        <v>0</v>
      </c>
      <c r="KT37" s="194">
        <f t="shared" si="55"/>
        <v>0</v>
      </c>
      <c r="KU37" s="194">
        <f t="shared" si="55"/>
        <v>0</v>
      </c>
    </row>
    <row r="38" spans="2:307" ht="17" x14ac:dyDescent="0.15">
      <c r="B38" s="175">
        <f>B33+1</f>
        <v>15</v>
      </c>
      <c r="C38" s="180" t="s">
        <v>375</v>
      </c>
      <c r="D38" s="180"/>
      <c r="E38" s="185" t="s">
        <v>376</v>
      </c>
      <c r="F38" s="186" t="s">
        <v>388</v>
      </c>
      <c r="G38" s="196">
        <f>SUM(H38:KU38)</f>
        <v>0</v>
      </c>
      <c r="H38" s="193">
        <f>(H29*H32)/1000</f>
        <v>0</v>
      </c>
      <c r="I38" s="193">
        <f t="shared" ref="I38:BE38" si="56">ROUND((I29*I32)/1000,2)</f>
        <v>0</v>
      </c>
      <c r="J38" s="193">
        <f t="shared" si="56"/>
        <v>0</v>
      </c>
      <c r="K38" s="193">
        <f t="shared" si="56"/>
        <v>0</v>
      </c>
      <c r="L38" s="193">
        <f t="shared" si="56"/>
        <v>0</v>
      </c>
      <c r="M38" s="193">
        <f t="shared" si="56"/>
        <v>0</v>
      </c>
      <c r="N38" s="193">
        <f t="shared" si="56"/>
        <v>0</v>
      </c>
      <c r="O38" s="193">
        <f t="shared" si="56"/>
        <v>0</v>
      </c>
      <c r="P38" s="193">
        <f t="shared" si="56"/>
        <v>0</v>
      </c>
      <c r="Q38" s="193">
        <f t="shared" si="56"/>
        <v>0</v>
      </c>
      <c r="R38" s="193">
        <f t="shared" si="56"/>
        <v>0</v>
      </c>
      <c r="S38" s="193">
        <f t="shared" si="56"/>
        <v>0</v>
      </c>
      <c r="T38" s="193">
        <f t="shared" si="56"/>
        <v>0</v>
      </c>
      <c r="U38" s="193">
        <f t="shared" si="56"/>
        <v>0</v>
      </c>
      <c r="V38" s="193">
        <f t="shared" si="56"/>
        <v>0</v>
      </c>
      <c r="W38" s="193">
        <f t="shared" si="56"/>
        <v>0</v>
      </c>
      <c r="X38" s="193">
        <f t="shared" si="56"/>
        <v>0</v>
      </c>
      <c r="Y38" s="193">
        <f t="shared" si="56"/>
        <v>0</v>
      </c>
      <c r="Z38" s="193">
        <f t="shared" si="56"/>
        <v>0</v>
      </c>
      <c r="AA38" s="193">
        <f t="shared" si="56"/>
        <v>0</v>
      </c>
      <c r="AB38" s="193">
        <f t="shared" si="56"/>
        <v>0</v>
      </c>
      <c r="AC38" s="193">
        <f t="shared" si="56"/>
        <v>0</v>
      </c>
      <c r="AD38" s="193">
        <f t="shared" si="56"/>
        <v>0</v>
      </c>
      <c r="AE38" s="193">
        <f t="shared" si="56"/>
        <v>0</v>
      </c>
      <c r="AF38" s="193">
        <f t="shared" si="56"/>
        <v>0</v>
      </c>
      <c r="AG38" s="193">
        <f t="shared" si="56"/>
        <v>0</v>
      </c>
      <c r="AH38" s="193">
        <f t="shared" si="56"/>
        <v>0</v>
      </c>
      <c r="AI38" s="193">
        <f t="shared" si="56"/>
        <v>0</v>
      </c>
      <c r="AJ38" s="193">
        <f t="shared" si="56"/>
        <v>0</v>
      </c>
      <c r="AK38" s="193">
        <f t="shared" si="56"/>
        <v>0</v>
      </c>
      <c r="AL38" s="193">
        <f t="shared" si="56"/>
        <v>0</v>
      </c>
      <c r="AM38" s="193">
        <f t="shared" si="56"/>
        <v>0</v>
      </c>
      <c r="AN38" s="193">
        <f t="shared" si="56"/>
        <v>0</v>
      </c>
      <c r="AO38" s="193">
        <f t="shared" si="56"/>
        <v>0</v>
      </c>
      <c r="AP38" s="193">
        <f t="shared" si="56"/>
        <v>0</v>
      </c>
      <c r="AQ38" s="193">
        <f t="shared" si="56"/>
        <v>0</v>
      </c>
      <c r="AR38" s="193">
        <f t="shared" si="56"/>
        <v>0</v>
      </c>
      <c r="AS38" s="193">
        <f t="shared" si="56"/>
        <v>0</v>
      </c>
      <c r="AT38" s="193">
        <f t="shared" si="56"/>
        <v>0</v>
      </c>
      <c r="AU38" s="193">
        <f t="shared" si="56"/>
        <v>0</v>
      </c>
      <c r="AV38" s="193">
        <f t="shared" si="56"/>
        <v>0</v>
      </c>
      <c r="AW38" s="193">
        <f t="shared" si="56"/>
        <v>0</v>
      </c>
      <c r="AX38" s="193">
        <f t="shared" si="56"/>
        <v>0</v>
      </c>
      <c r="AY38" s="193">
        <f t="shared" si="56"/>
        <v>0</v>
      </c>
      <c r="AZ38" s="193">
        <f t="shared" si="56"/>
        <v>0</v>
      </c>
      <c r="BA38" s="193">
        <f t="shared" si="56"/>
        <v>0</v>
      </c>
      <c r="BB38" s="193">
        <f t="shared" si="56"/>
        <v>0</v>
      </c>
      <c r="BC38" s="193">
        <f t="shared" si="56"/>
        <v>0</v>
      </c>
      <c r="BD38" s="193">
        <f t="shared" si="56"/>
        <v>0</v>
      </c>
      <c r="BE38" s="193">
        <f t="shared" si="56"/>
        <v>0</v>
      </c>
      <c r="BF38" s="193">
        <f t="shared" ref="BF38:DQ38" si="57">ROUND((BF29*BF32)/1000,2)</f>
        <v>0</v>
      </c>
      <c r="BG38" s="193">
        <f t="shared" si="57"/>
        <v>0</v>
      </c>
      <c r="BH38" s="193">
        <f t="shared" si="57"/>
        <v>0</v>
      </c>
      <c r="BI38" s="193">
        <f t="shared" si="57"/>
        <v>0</v>
      </c>
      <c r="BJ38" s="193">
        <f t="shared" si="57"/>
        <v>0</v>
      </c>
      <c r="BK38" s="193">
        <f t="shared" si="57"/>
        <v>0</v>
      </c>
      <c r="BL38" s="193">
        <f t="shared" si="57"/>
        <v>0</v>
      </c>
      <c r="BM38" s="193">
        <f t="shared" si="57"/>
        <v>0</v>
      </c>
      <c r="BN38" s="193">
        <f t="shared" si="57"/>
        <v>0</v>
      </c>
      <c r="BO38" s="193">
        <f t="shared" si="57"/>
        <v>0</v>
      </c>
      <c r="BP38" s="193">
        <f t="shared" si="57"/>
        <v>0</v>
      </c>
      <c r="BQ38" s="193">
        <f t="shared" si="57"/>
        <v>0</v>
      </c>
      <c r="BR38" s="193">
        <f t="shared" si="57"/>
        <v>0</v>
      </c>
      <c r="BS38" s="193">
        <f t="shared" si="57"/>
        <v>0</v>
      </c>
      <c r="BT38" s="193">
        <f t="shared" si="57"/>
        <v>0</v>
      </c>
      <c r="BU38" s="193">
        <f t="shared" si="57"/>
        <v>0</v>
      </c>
      <c r="BV38" s="193">
        <f t="shared" si="57"/>
        <v>0</v>
      </c>
      <c r="BW38" s="193">
        <f t="shared" si="57"/>
        <v>0</v>
      </c>
      <c r="BX38" s="193">
        <f t="shared" si="57"/>
        <v>0</v>
      </c>
      <c r="BY38" s="193">
        <f t="shared" si="57"/>
        <v>0</v>
      </c>
      <c r="BZ38" s="193">
        <f t="shared" si="57"/>
        <v>0</v>
      </c>
      <c r="CA38" s="193">
        <f t="shared" si="57"/>
        <v>0</v>
      </c>
      <c r="CB38" s="193">
        <f t="shared" si="57"/>
        <v>0</v>
      </c>
      <c r="CC38" s="193">
        <f t="shared" si="57"/>
        <v>0</v>
      </c>
      <c r="CD38" s="193">
        <f t="shared" si="57"/>
        <v>0</v>
      </c>
      <c r="CE38" s="193">
        <f t="shared" si="57"/>
        <v>0</v>
      </c>
      <c r="CF38" s="193">
        <f t="shared" si="57"/>
        <v>0</v>
      </c>
      <c r="CG38" s="193">
        <f t="shared" si="57"/>
        <v>0</v>
      </c>
      <c r="CH38" s="193">
        <f t="shared" si="57"/>
        <v>0</v>
      </c>
      <c r="CI38" s="193">
        <f t="shared" si="57"/>
        <v>0</v>
      </c>
      <c r="CJ38" s="193">
        <f t="shared" si="57"/>
        <v>0</v>
      </c>
      <c r="CK38" s="193">
        <f t="shared" si="57"/>
        <v>0</v>
      </c>
      <c r="CL38" s="193">
        <f t="shared" si="57"/>
        <v>0</v>
      </c>
      <c r="CM38" s="193">
        <f t="shared" si="57"/>
        <v>0</v>
      </c>
      <c r="CN38" s="193">
        <f t="shared" si="57"/>
        <v>0</v>
      </c>
      <c r="CO38" s="193">
        <f t="shared" si="57"/>
        <v>0</v>
      </c>
      <c r="CP38" s="193">
        <f t="shared" si="57"/>
        <v>0</v>
      </c>
      <c r="CQ38" s="193">
        <f t="shared" si="57"/>
        <v>0</v>
      </c>
      <c r="CR38" s="193">
        <f t="shared" si="57"/>
        <v>0</v>
      </c>
      <c r="CS38" s="193">
        <f t="shared" si="57"/>
        <v>0</v>
      </c>
      <c r="CT38" s="193">
        <f t="shared" si="57"/>
        <v>0</v>
      </c>
      <c r="CU38" s="193">
        <f t="shared" si="57"/>
        <v>0</v>
      </c>
      <c r="CV38" s="193">
        <f t="shared" si="57"/>
        <v>0</v>
      </c>
      <c r="CW38" s="193">
        <f t="shared" si="57"/>
        <v>0</v>
      </c>
      <c r="CX38" s="193">
        <f t="shared" si="57"/>
        <v>0</v>
      </c>
      <c r="CY38" s="193">
        <f t="shared" si="57"/>
        <v>0</v>
      </c>
      <c r="CZ38" s="193">
        <f t="shared" si="57"/>
        <v>0</v>
      </c>
      <c r="DA38" s="193">
        <f t="shared" si="57"/>
        <v>0</v>
      </c>
      <c r="DB38" s="193">
        <f t="shared" si="57"/>
        <v>0</v>
      </c>
      <c r="DC38" s="193">
        <f t="shared" si="57"/>
        <v>0</v>
      </c>
      <c r="DD38" s="193">
        <f t="shared" si="57"/>
        <v>0</v>
      </c>
      <c r="DE38" s="193">
        <f t="shared" si="57"/>
        <v>0</v>
      </c>
      <c r="DF38" s="193">
        <f t="shared" si="57"/>
        <v>0</v>
      </c>
      <c r="DG38" s="193">
        <f t="shared" si="57"/>
        <v>0</v>
      </c>
      <c r="DH38" s="193">
        <f t="shared" si="57"/>
        <v>0</v>
      </c>
      <c r="DI38" s="193">
        <f t="shared" si="57"/>
        <v>0</v>
      </c>
      <c r="DJ38" s="193">
        <f t="shared" si="57"/>
        <v>0</v>
      </c>
      <c r="DK38" s="193">
        <f t="shared" si="57"/>
        <v>0</v>
      </c>
      <c r="DL38" s="193">
        <f t="shared" si="57"/>
        <v>0</v>
      </c>
      <c r="DM38" s="193">
        <f t="shared" si="57"/>
        <v>0</v>
      </c>
      <c r="DN38" s="193">
        <f t="shared" si="57"/>
        <v>0</v>
      </c>
      <c r="DO38" s="193">
        <f t="shared" si="57"/>
        <v>0</v>
      </c>
      <c r="DP38" s="193">
        <f t="shared" si="57"/>
        <v>0</v>
      </c>
      <c r="DQ38" s="193">
        <f t="shared" si="57"/>
        <v>0</v>
      </c>
      <c r="DR38" s="193">
        <f t="shared" ref="DR38:GC38" si="58">ROUND((DR29*DR32)/1000,2)</f>
        <v>0</v>
      </c>
      <c r="DS38" s="193">
        <f t="shared" si="58"/>
        <v>0</v>
      </c>
      <c r="DT38" s="193">
        <f t="shared" si="58"/>
        <v>0</v>
      </c>
      <c r="DU38" s="193">
        <f t="shared" si="58"/>
        <v>0</v>
      </c>
      <c r="DV38" s="193">
        <f t="shared" si="58"/>
        <v>0</v>
      </c>
      <c r="DW38" s="193">
        <f t="shared" si="58"/>
        <v>0</v>
      </c>
      <c r="DX38" s="193">
        <f t="shared" si="58"/>
        <v>0</v>
      </c>
      <c r="DY38" s="193">
        <f t="shared" si="58"/>
        <v>0</v>
      </c>
      <c r="DZ38" s="193">
        <f t="shared" si="58"/>
        <v>0</v>
      </c>
      <c r="EA38" s="193">
        <f t="shared" si="58"/>
        <v>0</v>
      </c>
      <c r="EB38" s="193">
        <f t="shared" si="58"/>
        <v>0</v>
      </c>
      <c r="EC38" s="193">
        <f t="shared" si="58"/>
        <v>0</v>
      </c>
      <c r="ED38" s="193">
        <f t="shared" si="58"/>
        <v>0</v>
      </c>
      <c r="EE38" s="193">
        <f t="shared" si="58"/>
        <v>0</v>
      </c>
      <c r="EF38" s="193">
        <f t="shared" si="58"/>
        <v>0</v>
      </c>
      <c r="EG38" s="193">
        <f t="shared" si="58"/>
        <v>0</v>
      </c>
      <c r="EH38" s="193">
        <f t="shared" si="58"/>
        <v>0</v>
      </c>
      <c r="EI38" s="193">
        <f t="shared" si="58"/>
        <v>0</v>
      </c>
      <c r="EJ38" s="193">
        <f t="shared" si="58"/>
        <v>0</v>
      </c>
      <c r="EK38" s="193">
        <f t="shared" si="58"/>
        <v>0</v>
      </c>
      <c r="EL38" s="193">
        <f t="shared" si="58"/>
        <v>0</v>
      </c>
      <c r="EM38" s="193">
        <f t="shared" si="58"/>
        <v>0</v>
      </c>
      <c r="EN38" s="193">
        <f t="shared" si="58"/>
        <v>0</v>
      </c>
      <c r="EO38" s="193">
        <f t="shared" si="58"/>
        <v>0</v>
      </c>
      <c r="EP38" s="193">
        <f t="shared" si="58"/>
        <v>0</v>
      </c>
      <c r="EQ38" s="193">
        <f t="shared" si="58"/>
        <v>0</v>
      </c>
      <c r="ER38" s="193">
        <f t="shared" si="58"/>
        <v>0</v>
      </c>
      <c r="ES38" s="193">
        <f t="shared" si="58"/>
        <v>0</v>
      </c>
      <c r="ET38" s="193">
        <f t="shared" si="58"/>
        <v>0</v>
      </c>
      <c r="EU38" s="193">
        <f t="shared" si="58"/>
        <v>0</v>
      </c>
      <c r="EV38" s="193">
        <f t="shared" si="58"/>
        <v>0</v>
      </c>
      <c r="EW38" s="193">
        <f t="shared" si="58"/>
        <v>0</v>
      </c>
      <c r="EX38" s="193">
        <f t="shared" si="58"/>
        <v>0</v>
      </c>
      <c r="EY38" s="193">
        <f t="shared" si="58"/>
        <v>0</v>
      </c>
      <c r="EZ38" s="193">
        <f t="shared" si="58"/>
        <v>0</v>
      </c>
      <c r="FA38" s="193">
        <f t="shared" si="58"/>
        <v>0</v>
      </c>
      <c r="FB38" s="193">
        <f t="shared" si="58"/>
        <v>0</v>
      </c>
      <c r="FC38" s="193">
        <f t="shared" si="58"/>
        <v>0</v>
      </c>
      <c r="FD38" s="193">
        <f t="shared" si="58"/>
        <v>0</v>
      </c>
      <c r="FE38" s="193">
        <f t="shared" si="58"/>
        <v>0</v>
      </c>
      <c r="FF38" s="193">
        <f t="shared" si="58"/>
        <v>0</v>
      </c>
      <c r="FG38" s="193">
        <f t="shared" si="58"/>
        <v>0</v>
      </c>
      <c r="FH38" s="193">
        <f t="shared" si="58"/>
        <v>0</v>
      </c>
      <c r="FI38" s="193">
        <f t="shared" si="58"/>
        <v>0</v>
      </c>
      <c r="FJ38" s="193">
        <f t="shared" si="58"/>
        <v>0</v>
      </c>
      <c r="FK38" s="193">
        <f t="shared" si="58"/>
        <v>0</v>
      </c>
      <c r="FL38" s="193">
        <f t="shared" si="58"/>
        <v>0</v>
      </c>
      <c r="FM38" s="193">
        <f t="shared" si="58"/>
        <v>0</v>
      </c>
      <c r="FN38" s="193">
        <f t="shared" si="58"/>
        <v>0</v>
      </c>
      <c r="FO38" s="193">
        <f t="shared" si="58"/>
        <v>0</v>
      </c>
      <c r="FP38" s="193">
        <f t="shared" si="58"/>
        <v>0</v>
      </c>
      <c r="FQ38" s="193">
        <f t="shared" si="58"/>
        <v>0</v>
      </c>
      <c r="FR38" s="193">
        <f t="shared" si="58"/>
        <v>0</v>
      </c>
      <c r="FS38" s="193">
        <f t="shared" si="58"/>
        <v>0</v>
      </c>
      <c r="FT38" s="193">
        <f t="shared" si="58"/>
        <v>0</v>
      </c>
      <c r="FU38" s="193">
        <f t="shared" si="58"/>
        <v>0</v>
      </c>
      <c r="FV38" s="193">
        <f t="shared" si="58"/>
        <v>0</v>
      </c>
      <c r="FW38" s="193">
        <f t="shared" si="58"/>
        <v>0</v>
      </c>
      <c r="FX38" s="193">
        <f t="shared" si="58"/>
        <v>0</v>
      </c>
      <c r="FY38" s="193">
        <f t="shared" si="58"/>
        <v>0</v>
      </c>
      <c r="FZ38" s="193">
        <f t="shared" si="58"/>
        <v>0</v>
      </c>
      <c r="GA38" s="193">
        <f t="shared" si="58"/>
        <v>0</v>
      </c>
      <c r="GB38" s="193">
        <f t="shared" si="58"/>
        <v>0</v>
      </c>
      <c r="GC38" s="193">
        <f t="shared" si="58"/>
        <v>0</v>
      </c>
      <c r="GD38" s="193">
        <f t="shared" ref="GD38:IO38" si="59">ROUND((GD29*GD32)/1000,2)</f>
        <v>0</v>
      </c>
      <c r="GE38" s="193">
        <f t="shared" si="59"/>
        <v>0</v>
      </c>
      <c r="GF38" s="193">
        <f t="shared" si="59"/>
        <v>0</v>
      </c>
      <c r="GG38" s="193">
        <f t="shared" si="59"/>
        <v>0</v>
      </c>
      <c r="GH38" s="193">
        <f t="shared" si="59"/>
        <v>0</v>
      </c>
      <c r="GI38" s="193">
        <f t="shared" si="59"/>
        <v>0</v>
      </c>
      <c r="GJ38" s="193">
        <f t="shared" si="59"/>
        <v>0</v>
      </c>
      <c r="GK38" s="193">
        <f t="shared" si="59"/>
        <v>0</v>
      </c>
      <c r="GL38" s="193">
        <f t="shared" si="59"/>
        <v>0</v>
      </c>
      <c r="GM38" s="193">
        <f t="shared" si="59"/>
        <v>0</v>
      </c>
      <c r="GN38" s="193">
        <f t="shared" si="59"/>
        <v>0</v>
      </c>
      <c r="GO38" s="193">
        <f t="shared" si="59"/>
        <v>0</v>
      </c>
      <c r="GP38" s="193">
        <f t="shared" si="59"/>
        <v>0</v>
      </c>
      <c r="GQ38" s="193">
        <f t="shared" si="59"/>
        <v>0</v>
      </c>
      <c r="GR38" s="193">
        <f t="shared" si="59"/>
        <v>0</v>
      </c>
      <c r="GS38" s="193">
        <f t="shared" si="59"/>
        <v>0</v>
      </c>
      <c r="GT38" s="193">
        <f t="shared" si="59"/>
        <v>0</v>
      </c>
      <c r="GU38" s="193">
        <f t="shared" si="59"/>
        <v>0</v>
      </c>
      <c r="GV38" s="193">
        <f t="shared" si="59"/>
        <v>0</v>
      </c>
      <c r="GW38" s="193">
        <f t="shared" si="59"/>
        <v>0</v>
      </c>
      <c r="GX38" s="193">
        <f t="shared" si="59"/>
        <v>0</v>
      </c>
      <c r="GY38" s="193">
        <f t="shared" si="59"/>
        <v>0</v>
      </c>
      <c r="GZ38" s="193">
        <f t="shared" si="59"/>
        <v>0</v>
      </c>
      <c r="HA38" s="193">
        <f t="shared" si="59"/>
        <v>0</v>
      </c>
      <c r="HB38" s="193">
        <f t="shared" si="59"/>
        <v>0</v>
      </c>
      <c r="HC38" s="193">
        <f t="shared" si="59"/>
        <v>0</v>
      </c>
      <c r="HD38" s="193">
        <f t="shared" si="59"/>
        <v>0</v>
      </c>
      <c r="HE38" s="193">
        <f t="shared" si="59"/>
        <v>0</v>
      </c>
      <c r="HF38" s="193">
        <f t="shared" si="59"/>
        <v>0</v>
      </c>
      <c r="HG38" s="193">
        <f t="shared" si="59"/>
        <v>0</v>
      </c>
      <c r="HH38" s="193">
        <f t="shared" si="59"/>
        <v>0</v>
      </c>
      <c r="HI38" s="193">
        <f t="shared" si="59"/>
        <v>0</v>
      </c>
      <c r="HJ38" s="193">
        <f t="shared" si="59"/>
        <v>0</v>
      </c>
      <c r="HK38" s="193">
        <f t="shared" si="59"/>
        <v>0</v>
      </c>
      <c r="HL38" s="193">
        <f t="shared" si="59"/>
        <v>0</v>
      </c>
      <c r="HM38" s="193">
        <f t="shared" si="59"/>
        <v>0</v>
      </c>
      <c r="HN38" s="193">
        <f t="shared" si="59"/>
        <v>0</v>
      </c>
      <c r="HO38" s="193">
        <f t="shared" si="59"/>
        <v>0</v>
      </c>
      <c r="HP38" s="193">
        <f t="shared" si="59"/>
        <v>0</v>
      </c>
      <c r="HQ38" s="193">
        <f t="shared" si="59"/>
        <v>0</v>
      </c>
      <c r="HR38" s="193">
        <f t="shared" si="59"/>
        <v>0</v>
      </c>
      <c r="HS38" s="193">
        <f t="shared" si="59"/>
        <v>0</v>
      </c>
      <c r="HT38" s="193">
        <f t="shared" si="59"/>
        <v>0</v>
      </c>
      <c r="HU38" s="193">
        <f t="shared" si="59"/>
        <v>0</v>
      </c>
      <c r="HV38" s="193">
        <f t="shared" si="59"/>
        <v>0</v>
      </c>
      <c r="HW38" s="193">
        <f t="shared" si="59"/>
        <v>0</v>
      </c>
      <c r="HX38" s="193">
        <f t="shared" si="59"/>
        <v>0</v>
      </c>
      <c r="HY38" s="193">
        <f t="shared" si="59"/>
        <v>0</v>
      </c>
      <c r="HZ38" s="193">
        <f t="shared" si="59"/>
        <v>0</v>
      </c>
      <c r="IA38" s="193">
        <f t="shared" si="59"/>
        <v>0</v>
      </c>
      <c r="IB38" s="193">
        <f t="shared" si="59"/>
        <v>0</v>
      </c>
      <c r="IC38" s="193">
        <f t="shared" si="59"/>
        <v>0</v>
      </c>
      <c r="ID38" s="193">
        <f t="shared" si="59"/>
        <v>0</v>
      </c>
      <c r="IE38" s="193">
        <f t="shared" si="59"/>
        <v>0</v>
      </c>
      <c r="IF38" s="193">
        <f t="shared" si="59"/>
        <v>0</v>
      </c>
      <c r="IG38" s="193">
        <f t="shared" si="59"/>
        <v>0</v>
      </c>
      <c r="IH38" s="193">
        <f t="shared" si="59"/>
        <v>0</v>
      </c>
      <c r="II38" s="193">
        <f t="shared" si="59"/>
        <v>0</v>
      </c>
      <c r="IJ38" s="193">
        <f t="shared" si="59"/>
        <v>0</v>
      </c>
      <c r="IK38" s="193">
        <f t="shared" si="59"/>
        <v>0</v>
      </c>
      <c r="IL38" s="193">
        <f t="shared" si="59"/>
        <v>0</v>
      </c>
      <c r="IM38" s="193">
        <f t="shared" si="59"/>
        <v>0</v>
      </c>
      <c r="IN38" s="193">
        <f t="shared" si="59"/>
        <v>0</v>
      </c>
      <c r="IO38" s="193">
        <f t="shared" si="59"/>
        <v>0</v>
      </c>
      <c r="IP38" s="193">
        <f t="shared" ref="IP38:KU38" si="60">ROUND((IP29*IP32)/1000,2)</f>
        <v>0</v>
      </c>
      <c r="IQ38" s="193">
        <f t="shared" si="60"/>
        <v>0</v>
      </c>
      <c r="IR38" s="193">
        <f t="shared" si="60"/>
        <v>0</v>
      </c>
      <c r="IS38" s="193">
        <f t="shared" si="60"/>
        <v>0</v>
      </c>
      <c r="IT38" s="193">
        <f t="shared" si="60"/>
        <v>0</v>
      </c>
      <c r="IU38" s="193">
        <f t="shared" si="60"/>
        <v>0</v>
      </c>
      <c r="IV38" s="193">
        <f t="shared" si="60"/>
        <v>0</v>
      </c>
      <c r="IW38" s="193">
        <f t="shared" si="60"/>
        <v>0</v>
      </c>
      <c r="IX38" s="193">
        <f t="shared" si="60"/>
        <v>0</v>
      </c>
      <c r="IY38" s="193">
        <f t="shared" si="60"/>
        <v>0</v>
      </c>
      <c r="IZ38" s="193">
        <f t="shared" si="60"/>
        <v>0</v>
      </c>
      <c r="JA38" s="193">
        <f t="shared" si="60"/>
        <v>0</v>
      </c>
      <c r="JB38" s="193">
        <f t="shared" si="60"/>
        <v>0</v>
      </c>
      <c r="JC38" s="193">
        <f t="shared" si="60"/>
        <v>0</v>
      </c>
      <c r="JD38" s="193">
        <f t="shared" si="60"/>
        <v>0</v>
      </c>
      <c r="JE38" s="193">
        <f t="shared" si="60"/>
        <v>0</v>
      </c>
      <c r="JF38" s="193">
        <f t="shared" si="60"/>
        <v>0</v>
      </c>
      <c r="JG38" s="193">
        <f t="shared" si="60"/>
        <v>0</v>
      </c>
      <c r="JH38" s="193">
        <f t="shared" si="60"/>
        <v>0</v>
      </c>
      <c r="JI38" s="193">
        <f t="shared" si="60"/>
        <v>0</v>
      </c>
      <c r="JJ38" s="193">
        <f t="shared" si="60"/>
        <v>0</v>
      </c>
      <c r="JK38" s="193">
        <f t="shared" si="60"/>
        <v>0</v>
      </c>
      <c r="JL38" s="193">
        <f t="shared" si="60"/>
        <v>0</v>
      </c>
      <c r="JM38" s="193">
        <f t="shared" si="60"/>
        <v>0</v>
      </c>
      <c r="JN38" s="193">
        <f t="shared" si="60"/>
        <v>0</v>
      </c>
      <c r="JO38" s="193">
        <f t="shared" si="60"/>
        <v>0</v>
      </c>
      <c r="JP38" s="193">
        <f t="shared" si="60"/>
        <v>0</v>
      </c>
      <c r="JQ38" s="193">
        <f t="shared" si="60"/>
        <v>0</v>
      </c>
      <c r="JR38" s="193">
        <f t="shared" si="60"/>
        <v>0</v>
      </c>
      <c r="JS38" s="193">
        <f t="shared" si="60"/>
        <v>0</v>
      </c>
      <c r="JT38" s="193">
        <f t="shared" si="60"/>
        <v>0</v>
      </c>
      <c r="JU38" s="193">
        <f t="shared" si="60"/>
        <v>0</v>
      </c>
      <c r="JV38" s="193">
        <f t="shared" si="60"/>
        <v>0</v>
      </c>
      <c r="JW38" s="193">
        <f t="shared" si="60"/>
        <v>0</v>
      </c>
      <c r="JX38" s="193">
        <f t="shared" si="60"/>
        <v>0</v>
      </c>
      <c r="JY38" s="193">
        <f t="shared" si="60"/>
        <v>0</v>
      </c>
      <c r="JZ38" s="193">
        <f t="shared" si="60"/>
        <v>0</v>
      </c>
      <c r="KA38" s="193">
        <f t="shared" si="60"/>
        <v>0</v>
      </c>
      <c r="KB38" s="193">
        <f t="shared" si="60"/>
        <v>0</v>
      </c>
      <c r="KC38" s="193">
        <f t="shared" si="60"/>
        <v>0</v>
      </c>
      <c r="KD38" s="193">
        <f t="shared" si="60"/>
        <v>0</v>
      </c>
      <c r="KE38" s="193">
        <f t="shared" si="60"/>
        <v>0</v>
      </c>
      <c r="KF38" s="193">
        <f t="shared" si="60"/>
        <v>0</v>
      </c>
      <c r="KG38" s="193">
        <f t="shared" si="60"/>
        <v>0</v>
      </c>
      <c r="KH38" s="193">
        <f t="shared" si="60"/>
        <v>0</v>
      </c>
      <c r="KI38" s="193">
        <f t="shared" si="60"/>
        <v>0</v>
      </c>
      <c r="KJ38" s="193">
        <f t="shared" si="60"/>
        <v>0</v>
      </c>
      <c r="KK38" s="193">
        <f t="shared" si="60"/>
        <v>0</v>
      </c>
      <c r="KL38" s="193">
        <f t="shared" si="60"/>
        <v>0</v>
      </c>
      <c r="KM38" s="193">
        <f t="shared" si="60"/>
        <v>0</v>
      </c>
      <c r="KN38" s="193">
        <f t="shared" si="60"/>
        <v>0</v>
      </c>
      <c r="KO38" s="193">
        <f t="shared" si="60"/>
        <v>0</v>
      </c>
      <c r="KP38" s="193">
        <f t="shared" si="60"/>
        <v>0</v>
      </c>
      <c r="KQ38" s="193">
        <f t="shared" si="60"/>
        <v>0</v>
      </c>
      <c r="KR38" s="193">
        <f t="shared" si="60"/>
        <v>0</v>
      </c>
      <c r="KS38" s="193">
        <f t="shared" si="60"/>
        <v>0</v>
      </c>
      <c r="KT38" s="193">
        <f t="shared" si="60"/>
        <v>0</v>
      </c>
      <c r="KU38" s="193">
        <f t="shared" si="60"/>
        <v>0</v>
      </c>
    </row>
    <row r="39" spans="2:307" ht="17" x14ac:dyDescent="0.15">
      <c r="B39" s="175">
        <f>B38+1</f>
        <v>16</v>
      </c>
      <c r="C39" s="180" t="s">
        <v>378</v>
      </c>
      <c r="D39" s="180"/>
      <c r="E39" s="185" t="s">
        <v>362</v>
      </c>
      <c r="F39" s="186" t="s">
        <v>389</v>
      </c>
      <c r="G39" s="196">
        <f>SUM(H39:KU39)</f>
        <v>0</v>
      </c>
      <c r="H39" s="193">
        <f>H29*H37</f>
        <v>0</v>
      </c>
      <c r="I39" s="193">
        <f t="shared" ref="I39:BE39" si="61">ROUND(I29*I37,2)</f>
        <v>0</v>
      </c>
      <c r="J39" s="193">
        <f t="shared" si="61"/>
        <v>0</v>
      </c>
      <c r="K39" s="193">
        <f t="shared" si="61"/>
        <v>0</v>
      </c>
      <c r="L39" s="193">
        <f t="shared" si="61"/>
        <v>0</v>
      </c>
      <c r="M39" s="193">
        <f t="shared" si="61"/>
        <v>0</v>
      </c>
      <c r="N39" s="193">
        <f t="shared" si="61"/>
        <v>0</v>
      </c>
      <c r="O39" s="193">
        <f t="shared" si="61"/>
        <v>0</v>
      </c>
      <c r="P39" s="193">
        <f t="shared" si="61"/>
        <v>0</v>
      </c>
      <c r="Q39" s="193">
        <f t="shared" si="61"/>
        <v>0</v>
      </c>
      <c r="R39" s="193">
        <f t="shared" si="61"/>
        <v>0</v>
      </c>
      <c r="S39" s="193">
        <f t="shared" si="61"/>
        <v>0</v>
      </c>
      <c r="T39" s="193">
        <f t="shared" si="61"/>
        <v>0</v>
      </c>
      <c r="U39" s="193">
        <f t="shared" si="61"/>
        <v>0</v>
      </c>
      <c r="V39" s="193">
        <f t="shared" si="61"/>
        <v>0</v>
      </c>
      <c r="W39" s="193">
        <f t="shared" si="61"/>
        <v>0</v>
      </c>
      <c r="X39" s="193">
        <f t="shared" si="61"/>
        <v>0</v>
      </c>
      <c r="Y39" s="193">
        <f t="shared" si="61"/>
        <v>0</v>
      </c>
      <c r="Z39" s="193">
        <f t="shared" si="61"/>
        <v>0</v>
      </c>
      <c r="AA39" s="193">
        <f t="shared" si="61"/>
        <v>0</v>
      </c>
      <c r="AB39" s="193">
        <f t="shared" si="61"/>
        <v>0</v>
      </c>
      <c r="AC39" s="193">
        <f t="shared" si="61"/>
        <v>0</v>
      </c>
      <c r="AD39" s="193">
        <f t="shared" si="61"/>
        <v>0</v>
      </c>
      <c r="AE39" s="193">
        <f t="shared" si="61"/>
        <v>0</v>
      </c>
      <c r="AF39" s="193">
        <f t="shared" si="61"/>
        <v>0</v>
      </c>
      <c r="AG39" s="193">
        <f t="shared" si="61"/>
        <v>0</v>
      </c>
      <c r="AH39" s="193">
        <f t="shared" si="61"/>
        <v>0</v>
      </c>
      <c r="AI39" s="193">
        <f t="shared" si="61"/>
        <v>0</v>
      </c>
      <c r="AJ39" s="193">
        <f t="shared" si="61"/>
        <v>0</v>
      </c>
      <c r="AK39" s="193">
        <f t="shared" si="61"/>
        <v>0</v>
      </c>
      <c r="AL39" s="193">
        <f t="shared" si="61"/>
        <v>0</v>
      </c>
      <c r="AM39" s="193">
        <f t="shared" si="61"/>
        <v>0</v>
      </c>
      <c r="AN39" s="193">
        <f t="shared" si="61"/>
        <v>0</v>
      </c>
      <c r="AO39" s="193">
        <f t="shared" si="61"/>
        <v>0</v>
      </c>
      <c r="AP39" s="193">
        <f t="shared" si="61"/>
        <v>0</v>
      </c>
      <c r="AQ39" s="193">
        <f t="shared" si="61"/>
        <v>0</v>
      </c>
      <c r="AR39" s="193">
        <f t="shared" si="61"/>
        <v>0</v>
      </c>
      <c r="AS39" s="193">
        <f t="shared" si="61"/>
        <v>0</v>
      </c>
      <c r="AT39" s="193">
        <f t="shared" si="61"/>
        <v>0</v>
      </c>
      <c r="AU39" s="193">
        <f t="shared" si="61"/>
        <v>0</v>
      </c>
      <c r="AV39" s="193">
        <f t="shared" si="61"/>
        <v>0</v>
      </c>
      <c r="AW39" s="193">
        <f t="shared" si="61"/>
        <v>0</v>
      </c>
      <c r="AX39" s="193">
        <f t="shared" si="61"/>
        <v>0</v>
      </c>
      <c r="AY39" s="193">
        <f t="shared" si="61"/>
        <v>0</v>
      </c>
      <c r="AZ39" s="193">
        <f t="shared" si="61"/>
        <v>0</v>
      </c>
      <c r="BA39" s="193">
        <f t="shared" si="61"/>
        <v>0</v>
      </c>
      <c r="BB39" s="193">
        <f t="shared" si="61"/>
        <v>0</v>
      </c>
      <c r="BC39" s="193">
        <f t="shared" si="61"/>
        <v>0</v>
      </c>
      <c r="BD39" s="193">
        <f t="shared" si="61"/>
        <v>0</v>
      </c>
      <c r="BE39" s="193">
        <f t="shared" si="61"/>
        <v>0</v>
      </c>
      <c r="BF39" s="193">
        <f t="shared" ref="BF39:DQ39" si="62">ROUND(BF29*BF37,2)</f>
        <v>0</v>
      </c>
      <c r="BG39" s="193">
        <f t="shared" si="62"/>
        <v>0</v>
      </c>
      <c r="BH39" s="193">
        <f t="shared" si="62"/>
        <v>0</v>
      </c>
      <c r="BI39" s="193">
        <f t="shared" si="62"/>
        <v>0</v>
      </c>
      <c r="BJ39" s="193">
        <f t="shared" si="62"/>
        <v>0</v>
      </c>
      <c r="BK39" s="193">
        <f t="shared" si="62"/>
        <v>0</v>
      </c>
      <c r="BL39" s="193">
        <f t="shared" si="62"/>
        <v>0</v>
      </c>
      <c r="BM39" s="193">
        <f t="shared" si="62"/>
        <v>0</v>
      </c>
      <c r="BN39" s="193">
        <f t="shared" si="62"/>
        <v>0</v>
      </c>
      <c r="BO39" s="193">
        <f t="shared" si="62"/>
        <v>0</v>
      </c>
      <c r="BP39" s="193">
        <f t="shared" si="62"/>
        <v>0</v>
      </c>
      <c r="BQ39" s="193">
        <f t="shared" si="62"/>
        <v>0</v>
      </c>
      <c r="BR39" s="193">
        <f t="shared" si="62"/>
        <v>0</v>
      </c>
      <c r="BS39" s="193">
        <f t="shared" si="62"/>
        <v>0</v>
      </c>
      <c r="BT39" s="193">
        <f t="shared" si="62"/>
        <v>0</v>
      </c>
      <c r="BU39" s="193">
        <f t="shared" si="62"/>
        <v>0</v>
      </c>
      <c r="BV39" s="193">
        <f t="shared" si="62"/>
        <v>0</v>
      </c>
      <c r="BW39" s="193">
        <f t="shared" si="62"/>
        <v>0</v>
      </c>
      <c r="BX39" s="193">
        <f t="shared" si="62"/>
        <v>0</v>
      </c>
      <c r="BY39" s="193">
        <f t="shared" si="62"/>
        <v>0</v>
      </c>
      <c r="BZ39" s="193">
        <f t="shared" si="62"/>
        <v>0</v>
      </c>
      <c r="CA39" s="193">
        <f t="shared" si="62"/>
        <v>0</v>
      </c>
      <c r="CB39" s="193">
        <f t="shared" si="62"/>
        <v>0</v>
      </c>
      <c r="CC39" s="193">
        <f t="shared" si="62"/>
        <v>0</v>
      </c>
      <c r="CD39" s="193">
        <f t="shared" si="62"/>
        <v>0</v>
      </c>
      <c r="CE39" s="193">
        <f t="shared" si="62"/>
        <v>0</v>
      </c>
      <c r="CF39" s="193">
        <f t="shared" si="62"/>
        <v>0</v>
      </c>
      <c r="CG39" s="193">
        <f t="shared" si="62"/>
        <v>0</v>
      </c>
      <c r="CH39" s="193">
        <f t="shared" si="62"/>
        <v>0</v>
      </c>
      <c r="CI39" s="193">
        <f t="shared" si="62"/>
        <v>0</v>
      </c>
      <c r="CJ39" s="193">
        <f t="shared" si="62"/>
        <v>0</v>
      </c>
      <c r="CK39" s="193">
        <f t="shared" si="62"/>
        <v>0</v>
      </c>
      <c r="CL39" s="193">
        <f t="shared" si="62"/>
        <v>0</v>
      </c>
      <c r="CM39" s="193">
        <f t="shared" si="62"/>
        <v>0</v>
      </c>
      <c r="CN39" s="193">
        <f t="shared" si="62"/>
        <v>0</v>
      </c>
      <c r="CO39" s="193">
        <f t="shared" si="62"/>
        <v>0</v>
      </c>
      <c r="CP39" s="193">
        <f t="shared" si="62"/>
        <v>0</v>
      </c>
      <c r="CQ39" s="193">
        <f t="shared" si="62"/>
        <v>0</v>
      </c>
      <c r="CR39" s="193">
        <f t="shared" si="62"/>
        <v>0</v>
      </c>
      <c r="CS39" s="193">
        <f t="shared" si="62"/>
        <v>0</v>
      </c>
      <c r="CT39" s="193">
        <f t="shared" si="62"/>
        <v>0</v>
      </c>
      <c r="CU39" s="193">
        <f t="shared" si="62"/>
        <v>0</v>
      </c>
      <c r="CV39" s="193">
        <f t="shared" si="62"/>
        <v>0</v>
      </c>
      <c r="CW39" s="193">
        <f t="shared" si="62"/>
        <v>0</v>
      </c>
      <c r="CX39" s="193">
        <f t="shared" si="62"/>
        <v>0</v>
      </c>
      <c r="CY39" s="193">
        <f t="shared" si="62"/>
        <v>0</v>
      </c>
      <c r="CZ39" s="193">
        <f t="shared" si="62"/>
        <v>0</v>
      </c>
      <c r="DA39" s="193">
        <f t="shared" si="62"/>
        <v>0</v>
      </c>
      <c r="DB39" s="193">
        <f t="shared" si="62"/>
        <v>0</v>
      </c>
      <c r="DC39" s="193">
        <f t="shared" si="62"/>
        <v>0</v>
      </c>
      <c r="DD39" s="193">
        <f t="shared" si="62"/>
        <v>0</v>
      </c>
      <c r="DE39" s="193">
        <f t="shared" si="62"/>
        <v>0</v>
      </c>
      <c r="DF39" s="193">
        <f t="shared" si="62"/>
        <v>0</v>
      </c>
      <c r="DG39" s="193">
        <f t="shared" si="62"/>
        <v>0</v>
      </c>
      <c r="DH39" s="193">
        <f t="shared" si="62"/>
        <v>0</v>
      </c>
      <c r="DI39" s="193">
        <f t="shared" si="62"/>
        <v>0</v>
      </c>
      <c r="DJ39" s="193">
        <f t="shared" si="62"/>
        <v>0</v>
      </c>
      <c r="DK39" s="193">
        <f t="shared" si="62"/>
        <v>0</v>
      </c>
      <c r="DL39" s="193">
        <f t="shared" si="62"/>
        <v>0</v>
      </c>
      <c r="DM39" s="193">
        <f t="shared" si="62"/>
        <v>0</v>
      </c>
      <c r="DN39" s="193">
        <f t="shared" si="62"/>
        <v>0</v>
      </c>
      <c r="DO39" s="193">
        <f t="shared" si="62"/>
        <v>0</v>
      </c>
      <c r="DP39" s="193">
        <f t="shared" si="62"/>
        <v>0</v>
      </c>
      <c r="DQ39" s="193">
        <f t="shared" si="62"/>
        <v>0</v>
      </c>
      <c r="DR39" s="193">
        <f t="shared" ref="DR39:GC39" si="63">ROUND(DR29*DR37,2)</f>
        <v>0</v>
      </c>
      <c r="DS39" s="193">
        <f t="shared" si="63"/>
        <v>0</v>
      </c>
      <c r="DT39" s="193">
        <f t="shared" si="63"/>
        <v>0</v>
      </c>
      <c r="DU39" s="193">
        <f t="shared" si="63"/>
        <v>0</v>
      </c>
      <c r="DV39" s="193">
        <f t="shared" si="63"/>
        <v>0</v>
      </c>
      <c r="DW39" s="193">
        <f t="shared" si="63"/>
        <v>0</v>
      </c>
      <c r="DX39" s="193">
        <f t="shared" si="63"/>
        <v>0</v>
      </c>
      <c r="DY39" s="193">
        <f t="shared" si="63"/>
        <v>0</v>
      </c>
      <c r="DZ39" s="193">
        <f t="shared" si="63"/>
        <v>0</v>
      </c>
      <c r="EA39" s="193">
        <f t="shared" si="63"/>
        <v>0</v>
      </c>
      <c r="EB39" s="193">
        <f t="shared" si="63"/>
        <v>0</v>
      </c>
      <c r="EC39" s="193">
        <f t="shared" si="63"/>
        <v>0</v>
      </c>
      <c r="ED39" s="193">
        <f t="shared" si="63"/>
        <v>0</v>
      </c>
      <c r="EE39" s="193">
        <f t="shared" si="63"/>
        <v>0</v>
      </c>
      <c r="EF39" s="193">
        <f t="shared" si="63"/>
        <v>0</v>
      </c>
      <c r="EG39" s="193">
        <f t="shared" si="63"/>
        <v>0</v>
      </c>
      <c r="EH39" s="193">
        <f t="shared" si="63"/>
        <v>0</v>
      </c>
      <c r="EI39" s="193">
        <f t="shared" si="63"/>
        <v>0</v>
      </c>
      <c r="EJ39" s="193">
        <f t="shared" si="63"/>
        <v>0</v>
      </c>
      <c r="EK39" s="193">
        <f t="shared" si="63"/>
        <v>0</v>
      </c>
      <c r="EL39" s="193">
        <f t="shared" si="63"/>
        <v>0</v>
      </c>
      <c r="EM39" s="193">
        <f t="shared" si="63"/>
        <v>0</v>
      </c>
      <c r="EN39" s="193">
        <f t="shared" si="63"/>
        <v>0</v>
      </c>
      <c r="EO39" s="193">
        <f t="shared" si="63"/>
        <v>0</v>
      </c>
      <c r="EP39" s="193">
        <f t="shared" si="63"/>
        <v>0</v>
      </c>
      <c r="EQ39" s="193">
        <f t="shared" si="63"/>
        <v>0</v>
      </c>
      <c r="ER39" s="193">
        <f t="shared" si="63"/>
        <v>0</v>
      </c>
      <c r="ES39" s="193">
        <f t="shared" si="63"/>
        <v>0</v>
      </c>
      <c r="ET39" s="193">
        <f t="shared" si="63"/>
        <v>0</v>
      </c>
      <c r="EU39" s="193">
        <f t="shared" si="63"/>
        <v>0</v>
      </c>
      <c r="EV39" s="193">
        <f t="shared" si="63"/>
        <v>0</v>
      </c>
      <c r="EW39" s="193">
        <f t="shared" si="63"/>
        <v>0</v>
      </c>
      <c r="EX39" s="193">
        <f t="shared" si="63"/>
        <v>0</v>
      </c>
      <c r="EY39" s="193">
        <f t="shared" si="63"/>
        <v>0</v>
      </c>
      <c r="EZ39" s="193">
        <f t="shared" si="63"/>
        <v>0</v>
      </c>
      <c r="FA39" s="193">
        <f t="shared" si="63"/>
        <v>0</v>
      </c>
      <c r="FB39" s="193">
        <f t="shared" si="63"/>
        <v>0</v>
      </c>
      <c r="FC39" s="193">
        <f t="shared" si="63"/>
        <v>0</v>
      </c>
      <c r="FD39" s="193">
        <f t="shared" si="63"/>
        <v>0</v>
      </c>
      <c r="FE39" s="193">
        <f t="shared" si="63"/>
        <v>0</v>
      </c>
      <c r="FF39" s="193">
        <f t="shared" si="63"/>
        <v>0</v>
      </c>
      <c r="FG39" s="193">
        <f t="shared" si="63"/>
        <v>0</v>
      </c>
      <c r="FH39" s="193">
        <f t="shared" si="63"/>
        <v>0</v>
      </c>
      <c r="FI39" s="193">
        <f t="shared" si="63"/>
        <v>0</v>
      </c>
      <c r="FJ39" s="193">
        <f t="shared" si="63"/>
        <v>0</v>
      </c>
      <c r="FK39" s="193">
        <f t="shared" si="63"/>
        <v>0</v>
      </c>
      <c r="FL39" s="193">
        <f t="shared" si="63"/>
        <v>0</v>
      </c>
      <c r="FM39" s="193">
        <f t="shared" si="63"/>
        <v>0</v>
      </c>
      <c r="FN39" s="193">
        <f t="shared" si="63"/>
        <v>0</v>
      </c>
      <c r="FO39" s="193">
        <f t="shared" si="63"/>
        <v>0</v>
      </c>
      <c r="FP39" s="193">
        <f t="shared" si="63"/>
        <v>0</v>
      </c>
      <c r="FQ39" s="193">
        <f t="shared" si="63"/>
        <v>0</v>
      </c>
      <c r="FR39" s="193">
        <f t="shared" si="63"/>
        <v>0</v>
      </c>
      <c r="FS39" s="193">
        <f t="shared" si="63"/>
        <v>0</v>
      </c>
      <c r="FT39" s="193">
        <f t="shared" si="63"/>
        <v>0</v>
      </c>
      <c r="FU39" s="193">
        <f t="shared" si="63"/>
        <v>0</v>
      </c>
      <c r="FV39" s="193">
        <f t="shared" si="63"/>
        <v>0</v>
      </c>
      <c r="FW39" s="193">
        <f t="shared" si="63"/>
        <v>0</v>
      </c>
      <c r="FX39" s="193">
        <f t="shared" si="63"/>
        <v>0</v>
      </c>
      <c r="FY39" s="193">
        <f t="shared" si="63"/>
        <v>0</v>
      </c>
      <c r="FZ39" s="193">
        <f t="shared" si="63"/>
        <v>0</v>
      </c>
      <c r="GA39" s="193">
        <f t="shared" si="63"/>
        <v>0</v>
      </c>
      <c r="GB39" s="193">
        <f t="shared" si="63"/>
        <v>0</v>
      </c>
      <c r="GC39" s="193">
        <f t="shared" si="63"/>
        <v>0</v>
      </c>
      <c r="GD39" s="193">
        <f t="shared" ref="GD39:IO39" si="64">ROUND(GD29*GD37,2)</f>
        <v>0</v>
      </c>
      <c r="GE39" s="193">
        <f t="shared" si="64"/>
        <v>0</v>
      </c>
      <c r="GF39" s="193">
        <f t="shared" si="64"/>
        <v>0</v>
      </c>
      <c r="GG39" s="193">
        <f t="shared" si="64"/>
        <v>0</v>
      </c>
      <c r="GH39" s="193">
        <f t="shared" si="64"/>
        <v>0</v>
      </c>
      <c r="GI39" s="193">
        <f t="shared" si="64"/>
        <v>0</v>
      </c>
      <c r="GJ39" s="193">
        <f t="shared" si="64"/>
        <v>0</v>
      </c>
      <c r="GK39" s="193">
        <f t="shared" si="64"/>
        <v>0</v>
      </c>
      <c r="GL39" s="193">
        <f t="shared" si="64"/>
        <v>0</v>
      </c>
      <c r="GM39" s="193">
        <f t="shared" si="64"/>
        <v>0</v>
      </c>
      <c r="GN39" s="193">
        <f t="shared" si="64"/>
        <v>0</v>
      </c>
      <c r="GO39" s="193">
        <f t="shared" si="64"/>
        <v>0</v>
      </c>
      <c r="GP39" s="193">
        <f t="shared" si="64"/>
        <v>0</v>
      </c>
      <c r="GQ39" s="193">
        <f t="shared" si="64"/>
        <v>0</v>
      </c>
      <c r="GR39" s="193">
        <f t="shared" si="64"/>
        <v>0</v>
      </c>
      <c r="GS39" s="193">
        <f t="shared" si="64"/>
        <v>0</v>
      </c>
      <c r="GT39" s="193">
        <f t="shared" si="64"/>
        <v>0</v>
      </c>
      <c r="GU39" s="193">
        <f t="shared" si="64"/>
        <v>0</v>
      </c>
      <c r="GV39" s="193">
        <f t="shared" si="64"/>
        <v>0</v>
      </c>
      <c r="GW39" s="193">
        <f t="shared" si="64"/>
        <v>0</v>
      </c>
      <c r="GX39" s="193">
        <f t="shared" si="64"/>
        <v>0</v>
      </c>
      <c r="GY39" s="193">
        <f t="shared" si="64"/>
        <v>0</v>
      </c>
      <c r="GZ39" s="193">
        <f t="shared" si="64"/>
        <v>0</v>
      </c>
      <c r="HA39" s="193">
        <f t="shared" si="64"/>
        <v>0</v>
      </c>
      <c r="HB39" s="193">
        <f t="shared" si="64"/>
        <v>0</v>
      </c>
      <c r="HC39" s="193">
        <f t="shared" si="64"/>
        <v>0</v>
      </c>
      <c r="HD39" s="193">
        <f t="shared" si="64"/>
        <v>0</v>
      </c>
      <c r="HE39" s="193">
        <f t="shared" si="64"/>
        <v>0</v>
      </c>
      <c r="HF39" s="193">
        <f t="shared" si="64"/>
        <v>0</v>
      </c>
      <c r="HG39" s="193">
        <f t="shared" si="64"/>
        <v>0</v>
      </c>
      <c r="HH39" s="193">
        <f t="shared" si="64"/>
        <v>0</v>
      </c>
      <c r="HI39" s="193">
        <f t="shared" si="64"/>
        <v>0</v>
      </c>
      <c r="HJ39" s="193">
        <f t="shared" si="64"/>
        <v>0</v>
      </c>
      <c r="HK39" s="193">
        <f t="shared" si="64"/>
        <v>0</v>
      </c>
      <c r="HL39" s="193">
        <f t="shared" si="64"/>
        <v>0</v>
      </c>
      <c r="HM39" s="193">
        <f t="shared" si="64"/>
        <v>0</v>
      </c>
      <c r="HN39" s="193">
        <f t="shared" si="64"/>
        <v>0</v>
      </c>
      <c r="HO39" s="193">
        <f t="shared" si="64"/>
        <v>0</v>
      </c>
      <c r="HP39" s="193">
        <f t="shared" si="64"/>
        <v>0</v>
      </c>
      <c r="HQ39" s="193">
        <f t="shared" si="64"/>
        <v>0</v>
      </c>
      <c r="HR39" s="193">
        <f t="shared" si="64"/>
        <v>0</v>
      </c>
      <c r="HS39" s="193">
        <f t="shared" si="64"/>
        <v>0</v>
      </c>
      <c r="HT39" s="193">
        <f t="shared" si="64"/>
        <v>0</v>
      </c>
      <c r="HU39" s="193">
        <f t="shared" si="64"/>
        <v>0</v>
      </c>
      <c r="HV39" s="193">
        <f t="shared" si="64"/>
        <v>0</v>
      </c>
      <c r="HW39" s="193">
        <f t="shared" si="64"/>
        <v>0</v>
      </c>
      <c r="HX39" s="193">
        <f t="shared" si="64"/>
        <v>0</v>
      </c>
      <c r="HY39" s="193">
        <f t="shared" si="64"/>
        <v>0</v>
      </c>
      <c r="HZ39" s="193">
        <f t="shared" si="64"/>
        <v>0</v>
      </c>
      <c r="IA39" s="193">
        <f t="shared" si="64"/>
        <v>0</v>
      </c>
      <c r="IB39" s="193">
        <f t="shared" si="64"/>
        <v>0</v>
      </c>
      <c r="IC39" s="193">
        <f t="shared" si="64"/>
        <v>0</v>
      </c>
      <c r="ID39" s="193">
        <f t="shared" si="64"/>
        <v>0</v>
      </c>
      <c r="IE39" s="193">
        <f t="shared" si="64"/>
        <v>0</v>
      </c>
      <c r="IF39" s="193">
        <f t="shared" si="64"/>
        <v>0</v>
      </c>
      <c r="IG39" s="193">
        <f t="shared" si="64"/>
        <v>0</v>
      </c>
      <c r="IH39" s="193">
        <f t="shared" si="64"/>
        <v>0</v>
      </c>
      <c r="II39" s="193">
        <f t="shared" si="64"/>
        <v>0</v>
      </c>
      <c r="IJ39" s="193">
        <f t="shared" si="64"/>
        <v>0</v>
      </c>
      <c r="IK39" s="193">
        <f t="shared" si="64"/>
        <v>0</v>
      </c>
      <c r="IL39" s="193">
        <f t="shared" si="64"/>
        <v>0</v>
      </c>
      <c r="IM39" s="193">
        <f t="shared" si="64"/>
        <v>0</v>
      </c>
      <c r="IN39" s="193">
        <f t="shared" si="64"/>
        <v>0</v>
      </c>
      <c r="IO39" s="193">
        <f t="shared" si="64"/>
        <v>0</v>
      </c>
      <c r="IP39" s="193">
        <f t="shared" ref="IP39:KU39" si="65">ROUND(IP29*IP37,2)</f>
        <v>0</v>
      </c>
      <c r="IQ39" s="193">
        <f t="shared" si="65"/>
        <v>0</v>
      </c>
      <c r="IR39" s="193">
        <f t="shared" si="65"/>
        <v>0</v>
      </c>
      <c r="IS39" s="193">
        <f t="shared" si="65"/>
        <v>0</v>
      </c>
      <c r="IT39" s="193">
        <f t="shared" si="65"/>
        <v>0</v>
      </c>
      <c r="IU39" s="193">
        <f t="shared" si="65"/>
        <v>0</v>
      </c>
      <c r="IV39" s="193">
        <f t="shared" si="65"/>
        <v>0</v>
      </c>
      <c r="IW39" s="193">
        <f t="shared" si="65"/>
        <v>0</v>
      </c>
      <c r="IX39" s="193">
        <f t="shared" si="65"/>
        <v>0</v>
      </c>
      <c r="IY39" s="193">
        <f t="shared" si="65"/>
        <v>0</v>
      </c>
      <c r="IZ39" s="193">
        <f t="shared" si="65"/>
        <v>0</v>
      </c>
      <c r="JA39" s="193">
        <f t="shared" si="65"/>
        <v>0</v>
      </c>
      <c r="JB39" s="193">
        <f t="shared" si="65"/>
        <v>0</v>
      </c>
      <c r="JC39" s="193">
        <f t="shared" si="65"/>
        <v>0</v>
      </c>
      <c r="JD39" s="193">
        <f t="shared" si="65"/>
        <v>0</v>
      </c>
      <c r="JE39" s="193">
        <f t="shared" si="65"/>
        <v>0</v>
      </c>
      <c r="JF39" s="193">
        <f t="shared" si="65"/>
        <v>0</v>
      </c>
      <c r="JG39" s="193">
        <f t="shared" si="65"/>
        <v>0</v>
      </c>
      <c r="JH39" s="193">
        <f t="shared" si="65"/>
        <v>0</v>
      </c>
      <c r="JI39" s="193">
        <f t="shared" si="65"/>
        <v>0</v>
      </c>
      <c r="JJ39" s="193">
        <f t="shared" si="65"/>
        <v>0</v>
      </c>
      <c r="JK39" s="193">
        <f t="shared" si="65"/>
        <v>0</v>
      </c>
      <c r="JL39" s="193">
        <f t="shared" si="65"/>
        <v>0</v>
      </c>
      <c r="JM39" s="193">
        <f t="shared" si="65"/>
        <v>0</v>
      </c>
      <c r="JN39" s="193">
        <f t="shared" si="65"/>
        <v>0</v>
      </c>
      <c r="JO39" s="193">
        <f t="shared" si="65"/>
        <v>0</v>
      </c>
      <c r="JP39" s="193">
        <f t="shared" si="65"/>
        <v>0</v>
      </c>
      <c r="JQ39" s="193">
        <f t="shared" si="65"/>
        <v>0</v>
      </c>
      <c r="JR39" s="193">
        <f t="shared" si="65"/>
        <v>0</v>
      </c>
      <c r="JS39" s="193">
        <f t="shared" si="65"/>
        <v>0</v>
      </c>
      <c r="JT39" s="193">
        <f t="shared" si="65"/>
        <v>0</v>
      </c>
      <c r="JU39" s="193">
        <f t="shared" si="65"/>
        <v>0</v>
      </c>
      <c r="JV39" s="193">
        <f t="shared" si="65"/>
        <v>0</v>
      </c>
      <c r="JW39" s="193">
        <f t="shared" si="65"/>
        <v>0</v>
      </c>
      <c r="JX39" s="193">
        <f t="shared" si="65"/>
        <v>0</v>
      </c>
      <c r="JY39" s="193">
        <f t="shared" si="65"/>
        <v>0</v>
      </c>
      <c r="JZ39" s="193">
        <f t="shared" si="65"/>
        <v>0</v>
      </c>
      <c r="KA39" s="193">
        <f t="shared" si="65"/>
        <v>0</v>
      </c>
      <c r="KB39" s="193">
        <f t="shared" si="65"/>
        <v>0</v>
      </c>
      <c r="KC39" s="193">
        <f t="shared" si="65"/>
        <v>0</v>
      </c>
      <c r="KD39" s="193">
        <f t="shared" si="65"/>
        <v>0</v>
      </c>
      <c r="KE39" s="193">
        <f t="shared" si="65"/>
        <v>0</v>
      </c>
      <c r="KF39" s="193">
        <f t="shared" si="65"/>
        <v>0</v>
      </c>
      <c r="KG39" s="193">
        <f t="shared" si="65"/>
        <v>0</v>
      </c>
      <c r="KH39" s="193">
        <f t="shared" si="65"/>
        <v>0</v>
      </c>
      <c r="KI39" s="193">
        <f t="shared" si="65"/>
        <v>0</v>
      </c>
      <c r="KJ39" s="193">
        <f t="shared" si="65"/>
        <v>0</v>
      </c>
      <c r="KK39" s="193">
        <f t="shared" si="65"/>
        <v>0</v>
      </c>
      <c r="KL39" s="193">
        <f t="shared" si="65"/>
        <v>0</v>
      </c>
      <c r="KM39" s="193">
        <f t="shared" si="65"/>
        <v>0</v>
      </c>
      <c r="KN39" s="193">
        <f t="shared" si="65"/>
        <v>0</v>
      </c>
      <c r="KO39" s="193">
        <f t="shared" si="65"/>
        <v>0</v>
      </c>
      <c r="KP39" s="193">
        <f t="shared" si="65"/>
        <v>0</v>
      </c>
      <c r="KQ39" s="193">
        <f t="shared" si="65"/>
        <v>0</v>
      </c>
      <c r="KR39" s="193">
        <f t="shared" si="65"/>
        <v>0</v>
      </c>
      <c r="KS39" s="193">
        <f t="shared" si="65"/>
        <v>0</v>
      </c>
      <c r="KT39" s="193">
        <f t="shared" si="65"/>
        <v>0</v>
      </c>
      <c r="KU39" s="193">
        <f t="shared" si="65"/>
        <v>0</v>
      </c>
    </row>
    <row r="41" spans="2:307" x14ac:dyDescent="0.15">
      <c r="B41" s="1173" t="s">
        <v>850</v>
      </c>
      <c r="C41" s="1173"/>
      <c r="D41" s="1173"/>
      <c r="E41" s="1173"/>
      <c r="F41" s="1173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4"/>
      <c r="EB41" s="174"/>
      <c r="EC41" s="174"/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4"/>
      <c r="EO41" s="174"/>
      <c r="EP41" s="174"/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4"/>
      <c r="FB41" s="174"/>
      <c r="FC41" s="174"/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4"/>
      <c r="FO41" s="174"/>
      <c r="FP41" s="174"/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4"/>
      <c r="GB41" s="174"/>
      <c r="GC41" s="174"/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4"/>
      <c r="GO41" s="174"/>
      <c r="GP41" s="174"/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4"/>
      <c r="HB41" s="174"/>
      <c r="HC41" s="174"/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4"/>
      <c r="HO41" s="174"/>
      <c r="HP41" s="174"/>
      <c r="HQ41" s="174"/>
      <c r="HR41" s="174"/>
      <c r="HS41" s="174"/>
      <c r="HT41" s="174"/>
      <c r="HU41" s="174"/>
      <c r="HV41" s="174"/>
      <c r="HW41" s="174"/>
      <c r="HX41" s="174"/>
      <c r="HY41" s="174"/>
      <c r="HZ41" s="174"/>
      <c r="IA41" s="174"/>
      <c r="IB41" s="174"/>
      <c r="IC41" s="174"/>
      <c r="ID41" s="174"/>
      <c r="IE41" s="174"/>
      <c r="IF41" s="174"/>
      <c r="IG41" s="174"/>
      <c r="IH41" s="174"/>
      <c r="II41" s="174"/>
      <c r="IJ41" s="174"/>
      <c r="IK41" s="174"/>
      <c r="IL41" s="174"/>
      <c r="IM41" s="174"/>
      <c r="IN41" s="174"/>
      <c r="IO41" s="174"/>
      <c r="IP41" s="174"/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4"/>
      <c r="JB41" s="174"/>
      <c r="JC41" s="174"/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4"/>
      <c r="JO41" s="174"/>
      <c r="JP41" s="174"/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4"/>
      <c r="KB41" s="174"/>
      <c r="KC41" s="174"/>
      <c r="KD41" s="174"/>
      <c r="KE41" s="174"/>
      <c r="KF41" s="174"/>
      <c r="KG41" s="174"/>
      <c r="KH41" s="174"/>
      <c r="KI41" s="174"/>
      <c r="KJ41" s="174"/>
      <c r="KK41" s="174"/>
      <c r="KL41" s="174"/>
      <c r="KM41" s="174"/>
      <c r="KN41" s="174"/>
      <c r="KO41" s="174"/>
      <c r="KP41" s="174"/>
      <c r="KQ41" s="174"/>
      <c r="KR41" s="174"/>
      <c r="KS41" s="174"/>
      <c r="KT41" s="174"/>
      <c r="KU41" s="174"/>
    </row>
    <row r="42" spans="2:307" s="376" customFormat="1" x14ac:dyDescent="0.15">
      <c r="B42" s="175"/>
      <c r="C42" s="200"/>
      <c r="D42" s="200"/>
      <c r="E42" s="200"/>
      <c r="F42" s="198"/>
      <c r="G42" s="178" t="s">
        <v>31</v>
      </c>
      <c r="H42" s="179" t="s">
        <v>302</v>
      </c>
      <c r="I42" s="179" t="s">
        <v>303</v>
      </c>
      <c r="J42" s="179" t="s">
        <v>304</v>
      </c>
      <c r="K42" s="179" t="s">
        <v>305</v>
      </c>
      <c r="L42" s="179" t="s">
        <v>306</v>
      </c>
      <c r="M42" s="179" t="s">
        <v>307</v>
      </c>
      <c r="N42" s="179" t="s">
        <v>308</v>
      </c>
      <c r="O42" s="179" t="s">
        <v>309</v>
      </c>
      <c r="P42" s="179" t="s">
        <v>310</v>
      </c>
      <c r="Q42" s="179" t="s">
        <v>311</v>
      </c>
      <c r="R42" s="179" t="s">
        <v>312</v>
      </c>
      <c r="S42" s="179" t="s">
        <v>313</v>
      </c>
      <c r="T42" s="179" t="s">
        <v>314</v>
      </c>
      <c r="U42" s="179" t="s">
        <v>315</v>
      </c>
      <c r="V42" s="179" t="s">
        <v>316</v>
      </c>
      <c r="W42" s="179" t="s">
        <v>317</v>
      </c>
      <c r="X42" s="179" t="s">
        <v>318</v>
      </c>
      <c r="Y42" s="179" t="s">
        <v>319</v>
      </c>
      <c r="Z42" s="179" t="s">
        <v>320</v>
      </c>
      <c r="AA42" s="179" t="s">
        <v>321</v>
      </c>
      <c r="AB42" s="179" t="s">
        <v>322</v>
      </c>
      <c r="AC42" s="179" t="s">
        <v>323</v>
      </c>
      <c r="AD42" s="179" t="s">
        <v>324</v>
      </c>
      <c r="AE42" s="179" t="s">
        <v>325</v>
      </c>
      <c r="AF42" s="179" t="s">
        <v>326</v>
      </c>
      <c r="AG42" s="179" t="s">
        <v>327</v>
      </c>
      <c r="AH42" s="179" t="s">
        <v>328</v>
      </c>
      <c r="AI42" s="179" t="s">
        <v>329</v>
      </c>
      <c r="AJ42" s="179" t="s">
        <v>330</v>
      </c>
      <c r="AK42" s="179" t="s">
        <v>331</v>
      </c>
      <c r="AL42" s="179" t="s">
        <v>332</v>
      </c>
      <c r="AM42" s="179" t="s">
        <v>333</v>
      </c>
      <c r="AN42" s="179" t="s">
        <v>334</v>
      </c>
      <c r="AO42" s="179" t="s">
        <v>335</v>
      </c>
      <c r="AP42" s="179" t="s">
        <v>336</v>
      </c>
      <c r="AQ42" s="179" t="s">
        <v>337</v>
      </c>
      <c r="AR42" s="179" t="s">
        <v>338</v>
      </c>
      <c r="AS42" s="179" t="s">
        <v>339</v>
      </c>
      <c r="AT42" s="179" t="s">
        <v>340</v>
      </c>
      <c r="AU42" s="179" t="s">
        <v>341</v>
      </c>
      <c r="AV42" s="179" t="s">
        <v>342</v>
      </c>
      <c r="AW42" s="179" t="s">
        <v>343</v>
      </c>
      <c r="AX42" s="179" t="s">
        <v>344</v>
      </c>
      <c r="AY42" s="179" t="s">
        <v>345</v>
      </c>
      <c r="AZ42" s="179" t="s">
        <v>346</v>
      </c>
      <c r="BA42" s="179" t="s">
        <v>347</v>
      </c>
      <c r="BB42" s="179" t="s">
        <v>348</v>
      </c>
      <c r="BC42" s="179" t="s">
        <v>349</v>
      </c>
      <c r="BD42" s="179" t="s">
        <v>350</v>
      </c>
      <c r="BE42" s="179" t="s">
        <v>351</v>
      </c>
      <c r="BF42" s="179" t="s">
        <v>1365</v>
      </c>
      <c r="BG42" s="179" t="s">
        <v>1366</v>
      </c>
      <c r="BH42" s="179" t="s">
        <v>1367</v>
      </c>
      <c r="BI42" s="179" t="s">
        <v>1368</v>
      </c>
      <c r="BJ42" s="179" t="s">
        <v>1369</v>
      </c>
      <c r="BK42" s="179" t="s">
        <v>1370</v>
      </c>
      <c r="BL42" s="179" t="s">
        <v>1371</v>
      </c>
      <c r="BM42" s="179" t="s">
        <v>1372</v>
      </c>
      <c r="BN42" s="179" t="s">
        <v>1373</v>
      </c>
      <c r="BO42" s="179" t="s">
        <v>1374</v>
      </c>
      <c r="BP42" s="179" t="s">
        <v>1375</v>
      </c>
      <c r="BQ42" s="179" t="s">
        <v>1376</v>
      </c>
      <c r="BR42" s="179" t="s">
        <v>1377</v>
      </c>
      <c r="BS42" s="179" t="s">
        <v>1378</v>
      </c>
      <c r="BT42" s="179" t="s">
        <v>1379</v>
      </c>
      <c r="BU42" s="179" t="s">
        <v>1380</v>
      </c>
      <c r="BV42" s="179" t="s">
        <v>1381</v>
      </c>
      <c r="BW42" s="179" t="s">
        <v>1382</v>
      </c>
      <c r="BX42" s="179" t="s">
        <v>1383</v>
      </c>
      <c r="BY42" s="179" t="s">
        <v>1384</v>
      </c>
      <c r="BZ42" s="179" t="s">
        <v>1385</v>
      </c>
      <c r="CA42" s="179" t="s">
        <v>1386</v>
      </c>
      <c r="CB42" s="179" t="s">
        <v>1387</v>
      </c>
      <c r="CC42" s="179" t="s">
        <v>1388</v>
      </c>
      <c r="CD42" s="179" t="s">
        <v>1389</v>
      </c>
      <c r="CE42" s="179" t="s">
        <v>1390</v>
      </c>
      <c r="CF42" s="179" t="s">
        <v>1391</v>
      </c>
      <c r="CG42" s="179" t="s">
        <v>1392</v>
      </c>
      <c r="CH42" s="179" t="s">
        <v>1393</v>
      </c>
      <c r="CI42" s="179" t="s">
        <v>1394</v>
      </c>
      <c r="CJ42" s="179" t="s">
        <v>1395</v>
      </c>
      <c r="CK42" s="179" t="s">
        <v>1396</v>
      </c>
      <c r="CL42" s="179" t="s">
        <v>1397</v>
      </c>
      <c r="CM42" s="179" t="s">
        <v>1398</v>
      </c>
      <c r="CN42" s="179" t="s">
        <v>1399</v>
      </c>
      <c r="CO42" s="179" t="s">
        <v>1400</v>
      </c>
      <c r="CP42" s="179" t="s">
        <v>1401</v>
      </c>
      <c r="CQ42" s="179" t="s">
        <v>1402</v>
      </c>
      <c r="CR42" s="179" t="s">
        <v>1403</v>
      </c>
      <c r="CS42" s="179" t="s">
        <v>1404</v>
      </c>
      <c r="CT42" s="179" t="s">
        <v>1405</v>
      </c>
      <c r="CU42" s="179" t="s">
        <v>1406</v>
      </c>
      <c r="CV42" s="179" t="s">
        <v>1407</v>
      </c>
      <c r="CW42" s="179" t="s">
        <v>1408</v>
      </c>
      <c r="CX42" s="179" t="s">
        <v>1409</v>
      </c>
      <c r="CY42" s="179" t="s">
        <v>1410</v>
      </c>
      <c r="CZ42" s="179" t="s">
        <v>1411</v>
      </c>
      <c r="DA42" s="179" t="s">
        <v>1412</v>
      </c>
      <c r="DB42" s="179" t="s">
        <v>1413</v>
      </c>
      <c r="DC42" s="179" t="s">
        <v>1414</v>
      </c>
      <c r="DD42" s="179" t="s">
        <v>1415</v>
      </c>
      <c r="DE42" s="179" t="s">
        <v>1416</v>
      </c>
      <c r="DF42" s="179" t="s">
        <v>1417</v>
      </c>
      <c r="DG42" s="179" t="s">
        <v>1418</v>
      </c>
      <c r="DH42" s="179" t="s">
        <v>1419</v>
      </c>
      <c r="DI42" s="179" t="s">
        <v>1420</v>
      </c>
      <c r="DJ42" s="179" t="s">
        <v>1421</v>
      </c>
      <c r="DK42" s="179" t="s">
        <v>1422</v>
      </c>
      <c r="DL42" s="179" t="s">
        <v>1423</v>
      </c>
      <c r="DM42" s="179" t="s">
        <v>1424</v>
      </c>
      <c r="DN42" s="179" t="s">
        <v>1425</v>
      </c>
      <c r="DO42" s="179" t="s">
        <v>1426</v>
      </c>
      <c r="DP42" s="179" t="s">
        <v>1427</v>
      </c>
      <c r="DQ42" s="179" t="s">
        <v>1428</v>
      </c>
      <c r="DR42" s="179" t="s">
        <v>1429</v>
      </c>
      <c r="DS42" s="179" t="s">
        <v>1430</v>
      </c>
      <c r="DT42" s="179" t="s">
        <v>1431</v>
      </c>
      <c r="DU42" s="179" t="s">
        <v>1432</v>
      </c>
      <c r="DV42" s="179" t="s">
        <v>1433</v>
      </c>
      <c r="DW42" s="179" t="s">
        <v>1434</v>
      </c>
      <c r="DX42" s="179" t="s">
        <v>1435</v>
      </c>
      <c r="DY42" s="179" t="s">
        <v>1436</v>
      </c>
      <c r="DZ42" s="179" t="s">
        <v>1437</v>
      </c>
      <c r="EA42" s="179" t="s">
        <v>1438</v>
      </c>
      <c r="EB42" s="179" t="s">
        <v>1439</v>
      </c>
      <c r="EC42" s="179" t="s">
        <v>1440</v>
      </c>
      <c r="ED42" s="179" t="s">
        <v>1441</v>
      </c>
      <c r="EE42" s="179" t="s">
        <v>1442</v>
      </c>
      <c r="EF42" s="179" t="s">
        <v>1443</v>
      </c>
      <c r="EG42" s="179" t="s">
        <v>1444</v>
      </c>
      <c r="EH42" s="179" t="s">
        <v>1445</v>
      </c>
      <c r="EI42" s="179" t="s">
        <v>1446</v>
      </c>
      <c r="EJ42" s="179" t="s">
        <v>1447</v>
      </c>
      <c r="EK42" s="179" t="s">
        <v>1448</v>
      </c>
      <c r="EL42" s="179" t="s">
        <v>1449</v>
      </c>
      <c r="EM42" s="179" t="s">
        <v>1450</v>
      </c>
      <c r="EN42" s="179" t="s">
        <v>1451</v>
      </c>
      <c r="EO42" s="179" t="s">
        <v>1452</v>
      </c>
      <c r="EP42" s="179" t="s">
        <v>1453</v>
      </c>
      <c r="EQ42" s="179" t="s">
        <v>1454</v>
      </c>
      <c r="ER42" s="179" t="s">
        <v>1455</v>
      </c>
      <c r="ES42" s="179" t="s">
        <v>1456</v>
      </c>
      <c r="ET42" s="179" t="s">
        <v>1457</v>
      </c>
      <c r="EU42" s="179" t="s">
        <v>1458</v>
      </c>
      <c r="EV42" s="179" t="s">
        <v>1459</v>
      </c>
      <c r="EW42" s="179" t="s">
        <v>1460</v>
      </c>
      <c r="EX42" s="179" t="s">
        <v>1461</v>
      </c>
      <c r="EY42" s="179" t="s">
        <v>1462</v>
      </c>
      <c r="EZ42" s="179" t="s">
        <v>1463</v>
      </c>
      <c r="FA42" s="179" t="s">
        <v>1464</v>
      </c>
      <c r="FB42" s="179" t="s">
        <v>1465</v>
      </c>
      <c r="FC42" s="179" t="s">
        <v>1466</v>
      </c>
      <c r="FD42" s="179" t="s">
        <v>1467</v>
      </c>
      <c r="FE42" s="179" t="s">
        <v>1468</v>
      </c>
      <c r="FF42" s="179" t="s">
        <v>1469</v>
      </c>
      <c r="FG42" s="179" t="s">
        <v>1470</v>
      </c>
      <c r="FH42" s="179" t="s">
        <v>1471</v>
      </c>
      <c r="FI42" s="179" t="s">
        <v>1472</v>
      </c>
      <c r="FJ42" s="179" t="s">
        <v>1473</v>
      </c>
      <c r="FK42" s="179" t="s">
        <v>1474</v>
      </c>
      <c r="FL42" s="179" t="s">
        <v>1475</v>
      </c>
      <c r="FM42" s="179" t="s">
        <v>1476</v>
      </c>
      <c r="FN42" s="179" t="s">
        <v>1477</v>
      </c>
      <c r="FO42" s="179" t="s">
        <v>1478</v>
      </c>
      <c r="FP42" s="179" t="s">
        <v>1479</v>
      </c>
      <c r="FQ42" s="179" t="s">
        <v>1480</v>
      </c>
      <c r="FR42" s="179" t="s">
        <v>1481</v>
      </c>
      <c r="FS42" s="179" t="s">
        <v>1482</v>
      </c>
      <c r="FT42" s="179" t="s">
        <v>1483</v>
      </c>
      <c r="FU42" s="179" t="s">
        <v>1484</v>
      </c>
      <c r="FV42" s="179" t="s">
        <v>1485</v>
      </c>
      <c r="FW42" s="179" t="s">
        <v>1486</v>
      </c>
      <c r="FX42" s="179" t="s">
        <v>1487</v>
      </c>
      <c r="FY42" s="179" t="s">
        <v>1488</v>
      </c>
      <c r="FZ42" s="179" t="s">
        <v>1489</v>
      </c>
      <c r="GA42" s="179" t="s">
        <v>1490</v>
      </c>
      <c r="GB42" s="179" t="s">
        <v>1491</v>
      </c>
      <c r="GC42" s="179" t="s">
        <v>1492</v>
      </c>
      <c r="GD42" s="179" t="s">
        <v>1493</v>
      </c>
      <c r="GE42" s="179" t="s">
        <v>1494</v>
      </c>
      <c r="GF42" s="179" t="s">
        <v>1495</v>
      </c>
      <c r="GG42" s="179" t="s">
        <v>1496</v>
      </c>
      <c r="GH42" s="179" t="s">
        <v>1497</v>
      </c>
      <c r="GI42" s="179" t="s">
        <v>1498</v>
      </c>
      <c r="GJ42" s="179" t="s">
        <v>1499</v>
      </c>
      <c r="GK42" s="179" t="s">
        <v>1500</v>
      </c>
      <c r="GL42" s="179" t="s">
        <v>1501</v>
      </c>
      <c r="GM42" s="179" t="s">
        <v>1502</v>
      </c>
      <c r="GN42" s="179" t="s">
        <v>1503</v>
      </c>
      <c r="GO42" s="179" t="s">
        <v>1504</v>
      </c>
      <c r="GP42" s="179" t="s">
        <v>1505</v>
      </c>
      <c r="GQ42" s="179" t="s">
        <v>1506</v>
      </c>
      <c r="GR42" s="179" t="s">
        <v>1507</v>
      </c>
      <c r="GS42" s="179" t="s">
        <v>1508</v>
      </c>
      <c r="GT42" s="179" t="s">
        <v>1509</v>
      </c>
      <c r="GU42" s="179" t="s">
        <v>1510</v>
      </c>
      <c r="GV42" s="179" t="s">
        <v>1511</v>
      </c>
      <c r="GW42" s="179" t="s">
        <v>1512</v>
      </c>
      <c r="GX42" s="179" t="s">
        <v>1513</v>
      </c>
      <c r="GY42" s="179" t="s">
        <v>1514</v>
      </c>
      <c r="GZ42" s="179" t="s">
        <v>1515</v>
      </c>
      <c r="HA42" s="179" t="s">
        <v>1516</v>
      </c>
      <c r="HB42" s="179" t="s">
        <v>1517</v>
      </c>
      <c r="HC42" s="179" t="s">
        <v>1518</v>
      </c>
      <c r="HD42" s="179" t="s">
        <v>1519</v>
      </c>
      <c r="HE42" s="179" t="s">
        <v>1520</v>
      </c>
      <c r="HF42" s="179" t="s">
        <v>1521</v>
      </c>
      <c r="HG42" s="179" t="s">
        <v>1522</v>
      </c>
      <c r="HH42" s="179" t="s">
        <v>1523</v>
      </c>
      <c r="HI42" s="179" t="s">
        <v>1524</v>
      </c>
      <c r="HJ42" s="179" t="s">
        <v>1525</v>
      </c>
      <c r="HK42" s="179" t="s">
        <v>1526</v>
      </c>
      <c r="HL42" s="179" t="s">
        <v>1527</v>
      </c>
      <c r="HM42" s="179" t="s">
        <v>1528</v>
      </c>
      <c r="HN42" s="179" t="s">
        <v>1529</v>
      </c>
      <c r="HO42" s="179" t="s">
        <v>1530</v>
      </c>
      <c r="HP42" s="179" t="s">
        <v>1531</v>
      </c>
      <c r="HQ42" s="179" t="s">
        <v>1532</v>
      </c>
      <c r="HR42" s="179" t="s">
        <v>1533</v>
      </c>
      <c r="HS42" s="179" t="s">
        <v>1534</v>
      </c>
      <c r="HT42" s="179" t="s">
        <v>1535</v>
      </c>
      <c r="HU42" s="179" t="s">
        <v>1536</v>
      </c>
      <c r="HV42" s="179" t="s">
        <v>1537</v>
      </c>
      <c r="HW42" s="179" t="s">
        <v>1538</v>
      </c>
      <c r="HX42" s="179" t="s">
        <v>1539</v>
      </c>
      <c r="HY42" s="179" t="s">
        <v>1540</v>
      </c>
      <c r="HZ42" s="179" t="s">
        <v>1541</v>
      </c>
      <c r="IA42" s="179" t="s">
        <v>1542</v>
      </c>
      <c r="IB42" s="179" t="s">
        <v>1543</v>
      </c>
      <c r="IC42" s="179" t="s">
        <v>1544</v>
      </c>
      <c r="ID42" s="179" t="s">
        <v>1545</v>
      </c>
      <c r="IE42" s="179" t="s">
        <v>1546</v>
      </c>
      <c r="IF42" s="179" t="s">
        <v>1547</v>
      </c>
      <c r="IG42" s="179" t="s">
        <v>1548</v>
      </c>
      <c r="IH42" s="179" t="s">
        <v>1549</v>
      </c>
      <c r="II42" s="179" t="s">
        <v>1550</v>
      </c>
      <c r="IJ42" s="179" t="s">
        <v>1551</v>
      </c>
      <c r="IK42" s="179" t="s">
        <v>1552</v>
      </c>
      <c r="IL42" s="179" t="s">
        <v>1553</v>
      </c>
      <c r="IM42" s="179" t="s">
        <v>1554</v>
      </c>
      <c r="IN42" s="179" t="s">
        <v>1555</v>
      </c>
      <c r="IO42" s="179" t="s">
        <v>1556</v>
      </c>
      <c r="IP42" s="179" t="s">
        <v>1557</v>
      </c>
      <c r="IQ42" s="179" t="s">
        <v>1558</v>
      </c>
      <c r="IR42" s="179" t="s">
        <v>1559</v>
      </c>
      <c r="IS42" s="179" t="s">
        <v>1560</v>
      </c>
      <c r="IT42" s="179" t="s">
        <v>1561</v>
      </c>
      <c r="IU42" s="179" t="s">
        <v>1562</v>
      </c>
      <c r="IV42" s="179" t="s">
        <v>1563</v>
      </c>
      <c r="IW42" s="179" t="s">
        <v>1564</v>
      </c>
      <c r="IX42" s="179" t="s">
        <v>1565</v>
      </c>
      <c r="IY42" s="179" t="s">
        <v>1566</v>
      </c>
      <c r="IZ42" s="179" t="s">
        <v>1567</v>
      </c>
      <c r="JA42" s="179" t="s">
        <v>1568</v>
      </c>
      <c r="JB42" s="179" t="s">
        <v>1569</v>
      </c>
      <c r="JC42" s="179" t="s">
        <v>1570</v>
      </c>
      <c r="JD42" s="179" t="s">
        <v>1571</v>
      </c>
      <c r="JE42" s="179" t="s">
        <v>1572</v>
      </c>
      <c r="JF42" s="179" t="s">
        <v>1573</v>
      </c>
      <c r="JG42" s="179" t="s">
        <v>1574</v>
      </c>
      <c r="JH42" s="179" t="s">
        <v>1575</v>
      </c>
      <c r="JI42" s="179" t="s">
        <v>1576</v>
      </c>
      <c r="JJ42" s="179" t="s">
        <v>1577</v>
      </c>
      <c r="JK42" s="179" t="s">
        <v>1578</v>
      </c>
      <c r="JL42" s="179" t="s">
        <v>1579</v>
      </c>
      <c r="JM42" s="179" t="s">
        <v>1580</v>
      </c>
      <c r="JN42" s="179" t="s">
        <v>1581</v>
      </c>
      <c r="JO42" s="179" t="s">
        <v>1582</v>
      </c>
      <c r="JP42" s="179" t="s">
        <v>1583</v>
      </c>
      <c r="JQ42" s="179" t="s">
        <v>1584</v>
      </c>
      <c r="JR42" s="179" t="s">
        <v>1585</v>
      </c>
      <c r="JS42" s="179" t="s">
        <v>1586</v>
      </c>
      <c r="JT42" s="179" t="s">
        <v>1587</v>
      </c>
      <c r="JU42" s="179" t="s">
        <v>1588</v>
      </c>
      <c r="JV42" s="179" t="s">
        <v>1589</v>
      </c>
      <c r="JW42" s="179" t="s">
        <v>1590</v>
      </c>
      <c r="JX42" s="179" t="s">
        <v>1591</v>
      </c>
      <c r="JY42" s="179" t="s">
        <v>1592</v>
      </c>
      <c r="JZ42" s="179" t="s">
        <v>1593</v>
      </c>
      <c r="KA42" s="179" t="s">
        <v>1594</v>
      </c>
      <c r="KB42" s="179" t="s">
        <v>1595</v>
      </c>
      <c r="KC42" s="179" t="s">
        <v>1596</v>
      </c>
      <c r="KD42" s="179" t="s">
        <v>1597</v>
      </c>
      <c r="KE42" s="179" t="s">
        <v>1598</v>
      </c>
      <c r="KF42" s="179" t="s">
        <v>1599</v>
      </c>
      <c r="KG42" s="179" t="s">
        <v>1600</v>
      </c>
      <c r="KH42" s="179" t="s">
        <v>1601</v>
      </c>
      <c r="KI42" s="179" t="s">
        <v>1602</v>
      </c>
      <c r="KJ42" s="179" t="s">
        <v>1603</v>
      </c>
      <c r="KK42" s="179" t="s">
        <v>1604</v>
      </c>
      <c r="KL42" s="179" t="s">
        <v>1605</v>
      </c>
      <c r="KM42" s="179" t="s">
        <v>1606</v>
      </c>
      <c r="KN42" s="179" t="s">
        <v>1607</v>
      </c>
      <c r="KO42" s="179" t="s">
        <v>1608</v>
      </c>
      <c r="KP42" s="179" t="s">
        <v>1609</v>
      </c>
      <c r="KQ42" s="179" t="s">
        <v>1610</v>
      </c>
      <c r="KR42" s="179" t="s">
        <v>1611</v>
      </c>
      <c r="KS42" s="179" t="s">
        <v>1612</v>
      </c>
      <c r="KT42" s="179" t="s">
        <v>1613</v>
      </c>
      <c r="KU42" s="179" t="s">
        <v>1614</v>
      </c>
    </row>
    <row r="43" spans="2:307" ht="17" x14ac:dyDescent="0.15">
      <c r="B43" s="175">
        <f>B39+1</f>
        <v>17</v>
      </c>
      <c r="C43" s="201" t="s">
        <v>211</v>
      </c>
      <c r="D43" s="201"/>
      <c r="E43" s="202" t="s">
        <v>362</v>
      </c>
      <c r="F43" s="186" t="s">
        <v>390</v>
      </c>
      <c r="G43" s="196">
        <f>SUM(H43:KU43)</f>
        <v>0</v>
      </c>
      <c r="H43" s="193">
        <f>H20-H39</f>
        <v>0</v>
      </c>
      <c r="I43" s="193">
        <f t="shared" ref="I43:BE43" si="66">I20-I39</f>
        <v>0</v>
      </c>
      <c r="J43" s="193">
        <f t="shared" si="66"/>
        <v>0</v>
      </c>
      <c r="K43" s="193">
        <f t="shared" si="66"/>
        <v>0</v>
      </c>
      <c r="L43" s="193">
        <f t="shared" si="66"/>
        <v>0</v>
      </c>
      <c r="M43" s="193">
        <f t="shared" si="66"/>
        <v>0</v>
      </c>
      <c r="N43" s="193">
        <f t="shared" si="66"/>
        <v>0</v>
      </c>
      <c r="O43" s="193">
        <f t="shared" si="66"/>
        <v>0</v>
      </c>
      <c r="P43" s="193">
        <f t="shared" si="66"/>
        <v>0</v>
      </c>
      <c r="Q43" s="193">
        <f t="shared" si="66"/>
        <v>0</v>
      </c>
      <c r="R43" s="193">
        <f t="shared" si="66"/>
        <v>0</v>
      </c>
      <c r="S43" s="193">
        <f t="shared" si="66"/>
        <v>0</v>
      </c>
      <c r="T43" s="193">
        <f t="shared" si="66"/>
        <v>0</v>
      </c>
      <c r="U43" s="193">
        <f t="shared" si="66"/>
        <v>0</v>
      </c>
      <c r="V43" s="193">
        <f t="shared" si="66"/>
        <v>0</v>
      </c>
      <c r="W43" s="193">
        <f t="shared" si="66"/>
        <v>0</v>
      </c>
      <c r="X43" s="193">
        <f t="shared" si="66"/>
        <v>0</v>
      </c>
      <c r="Y43" s="193">
        <f t="shared" si="66"/>
        <v>0</v>
      </c>
      <c r="Z43" s="193">
        <f t="shared" si="66"/>
        <v>0</v>
      </c>
      <c r="AA43" s="193">
        <f t="shared" si="66"/>
        <v>0</v>
      </c>
      <c r="AB43" s="193">
        <f t="shared" si="66"/>
        <v>0</v>
      </c>
      <c r="AC43" s="193">
        <f t="shared" si="66"/>
        <v>0</v>
      </c>
      <c r="AD43" s="193">
        <f t="shared" si="66"/>
        <v>0</v>
      </c>
      <c r="AE43" s="193">
        <f t="shared" si="66"/>
        <v>0</v>
      </c>
      <c r="AF43" s="193">
        <f t="shared" si="66"/>
        <v>0</v>
      </c>
      <c r="AG43" s="193">
        <f t="shared" si="66"/>
        <v>0</v>
      </c>
      <c r="AH43" s="193">
        <f t="shared" si="66"/>
        <v>0</v>
      </c>
      <c r="AI43" s="193">
        <f t="shared" si="66"/>
        <v>0</v>
      </c>
      <c r="AJ43" s="193">
        <f t="shared" si="66"/>
        <v>0</v>
      </c>
      <c r="AK43" s="193">
        <f t="shared" si="66"/>
        <v>0</v>
      </c>
      <c r="AL43" s="193">
        <f t="shared" si="66"/>
        <v>0</v>
      </c>
      <c r="AM43" s="193">
        <f t="shared" si="66"/>
        <v>0</v>
      </c>
      <c r="AN43" s="193">
        <f t="shared" si="66"/>
        <v>0</v>
      </c>
      <c r="AO43" s="193">
        <f t="shared" si="66"/>
        <v>0</v>
      </c>
      <c r="AP43" s="193">
        <f t="shared" si="66"/>
        <v>0</v>
      </c>
      <c r="AQ43" s="193">
        <f t="shared" si="66"/>
        <v>0</v>
      </c>
      <c r="AR43" s="193">
        <f t="shared" si="66"/>
        <v>0</v>
      </c>
      <c r="AS43" s="193">
        <f t="shared" si="66"/>
        <v>0</v>
      </c>
      <c r="AT43" s="193">
        <f t="shared" si="66"/>
        <v>0</v>
      </c>
      <c r="AU43" s="193">
        <f t="shared" si="66"/>
        <v>0</v>
      </c>
      <c r="AV43" s="193">
        <f t="shared" si="66"/>
        <v>0</v>
      </c>
      <c r="AW43" s="193">
        <f t="shared" si="66"/>
        <v>0</v>
      </c>
      <c r="AX43" s="193">
        <f t="shared" si="66"/>
        <v>0</v>
      </c>
      <c r="AY43" s="193">
        <f t="shared" si="66"/>
        <v>0</v>
      </c>
      <c r="AZ43" s="193">
        <f t="shared" si="66"/>
        <v>0</v>
      </c>
      <c r="BA43" s="193">
        <f t="shared" si="66"/>
        <v>0</v>
      </c>
      <c r="BB43" s="193">
        <f t="shared" si="66"/>
        <v>0</v>
      </c>
      <c r="BC43" s="193">
        <f t="shared" si="66"/>
        <v>0</v>
      </c>
      <c r="BD43" s="193">
        <f t="shared" si="66"/>
        <v>0</v>
      </c>
      <c r="BE43" s="193">
        <f t="shared" si="66"/>
        <v>0</v>
      </c>
      <c r="BF43" s="193">
        <f t="shared" ref="BF43:DQ43" si="67">BF20-BF39</f>
        <v>0</v>
      </c>
      <c r="BG43" s="193">
        <f t="shared" si="67"/>
        <v>0</v>
      </c>
      <c r="BH43" s="193">
        <f t="shared" si="67"/>
        <v>0</v>
      </c>
      <c r="BI43" s="193">
        <f t="shared" si="67"/>
        <v>0</v>
      </c>
      <c r="BJ43" s="193">
        <f t="shared" si="67"/>
        <v>0</v>
      </c>
      <c r="BK43" s="193">
        <f t="shared" si="67"/>
        <v>0</v>
      </c>
      <c r="BL43" s="193">
        <f t="shared" si="67"/>
        <v>0</v>
      </c>
      <c r="BM43" s="193">
        <f t="shared" si="67"/>
        <v>0</v>
      </c>
      <c r="BN43" s="193">
        <f t="shared" si="67"/>
        <v>0</v>
      </c>
      <c r="BO43" s="193">
        <f t="shared" si="67"/>
        <v>0</v>
      </c>
      <c r="BP43" s="193">
        <f t="shared" si="67"/>
        <v>0</v>
      </c>
      <c r="BQ43" s="193">
        <f t="shared" si="67"/>
        <v>0</v>
      </c>
      <c r="BR43" s="193">
        <f t="shared" si="67"/>
        <v>0</v>
      </c>
      <c r="BS43" s="193">
        <f t="shared" si="67"/>
        <v>0</v>
      </c>
      <c r="BT43" s="193">
        <f t="shared" si="67"/>
        <v>0</v>
      </c>
      <c r="BU43" s="193">
        <f t="shared" si="67"/>
        <v>0</v>
      </c>
      <c r="BV43" s="193">
        <f t="shared" si="67"/>
        <v>0</v>
      </c>
      <c r="BW43" s="193">
        <f t="shared" si="67"/>
        <v>0</v>
      </c>
      <c r="BX43" s="193">
        <f t="shared" si="67"/>
        <v>0</v>
      </c>
      <c r="BY43" s="193">
        <f t="shared" si="67"/>
        <v>0</v>
      </c>
      <c r="BZ43" s="193">
        <f t="shared" si="67"/>
        <v>0</v>
      </c>
      <c r="CA43" s="193">
        <f t="shared" si="67"/>
        <v>0</v>
      </c>
      <c r="CB43" s="193">
        <f t="shared" si="67"/>
        <v>0</v>
      </c>
      <c r="CC43" s="193">
        <f t="shared" si="67"/>
        <v>0</v>
      </c>
      <c r="CD43" s="193">
        <f t="shared" si="67"/>
        <v>0</v>
      </c>
      <c r="CE43" s="193">
        <f t="shared" si="67"/>
        <v>0</v>
      </c>
      <c r="CF43" s="193">
        <f t="shared" si="67"/>
        <v>0</v>
      </c>
      <c r="CG43" s="193">
        <f t="shared" si="67"/>
        <v>0</v>
      </c>
      <c r="CH43" s="193">
        <f t="shared" si="67"/>
        <v>0</v>
      </c>
      <c r="CI43" s="193">
        <f t="shared" si="67"/>
        <v>0</v>
      </c>
      <c r="CJ43" s="193">
        <f t="shared" si="67"/>
        <v>0</v>
      </c>
      <c r="CK43" s="193">
        <f t="shared" si="67"/>
        <v>0</v>
      </c>
      <c r="CL43" s="193">
        <f t="shared" si="67"/>
        <v>0</v>
      </c>
      <c r="CM43" s="193">
        <f t="shared" si="67"/>
        <v>0</v>
      </c>
      <c r="CN43" s="193">
        <f t="shared" si="67"/>
        <v>0</v>
      </c>
      <c r="CO43" s="193">
        <f t="shared" si="67"/>
        <v>0</v>
      </c>
      <c r="CP43" s="193">
        <f t="shared" si="67"/>
        <v>0</v>
      </c>
      <c r="CQ43" s="193">
        <f t="shared" si="67"/>
        <v>0</v>
      </c>
      <c r="CR43" s="193">
        <f t="shared" si="67"/>
        <v>0</v>
      </c>
      <c r="CS43" s="193">
        <f t="shared" si="67"/>
        <v>0</v>
      </c>
      <c r="CT43" s="193">
        <f t="shared" si="67"/>
        <v>0</v>
      </c>
      <c r="CU43" s="193">
        <f t="shared" si="67"/>
        <v>0</v>
      </c>
      <c r="CV43" s="193">
        <f t="shared" si="67"/>
        <v>0</v>
      </c>
      <c r="CW43" s="193">
        <f t="shared" si="67"/>
        <v>0</v>
      </c>
      <c r="CX43" s="193">
        <f t="shared" si="67"/>
        <v>0</v>
      </c>
      <c r="CY43" s="193">
        <f t="shared" si="67"/>
        <v>0</v>
      </c>
      <c r="CZ43" s="193">
        <f t="shared" si="67"/>
        <v>0</v>
      </c>
      <c r="DA43" s="193">
        <f t="shared" si="67"/>
        <v>0</v>
      </c>
      <c r="DB43" s="193">
        <f t="shared" si="67"/>
        <v>0</v>
      </c>
      <c r="DC43" s="193">
        <f t="shared" si="67"/>
        <v>0</v>
      </c>
      <c r="DD43" s="193">
        <f t="shared" si="67"/>
        <v>0</v>
      </c>
      <c r="DE43" s="193">
        <f t="shared" si="67"/>
        <v>0</v>
      </c>
      <c r="DF43" s="193">
        <f t="shared" si="67"/>
        <v>0</v>
      </c>
      <c r="DG43" s="193">
        <f t="shared" si="67"/>
        <v>0</v>
      </c>
      <c r="DH43" s="193">
        <f t="shared" si="67"/>
        <v>0</v>
      </c>
      <c r="DI43" s="193">
        <f t="shared" si="67"/>
        <v>0</v>
      </c>
      <c r="DJ43" s="193">
        <f t="shared" si="67"/>
        <v>0</v>
      </c>
      <c r="DK43" s="193">
        <f t="shared" si="67"/>
        <v>0</v>
      </c>
      <c r="DL43" s="193">
        <f t="shared" si="67"/>
        <v>0</v>
      </c>
      <c r="DM43" s="193">
        <f t="shared" si="67"/>
        <v>0</v>
      </c>
      <c r="DN43" s="193">
        <f t="shared" si="67"/>
        <v>0</v>
      </c>
      <c r="DO43" s="193">
        <f t="shared" si="67"/>
        <v>0</v>
      </c>
      <c r="DP43" s="193">
        <f t="shared" si="67"/>
        <v>0</v>
      </c>
      <c r="DQ43" s="193">
        <f t="shared" si="67"/>
        <v>0</v>
      </c>
      <c r="DR43" s="193">
        <f t="shared" ref="DR43:GC43" si="68">DR20-DR39</f>
        <v>0</v>
      </c>
      <c r="DS43" s="193">
        <f t="shared" si="68"/>
        <v>0</v>
      </c>
      <c r="DT43" s="193">
        <f t="shared" si="68"/>
        <v>0</v>
      </c>
      <c r="DU43" s="193">
        <f t="shared" si="68"/>
        <v>0</v>
      </c>
      <c r="DV43" s="193">
        <f t="shared" si="68"/>
        <v>0</v>
      </c>
      <c r="DW43" s="193">
        <f t="shared" si="68"/>
        <v>0</v>
      </c>
      <c r="DX43" s="193">
        <f t="shared" si="68"/>
        <v>0</v>
      </c>
      <c r="DY43" s="193">
        <f t="shared" si="68"/>
        <v>0</v>
      </c>
      <c r="DZ43" s="193">
        <f t="shared" si="68"/>
        <v>0</v>
      </c>
      <c r="EA43" s="193">
        <f t="shared" si="68"/>
        <v>0</v>
      </c>
      <c r="EB43" s="193">
        <f t="shared" si="68"/>
        <v>0</v>
      </c>
      <c r="EC43" s="193">
        <f t="shared" si="68"/>
        <v>0</v>
      </c>
      <c r="ED43" s="193">
        <f t="shared" si="68"/>
        <v>0</v>
      </c>
      <c r="EE43" s="193">
        <f t="shared" si="68"/>
        <v>0</v>
      </c>
      <c r="EF43" s="193">
        <f t="shared" si="68"/>
        <v>0</v>
      </c>
      <c r="EG43" s="193">
        <f t="shared" si="68"/>
        <v>0</v>
      </c>
      <c r="EH43" s="193">
        <f t="shared" si="68"/>
        <v>0</v>
      </c>
      <c r="EI43" s="193">
        <f t="shared" si="68"/>
        <v>0</v>
      </c>
      <c r="EJ43" s="193">
        <f t="shared" si="68"/>
        <v>0</v>
      </c>
      <c r="EK43" s="193">
        <f t="shared" si="68"/>
        <v>0</v>
      </c>
      <c r="EL43" s="193">
        <f t="shared" si="68"/>
        <v>0</v>
      </c>
      <c r="EM43" s="193">
        <f t="shared" si="68"/>
        <v>0</v>
      </c>
      <c r="EN43" s="193">
        <f t="shared" si="68"/>
        <v>0</v>
      </c>
      <c r="EO43" s="193">
        <f t="shared" si="68"/>
        <v>0</v>
      </c>
      <c r="EP43" s="193">
        <f t="shared" si="68"/>
        <v>0</v>
      </c>
      <c r="EQ43" s="193">
        <f t="shared" si="68"/>
        <v>0</v>
      </c>
      <c r="ER43" s="193">
        <f t="shared" si="68"/>
        <v>0</v>
      </c>
      <c r="ES43" s="193">
        <f t="shared" si="68"/>
        <v>0</v>
      </c>
      <c r="ET43" s="193">
        <f t="shared" si="68"/>
        <v>0</v>
      </c>
      <c r="EU43" s="193">
        <f t="shared" si="68"/>
        <v>0</v>
      </c>
      <c r="EV43" s="193">
        <f t="shared" si="68"/>
        <v>0</v>
      </c>
      <c r="EW43" s="193">
        <f t="shared" si="68"/>
        <v>0</v>
      </c>
      <c r="EX43" s="193">
        <f t="shared" si="68"/>
        <v>0</v>
      </c>
      <c r="EY43" s="193">
        <f t="shared" si="68"/>
        <v>0</v>
      </c>
      <c r="EZ43" s="193">
        <f t="shared" si="68"/>
        <v>0</v>
      </c>
      <c r="FA43" s="193">
        <f t="shared" si="68"/>
        <v>0</v>
      </c>
      <c r="FB43" s="193">
        <f t="shared" si="68"/>
        <v>0</v>
      </c>
      <c r="FC43" s="193">
        <f t="shared" si="68"/>
        <v>0</v>
      </c>
      <c r="FD43" s="193">
        <f t="shared" si="68"/>
        <v>0</v>
      </c>
      <c r="FE43" s="193">
        <f t="shared" si="68"/>
        <v>0</v>
      </c>
      <c r="FF43" s="193">
        <f t="shared" si="68"/>
        <v>0</v>
      </c>
      <c r="FG43" s="193">
        <f t="shared" si="68"/>
        <v>0</v>
      </c>
      <c r="FH43" s="193">
        <f t="shared" si="68"/>
        <v>0</v>
      </c>
      <c r="FI43" s="193">
        <f t="shared" si="68"/>
        <v>0</v>
      </c>
      <c r="FJ43" s="193">
        <f t="shared" si="68"/>
        <v>0</v>
      </c>
      <c r="FK43" s="193">
        <f t="shared" si="68"/>
        <v>0</v>
      </c>
      <c r="FL43" s="193">
        <f t="shared" si="68"/>
        <v>0</v>
      </c>
      <c r="FM43" s="193">
        <f t="shared" si="68"/>
        <v>0</v>
      </c>
      <c r="FN43" s="193">
        <f t="shared" si="68"/>
        <v>0</v>
      </c>
      <c r="FO43" s="193">
        <f t="shared" si="68"/>
        <v>0</v>
      </c>
      <c r="FP43" s="193">
        <f t="shared" si="68"/>
        <v>0</v>
      </c>
      <c r="FQ43" s="193">
        <f t="shared" si="68"/>
        <v>0</v>
      </c>
      <c r="FR43" s="193">
        <f t="shared" si="68"/>
        <v>0</v>
      </c>
      <c r="FS43" s="193">
        <f t="shared" si="68"/>
        <v>0</v>
      </c>
      <c r="FT43" s="193">
        <f t="shared" si="68"/>
        <v>0</v>
      </c>
      <c r="FU43" s="193">
        <f t="shared" si="68"/>
        <v>0</v>
      </c>
      <c r="FV43" s="193">
        <f t="shared" si="68"/>
        <v>0</v>
      </c>
      <c r="FW43" s="193">
        <f t="shared" si="68"/>
        <v>0</v>
      </c>
      <c r="FX43" s="193">
        <f t="shared" si="68"/>
        <v>0</v>
      </c>
      <c r="FY43" s="193">
        <f t="shared" si="68"/>
        <v>0</v>
      </c>
      <c r="FZ43" s="193">
        <f t="shared" si="68"/>
        <v>0</v>
      </c>
      <c r="GA43" s="193">
        <f t="shared" si="68"/>
        <v>0</v>
      </c>
      <c r="GB43" s="193">
        <f t="shared" si="68"/>
        <v>0</v>
      </c>
      <c r="GC43" s="193">
        <f t="shared" si="68"/>
        <v>0</v>
      </c>
      <c r="GD43" s="193">
        <f t="shared" ref="GD43:IO43" si="69">GD20-GD39</f>
        <v>0</v>
      </c>
      <c r="GE43" s="193">
        <f t="shared" si="69"/>
        <v>0</v>
      </c>
      <c r="GF43" s="193">
        <f t="shared" si="69"/>
        <v>0</v>
      </c>
      <c r="GG43" s="193">
        <f t="shared" si="69"/>
        <v>0</v>
      </c>
      <c r="GH43" s="193">
        <f t="shared" si="69"/>
        <v>0</v>
      </c>
      <c r="GI43" s="193">
        <f t="shared" si="69"/>
        <v>0</v>
      </c>
      <c r="GJ43" s="193">
        <f t="shared" si="69"/>
        <v>0</v>
      </c>
      <c r="GK43" s="193">
        <f t="shared" si="69"/>
        <v>0</v>
      </c>
      <c r="GL43" s="193">
        <f t="shared" si="69"/>
        <v>0</v>
      </c>
      <c r="GM43" s="193">
        <f t="shared" si="69"/>
        <v>0</v>
      </c>
      <c r="GN43" s="193">
        <f t="shared" si="69"/>
        <v>0</v>
      </c>
      <c r="GO43" s="193">
        <f t="shared" si="69"/>
        <v>0</v>
      </c>
      <c r="GP43" s="193">
        <f t="shared" si="69"/>
        <v>0</v>
      </c>
      <c r="GQ43" s="193">
        <f t="shared" si="69"/>
        <v>0</v>
      </c>
      <c r="GR43" s="193">
        <f t="shared" si="69"/>
        <v>0</v>
      </c>
      <c r="GS43" s="193">
        <f t="shared" si="69"/>
        <v>0</v>
      </c>
      <c r="GT43" s="193">
        <f t="shared" si="69"/>
        <v>0</v>
      </c>
      <c r="GU43" s="193">
        <f t="shared" si="69"/>
        <v>0</v>
      </c>
      <c r="GV43" s="193">
        <f t="shared" si="69"/>
        <v>0</v>
      </c>
      <c r="GW43" s="193">
        <f t="shared" si="69"/>
        <v>0</v>
      </c>
      <c r="GX43" s="193">
        <f t="shared" si="69"/>
        <v>0</v>
      </c>
      <c r="GY43" s="193">
        <f t="shared" si="69"/>
        <v>0</v>
      </c>
      <c r="GZ43" s="193">
        <f t="shared" si="69"/>
        <v>0</v>
      </c>
      <c r="HA43" s="193">
        <f t="shared" si="69"/>
        <v>0</v>
      </c>
      <c r="HB43" s="193">
        <f t="shared" si="69"/>
        <v>0</v>
      </c>
      <c r="HC43" s="193">
        <f t="shared" si="69"/>
        <v>0</v>
      </c>
      <c r="HD43" s="193">
        <f t="shared" si="69"/>
        <v>0</v>
      </c>
      <c r="HE43" s="193">
        <f t="shared" si="69"/>
        <v>0</v>
      </c>
      <c r="HF43" s="193">
        <f t="shared" si="69"/>
        <v>0</v>
      </c>
      <c r="HG43" s="193">
        <f t="shared" si="69"/>
        <v>0</v>
      </c>
      <c r="HH43" s="193">
        <f t="shared" si="69"/>
        <v>0</v>
      </c>
      <c r="HI43" s="193">
        <f t="shared" si="69"/>
        <v>0</v>
      </c>
      <c r="HJ43" s="193">
        <f t="shared" si="69"/>
        <v>0</v>
      </c>
      <c r="HK43" s="193">
        <f t="shared" si="69"/>
        <v>0</v>
      </c>
      <c r="HL43" s="193">
        <f t="shared" si="69"/>
        <v>0</v>
      </c>
      <c r="HM43" s="193">
        <f t="shared" si="69"/>
        <v>0</v>
      </c>
      <c r="HN43" s="193">
        <f t="shared" si="69"/>
        <v>0</v>
      </c>
      <c r="HO43" s="193">
        <f t="shared" si="69"/>
        <v>0</v>
      </c>
      <c r="HP43" s="193">
        <f t="shared" si="69"/>
        <v>0</v>
      </c>
      <c r="HQ43" s="193">
        <f t="shared" si="69"/>
        <v>0</v>
      </c>
      <c r="HR43" s="193">
        <f t="shared" si="69"/>
        <v>0</v>
      </c>
      <c r="HS43" s="193">
        <f t="shared" si="69"/>
        <v>0</v>
      </c>
      <c r="HT43" s="193">
        <f t="shared" si="69"/>
        <v>0</v>
      </c>
      <c r="HU43" s="193">
        <f t="shared" si="69"/>
        <v>0</v>
      </c>
      <c r="HV43" s="193">
        <f t="shared" si="69"/>
        <v>0</v>
      </c>
      <c r="HW43" s="193">
        <f t="shared" si="69"/>
        <v>0</v>
      </c>
      <c r="HX43" s="193">
        <f t="shared" si="69"/>
        <v>0</v>
      </c>
      <c r="HY43" s="193">
        <f t="shared" si="69"/>
        <v>0</v>
      </c>
      <c r="HZ43" s="193">
        <f t="shared" si="69"/>
        <v>0</v>
      </c>
      <c r="IA43" s="193">
        <f t="shared" si="69"/>
        <v>0</v>
      </c>
      <c r="IB43" s="193">
        <f t="shared" si="69"/>
        <v>0</v>
      </c>
      <c r="IC43" s="193">
        <f t="shared" si="69"/>
        <v>0</v>
      </c>
      <c r="ID43" s="193">
        <f t="shared" si="69"/>
        <v>0</v>
      </c>
      <c r="IE43" s="193">
        <f t="shared" si="69"/>
        <v>0</v>
      </c>
      <c r="IF43" s="193">
        <f t="shared" si="69"/>
        <v>0</v>
      </c>
      <c r="IG43" s="193">
        <f t="shared" si="69"/>
        <v>0</v>
      </c>
      <c r="IH43" s="193">
        <f t="shared" si="69"/>
        <v>0</v>
      </c>
      <c r="II43" s="193">
        <f t="shared" si="69"/>
        <v>0</v>
      </c>
      <c r="IJ43" s="193">
        <f t="shared" si="69"/>
        <v>0</v>
      </c>
      <c r="IK43" s="193">
        <f t="shared" si="69"/>
        <v>0</v>
      </c>
      <c r="IL43" s="193">
        <f t="shared" si="69"/>
        <v>0</v>
      </c>
      <c r="IM43" s="193">
        <f t="shared" si="69"/>
        <v>0</v>
      </c>
      <c r="IN43" s="193">
        <f t="shared" si="69"/>
        <v>0</v>
      </c>
      <c r="IO43" s="193">
        <f t="shared" si="69"/>
        <v>0</v>
      </c>
      <c r="IP43" s="193">
        <f t="shared" ref="IP43:KU43" si="70">IP20-IP39</f>
        <v>0</v>
      </c>
      <c r="IQ43" s="193">
        <f t="shared" si="70"/>
        <v>0</v>
      </c>
      <c r="IR43" s="193">
        <f t="shared" si="70"/>
        <v>0</v>
      </c>
      <c r="IS43" s="193">
        <f t="shared" si="70"/>
        <v>0</v>
      </c>
      <c r="IT43" s="193">
        <f t="shared" si="70"/>
        <v>0</v>
      </c>
      <c r="IU43" s="193">
        <f t="shared" si="70"/>
        <v>0</v>
      </c>
      <c r="IV43" s="193">
        <f t="shared" si="70"/>
        <v>0</v>
      </c>
      <c r="IW43" s="193">
        <f t="shared" si="70"/>
        <v>0</v>
      </c>
      <c r="IX43" s="193">
        <f t="shared" si="70"/>
        <v>0</v>
      </c>
      <c r="IY43" s="193">
        <f t="shared" si="70"/>
        <v>0</v>
      </c>
      <c r="IZ43" s="193">
        <f t="shared" si="70"/>
        <v>0</v>
      </c>
      <c r="JA43" s="193">
        <f t="shared" si="70"/>
        <v>0</v>
      </c>
      <c r="JB43" s="193">
        <f t="shared" si="70"/>
        <v>0</v>
      </c>
      <c r="JC43" s="193">
        <f t="shared" si="70"/>
        <v>0</v>
      </c>
      <c r="JD43" s="193">
        <f t="shared" si="70"/>
        <v>0</v>
      </c>
      <c r="JE43" s="193">
        <f t="shared" si="70"/>
        <v>0</v>
      </c>
      <c r="JF43" s="193">
        <f t="shared" si="70"/>
        <v>0</v>
      </c>
      <c r="JG43" s="193">
        <f t="shared" si="70"/>
        <v>0</v>
      </c>
      <c r="JH43" s="193">
        <f t="shared" si="70"/>
        <v>0</v>
      </c>
      <c r="JI43" s="193">
        <f t="shared" si="70"/>
        <v>0</v>
      </c>
      <c r="JJ43" s="193">
        <f t="shared" si="70"/>
        <v>0</v>
      </c>
      <c r="JK43" s="193">
        <f t="shared" si="70"/>
        <v>0</v>
      </c>
      <c r="JL43" s="193">
        <f t="shared" si="70"/>
        <v>0</v>
      </c>
      <c r="JM43" s="193">
        <f t="shared" si="70"/>
        <v>0</v>
      </c>
      <c r="JN43" s="193">
        <f t="shared" si="70"/>
        <v>0</v>
      </c>
      <c r="JO43" s="193">
        <f t="shared" si="70"/>
        <v>0</v>
      </c>
      <c r="JP43" s="193">
        <f t="shared" si="70"/>
        <v>0</v>
      </c>
      <c r="JQ43" s="193">
        <f t="shared" si="70"/>
        <v>0</v>
      </c>
      <c r="JR43" s="193">
        <f t="shared" si="70"/>
        <v>0</v>
      </c>
      <c r="JS43" s="193">
        <f t="shared" si="70"/>
        <v>0</v>
      </c>
      <c r="JT43" s="193">
        <f t="shared" si="70"/>
        <v>0</v>
      </c>
      <c r="JU43" s="193">
        <f t="shared" si="70"/>
        <v>0</v>
      </c>
      <c r="JV43" s="193">
        <f t="shared" si="70"/>
        <v>0</v>
      </c>
      <c r="JW43" s="193">
        <f t="shared" si="70"/>
        <v>0</v>
      </c>
      <c r="JX43" s="193">
        <f t="shared" si="70"/>
        <v>0</v>
      </c>
      <c r="JY43" s="193">
        <f t="shared" si="70"/>
        <v>0</v>
      </c>
      <c r="JZ43" s="193">
        <f t="shared" si="70"/>
        <v>0</v>
      </c>
      <c r="KA43" s="193">
        <f t="shared" si="70"/>
        <v>0</v>
      </c>
      <c r="KB43" s="193">
        <f t="shared" si="70"/>
        <v>0</v>
      </c>
      <c r="KC43" s="193">
        <f t="shared" si="70"/>
        <v>0</v>
      </c>
      <c r="KD43" s="193">
        <f t="shared" si="70"/>
        <v>0</v>
      </c>
      <c r="KE43" s="193">
        <f t="shared" si="70"/>
        <v>0</v>
      </c>
      <c r="KF43" s="193">
        <f t="shared" si="70"/>
        <v>0</v>
      </c>
      <c r="KG43" s="193">
        <f t="shared" si="70"/>
        <v>0</v>
      </c>
      <c r="KH43" s="193">
        <f t="shared" si="70"/>
        <v>0</v>
      </c>
      <c r="KI43" s="193">
        <f t="shared" si="70"/>
        <v>0</v>
      </c>
      <c r="KJ43" s="193">
        <f t="shared" si="70"/>
        <v>0</v>
      </c>
      <c r="KK43" s="193">
        <f t="shared" si="70"/>
        <v>0</v>
      </c>
      <c r="KL43" s="193">
        <f t="shared" si="70"/>
        <v>0</v>
      </c>
      <c r="KM43" s="193">
        <f t="shared" si="70"/>
        <v>0</v>
      </c>
      <c r="KN43" s="193">
        <f t="shared" si="70"/>
        <v>0</v>
      </c>
      <c r="KO43" s="193">
        <f t="shared" si="70"/>
        <v>0</v>
      </c>
      <c r="KP43" s="193">
        <f t="shared" si="70"/>
        <v>0</v>
      </c>
      <c r="KQ43" s="193">
        <f t="shared" si="70"/>
        <v>0</v>
      </c>
      <c r="KR43" s="193">
        <f t="shared" si="70"/>
        <v>0</v>
      </c>
      <c r="KS43" s="193">
        <f t="shared" si="70"/>
        <v>0</v>
      </c>
      <c r="KT43" s="193">
        <f t="shared" si="70"/>
        <v>0</v>
      </c>
      <c r="KU43" s="193">
        <f t="shared" si="70"/>
        <v>0</v>
      </c>
    </row>
    <row r="44" spans="2:307" ht="17" x14ac:dyDescent="0.15">
      <c r="B44" s="175">
        <f>B43+1</f>
        <v>18</v>
      </c>
      <c r="C44" s="203" t="s">
        <v>391</v>
      </c>
      <c r="D44" s="204">
        <f>Apoio!I39</f>
        <v>0</v>
      </c>
      <c r="E44" s="192" t="s">
        <v>3</v>
      </c>
      <c r="F44" s="186" t="s">
        <v>392</v>
      </c>
      <c r="G44" s="205">
        <f>IF(G20=0,0,G43/G20)</f>
        <v>0</v>
      </c>
      <c r="H44" s="206">
        <f>IFERROR(H43/H20,0)</f>
        <v>0</v>
      </c>
      <c r="I44" s="206">
        <f t="shared" ref="I44:BE44" si="71">IFERROR(I43/I20,0)</f>
        <v>0</v>
      </c>
      <c r="J44" s="206">
        <f t="shared" si="71"/>
        <v>0</v>
      </c>
      <c r="K44" s="206">
        <f t="shared" si="71"/>
        <v>0</v>
      </c>
      <c r="L44" s="206">
        <f t="shared" si="71"/>
        <v>0</v>
      </c>
      <c r="M44" s="206">
        <f t="shared" si="71"/>
        <v>0</v>
      </c>
      <c r="N44" s="206">
        <f t="shared" si="71"/>
        <v>0</v>
      </c>
      <c r="O44" s="206">
        <f t="shared" si="71"/>
        <v>0</v>
      </c>
      <c r="P44" s="206">
        <f t="shared" si="71"/>
        <v>0</v>
      </c>
      <c r="Q44" s="206">
        <f t="shared" si="71"/>
        <v>0</v>
      </c>
      <c r="R44" s="206">
        <f t="shared" si="71"/>
        <v>0</v>
      </c>
      <c r="S44" s="206">
        <f t="shared" si="71"/>
        <v>0</v>
      </c>
      <c r="T44" s="206">
        <f t="shared" si="71"/>
        <v>0</v>
      </c>
      <c r="U44" s="206">
        <f t="shared" si="71"/>
        <v>0</v>
      </c>
      <c r="V44" s="206">
        <f t="shared" si="71"/>
        <v>0</v>
      </c>
      <c r="W44" s="206">
        <f t="shared" si="71"/>
        <v>0</v>
      </c>
      <c r="X44" s="206">
        <f t="shared" si="71"/>
        <v>0</v>
      </c>
      <c r="Y44" s="206">
        <f t="shared" si="71"/>
        <v>0</v>
      </c>
      <c r="Z44" s="206">
        <f t="shared" si="71"/>
        <v>0</v>
      </c>
      <c r="AA44" s="206">
        <f t="shared" si="71"/>
        <v>0</v>
      </c>
      <c r="AB44" s="206">
        <f t="shared" si="71"/>
        <v>0</v>
      </c>
      <c r="AC44" s="206">
        <f t="shared" si="71"/>
        <v>0</v>
      </c>
      <c r="AD44" s="206">
        <f t="shared" si="71"/>
        <v>0</v>
      </c>
      <c r="AE44" s="206">
        <f t="shared" si="71"/>
        <v>0</v>
      </c>
      <c r="AF44" s="206">
        <f t="shared" si="71"/>
        <v>0</v>
      </c>
      <c r="AG44" s="206">
        <f t="shared" si="71"/>
        <v>0</v>
      </c>
      <c r="AH44" s="206">
        <f t="shared" si="71"/>
        <v>0</v>
      </c>
      <c r="AI44" s="206">
        <f t="shared" si="71"/>
        <v>0</v>
      </c>
      <c r="AJ44" s="206">
        <f t="shared" si="71"/>
        <v>0</v>
      </c>
      <c r="AK44" s="206">
        <f t="shared" si="71"/>
        <v>0</v>
      </c>
      <c r="AL44" s="206">
        <f t="shared" si="71"/>
        <v>0</v>
      </c>
      <c r="AM44" s="206">
        <f t="shared" si="71"/>
        <v>0</v>
      </c>
      <c r="AN44" s="206">
        <f t="shared" si="71"/>
        <v>0</v>
      </c>
      <c r="AO44" s="206">
        <f t="shared" si="71"/>
        <v>0</v>
      </c>
      <c r="AP44" s="206">
        <f t="shared" si="71"/>
        <v>0</v>
      </c>
      <c r="AQ44" s="206">
        <f t="shared" si="71"/>
        <v>0</v>
      </c>
      <c r="AR44" s="206">
        <f t="shared" si="71"/>
        <v>0</v>
      </c>
      <c r="AS44" s="206">
        <f t="shared" si="71"/>
        <v>0</v>
      </c>
      <c r="AT44" s="206">
        <f t="shared" si="71"/>
        <v>0</v>
      </c>
      <c r="AU44" s="206">
        <f t="shared" si="71"/>
        <v>0</v>
      </c>
      <c r="AV44" s="206">
        <f t="shared" si="71"/>
        <v>0</v>
      </c>
      <c r="AW44" s="206">
        <f t="shared" si="71"/>
        <v>0</v>
      </c>
      <c r="AX44" s="206">
        <f t="shared" si="71"/>
        <v>0</v>
      </c>
      <c r="AY44" s="206">
        <f t="shared" si="71"/>
        <v>0</v>
      </c>
      <c r="AZ44" s="206">
        <f t="shared" si="71"/>
        <v>0</v>
      </c>
      <c r="BA44" s="206">
        <f t="shared" si="71"/>
        <v>0</v>
      </c>
      <c r="BB44" s="206">
        <f t="shared" si="71"/>
        <v>0</v>
      </c>
      <c r="BC44" s="206">
        <f t="shared" si="71"/>
        <v>0</v>
      </c>
      <c r="BD44" s="206">
        <f t="shared" si="71"/>
        <v>0</v>
      </c>
      <c r="BE44" s="206">
        <f t="shared" si="71"/>
        <v>0</v>
      </c>
      <c r="BF44" s="206">
        <f t="shared" ref="BF44:DQ44" si="72">IFERROR(BF43/BF20,0)</f>
        <v>0</v>
      </c>
      <c r="BG44" s="206">
        <f t="shared" si="72"/>
        <v>0</v>
      </c>
      <c r="BH44" s="206">
        <f t="shared" si="72"/>
        <v>0</v>
      </c>
      <c r="BI44" s="206">
        <f t="shared" si="72"/>
        <v>0</v>
      </c>
      <c r="BJ44" s="206">
        <f t="shared" si="72"/>
        <v>0</v>
      </c>
      <c r="BK44" s="206">
        <f t="shared" si="72"/>
        <v>0</v>
      </c>
      <c r="BL44" s="206">
        <f t="shared" si="72"/>
        <v>0</v>
      </c>
      <c r="BM44" s="206">
        <f t="shared" si="72"/>
        <v>0</v>
      </c>
      <c r="BN44" s="206">
        <f t="shared" si="72"/>
        <v>0</v>
      </c>
      <c r="BO44" s="206">
        <f t="shared" si="72"/>
        <v>0</v>
      </c>
      <c r="BP44" s="206">
        <f t="shared" si="72"/>
        <v>0</v>
      </c>
      <c r="BQ44" s="206">
        <f t="shared" si="72"/>
        <v>0</v>
      </c>
      <c r="BR44" s="206">
        <f t="shared" si="72"/>
        <v>0</v>
      </c>
      <c r="BS44" s="206">
        <f t="shared" si="72"/>
        <v>0</v>
      </c>
      <c r="BT44" s="206">
        <f t="shared" si="72"/>
        <v>0</v>
      </c>
      <c r="BU44" s="206">
        <f t="shared" si="72"/>
        <v>0</v>
      </c>
      <c r="BV44" s="206">
        <f t="shared" si="72"/>
        <v>0</v>
      </c>
      <c r="BW44" s="206">
        <f t="shared" si="72"/>
        <v>0</v>
      </c>
      <c r="BX44" s="206">
        <f t="shared" si="72"/>
        <v>0</v>
      </c>
      <c r="BY44" s="206">
        <f t="shared" si="72"/>
        <v>0</v>
      </c>
      <c r="BZ44" s="206">
        <f t="shared" si="72"/>
        <v>0</v>
      </c>
      <c r="CA44" s="206">
        <f t="shared" si="72"/>
        <v>0</v>
      </c>
      <c r="CB44" s="206">
        <f t="shared" si="72"/>
        <v>0</v>
      </c>
      <c r="CC44" s="206">
        <f t="shared" si="72"/>
        <v>0</v>
      </c>
      <c r="CD44" s="206">
        <f t="shared" si="72"/>
        <v>0</v>
      </c>
      <c r="CE44" s="206">
        <f t="shared" si="72"/>
        <v>0</v>
      </c>
      <c r="CF44" s="206">
        <f t="shared" si="72"/>
        <v>0</v>
      </c>
      <c r="CG44" s="206">
        <f t="shared" si="72"/>
        <v>0</v>
      </c>
      <c r="CH44" s="206">
        <f t="shared" si="72"/>
        <v>0</v>
      </c>
      <c r="CI44" s="206">
        <f t="shared" si="72"/>
        <v>0</v>
      </c>
      <c r="CJ44" s="206">
        <f t="shared" si="72"/>
        <v>0</v>
      </c>
      <c r="CK44" s="206">
        <f t="shared" si="72"/>
        <v>0</v>
      </c>
      <c r="CL44" s="206">
        <f t="shared" si="72"/>
        <v>0</v>
      </c>
      <c r="CM44" s="206">
        <f t="shared" si="72"/>
        <v>0</v>
      </c>
      <c r="CN44" s="206">
        <f t="shared" si="72"/>
        <v>0</v>
      </c>
      <c r="CO44" s="206">
        <f t="shared" si="72"/>
        <v>0</v>
      </c>
      <c r="CP44" s="206">
        <f t="shared" si="72"/>
        <v>0</v>
      </c>
      <c r="CQ44" s="206">
        <f t="shared" si="72"/>
        <v>0</v>
      </c>
      <c r="CR44" s="206">
        <f t="shared" si="72"/>
        <v>0</v>
      </c>
      <c r="CS44" s="206">
        <f t="shared" si="72"/>
        <v>0</v>
      </c>
      <c r="CT44" s="206">
        <f t="shared" si="72"/>
        <v>0</v>
      </c>
      <c r="CU44" s="206">
        <f t="shared" si="72"/>
        <v>0</v>
      </c>
      <c r="CV44" s="206">
        <f t="shared" si="72"/>
        <v>0</v>
      </c>
      <c r="CW44" s="206">
        <f t="shared" si="72"/>
        <v>0</v>
      </c>
      <c r="CX44" s="206">
        <f t="shared" si="72"/>
        <v>0</v>
      </c>
      <c r="CY44" s="206">
        <f t="shared" si="72"/>
        <v>0</v>
      </c>
      <c r="CZ44" s="206">
        <f t="shared" si="72"/>
        <v>0</v>
      </c>
      <c r="DA44" s="206">
        <f t="shared" si="72"/>
        <v>0</v>
      </c>
      <c r="DB44" s="206">
        <f t="shared" si="72"/>
        <v>0</v>
      </c>
      <c r="DC44" s="206">
        <f t="shared" si="72"/>
        <v>0</v>
      </c>
      <c r="DD44" s="206">
        <f t="shared" si="72"/>
        <v>0</v>
      </c>
      <c r="DE44" s="206">
        <f t="shared" si="72"/>
        <v>0</v>
      </c>
      <c r="DF44" s="206">
        <f t="shared" si="72"/>
        <v>0</v>
      </c>
      <c r="DG44" s="206">
        <f t="shared" si="72"/>
        <v>0</v>
      </c>
      <c r="DH44" s="206">
        <f t="shared" si="72"/>
        <v>0</v>
      </c>
      <c r="DI44" s="206">
        <f t="shared" si="72"/>
        <v>0</v>
      </c>
      <c r="DJ44" s="206">
        <f t="shared" si="72"/>
        <v>0</v>
      </c>
      <c r="DK44" s="206">
        <f t="shared" si="72"/>
        <v>0</v>
      </c>
      <c r="DL44" s="206">
        <f t="shared" si="72"/>
        <v>0</v>
      </c>
      <c r="DM44" s="206">
        <f t="shared" si="72"/>
        <v>0</v>
      </c>
      <c r="DN44" s="206">
        <f t="shared" si="72"/>
        <v>0</v>
      </c>
      <c r="DO44" s="206">
        <f t="shared" si="72"/>
        <v>0</v>
      </c>
      <c r="DP44" s="206">
        <f t="shared" si="72"/>
        <v>0</v>
      </c>
      <c r="DQ44" s="206">
        <f t="shared" si="72"/>
        <v>0</v>
      </c>
      <c r="DR44" s="206">
        <f t="shared" ref="DR44:GC44" si="73">IFERROR(DR43/DR20,0)</f>
        <v>0</v>
      </c>
      <c r="DS44" s="206">
        <f t="shared" si="73"/>
        <v>0</v>
      </c>
      <c r="DT44" s="206">
        <f t="shared" si="73"/>
        <v>0</v>
      </c>
      <c r="DU44" s="206">
        <f t="shared" si="73"/>
        <v>0</v>
      </c>
      <c r="DV44" s="206">
        <f t="shared" si="73"/>
        <v>0</v>
      </c>
      <c r="DW44" s="206">
        <f t="shared" si="73"/>
        <v>0</v>
      </c>
      <c r="DX44" s="206">
        <f t="shared" si="73"/>
        <v>0</v>
      </c>
      <c r="DY44" s="206">
        <f t="shared" si="73"/>
        <v>0</v>
      </c>
      <c r="DZ44" s="206">
        <f t="shared" si="73"/>
        <v>0</v>
      </c>
      <c r="EA44" s="206">
        <f t="shared" si="73"/>
        <v>0</v>
      </c>
      <c r="EB44" s="206">
        <f t="shared" si="73"/>
        <v>0</v>
      </c>
      <c r="EC44" s="206">
        <f t="shared" si="73"/>
        <v>0</v>
      </c>
      <c r="ED44" s="206">
        <f t="shared" si="73"/>
        <v>0</v>
      </c>
      <c r="EE44" s="206">
        <f t="shared" si="73"/>
        <v>0</v>
      </c>
      <c r="EF44" s="206">
        <f t="shared" si="73"/>
        <v>0</v>
      </c>
      <c r="EG44" s="206">
        <f t="shared" si="73"/>
        <v>0</v>
      </c>
      <c r="EH44" s="206">
        <f t="shared" si="73"/>
        <v>0</v>
      </c>
      <c r="EI44" s="206">
        <f t="shared" si="73"/>
        <v>0</v>
      </c>
      <c r="EJ44" s="206">
        <f t="shared" si="73"/>
        <v>0</v>
      </c>
      <c r="EK44" s="206">
        <f t="shared" si="73"/>
        <v>0</v>
      </c>
      <c r="EL44" s="206">
        <f t="shared" si="73"/>
        <v>0</v>
      </c>
      <c r="EM44" s="206">
        <f t="shared" si="73"/>
        <v>0</v>
      </c>
      <c r="EN44" s="206">
        <f t="shared" si="73"/>
        <v>0</v>
      </c>
      <c r="EO44" s="206">
        <f t="shared" si="73"/>
        <v>0</v>
      </c>
      <c r="EP44" s="206">
        <f t="shared" si="73"/>
        <v>0</v>
      </c>
      <c r="EQ44" s="206">
        <f t="shared" si="73"/>
        <v>0</v>
      </c>
      <c r="ER44" s="206">
        <f t="shared" si="73"/>
        <v>0</v>
      </c>
      <c r="ES44" s="206">
        <f t="shared" si="73"/>
        <v>0</v>
      </c>
      <c r="ET44" s="206">
        <f t="shared" si="73"/>
        <v>0</v>
      </c>
      <c r="EU44" s="206">
        <f t="shared" si="73"/>
        <v>0</v>
      </c>
      <c r="EV44" s="206">
        <f t="shared" si="73"/>
        <v>0</v>
      </c>
      <c r="EW44" s="206">
        <f t="shared" si="73"/>
        <v>0</v>
      </c>
      <c r="EX44" s="206">
        <f t="shared" si="73"/>
        <v>0</v>
      </c>
      <c r="EY44" s="206">
        <f t="shared" si="73"/>
        <v>0</v>
      </c>
      <c r="EZ44" s="206">
        <f t="shared" si="73"/>
        <v>0</v>
      </c>
      <c r="FA44" s="206">
        <f t="shared" si="73"/>
        <v>0</v>
      </c>
      <c r="FB44" s="206">
        <f t="shared" si="73"/>
        <v>0</v>
      </c>
      <c r="FC44" s="206">
        <f t="shared" si="73"/>
        <v>0</v>
      </c>
      <c r="FD44" s="206">
        <f t="shared" si="73"/>
        <v>0</v>
      </c>
      <c r="FE44" s="206">
        <f t="shared" si="73"/>
        <v>0</v>
      </c>
      <c r="FF44" s="206">
        <f t="shared" si="73"/>
        <v>0</v>
      </c>
      <c r="FG44" s="206">
        <f t="shared" si="73"/>
        <v>0</v>
      </c>
      <c r="FH44" s="206">
        <f t="shared" si="73"/>
        <v>0</v>
      </c>
      <c r="FI44" s="206">
        <f t="shared" si="73"/>
        <v>0</v>
      </c>
      <c r="FJ44" s="206">
        <f t="shared" si="73"/>
        <v>0</v>
      </c>
      <c r="FK44" s="206">
        <f t="shared" si="73"/>
        <v>0</v>
      </c>
      <c r="FL44" s="206">
        <f t="shared" si="73"/>
        <v>0</v>
      </c>
      <c r="FM44" s="206">
        <f t="shared" si="73"/>
        <v>0</v>
      </c>
      <c r="FN44" s="206">
        <f t="shared" si="73"/>
        <v>0</v>
      </c>
      <c r="FO44" s="206">
        <f t="shared" si="73"/>
        <v>0</v>
      </c>
      <c r="FP44" s="206">
        <f t="shared" si="73"/>
        <v>0</v>
      </c>
      <c r="FQ44" s="206">
        <f t="shared" si="73"/>
        <v>0</v>
      </c>
      <c r="FR44" s="206">
        <f t="shared" si="73"/>
        <v>0</v>
      </c>
      <c r="FS44" s="206">
        <f t="shared" si="73"/>
        <v>0</v>
      </c>
      <c r="FT44" s="206">
        <f t="shared" si="73"/>
        <v>0</v>
      </c>
      <c r="FU44" s="206">
        <f t="shared" si="73"/>
        <v>0</v>
      </c>
      <c r="FV44" s="206">
        <f t="shared" si="73"/>
        <v>0</v>
      </c>
      <c r="FW44" s="206">
        <f t="shared" si="73"/>
        <v>0</v>
      </c>
      <c r="FX44" s="206">
        <f t="shared" si="73"/>
        <v>0</v>
      </c>
      <c r="FY44" s="206">
        <f t="shared" si="73"/>
        <v>0</v>
      </c>
      <c r="FZ44" s="206">
        <f t="shared" si="73"/>
        <v>0</v>
      </c>
      <c r="GA44" s="206">
        <f t="shared" si="73"/>
        <v>0</v>
      </c>
      <c r="GB44" s="206">
        <f t="shared" si="73"/>
        <v>0</v>
      </c>
      <c r="GC44" s="206">
        <f t="shared" si="73"/>
        <v>0</v>
      </c>
      <c r="GD44" s="206">
        <f t="shared" ref="GD44:IO44" si="74">IFERROR(GD43/GD20,0)</f>
        <v>0</v>
      </c>
      <c r="GE44" s="206">
        <f t="shared" si="74"/>
        <v>0</v>
      </c>
      <c r="GF44" s="206">
        <f t="shared" si="74"/>
        <v>0</v>
      </c>
      <c r="GG44" s="206">
        <f t="shared" si="74"/>
        <v>0</v>
      </c>
      <c r="GH44" s="206">
        <f t="shared" si="74"/>
        <v>0</v>
      </c>
      <c r="GI44" s="206">
        <f t="shared" si="74"/>
        <v>0</v>
      </c>
      <c r="GJ44" s="206">
        <f t="shared" si="74"/>
        <v>0</v>
      </c>
      <c r="GK44" s="206">
        <f t="shared" si="74"/>
        <v>0</v>
      </c>
      <c r="GL44" s="206">
        <f t="shared" si="74"/>
        <v>0</v>
      </c>
      <c r="GM44" s="206">
        <f t="shared" si="74"/>
        <v>0</v>
      </c>
      <c r="GN44" s="206">
        <f t="shared" si="74"/>
        <v>0</v>
      </c>
      <c r="GO44" s="206">
        <f t="shared" si="74"/>
        <v>0</v>
      </c>
      <c r="GP44" s="206">
        <f t="shared" si="74"/>
        <v>0</v>
      </c>
      <c r="GQ44" s="206">
        <f t="shared" si="74"/>
        <v>0</v>
      </c>
      <c r="GR44" s="206">
        <f t="shared" si="74"/>
        <v>0</v>
      </c>
      <c r="GS44" s="206">
        <f t="shared" si="74"/>
        <v>0</v>
      </c>
      <c r="GT44" s="206">
        <f t="shared" si="74"/>
        <v>0</v>
      </c>
      <c r="GU44" s="206">
        <f t="shared" si="74"/>
        <v>0</v>
      </c>
      <c r="GV44" s="206">
        <f t="shared" si="74"/>
        <v>0</v>
      </c>
      <c r="GW44" s="206">
        <f t="shared" si="74"/>
        <v>0</v>
      </c>
      <c r="GX44" s="206">
        <f t="shared" si="74"/>
        <v>0</v>
      </c>
      <c r="GY44" s="206">
        <f t="shared" si="74"/>
        <v>0</v>
      </c>
      <c r="GZ44" s="206">
        <f t="shared" si="74"/>
        <v>0</v>
      </c>
      <c r="HA44" s="206">
        <f t="shared" si="74"/>
        <v>0</v>
      </c>
      <c r="HB44" s="206">
        <f t="shared" si="74"/>
        <v>0</v>
      </c>
      <c r="HC44" s="206">
        <f t="shared" si="74"/>
        <v>0</v>
      </c>
      <c r="HD44" s="206">
        <f t="shared" si="74"/>
        <v>0</v>
      </c>
      <c r="HE44" s="206">
        <f t="shared" si="74"/>
        <v>0</v>
      </c>
      <c r="HF44" s="206">
        <f t="shared" si="74"/>
        <v>0</v>
      </c>
      <c r="HG44" s="206">
        <f t="shared" si="74"/>
        <v>0</v>
      </c>
      <c r="HH44" s="206">
        <f t="shared" si="74"/>
        <v>0</v>
      </c>
      <c r="HI44" s="206">
        <f t="shared" si="74"/>
        <v>0</v>
      </c>
      <c r="HJ44" s="206">
        <f t="shared" si="74"/>
        <v>0</v>
      </c>
      <c r="HK44" s="206">
        <f t="shared" si="74"/>
        <v>0</v>
      </c>
      <c r="HL44" s="206">
        <f t="shared" si="74"/>
        <v>0</v>
      </c>
      <c r="HM44" s="206">
        <f t="shared" si="74"/>
        <v>0</v>
      </c>
      <c r="HN44" s="206">
        <f t="shared" si="74"/>
        <v>0</v>
      </c>
      <c r="HO44" s="206">
        <f t="shared" si="74"/>
        <v>0</v>
      </c>
      <c r="HP44" s="206">
        <f t="shared" si="74"/>
        <v>0</v>
      </c>
      <c r="HQ44" s="206">
        <f t="shared" si="74"/>
        <v>0</v>
      </c>
      <c r="HR44" s="206">
        <f t="shared" si="74"/>
        <v>0</v>
      </c>
      <c r="HS44" s="206">
        <f t="shared" si="74"/>
        <v>0</v>
      </c>
      <c r="HT44" s="206">
        <f t="shared" si="74"/>
        <v>0</v>
      </c>
      <c r="HU44" s="206">
        <f t="shared" si="74"/>
        <v>0</v>
      </c>
      <c r="HV44" s="206">
        <f t="shared" si="74"/>
        <v>0</v>
      </c>
      <c r="HW44" s="206">
        <f t="shared" si="74"/>
        <v>0</v>
      </c>
      <c r="HX44" s="206">
        <f t="shared" si="74"/>
        <v>0</v>
      </c>
      <c r="HY44" s="206">
        <f t="shared" si="74"/>
        <v>0</v>
      </c>
      <c r="HZ44" s="206">
        <f t="shared" si="74"/>
        <v>0</v>
      </c>
      <c r="IA44" s="206">
        <f t="shared" si="74"/>
        <v>0</v>
      </c>
      <c r="IB44" s="206">
        <f t="shared" si="74"/>
        <v>0</v>
      </c>
      <c r="IC44" s="206">
        <f t="shared" si="74"/>
        <v>0</v>
      </c>
      <c r="ID44" s="206">
        <f t="shared" si="74"/>
        <v>0</v>
      </c>
      <c r="IE44" s="206">
        <f t="shared" si="74"/>
        <v>0</v>
      </c>
      <c r="IF44" s="206">
        <f t="shared" si="74"/>
        <v>0</v>
      </c>
      <c r="IG44" s="206">
        <f t="shared" si="74"/>
        <v>0</v>
      </c>
      <c r="IH44" s="206">
        <f t="shared" si="74"/>
        <v>0</v>
      </c>
      <c r="II44" s="206">
        <f t="shared" si="74"/>
        <v>0</v>
      </c>
      <c r="IJ44" s="206">
        <f t="shared" si="74"/>
        <v>0</v>
      </c>
      <c r="IK44" s="206">
        <f t="shared" si="74"/>
        <v>0</v>
      </c>
      <c r="IL44" s="206">
        <f t="shared" si="74"/>
        <v>0</v>
      </c>
      <c r="IM44" s="206">
        <f t="shared" si="74"/>
        <v>0</v>
      </c>
      <c r="IN44" s="206">
        <f t="shared" si="74"/>
        <v>0</v>
      </c>
      <c r="IO44" s="206">
        <f t="shared" si="74"/>
        <v>0</v>
      </c>
      <c r="IP44" s="206">
        <f t="shared" ref="IP44:KU44" si="75">IFERROR(IP43/IP20,0)</f>
        <v>0</v>
      </c>
      <c r="IQ44" s="206">
        <f t="shared" si="75"/>
        <v>0</v>
      </c>
      <c r="IR44" s="206">
        <f t="shared" si="75"/>
        <v>0</v>
      </c>
      <c r="IS44" s="206">
        <f t="shared" si="75"/>
        <v>0</v>
      </c>
      <c r="IT44" s="206">
        <f t="shared" si="75"/>
        <v>0</v>
      </c>
      <c r="IU44" s="206">
        <f t="shared" si="75"/>
        <v>0</v>
      </c>
      <c r="IV44" s="206">
        <f t="shared" si="75"/>
        <v>0</v>
      </c>
      <c r="IW44" s="206">
        <f t="shared" si="75"/>
        <v>0</v>
      </c>
      <c r="IX44" s="206">
        <f t="shared" si="75"/>
        <v>0</v>
      </c>
      <c r="IY44" s="206">
        <f t="shared" si="75"/>
        <v>0</v>
      </c>
      <c r="IZ44" s="206">
        <f t="shared" si="75"/>
        <v>0</v>
      </c>
      <c r="JA44" s="206">
        <f t="shared" si="75"/>
        <v>0</v>
      </c>
      <c r="JB44" s="206">
        <f t="shared" si="75"/>
        <v>0</v>
      </c>
      <c r="JC44" s="206">
        <f t="shared" si="75"/>
        <v>0</v>
      </c>
      <c r="JD44" s="206">
        <f t="shared" si="75"/>
        <v>0</v>
      </c>
      <c r="JE44" s="206">
        <f t="shared" si="75"/>
        <v>0</v>
      </c>
      <c r="JF44" s="206">
        <f t="shared" si="75"/>
        <v>0</v>
      </c>
      <c r="JG44" s="206">
        <f t="shared" si="75"/>
        <v>0</v>
      </c>
      <c r="JH44" s="206">
        <f t="shared" si="75"/>
        <v>0</v>
      </c>
      <c r="JI44" s="206">
        <f t="shared" si="75"/>
        <v>0</v>
      </c>
      <c r="JJ44" s="206">
        <f t="shared" si="75"/>
        <v>0</v>
      </c>
      <c r="JK44" s="206">
        <f t="shared" si="75"/>
        <v>0</v>
      </c>
      <c r="JL44" s="206">
        <f t="shared" si="75"/>
        <v>0</v>
      </c>
      <c r="JM44" s="206">
        <f t="shared" si="75"/>
        <v>0</v>
      </c>
      <c r="JN44" s="206">
        <f t="shared" si="75"/>
        <v>0</v>
      </c>
      <c r="JO44" s="206">
        <f t="shared" si="75"/>
        <v>0</v>
      </c>
      <c r="JP44" s="206">
        <f t="shared" si="75"/>
        <v>0</v>
      </c>
      <c r="JQ44" s="206">
        <f t="shared" si="75"/>
        <v>0</v>
      </c>
      <c r="JR44" s="206">
        <f t="shared" si="75"/>
        <v>0</v>
      </c>
      <c r="JS44" s="206">
        <f t="shared" si="75"/>
        <v>0</v>
      </c>
      <c r="JT44" s="206">
        <f t="shared" si="75"/>
        <v>0</v>
      </c>
      <c r="JU44" s="206">
        <f t="shared" si="75"/>
        <v>0</v>
      </c>
      <c r="JV44" s="206">
        <f t="shared" si="75"/>
        <v>0</v>
      </c>
      <c r="JW44" s="206">
        <f t="shared" si="75"/>
        <v>0</v>
      </c>
      <c r="JX44" s="206">
        <f t="shared" si="75"/>
        <v>0</v>
      </c>
      <c r="JY44" s="206">
        <f t="shared" si="75"/>
        <v>0</v>
      </c>
      <c r="JZ44" s="206">
        <f t="shared" si="75"/>
        <v>0</v>
      </c>
      <c r="KA44" s="206">
        <f t="shared" si="75"/>
        <v>0</v>
      </c>
      <c r="KB44" s="206">
        <f t="shared" si="75"/>
        <v>0</v>
      </c>
      <c r="KC44" s="206">
        <f t="shared" si="75"/>
        <v>0</v>
      </c>
      <c r="KD44" s="206">
        <f t="shared" si="75"/>
        <v>0</v>
      </c>
      <c r="KE44" s="206">
        <f t="shared" si="75"/>
        <v>0</v>
      </c>
      <c r="KF44" s="206">
        <f t="shared" si="75"/>
        <v>0</v>
      </c>
      <c r="KG44" s="206">
        <f t="shared" si="75"/>
        <v>0</v>
      </c>
      <c r="KH44" s="206">
        <f t="shared" si="75"/>
        <v>0</v>
      </c>
      <c r="KI44" s="206">
        <f t="shared" si="75"/>
        <v>0</v>
      </c>
      <c r="KJ44" s="206">
        <f t="shared" si="75"/>
        <v>0</v>
      </c>
      <c r="KK44" s="206">
        <f t="shared" si="75"/>
        <v>0</v>
      </c>
      <c r="KL44" s="206">
        <f t="shared" si="75"/>
        <v>0</v>
      </c>
      <c r="KM44" s="206">
        <f t="shared" si="75"/>
        <v>0</v>
      </c>
      <c r="KN44" s="206">
        <f t="shared" si="75"/>
        <v>0</v>
      </c>
      <c r="KO44" s="206">
        <f t="shared" si="75"/>
        <v>0</v>
      </c>
      <c r="KP44" s="206">
        <f t="shared" si="75"/>
        <v>0</v>
      </c>
      <c r="KQ44" s="206">
        <f t="shared" si="75"/>
        <v>0</v>
      </c>
      <c r="KR44" s="206">
        <f t="shared" si="75"/>
        <v>0</v>
      </c>
      <c r="KS44" s="206">
        <f t="shared" si="75"/>
        <v>0</v>
      </c>
      <c r="KT44" s="206">
        <f t="shared" si="75"/>
        <v>0</v>
      </c>
      <c r="KU44" s="206">
        <f t="shared" si="75"/>
        <v>0</v>
      </c>
    </row>
    <row r="45" spans="2:307" ht="17" x14ac:dyDescent="0.15">
      <c r="B45" s="175">
        <f>B44+1</f>
        <v>19</v>
      </c>
      <c r="C45" s="201" t="s">
        <v>210</v>
      </c>
      <c r="D45" s="201"/>
      <c r="E45" s="202" t="s">
        <v>376</v>
      </c>
      <c r="F45" s="186" t="s">
        <v>393</v>
      </c>
      <c r="G45" s="196">
        <f>SUM(H45:KU45)</f>
        <v>0</v>
      </c>
      <c r="H45" s="193">
        <f>H19-H38</f>
        <v>0</v>
      </c>
      <c r="I45" s="193">
        <f t="shared" ref="I45:BE45" si="76">I19-I38</f>
        <v>0</v>
      </c>
      <c r="J45" s="193">
        <f t="shared" si="76"/>
        <v>0</v>
      </c>
      <c r="K45" s="193">
        <f t="shared" si="76"/>
        <v>0</v>
      </c>
      <c r="L45" s="193">
        <f t="shared" si="76"/>
        <v>0</v>
      </c>
      <c r="M45" s="193">
        <f t="shared" si="76"/>
        <v>0</v>
      </c>
      <c r="N45" s="193">
        <f t="shared" si="76"/>
        <v>0</v>
      </c>
      <c r="O45" s="193">
        <f t="shared" si="76"/>
        <v>0</v>
      </c>
      <c r="P45" s="193">
        <f t="shared" si="76"/>
        <v>0</v>
      </c>
      <c r="Q45" s="193">
        <f t="shared" si="76"/>
        <v>0</v>
      </c>
      <c r="R45" s="193">
        <f t="shared" si="76"/>
        <v>0</v>
      </c>
      <c r="S45" s="193">
        <f t="shared" si="76"/>
        <v>0</v>
      </c>
      <c r="T45" s="193">
        <f t="shared" si="76"/>
        <v>0</v>
      </c>
      <c r="U45" s="193">
        <f t="shared" si="76"/>
        <v>0</v>
      </c>
      <c r="V45" s="193">
        <f t="shared" si="76"/>
        <v>0</v>
      </c>
      <c r="W45" s="193">
        <f t="shared" si="76"/>
        <v>0</v>
      </c>
      <c r="X45" s="193">
        <f t="shared" si="76"/>
        <v>0</v>
      </c>
      <c r="Y45" s="193">
        <f t="shared" si="76"/>
        <v>0</v>
      </c>
      <c r="Z45" s="193">
        <f t="shared" si="76"/>
        <v>0</v>
      </c>
      <c r="AA45" s="193">
        <f t="shared" si="76"/>
        <v>0</v>
      </c>
      <c r="AB45" s="193">
        <f t="shared" si="76"/>
        <v>0</v>
      </c>
      <c r="AC45" s="193">
        <f t="shared" si="76"/>
        <v>0</v>
      </c>
      <c r="AD45" s="193">
        <f t="shared" si="76"/>
        <v>0</v>
      </c>
      <c r="AE45" s="193">
        <f t="shared" si="76"/>
        <v>0</v>
      </c>
      <c r="AF45" s="193">
        <f t="shared" si="76"/>
        <v>0</v>
      </c>
      <c r="AG45" s="193">
        <f t="shared" si="76"/>
        <v>0</v>
      </c>
      <c r="AH45" s="193">
        <f t="shared" si="76"/>
        <v>0</v>
      </c>
      <c r="AI45" s="193">
        <f t="shared" si="76"/>
        <v>0</v>
      </c>
      <c r="AJ45" s="193">
        <f t="shared" si="76"/>
        <v>0</v>
      </c>
      <c r="AK45" s="193">
        <f t="shared" si="76"/>
        <v>0</v>
      </c>
      <c r="AL45" s="193">
        <f t="shared" si="76"/>
        <v>0</v>
      </c>
      <c r="AM45" s="193">
        <f t="shared" si="76"/>
        <v>0</v>
      </c>
      <c r="AN45" s="193">
        <f t="shared" si="76"/>
        <v>0</v>
      </c>
      <c r="AO45" s="193">
        <f t="shared" si="76"/>
        <v>0</v>
      </c>
      <c r="AP45" s="193">
        <f t="shared" si="76"/>
        <v>0</v>
      </c>
      <c r="AQ45" s="193">
        <f t="shared" si="76"/>
        <v>0</v>
      </c>
      <c r="AR45" s="193">
        <f t="shared" si="76"/>
        <v>0</v>
      </c>
      <c r="AS45" s="193">
        <f t="shared" si="76"/>
        <v>0</v>
      </c>
      <c r="AT45" s="193">
        <f t="shared" si="76"/>
        <v>0</v>
      </c>
      <c r="AU45" s="193">
        <f t="shared" si="76"/>
        <v>0</v>
      </c>
      <c r="AV45" s="193">
        <f t="shared" si="76"/>
        <v>0</v>
      </c>
      <c r="AW45" s="193">
        <f t="shared" si="76"/>
        <v>0</v>
      </c>
      <c r="AX45" s="193">
        <f t="shared" si="76"/>
        <v>0</v>
      </c>
      <c r="AY45" s="193">
        <f t="shared" si="76"/>
        <v>0</v>
      </c>
      <c r="AZ45" s="193">
        <f t="shared" si="76"/>
        <v>0</v>
      </c>
      <c r="BA45" s="193">
        <f t="shared" si="76"/>
        <v>0</v>
      </c>
      <c r="BB45" s="193">
        <f t="shared" si="76"/>
        <v>0</v>
      </c>
      <c r="BC45" s="193">
        <f t="shared" si="76"/>
        <v>0</v>
      </c>
      <c r="BD45" s="193">
        <f t="shared" si="76"/>
        <v>0</v>
      </c>
      <c r="BE45" s="193">
        <f t="shared" si="76"/>
        <v>0</v>
      </c>
      <c r="BF45" s="193">
        <f t="shared" ref="BF45:DQ45" si="77">BF19-BF38</f>
        <v>0</v>
      </c>
      <c r="BG45" s="193">
        <f t="shared" si="77"/>
        <v>0</v>
      </c>
      <c r="BH45" s="193">
        <f t="shared" si="77"/>
        <v>0</v>
      </c>
      <c r="BI45" s="193">
        <f t="shared" si="77"/>
        <v>0</v>
      </c>
      <c r="BJ45" s="193">
        <f t="shared" si="77"/>
        <v>0</v>
      </c>
      <c r="BK45" s="193">
        <f t="shared" si="77"/>
        <v>0</v>
      </c>
      <c r="BL45" s="193">
        <f t="shared" si="77"/>
        <v>0</v>
      </c>
      <c r="BM45" s="193">
        <f t="shared" si="77"/>
        <v>0</v>
      </c>
      <c r="BN45" s="193">
        <f t="shared" si="77"/>
        <v>0</v>
      </c>
      <c r="BO45" s="193">
        <f t="shared" si="77"/>
        <v>0</v>
      </c>
      <c r="BP45" s="193">
        <f t="shared" si="77"/>
        <v>0</v>
      </c>
      <c r="BQ45" s="193">
        <f t="shared" si="77"/>
        <v>0</v>
      </c>
      <c r="BR45" s="193">
        <f t="shared" si="77"/>
        <v>0</v>
      </c>
      <c r="BS45" s="193">
        <f t="shared" si="77"/>
        <v>0</v>
      </c>
      <c r="BT45" s="193">
        <f t="shared" si="77"/>
        <v>0</v>
      </c>
      <c r="BU45" s="193">
        <f t="shared" si="77"/>
        <v>0</v>
      </c>
      <c r="BV45" s="193">
        <f t="shared" si="77"/>
        <v>0</v>
      </c>
      <c r="BW45" s="193">
        <f t="shared" si="77"/>
        <v>0</v>
      </c>
      <c r="BX45" s="193">
        <f t="shared" si="77"/>
        <v>0</v>
      </c>
      <c r="BY45" s="193">
        <f t="shared" si="77"/>
        <v>0</v>
      </c>
      <c r="BZ45" s="193">
        <f t="shared" si="77"/>
        <v>0</v>
      </c>
      <c r="CA45" s="193">
        <f t="shared" si="77"/>
        <v>0</v>
      </c>
      <c r="CB45" s="193">
        <f t="shared" si="77"/>
        <v>0</v>
      </c>
      <c r="CC45" s="193">
        <f t="shared" si="77"/>
        <v>0</v>
      </c>
      <c r="CD45" s="193">
        <f t="shared" si="77"/>
        <v>0</v>
      </c>
      <c r="CE45" s="193">
        <f t="shared" si="77"/>
        <v>0</v>
      </c>
      <c r="CF45" s="193">
        <f t="shared" si="77"/>
        <v>0</v>
      </c>
      <c r="CG45" s="193">
        <f t="shared" si="77"/>
        <v>0</v>
      </c>
      <c r="CH45" s="193">
        <f t="shared" si="77"/>
        <v>0</v>
      </c>
      <c r="CI45" s="193">
        <f t="shared" si="77"/>
        <v>0</v>
      </c>
      <c r="CJ45" s="193">
        <f t="shared" si="77"/>
        <v>0</v>
      </c>
      <c r="CK45" s="193">
        <f t="shared" si="77"/>
        <v>0</v>
      </c>
      <c r="CL45" s="193">
        <f t="shared" si="77"/>
        <v>0</v>
      </c>
      <c r="CM45" s="193">
        <f t="shared" si="77"/>
        <v>0</v>
      </c>
      <c r="CN45" s="193">
        <f t="shared" si="77"/>
        <v>0</v>
      </c>
      <c r="CO45" s="193">
        <f t="shared" si="77"/>
        <v>0</v>
      </c>
      <c r="CP45" s="193">
        <f t="shared" si="77"/>
        <v>0</v>
      </c>
      <c r="CQ45" s="193">
        <f t="shared" si="77"/>
        <v>0</v>
      </c>
      <c r="CR45" s="193">
        <f t="shared" si="77"/>
        <v>0</v>
      </c>
      <c r="CS45" s="193">
        <f t="shared" si="77"/>
        <v>0</v>
      </c>
      <c r="CT45" s="193">
        <f t="shared" si="77"/>
        <v>0</v>
      </c>
      <c r="CU45" s="193">
        <f t="shared" si="77"/>
        <v>0</v>
      </c>
      <c r="CV45" s="193">
        <f t="shared" si="77"/>
        <v>0</v>
      </c>
      <c r="CW45" s="193">
        <f t="shared" si="77"/>
        <v>0</v>
      </c>
      <c r="CX45" s="193">
        <f t="shared" si="77"/>
        <v>0</v>
      </c>
      <c r="CY45" s="193">
        <f t="shared" si="77"/>
        <v>0</v>
      </c>
      <c r="CZ45" s="193">
        <f t="shared" si="77"/>
        <v>0</v>
      </c>
      <c r="DA45" s="193">
        <f t="shared" si="77"/>
        <v>0</v>
      </c>
      <c r="DB45" s="193">
        <f t="shared" si="77"/>
        <v>0</v>
      </c>
      <c r="DC45" s="193">
        <f t="shared" si="77"/>
        <v>0</v>
      </c>
      <c r="DD45" s="193">
        <f t="shared" si="77"/>
        <v>0</v>
      </c>
      <c r="DE45" s="193">
        <f t="shared" si="77"/>
        <v>0</v>
      </c>
      <c r="DF45" s="193">
        <f t="shared" si="77"/>
        <v>0</v>
      </c>
      <c r="DG45" s="193">
        <f t="shared" si="77"/>
        <v>0</v>
      </c>
      <c r="DH45" s="193">
        <f t="shared" si="77"/>
        <v>0</v>
      </c>
      <c r="DI45" s="193">
        <f t="shared" si="77"/>
        <v>0</v>
      </c>
      <c r="DJ45" s="193">
        <f t="shared" si="77"/>
        <v>0</v>
      </c>
      <c r="DK45" s="193">
        <f t="shared" si="77"/>
        <v>0</v>
      </c>
      <c r="DL45" s="193">
        <f t="shared" si="77"/>
        <v>0</v>
      </c>
      <c r="DM45" s="193">
        <f t="shared" si="77"/>
        <v>0</v>
      </c>
      <c r="DN45" s="193">
        <f t="shared" si="77"/>
        <v>0</v>
      </c>
      <c r="DO45" s="193">
        <f t="shared" si="77"/>
        <v>0</v>
      </c>
      <c r="DP45" s="193">
        <f t="shared" si="77"/>
        <v>0</v>
      </c>
      <c r="DQ45" s="193">
        <f t="shared" si="77"/>
        <v>0</v>
      </c>
      <c r="DR45" s="193">
        <f t="shared" ref="DR45:GC45" si="78">DR19-DR38</f>
        <v>0</v>
      </c>
      <c r="DS45" s="193">
        <f t="shared" si="78"/>
        <v>0</v>
      </c>
      <c r="DT45" s="193">
        <f t="shared" si="78"/>
        <v>0</v>
      </c>
      <c r="DU45" s="193">
        <f t="shared" si="78"/>
        <v>0</v>
      </c>
      <c r="DV45" s="193">
        <f t="shared" si="78"/>
        <v>0</v>
      </c>
      <c r="DW45" s="193">
        <f t="shared" si="78"/>
        <v>0</v>
      </c>
      <c r="DX45" s="193">
        <f t="shared" si="78"/>
        <v>0</v>
      </c>
      <c r="DY45" s="193">
        <f t="shared" si="78"/>
        <v>0</v>
      </c>
      <c r="DZ45" s="193">
        <f t="shared" si="78"/>
        <v>0</v>
      </c>
      <c r="EA45" s="193">
        <f t="shared" si="78"/>
        <v>0</v>
      </c>
      <c r="EB45" s="193">
        <f t="shared" si="78"/>
        <v>0</v>
      </c>
      <c r="EC45" s="193">
        <f t="shared" si="78"/>
        <v>0</v>
      </c>
      <c r="ED45" s="193">
        <f t="shared" si="78"/>
        <v>0</v>
      </c>
      <c r="EE45" s="193">
        <f t="shared" si="78"/>
        <v>0</v>
      </c>
      <c r="EF45" s="193">
        <f t="shared" si="78"/>
        <v>0</v>
      </c>
      <c r="EG45" s="193">
        <f t="shared" si="78"/>
        <v>0</v>
      </c>
      <c r="EH45" s="193">
        <f t="shared" si="78"/>
        <v>0</v>
      </c>
      <c r="EI45" s="193">
        <f t="shared" si="78"/>
        <v>0</v>
      </c>
      <c r="EJ45" s="193">
        <f t="shared" si="78"/>
        <v>0</v>
      </c>
      <c r="EK45" s="193">
        <f t="shared" si="78"/>
        <v>0</v>
      </c>
      <c r="EL45" s="193">
        <f t="shared" si="78"/>
        <v>0</v>
      </c>
      <c r="EM45" s="193">
        <f t="shared" si="78"/>
        <v>0</v>
      </c>
      <c r="EN45" s="193">
        <f t="shared" si="78"/>
        <v>0</v>
      </c>
      <c r="EO45" s="193">
        <f t="shared" si="78"/>
        <v>0</v>
      </c>
      <c r="EP45" s="193">
        <f t="shared" si="78"/>
        <v>0</v>
      </c>
      <c r="EQ45" s="193">
        <f t="shared" si="78"/>
        <v>0</v>
      </c>
      <c r="ER45" s="193">
        <f t="shared" si="78"/>
        <v>0</v>
      </c>
      <c r="ES45" s="193">
        <f t="shared" si="78"/>
        <v>0</v>
      </c>
      <c r="ET45" s="193">
        <f t="shared" si="78"/>
        <v>0</v>
      </c>
      <c r="EU45" s="193">
        <f t="shared" si="78"/>
        <v>0</v>
      </c>
      <c r="EV45" s="193">
        <f t="shared" si="78"/>
        <v>0</v>
      </c>
      <c r="EW45" s="193">
        <f t="shared" si="78"/>
        <v>0</v>
      </c>
      <c r="EX45" s="193">
        <f t="shared" si="78"/>
        <v>0</v>
      </c>
      <c r="EY45" s="193">
        <f t="shared" si="78"/>
        <v>0</v>
      </c>
      <c r="EZ45" s="193">
        <f t="shared" si="78"/>
        <v>0</v>
      </c>
      <c r="FA45" s="193">
        <f t="shared" si="78"/>
        <v>0</v>
      </c>
      <c r="FB45" s="193">
        <f t="shared" si="78"/>
        <v>0</v>
      </c>
      <c r="FC45" s="193">
        <f t="shared" si="78"/>
        <v>0</v>
      </c>
      <c r="FD45" s="193">
        <f t="shared" si="78"/>
        <v>0</v>
      </c>
      <c r="FE45" s="193">
        <f t="shared" si="78"/>
        <v>0</v>
      </c>
      <c r="FF45" s="193">
        <f t="shared" si="78"/>
        <v>0</v>
      </c>
      <c r="FG45" s="193">
        <f t="shared" si="78"/>
        <v>0</v>
      </c>
      <c r="FH45" s="193">
        <f t="shared" si="78"/>
        <v>0</v>
      </c>
      <c r="FI45" s="193">
        <f t="shared" si="78"/>
        <v>0</v>
      </c>
      <c r="FJ45" s="193">
        <f t="shared" si="78"/>
        <v>0</v>
      </c>
      <c r="FK45" s="193">
        <f t="shared" si="78"/>
        <v>0</v>
      </c>
      <c r="FL45" s="193">
        <f t="shared" si="78"/>
        <v>0</v>
      </c>
      <c r="FM45" s="193">
        <f t="shared" si="78"/>
        <v>0</v>
      </c>
      <c r="FN45" s="193">
        <f t="shared" si="78"/>
        <v>0</v>
      </c>
      <c r="FO45" s="193">
        <f t="shared" si="78"/>
        <v>0</v>
      </c>
      <c r="FP45" s="193">
        <f t="shared" si="78"/>
        <v>0</v>
      </c>
      <c r="FQ45" s="193">
        <f t="shared" si="78"/>
        <v>0</v>
      </c>
      <c r="FR45" s="193">
        <f t="shared" si="78"/>
        <v>0</v>
      </c>
      <c r="FS45" s="193">
        <f t="shared" si="78"/>
        <v>0</v>
      </c>
      <c r="FT45" s="193">
        <f t="shared" si="78"/>
        <v>0</v>
      </c>
      <c r="FU45" s="193">
        <f t="shared" si="78"/>
        <v>0</v>
      </c>
      <c r="FV45" s="193">
        <f t="shared" si="78"/>
        <v>0</v>
      </c>
      <c r="FW45" s="193">
        <f t="shared" si="78"/>
        <v>0</v>
      </c>
      <c r="FX45" s="193">
        <f t="shared" si="78"/>
        <v>0</v>
      </c>
      <c r="FY45" s="193">
        <f t="shared" si="78"/>
        <v>0</v>
      </c>
      <c r="FZ45" s="193">
        <f t="shared" si="78"/>
        <v>0</v>
      </c>
      <c r="GA45" s="193">
        <f t="shared" si="78"/>
        <v>0</v>
      </c>
      <c r="GB45" s="193">
        <f t="shared" si="78"/>
        <v>0</v>
      </c>
      <c r="GC45" s="193">
        <f t="shared" si="78"/>
        <v>0</v>
      </c>
      <c r="GD45" s="193">
        <f t="shared" ref="GD45:IO45" si="79">GD19-GD38</f>
        <v>0</v>
      </c>
      <c r="GE45" s="193">
        <f t="shared" si="79"/>
        <v>0</v>
      </c>
      <c r="GF45" s="193">
        <f t="shared" si="79"/>
        <v>0</v>
      </c>
      <c r="GG45" s="193">
        <f t="shared" si="79"/>
        <v>0</v>
      </c>
      <c r="GH45" s="193">
        <f t="shared" si="79"/>
        <v>0</v>
      </c>
      <c r="GI45" s="193">
        <f t="shared" si="79"/>
        <v>0</v>
      </c>
      <c r="GJ45" s="193">
        <f t="shared" si="79"/>
        <v>0</v>
      </c>
      <c r="GK45" s="193">
        <f t="shared" si="79"/>
        <v>0</v>
      </c>
      <c r="GL45" s="193">
        <f t="shared" si="79"/>
        <v>0</v>
      </c>
      <c r="GM45" s="193">
        <f t="shared" si="79"/>
        <v>0</v>
      </c>
      <c r="GN45" s="193">
        <f t="shared" si="79"/>
        <v>0</v>
      </c>
      <c r="GO45" s="193">
        <f t="shared" si="79"/>
        <v>0</v>
      </c>
      <c r="GP45" s="193">
        <f t="shared" si="79"/>
        <v>0</v>
      </c>
      <c r="GQ45" s="193">
        <f t="shared" si="79"/>
        <v>0</v>
      </c>
      <c r="GR45" s="193">
        <f t="shared" si="79"/>
        <v>0</v>
      </c>
      <c r="GS45" s="193">
        <f t="shared" si="79"/>
        <v>0</v>
      </c>
      <c r="GT45" s="193">
        <f t="shared" si="79"/>
        <v>0</v>
      </c>
      <c r="GU45" s="193">
        <f t="shared" si="79"/>
        <v>0</v>
      </c>
      <c r="GV45" s="193">
        <f t="shared" si="79"/>
        <v>0</v>
      </c>
      <c r="GW45" s="193">
        <f t="shared" si="79"/>
        <v>0</v>
      </c>
      <c r="GX45" s="193">
        <f t="shared" si="79"/>
        <v>0</v>
      </c>
      <c r="GY45" s="193">
        <f t="shared" si="79"/>
        <v>0</v>
      </c>
      <c r="GZ45" s="193">
        <f t="shared" si="79"/>
        <v>0</v>
      </c>
      <c r="HA45" s="193">
        <f t="shared" si="79"/>
        <v>0</v>
      </c>
      <c r="HB45" s="193">
        <f t="shared" si="79"/>
        <v>0</v>
      </c>
      <c r="HC45" s="193">
        <f t="shared" si="79"/>
        <v>0</v>
      </c>
      <c r="HD45" s="193">
        <f t="shared" si="79"/>
        <v>0</v>
      </c>
      <c r="HE45" s="193">
        <f t="shared" si="79"/>
        <v>0</v>
      </c>
      <c r="HF45" s="193">
        <f t="shared" si="79"/>
        <v>0</v>
      </c>
      <c r="HG45" s="193">
        <f t="shared" si="79"/>
        <v>0</v>
      </c>
      <c r="HH45" s="193">
        <f t="shared" si="79"/>
        <v>0</v>
      </c>
      <c r="HI45" s="193">
        <f t="shared" si="79"/>
        <v>0</v>
      </c>
      <c r="HJ45" s="193">
        <f t="shared" si="79"/>
        <v>0</v>
      </c>
      <c r="HK45" s="193">
        <f t="shared" si="79"/>
        <v>0</v>
      </c>
      <c r="HL45" s="193">
        <f t="shared" si="79"/>
        <v>0</v>
      </c>
      <c r="HM45" s="193">
        <f t="shared" si="79"/>
        <v>0</v>
      </c>
      <c r="HN45" s="193">
        <f t="shared" si="79"/>
        <v>0</v>
      </c>
      <c r="HO45" s="193">
        <f t="shared" si="79"/>
        <v>0</v>
      </c>
      <c r="HP45" s="193">
        <f t="shared" si="79"/>
        <v>0</v>
      </c>
      <c r="HQ45" s="193">
        <f t="shared" si="79"/>
        <v>0</v>
      </c>
      <c r="HR45" s="193">
        <f t="shared" si="79"/>
        <v>0</v>
      </c>
      <c r="HS45" s="193">
        <f t="shared" si="79"/>
        <v>0</v>
      </c>
      <c r="HT45" s="193">
        <f t="shared" si="79"/>
        <v>0</v>
      </c>
      <c r="HU45" s="193">
        <f t="shared" si="79"/>
        <v>0</v>
      </c>
      <c r="HV45" s="193">
        <f t="shared" si="79"/>
        <v>0</v>
      </c>
      <c r="HW45" s="193">
        <f t="shared" si="79"/>
        <v>0</v>
      </c>
      <c r="HX45" s="193">
        <f t="shared" si="79"/>
        <v>0</v>
      </c>
      <c r="HY45" s="193">
        <f t="shared" si="79"/>
        <v>0</v>
      </c>
      <c r="HZ45" s="193">
        <f t="shared" si="79"/>
        <v>0</v>
      </c>
      <c r="IA45" s="193">
        <f t="shared" si="79"/>
        <v>0</v>
      </c>
      <c r="IB45" s="193">
        <f t="shared" si="79"/>
        <v>0</v>
      </c>
      <c r="IC45" s="193">
        <f t="shared" si="79"/>
        <v>0</v>
      </c>
      <c r="ID45" s="193">
        <f t="shared" si="79"/>
        <v>0</v>
      </c>
      <c r="IE45" s="193">
        <f t="shared" si="79"/>
        <v>0</v>
      </c>
      <c r="IF45" s="193">
        <f t="shared" si="79"/>
        <v>0</v>
      </c>
      <c r="IG45" s="193">
        <f t="shared" si="79"/>
        <v>0</v>
      </c>
      <c r="IH45" s="193">
        <f t="shared" si="79"/>
        <v>0</v>
      </c>
      <c r="II45" s="193">
        <f t="shared" si="79"/>
        <v>0</v>
      </c>
      <c r="IJ45" s="193">
        <f t="shared" si="79"/>
        <v>0</v>
      </c>
      <c r="IK45" s="193">
        <f t="shared" si="79"/>
        <v>0</v>
      </c>
      <c r="IL45" s="193">
        <f t="shared" si="79"/>
        <v>0</v>
      </c>
      <c r="IM45" s="193">
        <f t="shared" si="79"/>
        <v>0</v>
      </c>
      <c r="IN45" s="193">
        <f t="shared" si="79"/>
        <v>0</v>
      </c>
      <c r="IO45" s="193">
        <f t="shared" si="79"/>
        <v>0</v>
      </c>
      <c r="IP45" s="193">
        <f t="shared" ref="IP45:KU45" si="80">IP19-IP38</f>
        <v>0</v>
      </c>
      <c r="IQ45" s="193">
        <f t="shared" si="80"/>
        <v>0</v>
      </c>
      <c r="IR45" s="193">
        <f t="shared" si="80"/>
        <v>0</v>
      </c>
      <c r="IS45" s="193">
        <f t="shared" si="80"/>
        <v>0</v>
      </c>
      <c r="IT45" s="193">
        <f t="shared" si="80"/>
        <v>0</v>
      </c>
      <c r="IU45" s="193">
        <f t="shared" si="80"/>
        <v>0</v>
      </c>
      <c r="IV45" s="193">
        <f t="shared" si="80"/>
        <v>0</v>
      </c>
      <c r="IW45" s="193">
        <f t="shared" si="80"/>
        <v>0</v>
      </c>
      <c r="IX45" s="193">
        <f t="shared" si="80"/>
        <v>0</v>
      </c>
      <c r="IY45" s="193">
        <f t="shared" si="80"/>
        <v>0</v>
      </c>
      <c r="IZ45" s="193">
        <f t="shared" si="80"/>
        <v>0</v>
      </c>
      <c r="JA45" s="193">
        <f t="shared" si="80"/>
        <v>0</v>
      </c>
      <c r="JB45" s="193">
        <f t="shared" si="80"/>
        <v>0</v>
      </c>
      <c r="JC45" s="193">
        <f t="shared" si="80"/>
        <v>0</v>
      </c>
      <c r="JD45" s="193">
        <f t="shared" si="80"/>
        <v>0</v>
      </c>
      <c r="JE45" s="193">
        <f t="shared" si="80"/>
        <v>0</v>
      </c>
      <c r="JF45" s="193">
        <f t="shared" si="80"/>
        <v>0</v>
      </c>
      <c r="JG45" s="193">
        <f t="shared" si="80"/>
        <v>0</v>
      </c>
      <c r="JH45" s="193">
        <f t="shared" si="80"/>
        <v>0</v>
      </c>
      <c r="JI45" s="193">
        <f t="shared" si="80"/>
        <v>0</v>
      </c>
      <c r="JJ45" s="193">
        <f t="shared" si="80"/>
        <v>0</v>
      </c>
      <c r="JK45" s="193">
        <f t="shared" si="80"/>
        <v>0</v>
      </c>
      <c r="JL45" s="193">
        <f t="shared" si="80"/>
        <v>0</v>
      </c>
      <c r="JM45" s="193">
        <f t="shared" si="80"/>
        <v>0</v>
      </c>
      <c r="JN45" s="193">
        <f t="shared" si="80"/>
        <v>0</v>
      </c>
      <c r="JO45" s="193">
        <f t="shared" si="80"/>
        <v>0</v>
      </c>
      <c r="JP45" s="193">
        <f t="shared" si="80"/>
        <v>0</v>
      </c>
      <c r="JQ45" s="193">
        <f t="shared" si="80"/>
        <v>0</v>
      </c>
      <c r="JR45" s="193">
        <f t="shared" si="80"/>
        <v>0</v>
      </c>
      <c r="JS45" s="193">
        <f t="shared" si="80"/>
        <v>0</v>
      </c>
      <c r="JT45" s="193">
        <f t="shared" si="80"/>
        <v>0</v>
      </c>
      <c r="JU45" s="193">
        <f t="shared" si="80"/>
        <v>0</v>
      </c>
      <c r="JV45" s="193">
        <f t="shared" si="80"/>
        <v>0</v>
      </c>
      <c r="JW45" s="193">
        <f t="shared" si="80"/>
        <v>0</v>
      </c>
      <c r="JX45" s="193">
        <f t="shared" si="80"/>
        <v>0</v>
      </c>
      <c r="JY45" s="193">
        <f t="shared" si="80"/>
        <v>0</v>
      </c>
      <c r="JZ45" s="193">
        <f t="shared" si="80"/>
        <v>0</v>
      </c>
      <c r="KA45" s="193">
        <f t="shared" si="80"/>
        <v>0</v>
      </c>
      <c r="KB45" s="193">
        <f t="shared" si="80"/>
        <v>0</v>
      </c>
      <c r="KC45" s="193">
        <f t="shared" si="80"/>
        <v>0</v>
      </c>
      <c r="KD45" s="193">
        <f t="shared" si="80"/>
        <v>0</v>
      </c>
      <c r="KE45" s="193">
        <f t="shared" si="80"/>
        <v>0</v>
      </c>
      <c r="KF45" s="193">
        <f t="shared" si="80"/>
        <v>0</v>
      </c>
      <c r="KG45" s="193">
        <f t="shared" si="80"/>
        <v>0</v>
      </c>
      <c r="KH45" s="193">
        <f t="shared" si="80"/>
        <v>0</v>
      </c>
      <c r="KI45" s="193">
        <f t="shared" si="80"/>
        <v>0</v>
      </c>
      <c r="KJ45" s="193">
        <f t="shared" si="80"/>
        <v>0</v>
      </c>
      <c r="KK45" s="193">
        <f t="shared" si="80"/>
        <v>0</v>
      </c>
      <c r="KL45" s="193">
        <f t="shared" si="80"/>
        <v>0</v>
      </c>
      <c r="KM45" s="193">
        <f t="shared" si="80"/>
        <v>0</v>
      </c>
      <c r="KN45" s="193">
        <f t="shared" si="80"/>
        <v>0</v>
      </c>
      <c r="KO45" s="193">
        <f t="shared" si="80"/>
        <v>0</v>
      </c>
      <c r="KP45" s="193">
        <f t="shared" si="80"/>
        <v>0</v>
      </c>
      <c r="KQ45" s="193">
        <f t="shared" si="80"/>
        <v>0</v>
      </c>
      <c r="KR45" s="193">
        <f t="shared" si="80"/>
        <v>0</v>
      </c>
      <c r="KS45" s="193">
        <f t="shared" si="80"/>
        <v>0</v>
      </c>
      <c r="KT45" s="193">
        <f t="shared" si="80"/>
        <v>0</v>
      </c>
      <c r="KU45" s="193">
        <f t="shared" si="80"/>
        <v>0</v>
      </c>
    </row>
    <row r="46" spans="2:307" ht="17" x14ac:dyDescent="0.15">
      <c r="B46" s="175">
        <f>B45+1</f>
        <v>20</v>
      </c>
      <c r="C46" s="203" t="s">
        <v>394</v>
      </c>
      <c r="D46" s="204">
        <f>Apoio!I38</f>
        <v>0</v>
      </c>
      <c r="E46" s="192" t="s">
        <v>3</v>
      </c>
      <c r="F46" s="186" t="s">
        <v>395</v>
      </c>
      <c r="G46" s="205">
        <f>IF(G19=0,0,G45/G19)</f>
        <v>0</v>
      </c>
      <c r="H46" s="206">
        <f>IFERROR(H45/H19,0)</f>
        <v>0</v>
      </c>
      <c r="I46" s="206">
        <f t="shared" ref="I46:BE46" si="81">IFERROR(I45/I19,0)</f>
        <v>0</v>
      </c>
      <c r="J46" s="206">
        <f t="shared" si="81"/>
        <v>0</v>
      </c>
      <c r="K46" s="206">
        <f t="shared" si="81"/>
        <v>0</v>
      </c>
      <c r="L46" s="206">
        <f t="shared" si="81"/>
        <v>0</v>
      </c>
      <c r="M46" s="206">
        <f t="shared" si="81"/>
        <v>0</v>
      </c>
      <c r="N46" s="206">
        <f t="shared" si="81"/>
        <v>0</v>
      </c>
      <c r="O46" s="206">
        <f t="shared" si="81"/>
        <v>0</v>
      </c>
      <c r="P46" s="206">
        <f t="shared" si="81"/>
        <v>0</v>
      </c>
      <c r="Q46" s="206">
        <f t="shared" si="81"/>
        <v>0</v>
      </c>
      <c r="R46" s="206">
        <f t="shared" si="81"/>
        <v>0</v>
      </c>
      <c r="S46" s="206">
        <f t="shared" si="81"/>
        <v>0</v>
      </c>
      <c r="T46" s="206">
        <f t="shared" si="81"/>
        <v>0</v>
      </c>
      <c r="U46" s="206">
        <f t="shared" si="81"/>
        <v>0</v>
      </c>
      <c r="V46" s="206">
        <f t="shared" si="81"/>
        <v>0</v>
      </c>
      <c r="W46" s="206">
        <f t="shared" si="81"/>
        <v>0</v>
      </c>
      <c r="X46" s="206">
        <f t="shared" si="81"/>
        <v>0</v>
      </c>
      <c r="Y46" s="206">
        <f t="shared" si="81"/>
        <v>0</v>
      </c>
      <c r="Z46" s="206">
        <f t="shared" si="81"/>
        <v>0</v>
      </c>
      <c r="AA46" s="206">
        <f t="shared" si="81"/>
        <v>0</v>
      </c>
      <c r="AB46" s="206">
        <f t="shared" si="81"/>
        <v>0</v>
      </c>
      <c r="AC46" s="206">
        <f t="shared" si="81"/>
        <v>0</v>
      </c>
      <c r="AD46" s="206">
        <f t="shared" si="81"/>
        <v>0</v>
      </c>
      <c r="AE46" s="206">
        <f t="shared" si="81"/>
        <v>0</v>
      </c>
      <c r="AF46" s="206">
        <f t="shared" si="81"/>
        <v>0</v>
      </c>
      <c r="AG46" s="206">
        <f t="shared" si="81"/>
        <v>0</v>
      </c>
      <c r="AH46" s="206">
        <f t="shared" si="81"/>
        <v>0</v>
      </c>
      <c r="AI46" s="206">
        <f t="shared" si="81"/>
        <v>0</v>
      </c>
      <c r="AJ46" s="206">
        <f t="shared" si="81"/>
        <v>0</v>
      </c>
      <c r="AK46" s="206">
        <f t="shared" si="81"/>
        <v>0</v>
      </c>
      <c r="AL46" s="206">
        <f t="shared" si="81"/>
        <v>0</v>
      </c>
      <c r="AM46" s="206">
        <f t="shared" si="81"/>
        <v>0</v>
      </c>
      <c r="AN46" s="206">
        <f t="shared" si="81"/>
        <v>0</v>
      </c>
      <c r="AO46" s="206">
        <f t="shared" si="81"/>
        <v>0</v>
      </c>
      <c r="AP46" s="206">
        <f t="shared" si="81"/>
        <v>0</v>
      </c>
      <c r="AQ46" s="206">
        <f t="shared" si="81"/>
        <v>0</v>
      </c>
      <c r="AR46" s="206">
        <f t="shared" si="81"/>
        <v>0</v>
      </c>
      <c r="AS46" s="206">
        <f t="shared" si="81"/>
        <v>0</v>
      </c>
      <c r="AT46" s="206">
        <f t="shared" si="81"/>
        <v>0</v>
      </c>
      <c r="AU46" s="206">
        <f t="shared" si="81"/>
        <v>0</v>
      </c>
      <c r="AV46" s="206">
        <f t="shared" si="81"/>
        <v>0</v>
      </c>
      <c r="AW46" s="206">
        <f t="shared" si="81"/>
        <v>0</v>
      </c>
      <c r="AX46" s="206">
        <f t="shared" si="81"/>
        <v>0</v>
      </c>
      <c r="AY46" s="206">
        <f t="shared" si="81"/>
        <v>0</v>
      </c>
      <c r="AZ46" s="206">
        <f t="shared" si="81"/>
        <v>0</v>
      </c>
      <c r="BA46" s="206">
        <f t="shared" si="81"/>
        <v>0</v>
      </c>
      <c r="BB46" s="206">
        <f t="shared" si="81"/>
        <v>0</v>
      </c>
      <c r="BC46" s="206">
        <f t="shared" si="81"/>
        <v>0</v>
      </c>
      <c r="BD46" s="206">
        <f t="shared" si="81"/>
        <v>0</v>
      </c>
      <c r="BE46" s="206">
        <f t="shared" si="81"/>
        <v>0</v>
      </c>
      <c r="BF46" s="206">
        <f t="shared" ref="BF46:DQ46" si="82">IFERROR(BF45/BF19,0)</f>
        <v>0</v>
      </c>
      <c r="BG46" s="206">
        <f t="shared" si="82"/>
        <v>0</v>
      </c>
      <c r="BH46" s="206">
        <f t="shared" si="82"/>
        <v>0</v>
      </c>
      <c r="BI46" s="206">
        <f t="shared" si="82"/>
        <v>0</v>
      </c>
      <c r="BJ46" s="206">
        <f t="shared" si="82"/>
        <v>0</v>
      </c>
      <c r="BK46" s="206">
        <f t="shared" si="82"/>
        <v>0</v>
      </c>
      <c r="BL46" s="206">
        <f t="shared" si="82"/>
        <v>0</v>
      </c>
      <c r="BM46" s="206">
        <f t="shared" si="82"/>
        <v>0</v>
      </c>
      <c r="BN46" s="206">
        <f t="shared" si="82"/>
        <v>0</v>
      </c>
      <c r="BO46" s="206">
        <f t="shared" si="82"/>
        <v>0</v>
      </c>
      <c r="BP46" s="206">
        <f t="shared" si="82"/>
        <v>0</v>
      </c>
      <c r="BQ46" s="206">
        <f t="shared" si="82"/>
        <v>0</v>
      </c>
      <c r="BR46" s="206">
        <f t="shared" si="82"/>
        <v>0</v>
      </c>
      <c r="BS46" s="206">
        <f t="shared" si="82"/>
        <v>0</v>
      </c>
      <c r="BT46" s="206">
        <f t="shared" si="82"/>
        <v>0</v>
      </c>
      <c r="BU46" s="206">
        <f t="shared" si="82"/>
        <v>0</v>
      </c>
      <c r="BV46" s="206">
        <f t="shared" si="82"/>
        <v>0</v>
      </c>
      <c r="BW46" s="206">
        <f t="shared" si="82"/>
        <v>0</v>
      </c>
      <c r="BX46" s="206">
        <f t="shared" si="82"/>
        <v>0</v>
      </c>
      <c r="BY46" s="206">
        <f t="shared" si="82"/>
        <v>0</v>
      </c>
      <c r="BZ46" s="206">
        <f t="shared" si="82"/>
        <v>0</v>
      </c>
      <c r="CA46" s="206">
        <f t="shared" si="82"/>
        <v>0</v>
      </c>
      <c r="CB46" s="206">
        <f t="shared" si="82"/>
        <v>0</v>
      </c>
      <c r="CC46" s="206">
        <f t="shared" si="82"/>
        <v>0</v>
      </c>
      <c r="CD46" s="206">
        <f t="shared" si="82"/>
        <v>0</v>
      </c>
      <c r="CE46" s="206">
        <f t="shared" si="82"/>
        <v>0</v>
      </c>
      <c r="CF46" s="206">
        <f t="shared" si="82"/>
        <v>0</v>
      </c>
      <c r="CG46" s="206">
        <f t="shared" si="82"/>
        <v>0</v>
      </c>
      <c r="CH46" s="206">
        <f t="shared" si="82"/>
        <v>0</v>
      </c>
      <c r="CI46" s="206">
        <f t="shared" si="82"/>
        <v>0</v>
      </c>
      <c r="CJ46" s="206">
        <f t="shared" si="82"/>
        <v>0</v>
      </c>
      <c r="CK46" s="206">
        <f t="shared" si="82"/>
        <v>0</v>
      </c>
      <c r="CL46" s="206">
        <f t="shared" si="82"/>
        <v>0</v>
      </c>
      <c r="CM46" s="206">
        <f t="shared" si="82"/>
        <v>0</v>
      </c>
      <c r="CN46" s="206">
        <f t="shared" si="82"/>
        <v>0</v>
      </c>
      <c r="CO46" s="206">
        <f t="shared" si="82"/>
        <v>0</v>
      </c>
      <c r="CP46" s="206">
        <f t="shared" si="82"/>
        <v>0</v>
      </c>
      <c r="CQ46" s="206">
        <f t="shared" si="82"/>
        <v>0</v>
      </c>
      <c r="CR46" s="206">
        <f t="shared" si="82"/>
        <v>0</v>
      </c>
      <c r="CS46" s="206">
        <f t="shared" si="82"/>
        <v>0</v>
      </c>
      <c r="CT46" s="206">
        <f t="shared" si="82"/>
        <v>0</v>
      </c>
      <c r="CU46" s="206">
        <f t="shared" si="82"/>
        <v>0</v>
      </c>
      <c r="CV46" s="206">
        <f t="shared" si="82"/>
        <v>0</v>
      </c>
      <c r="CW46" s="206">
        <f t="shared" si="82"/>
        <v>0</v>
      </c>
      <c r="CX46" s="206">
        <f t="shared" si="82"/>
        <v>0</v>
      </c>
      <c r="CY46" s="206">
        <f t="shared" si="82"/>
        <v>0</v>
      </c>
      <c r="CZ46" s="206">
        <f t="shared" si="82"/>
        <v>0</v>
      </c>
      <c r="DA46" s="206">
        <f t="shared" si="82"/>
        <v>0</v>
      </c>
      <c r="DB46" s="206">
        <f t="shared" si="82"/>
        <v>0</v>
      </c>
      <c r="DC46" s="206">
        <f t="shared" si="82"/>
        <v>0</v>
      </c>
      <c r="DD46" s="206">
        <f t="shared" si="82"/>
        <v>0</v>
      </c>
      <c r="DE46" s="206">
        <f t="shared" si="82"/>
        <v>0</v>
      </c>
      <c r="DF46" s="206">
        <f t="shared" si="82"/>
        <v>0</v>
      </c>
      <c r="DG46" s="206">
        <f t="shared" si="82"/>
        <v>0</v>
      </c>
      <c r="DH46" s="206">
        <f t="shared" si="82"/>
        <v>0</v>
      </c>
      <c r="DI46" s="206">
        <f t="shared" si="82"/>
        <v>0</v>
      </c>
      <c r="DJ46" s="206">
        <f t="shared" si="82"/>
        <v>0</v>
      </c>
      <c r="DK46" s="206">
        <f t="shared" si="82"/>
        <v>0</v>
      </c>
      <c r="DL46" s="206">
        <f t="shared" si="82"/>
        <v>0</v>
      </c>
      <c r="DM46" s="206">
        <f t="shared" si="82"/>
        <v>0</v>
      </c>
      <c r="DN46" s="206">
        <f t="shared" si="82"/>
        <v>0</v>
      </c>
      <c r="DO46" s="206">
        <f t="shared" si="82"/>
        <v>0</v>
      </c>
      <c r="DP46" s="206">
        <f t="shared" si="82"/>
        <v>0</v>
      </c>
      <c r="DQ46" s="206">
        <f t="shared" si="82"/>
        <v>0</v>
      </c>
      <c r="DR46" s="206">
        <f t="shared" ref="DR46:GC46" si="83">IFERROR(DR45/DR19,0)</f>
        <v>0</v>
      </c>
      <c r="DS46" s="206">
        <f t="shared" si="83"/>
        <v>0</v>
      </c>
      <c r="DT46" s="206">
        <f t="shared" si="83"/>
        <v>0</v>
      </c>
      <c r="DU46" s="206">
        <f t="shared" si="83"/>
        <v>0</v>
      </c>
      <c r="DV46" s="206">
        <f t="shared" si="83"/>
        <v>0</v>
      </c>
      <c r="DW46" s="206">
        <f t="shared" si="83"/>
        <v>0</v>
      </c>
      <c r="DX46" s="206">
        <f t="shared" si="83"/>
        <v>0</v>
      </c>
      <c r="DY46" s="206">
        <f t="shared" si="83"/>
        <v>0</v>
      </c>
      <c r="DZ46" s="206">
        <f t="shared" si="83"/>
        <v>0</v>
      </c>
      <c r="EA46" s="206">
        <f t="shared" si="83"/>
        <v>0</v>
      </c>
      <c r="EB46" s="206">
        <f t="shared" si="83"/>
        <v>0</v>
      </c>
      <c r="EC46" s="206">
        <f t="shared" si="83"/>
        <v>0</v>
      </c>
      <c r="ED46" s="206">
        <f t="shared" si="83"/>
        <v>0</v>
      </c>
      <c r="EE46" s="206">
        <f t="shared" si="83"/>
        <v>0</v>
      </c>
      <c r="EF46" s="206">
        <f t="shared" si="83"/>
        <v>0</v>
      </c>
      <c r="EG46" s="206">
        <f t="shared" si="83"/>
        <v>0</v>
      </c>
      <c r="EH46" s="206">
        <f t="shared" si="83"/>
        <v>0</v>
      </c>
      <c r="EI46" s="206">
        <f t="shared" si="83"/>
        <v>0</v>
      </c>
      <c r="EJ46" s="206">
        <f t="shared" si="83"/>
        <v>0</v>
      </c>
      <c r="EK46" s="206">
        <f t="shared" si="83"/>
        <v>0</v>
      </c>
      <c r="EL46" s="206">
        <f t="shared" si="83"/>
        <v>0</v>
      </c>
      <c r="EM46" s="206">
        <f t="shared" si="83"/>
        <v>0</v>
      </c>
      <c r="EN46" s="206">
        <f t="shared" si="83"/>
        <v>0</v>
      </c>
      <c r="EO46" s="206">
        <f t="shared" si="83"/>
        <v>0</v>
      </c>
      <c r="EP46" s="206">
        <f t="shared" si="83"/>
        <v>0</v>
      </c>
      <c r="EQ46" s="206">
        <f t="shared" si="83"/>
        <v>0</v>
      </c>
      <c r="ER46" s="206">
        <f t="shared" si="83"/>
        <v>0</v>
      </c>
      <c r="ES46" s="206">
        <f t="shared" si="83"/>
        <v>0</v>
      </c>
      <c r="ET46" s="206">
        <f t="shared" si="83"/>
        <v>0</v>
      </c>
      <c r="EU46" s="206">
        <f t="shared" si="83"/>
        <v>0</v>
      </c>
      <c r="EV46" s="206">
        <f t="shared" si="83"/>
        <v>0</v>
      </c>
      <c r="EW46" s="206">
        <f t="shared" si="83"/>
        <v>0</v>
      </c>
      <c r="EX46" s="206">
        <f t="shared" si="83"/>
        <v>0</v>
      </c>
      <c r="EY46" s="206">
        <f t="shared" si="83"/>
        <v>0</v>
      </c>
      <c r="EZ46" s="206">
        <f t="shared" si="83"/>
        <v>0</v>
      </c>
      <c r="FA46" s="206">
        <f t="shared" si="83"/>
        <v>0</v>
      </c>
      <c r="FB46" s="206">
        <f t="shared" si="83"/>
        <v>0</v>
      </c>
      <c r="FC46" s="206">
        <f t="shared" si="83"/>
        <v>0</v>
      </c>
      <c r="FD46" s="206">
        <f t="shared" si="83"/>
        <v>0</v>
      </c>
      <c r="FE46" s="206">
        <f t="shared" si="83"/>
        <v>0</v>
      </c>
      <c r="FF46" s="206">
        <f t="shared" si="83"/>
        <v>0</v>
      </c>
      <c r="FG46" s="206">
        <f t="shared" si="83"/>
        <v>0</v>
      </c>
      <c r="FH46" s="206">
        <f t="shared" si="83"/>
        <v>0</v>
      </c>
      <c r="FI46" s="206">
        <f t="shared" si="83"/>
        <v>0</v>
      </c>
      <c r="FJ46" s="206">
        <f t="shared" si="83"/>
        <v>0</v>
      </c>
      <c r="FK46" s="206">
        <f t="shared" si="83"/>
        <v>0</v>
      </c>
      <c r="FL46" s="206">
        <f t="shared" si="83"/>
        <v>0</v>
      </c>
      <c r="FM46" s="206">
        <f t="shared" si="83"/>
        <v>0</v>
      </c>
      <c r="FN46" s="206">
        <f t="shared" si="83"/>
        <v>0</v>
      </c>
      <c r="FO46" s="206">
        <f t="shared" si="83"/>
        <v>0</v>
      </c>
      <c r="FP46" s="206">
        <f t="shared" si="83"/>
        <v>0</v>
      </c>
      <c r="FQ46" s="206">
        <f t="shared" si="83"/>
        <v>0</v>
      </c>
      <c r="FR46" s="206">
        <f t="shared" si="83"/>
        <v>0</v>
      </c>
      <c r="FS46" s="206">
        <f t="shared" si="83"/>
        <v>0</v>
      </c>
      <c r="FT46" s="206">
        <f t="shared" si="83"/>
        <v>0</v>
      </c>
      <c r="FU46" s="206">
        <f t="shared" si="83"/>
        <v>0</v>
      </c>
      <c r="FV46" s="206">
        <f t="shared" si="83"/>
        <v>0</v>
      </c>
      <c r="FW46" s="206">
        <f t="shared" si="83"/>
        <v>0</v>
      </c>
      <c r="FX46" s="206">
        <f t="shared" si="83"/>
        <v>0</v>
      </c>
      <c r="FY46" s="206">
        <f t="shared" si="83"/>
        <v>0</v>
      </c>
      <c r="FZ46" s="206">
        <f t="shared" si="83"/>
        <v>0</v>
      </c>
      <c r="GA46" s="206">
        <f t="shared" si="83"/>
        <v>0</v>
      </c>
      <c r="GB46" s="206">
        <f t="shared" si="83"/>
        <v>0</v>
      </c>
      <c r="GC46" s="206">
        <f t="shared" si="83"/>
        <v>0</v>
      </c>
      <c r="GD46" s="206">
        <f t="shared" ref="GD46:IO46" si="84">IFERROR(GD45/GD19,0)</f>
        <v>0</v>
      </c>
      <c r="GE46" s="206">
        <f t="shared" si="84"/>
        <v>0</v>
      </c>
      <c r="GF46" s="206">
        <f t="shared" si="84"/>
        <v>0</v>
      </c>
      <c r="GG46" s="206">
        <f t="shared" si="84"/>
        <v>0</v>
      </c>
      <c r="GH46" s="206">
        <f t="shared" si="84"/>
        <v>0</v>
      </c>
      <c r="GI46" s="206">
        <f t="shared" si="84"/>
        <v>0</v>
      </c>
      <c r="GJ46" s="206">
        <f t="shared" si="84"/>
        <v>0</v>
      </c>
      <c r="GK46" s="206">
        <f t="shared" si="84"/>
        <v>0</v>
      </c>
      <c r="GL46" s="206">
        <f t="shared" si="84"/>
        <v>0</v>
      </c>
      <c r="GM46" s="206">
        <f t="shared" si="84"/>
        <v>0</v>
      </c>
      <c r="GN46" s="206">
        <f t="shared" si="84"/>
        <v>0</v>
      </c>
      <c r="GO46" s="206">
        <f t="shared" si="84"/>
        <v>0</v>
      </c>
      <c r="GP46" s="206">
        <f t="shared" si="84"/>
        <v>0</v>
      </c>
      <c r="GQ46" s="206">
        <f t="shared" si="84"/>
        <v>0</v>
      </c>
      <c r="GR46" s="206">
        <f t="shared" si="84"/>
        <v>0</v>
      </c>
      <c r="GS46" s="206">
        <f t="shared" si="84"/>
        <v>0</v>
      </c>
      <c r="GT46" s="206">
        <f t="shared" si="84"/>
        <v>0</v>
      </c>
      <c r="GU46" s="206">
        <f t="shared" si="84"/>
        <v>0</v>
      </c>
      <c r="GV46" s="206">
        <f t="shared" si="84"/>
        <v>0</v>
      </c>
      <c r="GW46" s="206">
        <f t="shared" si="84"/>
        <v>0</v>
      </c>
      <c r="GX46" s="206">
        <f t="shared" si="84"/>
        <v>0</v>
      </c>
      <c r="GY46" s="206">
        <f t="shared" si="84"/>
        <v>0</v>
      </c>
      <c r="GZ46" s="206">
        <f t="shared" si="84"/>
        <v>0</v>
      </c>
      <c r="HA46" s="206">
        <f t="shared" si="84"/>
        <v>0</v>
      </c>
      <c r="HB46" s="206">
        <f t="shared" si="84"/>
        <v>0</v>
      </c>
      <c r="HC46" s="206">
        <f t="shared" si="84"/>
        <v>0</v>
      </c>
      <c r="HD46" s="206">
        <f t="shared" si="84"/>
        <v>0</v>
      </c>
      <c r="HE46" s="206">
        <f t="shared" si="84"/>
        <v>0</v>
      </c>
      <c r="HF46" s="206">
        <f t="shared" si="84"/>
        <v>0</v>
      </c>
      <c r="HG46" s="206">
        <f t="shared" si="84"/>
        <v>0</v>
      </c>
      <c r="HH46" s="206">
        <f t="shared" si="84"/>
        <v>0</v>
      </c>
      <c r="HI46" s="206">
        <f t="shared" si="84"/>
        <v>0</v>
      </c>
      <c r="HJ46" s="206">
        <f t="shared" si="84"/>
        <v>0</v>
      </c>
      <c r="HK46" s="206">
        <f t="shared" si="84"/>
        <v>0</v>
      </c>
      <c r="HL46" s="206">
        <f t="shared" si="84"/>
        <v>0</v>
      </c>
      <c r="HM46" s="206">
        <f t="shared" si="84"/>
        <v>0</v>
      </c>
      <c r="HN46" s="206">
        <f t="shared" si="84"/>
        <v>0</v>
      </c>
      <c r="HO46" s="206">
        <f t="shared" si="84"/>
        <v>0</v>
      </c>
      <c r="HP46" s="206">
        <f t="shared" si="84"/>
        <v>0</v>
      </c>
      <c r="HQ46" s="206">
        <f t="shared" si="84"/>
        <v>0</v>
      </c>
      <c r="HR46" s="206">
        <f t="shared" si="84"/>
        <v>0</v>
      </c>
      <c r="HS46" s="206">
        <f t="shared" si="84"/>
        <v>0</v>
      </c>
      <c r="HT46" s="206">
        <f t="shared" si="84"/>
        <v>0</v>
      </c>
      <c r="HU46" s="206">
        <f t="shared" si="84"/>
        <v>0</v>
      </c>
      <c r="HV46" s="206">
        <f t="shared" si="84"/>
        <v>0</v>
      </c>
      <c r="HW46" s="206">
        <f t="shared" si="84"/>
        <v>0</v>
      </c>
      <c r="HX46" s="206">
        <f t="shared" si="84"/>
        <v>0</v>
      </c>
      <c r="HY46" s="206">
        <f t="shared" si="84"/>
        <v>0</v>
      </c>
      <c r="HZ46" s="206">
        <f t="shared" si="84"/>
        <v>0</v>
      </c>
      <c r="IA46" s="206">
        <f t="shared" si="84"/>
        <v>0</v>
      </c>
      <c r="IB46" s="206">
        <f t="shared" si="84"/>
        <v>0</v>
      </c>
      <c r="IC46" s="206">
        <f t="shared" si="84"/>
        <v>0</v>
      </c>
      <c r="ID46" s="206">
        <f t="shared" si="84"/>
        <v>0</v>
      </c>
      <c r="IE46" s="206">
        <f t="shared" si="84"/>
        <v>0</v>
      </c>
      <c r="IF46" s="206">
        <f t="shared" si="84"/>
        <v>0</v>
      </c>
      <c r="IG46" s="206">
        <f t="shared" si="84"/>
        <v>0</v>
      </c>
      <c r="IH46" s="206">
        <f t="shared" si="84"/>
        <v>0</v>
      </c>
      <c r="II46" s="206">
        <f t="shared" si="84"/>
        <v>0</v>
      </c>
      <c r="IJ46" s="206">
        <f t="shared" si="84"/>
        <v>0</v>
      </c>
      <c r="IK46" s="206">
        <f t="shared" si="84"/>
        <v>0</v>
      </c>
      <c r="IL46" s="206">
        <f t="shared" si="84"/>
        <v>0</v>
      </c>
      <c r="IM46" s="206">
        <f t="shared" si="84"/>
        <v>0</v>
      </c>
      <c r="IN46" s="206">
        <f t="shared" si="84"/>
        <v>0</v>
      </c>
      <c r="IO46" s="206">
        <f t="shared" si="84"/>
        <v>0</v>
      </c>
      <c r="IP46" s="206">
        <f t="shared" ref="IP46:KU46" si="85">IFERROR(IP45/IP19,0)</f>
        <v>0</v>
      </c>
      <c r="IQ46" s="206">
        <f t="shared" si="85"/>
        <v>0</v>
      </c>
      <c r="IR46" s="206">
        <f t="shared" si="85"/>
        <v>0</v>
      </c>
      <c r="IS46" s="206">
        <f t="shared" si="85"/>
        <v>0</v>
      </c>
      <c r="IT46" s="206">
        <f t="shared" si="85"/>
        <v>0</v>
      </c>
      <c r="IU46" s="206">
        <f t="shared" si="85"/>
        <v>0</v>
      </c>
      <c r="IV46" s="206">
        <f t="shared" si="85"/>
        <v>0</v>
      </c>
      <c r="IW46" s="206">
        <f t="shared" si="85"/>
        <v>0</v>
      </c>
      <c r="IX46" s="206">
        <f t="shared" si="85"/>
        <v>0</v>
      </c>
      <c r="IY46" s="206">
        <f t="shared" si="85"/>
        <v>0</v>
      </c>
      <c r="IZ46" s="206">
        <f t="shared" si="85"/>
        <v>0</v>
      </c>
      <c r="JA46" s="206">
        <f t="shared" si="85"/>
        <v>0</v>
      </c>
      <c r="JB46" s="206">
        <f t="shared" si="85"/>
        <v>0</v>
      </c>
      <c r="JC46" s="206">
        <f t="shared" si="85"/>
        <v>0</v>
      </c>
      <c r="JD46" s="206">
        <f t="shared" si="85"/>
        <v>0</v>
      </c>
      <c r="JE46" s="206">
        <f t="shared" si="85"/>
        <v>0</v>
      </c>
      <c r="JF46" s="206">
        <f t="shared" si="85"/>
        <v>0</v>
      </c>
      <c r="JG46" s="206">
        <f t="shared" si="85"/>
        <v>0</v>
      </c>
      <c r="JH46" s="206">
        <f t="shared" si="85"/>
        <v>0</v>
      </c>
      <c r="JI46" s="206">
        <f t="shared" si="85"/>
        <v>0</v>
      </c>
      <c r="JJ46" s="206">
        <f t="shared" si="85"/>
        <v>0</v>
      </c>
      <c r="JK46" s="206">
        <f t="shared" si="85"/>
        <v>0</v>
      </c>
      <c r="JL46" s="206">
        <f t="shared" si="85"/>
        <v>0</v>
      </c>
      <c r="JM46" s="206">
        <f t="shared" si="85"/>
        <v>0</v>
      </c>
      <c r="JN46" s="206">
        <f t="shared" si="85"/>
        <v>0</v>
      </c>
      <c r="JO46" s="206">
        <f t="shared" si="85"/>
        <v>0</v>
      </c>
      <c r="JP46" s="206">
        <f t="shared" si="85"/>
        <v>0</v>
      </c>
      <c r="JQ46" s="206">
        <f t="shared" si="85"/>
        <v>0</v>
      </c>
      <c r="JR46" s="206">
        <f t="shared" si="85"/>
        <v>0</v>
      </c>
      <c r="JS46" s="206">
        <f t="shared" si="85"/>
        <v>0</v>
      </c>
      <c r="JT46" s="206">
        <f t="shared" si="85"/>
        <v>0</v>
      </c>
      <c r="JU46" s="206">
        <f t="shared" si="85"/>
        <v>0</v>
      </c>
      <c r="JV46" s="206">
        <f t="shared" si="85"/>
        <v>0</v>
      </c>
      <c r="JW46" s="206">
        <f t="shared" si="85"/>
        <v>0</v>
      </c>
      <c r="JX46" s="206">
        <f t="shared" si="85"/>
        <v>0</v>
      </c>
      <c r="JY46" s="206">
        <f t="shared" si="85"/>
        <v>0</v>
      </c>
      <c r="JZ46" s="206">
        <f t="shared" si="85"/>
        <v>0</v>
      </c>
      <c r="KA46" s="206">
        <f t="shared" si="85"/>
        <v>0</v>
      </c>
      <c r="KB46" s="206">
        <f t="shared" si="85"/>
        <v>0</v>
      </c>
      <c r="KC46" s="206">
        <f t="shared" si="85"/>
        <v>0</v>
      </c>
      <c r="KD46" s="206">
        <f t="shared" si="85"/>
        <v>0</v>
      </c>
      <c r="KE46" s="206">
        <f t="shared" si="85"/>
        <v>0</v>
      </c>
      <c r="KF46" s="206">
        <f t="shared" si="85"/>
        <v>0</v>
      </c>
      <c r="KG46" s="206">
        <f t="shared" si="85"/>
        <v>0</v>
      </c>
      <c r="KH46" s="206">
        <f t="shared" si="85"/>
        <v>0</v>
      </c>
      <c r="KI46" s="206">
        <f t="shared" si="85"/>
        <v>0</v>
      </c>
      <c r="KJ46" s="206">
        <f t="shared" si="85"/>
        <v>0</v>
      </c>
      <c r="KK46" s="206">
        <f t="shared" si="85"/>
        <v>0</v>
      </c>
      <c r="KL46" s="206">
        <f t="shared" si="85"/>
        <v>0</v>
      </c>
      <c r="KM46" s="206">
        <f t="shared" si="85"/>
        <v>0</v>
      </c>
      <c r="KN46" s="206">
        <f t="shared" si="85"/>
        <v>0</v>
      </c>
      <c r="KO46" s="206">
        <f t="shared" si="85"/>
        <v>0</v>
      </c>
      <c r="KP46" s="206">
        <f t="shared" si="85"/>
        <v>0</v>
      </c>
      <c r="KQ46" s="206">
        <f t="shared" si="85"/>
        <v>0</v>
      </c>
      <c r="KR46" s="206">
        <f t="shared" si="85"/>
        <v>0</v>
      </c>
      <c r="KS46" s="206">
        <f t="shared" si="85"/>
        <v>0</v>
      </c>
      <c r="KT46" s="206">
        <f t="shared" si="85"/>
        <v>0</v>
      </c>
      <c r="KU46" s="206">
        <f t="shared" si="85"/>
        <v>0</v>
      </c>
    </row>
    <row r="47" spans="2:307" ht="17" x14ac:dyDescent="0.15">
      <c r="B47" s="207"/>
      <c r="C47" s="1194" t="str">
        <f>CONCATENATE("Benefício anualizado iluminação: ",E2)</f>
        <v>Benefício anualizado iluminação: -</v>
      </c>
      <c r="D47" s="1194"/>
      <c r="E47" s="209" t="s">
        <v>2</v>
      </c>
      <c r="F47" s="210" t="s">
        <v>396</v>
      </c>
      <c r="G47" s="211">
        <f>SUM(H47:KU47)</f>
        <v>0</v>
      </c>
      <c r="H47" s="212">
        <f>H43*$D$44+H45*$D$46</f>
        <v>0</v>
      </c>
      <c r="I47" s="212">
        <f t="shared" ref="I47:BE47" si="86">I43*$D$44+I45*$D$46</f>
        <v>0</v>
      </c>
      <c r="J47" s="212">
        <f t="shared" si="86"/>
        <v>0</v>
      </c>
      <c r="K47" s="212">
        <f t="shared" si="86"/>
        <v>0</v>
      </c>
      <c r="L47" s="212">
        <f t="shared" si="86"/>
        <v>0</v>
      </c>
      <c r="M47" s="212">
        <f t="shared" si="86"/>
        <v>0</v>
      </c>
      <c r="N47" s="212">
        <f t="shared" si="86"/>
        <v>0</v>
      </c>
      <c r="O47" s="212">
        <f t="shared" si="86"/>
        <v>0</v>
      </c>
      <c r="P47" s="212">
        <f t="shared" si="86"/>
        <v>0</v>
      </c>
      <c r="Q47" s="212">
        <f t="shared" si="86"/>
        <v>0</v>
      </c>
      <c r="R47" s="212">
        <f t="shared" si="86"/>
        <v>0</v>
      </c>
      <c r="S47" s="212">
        <f t="shared" si="86"/>
        <v>0</v>
      </c>
      <c r="T47" s="212">
        <f t="shared" si="86"/>
        <v>0</v>
      </c>
      <c r="U47" s="212">
        <f t="shared" si="86"/>
        <v>0</v>
      </c>
      <c r="V47" s="212">
        <f t="shared" si="86"/>
        <v>0</v>
      </c>
      <c r="W47" s="212">
        <f t="shared" si="86"/>
        <v>0</v>
      </c>
      <c r="X47" s="212">
        <f t="shared" si="86"/>
        <v>0</v>
      </c>
      <c r="Y47" s="212">
        <f t="shared" si="86"/>
        <v>0</v>
      </c>
      <c r="Z47" s="212">
        <f t="shared" si="86"/>
        <v>0</v>
      </c>
      <c r="AA47" s="212">
        <f t="shared" si="86"/>
        <v>0</v>
      </c>
      <c r="AB47" s="212">
        <f t="shared" si="86"/>
        <v>0</v>
      </c>
      <c r="AC47" s="212">
        <f t="shared" si="86"/>
        <v>0</v>
      </c>
      <c r="AD47" s="212">
        <f t="shared" si="86"/>
        <v>0</v>
      </c>
      <c r="AE47" s="212">
        <f t="shared" si="86"/>
        <v>0</v>
      </c>
      <c r="AF47" s="212">
        <f t="shared" si="86"/>
        <v>0</v>
      </c>
      <c r="AG47" s="212">
        <f t="shared" si="86"/>
        <v>0</v>
      </c>
      <c r="AH47" s="212">
        <f t="shared" si="86"/>
        <v>0</v>
      </c>
      <c r="AI47" s="212">
        <f t="shared" si="86"/>
        <v>0</v>
      </c>
      <c r="AJ47" s="212">
        <f t="shared" si="86"/>
        <v>0</v>
      </c>
      <c r="AK47" s="212">
        <f t="shared" si="86"/>
        <v>0</v>
      </c>
      <c r="AL47" s="212">
        <f t="shared" si="86"/>
        <v>0</v>
      </c>
      <c r="AM47" s="212">
        <f t="shared" si="86"/>
        <v>0</v>
      </c>
      <c r="AN47" s="212">
        <f t="shared" si="86"/>
        <v>0</v>
      </c>
      <c r="AO47" s="212">
        <f t="shared" si="86"/>
        <v>0</v>
      </c>
      <c r="AP47" s="212">
        <f t="shared" si="86"/>
        <v>0</v>
      </c>
      <c r="AQ47" s="212">
        <f t="shared" si="86"/>
        <v>0</v>
      </c>
      <c r="AR47" s="212">
        <f t="shared" si="86"/>
        <v>0</v>
      </c>
      <c r="AS47" s="212">
        <f t="shared" si="86"/>
        <v>0</v>
      </c>
      <c r="AT47" s="212">
        <f t="shared" si="86"/>
        <v>0</v>
      </c>
      <c r="AU47" s="212">
        <f t="shared" si="86"/>
        <v>0</v>
      </c>
      <c r="AV47" s="212">
        <f t="shared" si="86"/>
        <v>0</v>
      </c>
      <c r="AW47" s="212">
        <f t="shared" si="86"/>
        <v>0</v>
      </c>
      <c r="AX47" s="212">
        <f t="shared" si="86"/>
        <v>0</v>
      </c>
      <c r="AY47" s="212">
        <f t="shared" si="86"/>
        <v>0</v>
      </c>
      <c r="AZ47" s="212">
        <f t="shared" si="86"/>
        <v>0</v>
      </c>
      <c r="BA47" s="212">
        <f t="shared" si="86"/>
        <v>0</v>
      </c>
      <c r="BB47" s="212">
        <f t="shared" si="86"/>
        <v>0</v>
      </c>
      <c r="BC47" s="212">
        <f t="shared" si="86"/>
        <v>0</v>
      </c>
      <c r="BD47" s="212">
        <f t="shared" si="86"/>
        <v>0</v>
      </c>
      <c r="BE47" s="212">
        <f t="shared" si="86"/>
        <v>0</v>
      </c>
      <c r="BF47" s="212">
        <f t="shared" ref="BF47:DQ47" si="87">BF43*$D$44+BF45*$D$46</f>
        <v>0</v>
      </c>
      <c r="BG47" s="212">
        <f t="shared" si="87"/>
        <v>0</v>
      </c>
      <c r="BH47" s="212">
        <f t="shared" si="87"/>
        <v>0</v>
      </c>
      <c r="BI47" s="212">
        <f t="shared" si="87"/>
        <v>0</v>
      </c>
      <c r="BJ47" s="212">
        <f t="shared" si="87"/>
        <v>0</v>
      </c>
      <c r="BK47" s="212">
        <f t="shared" si="87"/>
        <v>0</v>
      </c>
      <c r="BL47" s="212">
        <f t="shared" si="87"/>
        <v>0</v>
      </c>
      <c r="BM47" s="212">
        <f t="shared" si="87"/>
        <v>0</v>
      </c>
      <c r="BN47" s="212">
        <f t="shared" si="87"/>
        <v>0</v>
      </c>
      <c r="BO47" s="212">
        <f t="shared" si="87"/>
        <v>0</v>
      </c>
      <c r="BP47" s="212">
        <f t="shared" si="87"/>
        <v>0</v>
      </c>
      <c r="BQ47" s="212">
        <f t="shared" si="87"/>
        <v>0</v>
      </c>
      <c r="BR47" s="212">
        <f t="shared" si="87"/>
        <v>0</v>
      </c>
      <c r="BS47" s="212">
        <f t="shared" si="87"/>
        <v>0</v>
      </c>
      <c r="BT47" s="212">
        <f t="shared" si="87"/>
        <v>0</v>
      </c>
      <c r="BU47" s="212">
        <f t="shared" si="87"/>
        <v>0</v>
      </c>
      <c r="BV47" s="212">
        <f t="shared" si="87"/>
        <v>0</v>
      </c>
      <c r="BW47" s="212">
        <f t="shared" si="87"/>
        <v>0</v>
      </c>
      <c r="BX47" s="212">
        <f t="shared" si="87"/>
        <v>0</v>
      </c>
      <c r="BY47" s="212">
        <f t="shared" si="87"/>
        <v>0</v>
      </c>
      <c r="BZ47" s="212">
        <f t="shared" si="87"/>
        <v>0</v>
      </c>
      <c r="CA47" s="212">
        <f t="shared" si="87"/>
        <v>0</v>
      </c>
      <c r="CB47" s="212">
        <f t="shared" si="87"/>
        <v>0</v>
      </c>
      <c r="CC47" s="212">
        <f t="shared" si="87"/>
        <v>0</v>
      </c>
      <c r="CD47" s="212">
        <f t="shared" si="87"/>
        <v>0</v>
      </c>
      <c r="CE47" s="212">
        <f t="shared" si="87"/>
        <v>0</v>
      </c>
      <c r="CF47" s="212">
        <f t="shared" si="87"/>
        <v>0</v>
      </c>
      <c r="CG47" s="212">
        <f t="shared" si="87"/>
        <v>0</v>
      </c>
      <c r="CH47" s="212">
        <f t="shared" si="87"/>
        <v>0</v>
      </c>
      <c r="CI47" s="212">
        <f t="shared" si="87"/>
        <v>0</v>
      </c>
      <c r="CJ47" s="212">
        <f t="shared" si="87"/>
        <v>0</v>
      </c>
      <c r="CK47" s="212">
        <f t="shared" si="87"/>
        <v>0</v>
      </c>
      <c r="CL47" s="212">
        <f t="shared" si="87"/>
        <v>0</v>
      </c>
      <c r="CM47" s="212">
        <f t="shared" si="87"/>
        <v>0</v>
      </c>
      <c r="CN47" s="212">
        <f t="shared" si="87"/>
        <v>0</v>
      </c>
      <c r="CO47" s="212">
        <f t="shared" si="87"/>
        <v>0</v>
      </c>
      <c r="CP47" s="212">
        <f t="shared" si="87"/>
        <v>0</v>
      </c>
      <c r="CQ47" s="212">
        <f t="shared" si="87"/>
        <v>0</v>
      </c>
      <c r="CR47" s="212">
        <f t="shared" si="87"/>
        <v>0</v>
      </c>
      <c r="CS47" s="212">
        <f t="shared" si="87"/>
        <v>0</v>
      </c>
      <c r="CT47" s="212">
        <f t="shared" si="87"/>
        <v>0</v>
      </c>
      <c r="CU47" s="212">
        <f t="shared" si="87"/>
        <v>0</v>
      </c>
      <c r="CV47" s="212">
        <f t="shared" si="87"/>
        <v>0</v>
      </c>
      <c r="CW47" s="212">
        <f t="shared" si="87"/>
        <v>0</v>
      </c>
      <c r="CX47" s="212">
        <f t="shared" si="87"/>
        <v>0</v>
      </c>
      <c r="CY47" s="212">
        <f t="shared" si="87"/>
        <v>0</v>
      </c>
      <c r="CZ47" s="212">
        <f t="shared" si="87"/>
        <v>0</v>
      </c>
      <c r="DA47" s="212">
        <f t="shared" si="87"/>
        <v>0</v>
      </c>
      <c r="DB47" s="212">
        <f t="shared" si="87"/>
        <v>0</v>
      </c>
      <c r="DC47" s="212">
        <f t="shared" si="87"/>
        <v>0</v>
      </c>
      <c r="DD47" s="212">
        <f t="shared" si="87"/>
        <v>0</v>
      </c>
      <c r="DE47" s="212">
        <f t="shared" si="87"/>
        <v>0</v>
      </c>
      <c r="DF47" s="212">
        <f t="shared" si="87"/>
        <v>0</v>
      </c>
      <c r="DG47" s="212">
        <f t="shared" si="87"/>
        <v>0</v>
      </c>
      <c r="DH47" s="212">
        <f t="shared" si="87"/>
        <v>0</v>
      </c>
      <c r="DI47" s="212">
        <f t="shared" si="87"/>
        <v>0</v>
      </c>
      <c r="DJ47" s="212">
        <f t="shared" si="87"/>
        <v>0</v>
      </c>
      <c r="DK47" s="212">
        <f t="shared" si="87"/>
        <v>0</v>
      </c>
      <c r="DL47" s="212">
        <f t="shared" si="87"/>
        <v>0</v>
      </c>
      <c r="DM47" s="212">
        <f t="shared" si="87"/>
        <v>0</v>
      </c>
      <c r="DN47" s="212">
        <f t="shared" si="87"/>
        <v>0</v>
      </c>
      <c r="DO47" s="212">
        <f t="shared" si="87"/>
        <v>0</v>
      </c>
      <c r="DP47" s="212">
        <f t="shared" si="87"/>
        <v>0</v>
      </c>
      <c r="DQ47" s="212">
        <f t="shared" si="87"/>
        <v>0</v>
      </c>
      <c r="DR47" s="212">
        <f t="shared" ref="DR47:GC47" si="88">DR43*$D$44+DR45*$D$46</f>
        <v>0</v>
      </c>
      <c r="DS47" s="212">
        <f t="shared" si="88"/>
        <v>0</v>
      </c>
      <c r="DT47" s="212">
        <f t="shared" si="88"/>
        <v>0</v>
      </c>
      <c r="DU47" s="212">
        <f t="shared" si="88"/>
        <v>0</v>
      </c>
      <c r="DV47" s="212">
        <f t="shared" si="88"/>
        <v>0</v>
      </c>
      <c r="DW47" s="212">
        <f t="shared" si="88"/>
        <v>0</v>
      </c>
      <c r="DX47" s="212">
        <f t="shared" si="88"/>
        <v>0</v>
      </c>
      <c r="DY47" s="212">
        <f t="shared" si="88"/>
        <v>0</v>
      </c>
      <c r="DZ47" s="212">
        <f t="shared" si="88"/>
        <v>0</v>
      </c>
      <c r="EA47" s="212">
        <f t="shared" si="88"/>
        <v>0</v>
      </c>
      <c r="EB47" s="212">
        <f t="shared" si="88"/>
        <v>0</v>
      </c>
      <c r="EC47" s="212">
        <f t="shared" si="88"/>
        <v>0</v>
      </c>
      <c r="ED47" s="212">
        <f t="shared" si="88"/>
        <v>0</v>
      </c>
      <c r="EE47" s="212">
        <f t="shared" si="88"/>
        <v>0</v>
      </c>
      <c r="EF47" s="212">
        <f t="shared" si="88"/>
        <v>0</v>
      </c>
      <c r="EG47" s="212">
        <f t="shared" si="88"/>
        <v>0</v>
      </c>
      <c r="EH47" s="212">
        <f t="shared" si="88"/>
        <v>0</v>
      </c>
      <c r="EI47" s="212">
        <f t="shared" si="88"/>
        <v>0</v>
      </c>
      <c r="EJ47" s="212">
        <f t="shared" si="88"/>
        <v>0</v>
      </c>
      <c r="EK47" s="212">
        <f t="shared" si="88"/>
        <v>0</v>
      </c>
      <c r="EL47" s="212">
        <f t="shared" si="88"/>
        <v>0</v>
      </c>
      <c r="EM47" s="212">
        <f t="shared" si="88"/>
        <v>0</v>
      </c>
      <c r="EN47" s="212">
        <f t="shared" si="88"/>
        <v>0</v>
      </c>
      <c r="EO47" s="212">
        <f t="shared" si="88"/>
        <v>0</v>
      </c>
      <c r="EP47" s="212">
        <f t="shared" si="88"/>
        <v>0</v>
      </c>
      <c r="EQ47" s="212">
        <f t="shared" si="88"/>
        <v>0</v>
      </c>
      <c r="ER47" s="212">
        <f t="shared" si="88"/>
        <v>0</v>
      </c>
      <c r="ES47" s="212">
        <f t="shared" si="88"/>
        <v>0</v>
      </c>
      <c r="ET47" s="212">
        <f t="shared" si="88"/>
        <v>0</v>
      </c>
      <c r="EU47" s="212">
        <f t="shared" si="88"/>
        <v>0</v>
      </c>
      <c r="EV47" s="212">
        <f t="shared" si="88"/>
        <v>0</v>
      </c>
      <c r="EW47" s="212">
        <f t="shared" si="88"/>
        <v>0</v>
      </c>
      <c r="EX47" s="212">
        <f t="shared" si="88"/>
        <v>0</v>
      </c>
      <c r="EY47" s="212">
        <f t="shared" si="88"/>
        <v>0</v>
      </c>
      <c r="EZ47" s="212">
        <f t="shared" si="88"/>
        <v>0</v>
      </c>
      <c r="FA47" s="212">
        <f t="shared" si="88"/>
        <v>0</v>
      </c>
      <c r="FB47" s="212">
        <f t="shared" si="88"/>
        <v>0</v>
      </c>
      <c r="FC47" s="212">
        <f t="shared" si="88"/>
        <v>0</v>
      </c>
      <c r="FD47" s="212">
        <f t="shared" si="88"/>
        <v>0</v>
      </c>
      <c r="FE47" s="212">
        <f t="shared" si="88"/>
        <v>0</v>
      </c>
      <c r="FF47" s="212">
        <f t="shared" si="88"/>
        <v>0</v>
      </c>
      <c r="FG47" s="212">
        <f t="shared" si="88"/>
        <v>0</v>
      </c>
      <c r="FH47" s="212">
        <f t="shared" si="88"/>
        <v>0</v>
      </c>
      <c r="FI47" s="212">
        <f t="shared" si="88"/>
        <v>0</v>
      </c>
      <c r="FJ47" s="212">
        <f t="shared" si="88"/>
        <v>0</v>
      </c>
      <c r="FK47" s="212">
        <f t="shared" si="88"/>
        <v>0</v>
      </c>
      <c r="FL47" s="212">
        <f t="shared" si="88"/>
        <v>0</v>
      </c>
      <c r="FM47" s="212">
        <f t="shared" si="88"/>
        <v>0</v>
      </c>
      <c r="FN47" s="212">
        <f t="shared" si="88"/>
        <v>0</v>
      </c>
      <c r="FO47" s="212">
        <f t="shared" si="88"/>
        <v>0</v>
      </c>
      <c r="FP47" s="212">
        <f t="shared" si="88"/>
        <v>0</v>
      </c>
      <c r="FQ47" s="212">
        <f t="shared" si="88"/>
        <v>0</v>
      </c>
      <c r="FR47" s="212">
        <f t="shared" si="88"/>
        <v>0</v>
      </c>
      <c r="FS47" s="212">
        <f t="shared" si="88"/>
        <v>0</v>
      </c>
      <c r="FT47" s="212">
        <f t="shared" si="88"/>
        <v>0</v>
      </c>
      <c r="FU47" s="212">
        <f t="shared" si="88"/>
        <v>0</v>
      </c>
      <c r="FV47" s="212">
        <f t="shared" si="88"/>
        <v>0</v>
      </c>
      <c r="FW47" s="212">
        <f t="shared" si="88"/>
        <v>0</v>
      </c>
      <c r="FX47" s="212">
        <f t="shared" si="88"/>
        <v>0</v>
      </c>
      <c r="FY47" s="212">
        <f t="shared" si="88"/>
        <v>0</v>
      </c>
      <c r="FZ47" s="212">
        <f t="shared" si="88"/>
        <v>0</v>
      </c>
      <c r="GA47" s="212">
        <f t="shared" si="88"/>
        <v>0</v>
      </c>
      <c r="GB47" s="212">
        <f t="shared" si="88"/>
        <v>0</v>
      </c>
      <c r="GC47" s="212">
        <f t="shared" si="88"/>
        <v>0</v>
      </c>
      <c r="GD47" s="212">
        <f t="shared" ref="GD47:IO47" si="89">GD43*$D$44+GD45*$D$46</f>
        <v>0</v>
      </c>
      <c r="GE47" s="212">
        <f t="shared" si="89"/>
        <v>0</v>
      </c>
      <c r="GF47" s="212">
        <f t="shared" si="89"/>
        <v>0</v>
      </c>
      <c r="GG47" s="212">
        <f t="shared" si="89"/>
        <v>0</v>
      </c>
      <c r="GH47" s="212">
        <f t="shared" si="89"/>
        <v>0</v>
      </c>
      <c r="GI47" s="212">
        <f t="shared" si="89"/>
        <v>0</v>
      </c>
      <c r="GJ47" s="212">
        <f t="shared" si="89"/>
        <v>0</v>
      </c>
      <c r="GK47" s="212">
        <f t="shared" si="89"/>
        <v>0</v>
      </c>
      <c r="GL47" s="212">
        <f t="shared" si="89"/>
        <v>0</v>
      </c>
      <c r="GM47" s="212">
        <f t="shared" si="89"/>
        <v>0</v>
      </c>
      <c r="GN47" s="212">
        <f t="shared" si="89"/>
        <v>0</v>
      </c>
      <c r="GO47" s="212">
        <f t="shared" si="89"/>
        <v>0</v>
      </c>
      <c r="GP47" s="212">
        <f t="shared" si="89"/>
        <v>0</v>
      </c>
      <c r="GQ47" s="212">
        <f t="shared" si="89"/>
        <v>0</v>
      </c>
      <c r="GR47" s="212">
        <f t="shared" si="89"/>
        <v>0</v>
      </c>
      <c r="GS47" s="212">
        <f t="shared" si="89"/>
        <v>0</v>
      </c>
      <c r="GT47" s="212">
        <f t="shared" si="89"/>
        <v>0</v>
      </c>
      <c r="GU47" s="212">
        <f t="shared" si="89"/>
        <v>0</v>
      </c>
      <c r="GV47" s="212">
        <f t="shared" si="89"/>
        <v>0</v>
      </c>
      <c r="GW47" s="212">
        <f t="shared" si="89"/>
        <v>0</v>
      </c>
      <c r="GX47" s="212">
        <f t="shared" si="89"/>
        <v>0</v>
      </c>
      <c r="GY47" s="212">
        <f t="shared" si="89"/>
        <v>0</v>
      </c>
      <c r="GZ47" s="212">
        <f t="shared" si="89"/>
        <v>0</v>
      </c>
      <c r="HA47" s="212">
        <f t="shared" si="89"/>
        <v>0</v>
      </c>
      <c r="HB47" s="212">
        <f t="shared" si="89"/>
        <v>0</v>
      </c>
      <c r="HC47" s="212">
        <f t="shared" si="89"/>
        <v>0</v>
      </c>
      <c r="HD47" s="212">
        <f t="shared" si="89"/>
        <v>0</v>
      </c>
      <c r="HE47" s="212">
        <f t="shared" si="89"/>
        <v>0</v>
      </c>
      <c r="HF47" s="212">
        <f t="shared" si="89"/>
        <v>0</v>
      </c>
      <c r="HG47" s="212">
        <f t="shared" si="89"/>
        <v>0</v>
      </c>
      <c r="HH47" s="212">
        <f t="shared" si="89"/>
        <v>0</v>
      </c>
      <c r="HI47" s="212">
        <f t="shared" si="89"/>
        <v>0</v>
      </c>
      <c r="HJ47" s="212">
        <f t="shared" si="89"/>
        <v>0</v>
      </c>
      <c r="HK47" s="212">
        <f t="shared" si="89"/>
        <v>0</v>
      </c>
      <c r="HL47" s="212">
        <f t="shared" si="89"/>
        <v>0</v>
      </c>
      <c r="HM47" s="212">
        <f t="shared" si="89"/>
        <v>0</v>
      </c>
      <c r="HN47" s="212">
        <f t="shared" si="89"/>
        <v>0</v>
      </c>
      <c r="HO47" s="212">
        <f t="shared" si="89"/>
        <v>0</v>
      </c>
      <c r="HP47" s="212">
        <f t="shared" si="89"/>
        <v>0</v>
      </c>
      <c r="HQ47" s="212">
        <f t="shared" si="89"/>
        <v>0</v>
      </c>
      <c r="HR47" s="212">
        <f t="shared" si="89"/>
        <v>0</v>
      </c>
      <c r="HS47" s="212">
        <f t="shared" si="89"/>
        <v>0</v>
      </c>
      <c r="HT47" s="212">
        <f t="shared" si="89"/>
        <v>0</v>
      </c>
      <c r="HU47" s="212">
        <f t="shared" si="89"/>
        <v>0</v>
      </c>
      <c r="HV47" s="212">
        <f t="shared" si="89"/>
        <v>0</v>
      </c>
      <c r="HW47" s="212">
        <f t="shared" si="89"/>
        <v>0</v>
      </c>
      <c r="HX47" s="212">
        <f t="shared" si="89"/>
        <v>0</v>
      </c>
      <c r="HY47" s="212">
        <f t="shared" si="89"/>
        <v>0</v>
      </c>
      <c r="HZ47" s="212">
        <f t="shared" si="89"/>
        <v>0</v>
      </c>
      <c r="IA47" s="212">
        <f t="shared" si="89"/>
        <v>0</v>
      </c>
      <c r="IB47" s="212">
        <f t="shared" si="89"/>
        <v>0</v>
      </c>
      <c r="IC47" s="212">
        <f t="shared" si="89"/>
        <v>0</v>
      </c>
      <c r="ID47" s="212">
        <f t="shared" si="89"/>
        <v>0</v>
      </c>
      <c r="IE47" s="212">
        <f t="shared" si="89"/>
        <v>0</v>
      </c>
      <c r="IF47" s="212">
        <f t="shared" si="89"/>
        <v>0</v>
      </c>
      <c r="IG47" s="212">
        <f t="shared" si="89"/>
        <v>0</v>
      </c>
      <c r="IH47" s="212">
        <f t="shared" si="89"/>
        <v>0</v>
      </c>
      <c r="II47" s="212">
        <f t="shared" si="89"/>
        <v>0</v>
      </c>
      <c r="IJ47" s="212">
        <f t="shared" si="89"/>
        <v>0</v>
      </c>
      <c r="IK47" s="212">
        <f t="shared" si="89"/>
        <v>0</v>
      </c>
      <c r="IL47" s="212">
        <f t="shared" si="89"/>
        <v>0</v>
      </c>
      <c r="IM47" s="212">
        <f t="shared" si="89"/>
        <v>0</v>
      </c>
      <c r="IN47" s="212">
        <f t="shared" si="89"/>
        <v>0</v>
      </c>
      <c r="IO47" s="212">
        <f t="shared" si="89"/>
        <v>0</v>
      </c>
      <c r="IP47" s="212">
        <f t="shared" ref="IP47:KU47" si="90">IP43*$D$44+IP45*$D$46</f>
        <v>0</v>
      </c>
      <c r="IQ47" s="212">
        <f t="shared" si="90"/>
        <v>0</v>
      </c>
      <c r="IR47" s="212">
        <f t="shared" si="90"/>
        <v>0</v>
      </c>
      <c r="IS47" s="212">
        <f t="shared" si="90"/>
        <v>0</v>
      </c>
      <c r="IT47" s="212">
        <f t="shared" si="90"/>
        <v>0</v>
      </c>
      <c r="IU47" s="212">
        <f t="shared" si="90"/>
        <v>0</v>
      </c>
      <c r="IV47" s="212">
        <f t="shared" si="90"/>
        <v>0</v>
      </c>
      <c r="IW47" s="212">
        <f t="shared" si="90"/>
        <v>0</v>
      </c>
      <c r="IX47" s="212">
        <f t="shared" si="90"/>
        <v>0</v>
      </c>
      <c r="IY47" s="212">
        <f t="shared" si="90"/>
        <v>0</v>
      </c>
      <c r="IZ47" s="212">
        <f t="shared" si="90"/>
        <v>0</v>
      </c>
      <c r="JA47" s="212">
        <f t="shared" si="90"/>
        <v>0</v>
      </c>
      <c r="JB47" s="212">
        <f t="shared" si="90"/>
        <v>0</v>
      </c>
      <c r="JC47" s="212">
        <f t="shared" si="90"/>
        <v>0</v>
      </c>
      <c r="JD47" s="212">
        <f t="shared" si="90"/>
        <v>0</v>
      </c>
      <c r="JE47" s="212">
        <f t="shared" si="90"/>
        <v>0</v>
      </c>
      <c r="JF47" s="212">
        <f t="shared" si="90"/>
        <v>0</v>
      </c>
      <c r="JG47" s="212">
        <f t="shared" si="90"/>
        <v>0</v>
      </c>
      <c r="JH47" s="212">
        <f t="shared" si="90"/>
        <v>0</v>
      </c>
      <c r="JI47" s="212">
        <f t="shared" si="90"/>
        <v>0</v>
      </c>
      <c r="JJ47" s="212">
        <f t="shared" si="90"/>
        <v>0</v>
      </c>
      <c r="JK47" s="212">
        <f t="shared" si="90"/>
        <v>0</v>
      </c>
      <c r="JL47" s="212">
        <f t="shared" si="90"/>
        <v>0</v>
      </c>
      <c r="JM47" s="212">
        <f t="shared" si="90"/>
        <v>0</v>
      </c>
      <c r="JN47" s="212">
        <f t="shared" si="90"/>
        <v>0</v>
      </c>
      <c r="JO47" s="212">
        <f t="shared" si="90"/>
        <v>0</v>
      </c>
      <c r="JP47" s="212">
        <f t="shared" si="90"/>
        <v>0</v>
      </c>
      <c r="JQ47" s="212">
        <f t="shared" si="90"/>
        <v>0</v>
      </c>
      <c r="JR47" s="212">
        <f t="shared" si="90"/>
        <v>0</v>
      </c>
      <c r="JS47" s="212">
        <f t="shared" si="90"/>
        <v>0</v>
      </c>
      <c r="JT47" s="212">
        <f t="shared" si="90"/>
        <v>0</v>
      </c>
      <c r="JU47" s="212">
        <f t="shared" si="90"/>
        <v>0</v>
      </c>
      <c r="JV47" s="212">
        <f t="shared" si="90"/>
        <v>0</v>
      </c>
      <c r="JW47" s="212">
        <f t="shared" si="90"/>
        <v>0</v>
      </c>
      <c r="JX47" s="212">
        <f t="shared" si="90"/>
        <v>0</v>
      </c>
      <c r="JY47" s="212">
        <f t="shared" si="90"/>
        <v>0</v>
      </c>
      <c r="JZ47" s="212">
        <f t="shared" si="90"/>
        <v>0</v>
      </c>
      <c r="KA47" s="212">
        <f t="shared" si="90"/>
        <v>0</v>
      </c>
      <c r="KB47" s="212">
        <f t="shared" si="90"/>
        <v>0</v>
      </c>
      <c r="KC47" s="212">
        <f t="shared" si="90"/>
        <v>0</v>
      </c>
      <c r="KD47" s="212">
        <f t="shared" si="90"/>
        <v>0</v>
      </c>
      <c r="KE47" s="212">
        <f t="shared" si="90"/>
        <v>0</v>
      </c>
      <c r="KF47" s="212">
        <f t="shared" si="90"/>
        <v>0</v>
      </c>
      <c r="KG47" s="212">
        <f t="shared" si="90"/>
        <v>0</v>
      </c>
      <c r="KH47" s="212">
        <f t="shared" si="90"/>
        <v>0</v>
      </c>
      <c r="KI47" s="212">
        <f t="shared" si="90"/>
        <v>0</v>
      </c>
      <c r="KJ47" s="212">
        <f t="shared" si="90"/>
        <v>0</v>
      </c>
      <c r="KK47" s="212">
        <f t="shared" si="90"/>
        <v>0</v>
      </c>
      <c r="KL47" s="212">
        <f t="shared" si="90"/>
        <v>0</v>
      </c>
      <c r="KM47" s="212">
        <f t="shared" si="90"/>
        <v>0</v>
      </c>
      <c r="KN47" s="212">
        <f t="shared" si="90"/>
        <v>0</v>
      </c>
      <c r="KO47" s="212">
        <f t="shared" si="90"/>
        <v>0</v>
      </c>
      <c r="KP47" s="212">
        <f t="shared" si="90"/>
        <v>0</v>
      </c>
      <c r="KQ47" s="212">
        <f t="shared" si="90"/>
        <v>0</v>
      </c>
      <c r="KR47" s="212">
        <f t="shared" si="90"/>
        <v>0</v>
      </c>
      <c r="KS47" s="212">
        <f t="shared" si="90"/>
        <v>0</v>
      </c>
      <c r="KT47" s="212">
        <f t="shared" si="90"/>
        <v>0</v>
      </c>
      <c r="KU47" s="212">
        <f t="shared" si="90"/>
        <v>0</v>
      </c>
    </row>
    <row r="49" spans="2:307" ht="17" x14ac:dyDescent="0.25">
      <c r="D49" s="1195" t="s">
        <v>792</v>
      </c>
      <c r="E49" s="1066"/>
      <c r="F49" s="712" t="str">
        <f>E2</f>
        <v>-</v>
      </c>
      <c r="G49" s="170">
        <f>IFERROR(IlumCusto!U118/IlumBenef2!$G$47,0)</f>
        <v>0</v>
      </c>
    </row>
    <row r="50" spans="2:307" ht="17" x14ac:dyDescent="0.25">
      <c r="D50" s="1196" t="s">
        <v>793</v>
      </c>
      <c r="E50" s="1197"/>
      <c r="F50" s="712" t="str">
        <f>E2</f>
        <v>-</v>
      </c>
      <c r="G50" s="170">
        <f>IFERROR(IlumCusto!S118/IlumBenef2!$G$47,0)</f>
        <v>0</v>
      </c>
    </row>
    <row r="52" spans="2:307" x14ac:dyDescent="0.15">
      <c r="H52" s="379"/>
      <c r="I52" s="379"/>
    </row>
    <row r="53" spans="2:307" x14ac:dyDescent="0.15">
      <c r="B53" s="1124" t="s">
        <v>769</v>
      </c>
      <c r="C53" s="1124"/>
      <c r="D53" s="1124"/>
      <c r="E53" s="1124"/>
      <c r="F53" s="1124"/>
      <c r="G53" s="213"/>
      <c r="H53" s="214"/>
      <c r="I53" s="214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  <c r="IQ53" s="213"/>
      <c r="IR53" s="213"/>
      <c r="IS53" s="213"/>
      <c r="IT53" s="213"/>
      <c r="IU53" s="213"/>
      <c r="IV53" s="213"/>
      <c r="IW53" s="213"/>
      <c r="IX53" s="213"/>
      <c r="IY53" s="213"/>
      <c r="IZ53" s="213"/>
      <c r="JA53" s="213"/>
      <c r="JB53" s="213"/>
      <c r="JC53" s="213"/>
      <c r="JD53" s="213"/>
      <c r="JE53" s="213"/>
      <c r="JF53" s="213"/>
      <c r="JG53" s="213"/>
      <c r="JH53" s="213"/>
      <c r="JI53" s="213"/>
      <c r="JJ53" s="213"/>
      <c r="JK53" s="213"/>
      <c r="JL53" s="213"/>
      <c r="JM53" s="213"/>
      <c r="JN53" s="213"/>
      <c r="JO53" s="213"/>
      <c r="JP53" s="213"/>
      <c r="JQ53" s="213"/>
      <c r="JR53" s="213"/>
      <c r="JS53" s="213"/>
      <c r="JT53" s="213"/>
      <c r="JU53" s="213"/>
      <c r="JV53" s="213"/>
      <c r="JW53" s="213"/>
      <c r="JX53" s="213"/>
      <c r="JY53" s="213"/>
      <c r="JZ53" s="213"/>
      <c r="KA53" s="213"/>
      <c r="KB53" s="213"/>
      <c r="KC53" s="213"/>
      <c r="KD53" s="213"/>
      <c r="KE53" s="213"/>
      <c r="KF53" s="213"/>
      <c r="KG53" s="213"/>
      <c r="KH53" s="213"/>
      <c r="KI53" s="213"/>
      <c r="KJ53" s="213"/>
      <c r="KK53" s="213"/>
      <c r="KL53" s="213"/>
      <c r="KM53" s="213"/>
      <c r="KN53" s="213"/>
      <c r="KO53" s="213"/>
      <c r="KP53" s="213"/>
      <c r="KQ53" s="213"/>
      <c r="KR53" s="213"/>
      <c r="KS53" s="213"/>
      <c r="KT53" s="213"/>
      <c r="KU53" s="213"/>
    </row>
    <row r="54" spans="2:307" x14ac:dyDescent="0.15">
      <c r="B54" s="215"/>
      <c r="C54" s="216"/>
      <c r="D54" s="217"/>
      <c r="E54" s="218"/>
      <c r="F54" s="219"/>
      <c r="G54" s="220" t="s">
        <v>31</v>
      </c>
      <c r="H54" s="221" t="s">
        <v>302</v>
      </c>
      <c r="I54" s="221" t="s">
        <v>303</v>
      </c>
      <c r="J54" s="221" t="s">
        <v>304</v>
      </c>
      <c r="K54" s="221" t="s">
        <v>305</v>
      </c>
      <c r="L54" s="221" t="s">
        <v>306</v>
      </c>
      <c r="M54" s="221" t="s">
        <v>307</v>
      </c>
      <c r="N54" s="221" t="s">
        <v>308</v>
      </c>
      <c r="O54" s="221" t="s">
        <v>309</v>
      </c>
      <c r="P54" s="221" t="s">
        <v>310</v>
      </c>
      <c r="Q54" s="221" t="s">
        <v>311</v>
      </c>
      <c r="R54" s="221" t="s">
        <v>312</v>
      </c>
      <c r="S54" s="221" t="s">
        <v>313</v>
      </c>
      <c r="T54" s="221" t="s">
        <v>314</v>
      </c>
      <c r="U54" s="221" t="s">
        <v>315</v>
      </c>
      <c r="V54" s="221" t="s">
        <v>316</v>
      </c>
      <c r="W54" s="221" t="s">
        <v>317</v>
      </c>
      <c r="X54" s="221" t="s">
        <v>318</v>
      </c>
      <c r="Y54" s="221" t="s">
        <v>319</v>
      </c>
      <c r="Z54" s="221" t="s">
        <v>320</v>
      </c>
      <c r="AA54" s="221" t="s">
        <v>321</v>
      </c>
      <c r="AB54" s="221" t="s">
        <v>322</v>
      </c>
      <c r="AC54" s="221" t="s">
        <v>323</v>
      </c>
      <c r="AD54" s="221" t="s">
        <v>324</v>
      </c>
      <c r="AE54" s="221" t="s">
        <v>325</v>
      </c>
      <c r="AF54" s="221" t="s">
        <v>326</v>
      </c>
      <c r="AG54" s="221" t="s">
        <v>327</v>
      </c>
      <c r="AH54" s="221" t="s">
        <v>328</v>
      </c>
      <c r="AI54" s="221" t="s">
        <v>329</v>
      </c>
      <c r="AJ54" s="221" t="s">
        <v>330</v>
      </c>
      <c r="AK54" s="221" t="s">
        <v>331</v>
      </c>
      <c r="AL54" s="221" t="s">
        <v>332</v>
      </c>
      <c r="AM54" s="221" t="s">
        <v>333</v>
      </c>
      <c r="AN54" s="221" t="s">
        <v>334</v>
      </c>
      <c r="AO54" s="221" t="s">
        <v>335</v>
      </c>
      <c r="AP54" s="221" t="s">
        <v>336</v>
      </c>
      <c r="AQ54" s="221" t="s">
        <v>337</v>
      </c>
      <c r="AR54" s="221" t="s">
        <v>338</v>
      </c>
      <c r="AS54" s="221" t="s">
        <v>339</v>
      </c>
      <c r="AT54" s="221" t="s">
        <v>340</v>
      </c>
      <c r="AU54" s="221" t="s">
        <v>341</v>
      </c>
      <c r="AV54" s="221" t="s">
        <v>342</v>
      </c>
      <c r="AW54" s="221" t="s">
        <v>343</v>
      </c>
      <c r="AX54" s="221" t="s">
        <v>344</v>
      </c>
      <c r="AY54" s="221" t="s">
        <v>345</v>
      </c>
      <c r="AZ54" s="221" t="s">
        <v>346</v>
      </c>
      <c r="BA54" s="221" t="s">
        <v>347</v>
      </c>
      <c r="BB54" s="221" t="s">
        <v>348</v>
      </c>
      <c r="BC54" s="221" t="s">
        <v>349</v>
      </c>
      <c r="BD54" s="221" t="s">
        <v>350</v>
      </c>
      <c r="BE54" s="221" t="s">
        <v>351</v>
      </c>
      <c r="BF54" s="221" t="s">
        <v>1365</v>
      </c>
      <c r="BG54" s="221" t="s">
        <v>1366</v>
      </c>
      <c r="BH54" s="221" t="s">
        <v>1367</v>
      </c>
      <c r="BI54" s="221" t="s">
        <v>1368</v>
      </c>
      <c r="BJ54" s="221" t="s">
        <v>1369</v>
      </c>
      <c r="BK54" s="221" t="s">
        <v>1370</v>
      </c>
      <c r="BL54" s="221" t="s">
        <v>1371</v>
      </c>
      <c r="BM54" s="221" t="s">
        <v>1372</v>
      </c>
      <c r="BN54" s="221" t="s">
        <v>1373</v>
      </c>
      <c r="BO54" s="221" t="s">
        <v>1374</v>
      </c>
      <c r="BP54" s="221" t="s">
        <v>1375</v>
      </c>
      <c r="BQ54" s="221" t="s">
        <v>1376</v>
      </c>
      <c r="BR54" s="221" t="s">
        <v>1377</v>
      </c>
      <c r="BS54" s="221" t="s">
        <v>1378</v>
      </c>
      <c r="BT54" s="221" t="s">
        <v>1379</v>
      </c>
      <c r="BU54" s="221" t="s">
        <v>1380</v>
      </c>
      <c r="BV54" s="221" t="s">
        <v>1381</v>
      </c>
      <c r="BW54" s="221" t="s">
        <v>1382</v>
      </c>
      <c r="BX54" s="221" t="s">
        <v>1383</v>
      </c>
      <c r="BY54" s="221" t="s">
        <v>1384</v>
      </c>
      <c r="BZ54" s="221" t="s">
        <v>1385</v>
      </c>
      <c r="CA54" s="221" t="s">
        <v>1386</v>
      </c>
      <c r="CB54" s="221" t="s">
        <v>1387</v>
      </c>
      <c r="CC54" s="221" t="s">
        <v>1388</v>
      </c>
      <c r="CD54" s="221" t="s">
        <v>1389</v>
      </c>
      <c r="CE54" s="221" t="s">
        <v>1390</v>
      </c>
      <c r="CF54" s="221" t="s">
        <v>1391</v>
      </c>
      <c r="CG54" s="221" t="s">
        <v>1392</v>
      </c>
      <c r="CH54" s="221" t="s">
        <v>1393</v>
      </c>
      <c r="CI54" s="221" t="s">
        <v>1394</v>
      </c>
      <c r="CJ54" s="221" t="s">
        <v>1395</v>
      </c>
      <c r="CK54" s="221" t="s">
        <v>1396</v>
      </c>
      <c r="CL54" s="221" t="s">
        <v>1397</v>
      </c>
      <c r="CM54" s="221" t="s">
        <v>1398</v>
      </c>
      <c r="CN54" s="221" t="s">
        <v>1399</v>
      </c>
      <c r="CO54" s="221" t="s">
        <v>1400</v>
      </c>
      <c r="CP54" s="221" t="s">
        <v>1401</v>
      </c>
      <c r="CQ54" s="221" t="s">
        <v>1402</v>
      </c>
      <c r="CR54" s="221" t="s">
        <v>1403</v>
      </c>
      <c r="CS54" s="221" t="s">
        <v>1404</v>
      </c>
      <c r="CT54" s="221" t="s">
        <v>1405</v>
      </c>
      <c r="CU54" s="221" t="s">
        <v>1406</v>
      </c>
      <c r="CV54" s="221" t="s">
        <v>1407</v>
      </c>
      <c r="CW54" s="221" t="s">
        <v>1408</v>
      </c>
      <c r="CX54" s="221" t="s">
        <v>1409</v>
      </c>
      <c r="CY54" s="221" t="s">
        <v>1410</v>
      </c>
      <c r="CZ54" s="221" t="s">
        <v>1411</v>
      </c>
      <c r="DA54" s="221" t="s">
        <v>1412</v>
      </c>
      <c r="DB54" s="221" t="s">
        <v>1413</v>
      </c>
      <c r="DC54" s="221" t="s">
        <v>1414</v>
      </c>
      <c r="DD54" s="221" t="s">
        <v>1415</v>
      </c>
      <c r="DE54" s="221" t="s">
        <v>1416</v>
      </c>
      <c r="DF54" s="221" t="s">
        <v>1417</v>
      </c>
      <c r="DG54" s="221" t="s">
        <v>1418</v>
      </c>
      <c r="DH54" s="221" t="s">
        <v>1419</v>
      </c>
      <c r="DI54" s="221" t="s">
        <v>1420</v>
      </c>
      <c r="DJ54" s="221" t="s">
        <v>1421</v>
      </c>
      <c r="DK54" s="221" t="s">
        <v>1422</v>
      </c>
      <c r="DL54" s="221" t="s">
        <v>1423</v>
      </c>
      <c r="DM54" s="221" t="s">
        <v>1424</v>
      </c>
      <c r="DN54" s="221" t="s">
        <v>1425</v>
      </c>
      <c r="DO54" s="221" t="s">
        <v>1426</v>
      </c>
      <c r="DP54" s="221" t="s">
        <v>1427</v>
      </c>
      <c r="DQ54" s="221" t="s">
        <v>1428</v>
      </c>
      <c r="DR54" s="221" t="s">
        <v>1429</v>
      </c>
      <c r="DS54" s="221" t="s">
        <v>1430</v>
      </c>
      <c r="DT54" s="221" t="s">
        <v>1431</v>
      </c>
      <c r="DU54" s="221" t="s">
        <v>1432</v>
      </c>
      <c r="DV54" s="221" t="s">
        <v>1433</v>
      </c>
      <c r="DW54" s="221" t="s">
        <v>1434</v>
      </c>
      <c r="DX54" s="221" t="s">
        <v>1435</v>
      </c>
      <c r="DY54" s="221" t="s">
        <v>1436</v>
      </c>
      <c r="DZ54" s="221" t="s">
        <v>1437</v>
      </c>
      <c r="EA54" s="221" t="s">
        <v>1438</v>
      </c>
      <c r="EB54" s="221" t="s">
        <v>1439</v>
      </c>
      <c r="EC54" s="221" t="s">
        <v>1440</v>
      </c>
      <c r="ED54" s="221" t="s">
        <v>1441</v>
      </c>
      <c r="EE54" s="221" t="s">
        <v>1442</v>
      </c>
      <c r="EF54" s="221" t="s">
        <v>1443</v>
      </c>
      <c r="EG54" s="221" t="s">
        <v>1444</v>
      </c>
      <c r="EH54" s="221" t="s">
        <v>1445</v>
      </c>
      <c r="EI54" s="221" t="s">
        <v>1446</v>
      </c>
      <c r="EJ54" s="221" t="s">
        <v>1447</v>
      </c>
      <c r="EK54" s="221" t="s">
        <v>1448</v>
      </c>
      <c r="EL54" s="221" t="s">
        <v>1449</v>
      </c>
      <c r="EM54" s="221" t="s">
        <v>1450</v>
      </c>
      <c r="EN54" s="221" t="s">
        <v>1451</v>
      </c>
      <c r="EO54" s="221" t="s">
        <v>1452</v>
      </c>
      <c r="EP54" s="221" t="s">
        <v>1453</v>
      </c>
      <c r="EQ54" s="221" t="s">
        <v>1454</v>
      </c>
      <c r="ER54" s="221" t="s">
        <v>1455</v>
      </c>
      <c r="ES54" s="221" t="s">
        <v>1456</v>
      </c>
      <c r="ET54" s="221" t="s">
        <v>1457</v>
      </c>
      <c r="EU54" s="221" t="s">
        <v>1458</v>
      </c>
      <c r="EV54" s="221" t="s">
        <v>1459</v>
      </c>
      <c r="EW54" s="221" t="s">
        <v>1460</v>
      </c>
      <c r="EX54" s="221" t="s">
        <v>1461</v>
      </c>
      <c r="EY54" s="221" t="s">
        <v>1462</v>
      </c>
      <c r="EZ54" s="221" t="s">
        <v>1463</v>
      </c>
      <c r="FA54" s="221" t="s">
        <v>1464</v>
      </c>
      <c r="FB54" s="221" t="s">
        <v>1465</v>
      </c>
      <c r="FC54" s="221" t="s">
        <v>1466</v>
      </c>
      <c r="FD54" s="221" t="s">
        <v>1467</v>
      </c>
      <c r="FE54" s="221" t="s">
        <v>1468</v>
      </c>
      <c r="FF54" s="221" t="s">
        <v>1469</v>
      </c>
      <c r="FG54" s="221" t="s">
        <v>1470</v>
      </c>
      <c r="FH54" s="221" t="s">
        <v>1471</v>
      </c>
      <c r="FI54" s="221" t="s">
        <v>1472</v>
      </c>
      <c r="FJ54" s="221" t="s">
        <v>1473</v>
      </c>
      <c r="FK54" s="221" t="s">
        <v>1474</v>
      </c>
      <c r="FL54" s="221" t="s">
        <v>1475</v>
      </c>
      <c r="FM54" s="221" t="s">
        <v>1476</v>
      </c>
      <c r="FN54" s="221" t="s">
        <v>1477</v>
      </c>
      <c r="FO54" s="221" t="s">
        <v>1478</v>
      </c>
      <c r="FP54" s="221" t="s">
        <v>1479</v>
      </c>
      <c r="FQ54" s="221" t="s">
        <v>1480</v>
      </c>
      <c r="FR54" s="221" t="s">
        <v>1481</v>
      </c>
      <c r="FS54" s="221" t="s">
        <v>1482</v>
      </c>
      <c r="FT54" s="221" t="s">
        <v>1483</v>
      </c>
      <c r="FU54" s="221" t="s">
        <v>1484</v>
      </c>
      <c r="FV54" s="221" t="s">
        <v>1485</v>
      </c>
      <c r="FW54" s="221" t="s">
        <v>1486</v>
      </c>
      <c r="FX54" s="221" t="s">
        <v>1487</v>
      </c>
      <c r="FY54" s="221" t="s">
        <v>1488</v>
      </c>
      <c r="FZ54" s="221" t="s">
        <v>1489</v>
      </c>
      <c r="GA54" s="221" t="s">
        <v>1490</v>
      </c>
      <c r="GB54" s="221" t="s">
        <v>1491</v>
      </c>
      <c r="GC54" s="221" t="s">
        <v>1492</v>
      </c>
      <c r="GD54" s="221" t="s">
        <v>1493</v>
      </c>
      <c r="GE54" s="221" t="s">
        <v>1494</v>
      </c>
      <c r="GF54" s="221" t="s">
        <v>1495</v>
      </c>
      <c r="GG54" s="221" t="s">
        <v>1496</v>
      </c>
      <c r="GH54" s="221" t="s">
        <v>1497</v>
      </c>
      <c r="GI54" s="221" t="s">
        <v>1498</v>
      </c>
      <c r="GJ54" s="221" t="s">
        <v>1499</v>
      </c>
      <c r="GK54" s="221" t="s">
        <v>1500</v>
      </c>
      <c r="GL54" s="221" t="s">
        <v>1501</v>
      </c>
      <c r="GM54" s="221" t="s">
        <v>1502</v>
      </c>
      <c r="GN54" s="221" t="s">
        <v>1503</v>
      </c>
      <c r="GO54" s="221" t="s">
        <v>1504</v>
      </c>
      <c r="GP54" s="221" t="s">
        <v>1505</v>
      </c>
      <c r="GQ54" s="221" t="s">
        <v>1506</v>
      </c>
      <c r="GR54" s="221" t="s">
        <v>1507</v>
      </c>
      <c r="GS54" s="221" t="s">
        <v>1508</v>
      </c>
      <c r="GT54" s="221" t="s">
        <v>1509</v>
      </c>
      <c r="GU54" s="221" t="s">
        <v>1510</v>
      </c>
      <c r="GV54" s="221" t="s">
        <v>1511</v>
      </c>
      <c r="GW54" s="221" t="s">
        <v>1512</v>
      </c>
      <c r="GX54" s="221" t="s">
        <v>1513</v>
      </c>
      <c r="GY54" s="221" t="s">
        <v>1514</v>
      </c>
      <c r="GZ54" s="221" t="s">
        <v>1515</v>
      </c>
      <c r="HA54" s="221" t="s">
        <v>1516</v>
      </c>
      <c r="HB54" s="221" t="s">
        <v>1517</v>
      </c>
      <c r="HC54" s="221" t="s">
        <v>1518</v>
      </c>
      <c r="HD54" s="221" t="s">
        <v>1519</v>
      </c>
      <c r="HE54" s="221" t="s">
        <v>1520</v>
      </c>
      <c r="HF54" s="221" t="s">
        <v>1521</v>
      </c>
      <c r="HG54" s="221" t="s">
        <v>1522</v>
      </c>
      <c r="HH54" s="221" t="s">
        <v>1523</v>
      </c>
      <c r="HI54" s="221" t="s">
        <v>1524</v>
      </c>
      <c r="HJ54" s="221" t="s">
        <v>1525</v>
      </c>
      <c r="HK54" s="221" t="s">
        <v>1526</v>
      </c>
      <c r="HL54" s="221" t="s">
        <v>1527</v>
      </c>
      <c r="HM54" s="221" t="s">
        <v>1528</v>
      </c>
      <c r="HN54" s="221" t="s">
        <v>1529</v>
      </c>
      <c r="HO54" s="221" t="s">
        <v>1530</v>
      </c>
      <c r="HP54" s="221" t="s">
        <v>1531</v>
      </c>
      <c r="HQ54" s="221" t="s">
        <v>1532</v>
      </c>
      <c r="HR54" s="221" t="s">
        <v>1533</v>
      </c>
      <c r="HS54" s="221" t="s">
        <v>1534</v>
      </c>
      <c r="HT54" s="221" t="s">
        <v>1535</v>
      </c>
      <c r="HU54" s="221" t="s">
        <v>1536</v>
      </c>
      <c r="HV54" s="221" t="s">
        <v>1537</v>
      </c>
      <c r="HW54" s="221" t="s">
        <v>1538</v>
      </c>
      <c r="HX54" s="221" t="s">
        <v>1539</v>
      </c>
      <c r="HY54" s="221" t="s">
        <v>1540</v>
      </c>
      <c r="HZ54" s="221" t="s">
        <v>1541</v>
      </c>
      <c r="IA54" s="221" t="s">
        <v>1542</v>
      </c>
      <c r="IB54" s="221" t="s">
        <v>1543</v>
      </c>
      <c r="IC54" s="221" t="s">
        <v>1544</v>
      </c>
      <c r="ID54" s="221" t="s">
        <v>1545</v>
      </c>
      <c r="IE54" s="221" t="s">
        <v>1546</v>
      </c>
      <c r="IF54" s="221" t="s">
        <v>1547</v>
      </c>
      <c r="IG54" s="221" t="s">
        <v>1548</v>
      </c>
      <c r="IH54" s="221" t="s">
        <v>1549</v>
      </c>
      <c r="II54" s="221" t="s">
        <v>1550</v>
      </c>
      <c r="IJ54" s="221" t="s">
        <v>1551</v>
      </c>
      <c r="IK54" s="221" t="s">
        <v>1552</v>
      </c>
      <c r="IL54" s="221" t="s">
        <v>1553</v>
      </c>
      <c r="IM54" s="221" t="s">
        <v>1554</v>
      </c>
      <c r="IN54" s="221" t="s">
        <v>1555</v>
      </c>
      <c r="IO54" s="221" t="s">
        <v>1556</v>
      </c>
      <c r="IP54" s="221" t="s">
        <v>1557</v>
      </c>
      <c r="IQ54" s="221" t="s">
        <v>1558</v>
      </c>
      <c r="IR54" s="221" t="s">
        <v>1559</v>
      </c>
      <c r="IS54" s="221" t="s">
        <v>1560</v>
      </c>
      <c r="IT54" s="221" t="s">
        <v>1561</v>
      </c>
      <c r="IU54" s="221" t="s">
        <v>1562</v>
      </c>
      <c r="IV54" s="221" t="s">
        <v>1563</v>
      </c>
      <c r="IW54" s="221" t="s">
        <v>1564</v>
      </c>
      <c r="IX54" s="221" t="s">
        <v>1565</v>
      </c>
      <c r="IY54" s="221" t="s">
        <v>1566</v>
      </c>
      <c r="IZ54" s="221" t="s">
        <v>1567</v>
      </c>
      <c r="JA54" s="221" t="s">
        <v>1568</v>
      </c>
      <c r="JB54" s="221" t="s">
        <v>1569</v>
      </c>
      <c r="JC54" s="221" t="s">
        <v>1570</v>
      </c>
      <c r="JD54" s="221" t="s">
        <v>1571</v>
      </c>
      <c r="JE54" s="221" t="s">
        <v>1572</v>
      </c>
      <c r="JF54" s="221" t="s">
        <v>1573</v>
      </c>
      <c r="JG54" s="221" t="s">
        <v>1574</v>
      </c>
      <c r="JH54" s="221" t="s">
        <v>1575</v>
      </c>
      <c r="JI54" s="221" t="s">
        <v>1576</v>
      </c>
      <c r="JJ54" s="221" t="s">
        <v>1577</v>
      </c>
      <c r="JK54" s="221" t="s">
        <v>1578</v>
      </c>
      <c r="JL54" s="221" t="s">
        <v>1579</v>
      </c>
      <c r="JM54" s="221" t="s">
        <v>1580</v>
      </c>
      <c r="JN54" s="221" t="s">
        <v>1581</v>
      </c>
      <c r="JO54" s="221" t="s">
        <v>1582</v>
      </c>
      <c r="JP54" s="221" t="s">
        <v>1583</v>
      </c>
      <c r="JQ54" s="221" t="s">
        <v>1584</v>
      </c>
      <c r="JR54" s="221" t="s">
        <v>1585</v>
      </c>
      <c r="JS54" s="221" t="s">
        <v>1586</v>
      </c>
      <c r="JT54" s="221" t="s">
        <v>1587</v>
      </c>
      <c r="JU54" s="221" t="s">
        <v>1588</v>
      </c>
      <c r="JV54" s="221" t="s">
        <v>1589</v>
      </c>
      <c r="JW54" s="221" t="s">
        <v>1590</v>
      </c>
      <c r="JX54" s="221" t="s">
        <v>1591</v>
      </c>
      <c r="JY54" s="221" t="s">
        <v>1592</v>
      </c>
      <c r="JZ54" s="221" t="s">
        <v>1593</v>
      </c>
      <c r="KA54" s="221" t="s">
        <v>1594</v>
      </c>
      <c r="KB54" s="221" t="s">
        <v>1595</v>
      </c>
      <c r="KC54" s="221" t="s">
        <v>1596</v>
      </c>
      <c r="KD54" s="221" t="s">
        <v>1597</v>
      </c>
      <c r="KE54" s="221" t="s">
        <v>1598</v>
      </c>
      <c r="KF54" s="221" t="s">
        <v>1599</v>
      </c>
      <c r="KG54" s="221" t="s">
        <v>1600</v>
      </c>
      <c r="KH54" s="221" t="s">
        <v>1601</v>
      </c>
      <c r="KI54" s="221" t="s">
        <v>1602</v>
      </c>
      <c r="KJ54" s="221" t="s">
        <v>1603</v>
      </c>
      <c r="KK54" s="221" t="s">
        <v>1604</v>
      </c>
      <c r="KL54" s="221" t="s">
        <v>1605</v>
      </c>
      <c r="KM54" s="221" t="s">
        <v>1606</v>
      </c>
      <c r="KN54" s="221" t="s">
        <v>1607</v>
      </c>
      <c r="KO54" s="221" t="s">
        <v>1608</v>
      </c>
      <c r="KP54" s="221" t="s">
        <v>1609</v>
      </c>
      <c r="KQ54" s="221" t="s">
        <v>1610</v>
      </c>
      <c r="KR54" s="221" t="s">
        <v>1611</v>
      </c>
      <c r="KS54" s="221" t="s">
        <v>1612</v>
      </c>
      <c r="KT54" s="221" t="s">
        <v>1613</v>
      </c>
      <c r="KU54" s="221" t="s">
        <v>1614</v>
      </c>
    </row>
    <row r="55" spans="2:307" x14ac:dyDescent="0.15">
      <c r="B55" s="215">
        <f>B46+1</f>
        <v>21</v>
      </c>
      <c r="C55" s="222" t="s">
        <v>364</v>
      </c>
      <c r="D55" s="222"/>
      <c r="E55" s="223" t="s">
        <v>365</v>
      </c>
      <c r="F55" s="224"/>
      <c r="G55" s="225"/>
      <c r="H55" s="226">
        <f>H30</f>
        <v>0</v>
      </c>
      <c r="I55" s="226">
        <f t="shared" ref="I55:BE55" si="91">I30</f>
        <v>0</v>
      </c>
      <c r="J55" s="226">
        <f t="shared" si="91"/>
        <v>0</v>
      </c>
      <c r="K55" s="226">
        <f t="shared" si="91"/>
        <v>0</v>
      </c>
      <c r="L55" s="226">
        <f t="shared" si="91"/>
        <v>0</v>
      </c>
      <c r="M55" s="226">
        <f t="shared" si="91"/>
        <v>0</v>
      </c>
      <c r="N55" s="226">
        <f t="shared" si="91"/>
        <v>0</v>
      </c>
      <c r="O55" s="226">
        <f t="shared" si="91"/>
        <v>0</v>
      </c>
      <c r="P55" s="226">
        <f t="shared" si="91"/>
        <v>0</v>
      </c>
      <c r="Q55" s="226">
        <f t="shared" si="91"/>
        <v>0</v>
      </c>
      <c r="R55" s="226">
        <f t="shared" si="91"/>
        <v>0</v>
      </c>
      <c r="S55" s="226">
        <f t="shared" si="91"/>
        <v>0</v>
      </c>
      <c r="T55" s="226">
        <f t="shared" si="91"/>
        <v>0</v>
      </c>
      <c r="U55" s="226">
        <f t="shared" si="91"/>
        <v>0</v>
      </c>
      <c r="V55" s="226">
        <f t="shared" si="91"/>
        <v>0</v>
      </c>
      <c r="W55" s="226">
        <f t="shared" si="91"/>
        <v>0</v>
      </c>
      <c r="X55" s="226">
        <f t="shared" si="91"/>
        <v>0</v>
      </c>
      <c r="Y55" s="226">
        <f t="shared" si="91"/>
        <v>0</v>
      </c>
      <c r="Z55" s="226">
        <f t="shared" si="91"/>
        <v>0</v>
      </c>
      <c r="AA55" s="226">
        <f t="shared" si="91"/>
        <v>0</v>
      </c>
      <c r="AB55" s="226">
        <f t="shared" si="91"/>
        <v>0</v>
      </c>
      <c r="AC55" s="226">
        <f t="shared" si="91"/>
        <v>0</v>
      </c>
      <c r="AD55" s="226">
        <f t="shared" si="91"/>
        <v>0</v>
      </c>
      <c r="AE55" s="226">
        <f t="shared" si="91"/>
        <v>0</v>
      </c>
      <c r="AF55" s="226">
        <f t="shared" si="91"/>
        <v>0</v>
      </c>
      <c r="AG55" s="226">
        <f t="shared" si="91"/>
        <v>0</v>
      </c>
      <c r="AH55" s="226">
        <f t="shared" si="91"/>
        <v>0</v>
      </c>
      <c r="AI55" s="226">
        <f t="shared" si="91"/>
        <v>0</v>
      </c>
      <c r="AJ55" s="226">
        <f t="shared" si="91"/>
        <v>0</v>
      </c>
      <c r="AK55" s="226">
        <f t="shared" si="91"/>
        <v>0</v>
      </c>
      <c r="AL55" s="226">
        <f t="shared" si="91"/>
        <v>0</v>
      </c>
      <c r="AM55" s="226">
        <f t="shared" si="91"/>
        <v>0</v>
      </c>
      <c r="AN55" s="226">
        <f t="shared" si="91"/>
        <v>0</v>
      </c>
      <c r="AO55" s="226">
        <f t="shared" si="91"/>
        <v>0</v>
      </c>
      <c r="AP55" s="226">
        <f t="shared" si="91"/>
        <v>0</v>
      </c>
      <c r="AQ55" s="226">
        <f t="shared" si="91"/>
        <v>0</v>
      </c>
      <c r="AR55" s="226">
        <f t="shared" si="91"/>
        <v>0</v>
      </c>
      <c r="AS55" s="226">
        <f t="shared" si="91"/>
        <v>0</v>
      </c>
      <c r="AT55" s="226">
        <f t="shared" si="91"/>
        <v>0</v>
      </c>
      <c r="AU55" s="226">
        <f t="shared" si="91"/>
        <v>0</v>
      </c>
      <c r="AV55" s="226">
        <f t="shared" si="91"/>
        <v>0</v>
      </c>
      <c r="AW55" s="226">
        <f t="shared" si="91"/>
        <v>0</v>
      </c>
      <c r="AX55" s="226">
        <f t="shared" si="91"/>
        <v>0</v>
      </c>
      <c r="AY55" s="226">
        <f t="shared" si="91"/>
        <v>0</v>
      </c>
      <c r="AZ55" s="226">
        <f t="shared" si="91"/>
        <v>0</v>
      </c>
      <c r="BA55" s="226">
        <f t="shared" si="91"/>
        <v>0</v>
      </c>
      <c r="BB55" s="226">
        <f t="shared" si="91"/>
        <v>0</v>
      </c>
      <c r="BC55" s="226">
        <f t="shared" si="91"/>
        <v>0</v>
      </c>
      <c r="BD55" s="226">
        <f t="shared" si="91"/>
        <v>0</v>
      </c>
      <c r="BE55" s="226">
        <f t="shared" si="91"/>
        <v>0</v>
      </c>
      <c r="BF55" s="226">
        <f t="shared" ref="BF55:DQ55" si="92">BF30</f>
        <v>0</v>
      </c>
      <c r="BG55" s="226">
        <f t="shared" si="92"/>
        <v>0</v>
      </c>
      <c r="BH55" s="226">
        <f t="shared" si="92"/>
        <v>0</v>
      </c>
      <c r="BI55" s="226">
        <f t="shared" si="92"/>
        <v>0</v>
      </c>
      <c r="BJ55" s="226">
        <f t="shared" si="92"/>
        <v>0</v>
      </c>
      <c r="BK55" s="226">
        <f t="shared" si="92"/>
        <v>0</v>
      </c>
      <c r="BL55" s="226">
        <f t="shared" si="92"/>
        <v>0</v>
      </c>
      <c r="BM55" s="226">
        <f t="shared" si="92"/>
        <v>0</v>
      </c>
      <c r="BN55" s="226">
        <f t="shared" si="92"/>
        <v>0</v>
      </c>
      <c r="BO55" s="226">
        <f t="shared" si="92"/>
        <v>0</v>
      </c>
      <c r="BP55" s="226">
        <f t="shared" si="92"/>
        <v>0</v>
      </c>
      <c r="BQ55" s="226">
        <f t="shared" si="92"/>
        <v>0</v>
      </c>
      <c r="BR55" s="226">
        <f t="shared" si="92"/>
        <v>0</v>
      </c>
      <c r="BS55" s="226">
        <f t="shared" si="92"/>
        <v>0</v>
      </c>
      <c r="BT55" s="226">
        <f t="shared" si="92"/>
        <v>0</v>
      </c>
      <c r="BU55" s="226">
        <f t="shared" si="92"/>
        <v>0</v>
      </c>
      <c r="BV55" s="226">
        <f t="shared" si="92"/>
        <v>0</v>
      </c>
      <c r="BW55" s="226">
        <f t="shared" si="92"/>
        <v>0</v>
      </c>
      <c r="BX55" s="226">
        <f t="shared" si="92"/>
        <v>0</v>
      </c>
      <c r="BY55" s="226">
        <f t="shared" si="92"/>
        <v>0</v>
      </c>
      <c r="BZ55" s="226">
        <f t="shared" si="92"/>
        <v>0</v>
      </c>
      <c r="CA55" s="226">
        <f t="shared" si="92"/>
        <v>0</v>
      </c>
      <c r="CB55" s="226">
        <f t="shared" si="92"/>
        <v>0</v>
      </c>
      <c r="CC55" s="226">
        <f t="shared" si="92"/>
        <v>0</v>
      </c>
      <c r="CD55" s="226">
        <f t="shared" si="92"/>
        <v>0</v>
      </c>
      <c r="CE55" s="226">
        <f t="shared" si="92"/>
        <v>0</v>
      </c>
      <c r="CF55" s="226">
        <f t="shared" si="92"/>
        <v>0</v>
      </c>
      <c r="CG55" s="226">
        <f t="shared" si="92"/>
        <v>0</v>
      </c>
      <c r="CH55" s="226">
        <f t="shared" si="92"/>
        <v>0</v>
      </c>
      <c r="CI55" s="226">
        <f t="shared" si="92"/>
        <v>0</v>
      </c>
      <c r="CJ55" s="226">
        <f t="shared" si="92"/>
        <v>0</v>
      </c>
      <c r="CK55" s="226">
        <f t="shared" si="92"/>
        <v>0</v>
      </c>
      <c r="CL55" s="226">
        <f t="shared" si="92"/>
        <v>0</v>
      </c>
      <c r="CM55" s="226">
        <f t="shared" si="92"/>
        <v>0</v>
      </c>
      <c r="CN55" s="226">
        <f t="shared" si="92"/>
        <v>0</v>
      </c>
      <c r="CO55" s="226">
        <f t="shared" si="92"/>
        <v>0</v>
      </c>
      <c r="CP55" s="226">
        <f t="shared" si="92"/>
        <v>0</v>
      </c>
      <c r="CQ55" s="226">
        <f t="shared" si="92"/>
        <v>0</v>
      </c>
      <c r="CR55" s="226">
        <f t="shared" si="92"/>
        <v>0</v>
      </c>
      <c r="CS55" s="226">
        <f t="shared" si="92"/>
        <v>0</v>
      </c>
      <c r="CT55" s="226">
        <f t="shared" si="92"/>
        <v>0</v>
      </c>
      <c r="CU55" s="226">
        <f t="shared" si="92"/>
        <v>0</v>
      </c>
      <c r="CV55" s="226">
        <f t="shared" si="92"/>
        <v>0</v>
      </c>
      <c r="CW55" s="226">
        <f t="shared" si="92"/>
        <v>0</v>
      </c>
      <c r="CX55" s="226">
        <f t="shared" si="92"/>
        <v>0</v>
      </c>
      <c r="CY55" s="226">
        <f t="shared" si="92"/>
        <v>0</v>
      </c>
      <c r="CZ55" s="226">
        <f t="shared" si="92"/>
        <v>0</v>
      </c>
      <c r="DA55" s="226">
        <f t="shared" si="92"/>
        <v>0</v>
      </c>
      <c r="DB55" s="226">
        <f t="shared" si="92"/>
        <v>0</v>
      </c>
      <c r="DC55" s="226">
        <f t="shared" si="92"/>
        <v>0</v>
      </c>
      <c r="DD55" s="226">
        <f t="shared" si="92"/>
        <v>0</v>
      </c>
      <c r="DE55" s="226">
        <f t="shared" si="92"/>
        <v>0</v>
      </c>
      <c r="DF55" s="226">
        <f t="shared" si="92"/>
        <v>0</v>
      </c>
      <c r="DG55" s="226">
        <f t="shared" si="92"/>
        <v>0</v>
      </c>
      <c r="DH55" s="226">
        <f t="shared" si="92"/>
        <v>0</v>
      </c>
      <c r="DI55" s="226">
        <f t="shared" si="92"/>
        <v>0</v>
      </c>
      <c r="DJ55" s="226">
        <f t="shared" si="92"/>
        <v>0</v>
      </c>
      <c r="DK55" s="226">
        <f t="shared" si="92"/>
        <v>0</v>
      </c>
      <c r="DL55" s="226">
        <f t="shared" si="92"/>
        <v>0</v>
      </c>
      <c r="DM55" s="226">
        <f t="shared" si="92"/>
        <v>0</v>
      </c>
      <c r="DN55" s="226">
        <f t="shared" si="92"/>
        <v>0</v>
      </c>
      <c r="DO55" s="226">
        <f t="shared" si="92"/>
        <v>0</v>
      </c>
      <c r="DP55" s="226">
        <f t="shared" si="92"/>
        <v>0</v>
      </c>
      <c r="DQ55" s="226">
        <f t="shared" si="92"/>
        <v>0</v>
      </c>
      <c r="DR55" s="226">
        <f t="shared" ref="DR55:GC55" si="93">DR30</f>
        <v>0</v>
      </c>
      <c r="DS55" s="226">
        <f t="shared" si="93"/>
        <v>0</v>
      </c>
      <c r="DT55" s="226">
        <f t="shared" si="93"/>
        <v>0</v>
      </c>
      <c r="DU55" s="226">
        <f t="shared" si="93"/>
        <v>0</v>
      </c>
      <c r="DV55" s="226">
        <f t="shared" si="93"/>
        <v>0</v>
      </c>
      <c r="DW55" s="226">
        <f t="shared" si="93"/>
        <v>0</v>
      </c>
      <c r="DX55" s="226">
        <f t="shared" si="93"/>
        <v>0</v>
      </c>
      <c r="DY55" s="226">
        <f t="shared" si="93"/>
        <v>0</v>
      </c>
      <c r="DZ55" s="226">
        <f t="shared" si="93"/>
        <v>0</v>
      </c>
      <c r="EA55" s="226">
        <f t="shared" si="93"/>
        <v>0</v>
      </c>
      <c r="EB55" s="226">
        <f t="shared" si="93"/>
        <v>0</v>
      </c>
      <c r="EC55" s="226">
        <f t="shared" si="93"/>
        <v>0</v>
      </c>
      <c r="ED55" s="226">
        <f t="shared" si="93"/>
        <v>0</v>
      </c>
      <c r="EE55" s="226">
        <f t="shared" si="93"/>
        <v>0</v>
      </c>
      <c r="EF55" s="226">
        <f t="shared" si="93"/>
        <v>0</v>
      </c>
      <c r="EG55" s="226">
        <f t="shared" si="93"/>
        <v>0</v>
      </c>
      <c r="EH55" s="226">
        <f t="shared" si="93"/>
        <v>0</v>
      </c>
      <c r="EI55" s="226">
        <f t="shared" si="93"/>
        <v>0</v>
      </c>
      <c r="EJ55" s="226">
        <f t="shared" si="93"/>
        <v>0</v>
      </c>
      <c r="EK55" s="226">
        <f t="shared" si="93"/>
        <v>0</v>
      </c>
      <c r="EL55" s="226">
        <f t="shared" si="93"/>
        <v>0</v>
      </c>
      <c r="EM55" s="226">
        <f t="shared" si="93"/>
        <v>0</v>
      </c>
      <c r="EN55" s="226">
        <f t="shared" si="93"/>
        <v>0</v>
      </c>
      <c r="EO55" s="226">
        <f t="shared" si="93"/>
        <v>0</v>
      </c>
      <c r="EP55" s="226">
        <f t="shared" si="93"/>
        <v>0</v>
      </c>
      <c r="EQ55" s="226">
        <f t="shared" si="93"/>
        <v>0</v>
      </c>
      <c r="ER55" s="226">
        <f t="shared" si="93"/>
        <v>0</v>
      </c>
      <c r="ES55" s="226">
        <f t="shared" si="93"/>
        <v>0</v>
      </c>
      <c r="ET55" s="226">
        <f t="shared" si="93"/>
        <v>0</v>
      </c>
      <c r="EU55" s="226">
        <f t="shared" si="93"/>
        <v>0</v>
      </c>
      <c r="EV55" s="226">
        <f t="shared" si="93"/>
        <v>0</v>
      </c>
      <c r="EW55" s="226">
        <f t="shared" si="93"/>
        <v>0</v>
      </c>
      <c r="EX55" s="226">
        <f t="shared" si="93"/>
        <v>0</v>
      </c>
      <c r="EY55" s="226">
        <f t="shared" si="93"/>
        <v>0</v>
      </c>
      <c r="EZ55" s="226">
        <f t="shared" si="93"/>
        <v>0</v>
      </c>
      <c r="FA55" s="226">
        <f t="shared" si="93"/>
        <v>0</v>
      </c>
      <c r="FB55" s="226">
        <f t="shared" si="93"/>
        <v>0</v>
      </c>
      <c r="FC55" s="226">
        <f t="shared" si="93"/>
        <v>0</v>
      </c>
      <c r="FD55" s="226">
        <f t="shared" si="93"/>
        <v>0</v>
      </c>
      <c r="FE55" s="226">
        <f t="shared" si="93"/>
        <v>0</v>
      </c>
      <c r="FF55" s="226">
        <f t="shared" si="93"/>
        <v>0</v>
      </c>
      <c r="FG55" s="226">
        <f t="shared" si="93"/>
        <v>0</v>
      </c>
      <c r="FH55" s="226">
        <f t="shared" si="93"/>
        <v>0</v>
      </c>
      <c r="FI55" s="226">
        <f t="shared" si="93"/>
        <v>0</v>
      </c>
      <c r="FJ55" s="226">
        <f t="shared" si="93"/>
        <v>0</v>
      </c>
      <c r="FK55" s="226">
        <f t="shared" si="93"/>
        <v>0</v>
      </c>
      <c r="FL55" s="226">
        <f t="shared" si="93"/>
        <v>0</v>
      </c>
      <c r="FM55" s="226">
        <f t="shared" si="93"/>
        <v>0</v>
      </c>
      <c r="FN55" s="226">
        <f t="shared" si="93"/>
        <v>0</v>
      </c>
      <c r="FO55" s="226">
        <f t="shared" si="93"/>
        <v>0</v>
      </c>
      <c r="FP55" s="226">
        <f t="shared" si="93"/>
        <v>0</v>
      </c>
      <c r="FQ55" s="226">
        <f t="shared" si="93"/>
        <v>0</v>
      </c>
      <c r="FR55" s="226">
        <f t="shared" si="93"/>
        <v>0</v>
      </c>
      <c r="FS55" s="226">
        <f t="shared" si="93"/>
        <v>0</v>
      </c>
      <c r="FT55" s="226">
        <f t="shared" si="93"/>
        <v>0</v>
      </c>
      <c r="FU55" s="226">
        <f t="shared" si="93"/>
        <v>0</v>
      </c>
      <c r="FV55" s="226">
        <f t="shared" si="93"/>
        <v>0</v>
      </c>
      <c r="FW55" s="226">
        <f t="shared" si="93"/>
        <v>0</v>
      </c>
      <c r="FX55" s="226">
        <f t="shared" si="93"/>
        <v>0</v>
      </c>
      <c r="FY55" s="226">
        <f t="shared" si="93"/>
        <v>0</v>
      </c>
      <c r="FZ55" s="226">
        <f t="shared" si="93"/>
        <v>0</v>
      </c>
      <c r="GA55" s="226">
        <f t="shared" si="93"/>
        <v>0</v>
      </c>
      <c r="GB55" s="226">
        <f t="shared" si="93"/>
        <v>0</v>
      </c>
      <c r="GC55" s="226">
        <f t="shared" si="93"/>
        <v>0</v>
      </c>
      <c r="GD55" s="226">
        <f t="shared" ref="GD55:IO55" si="94">GD30</f>
        <v>0</v>
      </c>
      <c r="GE55" s="226">
        <f t="shared" si="94"/>
        <v>0</v>
      </c>
      <c r="GF55" s="226">
        <f t="shared" si="94"/>
        <v>0</v>
      </c>
      <c r="GG55" s="226">
        <f t="shared" si="94"/>
        <v>0</v>
      </c>
      <c r="GH55" s="226">
        <f t="shared" si="94"/>
        <v>0</v>
      </c>
      <c r="GI55" s="226">
        <f t="shared" si="94"/>
        <v>0</v>
      </c>
      <c r="GJ55" s="226">
        <f t="shared" si="94"/>
        <v>0</v>
      </c>
      <c r="GK55" s="226">
        <f t="shared" si="94"/>
        <v>0</v>
      </c>
      <c r="GL55" s="226">
        <f t="shared" si="94"/>
        <v>0</v>
      </c>
      <c r="GM55" s="226">
        <f t="shared" si="94"/>
        <v>0</v>
      </c>
      <c r="GN55" s="226">
        <f t="shared" si="94"/>
        <v>0</v>
      </c>
      <c r="GO55" s="226">
        <f t="shared" si="94"/>
        <v>0</v>
      </c>
      <c r="GP55" s="226">
        <f t="shared" si="94"/>
        <v>0</v>
      </c>
      <c r="GQ55" s="226">
        <f t="shared" si="94"/>
        <v>0</v>
      </c>
      <c r="GR55" s="226">
        <f t="shared" si="94"/>
        <v>0</v>
      </c>
      <c r="GS55" s="226">
        <f t="shared" si="94"/>
        <v>0</v>
      </c>
      <c r="GT55" s="226">
        <f t="shared" si="94"/>
        <v>0</v>
      </c>
      <c r="GU55" s="226">
        <f t="shared" si="94"/>
        <v>0</v>
      </c>
      <c r="GV55" s="226">
        <f t="shared" si="94"/>
        <v>0</v>
      </c>
      <c r="GW55" s="226">
        <f t="shared" si="94"/>
        <v>0</v>
      </c>
      <c r="GX55" s="226">
        <f t="shared" si="94"/>
        <v>0</v>
      </c>
      <c r="GY55" s="226">
        <f t="shared" si="94"/>
        <v>0</v>
      </c>
      <c r="GZ55" s="226">
        <f t="shared" si="94"/>
        <v>0</v>
      </c>
      <c r="HA55" s="226">
        <f t="shared" si="94"/>
        <v>0</v>
      </c>
      <c r="HB55" s="226">
        <f t="shared" si="94"/>
        <v>0</v>
      </c>
      <c r="HC55" s="226">
        <f t="shared" si="94"/>
        <v>0</v>
      </c>
      <c r="HD55" s="226">
        <f t="shared" si="94"/>
        <v>0</v>
      </c>
      <c r="HE55" s="226">
        <f t="shared" si="94"/>
        <v>0</v>
      </c>
      <c r="HF55" s="226">
        <f t="shared" si="94"/>
        <v>0</v>
      </c>
      <c r="HG55" s="226">
        <f t="shared" si="94"/>
        <v>0</v>
      </c>
      <c r="HH55" s="226">
        <f t="shared" si="94"/>
        <v>0</v>
      </c>
      <c r="HI55" s="226">
        <f t="shared" si="94"/>
        <v>0</v>
      </c>
      <c r="HJ55" s="226">
        <f t="shared" si="94"/>
        <v>0</v>
      </c>
      <c r="HK55" s="226">
        <f t="shared" si="94"/>
        <v>0</v>
      </c>
      <c r="HL55" s="226">
        <f t="shared" si="94"/>
        <v>0</v>
      </c>
      <c r="HM55" s="226">
        <f t="shared" si="94"/>
        <v>0</v>
      </c>
      <c r="HN55" s="226">
        <f t="shared" si="94"/>
        <v>0</v>
      </c>
      <c r="HO55" s="226">
        <f t="shared" si="94"/>
        <v>0</v>
      </c>
      <c r="HP55" s="226">
        <f t="shared" si="94"/>
        <v>0</v>
      </c>
      <c r="HQ55" s="226">
        <f t="shared" si="94"/>
        <v>0</v>
      </c>
      <c r="HR55" s="226">
        <f t="shared" si="94"/>
        <v>0</v>
      </c>
      <c r="HS55" s="226">
        <f t="shared" si="94"/>
        <v>0</v>
      </c>
      <c r="HT55" s="226">
        <f t="shared" si="94"/>
        <v>0</v>
      </c>
      <c r="HU55" s="226">
        <f t="shared" si="94"/>
        <v>0</v>
      </c>
      <c r="HV55" s="226">
        <f t="shared" si="94"/>
        <v>0</v>
      </c>
      <c r="HW55" s="226">
        <f t="shared" si="94"/>
        <v>0</v>
      </c>
      <c r="HX55" s="226">
        <f t="shared" si="94"/>
        <v>0</v>
      </c>
      <c r="HY55" s="226">
        <f t="shared" si="94"/>
        <v>0</v>
      </c>
      <c r="HZ55" s="226">
        <f t="shared" si="94"/>
        <v>0</v>
      </c>
      <c r="IA55" s="226">
        <f t="shared" si="94"/>
        <v>0</v>
      </c>
      <c r="IB55" s="226">
        <f t="shared" si="94"/>
        <v>0</v>
      </c>
      <c r="IC55" s="226">
        <f t="shared" si="94"/>
        <v>0</v>
      </c>
      <c r="ID55" s="226">
        <f t="shared" si="94"/>
        <v>0</v>
      </c>
      <c r="IE55" s="226">
        <f t="shared" si="94"/>
        <v>0</v>
      </c>
      <c r="IF55" s="226">
        <f t="shared" si="94"/>
        <v>0</v>
      </c>
      <c r="IG55" s="226">
        <f t="shared" si="94"/>
        <v>0</v>
      </c>
      <c r="IH55" s="226">
        <f t="shared" si="94"/>
        <v>0</v>
      </c>
      <c r="II55" s="226">
        <f t="shared" si="94"/>
        <v>0</v>
      </c>
      <c r="IJ55" s="226">
        <f t="shared" si="94"/>
        <v>0</v>
      </c>
      <c r="IK55" s="226">
        <f t="shared" si="94"/>
        <v>0</v>
      </c>
      <c r="IL55" s="226">
        <f t="shared" si="94"/>
        <v>0</v>
      </c>
      <c r="IM55" s="226">
        <f t="shared" si="94"/>
        <v>0</v>
      </c>
      <c r="IN55" s="226">
        <f t="shared" si="94"/>
        <v>0</v>
      </c>
      <c r="IO55" s="226">
        <f t="shared" si="94"/>
        <v>0</v>
      </c>
      <c r="IP55" s="226">
        <f t="shared" ref="IP55:KU55" si="95">IP30</f>
        <v>0</v>
      </c>
      <c r="IQ55" s="226">
        <f t="shared" si="95"/>
        <v>0</v>
      </c>
      <c r="IR55" s="226">
        <f t="shared" si="95"/>
        <v>0</v>
      </c>
      <c r="IS55" s="226">
        <f t="shared" si="95"/>
        <v>0</v>
      </c>
      <c r="IT55" s="226">
        <f t="shared" si="95"/>
        <v>0</v>
      </c>
      <c r="IU55" s="226">
        <f t="shared" si="95"/>
        <v>0</v>
      </c>
      <c r="IV55" s="226">
        <f t="shared" si="95"/>
        <v>0</v>
      </c>
      <c r="IW55" s="226">
        <f t="shared" si="95"/>
        <v>0</v>
      </c>
      <c r="IX55" s="226">
        <f t="shared" si="95"/>
        <v>0</v>
      </c>
      <c r="IY55" s="226">
        <f t="shared" si="95"/>
        <v>0</v>
      </c>
      <c r="IZ55" s="226">
        <f t="shared" si="95"/>
        <v>0</v>
      </c>
      <c r="JA55" s="226">
        <f t="shared" si="95"/>
        <v>0</v>
      </c>
      <c r="JB55" s="226">
        <f t="shared" si="95"/>
        <v>0</v>
      </c>
      <c r="JC55" s="226">
        <f t="shared" si="95"/>
        <v>0</v>
      </c>
      <c r="JD55" s="226">
        <f t="shared" si="95"/>
        <v>0</v>
      </c>
      <c r="JE55" s="226">
        <f t="shared" si="95"/>
        <v>0</v>
      </c>
      <c r="JF55" s="226">
        <f t="shared" si="95"/>
        <v>0</v>
      </c>
      <c r="JG55" s="226">
        <f t="shared" si="95"/>
        <v>0</v>
      </c>
      <c r="JH55" s="226">
        <f t="shared" si="95"/>
        <v>0</v>
      </c>
      <c r="JI55" s="226">
        <f t="shared" si="95"/>
        <v>0</v>
      </c>
      <c r="JJ55" s="226">
        <f t="shared" si="95"/>
        <v>0</v>
      </c>
      <c r="JK55" s="226">
        <f t="shared" si="95"/>
        <v>0</v>
      </c>
      <c r="JL55" s="226">
        <f t="shared" si="95"/>
        <v>0</v>
      </c>
      <c r="JM55" s="226">
        <f t="shared" si="95"/>
        <v>0</v>
      </c>
      <c r="JN55" s="226">
        <f t="shared" si="95"/>
        <v>0</v>
      </c>
      <c r="JO55" s="226">
        <f t="shared" si="95"/>
        <v>0</v>
      </c>
      <c r="JP55" s="226">
        <f t="shared" si="95"/>
        <v>0</v>
      </c>
      <c r="JQ55" s="226">
        <f t="shared" si="95"/>
        <v>0</v>
      </c>
      <c r="JR55" s="226">
        <f t="shared" si="95"/>
        <v>0</v>
      </c>
      <c r="JS55" s="226">
        <f t="shared" si="95"/>
        <v>0</v>
      </c>
      <c r="JT55" s="226">
        <f t="shared" si="95"/>
        <v>0</v>
      </c>
      <c r="JU55" s="226">
        <f t="shared" si="95"/>
        <v>0</v>
      </c>
      <c r="JV55" s="226">
        <f t="shared" si="95"/>
        <v>0</v>
      </c>
      <c r="JW55" s="226">
        <f t="shared" si="95"/>
        <v>0</v>
      </c>
      <c r="JX55" s="226">
        <f t="shared" si="95"/>
        <v>0</v>
      </c>
      <c r="JY55" s="226">
        <f t="shared" si="95"/>
        <v>0</v>
      </c>
      <c r="JZ55" s="226">
        <f t="shared" si="95"/>
        <v>0</v>
      </c>
      <c r="KA55" s="226">
        <f t="shared" si="95"/>
        <v>0</v>
      </c>
      <c r="KB55" s="226">
        <f t="shared" si="95"/>
        <v>0</v>
      </c>
      <c r="KC55" s="226">
        <f t="shared" si="95"/>
        <v>0</v>
      </c>
      <c r="KD55" s="226">
        <f t="shared" si="95"/>
        <v>0</v>
      </c>
      <c r="KE55" s="226">
        <f t="shared" si="95"/>
        <v>0</v>
      </c>
      <c r="KF55" s="226">
        <f t="shared" si="95"/>
        <v>0</v>
      </c>
      <c r="KG55" s="226">
        <f t="shared" si="95"/>
        <v>0</v>
      </c>
      <c r="KH55" s="226">
        <f t="shared" si="95"/>
        <v>0</v>
      </c>
      <c r="KI55" s="226">
        <f t="shared" si="95"/>
        <v>0</v>
      </c>
      <c r="KJ55" s="226">
        <f t="shared" si="95"/>
        <v>0</v>
      </c>
      <c r="KK55" s="226">
        <f t="shared" si="95"/>
        <v>0</v>
      </c>
      <c r="KL55" s="226">
        <f t="shared" si="95"/>
        <v>0</v>
      </c>
      <c r="KM55" s="226">
        <f t="shared" si="95"/>
        <v>0</v>
      </c>
      <c r="KN55" s="226">
        <f t="shared" si="95"/>
        <v>0</v>
      </c>
      <c r="KO55" s="226">
        <f t="shared" si="95"/>
        <v>0</v>
      </c>
      <c r="KP55" s="226">
        <f t="shared" si="95"/>
        <v>0</v>
      </c>
      <c r="KQ55" s="226">
        <f t="shared" si="95"/>
        <v>0</v>
      </c>
      <c r="KR55" s="226">
        <f t="shared" si="95"/>
        <v>0</v>
      </c>
      <c r="KS55" s="226">
        <f t="shared" si="95"/>
        <v>0</v>
      </c>
      <c r="KT55" s="226">
        <f t="shared" si="95"/>
        <v>0</v>
      </c>
      <c r="KU55" s="226">
        <f t="shared" si="95"/>
        <v>0</v>
      </c>
    </row>
    <row r="56" spans="2:307" x14ac:dyDescent="0.15">
      <c r="B56" s="215">
        <f>B55+1</f>
        <v>22</v>
      </c>
      <c r="C56" s="222" t="s">
        <v>401</v>
      </c>
      <c r="D56" s="222"/>
      <c r="E56" s="227">
        <v>22</v>
      </c>
      <c r="F56" s="228"/>
      <c r="G56" s="225"/>
      <c r="H56" s="276">
        <f>H34</f>
        <v>0</v>
      </c>
      <c r="I56" s="276">
        <f t="shared" ref="I56:BE57" si="96">I34</f>
        <v>0</v>
      </c>
      <c r="J56" s="276">
        <f t="shared" si="96"/>
        <v>0</v>
      </c>
      <c r="K56" s="276">
        <f t="shared" si="96"/>
        <v>0</v>
      </c>
      <c r="L56" s="276">
        <f t="shared" si="96"/>
        <v>0</v>
      </c>
      <c r="M56" s="276">
        <f t="shared" si="96"/>
        <v>0</v>
      </c>
      <c r="N56" s="276">
        <f t="shared" si="96"/>
        <v>0</v>
      </c>
      <c r="O56" s="276">
        <f t="shared" si="96"/>
        <v>0</v>
      </c>
      <c r="P56" s="276">
        <f t="shared" si="96"/>
        <v>0</v>
      </c>
      <c r="Q56" s="276">
        <f t="shared" si="96"/>
        <v>0</v>
      </c>
      <c r="R56" s="276">
        <f t="shared" si="96"/>
        <v>0</v>
      </c>
      <c r="S56" s="276">
        <f t="shared" si="96"/>
        <v>0</v>
      </c>
      <c r="T56" s="276">
        <f t="shared" si="96"/>
        <v>0</v>
      </c>
      <c r="U56" s="276">
        <f t="shared" si="96"/>
        <v>0</v>
      </c>
      <c r="V56" s="276">
        <f t="shared" si="96"/>
        <v>0</v>
      </c>
      <c r="W56" s="276">
        <f t="shared" si="96"/>
        <v>0</v>
      </c>
      <c r="X56" s="276">
        <f t="shared" si="96"/>
        <v>0</v>
      </c>
      <c r="Y56" s="276">
        <f t="shared" si="96"/>
        <v>0</v>
      </c>
      <c r="Z56" s="276">
        <f t="shared" si="96"/>
        <v>0</v>
      </c>
      <c r="AA56" s="276">
        <f t="shared" si="96"/>
        <v>0</v>
      </c>
      <c r="AB56" s="276">
        <f t="shared" si="96"/>
        <v>0</v>
      </c>
      <c r="AC56" s="276">
        <f t="shared" si="96"/>
        <v>0</v>
      </c>
      <c r="AD56" s="276">
        <f t="shared" si="96"/>
        <v>0</v>
      </c>
      <c r="AE56" s="276">
        <f t="shared" si="96"/>
        <v>0</v>
      </c>
      <c r="AF56" s="276">
        <f t="shared" si="96"/>
        <v>0</v>
      </c>
      <c r="AG56" s="276">
        <f t="shared" si="96"/>
        <v>0</v>
      </c>
      <c r="AH56" s="276">
        <f t="shared" si="96"/>
        <v>0</v>
      </c>
      <c r="AI56" s="276">
        <f t="shared" si="96"/>
        <v>0</v>
      </c>
      <c r="AJ56" s="276">
        <f t="shared" si="96"/>
        <v>0</v>
      </c>
      <c r="AK56" s="276">
        <f t="shared" si="96"/>
        <v>0</v>
      </c>
      <c r="AL56" s="276">
        <f t="shared" si="96"/>
        <v>0</v>
      </c>
      <c r="AM56" s="276">
        <f t="shared" si="96"/>
        <v>0</v>
      </c>
      <c r="AN56" s="276">
        <f t="shared" si="96"/>
        <v>0</v>
      </c>
      <c r="AO56" s="276">
        <f t="shared" si="96"/>
        <v>0</v>
      </c>
      <c r="AP56" s="276">
        <f t="shared" si="96"/>
        <v>0</v>
      </c>
      <c r="AQ56" s="276">
        <f t="shared" si="96"/>
        <v>0</v>
      </c>
      <c r="AR56" s="276">
        <f t="shared" si="96"/>
        <v>0</v>
      </c>
      <c r="AS56" s="276">
        <f t="shared" si="96"/>
        <v>0</v>
      </c>
      <c r="AT56" s="276">
        <f t="shared" si="96"/>
        <v>0</v>
      </c>
      <c r="AU56" s="276">
        <f t="shared" si="96"/>
        <v>0</v>
      </c>
      <c r="AV56" s="276">
        <f t="shared" si="96"/>
        <v>0</v>
      </c>
      <c r="AW56" s="276">
        <f t="shared" si="96"/>
        <v>0</v>
      </c>
      <c r="AX56" s="276">
        <f t="shared" si="96"/>
        <v>0</v>
      </c>
      <c r="AY56" s="276">
        <f t="shared" si="96"/>
        <v>0</v>
      </c>
      <c r="AZ56" s="276">
        <f t="shared" si="96"/>
        <v>0</v>
      </c>
      <c r="BA56" s="276">
        <f t="shared" si="96"/>
        <v>0</v>
      </c>
      <c r="BB56" s="276">
        <f t="shared" si="96"/>
        <v>0</v>
      </c>
      <c r="BC56" s="276">
        <f t="shared" si="96"/>
        <v>0</v>
      </c>
      <c r="BD56" s="276">
        <f t="shared" si="96"/>
        <v>0</v>
      </c>
      <c r="BE56" s="276">
        <f t="shared" si="96"/>
        <v>0</v>
      </c>
      <c r="BF56" s="276">
        <f t="shared" ref="BF56:DQ56" si="97">BF34</f>
        <v>0</v>
      </c>
      <c r="BG56" s="276">
        <f t="shared" si="97"/>
        <v>0</v>
      </c>
      <c r="BH56" s="276">
        <f t="shared" si="97"/>
        <v>0</v>
      </c>
      <c r="BI56" s="276">
        <f t="shared" si="97"/>
        <v>0</v>
      </c>
      <c r="BJ56" s="276">
        <f t="shared" si="97"/>
        <v>0</v>
      </c>
      <c r="BK56" s="276">
        <f t="shared" si="97"/>
        <v>0</v>
      </c>
      <c r="BL56" s="276">
        <f t="shared" si="97"/>
        <v>0</v>
      </c>
      <c r="BM56" s="276">
        <f t="shared" si="97"/>
        <v>0</v>
      </c>
      <c r="BN56" s="276">
        <f t="shared" si="97"/>
        <v>0</v>
      </c>
      <c r="BO56" s="276">
        <f t="shared" si="97"/>
        <v>0</v>
      </c>
      <c r="BP56" s="276">
        <f t="shared" si="97"/>
        <v>0</v>
      </c>
      <c r="BQ56" s="276">
        <f t="shared" si="97"/>
        <v>0</v>
      </c>
      <c r="BR56" s="276">
        <f t="shared" si="97"/>
        <v>0</v>
      </c>
      <c r="BS56" s="276">
        <f t="shared" si="97"/>
        <v>0</v>
      </c>
      <c r="BT56" s="276">
        <f t="shared" si="97"/>
        <v>0</v>
      </c>
      <c r="BU56" s="276">
        <f t="shared" si="97"/>
        <v>0</v>
      </c>
      <c r="BV56" s="276">
        <f t="shared" si="97"/>
        <v>0</v>
      </c>
      <c r="BW56" s="276">
        <f t="shared" si="97"/>
        <v>0</v>
      </c>
      <c r="BX56" s="276">
        <f t="shared" si="97"/>
        <v>0</v>
      </c>
      <c r="BY56" s="276">
        <f t="shared" si="97"/>
        <v>0</v>
      </c>
      <c r="BZ56" s="276">
        <f t="shared" si="97"/>
        <v>0</v>
      </c>
      <c r="CA56" s="276">
        <f t="shared" si="97"/>
        <v>0</v>
      </c>
      <c r="CB56" s="276">
        <f t="shared" si="97"/>
        <v>0</v>
      </c>
      <c r="CC56" s="276">
        <f t="shared" si="97"/>
        <v>0</v>
      </c>
      <c r="CD56" s="276">
        <f t="shared" si="97"/>
        <v>0</v>
      </c>
      <c r="CE56" s="276">
        <f t="shared" si="97"/>
        <v>0</v>
      </c>
      <c r="CF56" s="276">
        <f t="shared" si="97"/>
        <v>0</v>
      </c>
      <c r="CG56" s="276">
        <f t="shared" si="97"/>
        <v>0</v>
      </c>
      <c r="CH56" s="276">
        <f t="shared" si="97"/>
        <v>0</v>
      </c>
      <c r="CI56" s="276">
        <f t="shared" si="97"/>
        <v>0</v>
      </c>
      <c r="CJ56" s="276">
        <f t="shared" si="97"/>
        <v>0</v>
      </c>
      <c r="CK56" s="276">
        <f t="shared" si="97"/>
        <v>0</v>
      </c>
      <c r="CL56" s="276">
        <f t="shared" si="97"/>
        <v>0</v>
      </c>
      <c r="CM56" s="276">
        <f t="shared" si="97"/>
        <v>0</v>
      </c>
      <c r="CN56" s="276">
        <f t="shared" si="97"/>
        <v>0</v>
      </c>
      <c r="CO56" s="276">
        <f t="shared" si="97"/>
        <v>0</v>
      </c>
      <c r="CP56" s="276">
        <f t="shared" si="97"/>
        <v>0</v>
      </c>
      <c r="CQ56" s="276">
        <f t="shared" si="97"/>
        <v>0</v>
      </c>
      <c r="CR56" s="276">
        <f t="shared" si="97"/>
        <v>0</v>
      </c>
      <c r="CS56" s="276">
        <f t="shared" si="97"/>
        <v>0</v>
      </c>
      <c r="CT56" s="276">
        <f t="shared" si="97"/>
        <v>0</v>
      </c>
      <c r="CU56" s="276">
        <f t="shared" si="97"/>
        <v>0</v>
      </c>
      <c r="CV56" s="276">
        <f t="shared" si="97"/>
        <v>0</v>
      </c>
      <c r="CW56" s="276">
        <f t="shared" si="97"/>
        <v>0</v>
      </c>
      <c r="CX56" s="276">
        <f t="shared" si="97"/>
        <v>0</v>
      </c>
      <c r="CY56" s="276">
        <f t="shared" si="97"/>
        <v>0</v>
      </c>
      <c r="CZ56" s="276">
        <f t="shared" si="97"/>
        <v>0</v>
      </c>
      <c r="DA56" s="276">
        <f t="shared" si="97"/>
        <v>0</v>
      </c>
      <c r="DB56" s="276">
        <f t="shared" si="97"/>
        <v>0</v>
      </c>
      <c r="DC56" s="276">
        <f t="shared" si="97"/>
        <v>0</v>
      </c>
      <c r="DD56" s="276">
        <f t="shared" si="97"/>
        <v>0</v>
      </c>
      <c r="DE56" s="276">
        <f t="shared" si="97"/>
        <v>0</v>
      </c>
      <c r="DF56" s="276">
        <f t="shared" si="97"/>
        <v>0</v>
      </c>
      <c r="DG56" s="276">
        <f t="shared" si="97"/>
        <v>0</v>
      </c>
      <c r="DH56" s="276">
        <f t="shared" si="97"/>
        <v>0</v>
      </c>
      <c r="DI56" s="276">
        <f t="shared" si="97"/>
        <v>0</v>
      </c>
      <c r="DJ56" s="276">
        <f t="shared" si="97"/>
        <v>0</v>
      </c>
      <c r="DK56" s="276">
        <f t="shared" si="97"/>
        <v>0</v>
      </c>
      <c r="DL56" s="276">
        <f t="shared" si="97"/>
        <v>0</v>
      </c>
      <c r="DM56" s="276">
        <f t="shared" si="97"/>
        <v>0</v>
      </c>
      <c r="DN56" s="276">
        <f t="shared" si="97"/>
        <v>0</v>
      </c>
      <c r="DO56" s="276">
        <f t="shared" si="97"/>
        <v>0</v>
      </c>
      <c r="DP56" s="276">
        <f t="shared" si="97"/>
        <v>0</v>
      </c>
      <c r="DQ56" s="276">
        <f t="shared" si="97"/>
        <v>0</v>
      </c>
      <c r="DR56" s="276">
        <f t="shared" ref="DR56:GC56" si="98">DR34</f>
        <v>0</v>
      </c>
      <c r="DS56" s="276">
        <f t="shared" si="98"/>
        <v>0</v>
      </c>
      <c r="DT56" s="276">
        <f t="shared" si="98"/>
        <v>0</v>
      </c>
      <c r="DU56" s="276">
        <f t="shared" si="98"/>
        <v>0</v>
      </c>
      <c r="DV56" s="276">
        <f t="shared" si="98"/>
        <v>0</v>
      </c>
      <c r="DW56" s="276">
        <f t="shared" si="98"/>
        <v>0</v>
      </c>
      <c r="DX56" s="276">
        <f t="shared" si="98"/>
        <v>0</v>
      </c>
      <c r="DY56" s="276">
        <f t="shared" si="98"/>
        <v>0</v>
      </c>
      <c r="DZ56" s="276">
        <f t="shared" si="98"/>
        <v>0</v>
      </c>
      <c r="EA56" s="276">
        <f t="shared" si="98"/>
        <v>0</v>
      </c>
      <c r="EB56" s="276">
        <f t="shared" si="98"/>
        <v>0</v>
      </c>
      <c r="EC56" s="276">
        <f t="shared" si="98"/>
        <v>0</v>
      </c>
      <c r="ED56" s="276">
        <f t="shared" si="98"/>
        <v>0</v>
      </c>
      <c r="EE56" s="276">
        <f t="shared" si="98"/>
        <v>0</v>
      </c>
      <c r="EF56" s="276">
        <f t="shared" si="98"/>
        <v>0</v>
      </c>
      <c r="EG56" s="276">
        <f t="shared" si="98"/>
        <v>0</v>
      </c>
      <c r="EH56" s="276">
        <f t="shared" si="98"/>
        <v>0</v>
      </c>
      <c r="EI56" s="276">
        <f t="shared" si="98"/>
        <v>0</v>
      </c>
      <c r="EJ56" s="276">
        <f t="shared" si="98"/>
        <v>0</v>
      </c>
      <c r="EK56" s="276">
        <f t="shared" si="98"/>
        <v>0</v>
      </c>
      <c r="EL56" s="276">
        <f t="shared" si="98"/>
        <v>0</v>
      </c>
      <c r="EM56" s="276">
        <f t="shared" si="98"/>
        <v>0</v>
      </c>
      <c r="EN56" s="276">
        <f t="shared" si="98"/>
        <v>0</v>
      </c>
      <c r="EO56" s="276">
        <f t="shared" si="98"/>
        <v>0</v>
      </c>
      <c r="EP56" s="276">
        <f t="shared" si="98"/>
        <v>0</v>
      </c>
      <c r="EQ56" s="276">
        <f t="shared" si="98"/>
        <v>0</v>
      </c>
      <c r="ER56" s="276">
        <f t="shared" si="98"/>
        <v>0</v>
      </c>
      <c r="ES56" s="276">
        <f t="shared" si="98"/>
        <v>0</v>
      </c>
      <c r="ET56" s="276">
        <f t="shared" si="98"/>
        <v>0</v>
      </c>
      <c r="EU56" s="276">
        <f t="shared" si="98"/>
        <v>0</v>
      </c>
      <c r="EV56" s="276">
        <f t="shared" si="98"/>
        <v>0</v>
      </c>
      <c r="EW56" s="276">
        <f t="shared" si="98"/>
        <v>0</v>
      </c>
      <c r="EX56" s="276">
        <f t="shared" si="98"/>
        <v>0</v>
      </c>
      <c r="EY56" s="276">
        <f t="shared" si="98"/>
        <v>0</v>
      </c>
      <c r="EZ56" s="276">
        <f t="shared" si="98"/>
        <v>0</v>
      </c>
      <c r="FA56" s="276">
        <f t="shared" si="98"/>
        <v>0</v>
      </c>
      <c r="FB56" s="276">
        <f t="shared" si="98"/>
        <v>0</v>
      </c>
      <c r="FC56" s="276">
        <f t="shared" si="98"/>
        <v>0</v>
      </c>
      <c r="FD56" s="276">
        <f t="shared" si="98"/>
        <v>0</v>
      </c>
      <c r="FE56" s="276">
        <f t="shared" si="98"/>
        <v>0</v>
      </c>
      <c r="FF56" s="276">
        <f t="shared" si="98"/>
        <v>0</v>
      </c>
      <c r="FG56" s="276">
        <f t="shared" si="98"/>
        <v>0</v>
      </c>
      <c r="FH56" s="276">
        <f t="shared" si="98"/>
        <v>0</v>
      </c>
      <c r="FI56" s="276">
        <f t="shared" si="98"/>
        <v>0</v>
      </c>
      <c r="FJ56" s="276">
        <f t="shared" si="98"/>
        <v>0</v>
      </c>
      <c r="FK56" s="276">
        <f t="shared" si="98"/>
        <v>0</v>
      </c>
      <c r="FL56" s="276">
        <f t="shared" si="98"/>
        <v>0</v>
      </c>
      <c r="FM56" s="276">
        <f t="shared" si="98"/>
        <v>0</v>
      </c>
      <c r="FN56" s="276">
        <f t="shared" si="98"/>
        <v>0</v>
      </c>
      <c r="FO56" s="276">
        <f t="shared" si="98"/>
        <v>0</v>
      </c>
      <c r="FP56" s="276">
        <f t="shared" si="98"/>
        <v>0</v>
      </c>
      <c r="FQ56" s="276">
        <f t="shared" si="98"/>
        <v>0</v>
      </c>
      <c r="FR56" s="276">
        <f t="shared" si="98"/>
        <v>0</v>
      </c>
      <c r="FS56" s="276">
        <f t="shared" si="98"/>
        <v>0</v>
      </c>
      <c r="FT56" s="276">
        <f t="shared" si="98"/>
        <v>0</v>
      </c>
      <c r="FU56" s="276">
        <f t="shared" si="98"/>
        <v>0</v>
      </c>
      <c r="FV56" s="276">
        <f t="shared" si="98"/>
        <v>0</v>
      </c>
      <c r="FW56" s="276">
        <f t="shared" si="98"/>
        <v>0</v>
      </c>
      <c r="FX56" s="276">
        <f t="shared" si="98"/>
        <v>0</v>
      </c>
      <c r="FY56" s="276">
        <f t="shared" si="98"/>
        <v>0</v>
      </c>
      <c r="FZ56" s="276">
        <f t="shared" si="98"/>
        <v>0</v>
      </c>
      <c r="GA56" s="276">
        <f t="shared" si="98"/>
        <v>0</v>
      </c>
      <c r="GB56" s="276">
        <f t="shared" si="98"/>
        <v>0</v>
      </c>
      <c r="GC56" s="276">
        <f t="shared" si="98"/>
        <v>0</v>
      </c>
      <c r="GD56" s="276">
        <f t="shared" ref="GD56:IO56" si="99">GD34</f>
        <v>0</v>
      </c>
      <c r="GE56" s="276">
        <f t="shared" si="99"/>
        <v>0</v>
      </c>
      <c r="GF56" s="276">
        <f t="shared" si="99"/>
        <v>0</v>
      </c>
      <c r="GG56" s="276">
        <f t="shared" si="99"/>
        <v>0</v>
      </c>
      <c r="GH56" s="276">
        <f t="shared" si="99"/>
        <v>0</v>
      </c>
      <c r="GI56" s="276">
        <f t="shared" si="99"/>
        <v>0</v>
      </c>
      <c r="GJ56" s="276">
        <f t="shared" si="99"/>
        <v>0</v>
      </c>
      <c r="GK56" s="276">
        <f t="shared" si="99"/>
        <v>0</v>
      </c>
      <c r="GL56" s="276">
        <f t="shared" si="99"/>
        <v>0</v>
      </c>
      <c r="GM56" s="276">
        <f t="shared" si="99"/>
        <v>0</v>
      </c>
      <c r="GN56" s="276">
        <f t="shared" si="99"/>
        <v>0</v>
      </c>
      <c r="GO56" s="276">
        <f t="shared" si="99"/>
        <v>0</v>
      </c>
      <c r="GP56" s="276">
        <f t="shared" si="99"/>
        <v>0</v>
      </c>
      <c r="GQ56" s="276">
        <f t="shared" si="99"/>
        <v>0</v>
      </c>
      <c r="GR56" s="276">
        <f t="shared" si="99"/>
        <v>0</v>
      </c>
      <c r="GS56" s="276">
        <f t="shared" si="99"/>
        <v>0</v>
      </c>
      <c r="GT56" s="276">
        <f t="shared" si="99"/>
        <v>0</v>
      </c>
      <c r="GU56" s="276">
        <f t="shared" si="99"/>
        <v>0</v>
      </c>
      <c r="GV56" s="276">
        <f t="shared" si="99"/>
        <v>0</v>
      </c>
      <c r="GW56" s="276">
        <f t="shared" si="99"/>
        <v>0</v>
      </c>
      <c r="GX56" s="276">
        <f t="shared" si="99"/>
        <v>0</v>
      </c>
      <c r="GY56" s="276">
        <f t="shared" si="99"/>
        <v>0</v>
      </c>
      <c r="GZ56" s="276">
        <f t="shared" si="99"/>
        <v>0</v>
      </c>
      <c r="HA56" s="276">
        <f t="shared" si="99"/>
        <v>0</v>
      </c>
      <c r="HB56" s="276">
        <f t="shared" si="99"/>
        <v>0</v>
      </c>
      <c r="HC56" s="276">
        <f t="shared" si="99"/>
        <v>0</v>
      </c>
      <c r="HD56" s="276">
        <f t="shared" si="99"/>
        <v>0</v>
      </c>
      <c r="HE56" s="276">
        <f t="shared" si="99"/>
        <v>0</v>
      </c>
      <c r="HF56" s="276">
        <f t="shared" si="99"/>
        <v>0</v>
      </c>
      <c r="HG56" s="276">
        <f t="shared" si="99"/>
        <v>0</v>
      </c>
      <c r="HH56" s="276">
        <f t="shared" si="99"/>
        <v>0</v>
      </c>
      <c r="HI56" s="276">
        <f t="shared" si="99"/>
        <v>0</v>
      </c>
      <c r="HJ56" s="276">
        <f t="shared" si="99"/>
        <v>0</v>
      </c>
      <c r="HK56" s="276">
        <f t="shared" si="99"/>
        <v>0</v>
      </c>
      <c r="HL56" s="276">
        <f t="shared" si="99"/>
        <v>0</v>
      </c>
      <c r="HM56" s="276">
        <f t="shared" si="99"/>
        <v>0</v>
      </c>
      <c r="HN56" s="276">
        <f t="shared" si="99"/>
        <v>0</v>
      </c>
      <c r="HO56" s="276">
        <f t="shared" si="99"/>
        <v>0</v>
      </c>
      <c r="HP56" s="276">
        <f t="shared" si="99"/>
        <v>0</v>
      </c>
      <c r="HQ56" s="276">
        <f t="shared" si="99"/>
        <v>0</v>
      </c>
      <c r="HR56" s="276">
        <f t="shared" si="99"/>
        <v>0</v>
      </c>
      <c r="HS56" s="276">
        <f t="shared" si="99"/>
        <v>0</v>
      </c>
      <c r="HT56" s="276">
        <f t="shared" si="99"/>
        <v>0</v>
      </c>
      <c r="HU56" s="276">
        <f t="shared" si="99"/>
        <v>0</v>
      </c>
      <c r="HV56" s="276">
        <f t="shared" si="99"/>
        <v>0</v>
      </c>
      <c r="HW56" s="276">
        <f t="shared" si="99"/>
        <v>0</v>
      </c>
      <c r="HX56" s="276">
        <f t="shared" si="99"/>
        <v>0</v>
      </c>
      <c r="HY56" s="276">
        <f t="shared" si="99"/>
        <v>0</v>
      </c>
      <c r="HZ56" s="276">
        <f t="shared" si="99"/>
        <v>0</v>
      </c>
      <c r="IA56" s="276">
        <f t="shared" si="99"/>
        <v>0</v>
      </c>
      <c r="IB56" s="276">
        <f t="shared" si="99"/>
        <v>0</v>
      </c>
      <c r="IC56" s="276">
        <f t="shared" si="99"/>
        <v>0</v>
      </c>
      <c r="ID56" s="276">
        <f t="shared" si="99"/>
        <v>0</v>
      </c>
      <c r="IE56" s="276">
        <f t="shared" si="99"/>
        <v>0</v>
      </c>
      <c r="IF56" s="276">
        <f t="shared" si="99"/>
        <v>0</v>
      </c>
      <c r="IG56" s="276">
        <f t="shared" si="99"/>
        <v>0</v>
      </c>
      <c r="IH56" s="276">
        <f t="shared" si="99"/>
        <v>0</v>
      </c>
      <c r="II56" s="276">
        <f t="shared" si="99"/>
        <v>0</v>
      </c>
      <c r="IJ56" s="276">
        <f t="shared" si="99"/>
        <v>0</v>
      </c>
      <c r="IK56" s="276">
        <f t="shared" si="99"/>
        <v>0</v>
      </c>
      <c r="IL56" s="276">
        <f t="shared" si="99"/>
        <v>0</v>
      </c>
      <c r="IM56" s="276">
        <f t="shared" si="99"/>
        <v>0</v>
      </c>
      <c r="IN56" s="276">
        <f t="shared" si="99"/>
        <v>0</v>
      </c>
      <c r="IO56" s="276">
        <f t="shared" si="99"/>
        <v>0</v>
      </c>
      <c r="IP56" s="276">
        <f t="shared" ref="IP56:KU56" si="100">IP34</f>
        <v>0</v>
      </c>
      <c r="IQ56" s="276">
        <f t="shared" si="100"/>
        <v>0</v>
      </c>
      <c r="IR56" s="276">
        <f t="shared" si="100"/>
        <v>0</v>
      </c>
      <c r="IS56" s="276">
        <f t="shared" si="100"/>
        <v>0</v>
      </c>
      <c r="IT56" s="276">
        <f t="shared" si="100"/>
        <v>0</v>
      </c>
      <c r="IU56" s="276">
        <f t="shared" si="100"/>
        <v>0</v>
      </c>
      <c r="IV56" s="276">
        <f t="shared" si="100"/>
        <v>0</v>
      </c>
      <c r="IW56" s="276">
        <f t="shared" si="100"/>
        <v>0</v>
      </c>
      <c r="IX56" s="276">
        <f t="shared" si="100"/>
        <v>0</v>
      </c>
      <c r="IY56" s="276">
        <f t="shared" si="100"/>
        <v>0</v>
      </c>
      <c r="IZ56" s="276">
        <f t="shared" si="100"/>
        <v>0</v>
      </c>
      <c r="JA56" s="276">
        <f t="shared" si="100"/>
        <v>0</v>
      </c>
      <c r="JB56" s="276">
        <f t="shared" si="100"/>
        <v>0</v>
      </c>
      <c r="JC56" s="276">
        <f t="shared" si="100"/>
        <v>0</v>
      </c>
      <c r="JD56" s="276">
        <f t="shared" si="100"/>
        <v>0</v>
      </c>
      <c r="JE56" s="276">
        <f t="shared" si="100"/>
        <v>0</v>
      </c>
      <c r="JF56" s="276">
        <f t="shared" si="100"/>
        <v>0</v>
      </c>
      <c r="JG56" s="276">
        <f t="shared" si="100"/>
        <v>0</v>
      </c>
      <c r="JH56" s="276">
        <f t="shared" si="100"/>
        <v>0</v>
      </c>
      <c r="JI56" s="276">
        <f t="shared" si="100"/>
        <v>0</v>
      </c>
      <c r="JJ56" s="276">
        <f t="shared" si="100"/>
        <v>0</v>
      </c>
      <c r="JK56" s="276">
        <f t="shared" si="100"/>
        <v>0</v>
      </c>
      <c r="JL56" s="276">
        <f t="shared" si="100"/>
        <v>0</v>
      </c>
      <c r="JM56" s="276">
        <f t="shared" si="100"/>
        <v>0</v>
      </c>
      <c r="JN56" s="276">
        <f t="shared" si="100"/>
        <v>0</v>
      </c>
      <c r="JO56" s="276">
        <f t="shared" si="100"/>
        <v>0</v>
      </c>
      <c r="JP56" s="276">
        <f t="shared" si="100"/>
        <v>0</v>
      </c>
      <c r="JQ56" s="276">
        <f t="shared" si="100"/>
        <v>0</v>
      </c>
      <c r="JR56" s="276">
        <f t="shared" si="100"/>
        <v>0</v>
      </c>
      <c r="JS56" s="276">
        <f t="shared" si="100"/>
        <v>0</v>
      </c>
      <c r="JT56" s="276">
        <f t="shared" si="100"/>
        <v>0</v>
      </c>
      <c r="JU56" s="276">
        <f t="shared" si="100"/>
        <v>0</v>
      </c>
      <c r="JV56" s="276">
        <f t="shared" si="100"/>
        <v>0</v>
      </c>
      <c r="JW56" s="276">
        <f t="shared" si="100"/>
        <v>0</v>
      </c>
      <c r="JX56" s="276">
        <f t="shared" si="100"/>
        <v>0</v>
      </c>
      <c r="JY56" s="276">
        <f t="shared" si="100"/>
        <v>0</v>
      </c>
      <c r="JZ56" s="276">
        <f t="shared" si="100"/>
        <v>0</v>
      </c>
      <c r="KA56" s="276">
        <f t="shared" si="100"/>
        <v>0</v>
      </c>
      <c r="KB56" s="276">
        <f t="shared" si="100"/>
        <v>0</v>
      </c>
      <c r="KC56" s="276">
        <f t="shared" si="100"/>
        <v>0</v>
      </c>
      <c r="KD56" s="276">
        <f t="shared" si="100"/>
        <v>0</v>
      </c>
      <c r="KE56" s="276">
        <f t="shared" si="100"/>
        <v>0</v>
      </c>
      <c r="KF56" s="276">
        <f t="shared" si="100"/>
        <v>0</v>
      </c>
      <c r="KG56" s="276">
        <f t="shared" si="100"/>
        <v>0</v>
      </c>
      <c r="KH56" s="276">
        <f t="shared" si="100"/>
        <v>0</v>
      </c>
      <c r="KI56" s="276">
        <f t="shared" si="100"/>
        <v>0</v>
      </c>
      <c r="KJ56" s="276">
        <f t="shared" si="100"/>
        <v>0</v>
      </c>
      <c r="KK56" s="276">
        <f t="shared" si="100"/>
        <v>0</v>
      </c>
      <c r="KL56" s="276">
        <f t="shared" si="100"/>
        <v>0</v>
      </c>
      <c r="KM56" s="276">
        <f t="shared" si="100"/>
        <v>0</v>
      </c>
      <c r="KN56" s="276">
        <f t="shared" si="100"/>
        <v>0</v>
      </c>
      <c r="KO56" s="276">
        <f t="shared" si="100"/>
        <v>0</v>
      </c>
      <c r="KP56" s="276">
        <f t="shared" si="100"/>
        <v>0</v>
      </c>
      <c r="KQ56" s="276">
        <f t="shared" si="100"/>
        <v>0</v>
      </c>
      <c r="KR56" s="276">
        <f t="shared" si="100"/>
        <v>0</v>
      </c>
      <c r="KS56" s="276">
        <f t="shared" si="100"/>
        <v>0</v>
      </c>
      <c r="KT56" s="276">
        <f t="shared" si="100"/>
        <v>0</v>
      </c>
      <c r="KU56" s="276">
        <f t="shared" si="100"/>
        <v>0</v>
      </c>
    </row>
    <row r="57" spans="2:307" x14ac:dyDescent="0.15">
      <c r="B57" s="215">
        <f t="shared" ref="B57:B64" si="101">B56+1</f>
        <v>23</v>
      </c>
      <c r="C57" s="222" t="s">
        <v>402</v>
      </c>
      <c r="D57" s="222"/>
      <c r="E57" s="227">
        <v>3</v>
      </c>
      <c r="F57" s="228"/>
      <c r="G57" s="225"/>
      <c r="H57" s="276">
        <f>H35</f>
        <v>0</v>
      </c>
      <c r="I57" s="276">
        <f t="shared" si="96"/>
        <v>0</v>
      </c>
      <c r="J57" s="276">
        <f t="shared" si="96"/>
        <v>0</v>
      </c>
      <c r="K57" s="276">
        <f t="shared" si="96"/>
        <v>0</v>
      </c>
      <c r="L57" s="276">
        <f t="shared" si="96"/>
        <v>0</v>
      </c>
      <c r="M57" s="276">
        <f t="shared" si="96"/>
        <v>0</v>
      </c>
      <c r="N57" s="276">
        <f t="shared" si="96"/>
        <v>0</v>
      </c>
      <c r="O57" s="276">
        <f t="shared" si="96"/>
        <v>0</v>
      </c>
      <c r="P57" s="276">
        <f t="shared" si="96"/>
        <v>0</v>
      </c>
      <c r="Q57" s="276">
        <f t="shared" si="96"/>
        <v>0</v>
      </c>
      <c r="R57" s="276">
        <f t="shared" si="96"/>
        <v>0</v>
      </c>
      <c r="S57" s="276">
        <f t="shared" si="96"/>
        <v>0</v>
      </c>
      <c r="T57" s="276">
        <f t="shared" si="96"/>
        <v>0</v>
      </c>
      <c r="U57" s="276">
        <f t="shared" si="96"/>
        <v>0</v>
      </c>
      <c r="V57" s="276">
        <f t="shared" si="96"/>
        <v>0</v>
      </c>
      <c r="W57" s="276">
        <f t="shared" si="96"/>
        <v>0</v>
      </c>
      <c r="X57" s="276">
        <f t="shared" si="96"/>
        <v>0</v>
      </c>
      <c r="Y57" s="276">
        <f t="shared" si="96"/>
        <v>0</v>
      </c>
      <c r="Z57" s="276">
        <f t="shared" si="96"/>
        <v>0</v>
      </c>
      <c r="AA57" s="276">
        <f t="shared" si="96"/>
        <v>0</v>
      </c>
      <c r="AB57" s="276">
        <f t="shared" si="96"/>
        <v>0</v>
      </c>
      <c r="AC57" s="276">
        <f t="shared" si="96"/>
        <v>0</v>
      </c>
      <c r="AD57" s="276">
        <f t="shared" si="96"/>
        <v>0</v>
      </c>
      <c r="AE57" s="276">
        <f t="shared" si="96"/>
        <v>0</v>
      </c>
      <c r="AF57" s="276">
        <f t="shared" si="96"/>
        <v>0</v>
      </c>
      <c r="AG57" s="276">
        <f t="shared" si="96"/>
        <v>0</v>
      </c>
      <c r="AH57" s="276">
        <f t="shared" si="96"/>
        <v>0</v>
      </c>
      <c r="AI57" s="276">
        <f t="shared" si="96"/>
        <v>0</v>
      </c>
      <c r="AJ57" s="276">
        <f t="shared" si="96"/>
        <v>0</v>
      </c>
      <c r="AK57" s="276">
        <f t="shared" si="96"/>
        <v>0</v>
      </c>
      <c r="AL57" s="276">
        <f t="shared" si="96"/>
        <v>0</v>
      </c>
      <c r="AM57" s="276">
        <f t="shared" si="96"/>
        <v>0</v>
      </c>
      <c r="AN57" s="276">
        <f t="shared" si="96"/>
        <v>0</v>
      </c>
      <c r="AO57" s="276">
        <f t="shared" si="96"/>
        <v>0</v>
      </c>
      <c r="AP57" s="276">
        <f t="shared" si="96"/>
        <v>0</v>
      </c>
      <c r="AQ57" s="276">
        <f t="shared" si="96"/>
        <v>0</v>
      </c>
      <c r="AR57" s="276">
        <f t="shared" si="96"/>
        <v>0</v>
      </c>
      <c r="AS57" s="276">
        <f t="shared" si="96"/>
        <v>0</v>
      </c>
      <c r="AT57" s="276">
        <f t="shared" si="96"/>
        <v>0</v>
      </c>
      <c r="AU57" s="276">
        <f t="shared" si="96"/>
        <v>0</v>
      </c>
      <c r="AV57" s="276">
        <f t="shared" si="96"/>
        <v>0</v>
      </c>
      <c r="AW57" s="276">
        <f t="shared" si="96"/>
        <v>0</v>
      </c>
      <c r="AX57" s="276">
        <f t="shared" si="96"/>
        <v>0</v>
      </c>
      <c r="AY57" s="276">
        <f t="shared" si="96"/>
        <v>0</v>
      </c>
      <c r="AZ57" s="276">
        <f t="shared" si="96"/>
        <v>0</v>
      </c>
      <c r="BA57" s="276">
        <f t="shared" si="96"/>
        <v>0</v>
      </c>
      <c r="BB57" s="276">
        <f t="shared" si="96"/>
        <v>0</v>
      </c>
      <c r="BC57" s="276">
        <f t="shared" si="96"/>
        <v>0</v>
      </c>
      <c r="BD57" s="276">
        <f t="shared" si="96"/>
        <v>0</v>
      </c>
      <c r="BE57" s="276">
        <f t="shared" si="96"/>
        <v>0</v>
      </c>
      <c r="BF57" s="276">
        <f t="shared" ref="BF57:DQ57" si="102">BF35</f>
        <v>0</v>
      </c>
      <c r="BG57" s="276">
        <f t="shared" si="102"/>
        <v>0</v>
      </c>
      <c r="BH57" s="276">
        <f t="shared" si="102"/>
        <v>0</v>
      </c>
      <c r="BI57" s="276">
        <f t="shared" si="102"/>
        <v>0</v>
      </c>
      <c r="BJ57" s="276">
        <f t="shared" si="102"/>
        <v>0</v>
      </c>
      <c r="BK57" s="276">
        <f t="shared" si="102"/>
        <v>0</v>
      </c>
      <c r="BL57" s="276">
        <f t="shared" si="102"/>
        <v>0</v>
      </c>
      <c r="BM57" s="276">
        <f t="shared" si="102"/>
        <v>0</v>
      </c>
      <c r="BN57" s="276">
        <f t="shared" si="102"/>
        <v>0</v>
      </c>
      <c r="BO57" s="276">
        <f t="shared" si="102"/>
        <v>0</v>
      </c>
      <c r="BP57" s="276">
        <f t="shared" si="102"/>
        <v>0</v>
      </c>
      <c r="BQ57" s="276">
        <f t="shared" si="102"/>
        <v>0</v>
      </c>
      <c r="BR57" s="276">
        <f t="shared" si="102"/>
        <v>0</v>
      </c>
      <c r="BS57" s="276">
        <f t="shared" si="102"/>
        <v>0</v>
      </c>
      <c r="BT57" s="276">
        <f t="shared" si="102"/>
        <v>0</v>
      </c>
      <c r="BU57" s="276">
        <f t="shared" si="102"/>
        <v>0</v>
      </c>
      <c r="BV57" s="276">
        <f t="shared" si="102"/>
        <v>0</v>
      </c>
      <c r="BW57" s="276">
        <f t="shared" si="102"/>
        <v>0</v>
      </c>
      <c r="BX57" s="276">
        <f t="shared" si="102"/>
        <v>0</v>
      </c>
      <c r="BY57" s="276">
        <f t="shared" si="102"/>
        <v>0</v>
      </c>
      <c r="BZ57" s="276">
        <f t="shared" si="102"/>
        <v>0</v>
      </c>
      <c r="CA57" s="276">
        <f t="shared" si="102"/>
        <v>0</v>
      </c>
      <c r="CB57" s="276">
        <f t="shared" si="102"/>
        <v>0</v>
      </c>
      <c r="CC57" s="276">
        <f t="shared" si="102"/>
        <v>0</v>
      </c>
      <c r="CD57" s="276">
        <f t="shared" si="102"/>
        <v>0</v>
      </c>
      <c r="CE57" s="276">
        <f t="shared" si="102"/>
        <v>0</v>
      </c>
      <c r="CF57" s="276">
        <f t="shared" si="102"/>
        <v>0</v>
      </c>
      <c r="CG57" s="276">
        <f t="shared" si="102"/>
        <v>0</v>
      </c>
      <c r="CH57" s="276">
        <f t="shared" si="102"/>
        <v>0</v>
      </c>
      <c r="CI57" s="276">
        <f t="shared" si="102"/>
        <v>0</v>
      </c>
      <c r="CJ57" s="276">
        <f t="shared" si="102"/>
        <v>0</v>
      </c>
      <c r="CK57" s="276">
        <f t="shared" si="102"/>
        <v>0</v>
      </c>
      <c r="CL57" s="276">
        <f t="shared" si="102"/>
        <v>0</v>
      </c>
      <c r="CM57" s="276">
        <f t="shared" si="102"/>
        <v>0</v>
      </c>
      <c r="CN57" s="276">
        <f t="shared" si="102"/>
        <v>0</v>
      </c>
      <c r="CO57" s="276">
        <f t="shared" si="102"/>
        <v>0</v>
      </c>
      <c r="CP57" s="276">
        <f t="shared" si="102"/>
        <v>0</v>
      </c>
      <c r="CQ57" s="276">
        <f t="shared" si="102"/>
        <v>0</v>
      </c>
      <c r="CR57" s="276">
        <f t="shared" si="102"/>
        <v>0</v>
      </c>
      <c r="CS57" s="276">
        <f t="shared" si="102"/>
        <v>0</v>
      </c>
      <c r="CT57" s="276">
        <f t="shared" si="102"/>
        <v>0</v>
      </c>
      <c r="CU57" s="276">
        <f t="shared" si="102"/>
        <v>0</v>
      </c>
      <c r="CV57" s="276">
        <f t="shared" si="102"/>
        <v>0</v>
      </c>
      <c r="CW57" s="276">
        <f t="shared" si="102"/>
        <v>0</v>
      </c>
      <c r="CX57" s="276">
        <f t="shared" si="102"/>
        <v>0</v>
      </c>
      <c r="CY57" s="276">
        <f t="shared" si="102"/>
        <v>0</v>
      </c>
      <c r="CZ57" s="276">
        <f t="shared" si="102"/>
        <v>0</v>
      </c>
      <c r="DA57" s="276">
        <f t="shared" si="102"/>
        <v>0</v>
      </c>
      <c r="DB57" s="276">
        <f t="shared" si="102"/>
        <v>0</v>
      </c>
      <c r="DC57" s="276">
        <f t="shared" si="102"/>
        <v>0</v>
      </c>
      <c r="DD57" s="276">
        <f t="shared" si="102"/>
        <v>0</v>
      </c>
      <c r="DE57" s="276">
        <f t="shared" si="102"/>
        <v>0</v>
      </c>
      <c r="DF57" s="276">
        <f t="shared" si="102"/>
        <v>0</v>
      </c>
      <c r="DG57" s="276">
        <f t="shared" si="102"/>
        <v>0</v>
      </c>
      <c r="DH57" s="276">
        <f t="shared" si="102"/>
        <v>0</v>
      </c>
      <c r="DI57" s="276">
        <f t="shared" si="102"/>
        <v>0</v>
      </c>
      <c r="DJ57" s="276">
        <f t="shared" si="102"/>
        <v>0</v>
      </c>
      <c r="DK57" s="276">
        <f t="shared" si="102"/>
        <v>0</v>
      </c>
      <c r="DL57" s="276">
        <f t="shared" si="102"/>
        <v>0</v>
      </c>
      <c r="DM57" s="276">
        <f t="shared" si="102"/>
        <v>0</v>
      </c>
      <c r="DN57" s="276">
        <f t="shared" si="102"/>
        <v>0</v>
      </c>
      <c r="DO57" s="276">
        <f t="shared" si="102"/>
        <v>0</v>
      </c>
      <c r="DP57" s="276">
        <f t="shared" si="102"/>
        <v>0</v>
      </c>
      <c r="DQ57" s="276">
        <f t="shared" si="102"/>
        <v>0</v>
      </c>
      <c r="DR57" s="276">
        <f t="shared" ref="DR57:GC57" si="103">DR35</f>
        <v>0</v>
      </c>
      <c r="DS57" s="276">
        <f t="shared" si="103"/>
        <v>0</v>
      </c>
      <c r="DT57" s="276">
        <f t="shared" si="103"/>
        <v>0</v>
      </c>
      <c r="DU57" s="276">
        <f t="shared" si="103"/>
        <v>0</v>
      </c>
      <c r="DV57" s="276">
        <f t="shared" si="103"/>
        <v>0</v>
      </c>
      <c r="DW57" s="276">
        <f t="shared" si="103"/>
        <v>0</v>
      </c>
      <c r="DX57" s="276">
        <f t="shared" si="103"/>
        <v>0</v>
      </c>
      <c r="DY57" s="276">
        <f t="shared" si="103"/>
        <v>0</v>
      </c>
      <c r="DZ57" s="276">
        <f t="shared" si="103"/>
        <v>0</v>
      </c>
      <c r="EA57" s="276">
        <f t="shared" si="103"/>
        <v>0</v>
      </c>
      <c r="EB57" s="276">
        <f t="shared" si="103"/>
        <v>0</v>
      </c>
      <c r="EC57" s="276">
        <f t="shared" si="103"/>
        <v>0</v>
      </c>
      <c r="ED57" s="276">
        <f t="shared" si="103"/>
        <v>0</v>
      </c>
      <c r="EE57" s="276">
        <f t="shared" si="103"/>
        <v>0</v>
      </c>
      <c r="EF57" s="276">
        <f t="shared" si="103"/>
        <v>0</v>
      </c>
      <c r="EG57" s="276">
        <f t="shared" si="103"/>
        <v>0</v>
      </c>
      <c r="EH57" s="276">
        <f t="shared" si="103"/>
        <v>0</v>
      </c>
      <c r="EI57" s="276">
        <f t="shared" si="103"/>
        <v>0</v>
      </c>
      <c r="EJ57" s="276">
        <f t="shared" si="103"/>
        <v>0</v>
      </c>
      <c r="EK57" s="276">
        <f t="shared" si="103"/>
        <v>0</v>
      </c>
      <c r="EL57" s="276">
        <f t="shared" si="103"/>
        <v>0</v>
      </c>
      <c r="EM57" s="276">
        <f t="shared" si="103"/>
        <v>0</v>
      </c>
      <c r="EN57" s="276">
        <f t="shared" si="103"/>
        <v>0</v>
      </c>
      <c r="EO57" s="276">
        <f t="shared" si="103"/>
        <v>0</v>
      </c>
      <c r="EP57" s="276">
        <f t="shared" si="103"/>
        <v>0</v>
      </c>
      <c r="EQ57" s="276">
        <f t="shared" si="103"/>
        <v>0</v>
      </c>
      <c r="ER57" s="276">
        <f t="shared" si="103"/>
        <v>0</v>
      </c>
      <c r="ES57" s="276">
        <f t="shared" si="103"/>
        <v>0</v>
      </c>
      <c r="ET57" s="276">
        <f t="shared" si="103"/>
        <v>0</v>
      </c>
      <c r="EU57" s="276">
        <f t="shared" si="103"/>
        <v>0</v>
      </c>
      <c r="EV57" s="276">
        <f t="shared" si="103"/>
        <v>0</v>
      </c>
      <c r="EW57" s="276">
        <f t="shared" si="103"/>
        <v>0</v>
      </c>
      <c r="EX57" s="276">
        <f t="shared" si="103"/>
        <v>0</v>
      </c>
      <c r="EY57" s="276">
        <f t="shared" si="103"/>
        <v>0</v>
      </c>
      <c r="EZ57" s="276">
        <f t="shared" si="103"/>
        <v>0</v>
      </c>
      <c r="FA57" s="276">
        <f t="shared" si="103"/>
        <v>0</v>
      </c>
      <c r="FB57" s="276">
        <f t="shared" si="103"/>
        <v>0</v>
      </c>
      <c r="FC57" s="276">
        <f t="shared" si="103"/>
        <v>0</v>
      </c>
      <c r="FD57" s="276">
        <f t="shared" si="103"/>
        <v>0</v>
      </c>
      <c r="FE57" s="276">
        <f t="shared" si="103"/>
        <v>0</v>
      </c>
      <c r="FF57" s="276">
        <f t="shared" si="103"/>
        <v>0</v>
      </c>
      <c r="FG57" s="276">
        <f t="shared" si="103"/>
        <v>0</v>
      </c>
      <c r="FH57" s="276">
        <f t="shared" si="103"/>
        <v>0</v>
      </c>
      <c r="FI57" s="276">
        <f t="shared" si="103"/>
        <v>0</v>
      </c>
      <c r="FJ57" s="276">
        <f t="shared" si="103"/>
        <v>0</v>
      </c>
      <c r="FK57" s="276">
        <f t="shared" si="103"/>
        <v>0</v>
      </c>
      <c r="FL57" s="276">
        <f t="shared" si="103"/>
        <v>0</v>
      </c>
      <c r="FM57" s="276">
        <f t="shared" si="103"/>
        <v>0</v>
      </c>
      <c r="FN57" s="276">
        <f t="shared" si="103"/>
        <v>0</v>
      </c>
      <c r="FO57" s="276">
        <f t="shared" si="103"/>
        <v>0</v>
      </c>
      <c r="FP57" s="276">
        <f t="shared" si="103"/>
        <v>0</v>
      </c>
      <c r="FQ57" s="276">
        <f t="shared" si="103"/>
        <v>0</v>
      </c>
      <c r="FR57" s="276">
        <f t="shared" si="103"/>
        <v>0</v>
      </c>
      <c r="FS57" s="276">
        <f t="shared" si="103"/>
        <v>0</v>
      </c>
      <c r="FT57" s="276">
        <f t="shared" si="103"/>
        <v>0</v>
      </c>
      <c r="FU57" s="276">
        <f t="shared" si="103"/>
        <v>0</v>
      </c>
      <c r="FV57" s="276">
        <f t="shared" si="103"/>
        <v>0</v>
      </c>
      <c r="FW57" s="276">
        <f t="shared" si="103"/>
        <v>0</v>
      </c>
      <c r="FX57" s="276">
        <f t="shared" si="103"/>
        <v>0</v>
      </c>
      <c r="FY57" s="276">
        <f t="shared" si="103"/>
        <v>0</v>
      </c>
      <c r="FZ57" s="276">
        <f t="shared" si="103"/>
        <v>0</v>
      </c>
      <c r="GA57" s="276">
        <f t="shared" si="103"/>
        <v>0</v>
      </c>
      <c r="GB57" s="276">
        <f t="shared" si="103"/>
        <v>0</v>
      </c>
      <c r="GC57" s="276">
        <f t="shared" si="103"/>
        <v>0</v>
      </c>
      <c r="GD57" s="276">
        <f t="shared" ref="GD57:IO57" si="104">GD35</f>
        <v>0</v>
      </c>
      <c r="GE57" s="276">
        <f t="shared" si="104"/>
        <v>0</v>
      </c>
      <c r="GF57" s="276">
        <f t="shared" si="104"/>
        <v>0</v>
      </c>
      <c r="GG57" s="276">
        <f t="shared" si="104"/>
        <v>0</v>
      </c>
      <c r="GH57" s="276">
        <f t="shared" si="104"/>
        <v>0</v>
      </c>
      <c r="GI57" s="276">
        <f t="shared" si="104"/>
        <v>0</v>
      </c>
      <c r="GJ57" s="276">
        <f t="shared" si="104"/>
        <v>0</v>
      </c>
      <c r="GK57" s="276">
        <f t="shared" si="104"/>
        <v>0</v>
      </c>
      <c r="GL57" s="276">
        <f t="shared" si="104"/>
        <v>0</v>
      </c>
      <c r="GM57" s="276">
        <f t="shared" si="104"/>
        <v>0</v>
      </c>
      <c r="GN57" s="276">
        <f t="shared" si="104"/>
        <v>0</v>
      </c>
      <c r="GO57" s="276">
        <f t="shared" si="104"/>
        <v>0</v>
      </c>
      <c r="GP57" s="276">
        <f t="shared" si="104"/>
        <v>0</v>
      </c>
      <c r="GQ57" s="276">
        <f t="shared" si="104"/>
        <v>0</v>
      </c>
      <c r="GR57" s="276">
        <f t="shared" si="104"/>
        <v>0</v>
      </c>
      <c r="GS57" s="276">
        <f t="shared" si="104"/>
        <v>0</v>
      </c>
      <c r="GT57" s="276">
        <f t="shared" si="104"/>
        <v>0</v>
      </c>
      <c r="GU57" s="276">
        <f t="shared" si="104"/>
        <v>0</v>
      </c>
      <c r="GV57" s="276">
        <f t="shared" si="104"/>
        <v>0</v>
      </c>
      <c r="GW57" s="276">
        <f t="shared" si="104"/>
        <v>0</v>
      </c>
      <c r="GX57" s="276">
        <f t="shared" si="104"/>
        <v>0</v>
      </c>
      <c r="GY57" s="276">
        <f t="shared" si="104"/>
        <v>0</v>
      </c>
      <c r="GZ57" s="276">
        <f t="shared" si="104"/>
        <v>0</v>
      </c>
      <c r="HA57" s="276">
        <f t="shared" si="104"/>
        <v>0</v>
      </c>
      <c r="HB57" s="276">
        <f t="shared" si="104"/>
        <v>0</v>
      </c>
      <c r="HC57" s="276">
        <f t="shared" si="104"/>
        <v>0</v>
      </c>
      <c r="HD57" s="276">
        <f t="shared" si="104"/>
        <v>0</v>
      </c>
      <c r="HE57" s="276">
        <f t="shared" si="104"/>
        <v>0</v>
      </c>
      <c r="HF57" s="276">
        <f t="shared" si="104"/>
        <v>0</v>
      </c>
      <c r="HG57" s="276">
        <f t="shared" si="104"/>
        <v>0</v>
      </c>
      <c r="HH57" s="276">
        <f t="shared" si="104"/>
        <v>0</v>
      </c>
      <c r="HI57" s="276">
        <f t="shared" si="104"/>
        <v>0</v>
      </c>
      <c r="HJ57" s="276">
        <f t="shared" si="104"/>
        <v>0</v>
      </c>
      <c r="HK57" s="276">
        <f t="shared" si="104"/>
        <v>0</v>
      </c>
      <c r="HL57" s="276">
        <f t="shared" si="104"/>
        <v>0</v>
      </c>
      <c r="HM57" s="276">
        <f t="shared" si="104"/>
        <v>0</v>
      </c>
      <c r="HN57" s="276">
        <f t="shared" si="104"/>
        <v>0</v>
      </c>
      <c r="HO57" s="276">
        <f t="shared" si="104"/>
        <v>0</v>
      </c>
      <c r="HP57" s="276">
        <f t="shared" si="104"/>
        <v>0</v>
      </c>
      <c r="HQ57" s="276">
        <f t="shared" si="104"/>
        <v>0</v>
      </c>
      <c r="HR57" s="276">
        <f t="shared" si="104"/>
        <v>0</v>
      </c>
      <c r="HS57" s="276">
        <f t="shared" si="104"/>
        <v>0</v>
      </c>
      <c r="HT57" s="276">
        <f t="shared" si="104"/>
        <v>0</v>
      </c>
      <c r="HU57" s="276">
        <f t="shared" si="104"/>
        <v>0</v>
      </c>
      <c r="HV57" s="276">
        <f t="shared" si="104"/>
        <v>0</v>
      </c>
      <c r="HW57" s="276">
        <f t="shared" si="104"/>
        <v>0</v>
      </c>
      <c r="HX57" s="276">
        <f t="shared" si="104"/>
        <v>0</v>
      </c>
      <c r="HY57" s="276">
        <f t="shared" si="104"/>
        <v>0</v>
      </c>
      <c r="HZ57" s="276">
        <f t="shared" si="104"/>
        <v>0</v>
      </c>
      <c r="IA57" s="276">
        <f t="shared" si="104"/>
        <v>0</v>
      </c>
      <c r="IB57" s="276">
        <f t="shared" si="104"/>
        <v>0</v>
      </c>
      <c r="IC57" s="276">
        <f t="shared" si="104"/>
        <v>0</v>
      </c>
      <c r="ID57" s="276">
        <f t="shared" si="104"/>
        <v>0</v>
      </c>
      <c r="IE57" s="276">
        <f t="shared" si="104"/>
        <v>0</v>
      </c>
      <c r="IF57" s="276">
        <f t="shared" si="104"/>
        <v>0</v>
      </c>
      <c r="IG57" s="276">
        <f t="shared" si="104"/>
        <v>0</v>
      </c>
      <c r="IH57" s="276">
        <f t="shared" si="104"/>
        <v>0</v>
      </c>
      <c r="II57" s="276">
        <f t="shared" si="104"/>
        <v>0</v>
      </c>
      <c r="IJ57" s="276">
        <f t="shared" si="104"/>
        <v>0</v>
      </c>
      <c r="IK57" s="276">
        <f t="shared" si="104"/>
        <v>0</v>
      </c>
      <c r="IL57" s="276">
        <f t="shared" si="104"/>
        <v>0</v>
      </c>
      <c r="IM57" s="276">
        <f t="shared" si="104"/>
        <v>0</v>
      </c>
      <c r="IN57" s="276">
        <f t="shared" si="104"/>
        <v>0</v>
      </c>
      <c r="IO57" s="276">
        <f t="shared" si="104"/>
        <v>0</v>
      </c>
      <c r="IP57" s="276">
        <f t="shared" ref="IP57:KU57" si="105">IP35</f>
        <v>0</v>
      </c>
      <c r="IQ57" s="276">
        <f t="shared" si="105"/>
        <v>0</v>
      </c>
      <c r="IR57" s="276">
        <f t="shared" si="105"/>
        <v>0</v>
      </c>
      <c r="IS57" s="276">
        <f t="shared" si="105"/>
        <v>0</v>
      </c>
      <c r="IT57" s="276">
        <f t="shared" si="105"/>
        <v>0</v>
      </c>
      <c r="IU57" s="276">
        <f t="shared" si="105"/>
        <v>0</v>
      </c>
      <c r="IV57" s="276">
        <f t="shared" si="105"/>
        <v>0</v>
      </c>
      <c r="IW57" s="276">
        <f t="shared" si="105"/>
        <v>0</v>
      </c>
      <c r="IX57" s="276">
        <f t="shared" si="105"/>
        <v>0</v>
      </c>
      <c r="IY57" s="276">
        <f t="shared" si="105"/>
        <v>0</v>
      </c>
      <c r="IZ57" s="276">
        <f t="shared" si="105"/>
        <v>0</v>
      </c>
      <c r="JA57" s="276">
        <f t="shared" si="105"/>
        <v>0</v>
      </c>
      <c r="JB57" s="276">
        <f t="shared" si="105"/>
        <v>0</v>
      </c>
      <c r="JC57" s="276">
        <f t="shared" si="105"/>
        <v>0</v>
      </c>
      <c r="JD57" s="276">
        <f t="shared" si="105"/>
        <v>0</v>
      </c>
      <c r="JE57" s="276">
        <f t="shared" si="105"/>
        <v>0</v>
      </c>
      <c r="JF57" s="276">
        <f t="shared" si="105"/>
        <v>0</v>
      </c>
      <c r="JG57" s="276">
        <f t="shared" si="105"/>
        <v>0</v>
      </c>
      <c r="JH57" s="276">
        <f t="shared" si="105"/>
        <v>0</v>
      </c>
      <c r="JI57" s="276">
        <f t="shared" si="105"/>
        <v>0</v>
      </c>
      <c r="JJ57" s="276">
        <f t="shared" si="105"/>
        <v>0</v>
      </c>
      <c r="JK57" s="276">
        <f t="shared" si="105"/>
        <v>0</v>
      </c>
      <c r="JL57" s="276">
        <f t="shared" si="105"/>
        <v>0</v>
      </c>
      <c r="JM57" s="276">
        <f t="shared" si="105"/>
        <v>0</v>
      </c>
      <c r="JN57" s="276">
        <f t="shared" si="105"/>
        <v>0</v>
      </c>
      <c r="JO57" s="276">
        <f t="shared" si="105"/>
        <v>0</v>
      </c>
      <c r="JP57" s="276">
        <f t="shared" si="105"/>
        <v>0</v>
      </c>
      <c r="JQ57" s="276">
        <f t="shared" si="105"/>
        <v>0</v>
      </c>
      <c r="JR57" s="276">
        <f t="shared" si="105"/>
        <v>0</v>
      </c>
      <c r="JS57" s="276">
        <f t="shared" si="105"/>
        <v>0</v>
      </c>
      <c r="JT57" s="276">
        <f t="shared" si="105"/>
        <v>0</v>
      </c>
      <c r="JU57" s="276">
        <f t="shared" si="105"/>
        <v>0</v>
      </c>
      <c r="JV57" s="276">
        <f t="shared" si="105"/>
        <v>0</v>
      </c>
      <c r="JW57" s="276">
        <f t="shared" si="105"/>
        <v>0</v>
      </c>
      <c r="JX57" s="276">
        <f t="shared" si="105"/>
        <v>0</v>
      </c>
      <c r="JY57" s="276">
        <f t="shared" si="105"/>
        <v>0</v>
      </c>
      <c r="JZ57" s="276">
        <f t="shared" si="105"/>
        <v>0</v>
      </c>
      <c r="KA57" s="276">
        <f t="shared" si="105"/>
        <v>0</v>
      </c>
      <c r="KB57" s="276">
        <f t="shared" si="105"/>
        <v>0</v>
      </c>
      <c r="KC57" s="276">
        <f t="shared" si="105"/>
        <v>0</v>
      </c>
      <c r="KD57" s="276">
        <f t="shared" si="105"/>
        <v>0</v>
      </c>
      <c r="KE57" s="276">
        <f t="shared" si="105"/>
        <v>0</v>
      </c>
      <c r="KF57" s="276">
        <f t="shared" si="105"/>
        <v>0</v>
      </c>
      <c r="KG57" s="276">
        <f t="shared" si="105"/>
        <v>0</v>
      </c>
      <c r="KH57" s="276">
        <f t="shared" si="105"/>
        <v>0</v>
      </c>
      <c r="KI57" s="276">
        <f t="shared" si="105"/>
        <v>0</v>
      </c>
      <c r="KJ57" s="276">
        <f t="shared" si="105"/>
        <v>0</v>
      </c>
      <c r="KK57" s="276">
        <f t="shared" si="105"/>
        <v>0</v>
      </c>
      <c r="KL57" s="276">
        <f t="shared" si="105"/>
        <v>0</v>
      </c>
      <c r="KM57" s="276">
        <f t="shared" si="105"/>
        <v>0</v>
      </c>
      <c r="KN57" s="276">
        <f t="shared" si="105"/>
        <v>0</v>
      </c>
      <c r="KO57" s="276">
        <f t="shared" si="105"/>
        <v>0</v>
      </c>
      <c r="KP57" s="276">
        <f t="shared" si="105"/>
        <v>0</v>
      </c>
      <c r="KQ57" s="276">
        <f t="shared" si="105"/>
        <v>0</v>
      </c>
      <c r="KR57" s="276">
        <f t="shared" si="105"/>
        <v>0</v>
      </c>
      <c r="KS57" s="276">
        <f t="shared" si="105"/>
        <v>0</v>
      </c>
      <c r="KT57" s="276">
        <f t="shared" si="105"/>
        <v>0</v>
      </c>
      <c r="KU57" s="276">
        <f t="shared" si="105"/>
        <v>0</v>
      </c>
    </row>
    <row r="58" spans="2:307" x14ac:dyDescent="0.15">
      <c r="B58" s="215">
        <f t="shared" si="101"/>
        <v>24</v>
      </c>
      <c r="C58" s="222" t="s">
        <v>403</v>
      </c>
      <c r="D58" s="222"/>
      <c r="E58" s="223" t="s">
        <v>3</v>
      </c>
      <c r="F58" s="224"/>
      <c r="G58" s="229"/>
      <c r="H58" s="230">
        <f>H56/30</f>
        <v>0</v>
      </c>
      <c r="I58" s="230">
        <f t="shared" ref="I58:BE58" si="106">I56/30</f>
        <v>0</v>
      </c>
      <c r="J58" s="230">
        <f t="shared" si="106"/>
        <v>0</v>
      </c>
      <c r="K58" s="230">
        <f t="shared" si="106"/>
        <v>0</v>
      </c>
      <c r="L58" s="230">
        <f t="shared" si="106"/>
        <v>0</v>
      </c>
      <c r="M58" s="230">
        <f t="shared" si="106"/>
        <v>0</v>
      </c>
      <c r="N58" s="230">
        <f t="shared" si="106"/>
        <v>0</v>
      </c>
      <c r="O58" s="230">
        <f t="shared" si="106"/>
        <v>0</v>
      </c>
      <c r="P58" s="230">
        <f t="shared" si="106"/>
        <v>0</v>
      </c>
      <c r="Q58" s="230">
        <f t="shared" si="106"/>
        <v>0</v>
      </c>
      <c r="R58" s="230">
        <f t="shared" si="106"/>
        <v>0</v>
      </c>
      <c r="S58" s="230">
        <f t="shared" si="106"/>
        <v>0</v>
      </c>
      <c r="T58" s="230">
        <f t="shared" si="106"/>
        <v>0</v>
      </c>
      <c r="U58" s="230">
        <f t="shared" si="106"/>
        <v>0</v>
      </c>
      <c r="V58" s="230">
        <f t="shared" si="106"/>
        <v>0</v>
      </c>
      <c r="W58" s="230">
        <f t="shared" si="106"/>
        <v>0</v>
      </c>
      <c r="X58" s="230">
        <f t="shared" si="106"/>
        <v>0</v>
      </c>
      <c r="Y58" s="230">
        <f t="shared" si="106"/>
        <v>0</v>
      </c>
      <c r="Z58" s="230">
        <f t="shared" si="106"/>
        <v>0</v>
      </c>
      <c r="AA58" s="230">
        <f t="shared" si="106"/>
        <v>0</v>
      </c>
      <c r="AB58" s="230">
        <f t="shared" si="106"/>
        <v>0</v>
      </c>
      <c r="AC58" s="230">
        <f t="shared" si="106"/>
        <v>0</v>
      </c>
      <c r="AD58" s="230">
        <f t="shared" si="106"/>
        <v>0</v>
      </c>
      <c r="AE58" s="230">
        <f t="shared" si="106"/>
        <v>0</v>
      </c>
      <c r="AF58" s="230">
        <f t="shared" si="106"/>
        <v>0</v>
      </c>
      <c r="AG58" s="230">
        <f t="shared" si="106"/>
        <v>0</v>
      </c>
      <c r="AH58" s="230">
        <f t="shared" si="106"/>
        <v>0</v>
      </c>
      <c r="AI58" s="230">
        <f t="shared" si="106"/>
        <v>0</v>
      </c>
      <c r="AJ58" s="230">
        <f t="shared" si="106"/>
        <v>0</v>
      </c>
      <c r="AK58" s="230">
        <f t="shared" si="106"/>
        <v>0</v>
      </c>
      <c r="AL58" s="230">
        <f t="shared" si="106"/>
        <v>0</v>
      </c>
      <c r="AM58" s="230">
        <f t="shared" si="106"/>
        <v>0</v>
      </c>
      <c r="AN58" s="230">
        <f t="shared" si="106"/>
        <v>0</v>
      </c>
      <c r="AO58" s="230">
        <f t="shared" si="106"/>
        <v>0</v>
      </c>
      <c r="AP58" s="230">
        <f t="shared" si="106"/>
        <v>0</v>
      </c>
      <c r="AQ58" s="230">
        <f t="shared" si="106"/>
        <v>0</v>
      </c>
      <c r="AR58" s="230">
        <f t="shared" si="106"/>
        <v>0</v>
      </c>
      <c r="AS58" s="230">
        <f t="shared" si="106"/>
        <v>0</v>
      </c>
      <c r="AT58" s="230">
        <f t="shared" si="106"/>
        <v>0</v>
      </c>
      <c r="AU58" s="230">
        <f t="shared" si="106"/>
        <v>0</v>
      </c>
      <c r="AV58" s="230">
        <f t="shared" si="106"/>
        <v>0</v>
      </c>
      <c r="AW58" s="230">
        <f t="shared" si="106"/>
        <v>0</v>
      </c>
      <c r="AX58" s="230">
        <f t="shared" si="106"/>
        <v>0</v>
      </c>
      <c r="AY58" s="230">
        <f t="shared" si="106"/>
        <v>0</v>
      </c>
      <c r="AZ58" s="230">
        <f t="shared" si="106"/>
        <v>0</v>
      </c>
      <c r="BA58" s="230">
        <f t="shared" si="106"/>
        <v>0</v>
      </c>
      <c r="BB58" s="230">
        <f t="shared" si="106"/>
        <v>0</v>
      </c>
      <c r="BC58" s="230">
        <f t="shared" si="106"/>
        <v>0</v>
      </c>
      <c r="BD58" s="230">
        <f t="shared" si="106"/>
        <v>0</v>
      </c>
      <c r="BE58" s="230">
        <f t="shared" si="106"/>
        <v>0</v>
      </c>
      <c r="BF58" s="230">
        <f t="shared" ref="BF58:DQ58" si="107">BF56/30</f>
        <v>0</v>
      </c>
      <c r="BG58" s="230">
        <f t="shared" si="107"/>
        <v>0</v>
      </c>
      <c r="BH58" s="230">
        <f t="shared" si="107"/>
        <v>0</v>
      </c>
      <c r="BI58" s="230">
        <f t="shared" si="107"/>
        <v>0</v>
      </c>
      <c r="BJ58" s="230">
        <f t="shared" si="107"/>
        <v>0</v>
      </c>
      <c r="BK58" s="230">
        <f t="shared" si="107"/>
        <v>0</v>
      </c>
      <c r="BL58" s="230">
        <f t="shared" si="107"/>
        <v>0</v>
      </c>
      <c r="BM58" s="230">
        <f t="shared" si="107"/>
        <v>0</v>
      </c>
      <c r="BN58" s="230">
        <f t="shared" si="107"/>
        <v>0</v>
      </c>
      <c r="BO58" s="230">
        <f t="shared" si="107"/>
        <v>0</v>
      </c>
      <c r="BP58" s="230">
        <f t="shared" si="107"/>
        <v>0</v>
      </c>
      <c r="BQ58" s="230">
        <f t="shared" si="107"/>
        <v>0</v>
      </c>
      <c r="BR58" s="230">
        <f t="shared" si="107"/>
        <v>0</v>
      </c>
      <c r="BS58" s="230">
        <f t="shared" si="107"/>
        <v>0</v>
      </c>
      <c r="BT58" s="230">
        <f t="shared" si="107"/>
        <v>0</v>
      </c>
      <c r="BU58" s="230">
        <f t="shared" si="107"/>
        <v>0</v>
      </c>
      <c r="BV58" s="230">
        <f t="shared" si="107"/>
        <v>0</v>
      </c>
      <c r="BW58" s="230">
        <f t="shared" si="107"/>
        <v>0</v>
      </c>
      <c r="BX58" s="230">
        <f t="shared" si="107"/>
        <v>0</v>
      </c>
      <c r="BY58" s="230">
        <f t="shared" si="107"/>
        <v>0</v>
      </c>
      <c r="BZ58" s="230">
        <f t="shared" si="107"/>
        <v>0</v>
      </c>
      <c r="CA58" s="230">
        <f t="shared" si="107"/>
        <v>0</v>
      </c>
      <c r="CB58" s="230">
        <f t="shared" si="107"/>
        <v>0</v>
      </c>
      <c r="CC58" s="230">
        <f t="shared" si="107"/>
        <v>0</v>
      </c>
      <c r="CD58" s="230">
        <f t="shared" si="107"/>
        <v>0</v>
      </c>
      <c r="CE58" s="230">
        <f t="shared" si="107"/>
        <v>0</v>
      </c>
      <c r="CF58" s="230">
        <f t="shared" si="107"/>
        <v>0</v>
      </c>
      <c r="CG58" s="230">
        <f t="shared" si="107"/>
        <v>0</v>
      </c>
      <c r="CH58" s="230">
        <f t="shared" si="107"/>
        <v>0</v>
      </c>
      <c r="CI58" s="230">
        <f t="shared" si="107"/>
        <v>0</v>
      </c>
      <c r="CJ58" s="230">
        <f t="shared" si="107"/>
        <v>0</v>
      </c>
      <c r="CK58" s="230">
        <f t="shared" si="107"/>
        <v>0</v>
      </c>
      <c r="CL58" s="230">
        <f t="shared" si="107"/>
        <v>0</v>
      </c>
      <c r="CM58" s="230">
        <f t="shared" si="107"/>
        <v>0</v>
      </c>
      <c r="CN58" s="230">
        <f t="shared" si="107"/>
        <v>0</v>
      </c>
      <c r="CO58" s="230">
        <f t="shared" si="107"/>
        <v>0</v>
      </c>
      <c r="CP58" s="230">
        <f t="shared" si="107"/>
        <v>0</v>
      </c>
      <c r="CQ58" s="230">
        <f t="shared" si="107"/>
        <v>0</v>
      </c>
      <c r="CR58" s="230">
        <f t="shared" si="107"/>
        <v>0</v>
      </c>
      <c r="CS58" s="230">
        <f t="shared" si="107"/>
        <v>0</v>
      </c>
      <c r="CT58" s="230">
        <f t="shared" si="107"/>
        <v>0</v>
      </c>
      <c r="CU58" s="230">
        <f t="shared" si="107"/>
        <v>0</v>
      </c>
      <c r="CV58" s="230">
        <f t="shared" si="107"/>
        <v>0</v>
      </c>
      <c r="CW58" s="230">
        <f t="shared" si="107"/>
        <v>0</v>
      </c>
      <c r="CX58" s="230">
        <f t="shared" si="107"/>
        <v>0</v>
      </c>
      <c r="CY58" s="230">
        <f t="shared" si="107"/>
        <v>0</v>
      </c>
      <c r="CZ58" s="230">
        <f t="shared" si="107"/>
        <v>0</v>
      </c>
      <c r="DA58" s="230">
        <f t="shared" si="107"/>
        <v>0</v>
      </c>
      <c r="DB58" s="230">
        <f t="shared" si="107"/>
        <v>0</v>
      </c>
      <c r="DC58" s="230">
        <f t="shared" si="107"/>
        <v>0</v>
      </c>
      <c r="DD58" s="230">
        <f t="shared" si="107"/>
        <v>0</v>
      </c>
      <c r="DE58" s="230">
        <f t="shared" si="107"/>
        <v>0</v>
      </c>
      <c r="DF58" s="230">
        <f t="shared" si="107"/>
        <v>0</v>
      </c>
      <c r="DG58" s="230">
        <f t="shared" si="107"/>
        <v>0</v>
      </c>
      <c r="DH58" s="230">
        <f t="shared" si="107"/>
        <v>0</v>
      </c>
      <c r="DI58" s="230">
        <f t="shared" si="107"/>
        <v>0</v>
      </c>
      <c r="DJ58" s="230">
        <f t="shared" si="107"/>
        <v>0</v>
      </c>
      <c r="DK58" s="230">
        <f t="shared" si="107"/>
        <v>0</v>
      </c>
      <c r="DL58" s="230">
        <f t="shared" si="107"/>
        <v>0</v>
      </c>
      <c r="DM58" s="230">
        <f t="shared" si="107"/>
        <v>0</v>
      </c>
      <c r="DN58" s="230">
        <f t="shared" si="107"/>
        <v>0</v>
      </c>
      <c r="DO58" s="230">
        <f t="shared" si="107"/>
        <v>0</v>
      </c>
      <c r="DP58" s="230">
        <f t="shared" si="107"/>
        <v>0</v>
      </c>
      <c r="DQ58" s="230">
        <f t="shared" si="107"/>
        <v>0</v>
      </c>
      <c r="DR58" s="230">
        <f t="shared" ref="DR58:GC58" si="108">DR56/30</f>
        <v>0</v>
      </c>
      <c r="DS58" s="230">
        <f t="shared" si="108"/>
        <v>0</v>
      </c>
      <c r="DT58" s="230">
        <f t="shared" si="108"/>
        <v>0</v>
      </c>
      <c r="DU58" s="230">
        <f t="shared" si="108"/>
        <v>0</v>
      </c>
      <c r="DV58" s="230">
        <f t="shared" si="108"/>
        <v>0</v>
      </c>
      <c r="DW58" s="230">
        <f t="shared" si="108"/>
        <v>0</v>
      </c>
      <c r="DX58" s="230">
        <f t="shared" si="108"/>
        <v>0</v>
      </c>
      <c r="DY58" s="230">
        <f t="shared" si="108"/>
        <v>0</v>
      </c>
      <c r="DZ58" s="230">
        <f t="shared" si="108"/>
        <v>0</v>
      </c>
      <c r="EA58" s="230">
        <f t="shared" si="108"/>
        <v>0</v>
      </c>
      <c r="EB58" s="230">
        <f t="shared" si="108"/>
        <v>0</v>
      </c>
      <c r="EC58" s="230">
        <f t="shared" si="108"/>
        <v>0</v>
      </c>
      <c r="ED58" s="230">
        <f t="shared" si="108"/>
        <v>0</v>
      </c>
      <c r="EE58" s="230">
        <f t="shared" si="108"/>
        <v>0</v>
      </c>
      <c r="EF58" s="230">
        <f t="shared" si="108"/>
        <v>0</v>
      </c>
      <c r="EG58" s="230">
        <f t="shared" si="108"/>
        <v>0</v>
      </c>
      <c r="EH58" s="230">
        <f t="shared" si="108"/>
        <v>0</v>
      </c>
      <c r="EI58" s="230">
        <f t="shared" si="108"/>
        <v>0</v>
      </c>
      <c r="EJ58" s="230">
        <f t="shared" si="108"/>
        <v>0</v>
      </c>
      <c r="EK58" s="230">
        <f t="shared" si="108"/>
        <v>0</v>
      </c>
      <c r="EL58" s="230">
        <f t="shared" si="108"/>
        <v>0</v>
      </c>
      <c r="EM58" s="230">
        <f t="shared" si="108"/>
        <v>0</v>
      </c>
      <c r="EN58" s="230">
        <f t="shared" si="108"/>
        <v>0</v>
      </c>
      <c r="EO58" s="230">
        <f t="shared" si="108"/>
        <v>0</v>
      </c>
      <c r="EP58" s="230">
        <f t="shared" si="108"/>
        <v>0</v>
      </c>
      <c r="EQ58" s="230">
        <f t="shared" si="108"/>
        <v>0</v>
      </c>
      <c r="ER58" s="230">
        <f t="shared" si="108"/>
        <v>0</v>
      </c>
      <c r="ES58" s="230">
        <f t="shared" si="108"/>
        <v>0</v>
      </c>
      <c r="ET58" s="230">
        <f t="shared" si="108"/>
        <v>0</v>
      </c>
      <c r="EU58" s="230">
        <f t="shared" si="108"/>
        <v>0</v>
      </c>
      <c r="EV58" s="230">
        <f t="shared" si="108"/>
        <v>0</v>
      </c>
      <c r="EW58" s="230">
        <f t="shared" si="108"/>
        <v>0</v>
      </c>
      <c r="EX58" s="230">
        <f t="shared" si="108"/>
        <v>0</v>
      </c>
      <c r="EY58" s="230">
        <f t="shared" si="108"/>
        <v>0</v>
      </c>
      <c r="EZ58" s="230">
        <f t="shared" si="108"/>
        <v>0</v>
      </c>
      <c r="FA58" s="230">
        <f t="shared" si="108"/>
        <v>0</v>
      </c>
      <c r="FB58" s="230">
        <f t="shared" si="108"/>
        <v>0</v>
      </c>
      <c r="FC58" s="230">
        <f t="shared" si="108"/>
        <v>0</v>
      </c>
      <c r="FD58" s="230">
        <f t="shared" si="108"/>
        <v>0</v>
      </c>
      <c r="FE58" s="230">
        <f t="shared" si="108"/>
        <v>0</v>
      </c>
      <c r="FF58" s="230">
        <f t="shared" si="108"/>
        <v>0</v>
      </c>
      <c r="FG58" s="230">
        <f t="shared" si="108"/>
        <v>0</v>
      </c>
      <c r="FH58" s="230">
        <f t="shared" si="108"/>
        <v>0</v>
      </c>
      <c r="FI58" s="230">
        <f t="shared" si="108"/>
        <v>0</v>
      </c>
      <c r="FJ58" s="230">
        <f t="shared" si="108"/>
        <v>0</v>
      </c>
      <c r="FK58" s="230">
        <f t="shared" si="108"/>
        <v>0</v>
      </c>
      <c r="FL58" s="230">
        <f t="shared" si="108"/>
        <v>0</v>
      </c>
      <c r="FM58" s="230">
        <f t="shared" si="108"/>
        <v>0</v>
      </c>
      <c r="FN58" s="230">
        <f t="shared" si="108"/>
        <v>0</v>
      </c>
      <c r="FO58" s="230">
        <f t="shared" si="108"/>
        <v>0</v>
      </c>
      <c r="FP58" s="230">
        <f t="shared" si="108"/>
        <v>0</v>
      </c>
      <c r="FQ58" s="230">
        <f t="shared" si="108"/>
        <v>0</v>
      </c>
      <c r="FR58" s="230">
        <f t="shared" si="108"/>
        <v>0</v>
      </c>
      <c r="FS58" s="230">
        <f t="shared" si="108"/>
        <v>0</v>
      </c>
      <c r="FT58" s="230">
        <f t="shared" si="108"/>
        <v>0</v>
      </c>
      <c r="FU58" s="230">
        <f t="shared" si="108"/>
        <v>0</v>
      </c>
      <c r="FV58" s="230">
        <f t="shared" si="108"/>
        <v>0</v>
      </c>
      <c r="FW58" s="230">
        <f t="shared" si="108"/>
        <v>0</v>
      </c>
      <c r="FX58" s="230">
        <f t="shared" si="108"/>
        <v>0</v>
      </c>
      <c r="FY58" s="230">
        <f t="shared" si="108"/>
        <v>0</v>
      </c>
      <c r="FZ58" s="230">
        <f t="shared" si="108"/>
        <v>0</v>
      </c>
      <c r="GA58" s="230">
        <f t="shared" si="108"/>
        <v>0</v>
      </c>
      <c r="GB58" s="230">
        <f t="shared" si="108"/>
        <v>0</v>
      </c>
      <c r="GC58" s="230">
        <f t="shared" si="108"/>
        <v>0</v>
      </c>
      <c r="GD58" s="230">
        <f t="shared" ref="GD58:IO58" si="109">GD56/30</f>
        <v>0</v>
      </c>
      <c r="GE58" s="230">
        <f t="shared" si="109"/>
        <v>0</v>
      </c>
      <c r="GF58" s="230">
        <f t="shared" si="109"/>
        <v>0</v>
      </c>
      <c r="GG58" s="230">
        <f t="shared" si="109"/>
        <v>0</v>
      </c>
      <c r="GH58" s="230">
        <f t="shared" si="109"/>
        <v>0</v>
      </c>
      <c r="GI58" s="230">
        <f t="shared" si="109"/>
        <v>0</v>
      </c>
      <c r="GJ58" s="230">
        <f t="shared" si="109"/>
        <v>0</v>
      </c>
      <c r="GK58" s="230">
        <f t="shared" si="109"/>
        <v>0</v>
      </c>
      <c r="GL58" s="230">
        <f t="shared" si="109"/>
        <v>0</v>
      </c>
      <c r="GM58" s="230">
        <f t="shared" si="109"/>
        <v>0</v>
      </c>
      <c r="GN58" s="230">
        <f t="shared" si="109"/>
        <v>0</v>
      </c>
      <c r="GO58" s="230">
        <f t="shared" si="109"/>
        <v>0</v>
      </c>
      <c r="GP58" s="230">
        <f t="shared" si="109"/>
        <v>0</v>
      </c>
      <c r="GQ58" s="230">
        <f t="shared" si="109"/>
        <v>0</v>
      </c>
      <c r="GR58" s="230">
        <f t="shared" si="109"/>
        <v>0</v>
      </c>
      <c r="GS58" s="230">
        <f t="shared" si="109"/>
        <v>0</v>
      </c>
      <c r="GT58" s="230">
        <f t="shared" si="109"/>
        <v>0</v>
      </c>
      <c r="GU58" s="230">
        <f t="shared" si="109"/>
        <v>0</v>
      </c>
      <c r="GV58" s="230">
        <f t="shared" si="109"/>
        <v>0</v>
      </c>
      <c r="GW58" s="230">
        <f t="shared" si="109"/>
        <v>0</v>
      </c>
      <c r="GX58" s="230">
        <f t="shared" si="109"/>
        <v>0</v>
      </c>
      <c r="GY58" s="230">
        <f t="shared" si="109"/>
        <v>0</v>
      </c>
      <c r="GZ58" s="230">
        <f t="shared" si="109"/>
        <v>0</v>
      </c>
      <c r="HA58" s="230">
        <f t="shared" si="109"/>
        <v>0</v>
      </c>
      <c r="HB58" s="230">
        <f t="shared" si="109"/>
        <v>0</v>
      </c>
      <c r="HC58" s="230">
        <f t="shared" si="109"/>
        <v>0</v>
      </c>
      <c r="HD58" s="230">
        <f t="shared" si="109"/>
        <v>0</v>
      </c>
      <c r="HE58" s="230">
        <f t="shared" si="109"/>
        <v>0</v>
      </c>
      <c r="HF58" s="230">
        <f t="shared" si="109"/>
        <v>0</v>
      </c>
      <c r="HG58" s="230">
        <f t="shared" si="109"/>
        <v>0</v>
      </c>
      <c r="HH58" s="230">
        <f t="shared" si="109"/>
        <v>0</v>
      </c>
      <c r="HI58" s="230">
        <f t="shared" si="109"/>
        <v>0</v>
      </c>
      <c r="HJ58" s="230">
        <f t="shared" si="109"/>
        <v>0</v>
      </c>
      <c r="HK58" s="230">
        <f t="shared" si="109"/>
        <v>0</v>
      </c>
      <c r="HL58" s="230">
        <f t="shared" si="109"/>
        <v>0</v>
      </c>
      <c r="HM58" s="230">
        <f t="shared" si="109"/>
        <v>0</v>
      </c>
      <c r="HN58" s="230">
        <f t="shared" si="109"/>
        <v>0</v>
      </c>
      <c r="HO58" s="230">
        <f t="shared" si="109"/>
        <v>0</v>
      </c>
      <c r="HP58" s="230">
        <f t="shared" si="109"/>
        <v>0</v>
      </c>
      <c r="HQ58" s="230">
        <f t="shared" si="109"/>
        <v>0</v>
      </c>
      <c r="HR58" s="230">
        <f t="shared" si="109"/>
        <v>0</v>
      </c>
      <c r="HS58" s="230">
        <f t="shared" si="109"/>
        <v>0</v>
      </c>
      <c r="HT58" s="230">
        <f t="shared" si="109"/>
        <v>0</v>
      </c>
      <c r="HU58" s="230">
        <f t="shared" si="109"/>
        <v>0</v>
      </c>
      <c r="HV58" s="230">
        <f t="shared" si="109"/>
        <v>0</v>
      </c>
      <c r="HW58" s="230">
        <f t="shared" si="109"/>
        <v>0</v>
      </c>
      <c r="HX58" s="230">
        <f t="shared" si="109"/>
        <v>0</v>
      </c>
      <c r="HY58" s="230">
        <f t="shared" si="109"/>
        <v>0</v>
      </c>
      <c r="HZ58" s="230">
        <f t="shared" si="109"/>
        <v>0</v>
      </c>
      <c r="IA58" s="230">
        <f t="shared" si="109"/>
        <v>0</v>
      </c>
      <c r="IB58" s="230">
        <f t="shared" si="109"/>
        <v>0</v>
      </c>
      <c r="IC58" s="230">
        <f t="shared" si="109"/>
        <v>0</v>
      </c>
      <c r="ID58" s="230">
        <f t="shared" si="109"/>
        <v>0</v>
      </c>
      <c r="IE58" s="230">
        <f t="shared" si="109"/>
        <v>0</v>
      </c>
      <c r="IF58" s="230">
        <f t="shared" si="109"/>
        <v>0</v>
      </c>
      <c r="IG58" s="230">
        <f t="shared" si="109"/>
        <v>0</v>
      </c>
      <c r="IH58" s="230">
        <f t="shared" si="109"/>
        <v>0</v>
      </c>
      <c r="II58" s="230">
        <f t="shared" si="109"/>
        <v>0</v>
      </c>
      <c r="IJ58" s="230">
        <f t="shared" si="109"/>
        <v>0</v>
      </c>
      <c r="IK58" s="230">
        <f t="shared" si="109"/>
        <v>0</v>
      </c>
      <c r="IL58" s="230">
        <f t="shared" si="109"/>
        <v>0</v>
      </c>
      <c r="IM58" s="230">
        <f t="shared" si="109"/>
        <v>0</v>
      </c>
      <c r="IN58" s="230">
        <f t="shared" si="109"/>
        <v>0</v>
      </c>
      <c r="IO58" s="230">
        <f t="shared" si="109"/>
        <v>0</v>
      </c>
      <c r="IP58" s="230">
        <f t="shared" ref="IP58:KU58" si="110">IP56/30</f>
        <v>0</v>
      </c>
      <c r="IQ58" s="230">
        <f t="shared" si="110"/>
        <v>0</v>
      </c>
      <c r="IR58" s="230">
        <f t="shared" si="110"/>
        <v>0</v>
      </c>
      <c r="IS58" s="230">
        <f t="shared" si="110"/>
        <v>0</v>
      </c>
      <c r="IT58" s="230">
        <f t="shared" si="110"/>
        <v>0</v>
      </c>
      <c r="IU58" s="230">
        <f t="shared" si="110"/>
        <v>0</v>
      </c>
      <c r="IV58" s="230">
        <f t="shared" si="110"/>
        <v>0</v>
      </c>
      <c r="IW58" s="230">
        <f t="shared" si="110"/>
        <v>0</v>
      </c>
      <c r="IX58" s="230">
        <f t="shared" si="110"/>
        <v>0</v>
      </c>
      <c r="IY58" s="230">
        <f t="shared" si="110"/>
        <v>0</v>
      </c>
      <c r="IZ58" s="230">
        <f t="shared" si="110"/>
        <v>0</v>
      </c>
      <c r="JA58" s="230">
        <f t="shared" si="110"/>
        <v>0</v>
      </c>
      <c r="JB58" s="230">
        <f t="shared" si="110"/>
        <v>0</v>
      </c>
      <c r="JC58" s="230">
        <f t="shared" si="110"/>
        <v>0</v>
      </c>
      <c r="JD58" s="230">
        <f t="shared" si="110"/>
        <v>0</v>
      </c>
      <c r="JE58" s="230">
        <f t="shared" si="110"/>
        <v>0</v>
      </c>
      <c r="JF58" s="230">
        <f t="shared" si="110"/>
        <v>0</v>
      </c>
      <c r="JG58" s="230">
        <f t="shared" si="110"/>
        <v>0</v>
      </c>
      <c r="JH58" s="230">
        <f t="shared" si="110"/>
        <v>0</v>
      </c>
      <c r="JI58" s="230">
        <f t="shared" si="110"/>
        <v>0</v>
      </c>
      <c r="JJ58" s="230">
        <f t="shared" si="110"/>
        <v>0</v>
      </c>
      <c r="JK58" s="230">
        <f t="shared" si="110"/>
        <v>0</v>
      </c>
      <c r="JL58" s="230">
        <f t="shared" si="110"/>
        <v>0</v>
      </c>
      <c r="JM58" s="230">
        <f t="shared" si="110"/>
        <v>0</v>
      </c>
      <c r="JN58" s="230">
        <f t="shared" si="110"/>
        <v>0</v>
      </c>
      <c r="JO58" s="230">
        <f t="shared" si="110"/>
        <v>0</v>
      </c>
      <c r="JP58" s="230">
        <f t="shared" si="110"/>
        <v>0</v>
      </c>
      <c r="JQ58" s="230">
        <f t="shared" si="110"/>
        <v>0</v>
      </c>
      <c r="JR58" s="230">
        <f t="shared" si="110"/>
        <v>0</v>
      </c>
      <c r="JS58" s="230">
        <f t="shared" si="110"/>
        <v>0</v>
      </c>
      <c r="JT58" s="230">
        <f t="shared" si="110"/>
        <v>0</v>
      </c>
      <c r="JU58" s="230">
        <f t="shared" si="110"/>
        <v>0</v>
      </c>
      <c r="JV58" s="230">
        <f t="shared" si="110"/>
        <v>0</v>
      </c>
      <c r="JW58" s="230">
        <f t="shared" si="110"/>
        <v>0</v>
      </c>
      <c r="JX58" s="230">
        <f t="shared" si="110"/>
        <v>0</v>
      </c>
      <c r="JY58" s="230">
        <f t="shared" si="110"/>
        <v>0</v>
      </c>
      <c r="JZ58" s="230">
        <f t="shared" si="110"/>
        <v>0</v>
      </c>
      <c r="KA58" s="230">
        <f t="shared" si="110"/>
        <v>0</v>
      </c>
      <c r="KB58" s="230">
        <f t="shared" si="110"/>
        <v>0</v>
      </c>
      <c r="KC58" s="230">
        <f t="shared" si="110"/>
        <v>0</v>
      </c>
      <c r="KD58" s="230">
        <f t="shared" si="110"/>
        <v>0</v>
      </c>
      <c r="KE58" s="230">
        <f t="shared" si="110"/>
        <v>0</v>
      </c>
      <c r="KF58" s="230">
        <f t="shared" si="110"/>
        <v>0</v>
      </c>
      <c r="KG58" s="230">
        <f t="shared" si="110"/>
        <v>0</v>
      </c>
      <c r="KH58" s="230">
        <f t="shared" si="110"/>
        <v>0</v>
      </c>
      <c r="KI58" s="230">
        <f t="shared" si="110"/>
        <v>0</v>
      </c>
      <c r="KJ58" s="230">
        <f t="shared" si="110"/>
        <v>0</v>
      </c>
      <c r="KK58" s="230">
        <f t="shared" si="110"/>
        <v>0</v>
      </c>
      <c r="KL58" s="230">
        <f t="shared" si="110"/>
        <v>0</v>
      </c>
      <c r="KM58" s="230">
        <f t="shared" si="110"/>
        <v>0</v>
      </c>
      <c r="KN58" s="230">
        <f t="shared" si="110"/>
        <v>0</v>
      </c>
      <c r="KO58" s="230">
        <f t="shared" si="110"/>
        <v>0</v>
      </c>
      <c r="KP58" s="230">
        <f t="shared" si="110"/>
        <v>0</v>
      </c>
      <c r="KQ58" s="230">
        <f t="shared" si="110"/>
        <v>0</v>
      </c>
      <c r="KR58" s="230">
        <f t="shared" si="110"/>
        <v>0</v>
      </c>
      <c r="KS58" s="230">
        <f t="shared" si="110"/>
        <v>0</v>
      </c>
      <c r="KT58" s="230">
        <f t="shared" si="110"/>
        <v>0</v>
      </c>
      <c r="KU58" s="230">
        <f t="shared" si="110"/>
        <v>0</v>
      </c>
    </row>
    <row r="59" spans="2:307" x14ac:dyDescent="0.15">
      <c r="B59" s="215">
        <f t="shared" si="101"/>
        <v>25</v>
      </c>
      <c r="C59" s="222" t="s">
        <v>404</v>
      </c>
      <c r="D59" s="222"/>
      <c r="E59" s="223" t="s">
        <v>3</v>
      </c>
      <c r="F59" s="224"/>
      <c r="G59" s="229"/>
      <c r="H59" s="230">
        <f>IFERROR((H57/H55),0)</f>
        <v>0</v>
      </c>
      <c r="I59" s="230">
        <f t="shared" ref="I59:BE59" si="111">IFERROR((I57/I55),0)</f>
        <v>0</v>
      </c>
      <c r="J59" s="230">
        <f t="shared" si="111"/>
        <v>0</v>
      </c>
      <c r="K59" s="230">
        <f t="shared" si="111"/>
        <v>0</v>
      </c>
      <c r="L59" s="230">
        <f t="shared" si="111"/>
        <v>0</v>
      </c>
      <c r="M59" s="230">
        <f t="shared" si="111"/>
        <v>0</v>
      </c>
      <c r="N59" s="230">
        <f t="shared" si="111"/>
        <v>0</v>
      </c>
      <c r="O59" s="230">
        <f t="shared" si="111"/>
        <v>0</v>
      </c>
      <c r="P59" s="230">
        <f t="shared" si="111"/>
        <v>0</v>
      </c>
      <c r="Q59" s="230">
        <f t="shared" si="111"/>
        <v>0</v>
      </c>
      <c r="R59" s="230">
        <f t="shared" si="111"/>
        <v>0</v>
      </c>
      <c r="S59" s="230">
        <f t="shared" si="111"/>
        <v>0</v>
      </c>
      <c r="T59" s="230">
        <f t="shared" si="111"/>
        <v>0</v>
      </c>
      <c r="U59" s="230">
        <f t="shared" si="111"/>
        <v>0</v>
      </c>
      <c r="V59" s="230">
        <f t="shared" si="111"/>
        <v>0</v>
      </c>
      <c r="W59" s="230">
        <f t="shared" si="111"/>
        <v>0</v>
      </c>
      <c r="X59" s="230">
        <f t="shared" si="111"/>
        <v>0</v>
      </c>
      <c r="Y59" s="230">
        <f t="shared" si="111"/>
        <v>0</v>
      </c>
      <c r="Z59" s="230">
        <f t="shared" si="111"/>
        <v>0</v>
      </c>
      <c r="AA59" s="230">
        <f t="shared" si="111"/>
        <v>0</v>
      </c>
      <c r="AB59" s="230">
        <f t="shared" si="111"/>
        <v>0</v>
      </c>
      <c r="AC59" s="230">
        <f t="shared" si="111"/>
        <v>0</v>
      </c>
      <c r="AD59" s="230">
        <f t="shared" si="111"/>
        <v>0</v>
      </c>
      <c r="AE59" s="230">
        <f t="shared" si="111"/>
        <v>0</v>
      </c>
      <c r="AF59" s="230">
        <f t="shared" si="111"/>
        <v>0</v>
      </c>
      <c r="AG59" s="230">
        <f t="shared" si="111"/>
        <v>0</v>
      </c>
      <c r="AH59" s="230">
        <f t="shared" si="111"/>
        <v>0</v>
      </c>
      <c r="AI59" s="230">
        <f t="shared" si="111"/>
        <v>0</v>
      </c>
      <c r="AJ59" s="230">
        <f t="shared" si="111"/>
        <v>0</v>
      </c>
      <c r="AK59" s="230">
        <f t="shared" si="111"/>
        <v>0</v>
      </c>
      <c r="AL59" s="230">
        <f t="shared" si="111"/>
        <v>0</v>
      </c>
      <c r="AM59" s="230">
        <f t="shared" si="111"/>
        <v>0</v>
      </c>
      <c r="AN59" s="230">
        <f t="shared" si="111"/>
        <v>0</v>
      </c>
      <c r="AO59" s="230">
        <f t="shared" si="111"/>
        <v>0</v>
      </c>
      <c r="AP59" s="230">
        <f t="shared" si="111"/>
        <v>0</v>
      </c>
      <c r="AQ59" s="230">
        <f t="shared" si="111"/>
        <v>0</v>
      </c>
      <c r="AR59" s="230">
        <f t="shared" si="111"/>
        <v>0</v>
      </c>
      <c r="AS59" s="230">
        <f t="shared" si="111"/>
        <v>0</v>
      </c>
      <c r="AT59" s="230">
        <f t="shared" si="111"/>
        <v>0</v>
      </c>
      <c r="AU59" s="230">
        <f t="shared" si="111"/>
        <v>0</v>
      </c>
      <c r="AV59" s="230">
        <f t="shared" si="111"/>
        <v>0</v>
      </c>
      <c r="AW59" s="230">
        <f t="shared" si="111"/>
        <v>0</v>
      </c>
      <c r="AX59" s="230">
        <f t="shared" si="111"/>
        <v>0</v>
      </c>
      <c r="AY59" s="230">
        <f t="shared" si="111"/>
        <v>0</v>
      </c>
      <c r="AZ59" s="230">
        <f t="shared" si="111"/>
        <v>0</v>
      </c>
      <c r="BA59" s="230">
        <f t="shared" si="111"/>
        <v>0</v>
      </c>
      <c r="BB59" s="230">
        <f t="shared" si="111"/>
        <v>0</v>
      </c>
      <c r="BC59" s="230">
        <f t="shared" si="111"/>
        <v>0</v>
      </c>
      <c r="BD59" s="230">
        <f t="shared" si="111"/>
        <v>0</v>
      </c>
      <c r="BE59" s="230">
        <f t="shared" si="111"/>
        <v>0</v>
      </c>
      <c r="BF59" s="230">
        <f t="shared" ref="BF59:DQ59" si="112">IFERROR((BF57/BF55),0)</f>
        <v>0</v>
      </c>
      <c r="BG59" s="230">
        <f t="shared" si="112"/>
        <v>0</v>
      </c>
      <c r="BH59" s="230">
        <f t="shared" si="112"/>
        <v>0</v>
      </c>
      <c r="BI59" s="230">
        <f t="shared" si="112"/>
        <v>0</v>
      </c>
      <c r="BJ59" s="230">
        <f t="shared" si="112"/>
        <v>0</v>
      </c>
      <c r="BK59" s="230">
        <f t="shared" si="112"/>
        <v>0</v>
      </c>
      <c r="BL59" s="230">
        <f t="shared" si="112"/>
        <v>0</v>
      </c>
      <c r="BM59" s="230">
        <f t="shared" si="112"/>
        <v>0</v>
      </c>
      <c r="BN59" s="230">
        <f t="shared" si="112"/>
        <v>0</v>
      </c>
      <c r="BO59" s="230">
        <f t="shared" si="112"/>
        <v>0</v>
      </c>
      <c r="BP59" s="230">
        <f t="shared" si="112"/>
        <v>0</v>
      </c>
      <c r="BQ59" s="230">
        <f t="shared" si="112"/>
        <v>0</v>
      </c>
      <c r="BR59" s="230">
        <f t="shared" si="112"/>
        <v>0</v>
      </c>
      <c r="BS59" s="230">
        <f t="shared" si="112"/>
        <v>0</v>
      </c>
      <c r="BT59" s="230">
        <f t="shared" si="112"/>
        <v>0</v>
      </c>
      <c r="BU59" s="230">
        <f t="shared" si="112"/>
        <v>0</v>
      </c>
      <c r="BV59" s="230">
        <f t="shared" si="112"/>
        <v>0</v>
      </c>
      <c r="BW59" s="230">
        <f t="shared" si="112"/>
        <v>0</v>
      </c>
      <c r="BX59" s="230">
        <f t="shared" si="112"/>
        <v>0</v>
      </c>
      <c r="BY59" s="230">
        <f t="shared" si="112"/>
        <v>0</v>
      </c>
      <c r="BZ59" s="230">
        <f t="shared" si="112"/>
        <v>0</v>
      </c>
      <c r="CA59" s="230">
        <f t="shared" si="112"/>
        <v>0</v>
      </c>
      <c r="CB59" s="230">
        <f t="shared" si="112"/>
        <v>0</v>
      </c>
      <c r="CC59" s="230">
        <f t="shared" si="112"/>
        <v>0</v>
      </c>
      <c r="CD59" s="230">
        <f t="shared" si="112"/>
        <v>0</v>
      </c>
      <c r="CE59" s="230">
        <f t="shared" si="112"/>
        <v>0</v>
      </c>
      <c r="CF59" s="230">
        <f t="shared" si="112"/>
        <v>0</v>
      </c>
      <c r="CG59" s="230">
        <f t="shared" si="112"/>
        <v>0</v>
      </c>
      <c r="CH59" s="230">
        <f t="shared" si="112"/>
        <v>0</v>
      </c>
      <c r="CI59" s="230">
        <f t="shared" si="112"/>
        <v>0</v>
      </c>
      <c r="CJ59" s="230">
        <f t="shared" si="112"/>
        <v>0</v>
      </c>
      <c r="CK59" s="230">
        <f t="shared" si="112"/>
        <v>0</v>
      </c>
      <c r="CL59" s="230">
        <f t="shared" si="112"/>
        <v>0</v>
      </c>
      <c r="CM59" s="230">
        <f t="shared" si="112"/>
        <v>0</v>
      </c>
      <c r="CN59" s="230">
        <f t="shared" si="112"/>
        <v>0</v>
      </c>
      <c r="CO59" s="230">
        <f t="shared" si="112"/>
        <v>0</v>
      </c>
      <c r="CP59" s="230">
        <f t="shared" si="112"/>
        <v>0</v>
      </c>
      <c r="CQ59" s="230">
        <f t="shared" si="112"/>
        <v>0</v>
      </c>
      <c r="CR59" s="230">
        <f t="shared" si="112"/>
        <v>0</v>
      </c>
      <c r="CS59" s="230">
        <f t="shared" si="112"/>
        <v>0</v>
      </c>
      <c r="CT59" s="230">
        <f t="shared" si="112"/>
        <v>0</v>
      </c>
      <c r="CU59" s="230">
        <f t="shared" si="112"/>
        <v>0</v>
      </c>
      <c r="CV59" s="230">
        <f t="shared" si="112"/>
        <v>0</v>
      </c>
      <c r="CW59" s="230">
        <f t="shared" si="112"/>
        <v>0</v>
      </c>
      <c r="CX59" s="230">
        <f t="shared" si="112"/>
        <v>0</v>
      </c>
      <c r="CY59" s="230">
        <f t="shared" si="112"/>
        <v>0</v>
      </c>
      <c r="CZ59" s="230">
        <f t="shared" si="112"/>
        <v>0</v>
      </c>
      <c r="DA59" s="230">
        <f t="shared" si="112"/>
        <v>0</v>
      </c>
      <c r="DB59" s="230">
        <f t="shared" si="112"/>
        <v>0</v>
      </c>
      <c r="DC59" s="230">
        <f t="shared" si="112"/>
        <v>0</v>
      </c>
      <c r="DD59" s="230">
        <f t="shared" si="112"/>
        <v>0</v>
      </c>
      <c r="DE59" s="230">
        <f t="shared" si="112"/>
        <v>0</v>
      </c>
      <c r="DF59" s="230">
        <f t="shared" si="112"/>
        <v>0</v>
      </c>
      <c r="DG59" s="230">
        <f t="shared" si="112"/>
        <v>0</v>
      </c>
      <c r="DH59" s="230">
        <f t="shared" si="112"/>
        <v>0</v>
      </c>
      <c r="DI59" s="230">
        <f t="shared" si="112"/>
        <v>0</v>
      </c>
      <c r="DJ59" s="230">
        <f t="shared" si="112"/>
        <v>0</v>
      </c>
      <c r="DK59" s="230">
        <f t="shared" si="112"/>
        <v>0</v>
      </c>
      <c r="DL59" s="230">
        <f t="shared" si="112"/>
        <v>0</v>
      </c>
      <c r="DM59" s="230">
        <f t="shared" si="112"/>
        <v>0</v>
      </c>
      <c r="DN59" s="230">
        <f t="shared" si="112"/>
        <v>0</v>
      </c>
      <c r="DO59" s="230">
        <f t="shared" si="112"/>
        <v>0</v>
      </c>
      <c r="DP59" s="230">
        <f t="shared" si="112"/>
        <v>0</v>
      </c>
      <c r="DQ59" s="230">
        <f t="shared" si="112"/>
        <v>0</v>
      </c>
      <c r="DR59" s="230">
        <f t="shared" ref="DR59:GC59" si="113">IFERROR((DR57/DR55),0)</f>
        <v>0</v>
      </c>
      <c r="DS59" s="230">
        <f t="shared" si="113"/>
        <v>0</v>
      </c>
      <c r="DT59" s="230">
        <f t="shared" si="113"/>
        <v>0</v>
      </c>
      <c r="DU59" s="230">
        <f t="shared" si="113"/>
        <v>0</v>
      </c>
      <c r="DV59" s="230">
        <f t="shared" si="113"/>
        <v>0</v>
      </c>
      <c r="DW59" s="230">
        <f t="shared" si="113"/>
        <v>0</v>
      </c>
      <c r="DX59" s="230">
        <f t="shared" si="113"/>
        <v>0</v>
      </c>
      <c r="DY59" s="230">
        <f t="shared" si="113"/>
        <v>0</v>
      </c>
      <c r="DZ59" s="230">
        <f t="shared" si="113"/>
        <v>0</v>
      </c>
      <c r="EA59" s="230">
        <f t="shared" si="113"/>
        <v>0</v>
      </c>
      <c r="EB59" s="230">
        <f t="shared" si="113"/>
        <v>0</v>
      </c>
      <c r="EC59" s="230">
        <f t="shared" si="113"/>
        <v>0</v>
      </c>
      <c r="ED59" s="230">
        <f t="shared" si="113"/>
        <v>0</v>
      </c>
      <c r="EE59" s="230">
        <f t="shared" si="113"/>
        <v>0</v>
      </c>
      <c r="EF59" s="230">
        <f t="shared" si="113"/>
        <v>0</v>
      </c>
      <c r="EG59" s="230">
        <f t="shared" si="113"/>
        <v>0</v>
      </c>
      <c r="EH59" s="230">
        <f t="shared" si="113"/>
        <v>0</v>
      </c>
      <c r="EI59" s="230">
        <f t="shared" si="113"/>
        <v>0</v>
      </c>
      <c r="EJ59" s="230">
        <f t="shared" si="113"/>
        <v>0</v>
      </c>
      <c r="EK59" s="230">
        <f t="shared" si="113"/>
        <v>0</v>
      </c>
      <c r="EL59" s="230">
        <f t="shared" si="113"/>
        <v>0</v>
      </c>
      <c r="EM59" s="230">
        <f t="shared" si="113"/>
        <v>0</v>
      </c>
      <c r="EN59" s="230">
        <f t="shared" si="113"/>
        <v>0</v>
      </c>
      <c r="EO59" s="230">
        <f t="shared" si="113"/>
        <v>0</v>
      </c>
      <c r="EP59" s="230">
        <f t="shared" si="113"/>
        <v>0</v>
      </c>
      <c r="EQ59" s="230">
        <f t="shared" si="113"/>
        <v>0</v>
      </c>
      <c r="ER59" s="230">
        <f t="shared" si="113"/>
        <v>0</v>
      </c>
      <c r="ES59" s="230">
        <f t="shared" si="113"/>
        <v>0</v>
      </c>
      <c r="ET59" s="230">
        <f t="shared" si="113"/>
        <v>0</v>
      </c>
      <c r="EU59" s="230">
        <f t="shared" si="113"/>
        <v>0</v>
      </c>
      <c r="EV59" s="230">
        <f t="shared" si="113"/>
        <v>0</v>
      </c>
      <c r="EW59" s="230">
        <f t="shared" si="113"/>
        <v>0</v>
      </c>
      <c r="EX59" s="230">
        <f t="shared" si="113"/>
        <v>0</v>
      </c>
      <c r="EY59" s="230">
        <f t="shared" si="113"/>
        <v>0</v>
      </c>
      <c r="EZ59" s="230">
        <f t="shared" si="113"/>
        <v>0</v>
      </c>
      <c r="FA59" s="230">
        <f t="shared" si="113"/>
        <v>0</v>
      </c>
      <c r="FB59" s="230">
        <f t="shared" si="113"/>
        <v>0</v>
      </c>
      <c r="FC59" s="230">
        <f t="shared" si="113"/>
        <v>0</v>
      </c>
      <c r="FD59" s="230">
        <f t="shared" si="113"/>
        <v>0</v>
      </c>
      <c r="FE59" s="230">
        <f t="shared" si="113"/>
        <v>0</v>
      </c>
      <c r="FF59" s="230">
        <f t="shared" si="113"/>
        <v>0</v>
      </c>
      <c r="FG59" s="230">
        <f t="shared" si="113"/>
        <v>0</v>
      </c>
      <c r="FH59" s="230">
        <f t="shared" si="113"/>
        <v>0</v>
      </c>
      <c r="FI59" s="230">
        <f t="shared" si="113"/>
        <v>0</v>
      </c>
      <c r="FJ59" s="230">
        <f t="shared" si="113"/>
        <v>0</v>
      </c>
      <c r="FK59" s="230">
        <f t="shared" si="113"/>
        <v>0</v>
      </c>
      <c r="FL59" s="230">
        <f t="shared" si="113"/>
        <v>0</v>
      </c>
      <c r="FM59" s="230">
        <f t="shared" si="113"/>
        <v>0</v>
      </c>
      <c r="FN59" s="230">
        <f t="shared" si="113"/>
        <v>0</v>
      </c>
      <c r="FO59" s="230">
        <f t="shared" si="113"/>
        <v>0</v>
      </c>
      <c r="FP59" s="230">
        <f t="shared" si="113"/>
        <v>0</v>
      </c>
      <c r="FQ59" s="230">
        <f t="shared" si="113"/>
        <v>0</v>
      </c>
      <c r="FR59" s="230">
        <f t="shared" si="113"/>
        <v>0</v>
      </c>
      <c r="FS59" s="230">
        <f t="shared" si="113"/>
        <v>0</v>
      </c>
      <c r="FT59" s="230">
        <f t="shared" si="113"/>
        <v>0</v>
      </c>
      <c r="FU59" s="230">
        <f t="shared" si="113"/>
        <v>0</v>
      </c>
      <c r="FV59" s="230">
        <f t="shared" si="113"/>
        <v>0</v>
      </c>
      <c r="FW59" s="230">
        <f t="shared" si="113"/>
        <v>0</v>
      </c>
      <c r="FX59" s="230">
        <f t="shared" si="113"/>
        <v>0</v>
      </c>
      <c r="FY59" s="230">
        <f t="shared" si="113"/>
        <v>0</v>
      </c>
      <c r="FZ59" s="230">
        <f t="shared" si="113"/>
        <v>0</v>
      </c>
      <c r="GA59" s="230">
        <f t="shared" si="113"/>
        <v>0</v>
      </c>
      <c r="GB59" s="230">
        <f t="shared" si="113"/>
        <v>0</v>
      </c>
      <c r="GC59" s="230">
        <f t="shared" si="113"/>
        <v>0</v>
      </c>
      <c r="GD59" s="230">
        <f t="shared" ref="GD59:IO59" si="114">IFERROR((GD57/GD55),0)</f>
        <v>0</v>
      </c>
      <c r="GE59" s="230">
        <f t="shared" si="114"/>
        <v>0</v>
      </c>
      <c r="GF59" s="230">
        <f t="shared" si="114"/>
        <v>0</v>
      </c>
      <c r="GG59" s="230">
        <f t="shared" si="114"/>
        <v>0</v>
      </c>
      <c r="GH59" s="230">
        <f t="shared" si="114"/>
        <v>0</v>
      </c>
      <c r="GI59" s="230">
        <f t="shared" si="114"/>
        <v>0</v>
      </c>
      <c r="GJ59" s="230">
        <f t="shared" si="114"/>
        <v>0</v>
      </c>
      <c r="GK59" s="230">
        <f t="shared" si="114"/>
        <v>0</v>
      </c>
      <c r="GL59" s="230">
        <f t="shared" si="114"/>
        <v>0</v>
      </c>
      <c r="GM59" s="230">
        <f t="shared" si="114"/>
        <v>0</v>
      </c>
      <c r="GN59" s="230">
        <f t="shared" si="114"/>
        <v>0</v>
      </c>
      <c r="GO59" s="230">
        <f t="shared" si="114"/>
        <v>0</v>
      </c>
      <c r="GP59" s="230">
        <f t="shared" si="114"/>
        <v>0</v>
      </c>
      <c r="GQ59" s="230">
        <f t="shared" si="114"/>
        <v>0</v>
      </c>
      <c r="GR59" s="230">
        <f t="shared" si="114"/>
        <v>0</v>
      </c>
      <c r="GS59" s="230">
        <f t="shared" si="114"/>
        <v>0</v>
      </c>
      <c r="GT59" s="230">
        <f t="shared" si="114"/>
        <v>0</v>
      </c>
      <c r="GU59" s="230">
        <f t="shared" si="114"/>
        <v>0</v>
      </c>
      <c r="GV59" s="230">
        <f t="shared" si="114"/>
        <v>0</v>
      </c>
      <c r="GW59" s="230">
        <f t="shared" si="114"/>
        <v>0</v>
      </c>
      <c r="GX59" s="230">
        <f t="shared" si="114"/>
        <v>0</v>
      </c>
      <c r="GY59" s="230">
        <f t="shared" si="114"/>
        <v>0</v>
      </c>
      <c r="GZ59" s="230">
        <f t="shared" si="114"/>
        <v>0</v>
      </c>
      <c r="HA59" s="230">
        <f t="shared" si="114"/>
        <v>0</v>
      </c>
      <c r="HB59" s="230">
        <f t="shared" si="114"/>
        <v>0</v>
      </c>
      <c r="HC59" s="230">
        <f t="shared" si="114"/>
        <v>0</v>
      </c>
      <c r="HD59" s="230">
        <f t="shared" si="114"/>
        <v>0</v>
      </c>
      <c r="HE59" s="230">
        <f t="shared" si="114"/>
        <v>0</v>
      </c>
      <c r="HF59" s="230">
        <f t="shared" si="114"/>
        <v>0</v>
      </c>
      <c r="HG59" s="230">
        <f t="shared" si="114"/>
        <v>0</v>
      </c>
      <c r="HH59" s="230">
        <f t="shared" si="114"/>
        <v>0</v>
      </c>
      <c r="HI59" s="230">
        <f t="shared" si="114"/>
        <v>0</v>
      </c>
      <c r="HJ59" s="230">
        <f t="shared" si="114"/>
        <v>0</v>
      </c>
      <c r="HK59" s="230">
        <f t="shared" si="114"/>
        <v>0</v>
      </c>
      <c r="HL59" s="230">
        <f t="shared" si="114"/>
        <v>0</v>
      </c>
      <c r="HM59" s="230">
        <f t="shared" si="114"/>
        <v>0</v>
      </c>
      <c r="HN59" s="230">
        <f t="shared" si="114"/>
        <v>0</v>
      </c>
      <c r="HO59" s="230">
        <f t="shared" si="114"/>
        <v>0</v>
      </c>
      <c r="HP59" s="230">
        <f t="shared" si="114"/>
        <v>0</v>
      </c>
      <c r="HQ59" s="230">
        <f t="shared" si="114"/>
        <v>0</v>
      </c>
      <c r="HR59" s="230">
        <f t="shared" si="114"/>
        <v>0</v>
      </c>
      <c r="HS59" s="230">
        <f t="shared" si="114"/>
        <v>0</v>
      </c>
      <c r="HT59" s="230">
        <f t="shared" si="114"/>
        <v>0</v>
      </c>
      <c r="HU59" s="230">
        <f t="shared" si="114"/>
        <v>0</v>
      </c>
      <c r="HV59" s="230">
        <f t="shared" si="114"/>
        <v>0</v>
      </c>
      <c r="HW59" s="230">
        <f t="shared" si="114"/>
        <v>0</v>
      </c>
      <c r="HX59" s="230">
        <f t="shared" si="114"/>
        <v>0</v>
      </c>
      <c r="HY59" s="230">
        <f t="shared" si="114"/>
        <v>0</v>
      </c>
      <c r="HZ59" s="230">
        <f t="shared" si="114"/>
        <v>0</v>
      </c>
      <c r="IA59" s="230">
        <f t="shared" si="114"/>
        <v>0</v>
      </c>
      <c r="IB59" s="230">
        <f t="shared" si="114"/>
        <v>0</v>
      </c>
      <c r="IC59" s="230">
        <f t="shared" si="114"/>
        <v>0</v>
      </c>
      <c r="ID59" s="230">
        <f t="shared" si="114"/>
        <v>0</v>
      </c>
      <c r="IE59" s="230">
        <f t="shared" si="114"/>
        <v>0</v>
      </c>
      <c r="IF59" s="230">
        <f t="shared" si="114"/>
        <v>0</v>
      </c>
      <c r="IG59" s="230">
        <f t="shared" si="114"/>
        <v>0</v>
      </c>
      <c r="IH59" s="230">
        <f t="shared" si="114"/>
        <v>0</v>
      </c>
      <c r="II59" s="230">
        <f t="shared" si="114"/>
        <v>0</v>
      </c>
      <c r="IJ59" s="230">
        <f t="shared" si="114"/>
        <v>0</v>
      </c>
      <c r="IK59" s="230">
        <f t="shared" si="114"/>
        <v>0</v>
      </c>
      <c r="IL59" s="230">
        <f t="shared" si="114"/>
        <v>0</v>
      </c>
      <c r="IM59" s="230">
        <f t="shared" si="114"/>
        <v>0</v>
      </c>
      <c r="IN59" s="230">
        <f t="shared" si="114"/>
        <v>0</v>
      </c>
      <c r="IO59" s="230">
        <f t="shared" si="114"/>
        <v>0</v>
      </c>
      <c r="IP59" s="230">
        <f t="shared" ref="IP59:KU59" si="115">IFERROR((IP57/IP55),0)</f>
        <v>0</v>
      </c>
      <c r="IQ59" s="230">
        <f t="shared" si="115"/>
        <v>0</v>
      </c>
      <c r="IR59" s="230">
        <f t="shared" si="115"/>
        <v>0</v>
      </c>
      <c r="IS59" s="230">
        <f t="shared" si="115"/>
        <v>0</v>
      </c>
      <c r="IT59" s="230">
        <f t="shared" si="115"/>
        <v>0</v>
      </c>
      <c r="IU59" s="230">
        <f t="shared" si="115"/>
        <v>0</v>
      </c>
      <c r="IV59" s="230">
        <f t="shared" si="115"/>
        <v>0</v>
      </c>
      <c r="IW59" s="230">
        <f t="shared" si="115"/>
        <v>0</v>
      </c>
      <c r="IX59" s="230">
        <f t="shared" si="115"/>
        <v>0</v>
      </c>
      <c r="IY59" s="230">
        <f t="shared" si="115"/>
        <v>0</v>
      </c>
      <c r="IZ59" s="230">
        <f t="shared" si="115"/>
        <v>0</v>
      </c>
      <c r="JA59" s="230">
        <f t="shared" si="115"/>
        <v>0</v>
      </c>
      <c r="JB59" s="230">
        <f t="shared" si="115"/>
        <v>0</v>
      </c>
      <c r="JC59" s="230">
        <f t="shared" si="115"/>
        <v>0</v>
      </c>
      <c r="JD59" s="230">
        <f t="shared" si="115"/>
        <v>0</v>
      </c>
      <c r="JE59" s="230">
        <f t="shared" si="115"/>
        <v>0</v>
      </c>
      <c r="JF59" s="230">
        <f t="shared" si="115"/>
        <v>0</v>
      </c>
      <c r="JG59" s="230">
        <f t="shared" si="115"/>
        <v>0</v>
      </c>
      <c r="JH59" s="230">
        <f t="shared" si="115"/>
        <v>0</v>
      </c>
      <c r="JI59" s="230">
        <f t="shared" si="115"/>
        <v>0</v>
      </c>
      <c r="JJ59" s="230">
        <f t="shared" si="115"/>
        <v>0</v>
      </c>
      <c r="JK59" s="230">
        <f t="shared" si="115"/>
        <v>0</v>
      </c>
      <c r="JL59" s="230">
        <f t="shared" si="115"/>
        <v>0</v>
      </c>
      <c r="JM59" s="230">
        <f t="shared" si="115"/>
        <v>0</v>
      </c>
      <c r="JN59" s="230">
        <f t="shared" si="115"/>
        <v>0</v>
      </c>
      <c r="JO59" s="230">
        <f t="shared" si="115"/>
        <v>0</v>
      </c>
      <c r="JP59" s="230">
        <f t="shared" si="115"/>
        <v>0</v>
      </c>
      <c r="JQ59" s="230">
        <f t="shared" si="115"/>
        <v>0</v>
      </c>
      <c r="JR59" s="230">
        <f t="shared" si="115"/>
        <v>0</v>
      </c>
      <c r="JS59" s="230">
        <f t="shared" si="115"/>
        <v>0</v>
      </c>
      <c r="JT59" s="230">
        <f t="shared" si="115"/>
        <v>0</v>
      </c>
      <c r="JU59" s="230">
        <f t="shared" si="115"/>
        <v>0</v>
      </c>
      <c r="JV59" s="230">
        <f t="shared" si="115"/>
        <v>0</v>
      </c>
      <c r="JW59" s="230">
        <f t="shared" si="115"/>
        <v>0</v>
      </c>
      <c r="JX59" s="230">
        <f t="shared" si="115"/>
        <v>0</v>
      </c>
      <c r="JY59" s="230">
        <f t="shared" si="115"/>
        <v>0</v>
      </c>
      <c r="JZ59" s="230">
        <f t="shared" si="115"/>
        <v>0</v>
      </c>
      <c r="KA59" s="230">
        <f t="shared" si="115"/>
        <v>0</v>
      </c>
      <c r="KB59" s="230">
        <f t="shared" si="115"/>
        <v>0</v>
      </c>
      <c r="KC59" s="230">
        <f t="shared" si="115"/>
        <v>0</v>
      </c>
      <c r="KD59" s="230">
        <f t="shared" si="115"/>
        <v>0</v>
      </c>
      <c r="KE59" s="230">
        <f t="shared" si="115"/>
        <v>0</v>
      </c>
      <c r="KF59" s="230">
        <f t="shared" si="115"/>
        <v>0</v>
      </c>
      <c r="KG59" s="230">
        <f t="shared" si="115"/>
        <v>0</v>
      </c>
      <c r="KH59" s="230">
        <f t="shared" si="115"/>
        <v>0</v>
      </c>
      <c r="KI59" s="230">
        <f t="shared" si="115"/>
        <v>0</v>
      </c>
      <c r="KJ59" s="230">
        <f t="shared" si="115"/>
        <v>0</v>
      </c>
      <c r="KK59" s="230">
        <f t="shared" si="115"/>
        <v>0</v>
      </c>
      <c r="KL59" s="230">
        <f t="shared" si="115"/>
        <v>0</v>
      </c>
      <c r="KM59" s="230">
        <f t="shared" si="115"/>
        <v>0</v>
      </c>
      <c r="KN59" s="230">
        <f t="shared" si="115"/>
        <v>0</v>
      </c>
      <c r="KO59" s="230">
        <f t="shared" si="115"/>
        <v>0</v>
      </c>
      <c r="KP59" s="230">
        <f t="shared" si="115"/>
        <v>0</v>
      </c>
      <c r="KQ59" s="230">
        <f t="shared" si="115"/>
        <v>0</v>
      </c>
      <c r="KR59" s="230">
        <f t="shared" si="115"/>
        <v>0</v>
      </c>
      <c r="KS59" s="230">
        <f t="shared" si="115"/>
        <v>0</v>
      </c>
      <c r="KT59" s="230">
        <f t="shared" si="115"/>
        <v>0</v>
      </c>
      <c r="KU59" s="230">
        <f t="shared" si="115"/>
        <v>0</v>
      </c>
    </row>
    <row r="60" spans="2:307" x14ac:dyDescent="0.15">
      <c r="B60" s="215">
        <f t="shared" si="101"/>
        <v>26</v>
      </c>
      <c r="C60" s="222" t="s">
        <v>405</v>
      </c>
      <c r="D60" s="222"/>
      <c r="E60" s="223" t="s">
        <v>3</v>
      </c>
      <c r="F60" s="224"/>
      <c r="G60" s="229"/>
      <c r="H60" s="230">
        <f>H58*H59</f>
        <v>0</v>
      </c>
      <c r="I60" s="230">
        <f t="shared" ref="I60:BE60" si="116">I58*I59</f>
        <v>0</v>
      </c>
      <c r="J60" s="230">
        <f t="shared" si="116"/>
        <v>0</v>
      </c>
      <c r="K60" s="230">
        <f t="shared" si="116"/>
        <v>0</v>
      </c>
      <c r="L60" s="230">
        <f t="shared" si="116"/>
        <v>0</v>
      </c>
      <c r="M60" s="230">
        <f t="shared" si="116"/>
        <v>0</v>
      </c>
      <c r="N60" s="230">
        <f t="shared" si="116"/>
        <v>0</v>
      </c>
      <c r="O60" s="230">
        <f t="shared" si="116"/>
        <v>0</v>
      </c>
      <c r="P60" s="230">
        <f t="shared" si="116"/>
        <v>0</v>
      </c>
      <c r="Q60" s="230">
        <f t="shared" si="116"/>
        <v>0</v>
      </c>
      <c r="R60" s="230">
        <f t="shared" si="116"/>
        <v>0</v>
      </c>
      <c r="S60" s="230">
        <f t="shared" si="116"/>
        <v>0</v>
      </c>
      <c r="T60" s="230">
        <f t="shared" si="116"/>
        <v>0</v>
      </c>
      <c r="U60" s="230">
        <f t="shared" si="116"/>
        <v>0</v>
      </c>
      <c r="V60" s="230">
        <f t="shared" si="116"/>
        <v>0</v>
      </c>
      <c r="W60" s="230">
        <f t="shared" si="116"/>
        <v>0</v>
      </c>
      <c r="X60" s="230">
        <f t="shared" si="116"/>
        <v>0</v>
      </c>
      <c r="Y60" s="230">
        <f t="shared" si="116"/>
        <v>0</v>
      </c>
      <c r="Z60" s="230">
        <f t="shared" si="116"/>
        <v>0</v>
      </c>
      <c r="AA60" s="230">
        <f t="shared" si="116"/>
        <v>0</v>
      </c>
      <c r="AB60" s="230">
        <f t="shared" si="116"/>
        <v>0</v>
      </c>
      <c r="AC60" s="230">
        <f t="shared" si="116"/>
        <v>0</v>
      </c>
      <c r="AD60" s="230">
        <f t="shared" si="116"/>
        <v>0</v>
      </c>
      <c r="AE60" s="230">
        <f t="shared" si="116"/>
        <v>0</v>
      </c>
      <c r="AF60" s="230">
        <f t="shared" si="116"/>
        <v>0</v>
      </c>
      <c r="AG60" s="230">
        <f t="shared" si="116"/>
        <v>0</v>
      </c>
      <c r="AH60" s="230">
        <f t="shared" si="116"/>
        <v>0</v>
      </c>
      <c r="AI60" s="230">
        <f t="shared" si="116"/>
        <v>0</v>
      </c>
      <c r="AJ60" s="230">
        <f t="shared" si="116"/>
        <v>0</v>
      </c>
      <c r="AK60" s="230">
        <f t="shared" si="116"/>
        <v>0</v>
      </c>
      <c r="AL60" s="230">
        <f t="shared" si="116"/>
        <v>0</v>
      </c>
      <c r="AM60" s="230">
        <f t="shared" si="116"/>
        <v>0</v>
      </c>
      <c r="AN60" s="230">
        <f t="shared" si="116"/>
        <v>0</v>
      </c>
      <c r="AO60" s="230">
        <f t="shared" si="116"/>
        <v>0</v>
      </c>
      <c r="AP60" s="230">
        <f t="shared" si="116"/>
        <v>0</v>
      </c>
      <c r="AQ60" s="230">
        <f t="shared" si="116"/>
        <v>0</v>
      </c>
      <c r="AR60" s="230">
        <f t="shared" si="116"/>
        <v>0</v>
      </c>
      <c r="AS60" s="230">
        <f t="shared" si="116"/>
        <v>0</v>
      </c>
      <c r="AT60" s="230">
        <f t="shared" si="116"/>
        <v>0</v>
      </c>
      <c r="AU60" s="230">
        <f t="shared" si="116"/>
        <v>0</v>
      </c>
      <c r="AV60" s="230">
        <f t="shared" si="116"/>
        <v>0</v>
      </c>
      <c r="AW60" s="230">
        <f t="shared" si="116"/>
        <v>0</v>
      </c>
      <c r="AX60" s="230">
        <f t="shared" si="116"/>
        <v>0</v>
      </c>
      <c r="AY60" s="230">
        <f t="shared" si="116"/>
        <v>0</v>
      </c>
      <c r="AZ60" s="230">
        <f t="shared" si="116"/>
        <v>0</v>
      </c>
      <c r="BA60" s="230">
        <f t="shared" si="116"/>
        <v>0</v>
      </c>
      <c r="BB60" s="230">
        <f t="shared" si="116"/>
        <v>0</v>
      </c>
      <c r="BC60" s="230">
        <f t="shared" si="116"/>
        <v>0</v>
      </c>
      <c r="BD60" s="230">
        <f t="shared" si="116"/>
        <v>0</v>
      </c>
      <c r="BE60" s="230">
        <f t="shared" si="116"/>
        <v>0</v>
      </c>
      <c r="BF60" s="230">
        <f t="shared" ref="BF60:DQ60" si="117">BF58*BF59</f>
        <v>0</v>
      </c>
      <c r="BG60" s="230">
        <f t="shared" si="117"/>
        <v>0</v>
      </c>
      <c r="BH60" s="230">
        <f t="shared" si="117"/>
        <v>0</v>
      </c>
      <c r="BI60" s="230">
        <f t="shared" si="117"/>
        <v>0</v>
      </c>
      <c r="BJ60" s="230">
        <f t="shared" si="117"/>
        <v>0</v>
      </c>
      <c r="BK60" s="230">
        <f t="shared" si="117"/>
        <v>0</v>
      </c>
      <c r="BL60" s="230">
        <f t="shared" si="117"/>
        <v>0</v>
      </c>
      <c r="BM60" s="230">
        <f t="shared" si="117"/>
        <v>0</v>
      </c>
      <c r="BN60" s="230">
        <f t="shared" si="117"/>
        <v>0</v>
      </c>
      <c r="BO60" s="230">
        <f t="shared" si="117"/>
        <v>0</v>
      </c>
      <c r="BP60" s="230">
        <f t="shared" si="117"/>
        <v>0</v>
      </c>
      <c r="BQ60" s="230">
        <f t="shared" si="117"/>
        <v>0</v>
      </c>
      <c r="BR60" s="230">
        <f t="shared" si="117"/>
        <v>0</v>
      </c>
      <c r="BS60" s="230">
        <f t="shared" si="117"/>
        <v>0</v>
      </c>
      <c r="BT60" s="230">
        <f t="shared" si="117"/>
        <v>0</v>
      </c>
      <c r="BU60" s="230">
        <f t="shared" si="117"/>
        <v>0</v>
      </c>
      <c r="BV60" s="230">
        <f t="shared" si="117"/>
        <v>0</v>
      </c>
      <c r="BW60" s="230">
        <f t="shared" si="117"/>
        <v>0</v>
      </c>
      <c r="BX60" s="230">
        <f t="shared" si="117"/>
        <v>0</v>
      </c>
      <c r="BY60" s="230">
        <f t="shared" si="117"/>
        <v>0</v>
      </c>
      <c r="BZ60" s="230">
        <f t="shared" si="117"/>
        <v>0</v>
      </c>
      <c r="CA60" s="230">
        <f t="shared" si="117"/>
        <v>0</v>
      </c>
      <c r="CB60" s="230">
        <f t="shared" si="117"/>
        <v>0</v>
      </c>
      <c r="CC60" s="230">
        <f t="shared" si="117"/>
        <v>0</v>
      </c>
      <c r="CD60" s="230">
        <f t="shared" si="117"/>
        <v>0</v>
      </c>
      <c r="CE60" s="230">
        <f t="shared" si="117"/>
        <v>0</v>
      </c>
      <c r="CF60" s="230">
        <f t="shared" si="117"/>
        <v>0</v>
      </c>
      <c r="CG60" s="230">
        <f t="shared" si="117"/>
        <v>0</v>
      </c>
      <c r="CH60" s="230">
        <f t="shared" si="117"/>
        <v>0</v>
      </c>
      <c r="CI60" s="230">
        <f t="shared" si="117"/>
        <v>0</v>
      </c>
      <c r="CJ60" s="230">
        <f t="shared" si="117"/>
        <v>0</v>
      </c>
      <c r="CK60" s="230">
        <f t="shared" si="117"/>
        <v>0</v>
      </c>
      <c r="CL60" s="230">
        <f t="shared" si="117"/>
        <v>0</v>
      </c>
      <c r="CM60" s="230">
        <f t="shared" si="117"/>
        <v>0</v>
      </c>
      <c r="CN60" s="230">
        <f t="shared" si="117"/>
        <v>0</v>
      </c>
      <c r="CO60" s="230">
        <f t="shared" si="117"/>
        <v>0</v>
      </c>
      <c r="CP60" s="230">
        <f t="shared" si="117"/>
        <v>0</v>
      </c>
      <c r="CQ60" s="230">
        <f t="shared" si="117"/>
        <v>0</v>
      </c>
      <c r="CR60" s="230">
        <f t="shared" si="117"/>
        <v>0</v>
      </c>
      <c r="CS60" s="230">
        <f t="shared" si="117"/>
        <v>0</v>
      </c>
      <c r="CT60" s="230">
        <f t="shared" si="117"/>
        <v>0</v>
      </c>
      <c r="CU60" s="230">
        <f t="shared" si="117"/>
        <v>0</v>
      </c>
      <c r="CV60" s="230">
        <f t="shared" si="117"/>
        <v>0</v>
      </c>
      <c r="CW60" s="230">
        <f t="shared" si="117"/>
        <v>0</v>
      </c>
      <c r="CX60" s="230">
        <f t="shared" si="117"/>
        <v>0</v>
      </c>
      <c r="CY60" s="230">
        <f t="shared" si="117"/>
        <v>0</v>
      </c>
      <c r="CZ60" s="230">
        <f t="shared" si="117"/>
        <v>0</v>
      </c>
      <c r="DA60" s="230">
        <f t="shared" si="117"/>
        <v>0</v>
      </c>
      <c r="DB60" s="230">
        <f t="shared" si="117"/>
        <v>0</v>
      </c>
      <c r="DC60" s="230">
        <f t="shared" si="117"/>
        <v>0</v>
      </c>
      <c r="DD60" s="230">
        <f t="shared" si="117"/>
        <v>0</v>
      </c>
      <c r="DE60" s="230">
        <f t="shared" si="117"/>
        <v>0</v>
      </c>
      <c r="DF60" s="230">
        <f t="shared" si="117"/>
        <v>0</v>
      </c>
      <c r="DG60" s="230">
        <f t="shared" si="117"/>
        <v>0</v>
      </c>
      <c r="DH60" s="230">
        <f t="shared" si="117"/>
        <v>0</v>
      </c>
      <c r="DI60" s="230">
        <f t="shared" si="117"/>
        <v>0</v>
      </c>
      <c r="DJ60" s="230">
        <f t="shared" si="117"/>
        <v>0</v>
      </c>
      <c r="DK60" s="230">
        <f t="shared" si="117"/>
        <v>0</v>
      </c>
      <c r="DL60" s="230">
        <f t="shared" si="117"/>
        <v>0</v>
      </c>
      <c r="DM60" s="230">
        <f t="shared" si="117"/>
        <v>0</v>
      </c>
      <c r="DN60" s="230">
        <f t="shared" si="117"/>
        <v>0</v>
      </c>
      <c r="DO60" s="230">
        <f t="shared" si="117"/>
        <v>0</v>
      </c>
      <c r="DP60" s="230">
        <f t="shared" si="117"/>
        <v>0</v>
      </c>
      <c r="DQ60" s="230">
        <f t="shared" si="117"/>
        <v>0</v>
      </c>
      <c r="DR60" s="230">
        <f t="shared" ref="DR60:GC60" si="118">DR58*DR59</f>
        <v>0</v>
      </c>
      <c r="DS60" s="230">
        <f t="shared" si="118"/>
        <v>0</v>
      </c>
      <c r="DT60" s="230">
        <f t="shared" si="118"/>
        <v>0</v>
      </c>
      <c r="DU60" s="230">
        <f t="shared" si="118"/>
        <v>0</v>
      </c>
      <c r="DV60" s="230">
        <f t="shared" si="118"/>
        <v>0</v>
      </c>
      <c r="DW60" s="230">
        <f t="shared" si="118"/>
        <v>0</v>
      </c>
      <c r="DX60" s="230">
        <f t="shared" si="118"/>
        <v>0</v>
      </c>
      <c r="DY60" s="230">
        <f t="shared" si="118"/>
        <v>0</v>
      </c>
      <c r="DZ60" s="230">
        <f t="shared" si="118"/>
        <v>0</v>
      </c>
      <c r="EA60" s="230">
        <f t="shared" si="118"/>
        <v>0</v>
      </c>
      <c r="EB60" s="230">
        <f t="shared" si="118"/>
        <v>0</v>
      </c>
      <c r="EC60" s="230">
        <f t="shared" si="118"/>
        <v>0</v>
      </c>
      <c r="ED60" s="230">
        <f t="shared" si="118"/>
        <v>0</v>
      </c>
      <c r="EE60" s="230">
        <f t="shared" si="118"/>
        <v>0</v>
      </c>
      <c r="EF60" s="230">
        <f t="shared" si="118"/>
        <v>0</v>
      </c>
      <c r="EG60" s="230">
        <f t="shared" si="118"/>
        <v>0</v>
      </c>
      <c r="EH60" s="230">
        <f t="shared" si="118"/>
        <v>0</v>
      </c>
      <c r="EI60" s="230">
        <f t="shared" si="118"/>
        <v>0</v>
      </c>
      <c r="EJ60" s="230">
        <f t="shared" si="118"/>
        <v>0</v>
      </c>
      <c r="EK60" s="230">
        <f t="shared" si="118"/>
        <v>0</v>
      </c>
      <c r="EL60" s="230">
        <f t="shared" si="118"/>
        <v>0</v>
      </c>
      <c r="EM60" s="230">
        <f t="shared" si="118"/>
        <v>0</v>
      </c>
      <c r="EN60" s="230">
        <f t="shared" si="118"/>
        <v>0</v>
      </c>
      <c r="EO60" s="230">
        <f t="shared" si="118"/>
        <v>0</v>
      </c>
      <c r="EP60" s="230">
        <f t="shared" si="118"/>
        <v>0</v>
      </c>
      <c r="EQ60" s="230">
        <f t="shared" si="118"/>
        <v>0</v>
      </c>
      <c r="ER60" s="230">
        <f t="shared" si="118"/>
        <v>0</v>
      </c>
      <c r="ES60" s="230">
        <f t="shared" si="118"/>
        <v>0</v>
      </c>
      <c r="ET60" s="230">
        <f t="shared" si="118"/>
        <v>0</v>
      </c>
      <c r="EU60" s="230">
        <f t="shared" si="118"/>
        <v>0</v>
      </c>
      <c r="EV60" s="230">
        <f t="shared" si="118"/>
        <v>0</v>
      </c>
      <c r="EW60" s="230">
        <f t="shared" si="118"/>
        <v>0</v>
      </c>
      <c r="EX60" s="230">
        <f t="shared" si="118"/>
        <v>0</v>
      </c>
      <c r="EY60" s="230">
        <f t="shared" si="118"/>
        <v>0</v>
      </c>
      <c r="EZ60" s="230">
        <f t="shared" si="118"/>
        <v>0</v>
      </c>
      <c r="FA60" s="230">
        <f t="shared" si="118"/>
        <v>0</v>
      </c>
      <c r="FB60" s="230">
        <f t="shared" si="118"/>
        <v>0</v>
      </c>
      <c r="FC60" s="230">
        <f t="shared" si="118"/>
        <v>0</v>
      </c>
      <c r="FD60" s="230">
        <f t="shared" si="118"/>
        <v>0</v>
      </c>
      <c r="FE60" s="230">
        <f t="shared" si="118"/>
        <v>0</v>
      </c>
      <c r="FF60" s="230">
        <f t="shared" si="118"/>
        <v>0</v>
      </c>
      <c r="FG60" s="230">
        <f t="shared" si="118"/>
        <v>0</v>
      </c>
      <c r="FH60" s="230">
        <f t="shared" si="118"/>
        <v>0</v>
      </c>
      <c r="FI60" s="230">
        <f t="shared" si="118"/>
        <v>0</v>
      </c>
      <c r="FJ60" s="230">
        <f t="shared" si="118"/>
        <v>0</v>
      </c>
      <c r="FK60" s="230">
        <f t="shared" si="118"/>
        <v>0</v>
      </c>
      <c r="FL60" s="230">
        <f t="shared" si="118"/>
        <v>0</v>
      </c>
      <c r="FM60" s="230">
        <f t="shared" si="118"/>
        <v>0</v>
      </c>
      <c r="FN60" s="230">
        <f t="shared" si="118"/>
        <v>0</v>
      </c>
      <c r="FO60" s="230">
        <f t="shared" si="118"/>
        <v>0</v>
      </c>
      <c r="FP60" s="230">
        <f t="shared" si="118"/>
        <v>0</v>
      </c>
      <c r="FQ60" s="230">
        <f t="shared" si="118"/>
        <v>0</v>
      </c>
      <c r="FR60" s="230">
        <f t="shared" si="118"/>
        <v>0</v>
      </c>
      <c r="FS60" s="230">
        <f t="shared" si="118"/>
        <v>0</v>
      </c>
      <c r="FT60" s="230">
        <f t="shared" si="118"/>
        <v>0</v>
      </c>
      <c r="FU60" s="230">
        <f t="shared" si="118"/>
        <v>0</v>
      </c>
      <c r="FV60" s="230">
        <f t="shared" si="118"/>
        <v>0</v>
      </c>
      <c r="FW60" s="230">
        <f t="shared" si="118"/>
        <v>0</v>
      </c>
      <c r="FX60" s="230">
        <f t="shared" si="118"/>
        <v>0</v>
      </c>
      <c r="FY60" s="230">
        <f t="shared" si="118"/>
        <v>0</v>
      </c>
      <c r="FZ60" s="230">
        <f t="shared" si="118"/>
        <v>0</v>
      </c>
      <c r="GA60" s="230">
        <f t="shared" si="118"/>
        <v>0</v>
      </c>
      <c r="GB60" s="230">
        <f t="shared" si="118"/>
        <v>0</v>
      </c>
      <c r="GC60" s="230">
        <f t="shared" si="118"/>
        <v>0</v>
      </c>
      <c r="GD60" s="230">
        <f t="shared" ref="GD60:IO60" si="119">GD58*GD59</f>
        <v>0</v>
      </c>
      <c r="GE60" s="230">
        <f t="shared" si="119"/>
        <v>0</v>
      </c>
      <c r="GF60" s="230">
        <f t="shared" si="119"/>
        <v>0</v>
      </c>
      <c r="GG60" s="230">
        <f t="shared" si="119"/>
        <v>0</v>
      </c>
      <c r="GH60" s="230">
        <f t="shared" si="119"/>
        <v>0</v>
      </c>
      <c r="GI60" s="230">
        <f t="shared" si="119"/>
        <v>0</v>
      </c>
      <c r="GJ60" s="230">
        <f t="shared" si="119"/>
        <v>0</v>
      </c>
      <c r="GK60" s="230">
        <f t="shared" si="119"/>
        <v>0</v>
      </c>
      <c r="GL60" s="230">
        <f t="shared" si="119"/>
        <v>0</v>
      </c>
      <c r="GM60" s="230">
        <f t="shared" si="119"/>
        <v>0</v>
      </c>
      <c r="GN60" s="230">
        <f t="shared" si="119"/>
        <v>0</v>
      </c>
      <c r="GO60" s="230">
        <f t="shared" si="119"/>
        <v>0</v>
      </c>
      <c r="GP60" s="230">
        <f t="shared" si="119"/>
        <v>0</v>
      </c>
      <c r="GQ60" s="230">
        <f t="shared" si="119"/>
        <v>0</v>
      </c>
      <c r="GR60" s="230">
        <f t="shared" si="119"/>
        <v>0</v>
      </c>
      <c r="GS60" s="230">
        <f t="shared" si="119"/>
        <v>0</v>
      </c>
      <c r="GT60" s="230">
        <f t="shared" si="119"/>
        <v>0</v>
      </c>
      <c r="GU60" s="230">
        <f t="shared" si="119"/>
        <v>0</v>
      </c>
      <c r="GV60" s="230">
        <f t="shared" si="119"/>
        <v>0</v>
      </c>
      <c r="GW60" s="230">
        <f t="shared" si="119"/>
        <v>0</v>
      </c>
      <c r="GX60" s="230">
        <f t="shared" si="119"/>
        <v>0</v>
      </c>
      <c r="GY60" s="230">
        <f t="shared" si="119"/>
        <v>0</v>
      </c>
      <c r="GZ60" s="230">
        <f t="shared" si="119"/>
        <v>0</v>
      </c>
      <c r="HA60" s="230">
        <f t="shared" si="119"/>
        <v>0</v>
      </c>
      <c r="HB60" s="230">
        <f t="shared" si="119"/>
        <v>0</v>
      </c>
      <c r="HC60" s="230">
        <f t="shared" si="119"/>
        <v>0</v>
      </c>
      <c r="HD60" s="230">
        <f t="shared" si="119"/>
        <v>0</v>
      </c>
      <c r="HE60" s="230">
        <f t="shared" si="119"/>
        <v>0</v>
      </c>
      <c r="HF60" s="230">
        <f t="shared" si="119"/>
        <v>0</v>
      </c>
      <c r="HG60" s="230">
        <f t="shared" si="119"/>
        <v>0</v>
      </c>
      <c r="HH60" s="230">
        <f t="shared" si="119"/>
        <v>0</v>
      </c>
      <c r="HI60" s="230">
        <f t="shared" si="119"/>
        <v>0</v>
      </c>
      <c r="HJ60" s="230">
        <f t="shared" si="119"/>
        <v>0</v>
      </c>
      <c r="HK60" s="230">
        <f t="shared" si="119"/>
        <v>0</v>
      </c>
      <c r="HL60" s="230">
        <f t="shared" si="119"/>
        <v>0</v>
      </c>
      <c r="HM60" s="230">
        <f t="shared" si="119"/>
        <v>0</v>
      </c>
      <c r="HN60" s="230">
        <f t="shared" si="119"/>
        <v>0</v>
      </c>
      <c r="HO60" s="230">
        <f t="shared" si="119"/>
        <v>0</v>
      </c>
      <c r="HP60" s="230">
        <f t="shared" si="119"/>
        <v>0</v>
      </c>
      <c r="HQ60" s="230">
        <f t="shared" si="119"/>
        <v>0</v>
      </c>
      <c r="HR60" s="230">
        <f t="shared" si="119"/>
        <v>0</v>
      </c>
      <c r="HS60" s="230">
        <f t="shared" si="119"/>
        <v>0</v>
      </c>
      <c r="HT60" s="230">
        <f t="shared" si="119"/>
        <v>0</v>
      </c>
      <c r="HU60" s="230">
        <f t="shared" si="119"/>
        <v>0</v>
      </c>
      <c r="HV60" s="230">
        <f t="shared" si="119"/>
        <v>0</v>
      </c>
      <c r="HW60" s="230">
        <f t="shared" si="119"/>
        <v>0</v>
      </c>
      <c r="HX60" s="230">
        <f t="shared" si="119"/>
        <v>0</v>
      </c>
      <c r="HY60" s="230">
        <f t="shared" si="119"/>
        <v>0</v>
      </c>
      <c r="HZ60" s="230">
        <f t="shared" si="119"/>
        <v>0</v>
      </c>
      <c r="IA60" s="230">
        <f t="shared" si="119"/>
        <v>0</v>
      </c>
      <c r="IB60" s="230">
        <f t="shared" si="119"/>
        <v>0</v>
      </c>
      <c r="IC60" s="230">
        <f t="shared" si="119"/>
        <v>0</v>
      </c>
      <c r="ID60" s="230">
        <f t="shared" si="119"/>
        <v>0</v>
      </c>
      <c r="IE60" s="230">
        <f t="shared" si="119"/>
        <v>0</v>
      </c>
      <c r="IF60" s="230">
        <f t="shared" si="119"/>
        <v>0</v>
      </c>
      <c r="IG60" s="230">
        <f t="shared" si="119"/>
        <v>0</v>
      </c>
      <c r="IH60" s="230">
        <f t="shared" si="119"/>
        <v>0</v>
      </c>
      <c r="II60" s="230">
        <f t="shared" si="119"/>
        <v>0</v>
      </c>
      <c r="IJ60" s="230">
        <f t="shared" si="119"/>
        <v>0</v>
      </c>
      <c r="IK60" s="230">
        <f t="shared" si="119"/>
        <v>0</v>
      </c>
      <c r="IL60" s="230">
        <f t="shared" si="119"/>
        <v>0</v>
      </c>
      <c r="IM60" s="230">
        <f t="shared" si="119"/>
        <v>0</v>
      </c>
      <c r="IN60" s="230">
        <f t="shared" si="119"/>
        <v>0</v>
      </c>
      <c r="IO60" s="230">
        <f t="shared" si="119"/>
        <v>0</v>
      </c>
      <c r="IP60" s="230">
        <f t="shared" ref="IP60:KU60" si="120">IP58*IP59</f>
        <v>0</v>
      </c>
      <c r="IQ60" s="230">
        <f t="shared" si="120"/>
        <v>0</v>
      </c>
      <c r="IR60" s="230">
        <f t="shared" si="120"/>
        <v>0</v>
      </c>
      <c r="IS60" s="230">
        <f t="shared" si="120"/>
        <v>0</v>
      </c>
      <c r="IT60" s="230">
        <f t="shared" si="120"/>
        <v>0</v>
      </c>
      <c r="IU60" s="230">
        <f t="shared" si="120"/>
        <v>0</v>
      </c>
      <c r="IV60" s="230">
        <f t="shared" si="120"/>
        <v>0</v>
      </c>
      <c r="IW60" s="230">
        <f t="shared" si="120"/>
        <v>0</v>
      </c>
      <c r="IX60" s="230">
        <f t="shared" si="120"/>
        <v>0</v>
      </c>
      <c r="IY60" s="230">
        <f t="shared" si="120"/>
        <v>0</v>
      </c>
      <c r="IZ60" s="230">
        <f t="shared" si="120"/>
        <v>0</v>
      </c>
      <c r="JA60" s="230">
        <f t="shared" si="120"/>
        <v>0</v>
      </c>
      <c r="JB60" s="230">
        <f t="shared" si="120"/>
        <v>0</v>
      </c>
      <c r="JC60" s="230">
        <f t="shared" si="120"/>
        <v>0</v>
      </c>
      <c r="JD60" s="230">
        <f t="shared" si="120"/>
        <v>0</v>
      </c>
      <c r="JE60" s="230">
        <f t="shared" si="120"/>
        <v>0</v>
      </c>
      <c r="JF60" s="230">
        <f t="shared" si="120"/>
        <v>0</v>
      </c>
      <c r="JG60" s="230">
        <f t="shared" si="120"/>
        <v>0</v>
      </c>
      <c r="JH60" s="230">
        <f t="shared" si="120"/>
        <v>0</v>
      </c>
      <c r="JI60" s="230">
        <f t="shared" si="120"/>
        <v>0</v>
      </c>
      <c r="JJ60" s="230">
        <f t="shared" si="120"/>
        <v>0</v>
      </c>
      <c r="JK60" s="230">
        <f t="shared" si="120"/>
        <v>0</v>
      </c>
      <c r="JL60" s="230">
        <f t="shared" si="120"/>
        <v>0</v>
      </c>
      <c r="JM60" s="230">
        <f t="shared" si="120"/>
        <v>0</v>
      </c>
      <c r="JN60" s="230">
        <f t="shared" si="120"/>
        <v>0</v>
      </c>
      <c r="JO60" s="230">
        <f t="shared" si="120"/>
        <v>0</v>
      </c>
      <c r="JP60" s="230">
        <f t="shared" si="120"/>
        <v>0</v>
      </c>
      <c r="JQ60" s="230">
        <f t="shared" si="120"/>
        <v>0</v>
      </c>
      <c r="JR60" s="230">
        <f t="shared" si="120"/>
        <v>0</v>
      </c>
      <c r="JS60" s="230">
        <f t="shared" si="120"/>
        <v>0</v>
      </c>
      <c r="JT60" s="230">
        <f t="shared" si="120"/>
        <v>0</v>
      </c>
      <c r="JU60" s="230">
        <f t="shared" si="120"/>
        <v>0</v>
      </c>
      <c r="JV60" s="230">
        <f t="shared" si="120"/>
        <v>0</v>
      </c>
      <c r="JW60" s="230">
        <f t="shared" si="120"/>
        <v>0</v>
      </c>
      <c r="JX60" s="230">
        <f t="shared" si="120"/>
        <v>0</v>
      </c>
      <c r="JY60" s="230">
        <f t="shared" si="120"/>
        <v>0</v>
      </c>
      <c r="JZ60" s="230">
        <f t="shared" si="120"/>
        <v>0</v>
      </c>
      <c r="KA60" s="230">
        <f t="shared" si="120"/>
        <v>0</v>
      </c>
      <c r="KB60" s="230">
        <f t="shared" si="120"/>
        <v>0</v>
      </c>
      <c r="KC60" s="230">
        <f t="shared" si="120"/>
        <v>0</v>
      </c>
      <c r="KD60" s="230">
        <f t="shared" si="120"/>
        <v>0</v>
      </c>
      <c r="KE60" s="230">
        <f t="shared" si="120"/>
        <v>0</v>
      </c>
      <c r="KF60" s="230">
        <f t="shared" si="120"/>
        <v>0</v>
      </c>
      <c r="KG60" s="230">
        <f t="shared" si="120"/>
        <v>0</v>
      </c>
      <c r="KH60" s="230">
        <f t="shared" si="120"/>
        <v>0</v>
      </c>
      <c r="KI60" s="230">
        <f t="shared" si="120"/>
        <v>0</v>
      </c>
      <c r="KJ60" s="230">
        <f t="shared" si="120"/>
        <v>0</v>
      </c>
      <c r="KK60" s="230">
        <f t="shared" si="120"/>
        <v>0</v>
      </c>
      <c r="KL60" s="230">
        <f t="shared" si="120"/>
        <v>0</v>
      </c>
      <c r="KM60" s="230">
        <f t="shared" si="120"/>
        <v>0</v>
      </c>
      <c r="KN60" s="230">
        <f t="shared" si="120"/>
        <v>0</v>
      </c>
      <c r="KO60" s="230">
        <f t="shared" si="120"/>
        <v>0</v>
      </c>
      <c r="KP60" s="230">
        <f t="shared" si="120"/>
        <v>0</v>
      </c>
      <c r="KQ60" s="230">
        <f t="shared" si="120"/>
        <v>0</v>
      </c>
      <c r="KR60" s="230">
        <f t="shared" si="120"/>
        <v>0</v>
      </c>
      <c r="KS60" s="230">
        <f t="shared" si="120"/>
        <v>0</v>
      </c>
      <c r="KT60" s="230">
        <f t="shared" si="120"/>
        <v>0</v>
      </c>
      <c r="KU60" s="230">
        <f t="shared" si="120"/>
        <v>0</v>
      </c>
    </row>
    <row r="61" spans="2:307" x14ac:dyDescent="0.15">
      <c r="B61" s="215">
        <f t="shared" si="101"/>
        <v>27</v>
      </c>
      <c r="C61" s="222" t="s">
        <v>406</v>
      </c>
      <c r="D61" s="222"/>
      <c r="E61" s="223" t="s">
        <v>709</v>
      </c>
      <c r="F61" s="224"/>
      <c r="G61" s="231">
        <f t="shared" ref="G61:G66" si="121">ROUND(SUM(H61:KU61),2)</f>
        <v>0</v>
      </c>
      <c r="H61" s="232">
        <f>H45/12</f>
        <v>0</v>
      </c>
      <c r="I61" s="232">
        <f t="shared" ref="I61:BE61" si="122">I45/12</f>
        <v>0</v>
      </c>
      <c r="J61" s="232">
        <f t="shared" si="122"/>
        <v>0</v>
      </c>
      <c r="K61" s="232">
        <f t="shared" si="122"/>
        <v>0</v>
      </c>
      <c r="L61" s="232">
        <f t="shared" si="122"/>
        <v>0</v>
      </c>
      <c r="M61" s="232">
        <f t="shared" si="122"/>
        <v>0</v>
      </c>
      <c r="N61" s="232">
        <f t="shared" si="122"/>
        <v>0</v>
      </c>
      <c r="O61" s="232">
        <f t="shared" si="122"/>
        <v>0</v>
      </c>
      <c r="P61" s="232">
        <f t="shared" si="122"/>
        <v>0</v>
      </c>
      <c r="Q61" s="232">
        <f t="shared" si="122"/>
        <v>0</v>
      </c>
      <c r="R61" s="232">
        <f t="shared" si="122"/>
        <v>0</v>
      </c>
      <c r="S61" s="232">
        <f t="shared" si="122"/>
        <v>0</v>
      </c>
      <c r="T61" s="232">
        <f t="shared" si="122"/>
        <v>0</v>
      </c>
      <c r="U61" s="232">
        <f t="shared" si="122"/>
        <v>0</v>
      </c>
      <c r="V61" s="232">
        <f t="shared" si="122"/>
        <v>0</v>
      </c>
      <c r="W61" s="232">
        <f t="shared" si="122"/>
        <v>0</v>
      </c>
      <c r="X61" s="232">
        <f t="shared" si="122"/>
        <v>0</v>
      </c>
      <c r="Y61" s="232">
        <f t="shared" si="122"/>
        <v>0</v>
      </c>
      <c r="Z61" s="232">
        <f t="shared" si="122"/>
        <v>0</v>
      </c>
      <c r="AA61" s="232">
        <f t="shared" si="122"/>
        <v>0</v>
      </c>
      <c r="AB61" s="232">
        <f t="shared" si="122"/>
        <v>0</v>
      </c>
      <c r="AC61" s="232">
        <f t="shared" si="122"/>
        <v>0</v>
      </c>
      <c r="AD61" s="232">
        <f t="shared" si="122"/>
        <v>0</v>
      </c>
      <c r="AE61" s="232">
        <f t="shared" si="122"/>
        <v>0</v>
      </c>
      <c r="AF61" s="232">
        <f t="shared" si="122"/>
        <v>0</v>
      </c>
      <c r="AG61" s="232">
        <f t="shared" si="122"/>
        <v>0</v>
      </c>
      <c r="AH61" s="232">
        <f t="shared" si="122"/>
        <v>0</v>
      </c>
      <c r="AI61" s="232">
        <f t="shared" si="122"/>
        <v>0</v>
      </c>
      <c r="AJ61" s="232">
        <f t="shared" si="122"/>
        <v>0</v>
      </c>
      <c r="AK61" s="232">
        <f t="shared" si="122"/>
        <v>0</v>
      </c>
      <c r="AL61" s="232">
        <f t="shared" si="122"/>
        <v>0</v>
      </c>
      <c r="AM61" s="232">
        <f t="shared" si="122"/>
        <v>0</v>
      </c>
      <c r="AN61" s="232">
        <f t="shared" si="122"/>
        <v>0</v>
      </c>
      <c r="AO61" s="232">
        <f t="shared" si="122"/>
        <v>0</v>
      </c>
      <c r="AP61" s="232">
        <f t="shared" si="122"/>
        <v>0</v>
      </c>
      <c r="AQ61" s="232">
        <f t="shared" si="122"/>
        <v>0</v>
      </c>
      <c r="AR61" s="232">
        <f t="shared" si="122"/>
        <v>0</v>
      </c>
      <c r="AS61" s="232">
        <f t="shared" si="122"/>
        <v>0</v>
      </c>
      <c r="AT61" s="232">
        <f t="shared" si="122"/>
        <v>0</v>
      </c>
      <c r="AU61" s="232">
        <f t="shared" si="122"/>
        <v>0</v>
      </c>
      <c r="AV61" s="232">
        <f t="shared" si="122"/>
        <v>0</v>
      </c>
      <c r="AW61" s="232">
        <f t="shared" si="122"/>
        <v>0</v>
      </c>
      <c r="AX61" s="232">
        <f t="shared" si="122"/>
        <v>0</v>
      </c>
      <c r="AY61" s="232">
        <f t="shared" si="122"/>
        <v>0</v>
      </c>
      <c r="AZ61" s="232">
        <f t="shared" si="122"/>
        <v>0</v>
      </c>
      <c r="BA61" s="232">
        <f t="shared" si="122"/>
        <v>0</v>
      </c>
      <c r="BB61" s="232">
        <f t="shared" si="122"/>
        <v>0</v>
      </c>
      <c r="BC61" s="232">
        <f t="shared" si="122"/>
        <v>0</v>
      </c>
      <c r="BD61" s="232">
        <f t="shared" si="122"/>
        <v>0</v>
      </c>
      <c r="BE61" s="232">
        <f t="shared" si="122"/>
        <v>0</v>
      </c>
      <c r="BF61" s="232">
        <f t="shared" ref="BF61:DQ61" si="123">BF45/12</f>
        <v>0</v>
      </c>
      <c r="BG61" s="232">
        <f t="shared" si="123"/>
        <v>0</v>
      </c>
      <c r="BH61" s="232">
        <f t="shared" si="123"/>
        <v>0</v>
      </c>
      <c r="BI61" s="232">
        <f t="shared" si="123"/>
        <v>0</v>
      </c>
      <c r="BJ61" s="232">
        <f t="shared" si="123"/>
        <v>0</v>
      </c>
      <c r="BK61" s="232">
        <f t="shared" si="123"/>
        <v>0</v>
      </c>
      <c r="BL61" s="232">
        <f t="shared" si="123"/>
        <v>0</v>
      </c>
      <c r="BM61" s="232">
        <f t="shared" si="123"/>
        <v>0</v>
      </c>
      <c r="BN61" s="232">
        <f t="shared" si="123"/>
        <v>0</v>
      </c>
      <c r="BO61" s="232">
        <f t="shared" si="123"/>
        <v>0</v>
      </c>
      <c r="BP61" s="232">
        <f t="shared" si="123"/>
        <v>0</v>
      </c>
      <c r="BQ61" s="232">
        <f t="shared" si="123"/>
        <v>0</v>
      </c>
      <c r="BR61" s="232">
        <f t="shared" si="123"/>
        <v>0</v>
      </c>
      <c r="BS61" s="232">
        <f t="shared" si="123"/>
        <v>0</v>
      </c>
      <c r="BT61" s="232">
        <f t="shared" si="123"/>
        <v>0</v>
      </c>
      <c r="BU61" s="232">
        <f t="shared" si="123"/>
        <v>0</v>
      </c>
      <c r="BV61" s="232">
        <f t="shared" si="123"/>
        <v>0</v>
      </c>
      <c r="BW61" s="232">
        <f t="shared" si="123"/>
        <v>0</v>
      </c>
      <c r="BX61" s="232">
        <f t="shared" si="123"/>
        <v>0</v>
      </c>
      <c r="BY61" s="232">
        <f t="shared" si="123"/>
        <v>0</v>
      </c>
      <c r="BZ61" s="232">
        <f t="shared" si="123"/>
        <v>0</v>
      </c>
      <c r="CA61" s="232">
        <f t="shared" si="123"/>
        <v>0</v>
      </c>
      <c r="CB61" s="232">
        <f t="shared" si="123"/>
        <v>0</v>
      </c>
      <c r="CC61" s="232">
        <f t="shared" si="123"/>
        <v>0</v>
      </c>
      <c r="CD61" s="232">
        <f t="shared" si="123"/>
        <v>0</v>
      </c>
      <c r="CE61" s="232">
        <f t="shared" si="123"/>
        <v>0</v>
      </c>
      <c r="CF61" s="232">
        <f t="shared" si="123"/>
        <v>0</v>
      </c>
      <c r="CG61" s="232">
        <f t="shared" si="123"/>
        <v>0</v>
      </c>
      <c r="CH61" s="232">
        <f t="shared" si="123"/>
        <v>0</v>
      </c>
      <c r="CI61" s="232">
        <f t="shared" si="123"/>
        <v>0</v>
      </c>
      <c r="CJ61" s="232">
        <f t="shared" si="123"/>
        <v>0</v>
      </c>
      <c r="CK61" s="232">
        <f t="shared" si="123"/>
        <v>0</v>
      </c>
      <c r="CL61" s="232">
        <f t="shared" si="123"/>
        <v>0</v>
      </c>
      <c r="CM61" s="232">
        <f t="shared" si="123"/>
        <v>0</v>
      </c>
      <c r="CN61" s="232">
        <f t="shared" si="123"/>
        <v>0</v>
      </c>
      <c r="CO61" s="232">
        <f t="shared" si="123"/>
        <v>0</v>
      </c>
      <c r="CP61" s="232">
        <f t="shared" si="123"/>
        <v>0</v>
      </c>
      <c r="CQ61" s="232">
        <f t="shared" si="123"/>
        <v>0</v>
      </c>
      <c r="CR61" s="232">
        <f t="shared" si="123"/>
        <v>0</v>
      </c>
      <c r="CS61" s="232">
        <f t="shared" si="123"/>
        <v>0</v>
      </c>
      <c r="CT61" s="232">
        <f t="shared" si="123"/>
        <v>0</v>
      </c>
      <c r="CU61" s="232">
        <f t="shared" si="123"/>
        <v>0</v>
      </c>
      <c r="CV61" s="232">
        <f t="shared" si="123"/>
        <v>0</v>
      </c>
      <c r="CW61" s="232">
        <f t="shared" si="123"/>
        <v>0</v>
      </c>
      <c r="CX61" s="232">
        <f t="shared" si="123"/>
        <v>0</v>
      </c>
      <c r="CY61" s="232">
        <f t="shared" si="123"/>
        <v>0</v>
      </c>
      <c r="CZ61" s="232">
        <f t="shared" si="123"/>
        <v>0</v>
      </c>
      <c r="DA61" s="232">
        <f t="shared" si="123"/>
        <v>0</v>
      </c>
      <c r="DB61" s="232">
        <f t="shared" si="123"/>
        <v>0</v>
      </c>
      <c r="DC61" s="232">
        <f t="shared" si="123"/>
        <v>0</v>
      </c>
      <c r="DD61" s="232">
        <f t="shared" si="123"/>
        <v>0</v>
      </c>
      <c r="DE61" s="232">
        <f t="shared" si="123"/>
        <v>0</v>
      </c>
      <c r="DF61" s="232">
        <f t="shared" si="123"/>
        <v>0</v>
      </c>
      <c r="DG61" s="232">
        <f t="shared" si="123"/>
        <v>0</v>
      </c>
      <c r="DH61" s="232">
        <f t="shared" si="123"/>
        <v>0</v>
      </c>
      <c r="DI61" s="232">
        <f t="shared" si="123"/>
        <v>0</v>
      </c>
      <c r="DJ61" s="232">
        <f t="shared" si="123"/>
        <v>0</v>
      </c>
      <c r="DK61" s="232">
        <f t="shared" si="123"/>
        <v>0</v>
      </c>
      <c r="DL61" s="232">
        <f t="shared" si="123"/>
        <v>0</v>
      </c>
      <c r="DM61" s="232">
        <f t="shared" si="123"/>
        <v>0</v>
      </c>
      <c r="DN61" s="232">
        <f t="shared" si="123"/>
        <v>0</v>
      </c>
      <c r="DO61" s="232">
        <f t="shared" si="123"/>
        <v>0</v>
      </c>
      <c r="DP61" s="232">
        <f t="shared" si="123"/>
        <v>0</v>
      </c>
      <c r="DQ61" s="232">
        <f t="shared" si="123"/>
        <v>0</v>
      </c>
      <c r="DR61" s="232">
        <f t="shared" ref="DR61:GC61" si="124">DR45/12</f>
        <v>0</v>
      </c>
      <c r="DS61" s="232">
        <f t="shared" si="124"/>
        <v>0</v>
      </c>
      <c r="DT61" s="232">
        <f t="shared" si="124"/>
        <v>0</v>
      </c>
      <c r="DU61" s="232">
        <f t="shared" si="124"/>
        <v>0</v>
      </c>
      <c r="DV61" s="232">
        <f t="shared" si="124"/>
        <v>0</v>
      </c>
      <c r="DW61" s="232">
        <f t="shared" si="124"/>
        <v>0</v>
      </c>
      <c r="DX61" s="232">
        <f t="shared" si="124"/>
        <v>0</v>
      </c>
      <c r="DY61" s="232">
        <f t="shared" si="124"/>
        <v>0</v>
      </c>
      <c r="DZ61" s="232">
        <f t="shared" si="124"/>
        <v>0</v>
      </c>
      <c r="EA61" s="232">
        <f t="shared" si="124"/>
        <v>0</v>
      </c>
      <c r="EB61" s="232">
        <f t="shared" si="124"/>
        <v>0</v>
      </c>
      <c r="EC61" s="232">
        <f t="shared" si="124"/>
        <v>0</v>
      </c>
      <c r="ED61" s="232">
        <f t="shared" si="124"/>
        <v>0</v>
      </c>
      <c r="EE61" s="232">
        <f t="shared" si="124"/>
        <v>0</v>
      </c>
      <c r="EF61" s="232">
        <f t="shared" si="124"/>
        <v>0</v>
      </c>
      <c r="EG61" s="232">
        <f t="shared" si="124"/>
        <v>0</v>
      </c>
      <c r="EH61" s="232">
        <f t="shared" si="124"/>
        <v>0</v>
      </c>
      <c r="EI61" s="232">
        <f t="shared" si="124"/>
        <v>0</v>
      </c>
      <c r="EJ61" s="232">
        <f t="shared" si="124"/>
        <v>0</v>
      </c>
      <c r="EK61" s="232">
        <f t="shared" si="124"/>
        <v>0</v>
      </c>
      <c r="EL61" s="232">
        <f t="shared" si="124"/>
        <v>0</v>
      </c>
      <c r="EM61" s="232">
        <f t="shared" si="124"/>
        <v>0</v>
      </c>
      <c r="EN61" s="232">
        <f t="shared" si="124"/>
        <v>0</v>
      </c>
      <c r="EO61" s="232">
        <f t="shared" si="124"/>
        <v>0</v>
      </c>
      <c r="EP61" s="232">
        <f t="shared" si="124"/>
        <v>0</v>
      </c>
      <c r="EQ61" s="232">
        <f t="shared" si="124"/>
        <v>0</v>
      </c>
      <c r="ER61" s="232">
        <f t="shared" si="124"/>
        <v>0</v>
      </c>
      <c r="ES61" s="232">
        <f t="shared" si="124"/>
        <v>0</v>
      </c>
      <c r="ET61" s="232">
        <f t="shared" si="124"/>
        <v>0</v>
      </c>
      <c r="EU61" s="232">
        <f t="shared" si="124"/>
        <v>0</v>
      </c>
      <c r="EV61" s="232">
        <f t="shared" si="124"/>
        <v>0</v>
      </c>
      <c r="EW61" s="232">
        <f t="shared" si="124"/>
        <v>0</v>
      </c>
      <c r="EX61" s="232">
        <f t="shared" si="124"/>
        <v>0</v>
      </c>
      <c r="EY61" s="232">
        <f t="shared" si="124"/>
        <v>0</v>
      </c>
      <c r="EZ61" s="232">
        <f t="shared" si="124"/>
        <v>0</v>
      </c>
      <c r="FA61" s="232">
        <f t="shared" si="124"/>
        <v>0</v>
      </c>
      <c r="FB61" s="232">
        <f t="shared" si="124"/>
        <v>0</v>
      </c>
      <c r="FC61" s="232">
        <f t="shared" si="124"/>
        <v>0</v>
      </c>
      <c r="FD61" s="232">
        <f t="shared" si="124"/>
        <v>0</v>
      </c>
      <c r="FE61" s="232">
        <f t="shared" si="124"/>
        <v>0</v>
      </c>
      <c r="FF61" s="232">
        <f t="shared" si="124"/>
        <v>0</v>
      </c>
      <c r="FG61" s="232">
        <f t="shared" si="124"/>
        <v>0</v>
      </c>
      <c r="FH61" s="232">
        <f t="shared" si="124"/>
        <v>0</v>
      </c>
      <c r="FI61" s="232">
        <f t="shared" si="124"/>
        <v>0</v>
      </c>
      <c r="FJ61" s="232">
        <f t="shared" si="124"/>
        <v>0</v>
      </c>
      <c r="FK61" s="232">
        <f t="shared" si="124"/>
        <v>0</v>
      </c>
      <c r="FL61" s="232">
        <f t="shared" si="124"/>
        <v>0</v>
      </c>
      <c r="FM61" s="232">
        <f t="shared" si="124"/>
        <v>0</v>
      </c>
      <c r="FN61" s="232">
        <f t="shared" si="124"/>
        <v>0</v>
      </c>
      <c r="FO61" s="232">
        <f t="shared" si="124"/>
        <v>0</v>
      </c>
      <c r="FP61" s="232">
        <f t="shared" si="124"/>
        <v>0</v>
      </c>
      <c r="FQ61" s="232">
        <f t="shared" si="124"/>
        <v>0</v>
      </c>
      <c r="FR61" s="232">
        <f t="shared" si="124"/>
        <v>0</v>
      </c>
      <c r="FS61" s="232">
        <f t="shared" si="124"/>
        <v>0</v>
      </c>
      <c r="FT61" s="232">
        <f t="shared" si="124"/>
        <v>0</v>
      </c>
      <c r="FU61" s="232">
        <f t="shared" si="124"/>
        <v>0</v>
      </c>
      <c r="FV61" s="232">
        <f t="shared" si="124"/>
        <v>0</v>
      </c>
      <c r="FW61" s="232">
        <f t="shared" si="124"/>
        <v>0</v>
      </c>
      <c r="FX61" s="232">
        <f t="shared" si="124"/>
        <v>0</v>
      </c>
      <c r="FY61" s="232">
        <f t="shared" si="124"/>
        <v>0</v>
      </c>
      <c r="FZ61" s="232">
        <f t="shared" si="124"/>
        <v>0</v>
      </c>
      <c r="GA61" s="232">
        <f t="shared" si="124"/>
        <v>0</v>
      </c>
      <c r="GB61" s="232">
        <f t="shared" si="124"/>
        <v>0</v>
      </c>
      <c r="GC61" s="232">
        <f t="shared" si="124"/>
        <v>0</v>
      </c>
      <c r="GD61" s="232">
        <f t="shared" ref="GD61:IO61" si="125">GD45/12</f>
        <v>0</v>
      </c>
      <c r="GE61" s="232">
        <f t="shared" si="125"/>
        <v>0</v>
      </c>
      <c r="GF61" s="232">
        <f t="shared" si="125"/>
        <v>0</v>
      </c>
      <c r="GG61" s="232">
        <f t="shared" si="125"/>
        <v>0</v>
      </c>
      <c r="GH61" s="232">
        <f t="shared" si="125"/>
        <v>0</v>
      </c>
      <c r="GI61" s="232">
        <f t="shared" si="125"/>
        <v>0</v>
      </c>
      <c r="GJ61" s="232">
        <f t="shared" si="125"/>
        <v>0</v>
      </c>
      <c r="GK61" s="232">
        <f t="shared" si="125"/>
        <v>0</v>
      </c>
      <c r="GL61" s="232">
        <f t="shared" si="125"/>
        <v>0</v>
      </c>
      <c r="GM61" s="232">
        <f t="shared" si="125"/>
        <v>0</v>
      </c>
      <c r="GN61" s="232">
        <f t="shared" si="125"/>
        <v>0</v>
      </c>
      <c r="GO61" s="232">
        <f t="shared" si="125"/>
        <v>0</v>
      </c>
      <c r="GP61" s="232">
        <f t="shared" si="125"/>
        <v>0</v>
      </c>
      <c r="GQ61" s="232">
        <f t="shared" si="125"/>
        <v>0</v>
      </c>
      <c r="GR61" s="232">
        <f t="shared" si="125"/>
        <v>0</v>
      </c>
      <c r="GS61" s="232">
        <f t="shared" si="125"/>
        <v>0</v>
      </c>
      <c r="GT61" s="232">
        <f t="shared" si="125"/>
        <v>0</v>
      </c>
      <c r="GU61" s="232">
        <f t="shared" si="125"/>
        <v>0</v>
      </c>
      <c r="GV61" s="232">
        <f t="shared" si="125"/>
        <v>0</v>
      </c>
      <c r="GW61" s="232">
        <f t="shared" si="125"/>
        <v>0</v>
      </c>
      <c r="GX61" s="232">
        <f t="shared" si="125"/>
        <v>0</v>
      </c>
      <c r="GY61" s="232">
        <f t="shared" si="125"/>
        <v>0</v>
      </c>
      <c r="GZ61" s="232">
        <f t="shared" si="125"/>
        <v>0</v>
      </c>
      <c r="HA61" s="232">
        <f t="shared" si="125"/>
        <v>0</v>
      </c>
      <c r="HB61" s="232">
        <f t="shared" si="125"/>
        <v>0</v>
      </c>
      <c r="HC61" s="232">
        <f t="shared" si="125"/>
        <v>0</v>
      </c>
      <c r="HD61" s="232">
        <f t="shared" si="125"/>
        <v>0</v>
      </c>
      <c r="HE61" s="232">
        <f t="shared" si="125"/>
        <v>0</v>
      </c>
      <c r="HF61" s="232">
        <f t="shared" si="125"/>
        <v>0</v>
      </c>
      <c r="HG61" s="232">
        <f t="shared" si="125"/>
        <v>0</v>
      </c>
      <c r="HH61" s="232">
        <f t="shared" si="125"/>
        <v>0</v>
      </c>
      <c r="HI61" s="232">
        <f t="shared" si="125"/>
        <v>0</v>
      </c>
      <c r="HJ61" s="232">
        <f t="shared" si="125"/>
        <v>0</v>
      </c>
      <c r="HK61" s="232">
        <f t="shared" si="125"/>
        <v>0</v>
      </c>
      <c r="HL61" s="232">
        <f t="shared" si="125"/>
        <v>0</v>
      </c>
      <c r="HM61" s="232">
        <f t="shared" si="125"/>
        <v>0</v>
      </c>
      <c r="HN61" s="232">
        <f t="shared" si="125"/>
        <v>0</v>
      </c>
      <c r="HO61" s="232">
        <f t="shared" si="125"/>
        <v>0</v>
      </c>
      <c r="HP61" s="232">
        <f t="shared" si="125"/>
        <v>0</v>
      </c>
      <c r="HQ61" s="232">
        <f t="shared" si="125"/>
        <v>0</v>
      </c>
      <c r="HR61" s="232">
        <f t="shared" si="125"/>
        <v>0</v>
      </c>
      <c r="HS61" s="232">
        <f t="shared" si="125"/>
        <v>0</v>
      </c>
      <c r="HT61" s="232">
        <f t="shared" si="125"/>
        <v>0</v>
      </c>
      <c r="HU61" s="232">
        <f t="shared" si="125"/>
        <v>0</v>
      </c>
      <c r="HV61" s="232">
        <f t="shared" si="125"/>
        <v>0</v>
      </c>
      <c r="HW61" s="232">
        <f t="shared" si="125"/>
        <v>0</v>
      </c>
      <c r="HX61" s="232">
        <f t="shared" si="125"/>
        <v>0</v>
      </c>
      <c r="HY61" s="232">
        <f t="shared" si="125"/>
        <v>0</v>
      </c>
      <c r="HZ61" s="232">
        <f t="shared" si="125"/>
        <v>0</v>
      </c>
      <c r="IA61" s="232">
        <f t="shared" si="125"/>
        <v>0</v>
      </c>
      <c r="IB61" s="232">
        <f t="shared" si="125"/>
        <v>0</v>
      </c>
      <c r="IC61" s="232">
        <f t="shared" si="125"/>
        <v>0</v>
      </c>
      <c r="ID61" s="232">
        <f t="shared" si="125"/>
        <v>0</v>
      </c>
      <c r="IE61" s="232">
        <f t="shared" si="125"/>
        <v>0</v>
      </c>
      <c r="IF61" s="232">
        <f t="shared" si="125"/>
        <v>0</v>
      </c>
      <c r="IG61" s="232">
        <f t="shared" si="125"/>
        <v>0</v>
      </c>
      <c r="IH61" s="232">
        <f t="shared" si="125"/>
        <v>0</v>
      </c>
      <c r="II61" s="232">
        <f t="shared" si="125"/>
        <v>0</v>
      </c>
      <c r="IJ61" s="232">
        <f t="shared" si="125"/>
        <v>0</v>
      </c>
      <c r="IK61" s="232">
        <f t="shared" si="125"/>
        <v>0</v>
      </c>
      <c r="IL61" s="232">
        <f t="shared" si="125"/>
        <v>0</v>
      </c>
      <c r="IM61" s="232">
        <f t="shared" si="125"/>
        <v>0</v>
      </c>
      <c r="IN61" s="232">
        <f t="shared" si="125"/>
        <v>0</v>
      </c>
      <c r="IO61" s="232">
        <f t="shared" si="125"/>
        <v>0</v>
      </c>
      <c r="IP61" s="232">
        <f t="shared" ref="IP61:KU61" si="126">IP45/12</f>
        <v>0</v>
      </c>
      <c r="IQ61" s="232">
        <f t="shared" si="126"/>
        <v>0</v>
      </c>
      <c r="IR61" s="232">
        <f t="shared" si="126"/>
        <v>0</v>
      </c>
      <c r="IS61" s="232">
        <f t="shared" si="126"/>
        <v>0</v>
      </c>
      <c r="IT61" s="232">
        <f t="shared" si="126"/>
        <v>0</v>
      </c>
      <c r="IU61" s="232">
        <f t="shared" si="126"/>
        <v>0</v>
      </c>
      <c r="IV61" s="232">
        <f t="shared" si="126"/>
        <v>0</v>
      </c>
      <c r="IW61" s="232">
        <f t="shared" si="126"/>
        <v>0</v>
      </c>
      <c r="IX61" s="232">
        <f t="shared" si="126"/>
        <v>0</v>
      </c>
      <c r="IY61" s="232">
        <f t="shared" si="126"/>
        <v>0</v>
      </c>
      <c r="IZ61" s="232">
        <f t="shared" si="126"/>
        <v>0</v>
      </c>
      <c r="JA61" s="232">
        <f t="shared" si="126"/>
        <v>0</v>
      </c>
      <c r="JB61" s="232">
        <f t="shared" si="126"/>
        <v>0</v>
      </c>
      <c r="JC61" s="232">
        <f t="shared" si="126"/>
        <v>0</v>
      </c>
      <c r="JD61" s="232">
        <f t="shared" si="126"/>
        <v>0</v>
      </c>
      <c r="JE61" s="232">
        <f t="shared" si="126"/>
        <v>0</v>
      </c>
      <c r="JF61" s="232">
        <f t="shared" si="126"/>
        <v>0</v>
      </c>
      <c r="JG61" s="232">
        <f t="shared" si="126"/>
        <v>0</v>
      </c>
      <c r="JH61" s="232">
        <f t="shared" si="126"/>
        <v>0</v>
      </c>
      <c r="JI61" s="232">
        <f t="shared" si="126"/>
        <v>0</v>
      </c>
      <c r="JJ61" s="232">
        <f t="shared" si="126"/>
        <v>0</v>
      </c>
      <c r="JK61" s="232">
        <f t="shared" si="126"/>
        <v>0</v>
      </c>
      <c r="JL61" s="232">
        <f t="shared" si="126"/>
        <v>0</v>
      </c>
      <c r="JM61" s="232">
        <f t="shared" si="126"/>
        <v>0</v>
      </c>
      <c r="JN61" s="232">
        <f t="shared" si="126"/>
        <v>0</v>
      </c>
      <c r="JO61" s="232">
        <f t="shared" si="126"/>
        <v>0</v>
      </c>
      <c r="JP61" s="232">
        <f t="shared" si="126"/>
        <v>0</v>
      </c>
      <c r="JQ61" s="232">
        <f t="shared" si="126"/>
        <v>0</v>
      </c>
      <c r="JR61" s="232">
        <f t="shared" si="126"/>
        <v>0</v>
      </c>
      <c r="JS61" s="232">
        <f t="shared" si="126"/>
        <v>0</v>
      </c>
      <c r="JT61" s="232">
        <f t="shared" si="126"/>
        <v>0</v>
      </c>
      <c r="JU61" s="232">
        <f t="shared" si="126"/>
        <v>0</v>
      </c>
      <c r="JV61" s="232">
        <f t="shared" si="126"/>
        <v>0</v>
      </c>
      <c r="JW61" s="232">
        <f t="shared" si="126"/>
        <v>0</v>
      </c>
      <c r="JX61" s="232">
        <f t="shared" si="126"/>
        <v>0</v>
      </c>
      <c r="JY61" s="232">
        <f t="shared" si="126"/>
        <v>0</v>
      </c>
      <c r="JZ61" s="232">
        <f t="shared" si="126"/>
        <v>0</v>
      </c>
      <c r="KA61" s="232">
        <f t="shared" si="126"/>
        <v>0</v>
      </c>
      <c r="KB61" s="232">
        <f t="shared" si="126"/>
        <v>0</v>
      </c>
      <c r="KC61" s="232">
        <f t="shared" si="126"/>
        <v>0</v>
      </c>
      <c r="KD61" s="232">
        <f t="shared" si="126"/>
        <v>0</v>
      </c>
      <c r="KE61" s="232">
        <f t="shared" si="126"/>
        <v>0</v>
      </c>
      <c r="KF61" s="232">
        <f t="shared" si="126"/>
        <v>0</v>
      </c>
      <c r="KG61" s="232">
        <f t="shared" si="126"/>
        <v>0</v>
      </c>
      <c r="KH61" s="232">
        <f t="shared" si="126"/>
        <v>0</v>
      </c>
      <c r="KI61" s="232">
        <f t="shared" si="126"/>
        <v>0</v>
      </c>
      <c r="KJ61" s="232">
        <f t="shared" si="126"/>
        <v>0</v>
      </c>
      <c r="KK61" s="232">
        <f t="shared" si="126"/>
        <v>0</v>
      </c>
      <c r="KL61" s="232">
        <f t="shared" si="126"/>
        <v>0</v>
      </c>
      <c r="KM61" s="232">
        <f t="shared" si="126"/>
        <v>0</v>
      </c>
      <c r="KN61" s="232">
        <f t="shared" si="126"/>
        <v>0</v>
      </c>
      <c r="KO61" s="232">
        <f t="shared" si="126"/>
        <v>0</v>
      </c>
      <c r="KP61" s="232">
        <f t="shared" si="126"/>
        <v>0</v>
      </c>
      <c r="KQ61" s="232">
        <f t="shared" si="126"/>
        <v>0</v>
      </c>
      <c r="KR61" s="232">
        <f t="shared" si="126"/>
        <v>0</v>
      </c>
      <c r="KS61" s="232">
        <f t="shared" si="126"/>
        <v>0</v>
      </c>
      <c r="KT61" s="232">
        <f t="shared" si="126"/>
        <v>0</v>
      </c>
      <c r="KU61" s="232">
        <f t="shared" si="126"/>
        <v>0</v>
      </c>
    </row>
    <row r="62" spans="2:307" x14ac:dyDescent="0.15">
      <c r="B62" s="215">
        <f t="shared" si="101"/>
        <v>28</v>
      </c>
      <c r="C62" s="222" t="s">
        <v>704</v>
      </c>
      <c r="D62" s="222"/>
      <c r="E62" s="223" t="s">
        <v>709</v>
      </c>
      <c r="F62" s="224"/>
      <c r="G62" s="231">
        <f t="shared" si="121"/>
        <v>0</v>
      </c>
      <c r="H62" s="232">
        <f>H61*H60</f>
        <v>0</v>
      </c>
      <c r="I62" s="232">
        <f t="shared" ref="I62:BE62" si="127">I61*I60</f>
        <v>0</v>
      </c>
      <c r="J62" s="232">
        <f t="shared" si="127"/>
        <v>0</v>
      </c>
      <c r="K62" s="232">
        <f t="shared" si="127"/>
        <v>0</v>
      </c>
      <c r="L62" s="232">
        <f t="shared" si="127"/>
        <v>0</v>
      </c>
      <c r="M62" s="232">
        <f t="shared" si="127"/>
        <v>0</v>
      </c>
      <c r="N62" s="232">
        <f t="shared" si="127"/>
        <v>0</v>
      </c>
      <c r="O62" s="232">
        <f t="shared" si="127"/>
        <v>0</v>
      </c>
      <c r="P62" s="232">
        <f t="shared" si="127"/>
        <v>0</v>
      </c>
      <c r="Q62" s="232">
        <f t="shared" si="127"/>
        <v>0</v>
      </c>
      <c r="R62" s="232">
        <f t="shared" si="127"/>
        <v>0</v>
      </c>
      <c r="S62" s="232">
        <f t="shared" si="127"/>
        <v>0</v>
      </c>
      <c r="T62" s="232">
        <f t="shared" si="127"/>
        <v>0</v>
      </c>
      <c r="U62" s="232">
        <f t="shared" si="127"/>
        <v>0</v>
      </c>
      <c r="V62" s="232">
        <f t="shared" si="127"/>
        <v>0</v>
      </c>
      <c r="W62" s="232">
        <f t="shared" si="127"/>
        <v>0</v>
      </c>
      <c r="X62" s="232">
        <f t="shared" si="127"/>
        <v>0</v>
      </c>
      <c r="Y62" s="232">
        <f t="shared" si="127"/>
        <v>0</v>
      </c>
      <c r="Z62" s="232">
        <f t="shared" si="127"/>
        <v>0</v>
      </c>
      <c r="AA62" s="232">
        <f t="shared" si="127"/>
        <v>0</v>
      </c>
      <c r="AB62" s="232">
        <f t="shared" si="127"/>
        <v>0</v>
      </c>
      <c r="AC62" s="232">
        <f t="shared" si="127"/>
        <v>0</v>
      </c>
      <c r="AD62" s="232">
        <f t="shared" si="127"/>
        <v>0</v>
      </c>
      <c r="AE62" s="232">
        <f t="shared" si="127"/>
        <v>0</v>
      </c>
      <c r="AF62" s="232">
        <f t="shared" si="127"/>
        <v>0</v>
      </c>
      <c r="AG62" s="232">
        <f t="shared" si="127"/>
        <v>0</v>
      </c>
      <c r="AH62" s="232">
        <f t="shared" si="127"/>
        <v>0</v>
      </c>
      <c r="AI62" s="232">
        <f t="shared" si="127"/>
        <v>0</v>
      </c>
      <c r="AJ62" s="232">
        <f t="shared" si="127"/>
        <v>0</v>
      </c>
      <c r="AK62" s="232">
        <f t="shared" si="127"/>
        <v>0</v>
      </c>
      <c r="AL62" s="232">
        <f t="shared" si="127"/>
        <v>0</v>
      </c>
      <c r="AM62" s="232">
        <f t="shared" si="127"/>
        <v>0</v>
      </c>
      <c r="AN62" s="232">
        <f t="shared" si="127"/>
        <v>0</v>
      </c>
      <c r="AO62" s="232">
        <f t="shared" si="127"/>
        <v>0</v>
      </c>
      <c r="AP62" s="232">
        <f t="shared" si="127"/>
        <v>0</v>
      </c>
      <c r="AQ62" s="232">
        <f t="shared" si="127"/>
        <v>0</v>
      </c>
      <c r="AR62" s="232">
        <f t="shared" si="127"/>
        <v>0</v>
      </c>
      <c r="AS62" s="232">
        <f t="shared" si="127"/>
        <v>0</v>
      </c>
      <c r="AT62" s="232">
        <f t="shared" si="127"/>
        <v>0</v>
      </c>
      <c r="AU62" s="232">
        <f t="shared" si="127"/>
        <v>0</v>
      </c>
      <c r="AV62" s="232">
        <f t="shared" si="127"/>
        <v>0</v>
      </c>
      <c r="AW62" s="232">
        <f t="shared" si="127"/>
        <v>0</v>
      </c>
      <c r="AX62" s="232">
        <f t="shared" si="127"/>
        <v>0</v>
      </c>
      <c r="AY62" s="232">
        <f t="shared" si="127"/>
        <v>0</v>
      </c>
      <c r="AZ62" s="232">
        <f t="shared" si="127"/>
        <v>0</v>
      </c>
      <c r="BA62" s="232">
        <f t="shared" si="127"/>
        <v>0</v>
      </c>
      <c r="BB62" s="232">
        <f t="shared" si="127"/>
        <v>0</v>
      </c>
      <c r="BC62" s="232">
        <f t="shared" si="127"/>
        <v>0</v>
      </c>
      <c r="BD62" s="232">
        <f t="shared" si="127"/>
        <v>0</v>
      </c>
      <c r="BE62" s="232">
        <f t="shared" si="127"/>
        <v>0</v>
      </c>
      <c r="BF62" s="232">
        <f t="shared" ref="BF62:DQ62" si="128">BF61*BF60</f>
        <v>0</v>
      </c>
      <c r="BG62" s="232">
        <f t="shared" si="128"/>
        <v>0</v>
      </c>
      <c r="BH62" s="232">
        <f t="shared" si="128"/>
        <v>0</v>
      </c>
      <c r="BI62" s="232">
        <f t="shared" si="128"/>
        <v>0</v>
      </c>
      <c r="BJ62" s="232">
        <f t="shared" si="128"/>
        <v>0</v>
      </c>
      <c r="BK62" s="232">
        <f t="shared" si="128"/>
        <v>0</v>
      </c>
      <c r="BL62" s="232">
        <f t="shared" si="128"/>
        <v>0</v>
      </c>
      <c r="BM62" s="232">
        <f t="shared" si="128"/>
        <v>0</v>
      </c>
      <c r="BN62" s="232">
        <f t="shared" si="128"/>
        <v>0</v>
      </c>
      <c r="BO62" s="232">
        <f t="shared" si="128"/>
        <v>0</v>
      </c>
      <c r="BP62" s="232">
        <f t="shared" si="128"/>
        <v>0</v>
      </c>
      <c r="BQ62" s="232">
        <f t="shared" si="128"/>
        <v>0</v>
      </c>
      <c r="BR62" s="232">
        <f t="shared" si="128"/>
        <v>0</v>
      </c>
      <c r="BS62" s="232">
        <f t="shared" si="128"/>
        <v>0</v>
      </c>
      <c r="BT62" s="232">
        <f t="shared" si="128"/>
        <v>0</v>
      </c>
      <c r="BU62" s="232">
        <f t="shared" si="128"/>
        <v>0</v>
      </c>
      <c r="BV62" s="232">
        <f t="shared" si="128"/>
        <v>0</v>
      </c>
      <c r="BW62" s="232">
        <f t="shared" si="128"/>
        <v>0</v>
      </c>
      <c r="BX62" s="232">
        <f t="shared" si="128"/>
        <v>0</v>
      </c>
      <c r="BY62" s="232">
        <f t="shared" si="128"/>
        <v>0</v>
      </c>
      <c r="BZ62" s="232">
        <f t="shared" si="128"/>
        <v>0</v>
      </c>
      <c r="CA62" s="232">
        <f t="shared" si="128"/>
        <v>0</v>
      </c>
      <c r="CB62" s="232">
        <f t="shared" si="128"/>
        <v>0</v>
      </c>
      <c r="CC62" s="232">
        <f t="shared" si="128"/>
        <v>0</v>
      </c>
      <c r="CD62" s="232">
        <f t="shared" si="128"/>
        <v>0</v>
      </c>
      <c r="CE62" s="232">
        <f t="shared" si="128"/>
        <v>0</v>
      </c>
      <c r="CF62" s="232">
        <f t="shared" si="128"/>
        <v>0</v>
      </c>
      <c r="CG62" s="232">
        <f t="shared" si="128"/>
        <v>0</v>
      </c>
      <c r="CH62" s="232">
        <f t="shared" si="128"/>
        <v>0</v>
      </c>
      <c r="CI62" s="232">
        <f t="shared" si="128"/>
        <v>0</v>
      </c>
      <c r="CJ62" s="232">
        <f t="shared" si="128"/>
        <v>0</v>
      </c>
      <c r="CK62" s="232">
        <f t="shared" si="128"/>
        <v>0</v>
      </c>
      <c r="CL62" s="232">
        <f t="shared" si="128"/>
        <v>0</v>
      </c>
      <c r="CM62" s="232">
        <f t="shared" si="128"/>
        <v>0</v>
      </c>
      <c r="CN62" s="232">
        <f t="shared" si="128"/>
        <v>0</v>
      </c>
      <c r="CO62" s="232">
        <f t="shared" si="128"/>
        <v>0</v>
      </c>
      <c r="CP62" s="232">
        <f t="shared" si="128"/>
        <v>0</v>
      </c>
      <c r="CQ62" s="232">
        <f t="shared" si="128"/>
        <v>0</v>
      </c>
      <c r="CR62" s="232">
        <f t="shared" si="128"/>
        <v>0</v>
      </c>
      <c r="CS62" s="232">
        <f t="shared" si="128"/>
        <v>0</v>
      </c>
      <c r="CT62" s="232">
        <f t="shared" si="128"/>
        <v>0</v>
      </c>
      <c r="CU62" s="232">
        <f t="shared" si="128"/>
        <v>0</v>
      </c>
      <c r="CV62" s="232">
        <f t="shared" si="128"/>
        <v>0</v>
      </c>
      <c r="CW62" s="232">
        <f t="shared" si="128"/>
        <v>0</v>
      </c>
      <c r="CX62" s="232">
        <f t="shared" si="128"/>
        <v>0</v>
      </c>
      <c r="CY62" s="232">
        <f t="shared" si="128"/>
        <v>0</v>
      </c>
      <c r="CZ62" s="232">
        <f t="shared" si="128"/>
        <v>0</v>
      </c>
      <c r="DA62" s="232">
        <f t="shared" si="128"/>
        <v>0</v>
      </c>
      <c r="DB62" s="232">
        <f t="shared" si="128"/>
        <v>0</v>
      </c>
      <c r="DC62" s="232">
        <f t="shared" si="128"/>
        <v>0</v>
      </c>
      <c r="DD62" s="232">
        <f t="shared" si="128"/>
        <v>0</v>
      </c>
      <c r="DE62" s="232">
        <f t="shared" si="128"/>
        <v>0</v>
      </c>
      <c r="DF62" s="232">
        <f t="shared" si="128"/>
        <v>0</v>
      </c>
      <c r="DG62" s="232">
        <f t="shared" si="128"/>
        <v>0</v>
      </c>
      <c r="DH62" s="232">
        <f t="shared" si="128"/>
        <v>0</v>
      </c>
      <c r="DI62" s="232">
        <f t="shared" si="128"/>
        <v>0</v>
      </c>
      <c r="DJ62" s="232">
        <f t="shared" si="128"/>
        <v>0</v>
      </c>
      <c r="DK62" s="232">
        <f t="shared" si="128"/>
        <v>0</v>
      </c>
      <c r="DL62" s="232">
        <f t="shared" si="128"/>
        <v>0</v>
      </c>
      <c r="DM62" s="232">
        <f t="shared" si="128"/>
        <v>0</v>
      </c>
      <c r="DN62" s="232">
        <f t="shared" si="128"/>
        <v>0</v>
      </c>
      <c r="DO62" s="232">
        <f t="shared" si="128"/>
        <v>0</v>
      </c>
      <c r="DP62" s="232">
        <f t="shared" si="128"/>
        <v>0</v>
      </c>
      <c r="DQ62" s="232">
        <f t="shared" si="128"/>
        <v>0</v>
      </c>
      <c r="DR62" s="232">
        <f t="shared" ref="DR62:GC62" si="129">DR61*DR60</f>
        <v>0</v>
      </c>
      <c r="DS62" s="232">
        <f t="shared" si="129"/>
        <v>0</v>
      </c>
      <c r="DT62" s="232">
        <f t="shared" si="129"/>
        <v>0</v>
      </c>
      <c r="DU62" s="232">
        <f t="shared" si="129"/>
        <v>0</v>
      </c>
      <c r="DV62" s="232">
        <f t="shared" si="129"/>
        <v>0</v>
      </c>
      <c r="DW62" s="232">
        <f t="shared" si="129"/>
        <v>0</v>
      </c>
      <c r="DX62" s="232">
        <f t="shared" si="129"/>
        <v>0</v>
      </c>
      <c r="DY62" s="232">
        <f t="shared" si="129"/>
        <v>0</v>
      </c>
      <c r="DZ62" s="232">
        <f t="shared" si="129"/>
        <v>0</v>
      </c>
      <c r="EA62" s="232">
        <f t="shared" si="129"/>
        <v>0</v>
      </c>
      <c r="EB62" s="232">
        <f t="shared" si="129"/>
        <v>0</v>
      </c>
      <c r="EC62" s="232">
        <f t="shared" si="129"/>
        <v>0</v>
      </c>
      <c r="ED62" s="232">
        <f t="shared" si="129"/>
        <v>0</v>
      </c>
      <c r="EE62" s="232">
        <f t="shared" si="129"/>
        <v>0</v>
      </c>
      <c r="EF62" s="232">
        <f t="shared" si="129"/>
        <v>0</v>
      </c>
      <c r="EG62" s="232">
        <f t="shared" si="129"/>
        <v>0</v>
      </c>
      <c r="EH62" s="232">
        <f t="shared" si="129"/>
        <v>0</v>
      </c>
      <c r="EI62" s="232">
        <f t="shared" si="129"/>
        <v>0</v>
      </c>
      <c r="EJ62" s="232">
        <f t="shared" si="129"/>
        <v>0</v>
      </c>
      <c r="EK62" s="232">
        <f t="shared" si="129"/>
        <v>0</v>
      </c>
      <c r="EL62" s="232">
        <f t="shared" si="129"/>
        <v>0</v>
      </c>
      <c r="EM62" s="232">
        <f t="shared" si="129"/>
        <v>0</v>
      </c>
      <c r="EN62" s="232">
        <f t="shared" si="129"/>
        <v>0</v>
      </c>
      <c r="EO62" s="232">
        <f t="shared" si="129"/>
        <v>0</v>
      </c>
      <c r="EP62" s="232">
        <f t="shared" si="129"/>
        <v>0</v>
      </c>
      <c r="EQ62" s="232">
        <f t="shared" si="129"/>
        <v>0</v>
      </c>
      <c r="ER62" s="232">
        <f t="shared" si="129"/>
        <v>0</v>
      </c>
      <c r="ES62" s="232">
        <f t="shared" si="129"/>
        <v>0</v>
      </c>
      <c r="ET62" s="232">
        <f t="shared" si="129"/>
        <v>0</v>
      </c>
      <c r="EU62" s="232">
        <f t="shared" si="129"/>
        <v>0</v>
      </c>
      <c r="EV62" s="232">
        <f t="shared" si="129"/>
        <v>0</v>
      </c>
      <c r="EW62" s="232">
        <f t="shared" si="129"/>
        <v>0</v>
      </c>
      <c r="EX62" s="232">
        <f t="shared" si="129"/>
        <v>0</v>
      </c>
      <c r="EY62" s="232">
        <f t="shared" si="129"/>
        <v>0</v>
      </c>
      <c r="EZ62" s="232">
        <f t="shared" si="129"/>
        <v>0</v>
      </c>
      <c r="FA62" s="232">
        <f t="shared" si="129"/>
        <v>0</v>
      </c>
      <c r="FB62" s="232">
        <f t="shared" si="129"/>
        <v>0</v>
      </c>
      <c r="FC62" s="232">
        <f t="shared" si="129"/>
        <v>0</v>
      </c>
      <c r="FD62" s="232">
        <f t="shared" si="129"/>
        <v>0</v>
      </c>
      <c r="FE62" s="232">
        <f t="shared" si="129"/>
        <v>0</v>
      </c>
      <c r="FF62" s="232">
        <f t="shared" si="129"/>
        <v>0</v>
      </c>
      <c r="FG62" s="232">
        <f t="shared" si="129"/>
        <v>0</v>
      </c>
      <c r="FH62" s="232">
        <f t="shared" si="129"/>
        <v>0</v>
      </c>
      <c r="FI62" s="232">
        <f t="shared" si="129"/>
        <v>0</v>
      </c>
      <c r="FJ62" s="232">
        <f t="shared" si="129"/>
        <v>0</v>
      </c>
      <c r="FK62" s="232">
        <f t="shared" si="129"/>
        <v>0</v>
      </c>
      <c r="FL62" s="232">
        <f t="shared" si="129"/>
        <v>0</v>
      </c>
      <c r="FM62" s="232">
        <f t="shared" si="129"/>
        <v>0</v>
      </c>
      <c r="FN62" s="232">
        <f t="shared" si="129"/>
        <v>0</v>
      </c>
      <c r="FO62" s="232">
        <f t="shared" si="129"/>
        <v>0</v>
      </c>
      <c r="FP62" s="232">
        <f t="shared" si="129"/>
        <v>0</v>
      </c>
      <c r="FQ62" s="232">
        <f t="shared" si="129"/>
        <v>0</v>
      </c>
      <c r="FR62" s="232">
        <f t="shared" si="129"/>
        <v>0</v>
      </c>
      <c r="FS62" s="232">
        <f t="shared" si="129"/>
        <v>0</v>
      </c>
      <c r="FT62" s="232">
        <f t="shared" si="129"/>
        <v>0</v>
      </c>
      <c r="FU62" s="232">
        <f t="shared" si="129"/>
        <v>0</v>
      </c>
      <c r="FV62" s="232">
        <f t="shared" si="129"/>
        <v>0</v>
      </c>
      <c r="FW62" s="232">
        <f t="shared" si="129"/>
        <v>0</v>
      </c>
      <c r="FX62" s="232">
        <f t="shared" si="129"/>
        <v>0</v>
      </c>
      <c r="FY62" s="232">
        <f t="shared" si="129"/>
        <v>0</v>
      </c>
      <c r="FZ62" s="232">
        <f t="shared" si="129"/>
        <v>0</v>
      </c>
      <c r="GA62" s="232">
        <f t="shared" si="129"/>
        <v>0</v>
      </c>
      <c r="GB62" s="232">
        <f t="shared" si="129"/>
        <v>0</v>
      </c>
      <c r="GC62" s="232">
        <f t="shared" si="129"/>
        <v>0</v>
      </c>
      <c r="GD62" s="232">
        <f t="shared" ref="GD62:IO62" si="130">GD61*GD60</f>
        <v>0</v>
      </c>
      <c r="GE62" s="232">
        <f t="shared" si="130"/>
        <v>0</v>
      </c>
      <c r="GF62" s="232">
        <f t="shared" si="130"/>
        <v>0</v>
      </c>
      <c r="GG62" s="232">
        <f t="shared" si="130"/>
        <v>0</v>
      </c>
      <c r="GH62" s="232">
        <f t="shared" si="130"/>
        <v>0</v>
      </c>
      <c r="GI62" s="232">
        <f t="shared" si="130"/>
        <v>0</v>
      </c>
      <c r="GJ62" s="232">
        <f t="shared" si="130"/>
        <v>0</v>
      </c>
      <c r="GK62" s="232">
        <f t="shared" si="130"/>
        <v>0</v>
      </c>
      <c r="GL62" s="232">
        <f t="shared" si="130"/>
        <v>0</v>
      </c>
      <c r="GM62" s="232">
        <f t="shared" si="130"/>
        <v>0</v>
      </c>
      <c r="GN62" s="232">
        <f t="shared" si="130"/>
        <v>0</v>
      </c>
      <c r="GO62" s="232">
        <f t="shared" si="130"/>
        <v>0</v>
      </c>
      <c r="GP62" s="232">
        <f t="shared" si="130"/>
        <v>0</v>
      </c>
      <c r="GQ62" s="232">
        <f t="shared" si="130"/>
        <v>0</v>
      </c>
      <c r="GR62" s="232">
        <f t="shared" si="130"/>
        <v>0</v>
      </c>
      <c r="GS62" s="232">
        <f t="shared" si="130"/>
        <v>0</v>
      </c>
      <c r="GT62" s="232">
        <f t="shared" si="130"/>
        <v>0</v>
      </c>
      <c r="GU62" s="232">
        <f t="shared" si="130"/>
        <v>0</v>
      </c>
      <c r="GV62" s="232">
        <f t="shared" si="130"/>
        <v>0</v>
      </c>
      <c r="GW62" s="232">
        <f t="shared" si="130"/>
        <v>0</v>
      </c>
      <c r="GX62" s="232">
        <f t="shared" si="130"/>
        <v>0</v>
      </c>
      <c r="GY62" s="232">
        <f t="shared" si="130"/>
        <v>0</v>
      </c>
      <c r="GZ62" s="232">
        <f t="shared" si="130"/>
        <v>0</v>
      </c>
      <c r="HA62" s="232">
        <f t="shared" si="130"/>
        <v>0</v>
      </c>
      <c r="HB62" s="232">
        <f t="shared" si="130"/>
        <v>0</v>
      </c>
      <c r="HC62" s="232">
        <f t="shared" si="130"/>
        <v>0</v>
      </c>
      <c r="HD62" s="232">
        <f t="shared" si="130"/>
        <v>0</v>
      </c>
      <c r="HE62" s="232">
        <f t="shared" si="130"/>
        <v>0</v>
      </c>
      <c r="HF62" s="232">
        <f t="shared" si="130"/>
        <v>0</v>
      </c>
      <c r="HG62" s="232">
        <f t="shared" si="130"/>
        <v>0</v>
      </c>
      <c r="HH62" s="232">
        <f t="shared" si="130"/>
        <v>0</v>
      </c>
      <c r="HI62" s="232">
        <f t="shared" si="130"/>
        <v>0</v>
      </c>
      <c r="HJ62" s="232">
        <f t="shared" si="130"/>
        <v>0</v>
      </c>
      <c r="HK62" s="232">
        <f t="shared" si="130"/>
        <v>0</v>
      </c>
      <c r="HL62" s="232">
        <f t="shared" si="130"/>
        <v>0</v>
      </c>
      <c r="HM62" s="232">
        <f t="shared" si="130"/>
        <v>0</v>
      </c>
      <c r="HN62" s="232">
        <f t="shared" si="130"/>
        <v>0</v>
      </c>
      <c r="HO62" s="232">
        <f t="shared" si="130"/>
        <v>0</v>
      </c>
      <c r="HP62" s="232">
        <f t="shared" si="130"/>
        <v>0</v>
      </c>
      <c r="HQ62" s="232">
        <f t="shared" si="130"/>
        <v>0</v>
      </c>
      <c r="HR62" s="232">
        <f t="shared" si="130"/>
        <v>0</v>
      </c>
      <c r="HS62" s="232">
        <f t="shared" si="130"/>
        <v>0</v>
      </c>
      <c r="HT62" s="232">
        <f t="shared" si="130"/>
        <v>0</v>
      </c>
      <c r="HU62" s="232">
        <f t="shared" si="130"/>
        <v>0</v>
      </c>
      <c r="HV62" s="232">
        <f t="shared" si="130"/>
        <v>0</v>
      </c>
      <c r="HW62" s="232">
        <f t="shared" si="130"/>
        <v>0</v>
      </c>
      <c r="HX62" s="232">
        <f t="shared" si="130"/>
        <v>0</v>
      </c>
      <c r="HY62" s="232">
        <f t="shared" si="130"/>
        <v>0</v>
      </c>
      <c r="HZ62" s="232">
        <f t="shared" si="130"/>
        <v>0</v>
      </c>
      <c r="IA62" s="232">
        <f t="shared" si="130"/>
        <v>0</v>
      </c>
      <c r="IB62" s="232">
        <f t="shared" si="130"/>
        <v>0</v>
      </c>
      <c r="IC62" s="232">
        <f t="shared" si="130"/>
        <v>0</v>
      </c>
      <c r="ID62" s="232">
        <f t="shared" si="130"/>
        <v>0</v>
      </c>
      <c r="IE62" s="232">
        <f t="shared" si="130"/>
        <v>0</v>
      </c>
      <c r="IF62" s="232">
        <f t="shared" si="130"/>
        <v>0</v>
      </c>
      <c r="IG62" s="232">
        <f t="shared" si="130"/>
        <v>0</v>
      </c>
      <c r="IH62" s="232">
        <f t="shared" si="130"/>
        <v>0</v>
      </c>
      <c r="II62" s="232">
        <f t="shared" si="130"/>
        <v>0</v>
      </c>
      <c r="IJ62" s="232">
        <f t="shared" si="130"/>
        <v>0</v>
      </c>
      <c r="IK62" s="232">
        <f t="shared" si="130"/>
        <v>0</v>
      </c>
      <c r="IL62" s="232">
        <f t="shared" si="130"/>
        <v>0</v>
      </c>
      <c r="IM62" s="232">
        <f t="shared" si="130"/>
        <v>0</v>
      </c>
      <c r="IN62" s="232">
        <f t="shared" si="130"/>
        <v>0</v>
      </c>
      <c r="IO62" s="232">
        <f t="shared" si="130"/>
        <v>0</v>
      </c>
      <c r="IP62" s="232">
        <f t="shared" ref="IP62:KU62" si="131">IP61*IP60</f>
        <v>0</v>
      </c>
      <c r="IQ62" s="232">
        <f t="shared" si="131"/>
        <v>0</v>
      </c>
      <c r="IR62" s="232">
        <f t="shared" si="131"/>
        <v>0</v>
      </c>
      <c r="IS62" s="232">
        <f t="shared" si="131"/>
        <v>0</v>
      </c>
      <c r="IT62" s="232">
        <f t="shared" si="131"/>
        <v>0</v>
      </c>
      <c r="IU62" s="232">
        <f t="shared" si="131"/>
        <v>0</v>
      </c>
      <c r="IV62" s="232">
        <f t="shared" si="131"/>
        <v>0</v>
      </c>
      <c r="IW62" s="232">
        <f t="shared" si="131"/>
        <v>0</v>
      </c>
      <c r="IX62" s="232">
        <f t="shared" si="131"/>
        <v>0</v>
      </c>
      <c r="IY62" s="232">
        <f t="shared" si="131"/>
        <v>0</v>
      </c>
      <c r="IZ62" s="232">
        <f t="shared" si="131"/>
        <v>0</v>
      </c>
      <c r="JA62" s="232">
        <f t="shared" si="131"/>
        <v>0</v>
      </c>
      <c r="JB62" s="232">
        <f t="shared" si="131"/>
        <v>0</v>
      </c>
      <c r="JC62" s="232">
        <f t="shared" si="131"/>
        <v>0</v>
      </c>
      <c r="JD62" s="232">
        <f t="shared" si="131"/>
        <v>0</v>
      </c>
      <c r="JE62" s="232">
        <f t="shared" si="131"/>
        <v>0</v>
      </c>
      <c r="JF62" s="232">
        <f t="shared" si="131"/>
        <v>0</v>
      </c>
      <c r="JG62" s="232">
        <f t="shared" si="131"/>
        <v>0</v>
      </c>
      <c r="JH62" s="232">
        <f t="shared" si="131"/>
        <v>0</v>
      </c>
      <c r="JI62" s="232">
        <f t="shared" si="131"/>
        <v>0</v>
      </c>
      <c r="JJ62" s="232">
        <f t="shared" si="131"/>
        <v>0</v>
      </c>
      <c r="JK62" s="232">
        <f t="shared" si="131"/>
        <v>0</v>
      </c>
      <c r="JL62" s="232">
        <f t="shared" si="131"/>
        <v>0</v>
      </c>
      <c r="JM62" s="232">
        <f t="shared" si="131"/>
        <v>0</v>
      </c>
      <c r="JN62" s="232">
        <f t="shared" si="131"/>
        <v>0</v>
      </c>
      <c r="JO62" s="232">
        <f t="shared" si="131"/>
        <v>0</v>
      </c>
      <c r="JP62" s="232">
        <f t="shared" si="131"/>
        <v>0</v>
      </c>
      <c r="JQ62" s="232">
        <f t="shared" si="131"/>
        <v>0</v>
      </c>
      <c r="JR62" s="232">
        <f t="shared" si="131"/>
        <v>0</v>
      </c>
      <c r="JS62" s="232">
        <f t="shared" si="131"/>
        <v>0</v>
      </c>
      <c r="JT62" s="232">
        <f t="shared" si="131"/>
        <v>0</v>
      </c>
      <c r="JU62" s="232">
        <f t="shared" si="131"/>
        <v>0</v>
      </c>
      <c r="JV62" s="232">
        <f t="shared" si="131"/>
        <v>0</v>
      </c>
      <c r="JW62" s="232">
        <f t="shared" si="131"/>
        <v>0</v>
      </c>
      <c r="JX62" s="232">
        <f t="shared" si="131"/>
        <v>0</v>
      </c>
      <c r="JY62" s="232">
        <f t="shared" si="131"/>
        <v>0</v>
      </c>
      <c r="JZ62" s="232">
        <f t="shared" si="131"/>
        <v>0</v>
      </c>
      <c r="KA62" s="232">
        <f t="shared" si="131"/>
        <v>0</v>
      </c>
      <c r="KB62" s="232">
        <f t="shared" si="131"/>
        <v>0</v>
      </c>
      <c r="KC62" s="232">
        <f t="shared" si="131"/>
        <v>0</v>
      </c>
      <c r="KD62" s="232">
        <f t="shared" si="131"/>
        <v>0</v>
      </c>
      <c r="KE62" s="232">
        <f t="shared" si="131"/>
        <v>0</v>
      </c>
      <c r="KF62" s="232">
        <f t="shared" si="131"/>
        <v>0</v>
      </c>
      <c r="KG62" s="232">
        <f t="shared" si="131"/>
        <v>0</v>
      </c>
      <c r="KH62" s="232">
        <f t="shared" si="131"/>
        <v>0</v>
      </c>
      <c r="KI62" s="232">
        <f t="shared" si="131"/>
        <v>0</v>
      </c>
      <c r="KJ62" s="232">
        <f t="shared" si="131"/>
        <v>0</v>
      </c>
      <c r="KK62" s="232">
        <f t="shared" si="131"/>
        <v>0</v>
      </c>
      <c r="KL62" s="232">
        <f t="shared" si="131"/>
        <v>0</v>
      </c>
      <c r="KM62" s="232">
        <f t="shared" si="131"/>
        <v>0</v>
      </c>
      <c r="KN62" s="232">
        <f t="shared" si="131"/>
        <v>0</v>
      </c>
      <c r="KO62" s="232">
        <f t="shared" si="131"/>
        <v>0</v>
      </c>
      <c r="KP62" s="232">
        <f t="shared" si="131"/>
        <v>0</v>
      </c>
      <c r="KQ62" s="232">
        <f t="shared" si="131"/>
        <v>0</v>
      </c>
      <c r="KR62" s="232">
        <f t="shared" si="131"/>
        <v>0</v>
      </c>
      <c r="KS62" s="232">
        <f t="shared" si="131"/>
        <v>0</v>
      </c>
      <c r="KT62" s="232">
        <f t="shared" si="131"/>
        <v>0</v>
      </c>
      <c r="KU62" s="232">
        <f t="shared" si="131"/>
        <v>0</v>
      </c>
    </row>
    <row r="63" spans="2:307" x14ac:dyDescent="0.15">
      <c r="B63" s="215">
        <f t="shared" si="101"/>
        <v>29</v>
      </c>
      <c r="C63" s="222" t="s">
        <v>705</v>
      </c>
      <c r="D63" s="222"/>
      <c r="E63" s="223" t="s">
        <v>709</v>
      </c>
      <c r="F63" s="224"/>
      <c r="G63" s="231">
        <f t="shared" si="121"/>
        <v>0</v>
      </c>
      <c r="H63" s="232">
        <f>H61-H62</f>
        <v>0</v>
      </c>
      <c r="I63" s="232">
        <f t="shared" ref="I63:BE63" si="132">I61-I62</f>
        <v>0</v>
      </c>
      <c r="J63" s="232">
        <f t="shared" si="132"/>
        <v>0</v>
      </c>
      <c r="K63" s="232">
        <f t="shared" si="132"/>
        <v>0</v>
      </c>
      <c r="L63" s="232">
        <f t="shared" si="132"/>
        <v>0</v>
      </c>
      <c r="M63" s="232">
        <f t="shared" si="132"/>
        <v>0</v>
      </c>
      <c r="N63" s="232">
        <f t="shared" si="132"/>
        <v>0</v>
      </c>
      <c r="O63" s="232">
        <f t="shared" si="132"/>
        <v>0</v>
      </c>
      <c r="P63" s="232">
        <f t="shared" si="132"/>
        <v>0</v>
      </c>
      <c r="Q63" s="232">
        <f t="shared" si="132"/>
        <v>0</v>
      </c>
      <c r="R63" s="232">
        <f t="shared" si="132"/>
        <v>0</v>
      </c>
      <c r="S63" s="232">
        <f t="shared" si="132"/>
        <v>0</v>
      </c>
      <c r="T63" s="232">
        <f t="shared" si="132"/>
        <v>0</v>
      </c>
      <c r="U63" s="232">
        <f t="shared" si="132"/>
        <v>0</v>
      </c>
      <c r="V63" s="232">
        <f t="shared" si="132"/>
        <v>0</v>
      </c>
      <c r="W63" s="232">
        <f t="shared" si="132"/>
        <v>0</v>
      </c>
      <c r="X63" s="232">
        <f t="shared" si="132"/>
        <v>0</v>
      </c>
      <c r="Y63" s="232">
        <f t="shared" si="132"/>
        <v>0</v>
      </c>
      <c r="Z63" s="232">
        <f t="shared" si="132"/>
        <v>0</v>
      </c>
      <c r="AA63" s="232">
        <f t="shared" si="132"/>
        <v>0</v>
      </c>
      <c r="AB63" s="232">
        <f t="shared" si="132"/>
        <v>0</v>
      </c>
      <c r="AC63" s="232">
        <f t="shared" si="132"/>
        <v>0</v>
      </c>
      <c r="AD63" s="232">
        <f t="shared" si="132"/>
        <v>0</v>
      </c>
      <c r="AE63" s="232">
        <f t="shared" si="132"/>
        <v>0</v>
      </c>
      <c r="AF63" s="232">
        <f t="shared" si="132"/>
        <v>0</v>
      </c>
      <c r="AG63" s="232">
        <f t="shared" si="132"/>
        <v>0</v>
      </c>
      <c r="AH63" s="232">
        <f t="shared" si="132"/>
        <v>0</v>
      </c>
      <c r="AI63" s="232">
        <f t="shared" si="132"/>
        <v>0</v>
      </c>
      <c r="AJ63" s="232">
        <f t="shared" si="132"/>
        <v>0</v>
      </c>
      <c r="AK63" s="232">
        <f t="shared" si="132"/>
        <v>0</v>
      </c>
      <c r="AL63" s="232">
        <f t="shared" si="132"/>
        <v>0</v>
      </c>
      <c r="AM63" s="232">
        <f t="shared" si="132"/>
        <v>0</v>
      </c>
      <c r="AN63" s="232">
        <f t="shared" si="132"/>
        <v>0</v>
      </c>
      <c r="AO63" s="232">
        <f t="shared" si="132"/>
        <v>0</v>
      </c>
      <c r="AP63" s="232">
        <f t="shared" si="132"/>
        <v>0</v>
      </c>
      <c r="AQ63" s="232">
        <f t="shared" si="132"/>
        <v>0</v>
      </c>
      <c r="AR63" s="232">
        <f t="shared" si="132"/>
        <v>0</v>
      </c>
      <c r="AS63" s="232">
        <f t="shared" si="132"/>
        <v>0</v>
      </c>
      <c r="AT63" s="232">
        <f t="shared" si="132"/>
        <v>0</v>
      </c>
      <c r="AU63" s="232">
        <f t="shared" si="132"/>
        <v>0</v>
      </c>
      <c r="AV63" s="232">
        <f t="shared" si="132"/>
        <v>0</v>
      </c>
      <c r="AW63" s="232">
        <f t="shared" si="132"/>
        <v>0</v>
      </c>
      <c r="AX63" s="232">
        <f t="shared" si="132"/>
        <v>0</v>
      </c>
      <c r="AY63" s="232">
        <f t="shared" si="132"/>
        <v>0</v>
      </c>
      <c r="AZ63" s="232">
        <f t="shared" si="132"/>
        <v>0</v>
      </c>
      <c r="BA63" s="232">
        <f t="shared" si="132"/>
        <v>0</v>
      </c>
      <c r="BB63" s="232">
        <f t="shared" si="132"/>
        <v>0</v>
      </c>
      <c r="BC63" s="232">
        <f t="shared" si="132"/>
        <v>0</v>
      </c>
      <c r="BD63" s="232">
        <f t="shared" si="132"/>
        <v>0</v>
      </c>
      <c r="BE63" s="232">
        <f t="shared" si="132"/>
        <v>0</v>
      </c>
      <c r="BF63" s="232">
        <f t="shared" ref="BF63:DQ63" si="133">BF61-BF62</f>
        <v>0</v>
      </c>
      <c r="BG63" s="232">
        <f t="shared" si="133"/>
        <v>0</v>
      </c>
      <c r="BH63" s="232">
        <f t="shared" si="133"/>
        <v>0</v>
      </c>
      <c r="BI63" s="232">
        <f t="shared" si="133"/>
        <v>0</v>
      </c>
      <c r="BJ63" s="232">
        <f t="shared" si="133"/>
        <v>0</v>
      </c>
      <c r="BK63" s="232">
        <f t="shared" si="133"/>
        <v>0</v>
      </c>
      <c r="BL63" s="232">
        <f t="shared" si="133"/>
        <v>0</v>
      </c>
      <c r="BM63" s="232">
        <f t="shared" si="133"/>
        <v>0</v>
      </c>
      <c r="BN63" s="232">
        <f t="shared" si="133"/>
        <v>0</v>
      </c>
      <c r="BO63" s="232">
        <f t="shared" si="133"/>
        <v>0</v>
      </c>
      <c r="BP63" s="232">
        <f t="shared" si="133"/>
        <v>0</v>
      </c>
      <c r="BQ63" s="232">
        <f t="shared" si="133"/>
        <v>0</v>
      </c>
      <c r="BR63" s="232">
        <f t="shared" si="133"/>
        <v>0</v>
      </c>
      <c r="BS63" s="232">
        <f t="shared" si="133"/>
        <v>0</v>
      </c>
      <c r="BT63" s="232">
        <f t="shared" si="133"/>
        <v>0</v>
      </c>
      <c r="BU63" s="232">
        <f t="shared" si="133"/>
        <v>0</v>
      </c>
      <c r="BV63" s="232">
        <f t="shared" si="133"/>
        <v>0</v>
      </c>
      <c r="BW63" s="232">
        <f t="shared" si="133"/>
        <v>0</v>
      </c>
      <c r="BX63" s="232">
        <f t="shared" si="133"/>
        <v>0</v>
      </c>
      <c r="BY63" s="232">
        <f t="shared" si="133"/>
        <v>0</v>
      </c>
      <c r="BZ63" s="232">
        <f t="shared" si="133"/>
        <v>0</v>
      </c>
      <c r="CA63" s="232">
        <f t="shared" si="133"/>
        <v>0</v>
      </c>
      <c r="CB63" s="232">
        <f t="shared" si="133"/>
        <v>0</v>
      </c>
      <c r="CC63" s="232">
        <f t="shared" si="133"/>
        <v>0</v>
      </c>
      <c r="CD63" s="232">
        <f t="shared" si="133"/>
        <v>0</v>
      </c>
      <c r="CE63" s="232">
        <f t="shared" si="133"/>
        <v>0</v>
      </c>
      <c r="CF63" s="232">
        <f t="shared" si="133"/>
        <v>0</v>
      </c>
      <c r="CG63" s="232">
        <f t="shared" si="133"/>
        <v>0</v>
      </c>
      <c r="CH63" s="232">
        <f t="shared" si="133"/>
        <v>0</v>
      </c>
      <c r="CI63" s="232">
        <f t="shared" si="133"/>
        <v>0</v>
      </c>
      <c r="CJ63" s="232">
        <f t="shared" si="133"/>
        <v>0</v>
      </c>
      <c r="CK63" s="232">
        <f t="shared" si="133"/>
        <v>0</v>
      </c>
      <c r="CL63" s="232">
        <f t="shared" si="133"/>
        <v>0</v>
      </c>
      <c r="CM63" s="232">
        <f t="shared" si="133"/>
        <v>0</v>
      </c>
      <c r="CN63" s="232">
        <f t="shared" si="133"/>
        <v>0</v>
      </c>
      <c r="CO63" s="232">
        <f t="shared" si="133"/>
        <v>0</v>
      </c>
      <c r="CP63" s="232">
        <f t="shared" si="133"/>
        <v>0</v>
      </c>
      <c r="CQ63" s="232">
        <f t="shared" si="133"/>
        <v>0</v>
      </c>
      <c r="CR63" s="232">
        <f t="shared" si="133"/>
        <v>0</v>
      </c>
      <c r="CS63" s="232">
        <f t="shared" si="133"/>
        <v>0</v>
      </c>
      <c r="CT63" s="232">
        <f t="shared" si="133"/>
        <v>0</v>
      </c>
      <c r="CU63" s="232">
        <f t="shared" si="133"/>
        <v>0</v>
      </c>
      <c r="CV63" s="232">
        <f t="shared" si="133"/>
        <v>0</v>
      </c>
      <c r="CW63" s="232">
        <f t="shared" si="133"/>
        <v>0</v>
      </c>
      <c r="CX63" s="232">
        <f t="shared" si="133"/>
        <v>0</v>
      </c>
      <c r="CY63" s="232">
        <f t="shared" si="133"/>
        <v>0</v>
      </c>
      <c r="CZ63" s="232">
        <f t="shared" si="133"/>
        <v>0</v>
      </c>
      <c r="DA63" s="232">
        <f t="shared" si="133"/>
        <v>0</v>
      </c>
      <c r="DB63" s="232">
        <f t="shared" si="133"/>
        <v>0</v>
      </c>
      <c r="DC63" s="232">
        <f t="shared" si="133"/>
        <v>0</v>
      </c>
      <c r="DD63" s="232">
        <f t="shared" si="133"/>
        <v>0</v>
      </c>
      <c r="DE63" s="232">
        <f t="shared" si="133"/>
        <v>0</v>
      </c>
      <c r="DF63" s="232">
        <f t="shared" si="133"/>
        <v>0</v>
      </c>
      <c r="DG63" s="232">
        <f t="shared" si="133"/>
        <v>0</v>
      </c>
      <c r="DH63" s="232">
        <f t="shared" si="133"/>
        <v>0</v>
      </c>
      <c r="DI63" s="232">
        <f t="shared" si="133"/>
        <v>0</v>
      </c>
      <c r="DJ63" s="232">
        <f t="shared" si="133"/>
        <v>0</v>
      </c>
      <c r="DK63" s="232">
        <f t="shared" si="133"/>
        <v>0</v>
      </c>
      <c r="DL63" s="232">
        <f t="shared" si="133"/>
        <v>0</v>
      </c>
      <c r="DM63" s="232">
        <f t="shared" si="133"/>
        <v>0</v>
      </c>
      <c r="DN63" s="232">
        <f t="shared" si="133"/>
        <v>0</v>
      </c>
      <c r="DO63" s="232">
        <f t="shared" si="133"/>
        <v>0</v>
      </c>
      <c r="DP63" s="232">
        <f t="shared" si="133"/>
        <v>0</v>
      </c>
      <c r="DQ63" s="232">
        <f t="shared" si="133"/>
        <v>0</v>
      </c>
      <c r="DR63" s="232">
        <f t="shared" ref="DR63:GC63" si="134">DR61-DR62</f>
        <v>0</v>
      </c>
      <c r="DS63" s="232">
        <f t="shared" si="134"/>
        <v>0</v>
      </c>
      <c r="DT63" s="232">
        <f t="shared" si="134"/>
        <v>0</v>
      </c>
      <c r="DU63" s="232">
        <f t="shared" si="134"/>
        <v>0</v>
      </c>
      <c r="DV63" s="232">
        <f t="shared" si="134"/>
        <v>0</v>
      </c>
      <c r="DW63" s="232">
        <f t="shared" si="134"/>
        <v>0</v>
      </c>
      <c r="DX63" s="232">
        <f t="shared" si="134"/>
        <v>0</v>
      </c>
      <c r="DY63" s="232">
        <f t="shared" si="134"/>
        <v>0</v>
      </c>
      <c r="DZ63" s="232">
        <f t="shared" si="134"/>
        <v>0</v>
      </c>
      <c r="EA63" s="232">
        <f t="shared" si="134"/>
        <v>0</v>
      </c>
      <c r="EB63" s="232">
        <f t="shared" si="134"/>
        <v>0</v>
      </c>
      <c r="EC63" s="232">
        <f t="shared" si="134"/>
        <v>0</v>
      </c>
      <c r="ED63" s="232">
        <f t="shared" si="134"/>
        <v>0</v>
      </c>
      <c r="EE63" s="232">
        <f t="shared" si="134"/>
        <v>0</v>
      </c>
      <c r="EF63" s="232">
        <f t="shared" si="134"/>
        <v>0</v>
      </c>
      <c r="EG63" s="232">
        <f t="shared" si="134"/>
        <v>0</v>
      </c>
      <c r="EH63" s="232">
        <f t="shared" si="134"/>
        <v>0</v>
      </c>
      <c r="EI63" s="232">
        <f t="shared" si="134"/>
        <v>0</v>
      </c>
      <c r="EJ63" s="232">
        <f t="shared" si="134"/>
        <v>0</v>
      </c>
      <c r="EK63" s="232">
        <f t="shared" si="134"/>
        <v>0</v>
      </c>
      <c r="EL63" s="232">
        <f t="shared" si="134"/>
        <v>0</v>
      </c>
      <c r="EM63" s="232">
        <f t="shared" si="134"/>
        <v>0</v>
      </c>
      <c r="EN63" s="232">
        <f t="shared" si="134"/>
        <v>0</v>
      </c>
      <c r="EO63" s="232">
        <f t="shared" si="134"/>
        <v>0</v>
      </c>
      <c r="EP63" s="232">
        <f t="shared" si="134"/>
        <v>0</v>
      </c>
      <c r="EQ63" s="232">
        <f t="shared" si="134"/>
        <v>0</v>
      </c>
      <c r="ER63" s="232">
        <f t="shared" si="134"/>
        <v>0</v>
      </c>
      <c r="ES63" s="232">
        <f t="shared" si="134"/>
        <v>0</v>
      </c>
      <c r="ET63" s="232">
        <f t="shared" si="134"/>
        <v>0</v>
      </c>
      <c r="EU63" s="232">
        <f t="shared" si="134"/>
        <v>0</v>
      </c>
      <c r="EV63" s="232">
        <f t="shared" si="134"/>
        <v>0</v>
      </c>
      <c r="EW63" s="232">
        <f t="shared" si="134"/>
        <v>0</v>
      </c>
      <c r="EX63" s="232">
        <f t="shared" si="134"/>
        <v>0</v>
      </c>
      <c r="EY63" s="232">
        <f t="shared" si="134"/>
        <v>0</v>
      </c>
      <c r="EZ63" s="232">
        <f t="shared" si="134"/>
        <v>0</v>
      </c>
      <c r="FA63" s="232">
        <f t="shared" si="134"/>
        <v>0</v>
      </c>
      <c r="FB63" s="232">
        <f t="shared" si="134"/>
        <v>0</v>
      </c>
      <c r="FC63" s="232">
        <f t="shared" si="134"/>
        <v>0</v>
      </c>
      <c r="FD63" s="232">
        <f t="shared" si="134"/>
        <v>0</v>
      </c>
      <c r="FE63" s="232">
        <f t="shared" si="134"/>
        <v>0</v>
      </c>
      <c r="FF63" s="232">
        <f t="shared" si="134"/>
        <v>0</v>
      </c>
      <c r="FG63" s="232">
        <f t="shared" si="134"/>
        <v>0</v>
      </c>
      <c r="FH63" s="232">
        <f t="shared" si="134"/>
        <v>0</v>
      </c>
      <c r="FI63" s="232">
        <f t="shared" si="134"/>
        <v>0</v>
      </c>
      <c r="FJ63" s="232">
        <f t="shared" si="134"/>
        <v>0</v>
      </c>
      <c r="FK63" s="232">
        <f t="shared" si="134"/>
        <v>0</v>
      </c>
      <c r="FL63" s="232">
        <f t="shared" si="134"/>
        <v>0</v>
      </c>
      <c r="FM63" s="232">
        <f t="shared" si="134"/>
        <v>0</v>
      </c>
      <c r="FN63" s="232">
        <f t="shared" si="134"/>
        <v>0</v>
      </c>
      <c r="FO63" s="232">
        <f t="shared" si="134"/>
        <v>0</v>
      </c>
      <c r="FP63" s="232">
        <f t="shared" si="134"/>
        <v>0</v>
      </c>
      <c r="FQ63" s="232">
        <f t="shared" si="134"/>
        <v>0</v>
      </c>
      <c r="FR63" s="232">
        <f t="shared" si="134"/>
        <v>0</v>
      </c>
      <c r="FS63" s="232">
        <f t="shared" si="134"/>
        <v>0</v>
      </c>
      <c r="FT63" s="232">
        <f t="shared" si="134"/>
        <v>0</v>
      </c>
      <c r="FU63" s="232">
        <f t="shared" si="134"/>
        <v>0</v>
      </c>
      <c r="FV63" s="232">
        <f t="shared" si="134"/>
        <v>0</v>
      </c>
      <c r="FW63" s="232">
        <f t="shared" si="134"/>
        <v>0</v>
      </c>
      <c r="FX63" s="232">
        <f t="shared" si="134"/>
        <v>0</v>
      </c>
      <c r="FY63" s="232">
        <f t="shared" si="134"/>
        <v>0</v>
      </c>
      <c r="FZ63" s="232">
        <f t="shared" si="134"/>
        <v>0</v>
      </c>
      <c r="GA63" s="232">
        <f t="shared" si="134"/>
        <v>0</v>
      </c>
      <c r="GB63" s="232">
        <f t="shared" si="134"/>
        <v>0</v>
      </c>
      <c r="GC63" s="232">
        <f t="shared" si="134"/>
        <v>0</v>
      </c>
      <c r="GD63" s="232">
        <f t="shared" ref="GD63:IO63" si="135">GD61-GD62</f>
        <v>0</v>
      </c>
      <c r="GE63" s="232">
        <f t="shared" si="135"/>
        <v>0</v>
      </c>
      <c r="GF63" s="232">
        <f t="shared" si="135"/>
        <v>0</v>
      </c>
      <c r="GG63" s="232">
        <f t="shared" si="135"/>
        <v>0</v>
      </c>
      <c r="GH63" s="232">
        <f t="shared" si="135"/>
        <v>0</v>
      </c>
      <c r="GI63" s="232">
        <f t="shared" si="135"/>
        <v>0</v>
      </c>
      <c r="GJ63" s="232">
        <f t="shared" si="135"/>
        <v>0</v>
      </c>
      <c r="GK63" s="232">
        <f t="shared" si="135"/>
        <v>0</v>
      </c>
      <c r="GL63" s="232">
        <f t="shared" si="135"/>
        <v>0</v>
      </c>
      <c r="GM63" s="232">
        <f t="shared" si="135"/>
        <v>0</v>
      </c>
      <c r="GN63" s="232">
        <f t="shared" si="135"/>
        <v>0</v>
      </c>
      <c r="GO63" s="232">
        <f t="shared" si="135"/>
        <v>0</v>
      </c>
      <c r="GP63" s="232">
        <f t="shared" si="135"/>
        <v>0</v>
      </c>
      <c r="GQ63" s="232">
        <f t="shared" si="135"/>
        <v>0</v>
      </c>
      <c r="GR63" s="232">
        <f t="shared" si="135"/>
        <v>0</v>
      </c>
      <c r="GS63" s="232">
        <f t="shared" si="135"/>
        <v>0</v>
      </c>
      <c r="GT63" s="232">
        <f t="shared" si="135"/>
        <v>0</v>
      </c>
      <c r="GU63" s="232">
        <f t="shared" si="135"/>
        <v>0</v>
      </c>
      <c r="GV63" s="232">
        <f t="shared" si="135"/>
        <v>0</v>
      </c>
      <c r="GW63" s="232">
        <f t="shared" si="135"/>
        <v>0</v>
      </c>
      <c r="GX63" s="232">
        <f t="shared" si="135"/>
        <v>0</v>
      </c>
      <c r="GY63" s="232">
        <f t="shared" si="135"/>
        <v>0</v>
      </c>
      <c r="GZ63" s="232">
        <f t="shared" si="135"/>
        <v>0</v>
      </c>
      <c r="HA63" s="232">
        <f t="shared" si="135"/>
        <v>0</v>
      </c>
      <c r="HB63" s="232">
        <f t="shared" si="135"/>
        <v>0</v>
      </c>
      <c r="HC63" s="232">
        <f t="shared" si="135"/>
        <v>0</v>
      </c>
      <c r="HD63" s="232">
        <f t="shared" si="135"/>
        <v>0</v>
      </c>
      <c r="HE63" s="232">
        <f t="shared" si="135"/>
        <v>0</v>
      </c>
      <c r="HF63" s="232">
        <f t="shared" si="135"/>
        <v>0</v>
      </c>
      <c r="HG63" s="232">
        <f t="shared" si="135"/>
        <v>0</v>
      </c>
      <c r="HH63" s="232">
        <f t="shared" si="135"/>
        <v>0</v>
      </c>
      <c r="HI63" s="232">
        <f t="shared" si="135"/>
        <v>0</v>
      </c>
      <c r="HJ63" s="232">
        <f t="shared" si="135"/>
        <v>0</v>
      </c>
      <c r="HK63" s="232">
        <f t="shared" si="135"/>
        <v>0</v>
      </c>
      <c r="HL63" s="232">
        <f t="shared" si="135"/>
        <v>0</v>
      </c>
      <c r="HM63" s="232">
        <f t="shared" si="135"/>
        <v>0</v>
      </c>
      <c r="HN63" s="232">
        <f t="shared" si="135"/>
        <v>0</v>
      </c>
      <c r="HO63" s="232">
        <f t="shared" si="135"/>
        <v>0</v>
      </c>
      <c r="HP63" s="232">
        <f t="shared" si="135"/>
        <v>0</v>
      </c>
      <c r="HQ63" s="232">
        <f t="shared" si="135"/>
        <v>0</v>
      </c>
      <c r="HR63" s="232">
        <f t="shared" si="135"/>
        <v>0</v>
      </c>
      <c r="HS63" s="232">
        <f t="shared" si="135"/>
        <v>0</v>
      </c>
      <c r="HT63" s="232">
        <f t="shared" si="135"/>
        <v>0</v>
      </c>
      <c r="HU63" s="232">
        <f t="shared" si="135"/>
        <v>0</v>
      </c>
      <c r="HV63" s="232">
        <f t="shared" si="135"/>
        <v>0</v>
      </c>
      <c r="HW63" s="232">
        <f t="shared" si="135"/>
        <v>0</v>
      </c>
      <c r="HX63" s="232">
        <f t="shared" si="135"/>
        <v>0</v>
      </c>
      <c r="HY63" s="232">
        <f t="shared" si="135"/>
        <v>0</v>
      </c>
      <c r="HZ63" s="232">
        <f t="shared" si="135"/>
        <v>0</v>
      </c>
      <c r="IA63" s="232">
        <f t="shared" si="135"/>
        <v>0</v>
      </c>
      <c r="IB63" s="232">
        <f t="shared" si="135"/>
        <v>0</v>
      </c>
      <c r="IC63" s="232">
        <f t="shared" si="135"/>
        <v>0</v>
      </c>
      <c r="ID63" s="232">
        <f t="shared" si="135"/>
        <v>0</v>
      </c>
      <c r="IE63" s="232">
        <f t="shared" si="135"/>
        <v>0</v>
      </c>
      <c r="IF63" s="232">
        <f t="shared" si="135"/>
        <v>0</v>
      </c>
      <c r="IG63" s="232">
        <f t="shared" si="135"/>
        <v>0</v>
      </c>
      <c r="IH63" s="232">
        <f t="shared" si="135"/>
        <v>0</v>
      </c>
      <c r="II63" s="232">
        <f t="shared" si="135"/>
        <v>0</v>
      </c>
      <c r="IJ63" s="232">
        <f t="shared" si="135"/>
        <v>0</v>
      </c>
      <c r="IK63" s="232">
        <f t="shared" si="135"/>
        <v>0</v>
      </c>
      <c r="IL63" s="232">
        <f t="shared" si="135"/>
        <v>0</v>
      </c>
      <c r="IM63" s="232">
        <f t="shared" si="135"/>
        <v>0</v>
      </c>
      <c r="IN63" s="232">
        <f t="shared" si="135"/>
        <v>0</v>
      </c>
      <c r="IO63" s="232">
        <f t="shared" si="135"/>
        <v>0</v>
      </c>
      <c r="IP63" s="232">
        <f t="shared" ref="IP63:KU63" si="136">IP61-IP62</f>
        <v>0</v>
      </c>
      <c r="IQ63" s="232">
        <f t="shared" si="136"/>
        <v>0</v>
      </c>
      <c r="IR63" s="232">
        <f t="shared" si="136"/>
        <v>0</v>
      </c>
      <c r="IS63" s="232">
        <f t="shared" si="136"/>
        <v>0</v>
      </c>
      <c r="IT63" s="232">
        <f t="shared" si="136"/>
        <v>0</v>
      </c>
      <c r="IU63" s="232">
        <f t="shared" si="136"/>
        <v>0</v>
      </c>
      <c r="IV63" s="232">
        <f t="shared" si="136"/>
        <v>0</v>
      </c>
      <c r="IW63" s="232">
        <f t="shared" si="136"/>
        <v>0</v>
      </c>
      <c r="IX63" s="232">
        <f t="shared" si="136"/>
        <v>0</v>
      </c>
      <c r="IY63" s="232">
        <f t="shared" si="136"/>
        <v>0</v>
      </c>
      <c r="IZ63" s="232">
        <f t="shared" si="136"/>
        <v>0</v>
      </c>
      <c r="JA63" s="232">
        <f t="shared" si="136"/>
        <v>0</v>
      </c>
      <c r="JB63" s="232">
        <f t="shared" si="136"/>
        <v>0</v>
      </c>
      <c r="JC63" s="232">
        <f t="shared" si="136"/>
        <v>0</v>
      </c>
      <c r="JD63" s="232">
        <f t="shared" si="136"/>
        <v>0</v>
      </c>
      <c r="JE63" s="232">
        <f t="shared" si="136"/>
        <v>0</v>
      </c>
      <c r="JF63" s="232">
        <f t="shared" si="136"/>
        <v>0</v>
      </c>
      <c r="JG63" s="232">
        <f t="shared" si="136"/>
        <v>0</v>
      </c>
      <c r="JH63" s="232">
        <f t="shared" si="136"/>
        <v>0</v>
      </c>
      <c r="JI63" s="232">
        <f t="shared" si="136"/>
        <v>0</v>
      </c>
      <c r="JJ63" s="232">
        <f t="shared" si="136"/>
        <v>0</v>
      </c>
      <c r="JK63" s="232">
        <f t="shared" si="136"/>
        <v>0</v>
      </c>
      <c r="JL63" s="232">
        <f t="shared" si="136"/>
        <v>0</v>
      </c>
      <c r="JM63" s="232">
        <f t="shared" si="136"/>
        <v>0</v>
      </c>
      <c r="JN63" s="232">
        <f t="shared" si="136"/>
        <v>0</v>
      </c>
      <c r="JO63" s="232">
        <f t="shared" si="136"/>
        <v>0</v>
      </c>
      <c r="JP63" s="232">
        <f t="shared" si="136"/>
        <v>0</v>
      </c>
      <c r="JQ63" s="232">
        <f t="shared" si="136"/>
        <v>0</v>
      </c>
      <c r="JR63" s="232">
        <f t="shared" si="136"/>
        <v>0</v>
      </c>
      <c r="JS63" s="232">
        <f t="shared" si="136"/>
        <v>0</v>
      </c>
      <c r="JT63" s="232">
        <f t="shared" si="136"/>
        <v>0</v>
      </c>
      <c r="JU63" s="232">
        <f t="shared" si="136"/>
        <v>0</v>
      </c>
      <c r="JV63" s="232">
        <f t="shared" si="136"/>
        <v>0</v>
      </c>
      <c r="JW63" s="232">
        <f t="shared" si="136"/>
        <v>0</v>
      </c>
      <c r="JX63" s="232">
        <f t="shared" si="136"/>
        <v>0</v>
      </c>
      <c r="JY63" s="232">
        <f t="shared" si="136"/>
        <v>0</v>
      </c>
      <c r="JZ63" s="232">
        <f t="shared" si="136"/>
        <v>0</v>
      </c>
      <c r="KA63" s="232">
        <f t="shared" si="136"/>
        <v>0</v>
      </c>
      <c r="KB63" s="232">
        <f t="shared" si="136"/>
        <v>0</v>
      </c>
      <c r="KC63" s="232">
        <f t="shared" si="136"/>
        <v>0</v>
      </c>
      <c r="KD63" s="232">
        <f t="shared" si="136"/>
        <v>0</v>
      </c>
      <c r="KE63" s="232">
        <f t="shared" si="136"/>
        <v>0</v>
      </c>
      <c r="KF63" s="232">
        <f t="shared" si="136"/>
        <v>0</v>
      </c>
      <c r="KG63" s="232">
        <f t="shared" si="136"/>
        <v>0</v>
      </c>
      <c r="KH63" s="232">
        <f t="shared" si="136"/>
        <v>0</v>
      </c>
      <c r="KI63" s="232">
        <f t="shared" si="136"/>
        <v>0</v>
      </c>
      <c r="KJ63" s="232">
        <f t="shared" si="136"/>
        <v>0</v>
      </c>
      <c r="KK63" s="232">
        <f t="shared" si="136"/>
        <v>0</v>
      </c>
      <c r="KL63" s="232">
        <f t="shared" si="136"/>
        <v>0</v>
      </c>
      <c r="KM63" s="232">
        <f t="shared" si="136"/>
        <v>0</v>
      </c>
      <c r="KN63" s="232">
        <f t="shared" si="136"/>
        <v>0</v>
      </c>
      <c r="KO63" s="232">
        <f t="shared" si="136"/>
        <v>0</v>
      </c>
      <c r="KP63" s="232">
        <f t="shared" si="136"/>
        <v>0</v>
      </c>
      <c r="KQ63" s="232">
        <f t="shared" si="136"/>
        <v>0</v>
      </c>
      <c r="KR63" s="232">
        <f t="shared" si="136"/>
        <v>0</v>
      </c>
      <c r="KS63" s="232">
        <f t="shared" si="136"/>
        <v>0</v>
      </c>
      <c r="KT63" s="232">
        <f t="shared" si="136"/>
        <v>0</v>
      </c>
      <c r="KU63" s="232">
        <f t="shared" si="136"/>
        <v>0</v>
      </c>
    </row>
    <row r="64" spans="2:307" x14ac:dyDescent="0.15">
      <c r="B64" s="215">
        <f t="shared" si="101"/>
        <v>30</v>
      </c>
      <c r="C64" s="222" t="s">
        <v>702</v>
      </c>
      <c r="D64" s="222"/>
      <c r="E64" s="223" t="s">
        <v>703</v>
      </c>
      <c r="F64" s="224"/>
      <c r="G64" s="231">
        <f t="shared" si="121"/>
        <v>0</v>
      </c>
      <c r="H64" s="232">
        <f>H10-H29</f>
        <v>0</v>
      </c>
      <c r="I64" s="232">
        <f t="shared" ref="I64:BE64" si="137">I10-I29</f>
        <v>0</v>
      </c>
      <c r="J64" s="232">
        <f t="shared" si="137"/>
        <v>0</v>
      </c>
      <c r="K64" s="232">
        <f t="shared" si="137"/>
        <v>0</v>
      </c>
      <c r="L64" s="232">
        <f t="shared" si="137"/>
        <v>0</v>
      </c>
      <c r="M64" s="232">
        <f t="shared" si="137"/>
        <v>0</v>
      </c>
      <c r="N64" s="232">
        <f t="shared" si="137"/>
        <v>0</v>
      </c>
      <c r="O64" s="232">
        <f t="shared" si="137"/>
        <v>0</v>
      </c>
      <c r="P64" s="232">
        <f t="shared" si="137"/>
        <v>0</v>
      </c>
      <c r="Q64" s="232">
        <f t="shared" si="137"/>
        <v>0</v>
      </c>
      <c r="R64" s="232">
        <f t="shared" si="137"/>
        <v>0</v>
      </c>
      <c r="S64" s="232">
        <f t="shared" si="137"/>
        <v>0</v>
      </c>
      <c r="T64" s="232">
        <f t="shared" si="137"/>
        <v>0</v>
      </c>
      <c r="U64" s="232">
        <f t="shared" si="137"/>
        <v>0</v>
      </c>
      <c r="V64" s="232">
        <f t="shared" si="137"/>
        <v>0</v>
      </c>
      <c r="W64" s="232">
        <f t="shared" si="137"/>
        <v>0</v>
      </c>
      <c r="X64" s="232">
        <f t="shared" si="137"/>
        <v>0</v>
      </c>
      <c r="Y64" s="232">
        <f t="shared" si="137"/>
        <v>0</v>
      </c>
      <c r="Z64" s="232">
        <f t="shared" si="137"/>
        <v>0</v>
      </c>
      <c r="AA64" s="232">
        <f t="shared" si="137"/>
        <v>0</v>
      </c>
      <c r="AB64" s="232">
        <f t="shared" si="137"/>
        <v>0</v>
      </c>
      <c r="AC64" s="232">
        <f t="shared" si="137"/>
        <v>0</v>
      </c>
      <c r="AD64" s="232">
        <f t="shared" si="137"/>
        <v>0</v>
      </c>
      <c r="AE64" s="232">
        <f t="shared" si="137"/>
        <v>0</v>
      </c>
      <c r="AF64" s="232">
        <f t="shared" si="137"/>
        <v>0</v>
      </c>
      <c r="AG64" s="232">
        <f t="shared" si="137"/>
        <v>0</v>
      </c>
      <c r="AH64" s="232">
        <f t="shared" si="137"/>
        <v>0</v>
      </c>
      <c r="AI64" s="232">
        <f t="shared" si="137"/>
        <v>0</v>
      </c>
      <c r="AJ64" s="232">
        <f t="shared" si="137"/>
        <v>0</v>
      </c>
      <c r="AK64" s="232">
        <f t="shared" si="137"/>
        <v>0</v>
      </c>
      <c r="AL64" s="232">
        <f t="shared" si="137"/>
        <v>0</v>
      </c>
      <c r="AM64" s="232">
        <f t="shared" si="137"/>
        <v>0</v>
      </c>
      <c r="AN64" s="232">
        <f t="shared" si="137"/>
        <v>0</v>
      </c>
      <c r="AO64" s="232">
        <f t="shared" si="137"/>
        <v>0</v>
      </c>
      <c r="AP64" s="232">
        <f t="shared" si="137"/>
        <v>0</v>
      </c>
      <c r="AQ64" s="232">
        <f t="shared" si="137"/>
        <v>0</v>
      </c>
      <c r="AR64" s="232">
        <f t="shared" si="137"/>
        <v>0</v>
      </c>
      <c r="AS64" s="232">
        <f t="shared" si="137"/>
        <v>0</v>
      </c>
      <c r="AT64" s="232">
        <f t="shared" si="137"/>
        <v>0</v>
      </c>
      <c r="AU64" s="232">
        <f t="shared" si="137"/>
        <v>0</v>
      </c>
      <c r="AV64" s="232">
        <f t="shared" si="137"/>
        <v>0</v>
      </c>
      <c r="AW64" s="232">
        <f t="shared" si="137"/>
        <v>0</v>
      </c>
      <c r="AX64" s="232">
        <f t="shared" si="137"/>
        <v>0</v>
      </c>
      <c r="AY64" s="232">
        <f t="shared" si="137"/>
        <v>0</v>
      </c>
      <c r="AZ64" s="232">
        <f t="shared" si="137"/>
        <v>0</v>
      </c>
      <c r="BA64" s="232">
        <f t="shared" si="137"/>
        <v>0</v>
      </c>
      <c r="BB64" s="232">
        <f t="shared" si="137"/>
        <v>0</v>
      </c>
      <c r="BC64" s="232">
        <f t="shared" si="137"/>
        <v>0</v>
      </c>
      <c r="BD64" s="232">
        <f t="shared" si="137"/>
        <v>0</v>
      </c>
      <c r="BE64" s="232">
        <f t="shared" si="137"/>
        <v>0</v>
      </c>
      <c r="BF64" s="232">
        <f t="shared" ref="BF64:DQ64" si="138">BF10-BF29</f>
        <v>0</v>
      </c>
      <c r="BG64" s="232">
        <f t="shared" si="138"/>
        <v>0</v>
      </c>
      <c r="BH64" s="232">
        <f t="shared" si="138"/>
        <v>0</v>
      </c>
      <c r="BI64" s="232">
        <f t="shared" si="138"/>
        <v>0</v>
      </c>
      <c r="BJ64" s="232">
        <f t="shared" si="138"/>
        <v>0</v>
      </c>
      <c r="BK64" s="232">
        <f t="shared" si="138"/>
        <v>0</v>
      </c>
      <c r="BL64" s="232">
        <f t="shared" si="138"/>
        <v>0</v>
      </c>
      <c r="BM64" s="232">
        <f t="shared" si="138"/>
        <v>0</v>
      </c>
      <c r="BN64" s="232">
        <f t="shared" si="138"/>
        <v>0</v>
      </c>
      <c r="BO64" s="232">
        <f t="shared" si="138"/>
        <v>0</v>
      </c>
      <c r="BP64" s="232">
        <f t="shared" si="138"/>
        <v>0</v>
      </c>
      <c r="BQ64" s="232">
        <f t="shared" si="138"/>
        <v>0</v>
      </c>
      <c r="BR64" s="232">
        <f t="shared" si="138"/>
        <v>0</v>
      </c>
      <c r="BS64" s="232">
        <f t="shared" si="138"/>
        <v>0</v>
      </c>
      <c r="BT64" s="232">
        <f t="shared" si="138"/>
        <v>0</v>
      </c>
      <c r="BU64" s="232">
        <f t="shared" si="138"/>
        <v>0</v>
      </c>
      <c r="BV64" s="232">
        <f t="shared" si="138"/>
        <v>0</v>
      </c>
      <c r="BW64" s="232">
        <f t="shared" si="138"/>
        <v>0</v>
      </c>
      <c r="BX64" s="232">
        <f t="shared" si="138"/>
        <v>0</v>
      </c>
      <c r="BY64" s="232">
        <f t="shared" si="138"/>
        <v>0</v>
      </c>
      <c r="BZ64" s="232">
        <f t="shared" si="138"/>
        <v>0</v>
      </c>
      <c r="CA64" s="232">
        <f t="shared" si="138"/>
        <v>0</v>
      </c>
      <c r="CB64" s="232">
        <f t="shared" si="138"/>
        <v>0</v>
      </c>
      <c r="CC64" s="232">
        <f t="shared" si="138"/>
        <v>0</v>
      </c>
      <c r="CD64" s="232">
        <f t="shared" si="138"/>
        <v>0</v>
      </c>
      <c r="CE64" s="232">
        <f t="shared" si="138"/>
        <v>0</v>
      </c>
      <c r="CF64" s="232">
        <f t="shared" si="138"/>
        <v>0</v>
      </c>
      <c r="CG64" s="232">
        <f t="shared" si="138"/>
        <v>0</v>
      </c>
      <c r="CH64" s="232">
        <f t="shared" si="138"/>
        <v>0</v>
      </c>
      <c r="CI64" s="232">
        <f t="shared" si="138"/>
        <v>0</v>
      </c>
      <c r="CJ64" s="232">
        <f t="shared" si="138"/>
        <v>0</v>
      </c>
      <c r="CK64" s="232">
        <f t="shared" si="138"/>
        <v>0</v>
      </c>
      <c r="CL64" s="232">
        <f t="shared" si="138"/>
        <v>0</v>
      </c>
      <c r="CM64" s="232">
        <f t="shared" si="138"/>
        <v>0</v>
      </c>
      <c r="CN64" s="232">
        <f t="shared" si="138"/>
        <v>0</v>
      </c>
      <c r="CO64" s="232">
        <f t="shared" si="138"/>
        <v>0</v>
      </c>
      <c r="CP64" s="232">
        <f t="shared" si="138"/>
        <v>0</v>
      </c>
      <c r="CQ64" s="232">
        <f t="shared" si="138"/>
        <v>0</v>
      </c>
      <c r="CR64" s="232">
        <f t="shared" si="138"/>
        <v>0</v>
      </c>
      <c r="CS64" s="232">
        <f t="shared" si="138"/>
        <v>0</v>
      </c>
      <c r="CT64" s="232">
        <f t="shared" si="138"/>
        <v>0</v>
      </c>
      <c r="CU64" s="232">
        <f t="shared" si="138"/>
        <v>0</v>
      </c>
      <c r="CV64" s="232">
        <f t="shared" si="138"/>
        <v>0</v>
      </c>
      <c r="CW64" s="232">
        <f t="shared" si="138"/>
        <v>0</v>
      </c>
      <c r="CX64" s="232">
        <f t="shared" si="138"/>
        <v>0</v>
      </c>
      <c r="CY64" s="232">
        <f t="shared" si="138"/>
        <v>0</v>
      </c>
      <c r="CZ64" s="232">
        <f t="shared" si="138"/>
        <v>0</v>
      </c>
      <c r="DA64" s="232">
        <f t="shared" si="138"/>
        <v>0</v>
      </c>
      <c r="DB64" s="232">
        <f t="shared" si="138"/>
        <v>0</v>
      </c>
      <c r="DC64" s="232">
        <f t="shared" si="138"/>
        <v>0</v>
      </c>
      <c r="DD64" s="232">
        <f t="shared" si="138"/>
        <v>0</v>
      </c>
      <c r="DE64" s="232">
        <f t="shared" si="138"/>
        <v>0</v>
      </c>
      <c r="DF64" s="232">
        <f t="shared" si="138"/>
        <v>0</v>
      </c>
      <c r="DG64" s="232">
        <f t="shared" si="138"/>
        <v>0</v>
      </c>
      <c r="DH64" s="232">
        <f t="shared" si="138"/>
        <v>0</v>
      </c>
      <c r="DI64" s="232">
        <f t="shared" si="138"/>
        <v>0</v>
      </c>
      <c r="DJ64" s="232">
        <f t="shared" si="138"/>
        <v>0</v>
      </c>
      <c r="DK64" s="232">
        <f t="shared" si="138"/>
        <v>0</v>
      </c>
      <c r="DL64" s="232">
        <f t="shared" si="138"/>
        <v>0</v>
      </c>
      <c r="DM64" s="232">
        <f t="shared" si="138"/>
        <v>0</v>
      </c>
      <c r="DN64" s="232">
        <f t="shared" si="138"/>
        <v>0</v>
      </c>
      <c r="DO64" s="232">
        <f t="shared" si="138"/>
        <v>0</v>
      </c>
      <c r="DP64" s="232">
        <f t="shared" si="138"/>
        <v>0</v>
      </c>
      <c r="DQ64" s="232">
        <f t="shared" si="138"/>
        <v>0</v>
      </c>
      <c r="DR64" s="232">
        <f t="shared" ref="DR64:GC64" si="139">DR10-DR29</f>
        <v>0</v>
      </c>
      <c r="DS64" s="232">
        <f t="shared" si="139"/>
        <v>0</v>
      </c>
      <c r="DT64" s="232">
        <f t="shared" si="139"/>
        <v>0</v>
      </c>
      <c r="DU64" s="232">
        <f t="shared" si="139"/>
        <v>0</v>
      </c>
      <c r="DV64" s="232">
        <f t="shared" si="139"/>
        <v>0</v>
      </c>
      <c r="DW64" s="232">
        <f t="shared" si="139"/>
        <v>0</v>
      </c>
      <c r="DX64" s="232">
        <f t="shared" si="139"/>
        <v>0</v>
      </c>
      <c r="DY64" s="232">
        <f t="shared" si="139"/>
        <v>0</v>
      </c>
      <c r="DZ64" s="232">
        <f t="shared" si="139"/>
        <v>0</v>
      </c>
      <c r="EA64" s="232">
        <f t="shared" si="139"/>
        <v>0</v>
      </c>
      <c r="EB64" s="232">
        <f t="shared" si="139"/>
        <v>0</v>
      </c>
      <c r="EC64" s="232">
        <f t="shared" si="139"/>
        <v>0</v>
      </c>
      <c r="ED64" s="232">
        <f t="shared" si="139"/>
        <v>0</v>
      </c>
      <c r="EE64" s="232">
        <f t="shared" si="139"/>
        <v>0</v>
      </c>
      <c r="EF64" s="232">
        <f t="shared" si="139"/>
        <v>0</v>
      </c>
      <c r="EG64" s="232">
        <f t="shared" si="139"/>
        <v>0</v>
      </c>
      <c r="EH64" s="232">
        <f t="shared" si="139"/>
        <v>0</v>
      </c>
      <c r="EI64" s="232">
        <f t="shared" si="139"/>
        <v>0</v>
      </c>
      <c r="EJ64" s="232">
        <f t="shared" si="139"/>
        <v>0</v>
      </c>
      <c r="EK64" s="232">
        <f t="shared" si="139"/>
        <v>0</v>
      </c>
      <c r="EL64" s="232">
        <f t="shared" si="139"/>
        <v>0</v>
      </c>
      <c r="EM64" s="232">
        <f t="shared" si="139"/>
        <v>0</v>
      </c>
      <c r="EN64" s="232">
        <f t="shared" si="139"/>
        <v>0</v>
      </c>
      <c r="EO64" s="232">
        <f t="shared" si="139"/>
        <v>0</v>
      </c>
      <c r="EP64" s="232">
        <f t="shared" si="139"/>
        <v>0</v>
      </c>
      <c r="EQ64" s="232">
        <f t="shared" si="139"/>
        <v>0</v>
      </c>
      <c r="ER64" s="232">
        <f t="shared" si="139"/>
        <v>0</v>
      </c>
      <c r="ES64" s="232">
        <f t="shared" si="139"/>
        <v>0</v>
      </c>
      <c r="ET64" s="232">
        <f t="shared" si="139"/>
        <v>0</v>
      </c>
      <c r="EU64" s="232">
        <f t="shared" si="139"/>
        <v>0</v>
      </c>
      <c r="EV64" s="232">
        <f t="shared" si="139"/>
        <v>0</v>
      </c>
      <c r="EW64" s="232">
        <f t="shared" si="139"/>
        <v>0</v>
      </c>
      <c r="EX64" s="232">
        <f t="shared" si="139"/>
        <v>0</v>
      </c>
      <c r="EY64" s="232">
        <f t="shared" si="139"/>
        <v>0</v>
      </c>
      <c r="EZ64" s="232">
        <f t="shared" si="139"/>
        <v>0</v>
      </c>
      <c r="FA64" s="232">
        <f t="shared" si="139"/>
        <v>0</v>
      </c>
      <c r="FB64" s="232">
        <f t="shared" si="139"/>
        <v>0</v>
      </c>
      <c r="FC64" s="232">
        <f t="shared" si="139"/>
        <v>0</v>
      </c>
      <c r="FD64" s="232">
        <f t="shared" si="139"/>
        <v>0</v>
      </c>
      <c r="FE64" s="232">
        <f t="shared" si="139"/>
        <v>0</v>
      </c>
      <c r="FF64" s="232">
        <f t="shared" si="139"/>
        <v>0</v>
      </c>
      <c r="FG64" s="232">
        <f t="shared" si="139"/>
        <v>0</v>
      </c>
      <c r="FH64" s="232">
        <f t="shared" si="139"/>
        <v>0</v>
      </c>
      <c r="FI64" s="232">
        <f t="shared" si="139"/>
        <v>0</v>
      </c>
      <c r="FJ64" s="232">
        <f t="shared" si="139"/>
        <v>0</v>
      </c>
      <c r="FK64" s="232">
        <f t="shared" si="139"/>
        <v>0</v>
      </c>
      <c r="FL64" s="232">
        <f t="shared" si="139"/>
        <v>0</v>
      </c>
      <c r="FM64" s="232">
        <f t="shared" si="139"/>
        <v>0</v>
      </c>
      <c r="FN64" s="232">
        <f t="shared" si="139"/>
        <v>0</v>
      </c>
      <c r="FO64" s="232">
        <f t="shared" si="139"/>
        <v>0</v>
      </c>
      <c r="FP64" s="232">
        <f t="shared" si="139"/>
        <v>0</v>
      </c>
      <c r="FQ64" s="232">
        <f t="shared" si="139"/>
        <v>0</v>
      </c>
      <c r="FR64" s="232">
        <f t="shared" si="139"/>
        <v>0</v>
      </c>
      <c r="FS64" s="232">
        <f t="shared" si="139"/>
        <v>0</v>
      </c>
      <c r="FT64" s="232">
        <f t="shared" si="139"/>
        <v>0</v>
      </c>
      <c r="FU64" s="232">
        <f t="shared" si="139"/>
        <v>0</v>
      </c>
      <c r="FV64" s="232">
        <f t="shared" si="139"/>
        <v>0</v>
      </c>
      <c r="FW64" s="232">
        <f t="shared" si="139"/>
        <v>0</v>
      </c>
      <c r="FX64" s="232">
        <f t="shared" si="139"/>
        <v>0</v>
      </c>
      <c r="FY64" s="232">
        <f t="shared" si="139"/>
        <v>0</v>
      </c>
      <c r="FZ64" s="232">
        <f t="shared" si="139"/>
        <v>0</v>
      </c>
      <c r="GA64" s="232">
        <f t="shared" si="139"/>
        <v>0</v>
      </c>
      <c r="GB64" s="232">
        <f t="shared" si="139"/>
        <v>0</v>
      </c>
      <c r="GC64" s="232">
        <f t="shared" si="139"/>
        <v>0</v>
      </c>
      <c r="GD64" s="232">
        <f t="shared" ref="GD64:IO64" si="140">GD10-GD29</f>
        <v>0</v>
      </c>
      <c r="GE64" s="232">
        <f t="shared" si="140"/>
        <v>0</v>
      </c>
      <c r="GF64" s="232">
        <f t="shared" si="140"/>
        <v>0</v>
      </c>
      <c r="GG64" s="232">
        <f t="shared" si="140"/>
        <v>0</v>
      </c>
      <c r="GH64" s="232">
        <f t="shared" si="140"/>
        <v>0</v>
      </c>
      <c r="GI64" s="232">
        <f t="shared" si="140"/>
        <v>0</v>
      </c>
      <c r="GJ64" s="232">
        <f t="shared" si="140"/>
        <v>0</v>
      </c>
      <c r="GK64" s="232">
        <f t="shared" si="140"/>
        <v>0</v>
      </c>
      <c r="GL64" s="232">
        <f t="shared" si="140"/>
        <v>0</v>
      </c>
      <c r="GM64" s="232">
        <f t="shared" si="140"/>
        <v>0</v>
      </c>
      <c r="GN64" s="232">
        <f t="shared" si="140"/>
        <v>0</v>
      </c>
      <c r="GO64" s="232">
        <f t="shared" si="140"/>
        <v>0</v>
      </c>
      <c r="GP64" s="232">
        <f t="shared" si="140"/>
        <v>0</v>
      </c>
      <c r="GQ64" s="232">
        <f t="shared" si="140"/>
        <v>0</v>
      </c>
      <c r="GR64" s="232">
        <f t="shared" si="140"/>
        <v>0</v>
      </c>
      <c r="GS64" s="232">
        <f t="shared" si="140"/>
        <v>0</v>
      </c>
      <c r="GT64" s="232">
        <f t="shared" si="140"/>
        <v>0</v>
      </c>
      <c r="GU64" s="232">
        <f t="shared" si="140"/>
        <v>0</v>
      </c>
      <c r="GV64" s="232">
        <f t="shared" si="140"/>
        <v>0</v>
      </c>
      <c r="GW64" s="232">
        <f t="shared" si="140"/>
        <v>0</v>
      </c>
      <c r="GX64" s="232">
        <f t="shared" si="140"/>
        <v>0</v>
      </c>
      <c r="GY64" s="232">
        <f t="shared" si="140"/>
        <v>0</v>
      </c>
      <c r="GZ64" s="232">
        <f t="shared" si="140"/>
        <v>0</v>
      </c>
      <c r="HA64" s="232">
        <f t="shared" si="140"/>
        <v>0</v>
      </c>
      <c r="HB64" s="232">
        <f t="shared" si="140"/>
        <v>0</v>
      </c>
      <c r="HC64" s="232">
        <f t="shared" si="140"/>
        <v>0</v>
      </c>
      <c r="HD64" s="232">
        <f t="shared" si="140"/>
        <v>0</v>
      </c>
      <c r="HE64" s="232">
        <f t="shared" si="140"/>
        <v>0</v>
      </c>
      <c r="HF64" s="232">
        <f t="shared" si="140"/>
        <v>0</v>
      </c>
      <c r="HG64" s="232">
        <f t="shared" si="140"/>
        <v>0</v>
      </c>
      <c r="HH64" s="232">
        <f t="shared" si="140"/>
        <v>0</v>
      </c>
      <c r="HI64" s="232">
        <f t="shared" si="140"/>
        <v>0</v>
      </c>
      <c r="HJ64" s="232">
        <f t="shared" si="140"/>
        <v>0</v>
      </c>
      <c r="HK64" s="232">
        <f t="shared" si="140"/>
        <v>0</v>
      </c>
      <c r="HL64" s="232">
        <f t="shared" si="140"/>
        <v>0</v>
      </c>
      <c r="HM64" s="232">
        <f t="shared" si="140"/>
        <v>0</v>
      </c>
      <c r="HN64" s="232">
        <f t="shared" si="140"/>
        <v>0</v>
      </c>
      <c r="HO64" s="232">
        <f t="shared" si="140"/>
        <v>0</v>
      </c>
      <c r="HP64" s="232">
        <f t="shared" si="140"/>
        <v>0</v>
      </c>
      <c r="HQ64" s="232">
        <f t="shared" si="140"/>
        <v>0</v>
      </c>
      <c r="HR64" s="232">
        <f t="shared" si="140"/>
        <v>0</v>
      </c>
      <c r="HS64" s="232">
        <f t="shared" si="140"/>
        <v>0</v>
      </c>
      <c r="HT64" s="232">
        <f t="shared" si="140"/>
        <v>0</v>
      </c>
      <c r="HU64" s="232">
        <f t="shared" si="140"/>
        <v>0</v>
      </c>
      <c r="HV64" s="232">
        <f t="shared" si="140"/>
        <v>0</v>
      </c>
      <c r="HW64" s="232">
        <f t="shared" si="140"/>
        <v>0</v>
      </c>
      <c r="HX64" s="232">
        <f t="shared" si="140"/>
        <v>0</v>
      </c>
      <c r="HY64" s="232">
        <f t="shared" si="140"/>
        <v>0</v>
      </c>
      <c r="HZ64" s="232">
        <f t="shared" si="140"/>
        <v>0</v>
      </c>
      <c r="IA64" s="232">
        <f t="shared" si="140"/>
        <v>0</v>
      </c>
      <c r="IB64" s="232">
        <f t="shared" si="140"/>
        <v>0</v>
      </c>
      <c r="IC64" s="232">
        <f t="shared" si="140"/>
        <v>0</v>
      </c>
      <c r="ID64" s="232">
        <f t="shared" si="140"/>
        <v>0</v>
      </c>
      <c r="IE64" s="232">
        <f t="shared" si="140"/>
        <v>0</v>
      </c>
      <c r="IF64" s="232">
        <f t="shared" si="140"/>
        <v>0</v>
      </c>
      <c r="IG64" s="232">
        <f t="shared" si="140"/>
        <v>0</v>
      </c>
      <c r="IH64" s="232">
        <f t="shared" si="140"/>
        <v>0</v>
      </c>
      <c r="II64" s="232">
        <f t="shared" si="140"/>
        <v>0</v>
      </c>
      <c r="IJ64" s="232">
        <f t="shared" si="140"/>
        <v>0</v>
      </c>
      <c r="IK64" s="232">
        <f t="shared" si="140"/>
        <v>0</v>
      </c>
      <c r="IL64" s="232">
        <f t="shared" si="140"/>
        <v>0</v>
      </c>
      <c r="IM64" s="232">
        <f t="shared" si="140"/>
        <v>0</v>
      </c>
      <c r="IN64" s="232">
        <f t="shared" si="140"/>
        <v>0</v>
      </c>
      <c r="IO64" s="232">
        <f t="shared" si="140"/>
        <v>0</v>
      </c>
      <c r="IP64" s="232">
        <f t="shared" ref="IP64:KU64" si="141">IP10-IP29</f>
        <v>0</v>
      </c>
      <c r="IQ64" s="232">
        <f t="shared" si="141"/>
        <v>0</v>
      </c>
      <c r="IR64" s="232">
        <f t="shared" si="141"/>
        <v>0</v>
      </c>
      <c r="IS64" s="232">
        <f t="shared" si="141"/>
        <v>0</v>
      </c>
      <c r="IT64" s="232">
        <f t="shared" si="141"/>
        <v>0</v>
      </c>
      <c r="IU64" s="232">
        <f t="shared" si="141"/>
        <v>0</v>
      </c>
      <c r="IV64" s="232">
        <f t="shared" si="141"/>
        <v>0</v>
      </c>
      <c r="IW64" s="232">
        <f t="shared" si="141"/>
        <v>0</v>
      </c>
      <c r="IX64" s="232">
        <f t="shared" si="141"/>
        <v>0</v>
      </c>
      <c r="IY64" s="232">
        <f t="shared" si="141"/>
        <v>0</v>
      </c>
      <c r="IZ64" s="232">
        <f t="shared" si="141"/>
        <v>0</v>
      </c>
      <c r="JA64" s="232">
        <f t="shared" si="141"/>
        <v>0</v>
      </c>
      <c r="JB64" s="232">
        <f t="shared" si="141"/>
        <v>0</v>
      </c>
      <c r="JC64" s="232">
        <f t="shared" si="141"/>
        <v>0</v>
      </c>
      <c r="JD64" s="232">
        <f t="shared" si="141"/>
        <v>0</v>
      </c>
      <c r="JE64" s="232">
        <f t="shared" si="141"/>
        <v>0</v>
      </c>
      <c r="JF64" s="232">
        <f t="shared" si="141"/>
        <v>0</v>
      </c>
      <c r="JG64" s="232">
        <f t="shared" si="141"/>
        <v>0</v>
      </c>
      <c r="JH64" s="232">
        <f t="shared" si="141"/>
        <v>0</v>
      </c>
      <c r="JI64" s="232">
        <f t="shared" si="141"/>
        <v>0</v>
      </c>
      <c r="JJ64" s="232">
        <f t="shared" si="141"/>
        <v>0</v>
      </c>
      <c r="JK64" s="232">
        <f t="shared" si="141"/>
        <v>0</v>
      </c>
      <c r="JL64" s="232">
        <f t="shared" si="141"/>
        <v>0</v>
      </c>
      <c r="JM64" s="232">
        <f t="shared" si="141"/>
        <v>0</v>
      </c>
      <c r="JN64" s="232">
        <f t="shared" si="141"/>
        <v>0</v>
      </c>
      <c r="JO64" s="232">
        <f t="shared" si="141"/>
        <v>0</v>
      </c>
      <c r="JP64" s="232">
        <f t="shared" si="141"/>
        <v>0</v>
      </c>
      <c r="JQ64" s="232">
        <f t="shared" si="141"/>
        <v>0</v>
      </c>
      <c r="JR64" s="232">
        <f t="shared" si="141"/>
        <v>0</v>
      </c>
      <c r="JS64" s="232">
        <f t="shared" si="141"/>
        <v>0</v>
      </c>
      <c r="JT64" s="232">
        <f t="shared" si="141"/>
        <v>0</v>
      </c>
      <c r="JU64" s="232">
        <f t="shared" si="141"/>
        <v>0</v>
      </c>
      <c r="JV64" s="232">
        <f t="shared" si="141"/>
        <v>0</v>
      </c>
      <c r="JW64" s="232">
        <f t="shared" si="141"/>
        <v>0</v>
      </c>
      <c r="JX64" s="232">
        <f t="shared" si="141"/>
        <v>0</v>
      </c>
      <c r="JY64" s="232">
        <f t="shared" si="141"/>
        <v>0</v>
      </c>
      <c r="JZ64" s="232">
        <f t="shared" si="141"/>
        <v>0</v>
      </c>
      <c r="KA64" s="232">
        <f t="shared" si="141"/>
        <v>0</v>
      </c>
      <c r="KB64" s="232">
        <f t="shared" si="141"/>
        <v>0</v>
      </c>
      <c r="KC64" s="232">
        <f t="shared" si="141"/>
        <v>0</v>
      </c>
      <c r="KD64" s="232">
        <f t="shared" si="141"/>
        <v>0</v>
      </c>
      <c r="KE64" s="232">
        <f t="shared" si="141"/>
        <v>0</v>
      </c>
      <c r="KF64" s="232">
        <f t="shared" si="141"/>
        <v>0</v>
      </c>
      <c r="KG64" s="232">
        <f t="shared" si="141"/>
        <v>0</v>
      </c>
      <c r="KH64" s="232">
        <f t="shared" si="141"/>
        <v>0</v>
      </c>
      <c r="KI64" s="232">
        <f t="shared" si="141"/>
        <v>0</v>
      </c>
      <c r="KJ64" s="232">
        <f t="shared" si="141"/>
        <v>0</v>
      </c>
      <c r="KK64" s="232">
        <f t="shared" si="141"/>
        <v>0</v>
      </c>
      <c r="KL64" s="232">
        <f t="shared" si="141"/>
        <v>0</v>
      </c>
      <c r="KM64" s="232">
        <f t="shared" si="141"/>
        <v>0</v>
      </c>
      <c r="KN64" s="232">
        <f t="shared" si="141"/>
        <v>0</v>
      </c>
      <c r="KO64" s="232">
        <f t="shared" si="141"/>
        <v>0</v>
      </c>
      <c r="KP64" s="232">
        <f t="shared" si="141"/>
        <v>0</v>
      </c>
      <c r="KQ64" s="232">
        <f t="shared" si="141"/>
        <v>0</v>
      </c>
      <c r="KR64" s="232">
        <f t="shared" si="141"/>
        <v>0</v>
      </c>
      <c r="KS64" s="232">
        <f t="shared" si="141"/>
        <v>0</v>
      </c>
      <c r="KT64" s="232">
        <f t="shared" si="141"/>
        <v>0</v>
      </c>
      <c r="KU64" s="232">
        <f t="shared" si="141"/>
        <v>0</v>
      </c>
    </row>
    <row r="65" spans="2:307" x14ac:dyDescent="0.15">
      <c r="B65" s="215">
        <f>B64+1</f>
        <v>31</v>
      </c>
      <c r="C65" s="222" t="s">
        <v>706</v>
      </c>
      <c r="D65" s="222"/>
      <c r="E65" s="223" t="s">
        <v>703</v>
      </c>
      <c r="F65" s="224"/>
      <c r="G65" s="231">
        <f t="shared" si="121"/>
        <v>0</v>
      </c>
      <c r="H65" s="232">
        <f>H43</f>
        <v>0</v>
      </c>
      <c r="I65" s="232">
        <f t="shared" ref="I65:BE65" si="142">I43</f>
        <v>0</v>
      </c>
      <c r="J65" s="232">
        <f t="shared" si="142"/>
        <v>0</v>
      </c>
      <c r="K65" s="232">
        <f t="shared" si="142"/>
        <v>0</v>
      </c>
      <c r="L65" s="232">
        <f t="shared" si="142"/>
        <v>0</v>
      </c>
      <c r="M65" s="232">
        <f t="shared" si="142"/>
        <v>0</v>
      </c>
      <c r="N65" s="232">
        <f t="shared" si="142"/>
        <v>0</v>
      </c>
      <c r="O65" s="232">
        <f t="shared" si="142"/>
        <v>0</v>
      </c>
      <c r="P65" s="232">
        <f t="shared" si="142"/>
        <v>0</v>
      </c>
      <c r="Q65" s="232">
        <f t="shared" si="142"/>
        <v>0</v>
      </c>
      <c r="R65" s="232">
        <f t="shared" si="142"/>
        <v>0</v>
      </c>
      <c r="S65" s="232">
        <f t="shared" si="142"/>
        <v>0</v>
      </c>
      <c r="T65" s="232">
        <f t="shared" si="142"/>
        <v>0</v>
      </c>
      <c r="U65" s="232">
        <f t="shared" si="142"/>
        <v>0</v>
      </c>
      <c r="V65" s="232">
        <f t="shared" si="142"/>
        <v>0</v>
      </c>
      <c r="W65" s="232">
        <f t="shared" si="142"/>
        <v>0</v>
      </c>
      <c r="X65" s="232">
        <f t="shared" si="142"/>
        <v>0</v>
      </c>
      <c r="Y65" s="232">
        <f t="shared" si="142"/>
        <v>0</v>
      </c>
      <c r="Z65" s="232">
        <f t="shared" si="142"/>
        <v>0</v>
      </c>
      <c r="AA65" s="232">
        <f t="shared" si="142"/>
        <v>0</v>
      </c>
      <c r="AB65" s="232">
        <f t="shared" si="142"/>
        <v>0</v>
      </c>
      <c r="AC65" s="232">
        <f t="shared" si="142"/>
        <v>0</v>
      </c>
      <c r="AD65" s="232">
        <f t="shared" si="142"/>
        <v>0</v>
      </c>
      <c r="AE65" s="232">
        <f t="shared" si="142"/>
        <v>0</v>
      </c>
      <c r="AF65" s="232">
        <f t="shared" si="142"/>
        <v>0</v>
      </c>
      <c r="AG65" s="232">
        <f t="shared" si="142"/>
        <v>0</v>
      </c>
      <c r="AH65" s="232">
        <f t="shared" si="142"/>
        <v>0</v>
      </c>
      <c r="AI65" s="232">
        <f t="shared" si="142"/>
        <v>0</v>
      </c>
      <c r="AJ65" s="232">
        <f t="shared" si="142"/>
        <v>0</v>
      </c>
      <c r="AK65" s="232">
        <f t="shared" si="142"/>
        <v>0</v>
      </c>
      <c r="AL65" s="232">
        <f t="shared" si="142"/>
        <v>0</v>
      </c>
      <c r="AM65" s="232">
        <f t="shared" si="142"/>
        <v>0</v>
      </c>
      <c r="AN65" s="232">
        <f t="shared" si="142"/>
        <v>0</v>
      </c>
      <c r="AO65" s="232">
        <f t="shared" si="142"/>
        <v>0</v>
      </c>
      <c r="AP65" s="232">
        <f t="shared" si="142"/>
        <v>0</v>
      </c>
      <c r="AQ65" s="232">
        <f t="shared" si="142"/>
        <v>0</v>
      </c>
      <c r="AR65" s="232">
        <f t="shared" si="142"/>
        <v>0</v>
      </c>
      <c r="AS65" s="232">
        <f t="shared" si="142"/>
        <v>0</v>
      </c>
      <c r="AT65" s="232">
        <f t="shared" si="142"/>
        <v>0</v>
      </c>
      <c r="AU65" s="232">
        <f t="shared" si="142"/>
        <v>0</v>
      </c>
      <c r="AV65" s="232">
        <f t="shared" si="142"/>
        <v>0</v>
      </c>
      <c r="AW65" s="232">
        <f t="shared" si="142"/>
        <v>0</v>
      </c>
      <c r="AX65" s="232">
        <f t="shared" si="142"/>
        <v>0</v>
      </c>
      <c r="AY65" s="232">
        <f t="shared" si="142"/>
        <v>0</v>
      </c>
      <c r="AZ65" s="232">
        <f t="shared" si="142"/>
        <v>0</v>
      </c>
      <c r="BA65" s="232">
        <f t="shared" si="142"/>
        <v>0</v>
      </c>
      <c r="BB65" s="232">
        <f t="shared" si="142"/>
        <v>0</v>
      </c>
      <c r="BC65" s="232">
        <f t="shared" si="142"/>
        <v>0</v>
      </c>
      <c r="BD65" s="232">
        <f t="shared" si="142"/>
        <v>0</v>
      </c>
      <c r="BE65" s="232">
        <f t="shared" si="142"/>
        <v>0</v>
      </c>
      <c r="BF65" s="232">
        <f t="shared" ref="BF65:DQ65" si="143">BF43</f>
        <v>0</v>
      </c>
      <c r="BG65" s="232">
        <f t="shared" si="143"/>
        <v>0</v>
      </c>
      <c r="BH65" s="232">
        <f t="shared" si="143"/>
        <v>0</v>
      </c>
      <c r="BI65" s="232">
        <f t="shared" si="143"/>
        <v>0</v>
      </c>
      <c r="BJ65" s="232">
        <f t="shared" si="143"/>
        <v>0</v>
      </c>
      <c r="BK65" s="232">
        <f t="shared" si="143"/>
        <v>0</v>
      </c>
      <c r="BL65" s="232">
        <f t="shared" si="143"/>
        <v>0</v>
      </c>
      <c r="BM65" s="232">
        <f t="shared" si="143"/>
        <v>0</v>
      </c>
      <c r="BN65" s="232">
        <f t="shared" si="143"/>
        <v>0</v>
      </c>
      <c r="BO65" s="232">
        <f t="shared" si="143"/>
        <v>0</v>
      </c>
      <c r="BP65" s="232">
        <f t="shared" si="143"/>
        <v>0</v>
      </c>
      <c r="BQ65" s="232">
        <f t="shared" si="143"/>
        <v>0</v>
      </c>
      <c r="BR65" s="232">
        <f t="shared" si="143"/>
        <v>0</v>
      </c>
      <c r="BS65" s="232">
        <f t="shared" si="143"/>
        <v>0</v>
      </c>
      <c r="BT65" s="232">
        <f t="shared" si="143"/>
        <v>0</v>
      </c>
      <c r="BU65" s="232">
        <f t="shared" si="143"/>
        <v>0</v>
      </c>
      <c r="BV65" s="232">
        <f t="shared" si="143"/>
        <v>0</v>
      </c>
      <c r="BW65" s="232">
        <f t="shared" si="143"/>
        <v>0</v>
      </c>
      <c r="BX65" s="232">
        <f t="shared" si="143"/>
        <v>0</v>
      </c>
      <c r="BY65" s="232">
        <f t="shared" si="143"/>
        <v>0</v>
      </c>
      <c r="BZ65" s="232">
        <f t="shared" si="143"/>
        <v>0</v>
      </c>
      <c r="CA65" s="232">
        <f t="shared" si="143"/>
        <v>0</v>
      </c>
      <c r="CB65" s="232">
        <f t="shared" si="143"/>
        <v>0</v>
      </c>
      <c r="CC65" s="232">
        <f t="shared" si="143"/>
        <v>0</v>
      </c>
      <c r="CD65" s="232">
        <f t="shared" si="143"/>
        <v>0</v>
      </c>
      <c r="CE65" s="232">
        <f t="shared" si="143"/>
        <v>0</v>
      </c>
      <c r="CF65" s="232">
        <f t="shared" si="143"/>
        <v>0</v>
      </c>
      <c r="CG65" s="232">
        <f t="shared" si="143"/>
        <v>0</v>
      </c>
      <c r="CH65" s="232">
        <f t="shared" si="143"/>
        <v>0</v>
      </c>
      <c r="CI65" s="232">
        <f t="shared" si="143"/>
        <v>0</v>
      </c>
      <c r="CJ65" s="232">
        <f t="shared" si="143"/>
        <v>0</v>
      </c>
      <c r="CK65" s="232">
        <f t="shared" si="143"/>
        <v>0</v>
      </c>
      <c r="CL65" s="232">
        <f t="shared" si="143"/>
        <v>0</v>
      </c>
      <c r="CM65" s="232">
        <f t="shared" si="143"/>
        <v>0</v>
      </c>
      <c r="CN65" s="232">
        <f t="shared" si="143"/>
        <v>0</v>
      </c>
      <c r="CO65" s="232">
        <f t="shared" si="143"/>
        <v>0</v>
      </c>
      <c r="CP65" s="232">
        <f t="shared" si="143"/>
        <v>0</v>
      </c>
      <c r="CQ65" s="232">
        <f t="shared" si="143"/>
        <v>0</v>
      </c>
      <c r="CR65" s="232">
        <f t="shared" si="143"/>
        <v>0</v>
      </c>
      <c r="CS65" s="232">
        <f t="shared" si="143"/>
        <v>0</v>
      </c>
      <c r="CT65" s="232">
        <f t="shared" si="143"/>
        <v>0</v>
      </c>
      <c r="CU65" s="232">
        <f t="shared" si="143"/>
        <v>0</v>
      </c>
      <c r="CV65" s="232">
        <f t="shared" si="143"/>
        <v>0</v>
      </c>
      <c r="CW65" s="232">
        <f t="shared" si="143"/>
        <v>0</v>
      </c>
      <c r="CX65" s="232">
        <f t="shared" si="143"/>
        <v>0</v>
      </c>
      <c r="CY65" s="232">
        <f t="shared" si="143"/>
        <v>0</v>
      </c>
      <c r="CZ65" s="232">
        <f t="shared" si="143"/>
        <v>0</v>
      </c>
      <c r="DA65" s="232">
        <f t="shared" si="143"/>
        <v>0</v>
      </c>
      <c r="DB65" s="232">
        <f t="shared" si="143"/>
        <v>0</v>
      </c>
      <c r="DC65" s="232">
        <f t="shared" si="143"/>
        <v>0</v>
      </c>
      <c r="DD65" s="232">
        <f t="shared" si="143"/>
        <v>0</v>
      </c>
      <c r="DE65" s="232">
        <f t="shared" si="143"/>
        <v>0</v>
      </c>
      <c r="DF65" s="232">
        <f t="shared" si="143"/>
        <v>0</v>
      </c>
      <c r="DG65" s="232">
        <f t="shared" si="143"/>
        <v>0</v>
      </c>
      <c r="DH65" s="232">
        <f t="shared" si="143"/>
        <v>0</v>
      </c>
      <c r="DI65" s="232">
        <f t="shared" si="143"/>
        <v>0</v>
      </c>
      <c r="DJ65" s="232">
        <f t="shared" si="143"/>
        <v>0</v>
      </c>
      <c r="DK65" s="232">
        <f t="shared" si="143"/>
        <v>0</v>
      </c>
      <c r="DL65" s="232">
        <f t="shared" si="143"/>
        <v>0</v>
      </c>
      <c r="DM65" s="232">
        <f t="shared" si="143"/>
        <v>0</v>
      </c>
      <c r="DN65" s="232">
        <f t="shared" si="143"/>
        <v>0</v>
      </c>
      <c r="DO65" s="232">
        <f t="shared" si="143"/>
        <v>0</v>
      </c>
      <c r="DP65" s="232">
        <f t="shared" si="143"/>
        <v>0</v>
      </c>
      <c r="DQ65" s="232">
        <f t="shared" si="143"/>
        <v>0</v>
      </c>
      <c r="DR65" s="232">
        <f t="shared" ref="DR65:GC65" si="144">DR43</f>
        <v>0</v>
      </c>
      <c r="DS65" s="232">
        <f t="shared" si="144"/>
        <v>0</v>
      </c>
      <c r="DT65" s="232">
        <f t="shared" si="144"/>
        <v>0</v>
      </c>
      <c r="DU65" s="232">
        <f t="shared" si="144"/>
        <v>0</v>
      </c>
      <c r="DV65" s="232">
        <f t="shared" si="144"/>
        <v>0</v>
      </c>
      <c r="DW65" s="232">
        <f t="shared" si="144"/>
        <v>0</v>
      </c>
      <c r="DX65" s="232">
        <f t="shared" si="144"/>
        <v>0</v>
      </c>
      <c r="DY65" s="232">
        <f t="shared" si="144"/>
        <v>0</v>
      </c>
      <c r="DZ65" s="232">
        <f t="shared" si="144"/>
        <v>0</v>
      </c>
      <c r="EA65" s="232">
        <f t="shared" si="144"/>
        <v>0</v>
      </c>
      <c r="EB65" s="232">
        <f t="shared" si="144"/>
        <v>0</v>
      </c>
      <c r="EC65" s="232">
        <f t="shared" si="144"/>
        <v>0</v>
      </c>
      <c r="ED65" s="232">
        <f t="shared" si="144"/>
        <v>0</v>
      </c>
      <c r="EE65" s="232">
        <f t="shared" si="144"/>
        <v>0</v>
      </c>
      <c r="EF65" s="232">
        <f t="shared" si="144"/>
        <v>0</v>
      </c>
      <c r="EG65" s="232">
        <f t="shared" si="144"/>
        <v>0</v>
      </c>
      <c r="EH65" s="232">
        <f t="shared" si="144"/>
        <v>0</v>
      </c>
      <c r="EI65" s="232">
        <f t="shared" si="144"/>
        <v>0</v>
      </c>
      <c r="EJ65" s="232">
        <f t="shared" si="144"/>
        <v>0</v>
      </c>
      <c r="EK65" s="232">
        <f t="shared" si="144"/>
        <v>0</v>
      </c>
      <c r="EL65" s="232">
        <f t="shared" si="144"/>
        <v>0</v>
      </c>
      <c r="EM65" s="232">
        <f t="shared" si="144"/>
        <v>0</v>
      </c>
      <c r="EN65" s="232">
        <f t="shared" si="144"/>
        <v>0</v>
      </c>
      <c r="EO65" s="232">
        <f t="shared" si="144"/>
        <v>0</v>
      </c>
      <c r="EP65" s="232">
        <f t="shared" si="144"/>
        <v>0</v>
      </c>
      <c r="EQ65" s="232">
        <f t="shared" si="144"/>
        <v>0</v>
      </c>
      <c r="ER65" s="232">
        <f t="shared" si="144"/>
        <v>0</v>
      </c>
      <c r="ES65" s="232">
        <f t="shared" si="144"/>
        <v>0</v>
      </c>
      <c r="ET65" s="232">
        <f t="shared" si="144"/>
        <v>0</v>
      </c>
      <c r="EU65" s="232">
        <f t="shared" si="144"/>
        <v>0</v>
      </c>
      <c r="EV65" s="232">
        <f t="shared" si="144"/>
        <v>0</v>
      </c>
      <c r="EW65" s="232">
        <f t="shared" si="144"/>
        <v>0</v>
      </c>
      <c r="EX65" s="232">
        <f t="shared" si="144"/>
        <v>0</v>
      </c>
      <c r="EY65" s="232">
        <f t="shared" si="144"/>
        <v>0</v>
      </c>
      <c r="EZ65" s="232">
        <f t="shared" si="144"/>
        <v>0</v>
      </c>
      <c r="FA65" s="232">
        <f t="shared" si="144"/>
        <v>0</v>
      </c>
      <c r="FB65" s="232">
        <f t="shared" si="144"/>
        <v>0</v>
      </c>
      <c r="FC65" s="232">
        <f t="shared" si="144"/>
        <v>0</v>
      </c>
      <c r="FD65" s="232">
        <f t="shared" si="144"/>
        <v>0</v>
      </c>
      <c r="FE65" s="232">
        <f t="shared" si="144"/>
        <v>0</v>
      </c>
      <c r="FF65" s="232">
        <f t="shared" si="144"/>
        <v>0</v>
      </c>
      <c r="FG65" s="232">
        <f t="shared" si="144"/>
        <v>0</v>
      </c>
      <c r="FH65" s="232">
        <f t="shared" si="144"/>
        <v>0</v>
      </c>
      <c r="FI65" s="232">
        <f t="shared" si="144"/>
        <v>0</v>
      </c>
      <c r="FJ65" s="232">
        <f t="shared" si="144"/>
        <v>0</v>
      </c>
      <c r="FK65" s="232">
        <f t="shared" si="144"/>
        <v>0</v>
      </c>
      <c r="FL65" s="232">
        <f t="shared" si="144"/>
        <v>0</v>
      </c>
      <c r="FM65" s="232">
        <f t="shared" si="144"/>
        <v>0</v>
      </c>
      <c r="FN65" s="232">
        <f t="shared" si="144"/>
        <v>0</v>
      </c>
      <c r="FO65" s="232">
        <f t="shared" si="144"/>
        <v>0</v>
      </c>
      <c r="FP65" s="232">
        <f t="shared" si="144"/>
        <v>0</v>
      </c>
      <c r="FQ65" s="232">
        <f t="shared" si="144"/>
        <v>0</v>
      </c>
      <c r="FR65" s="232">
        <f t="shared" si="144"/>
        <v>0</v>
      </c>
      <c r="FS65" s="232">
        <f t="shared" si="144"/>
        <v>0</v>
      </c>
      <c r="FT65" s="232">
        <f t="shared" si="144"/>
        <v>0</v>
      </c>
      <c r="FU65" s="232">
        <f t="shared" si="144"/>
        <v>0</v>
      </c>
      <c r="FV65" s="232">
        <f t="shared" si="144"/>
        <v>0</v>
      </c>
      <c r="FW65" s="232">
        <f t="shared" si="144"/>
        <v>0</v>
      </c>
      <c r="FX65" s="232">
        <f t="shared" si="144"/>
        <v>0</v>
      </c>
      <c r="FY65" s="232">
        <f t="shared" si="144"/>
        <v>0</v>
      </c>
      <c r="FZ65" s="232">
        <f t="shared" si="144"/>
        <v>0</v>
      </c>
      <c r="GA65" s="232">
        <f t="shared" si="144"/>
        <v>0</v>
      </c>
      <c r="GB65" s="232">
        <f t="shared" si="144"/>
        <v>0</v>
      </c>
      <c r="GC65" s="232">
        <f t="shared" si="144"/>
        <v>0</v>
      </c>
      <c r="GD65" s="232">
        <f t="shared" ref="GD65:IO65" si="145">GD43</f>
        <v>0</v>
      </c>
      <c r="GE65" s="232">
        <f t="shared" si="145"/>
        <v>0</v>
      </c>
      <c r="GF65" s="232">
        <f t="shared" si="145"/>
        <v>0</v>
      </c>
      <c r="GG65" s="232">
        <f t="shared" si="145"/>
        <v>0</v>
      </c>
      <c r="GH65" s="232">
        <f t="shared" si="145"/>
        <v>0</v>
      </c>
      <c r="GI65" s="232">
        <f t="shared" si="145"/>
        <v>0</v>
      </c>
      <c r="GJ65" s="232">
        <f t="shared" si="145"/>
        <v>0</v>
      </c>
      <c r="GK65" s="232">
        <f t="shared" si="145"/>
        <v>0</v>
      </c>
      <c r="GL65" s="232">
        <f t="shared" si="145"/>
        <v>0</v>
      </c>
      <c r="GM65" s="232">
        <f t="shared" si="145"/>
        <v>0</v>
      </c>
      <c r="GN65" s="232">
        <f t="shared" si="145"/>
        <v>0</v>
      </c>
      <c r="GO65" s="232">
        <f t="shared" si="145"/>
        <v>0</v>
      </c>
      <c r="GP65" s="232">
        <f t="shared" si="145"/>
        <v>0</v>
      </c>
      <c r="GQ65" s="232">
        <f t="shared" si="145"/>
        <v>0</v>
      </c>
      <c r="GR65" s="232">
        <f t="shared" si="145"/>
        <v>0</v>
      </c>
      <c r="GS65" s="232">
        <f t="shared" si="145"/>
        <v>0</v>
      </c>
      <c r="GT65" s="232">
        <f t="shared" si="145"/>
        <v>0</v>
      </c>
      <c r="GU65" s="232">
        <f t="shared" si="145"/>
        <v>0</v>
      </c>
      <c r="GV65" s="232">
        <f t="shared" si="145"/>
        <v>0</v>
      </c>
      <c r="GW65" s="232">
        <f t="shared" si="145"/>
        <v>0</v>
      </c>
      <c r="GX65" s="232">
        <f t="shared" si="145"/>
        <v>0</v>
      </c>
      <c r="GY65" s="232">
        <f t="shared" si="145"/>
        <v>0</v>
      </c>
      <c r="GZ65" s="232">
        <f t="shared" si="145"/>
        <v>0</v>
      </c>
      <c r="HA65" s="232">
        <f t="shared" si="145"/>
        <v>0</v>
      </c>
      <c r="HB65" s="232">
        <f t="shared" si="145"/>
        <v>0</v>
      </c>
      <c r="HC65" s="232">
        <f t="shared" si="145"/>
        <v>0</v>
      </c>
      <c r="HD65" s="232">
        <f t="shared" si="145"/>
        <v>0</v>
      </c>
      <c r="HE65" s="232">
        <f t="shared" si="145"/>
        <v>0</v>
      </c>
      <c r="HF65" s="232">
        <f t="shared" si="145"/>
        <v>0</v>
      </c>
      <c r="HG65" s="232">
        <f t="shared" si="145"/>
        <v>0</v>
      </c>
      <c r="HH65" s="232">
        <f t="shared" si="145"/>
        <v>0</v>
      </c>
      <c r="HI65" s="232">
        <f t="shared" si="145"/>
        <v>0</v>
      </c>
      <c r="HJ65" s="232">
        <f t="shared" si="145"/>
        <v>0</v>
      </c>
      <c r="HK65" s="232">
        <f t="shared" si="145"/>
        <v>0</v>
      </c>
      <c r="HL65" s="232">
        <f t="shared" si="145"/>
        <v>0</v>
      </c>
      <c r="HM65" s="232">
        <f t="shared" si="145"/>
        <v>0</v>
      </c>
      <c r="HN65" s="232">
        <f t="shared" si="145"/>
        <v>0</v>
      </c>
      <c r="HO65" s="232">
        <f t="shared" si="145"/>
        <v>0</v>
      </c>
      <c r="HP65" s="232">
        <f t="shared" si="145"/>
        <v>0</v>
      </c>
      <c r="HQ65" s="232">
        <f t="shared" si="145"/>
        <v>0</v>
      </c>
      <c r="HR65" s="232">
        <f t="shared" si="145"/>
        <v>0</v>
      </c>
      <c r="HS65" s="232">
        <f t="shared" si="145"/>
        <v>0</v>
      </c>
      <c r="HT65" s="232">
        <f t="shared" si="145"/>
        <v>0</v>
      </c>
      <c r="HU65" s="232">
        <f t="shared" si="145"/>
        <v>0</v>
      </c>
      <c r="HV65" s="232">
        <f t="shared" si="145"/>
        <v>0</v>
      </c>
      <c r="HW65" s="232">
        <f t="shared" si="145"/>
        <v>0</v>
      </c>
      <c r="HX65" s="232">
        <f t="shared" si="145"/>
        <v>0</v>
      </c>
      <c r="HY65" s="232">
        <f t="shared" si="145"/>
        <v>0</v>
      </c>
      <c r="HZ65" s="232">
        <f t="shared" si="145"/>
        <v>0</v>
      </c>
      <c r="IA65" s="232">
        <f t="shared" si="145"/>
        <v>0</v>
      </c>
      <c r="IB65" s="232">
        <f t="shared" si="145"/>
        <v>0</v>
      </c>
      <c r="IC65" s="232">
        <f t="shared" si="145"/>
        <v>0</v>
      </c>
      <c r="ID65" s="232">
        <f t="shared" si="145"/>
        <v>0</v>
      </c>
      <c r="IE65" s="232">
        <f t="shared" si="145"/>
        <v>0</v>
      </c>
      <c r="IF65" s="232">
        <f t="shared" si="145"/>
        <v>0</v>
      </c>
      <c r="IG65" s="232">
        <f t="shared" si="145"/>
        <v>0</v>
      </c>
      <c r="IH65" s="232">
        <f t="shared" si="145"/>
        <v>0</v>
      </c>
      <c r="II65" s="232">
        <f t="shared" si="145"/>
        <v>0</v>
      </c>
      <c r="IJ65" s="232">
        <f t="shared" si="145"/>
        <v>0</v>
      </c>
      <c r="IK65" s="232">
        <f t="shared" si="145"/>
        <v>0</v>
      </c>
      <c r="IL65" s="232">
        <f t="shared" si="145"/>
        <v>0</v>
      </c>
      <c r="IM65" s="232">
        <f t="shared" si="145"/>
        <v>0</v>
      </c>
      <c r="IN65" s="232">
        <f t="shared" si="145"/>
        <v>0</v>
      </c>
      <c r="IO65" s="232">
        <f t="shared" si="145"/>
        <v>0</v>
      </c>
      <c r="IP65" s="232">
        <f t="shared" ref="IP65:KU65" si="146">IP43</f>
        <v>0</v>
      </c>
      <c r="IQ65" s="232">
        <f t="shared" si="146"/>
        <v>0</v>
      </c>
      <c r="IR65" s="232">
        <f t="shared" si="146"/>
        <v>0</v>
      </c>
      <c r="IS65" s="232">
        <f t="shared" si="146"/>
        <v>0</v>
      </c>
      <c r="IT65" s="232">
        <f t="shared" si="146"/>
        <v>0</v>
      </c>
      <c r="IU65" s="232">
        <f t="shared" si="146"/>
        <v>0</v>
      </c>
      <c r="IV65" s="232">
        <f t="shared" si="146"/>
        <v>0</v>
      </c>
      <c r="IW65" s="232">
        <f t="shared" si="146"/>
        <v>0</v>
      </c>
      <c r="IX65" s="232">
        <f t="shared" si="146"/>
        <v>0</v>
      </c>
      <c r="IY65" s="232">
        <f t="shared" si="146"/>
        <v>0</v>
      </c>
      <c r="IZ65" s="232">
        <f t="shared" si="146"/>
        <v>0</v>
      </c>
      <c r="JA65" s="232">
        <f t="shared" si="146"/>
        <v>0</v>
      </c>
      <c r="JB65" s="232">
        <f t="shared" si="146"/>
        <v>0</v>
      </c>
      <c r="JC65" s="232">
        <f t="shared" si="146"/>
        <v>0</v>
      </c>
      <c r="JD65" s="232">
        <f t="shared" si="146"/>
        <v>0</v>
      </c>
      <c r="JE65" s="232">
        <f t="shared" si="146"/>
        <v>0</v>
      </c>
      <c r="JF65" s="232">
        <f t="shared" si="146"/>
        <v>0</v>
      </c>
      <c r="JG65" s="232">
        <f t="shared" si="146"/>
        <v>0</v>
      </c>
      <c r="JH65" s="232">
        <f t="shared" si="146"/>
        <v>0</v>
      </c>
      <c r="JI65" s="232">
        <f t="shared" si="146"/>
        <v>0</v>
      </c>
      <c r="JJ65" s="232">
        <f t="shared" si="146"/>
        <v>0</v>
      </c>
      <c r="JK65" s="232">
        <f t="shared" si="146"/>
        <v>0</v>
      </c>
      <c r="JL65" s="232">
        <f t="shared" si="146"/>
        <v>0</v>
      </c>
      <c r="JM65" s="232">
        <f t="shared" si="146"/>
        <v>0</v>
      </c>
      <c r="JN65" s="232">
        <f t="shared" si="146"/>
        <v>0</v>
      </c>
      <c r="JO65" s="232">
        <f t="shared" si="146"/>
        <v>0</v>
      </c>
      <c r="JP65" s="232">
        <f t="shared" si="146"/>
        <v>0</v>
      </c>
      <c r="JQ65" s="232">
        <f t="shared" si="146"/>
        <v>0</v>
      </c>
      <c r="JR65" s="232">
        <f t="shared" si="146"/>
        <v>0</v>
      </c>
      <c r="JS65" s="232">
        <f t="shared" si="146"/>
        <v>0</v>
      </c>
      <c r="JT65" s="232">
        <f t="shared" si="146"/>
        <v>0</v>
      </c>
      <c r="JU65" s="232">
        <f t="shared" si="146"/>
        <v>0</v>
      </c>
      <c r="JV65" s="232">
        <f t="shared" si="146"/>
        <v>0</v>
      </c>
      <c r="JW65" s="232">
        <f t="shared" si="146"/>
        <v>0</v>
      </c>
      <c r="JX65" s="232">
        <f t="shared" si="146"/>
        <v>0</v>
      </c>
      <c r="JY65" s="232">
        <f t="shared" si="146"/>
        <v>0</v>
      </c>
      <c r="JZ65" s="232">
        <f t="shared" si="146"/>
        <v>0</v>
      </c>
      <c r="KA65" s="232">
        <f t="shared" si="146"/>
        <v>0</v>
      </c>
      <c r="KB65" s="232">
        <f t="shared" si="146"/>
        <v>0</v>
      </c>
      <c r="KC65" s="232">
        <f t="shared" si="146"/>
        <v>0</v>
      </c>
      <c r="KD65" s="232">
        <f t="shared" si="146"/>
        <v>0</v>
      </c>
      <c r="KE65" s="232">
        <f t="shared" si="146"/>
        <v>0</v>
      </c>
      <c r="KF65" s="232">
        <f t="shared" si="146"/>
        <v>0</v>
      </c>
      <c r="KG65" s="232">
        <f t="shared" si="146"/>
        <v>0</v>
      </c>
      <c r="KH65" s="232">
        <f t="shared" si="146"/>
        <v>0</v>
      </c>
      <c r="KI65" s="232">
        <f t="shared" si="146"/>
        <v>0</v>
      </c>
      <c r="KJ65" s="232">
        <f t="shared" si="146"/>
        <v>0</v>
      </c>
      <c r="KK65" s="232">
        <f t="shared" si="146"/>
        <v>0</v>
      </c>
      <c r="KL65" s="232">
        <f t="shared" si="146"/>
        <v>0</v>
      </c>
      <c r="KM65" s="232">
        <f t="shared" si="146"/>
        <v>0</v>
      </c>
      <c r="KN65" s="232">
        <f t="shared" si="146"/>
        <v>0</v>
      </c>
      <c r="KO65" s="232">
        <f t="shared" si="146"/>
        <v>0</v>
      </c>
      <c r="KP65" s="232">
        <f t="shared" si="146"/>
        <v>0</v>
      </c>
      <c r="KQ65" s="232">
        <f t="shared" si="146"/>
        <v>0</v>
      </c>
      <c r="KR65" s="232">
        <f t="shared" si="146"/>
        <v>0</v>
      </c>
      <c r="KS65" s="232">
        <f t="shared" si="146"/>
        <v>0</v>
      </c>
      <c r="KT65" s="232">
        <f t="shared" si="146"/>
        <v>0</v>
      </c>
      <c r="KU65" s="232">
        <f t="shared" si="146"/>
        <v>0</v>
      </c>
    </row>
    <row r="66" spans="2:307" x14ac:dyDescent="0.15">
      <c r="B66" s="215">
        <f>B65+1</f>
        <v>32</v>
      </c>
      <c r="C66" s="222" t="s">
        <v>707</v>
      </c>
      <c r="D66" s="222"/>
      <c r="E66" s="223" t="s">
        <v>703</v>
      </c>
      <c r="F66" s="224"/>
      <c r="G66" s="231">
        <f t="shared" si="121"/>
        <v>0</v>
      </c>
      <c r="H66" s="232">
        <f>H64</f>
        <v>0</v>
      </c>
      <c r="I66" s="232">
        <f t="shared" ref="I66:BE66" si="147">I64</f>
        <v>0</v>
      </c>
      <c r="J66" s="232">
        <f t="shared" si="147"/>
        <v>0</v>
      </c>
      <c r="K66" s="232">
        <f t="shared" si="147"/>
        <v>0</v>
      </c>
      <c r="L66" s="232">
        <f t="shared" si="147"/>
        <v>0</v>
      </c>
      <c r="M66" s="232">
        <f t="shared" si="147"/>
        <v>0</v>
      </c>
      <c r="N66" s="232">
        <f t="shared" si="147"/>
        <v>0</v>
      </c>
      <c r="O66" s="232">
        <f t="shared" si="147"/>
        <v>0</v>
      </c>
      <c r="P66" s="232">
        <f t="shared" si="147"/>
        <v>0</v>
      </c>
      <c r="Q66" s="232">
        <f t="shared" si="147"/>
        <v>0</v>
      </c>
      <c r="R66" s="232">
        <f t="shared" si="147"/>
        <v>0</v>
      </c>
      <c r="S66" s="232">
        <f t="shared" si="147"/>
        <v>0</v>
      </c>
      <c r="T66" s="232">
        <f t="shared" si="147"/>
        <v>0</v>
      </c>
      <c r="U66" s="232">
        <f t="shared" si="147"/>
        <v>0</v>
      </c>
      <c r="V66" s="232">
        <f t="shared" si="147"/>
        <v>0</v>
      </c>
      <c r="W66" s="232">
        <f t="shared" si="147"/>
        <v>0</v>
      </c>
      <c r="X66" s="232">
        <f t="shared" si="147"/>
        <v>0</v>
      </c>
      <c r="Y66" s="232">
        <f t="shared" si="147"/>
        <v>0</v>
      </c>
      <c r="Z66" s="232">
        <f t="shared" si="147"/>
        <v>0</v>
      </c>
      <c r="AA66" s="232">
        <f t="shared" si="147"/>
        <v>0</v>
      </c>
      <c r="AB66" s="232">
        <f t="shared" si="147"/>
        <v>0</v>
      </c>
      <c r="AC66" s="232">
        <f t="shared" si="147"/>
        <v>0</v>
      </c>
      <c r="AD66" s="232">
        <f t="shared" si="147"/>
        <v>0</v>
      </c>
      <c r="AE66" s="232">
        <f t="shared" si="147"/>
        <v>0</v>
      </c>
      <c r="AF66" s="232">
        <f t="shared" si="147"/>
        <v>0</v>
      </c>
      <c r="AG66" s="232">
        <f t="shared" si="147"/>
        <v>0</v>
      </c>
      <c r="AH66" s="232">
        <f t="shared" si="147"/>
        <v>0</v>
      </c>
      <c r="AI66" s="232">
        <f t="shared" si="147"/>
        <v>0</v>
      </c>
      <c r="AJ66" s="232">
        <f t="shared" si="147"/>
        <v>0</v>
      </c>
      <c r="AK66" s="232">
        <f t="shared" si="147"/>
        <v>0</v>
      </c>
      <c r="AL66" s="232">
        <f t="shared" si="147"/>
        <v>0</v>
      </c>
      <c r="AM66" s="232">
        <f t="shared" si="147"/>
        <v>0</v>
      </c>
      <c r="AN66" s="232">
        <f t="shared" si="147"/>
        <v>0</v>
      </c>
      <c r="AO66" s="232">
        <f t="shared" si="147"/>
        <v>0</v>
      </c>
      <c r="AP66" s="232">
        <f t="shared" si="147"/>
        <v>0</v>
      </c>
      <c r="AQ66" s="232">
        <f t="shared" si="147"/>
        <v>0</v>
      </c>
      <c r="AR66" s="232">
        <f t="shared" si="147"/>
        <v>0</v>
      </c>
      <c r="AS66" s="232">
        <f t="shared" si="147"/>
        <v>0</v>
      </c>
      <c r="AT66" s="232">
        <f t="shared" si="147"/>
        <v>0</v>
      </c>
      <c r="AU66" s="232">
        <f t="shared" si="147"/>
        <v>0</v>
      </c>
      <c r="AV66" s="232">
        <f t="shared" si="147"/>
        <v>0</v>
      </c>
      <c r="AW66" s="232">
        <f t="shared" si="147"/>
        <v>0</v>
      </c>
      <c r="AX66" s="232">
        <f t="shared" si="147"/>
        <v>0</v>
      </c>
      <c r="AY66" s="232">
        <f t="shared" si="147"/>
        <v>0</v>
      </c>
      <c r="AZ66" s="232">
        <f t="shared" si="147"/>
        <v>0</v>
      </c>
      <c r="BA66" s="232">
        <f t="shared" si="147"/>
        <v>0</v>
      </c>
      <c r="BB66" s="232">
        <f t="shared" si="147"/>
        <v>0</v>
      </c>
      <c r="BC66" s="232">
        <f t="shared" si="147"/>
        <v>0</v>
      </c>
      <c r="BD66" s="232">
        <f t="shared" si="147"/>
        <v>0</v>
      </c>
      <c r="BE66" s="232">
        <f t="shared" si="147"/>
        <v>0</v>
      </c>
      <c r="BF66" s="232">
        <f t="shared" ref="BF66:DQ66" si="148">BF64</f>
        <v>0</v>
      </c>
      <c r="BG66" s="232">
        <f t="shared" si="148"/>
        <v>0</v>
      </c>
      <c r="BH66" s="232">
        <f t="shared" si="148"/>
        <v>0</v>
      </c>
      <c r="BI66" s="232">
        <f t="shared" si="148"/>
        <v>0</v>
      </c>
      <c r="BJ66" s="232">
        <f t="shared" si="148"/>
        <v>0</v>
      </c>
      <c r="BK66" s="232">
        <f t="shared" si="148"/>
        <v>0</v>
      </c>
      <c r="BL66" s="232">
        <f t="shared" si="148"/>
        <v>0</v>
      </c>
      <c r="BM66" s="232">
        <f t="shared" si="148"/>
        <v>0</v>
      </c>
      <c r="BN66" s="232">
        <f t="shared" si="148"/>
        <v>0</v>
      </c>
      <c r="BO66" s="232">
        <f t="shared" si="148"/>
        <v>0</v>
      </c>
      <c r="BP66" s="232">
        <f t="shared" si="148"/>
        <v>0</v>
      </c>
      <c r="BQ66" s="232">
        <f t="shared" si="148"/>
        <v>0</v>
      </c>
      <c r="BR66" s="232">
        <f t="shared" si="148"/>
        <v>0</v>
      </c>
      <c r="BS66" s="232">
        <f t="shared" si="148"/>
        <v>0</v>
      </c>
      <c r="BT66" s="232">
        <f t="shared" si="148"/>
        <v>0</v>
      </c>
      <c r="BU66" s="232">
        <f t="shared" si="148"/>
        <v>0</v>
      </c>
      <c r="BV66" s="232">
        <f t="shared" si="148"/>
        <v>0</v>
      </c>
      <c r="BW66" s="232">
        <f t="shared" si="148"/>
        <v>0</v>
      </c>
      <c r="BX66" s="232">
        <f t="shared" si="148"/>
        <v>0</v>
      </c>
      <c r="BY66" s="232">
        <f t="shared" si="148"/>
        <v>0</v>
      </c>
      <c r="BZ66" s="232">
        <f t="shared" si="148"/>
        <v>0</v>
      </c>
      <c r="CA66" s="232">
        <f t="shared" si="148"/>
        <v>0</v>
      </c>
      <c r="CB66" s="232">
        <f t="shared" si="148"/>
        <v>0</v>
      </c>
      <c r="CC66" s="232">
        <f t="shared" si="148"/>
        <v>0</v>
      </c>
      <c r="CD66" s="232">
        <f t="shared" si="148"/>
        <v>0</v>
      </c>
      <c r="CE66" s="232">
        <f t="shared" si="148"/>
        <v>0</v>
      </c>
      <c r="CF66" s="232">
        <f t="shared" si="148"/>
        <v>0</v>
      </c>
      <c r="CG66" s="232">
        <f t="shared" si="148"/>
        <v>0</v>
      </c>
      <c r="CH66" s="232">
        <f t="shared" si="148"/>
        <v>0</v>
      </c>
      <c r="CI66" s="232">
        <f t="shared" si="148"/>
        <v>0</v>
      </c>
      <c r="CJ66" s="232">
        <f t="shared" si="148"/>
        <v>0</v>
      </c>
      <c r="CK66" s="232">
        <f t="shared" si="148"/>
        <v>0</v>
      </c>
      <c r="CL66" s="232">
        <f t="shared" si="148"/>
        <v>0</v>
      </c>
      <c r="CM66" s="232">
        <f t="shared" si="148"/>
        <v>0</v>
      </c>
      <c r="CN66" s="232">
        <f t="shared" si="148"/>
        <v>0</v>
      </c>
      <c r="CO66" s="232">
        <f t="shared" si="148"/>
        <v>0</v>
      </c>
      <c r="CP66" s="232">
        <f t="shared" si="148"/>
        <v>0</v>
      </c>
      <c r="CQ66" s="232">
        <f t="shared" si="148"/>
        <v>0</v>
      </c>
      <c r="CR66" s="232">
        <f t="shared" si="148"/>
        <v>0</v>
      </c>
      <c r="CS66" s="232">
        <f t="shared" si="148"/>
        <v>0</v>
      </c>
      <c r="CT66" s="232">
        <f t="shared" si="148"/>
        <v>0</v>
      </c>
      <c r="CU66" s="232">
        <f t="shared" si="148"/>
        <v>0</v>
      </c>
      <c r="CV66" s="232">
        <f t="shared" si="148"/>
        <v>0</v>
      </c>
      <c r="CW66" s="232">
        <f t="shared" si="148"/>
        <v>0</v>
      </c>
      <c r="CX66" s="232">
        <f t="shared" si="148"/>
        <v>0</v>
      </c>
      <c r="CY66" s="232">
        <f t="shared" si="148"/>
        <v>0</v>
      </c>
      <c r="CZ66" s="232">
        <f t="shared" si="148"/>
        <v>0</v>
      </c>
      <c r="DA66" s="232">
        <f t="shared" si="148"/>
        <v>0</v>
      </c>
      <c r="DB66" s="232">
        <f t="shared" si="148"/>
        <v>0</v>
      </c>
      <c r="DC66" s="232">
        <f t="shared" si="148"/>
        <v>0</v>
      </c>
      <c r="DD66" s="232">
        <f t="shared" si="148"/>
        <v>0</v>
      </c>
      <c r="DE66" s="232">
        <f t="shared" si="148"/>
        <v>0</v>
      </c>
      <c r="DF66" s="232">
        <f t="shared" si="148"/>
        <v>0</v>
      </c>
      <c r="DG66" s="232">
        <f t="shared" si="148"/>
        <v>0</v>
      </c>
      <c r="DH66" s="232">
        <f t="shared" si="148"/>
        <v>0</v>
      </c>
      <c r="DI66" s="232">
        <f t="shared" si="148"/>
        <v>0</v>
      </c>
      <c r="DJ66" s="232">
        <f t="shared" si="148"/>
        <v>0</v>
      </c>
      <c r="DK66" s="232">
        <f t="shared" si="148"/>
        <v>0</v>
      </c>
      <c r="DL66" s="232">
        <f t="shared" si="148"/>
        <v>0</v>
      </c>
      <c r="DM66" s="232">
        <f t="shared" si="148"/>
        <v>0</v>
      </c>
      <c r="DN66" s="232">
        <f t="shared" si="148"/>
        <v>0</v>
      </c>
      <c r="DO66" s="232">
        <f t="shared" si="148"/>
        <v>0</v>
      </c>
      <c r="DP66" s="232">
        <f t="shared" si="148"/>
        <v>0</v>
      </c>
      <c r="DQ66" s="232">
        <f t="shared" si="148"/>
        <v>0</v>
      </c>
      <c r="DR66" s="232">
        <f t="shared" ref="DR66:GC66" si="149">DR64</f>
        <v>0</v>
      </c>
      <c r="DS66" s="232">
        <f t="shared" si="149"/>
        <v>0</v>
      </c>
      <c r="DT66" s="232">
        <f t="shared" si="149"/>
        <v>0</v>
      </c>
      <c r="DU66" s="232">
        <f t="shared" si="149"/>
        <v>0</v>
      </c>
      <c r="DV66" s="232">
        <f t="shared" si="149"/>
        <v>0</v>
      </c>
      <c r="DW66" s="232">
        <f t="shared" si="149"/>
        <v>0</v>
      </c>
      <c r="DX66" s="232">
        <f t="shared" si="149"/>
        <v>0</v>
      </c>
      <c r="DY66" s="232">
        <f t="shared" si="149"/>
        <v>0</v>
      </c>
      <c r="DZ66" s="232">
        <f t="shared" si="149"/>
        <v>0</v>
      </c>
      <c r="EA66" s="232">
        <f t="shared" si="149"/>
        <v>0</v>
      </c>
      <c r="EB66" s="232">
        <f t="shared" si="149"/>
        <v>0</v>
      </c>
      <c r="EC66" s="232">
        <f t="shared" si="149"/>
        <v>0</v>
      </c>
      <c r="ED66" s="232">
        <f t="shared" si="149"/>
        <v>0</v>
      </c>
      <c r="EE66" s="232">
        <f t="shared" si="149"/>
        <v>0</v>
      </c>
      <c r="EF66" s="232">
        <f t="shared" si="149"/>
        <v>0</v>
      </c>
      <c r="EG66" s="232">
        <f t="shared" si="149"/>
        <v>0</v>
      </c>
      <c r="EH66" s="232">
        <f t="shared" si="149"/>
        <v>0</v>
      </c>
      <c r="EI66" s="232">
        <f t="shared" si="149"/>
        <v>0</v>
      </c>
      <c r="EJ66" s="232">
        <f t="shared" si="149"/>
        <v>0</v>
      </c>
      <c r="EK66" s="232">
        <f t="shared" si="149"/>
        <v>0</v>
      </c>
      <c r="EL66" s="232">
        <f t="shared" si="149"/>
        <v>0</v>
      </c>
      <c r="EM66" s="232">
        <f t="shared" si="149"/>
        <v>0</v>
      </c>
      <c r="EN66" s="232">
        <f t="shared" si="149"/>
        <v>0</v>
      </c>
      <c r="EO66" s="232">
        <f t="shared" si="149"/>
        <v>0</v>
      </c>
      <c r="EP66" s="232">
        <f t="shared" si="149"/>
        <v>0</v>
      </c>
      <c r="EQ66" s="232">
        <f t="shared" si="149"/>
        <v>0</v>
      </c>
      <c r="ER66" s="232">
        <f t="shared" si="149"/>
        <v>0</v>
      </c>
      <c r="ES66" s="232">
        <f t="shared" si="149"/>
        <v>0</v>
      </c>
      <c r="ET66" s="232">
        <f t="shared" si="149"/>
        <v>0</v>
      </c>
      <c r="EU66" s="232">
        <f t="shared" si="149"/>
        <v>0</v>
      </c>
      <c r="EV66" s="232">
        <f t="shared" si="149"/>
        <v>0</v>
      </c>
      <c r="EW66" s="232">
        <f t="shared" si="149"/>
        <v>0</v>
      </c>
      <c r="EX66" s="232">
        <f t="shared" si="149"/>
        <v>0</v>
      </c>
      <c r="EY66" s="232">
        <f t="shared" si="149"/>
        <v>0</v>
      </c>
      <c r="EZ66" s="232">
        <f t="shared" si="149"/>
        <v>0</v>
      </c>
      <c r="FA66" s="232">
        <f t="shared" si="149"/>
        <v>0</v>
      </c>
      <c r="FB66" s="232">
        <f t="shared" si="149"/>
        <v>0</v>
      </c>
      <c r="FC66" s="232">
        <f t="shared" si="149"/>
        <v>0</v>
      </c>
      <c r="FD66" s="232">
        <f t="shared" si="149"/>
        <v>0</v>
      </c>
      <c r="FE66" s="232">
        <f t="shared" si="149"/>
        <v>0</v>
      </c>
      <c r="FF66" s="232">
        <f t="shared" si="149"/>
        <v>0</v>
      </c>
      <c r="FG66" s="232">
        <f t="shared" si="149"/>
        <v>0</v>
      </c>
      <c r="FH66" s="232">
        <f t="shared" si="149"/>
        <v>0</v>
      </c>
      <c r="FI66" s="232">
        <f t="shared" si="149"/>
        <v>0</v>
      </c>
      <c r="FJ66" s="232">
        <f t="shared" si="149"/>
        <v>0</v>
      </c>
      <c r="FK66" s="232">
        <f t="shared" si="149"/>
        <v>0</v>
      </c>
      <c r="FL66" s="232">
        <f t="shared" si="149"/>
        <v>0</v>
      </c>
      <c r="FM66" s="232">
        <f t="shared" si="149"/>
        <v>0</v>
      </c>
      <c r="FN66" s="232">
        <f t="shared" si="149"/>
        <v>0</v>
      </c>
      <c r="FO66" s="232">
        <f t="shared" si="149"/>
        <v>0</v>
      </c>
      <c r="FP66" s="232">
        <f t="shared" si="149"/>
        <v>0</v>
      </c>
      <c r="FQ66" s="232">
        <f t="shared" si="149"/>
        <v>0</v>
      </c>
      <c r="FR66" s="232">
        <f t="shared" si="149"/>
        <v>0</v>
      </c>
      <c r="FS66" s="232">
        <f t="shared" si="149"/>
        <v>0</v>
      </c>
      <c r="FT66" s="232">
        <f t="shared" si="149"/>
        <v>0</v>
      </c>
      <c r="FU66" s="232">
        <f t="shared" si="149"/>
        <v>0</v>
      </c>
      <c r="FV66" s="232">
        <f t="shared" si="149"/>
        <v>0</v>
      </c>
      <c r="FW66" s="232">
        <f t="shared" si="149"/>
        <v>0</v>
      </c>
      <c r="FX66" s="232">
        <f t="shared" si="149"/>
        <v>0</v>
      </c>
      <c r="FY66" s="232">
        <f t="shared" si="149"/>
        <v>0</v>
      </c>
      <c r="FZ66" s="232">
        <f t="shared" si="149"/>
        <v>0</v>
      </c>
      <c r="GA66" s="232">
        <f t="shared" si="149"/>
        <v>0</v>
      </c>
      <c r="GB66" s="232">
        <f t="shared" si="149"/>
        <v>0</v>
      </c>
      <c r="GC66" s="232">
        <f t="shared" si="149"/>
        <v>0</v>
      </c>
      <c r="GD66" s="232">
        <f t="shared" ref="GD66:IO66" si="150">GD64</f>
        <v>0</v>
      </c>
      <c r="GE66" s="232">
        <f t="shared" si="150"/>
        <v>0</v>
      </c>
      <c r="GF66" s="232">
        <f t="shared" si="150"/>
        <v>0</v>
      </c>
      <c r="GG66" s="232">
        <f t="shared" si="150"/>
        <v>0</v>
      </c>
      <c r="GH66" s="232">
        <f t="shared" si="150"/>
        <v>0</v>
      </c>
      <c r="GI66" s="232">
        <f t="shared" si="150"/>
        <v>0</v>
      </c>
      <c r="GJ66" s="232">
        <f t="shared" si="150"/>
        <v>0</v>
      </c>
      <c r="GK66" s="232">
        <f t="shared" si="150"/>
        <v>0</v>
      </c>
      <c r="GL66" s="232">
        <f t="shared" si="150"/>
        <v>0</v>
      </c>
      <c r="GM66" s="232">
        <f t="shared" si="150"/>
        <v>0</v>
      </c>
      <c r="GN66" s="232">
        <f t="shared" si="150"/>
        <v>0</v>
      </c>
      <c r="GO66" s="232">
        <f t="shared" si="150"/>
        <v>0</v>
      </c>
      <c r="GP66" s="232">
        <f t="shared" si="150"/>
        <v>0</v>
      </c>
      <c r="GQ66" s="232">
        <f t="shared" si="150"/>
        <v>0</v>
      </c>
      <c r="GR66" s="232">
        <f t="shared" si="150"/>
        <v>0</v>
      </c>
      <c r="GS66" s="232">
        <f t="shared" si="150"/>
        <v>0</v>
      </c>
      <c r="GT66" s="232">
        <f t="shared" si="150"/>
        <v>0</v>
      </c>
      <c r="GU66" s="232">
        <f t="shared" si="150"/>
        <v>0</v>
      </c>
      <c r="GV66" s="232">
        <f t="shared" si="150"/>
        <v>0</v>
      </c>
      <c r="GW66" s="232">
        <f t="shared" si="150"/>
        <v>0</v>
      </c>
      <c r="GX66" s="232">
        <f t="shared" si="150"/>
        <v>0</v>
      </c>
      <c r="GY66" s="232">
        <f t="shared" si="150"/>
        <v>0</v>
      </c>
      <c r="GZ66" s="232">
        <f t="shared" si="150"/>
        <v>0</v>
      </c>
      <c r="HA66" s="232">
        <f t="shared" si="150"/>
        <v>0</v>
      </c>
      <c r="HB66" s="232">
        <f t="shared" si="150"/>
        <v>0</v>
      </c>
      <c r="HC66" s="232">
        <f t="shared" si="150"/>
        <v>0</v>
      </c>
      <c r="HD66" s="232">
        <f t="shared" si="150"/>
        <v>0</v>
      </c>
      <c r="HE66" s="232">
        <f t="shared" si="150"/>
        <v>0</v>
      </c>
      <c r="HF66" s="232">
        <f t="shared" si="150"/>
        <v>0</v>
      </c>
      <c r="HG66" s="232">
        <f t="shared" si="150"/>
        <v>0</v>
      </c>
      <c r="HH66" s="232">
        <f t="shared" si="150"/>
        <v>0</v>
      </c>
      <c r="HI66" s="232">
        <f t="shared" si="150"/>
        <v>0</v>
      </c>
      <c r="HJ66" s="232">
        <f t="shared" si="150"/>
        <v>0</v>
      </c>
      <c r="HK66" s="232">
        <f t="shared" si="150"/>
        <v>0</v>
      </c>
      <c r="HL66" s="232">
        <f t="shared" si="150"/>
        <v>0</v>
      </c>
      <c r="HM66" s="232">
        <f t="shared" si="150"/>
        <v>0</v>
      </c>
      <c r="HN66" s="232">
        <f t="shared" si="150"/>
        <v>0</v>
      </c>
      <c r="HO66" s="232">
        <f t="shared" si="150"/>
        <v>0</v>
      </c>
      <c r="HP66" s="232">
        <f t="shared" si="150"/>
        <v>0</v>
      </c>
      <c r="HQ66" s="232">
        <f t="shared" si="150"/>
        <v>0</v>
      </c>
      <c r="HR66" s="232">
        <f t="shared" si="150"/>
        <v>0</v>
      </c>
      <c r="HS66" s="232">
        <f t="shared" si="150"/>
        <v>0</v>
      </c>
      <c r="HT66" s="232">
        <f t="shared" si="150"/>
        <v>0</v>
      </c>
      <c r="HU66" s="232">
        <f t="shared" si="150"/>
        <v>0</v>
      </c>
      <c r="HV66" s="232">
        <f t="shared" si="150"/>
        <v>0</v>
      </c>
      <c r="HW66" s="232">
        <f t="shared" si="150"/>
        <v>0</v>
      </c>
      <c r="HX66" s="232">
        <f t="shared" si="150"/>
        <v>0</v>
      </c>
      <c r="HY66" s="232">
        <f t="shared" si="150"/>
        <v>0</v>
      </c>
      <c r="HZ66" s="232">
        <f t="shared" si="150"/>
        <v>0</v>
      </c>
      <c r="IA66" s="232">
        <f t="shared" si="150"/>
        <v>0</v>
      </c>
      <c r="IB66" s="232">
        <f t="shared" si="150"/>
        <v>0</v>
      </c>
      <c r="IC66" s="232">
        <f t="shared" si="150"/>
        <v>0</v>
      </c>
      <c r="ID66" s="232">
        <f t="shared" si="150"/>
        <v>0</v>
      </c>
      <c r="IE66" s="232">
        <f t="shared" si="150"/>
        <v>0</v>
      </c>
      <c r="IF66" s="232">
        <f t="shared" si="150"/>
        <v>0</v>
      </c>
      <c r="IG66" s="232">
        <f t="shared" si="150"/>
        <v>0</v>
      </c>
      <c r="IH66" s="232">
        <f t="shared" si="150"/>
        <v>0</v>
      </c>
      <c r="II66" s="232">
        <f t="shared" si="150"/>
        <v>0</v>
      </c>
      <c r="IJ66" s="232">
        <f t="shared" si="150"/>
        <v>0</v>
      </c>
      <c r="IK66" s="232">
        <f t="shared" si="150"/>
        <v>0</v>
      </c>
      <c r="IL66" s="232">
        <f t="shared" si="150"/>
        <v>0</v>
      </c>
      <c r="IM66" s="232">
        <f t="shared" si="150"/>
        <v>0</v>
      </c>
      <c r="IN66" s="232">
        <f t="shared" si="150"/>
        <v>0</v>
      </c>
      <c r="IO66" s="232">
        <f t="shared" si="150"/>
        <v>0</v>
      </c>
      <c r="IP66" s="232">
        <f t="shared" ref="IP66:KU66" si="151">IP64</f>
        <v>0</v>
      </c>
      <c r="IQ66" s="232">
        <f t="shared" si="151"/>
        <v>0</v>
      </c>
      <c r="IR66" s="232">
        <f t="shared" si="151"/>
        <v>0</v>
      </c>
      <c r="IS66" s="232">
        <f t="shared" si="151"/>
        <v>0</v>
      </c>
      <c r="IT66" s="232">
        <f t="shared" si="151"/>
        <v>0</v>
      </c>
      <c r="IU66" s="232">
        <f t="shared" si="151"/>
        <v>0</v>
      </c>
      <c r="IV66" s="232">
        <f t="shared" si="151"/>
        <v>0</v>
      </c>
      <c r="IW66" s="232">
        <f t="shared" si="151"/>
        <v>0</v>
      </c>
      <c r="IX66" s="232">
        <f t="shared" si="151"/>
        <v>0</v>
      </c>
      <c r="IY66" s="232">
        <f t="shared" si="151"/>
        <v>0</v>
      </c>
      <c r="IZ66" s="232">
        <f t="shared" si="151"/>
        <v>0</v>
      </c>
      <c r="JA66" s="232">
        <f t="shared" si="151"/>
        <v>0</v>
      </c>
      <c r="JB66" s="232">
        <f t="shared" si="151"/>
        <v>0</v>
      </c>
      <c r="JC66" s="232">
        <f t="shared" si="151"/>
        <v>0</v>
      </c>
      <c r="JD66" s="232">
        <f t="shared" si="151"/>
        <v>0</v>
      </c>
      <c r="JE66" s="232">
        <f t="shared" si="151"/>
        <v>0</v>
      </c>
      <c r="JF66" s="232">
        <f t="shared" si="151"/>
        <v>0</v>
      </c>
      <c r="JG66" s="232">
        <f t="shared" si="151"/>
        <v>0</v>
      </c>
      <c r="JH66" s="232">
        <f t="shared" si="151"/>
        <v>0</v>
      </c>
      <c r="JI66" s="232">
        <f t="shared" si="151"/>
        <v>0</v>
      </c>
      <c r="JJ66" s="232">
        <f t="shared" si="151"/>
        <v>0</v>
      </c>
      <c r="JK66" s="232">
        <f t="shared" si="151"/>
        <v>0</v>
      </c>
      <c r="JL66" s="232">
        <f t="shared" si="151"/>
        <v>0</v>
      </c>
      <c r="JM66" s="232">
        <f t="shared" si="151"/>
        <v>0</v>
      </c>
      <c r="JN66" s="232">
        <f t="shared" si="151"/>
        <v>0</v>
      </c>
      <c r="JO66" s="232">
        <f t="shared" si="151"/>
        <v>0</v>
      </c>
      <c r="JP66" s="232">
        <f t="shared" si="151"/>
        <v>0</v>
      </c>
      <c r="JQ66" s="232">
        <f t="shared" si="151"/>
        <v>0</v>
      </c>
      <c r="JR66" s="232">
        <f t="shared" si="151"/>
        <v>0</v>
      </c>
      <c r="JS66" s="232">
        <f t="shared" si="151"/>
        <v>0</v>
      </c>
      <c r="JT66" s="232">
        <f t="shared" si="151"/>
        <v>0</v>
      </c>
      <c r="JU66" s="232">
        <f t="shared" si="151"/>
        <v>0</v>
      </c>
      <c r="JV66" s="232">
        <f t="shared" si="151"/>
        <v>0</v>
      </c>
      <c r="JW66" s="232">
        <f t="shared" si="151"/>
        <v>0</v>
      </c>
      <c r="JX66" s="232">
        <f t="shared" si="151"/>
        <v>0</v>
      </c>
      <c r="JY66" s="232">
        <f t="shared" si="151"/>
        <v>0</v>
      </c>
      <c r="JZ66" s="232">
        <f t="shared" si="151"/>
        <v>0</v>
      </c>
      <c r="KA66" s="232">
        <f t="shared" si="151"/>
        <v>0</v>
      </c>
      <c r="KB66" s="232">
        <f t="shared" si="151"/>
        <v>0</v>
      </c>
      <c r="KC66" s="232">
        <f t="shared" si="151"/>
        <v>0</v>
      </c>
      <c r="KD66" s="232">
        <f t="shared" si="151"/>
        <v>0</v>
      </c>
      <c r="KE66" s="232">
        <f t="shared" si="151"/>
        <v>0</v>
      </c>
      <c r="KF66" s="232">
        <f t="shared" si="151"/>
        <v>0</v>
      </c>
      <c r="KG66" s="232">
        <f t="shared" si="151"/>
        <v>0</v>
      </c>
      <c r="KH66" s="232">
        <f t="shared" si="151"/>
        <v>0</v>
      </c>
      <c r="KI66" s="232">
        <f t="shared" si="151"/>
        <v>0</v>
      </c>
      <c r="KJ66" s="232">
        <f t="shared" si="151"/>
        <v>0</v>
      </c>
      <c r="KK66" s="232">
        <f t="shared" si="151"/>
        <v>0</v>
      </c>
      <c r="KL66" s="232">
        <f t="shared" si="151"/>
        <v>0</v>
      </c>
      <c r="KM66" s="232">
        <f t="shared" si="151"/>
        <v>0</v>
      </c>
      <c r="KN66" s="232">
        <f t="shared" si="151"/>
        <v>0</v>
      </c>
      <c r="KO66" s="232">
        <f t="shared" si="151"/>
        <v>0</v>
      </c>
      <c r="KP66" s="232">
        <f t="shared" si="151"/>
        <v>0</v>
      </c>
      <c r="KQ66" s="232">
        <f t="shared" si="151"/>
        <v>0</v>
      </c>
      <c r="KR66" s="232">
        <f t="shared" si="151"/>
        <v>0</v>
      </c>
      <c r="KS66" s="232">
        <f t="shared" si="151"/>
        <v>0</v>
      </c>
      <c r="KT66" s="232">
        <f t="shared" si="151"/>
        <v>0</v>
      </c>
      <c r="KU66" s="232">
        <f t="shared" si="151"/>
        <v>0</v>
      </c>
    </row>
  </sheetData>
  <sheetProtection algorithmName="SHA-512" hashValue="X6lQnGfqQYt+digkDNQ2S//40yqY0xBjtajehahIwgK1DqTH2Hmam6xW9XXJt4nh5anWsrWHJkQfwLLLBzBWtg==" saltValue="swCy5dM+MQGuAu2vt2LmTw==" spinCount="100000" sheet="1" objects="1" scenarios="1"/>
  <protectedRanges>
    <protectedRange sqref="H8:KU9" name="Intervalo1"/>
  </protectedRanges>
  <mergeCells count="22">
    <mergeCell ref="B53:F53"/>
    <mergeCell ref="B8:B9"/>
    <mergeCell ref="C47:D47"/>
    <mergeCell ref="B30:B32"/>
    <mergeCell ref="B33:B37"/>
    <mergeCell ref="B41:F41"/>
    <mergeCell ref="C8:C9"/>
    <mergeCell ref="B2:D2"/>
    <mergeCell ref="E2:G2"/>
    <mergeCell ref="D49:E49"/>
    <mergeCell ref="D50:E50"/>
    <mergeCell ref="B11:B13"/>
    <mergeCell ref="B14:B18"/>
    <mergeCell ref="B22:F22"/>
    <mergeCell ref="B25:B26"/>
    <mergeCell ref="C25:C26"/>
    <mergeCell ref="B27:B28"/>
    <mergeCell ref="C27:C28"/>
    <mergeCell ref="B3:F3"/>
    <mergeCell ref="B4:F4"/>
    <mergeCell ref="B6:B7"/>
    <mergeCell ref="C6:C7"/>
  </mergeCells>
  <phoneticPr fontId="21" type="noConversion"/>
  <conditionalFormatting sqref="G18 G37">
    <cfRule type="cellIs" dxfId="191" priority="25" operator="equal">
      <formula>"ERRO"</formula>
    </cfRule>
  </conditionalFormatting>
  <conditionalFormatting sqref="G49:G50 H56:KU57">
    <cfRule type="cellIs" dxfId="190" priority="26" operator="lessThan">
      <formula>0</formula>
    </cfRule>
  </conditionalFormatting>
  <conditionalFormatting sqref="H11:KU11">
    <cfRule type="cellIs" dxfId="189" priority="9" operator="greaterThan">
      <formula>24</formula>
    </cfRule>
    <cfRule type="cellIs" dxfId="188" priority="10" operator="lessThan">
      <formula>0</formula>
    </cfRule>
  </conditionalFormatting>
  <conditionalFormatting sqref="H18:KU18 H37:KU37">
    <cfRule type="cellIs" dxfId="187" priority="27" operator="greaterThan">
      <formula>1</formula>
    </cfRule>
    <cfRule type="cellIs" dxfId="186" priority="28" operator="lessThan">
      <formula>0</formula>
    </cfRule>
  </conditionalFormatting>
  <conditionalFormatting sqref="H30:KU30">
    <cfRule type="cellIs" dxfId="185" priority="1" operator="greaterThan">
      <formula>24</formula>
    </cfRule>
    <cfRule type="cellIs" dxfId="184" priority="2" operator="lessThan">
      <formula>0</formula>
    </cfRule>
  </conditionalFormatting>
  <conditionalFormatting sqref="H55:KU57">
    <cfRule type="cellIs" dxfId="183" priority="21" operator="greaterThan">
      <formula>24</formula>
    </cfRule>
    <cfRule type="cellIs" dxfId="182" priority="22" operator="lessThan">
      <formula>0</formula>
    </cfRule>
  </conditionalFormatting>
  <conditionalFormatting sqref="H56:KU56">
    <cfRule type="cellIs" dxfId="181" priority="24" operator="greaterThan">
      <formula>22</formula>
    </cfRule>
  </conditionalFormatting>
  <conditionalFormatting sqref="H57:KU57">
    <cfRule type="cellIs" dxfId="180" priority="2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4">
    <tabColor theme="8"/>
  </sheetPr>
  <dimension ref="B2:Q109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617" customWidth="1"/>
    <col min="3" max="7" width="10.6640625" style="617" customWidth="1"/>
    <col min="8" max="9" width="11.6640625" style="617" customWidth="1"/>
    <col min="10" max="10" width="20.1640625" style="617" bestFit="1" customWidth="1"/>
    <col min="11" max="16" width="28.5" style="617" customWidth="1"/>
    <col min="17" max="17" width="17.5" style="617" bestFit="1" customWidth="1"/>
    <col min="18" max="16384" width="9.1640625" style="617"/>
  </cols>
  <sheetData>
    <row r="2" spans="2:17" s="362" customFormat="1" ht="22.5" customHeight="1" x14ac:dyDescent="0.2">
      <c r="B2" s="455"/>
      <c r="C2" s="456"/>
      <c r="D2" s="1058" t="s">
        <v>937</v>
      </c>
      <c r="E2" s="1058"/>
      <c r="F2" s="1058"/>
      <c r="G2" s="1058"/>
      <c r="H2" s="1058"/>
      <c r="I2" s="1058"/>
      <c r="J2" s="456"/>
      <c r="K2" s="456"/>
      <c r="L2" s="456"/>
      <c r="M2" s="457"/>
      <c r="N2" s="456"/>
      <c r="O2" s="456"/>
      <c r="P2" s="457"/>
    </row>
    <row r="3" spans="2:17" s="362" customFormat="1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1"/>
      <c r="K3" s="1069" t="s">
        <v>927</v>
      </c>
      <c r="L3" s="1070"/>
      <c r="M3" s="1070"/>
      <c r="N3" s="1070"/>
      <c r="O3" s="1070"/>
      <c r="P3" s="1071"/>
    </row>
    <row r="4" spans="2:17" s="362" customFormat="1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4"/>
      <c r="K4" s="299" t="s">
        <v>899</v>
      </c>
      <c r="L4" s="299" t="s">
        <v>908</v>
      </c>
      <c r="M4" s="299" t="s">
        <v>909</v>
      </c>
      <c r="N4" s="299" t="s">
        <v>924</v>
      </c>
      <c r="O4" s="299" t="s">
        <v>925</v>
      </c>
      <c r="P4" s="459" t="s">
        <v>926</v>
      </c>
    </row>
    <row r="5" spans="2:17" s="362" customFormat="1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153" t="s">
        <v>1317</v>
      </c>
    </row>
    <row r="6" spans="2:17" s="362" customFormat="1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1"/>
      <c r="K6" s="480" t="s">
        <v>899</v>
      </c>
      <c r="L6" s="480" t="s">
        <v>908</v>
      </c>
      <c r="M6" s="480" t="s">
        <v>909</v>
      </c>
      <c r="N6" s="480" t="s">
        <v>924</v>
      </c>
      <c r="O6" s="480" t="s">
        <v>925</v>
      </c>
      <c r="P6" s="480" t="s">
        <v>926</v>
      </c>
      <c r="Q6" s="1153"/>
    </row>
    <row r="7" spans="2:17" s="362" customFormat="1" ht="15" customHeight="1" x14ac:dyDescent="0.2">
      <c r="B7" s="1132" t="s">
        <v>277</v>
      </c>
      <c r="C7" s="1133"/>
      <c r="D7" s="1133"/>
      <c r="E7" s="1133"/>
      <c r="F7" s="1133"/>
      <c r="G7" s="1134"/>
      <c r="H7" s="290" t="s">
        <v>278</v>
      </c>
      <c r="I7" s="290" t="s">
        <v>16</v>
      </c>
      <c r="J7" s="290" t="s">
        <v>911</v>
      </c>
      <c r="K7" s="290" t="s">
        <v>911</v>
      </c>
      <c r="L7" s="290" t="s">
        <v>911</v>
      </c>
      <c r="M7" s="290" t="s">
        <v>911</v>
      </c>
      <c r="N7" s="290" t="s">
        <v>911</v>
      </c>
      <c r="O7" s="290" t="s">
        <v>911</v>
      </c>
      <c r="P7" s="290" t="s">
        <v>911</v>
      </c>
      <c r="Q7" s="1154"/>
    </row>
    <row r="8" spans="2:17" ht="15" customHeight="1" outlineLevel="1" x14ac:dyDescent="0.2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0</v>
      </c>
      <c r="K8" s="312"/>
      <c r="L8" s="312"/>
      <c r="M8" s="312"/>
      <c r="N8" s="312"/>
      <c r="O8" s="312"/>
      <c r="P8" s="312"/>
      <c r="Q8" s="708"/>
    </row>
    <row r="9" spans="2:17" ht="15" customHeight="1" outlineLevel="1" x14ac:dyDescent="0.2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8"/>
    </row>
    <row r="10" spans="2:17" ht="15" customHeight="1" outlineLevel="1" x14ac:dyDescent="0.2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8"/>
    </row>
    <row r="11" spans="2:17" ht="15" customHeight="1" outlineLevel="1" x14ac:dyDescent="0.2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8"/>
    </row>
    <row r="12" spans="2:17" ht="15" customHeight="1" outlineLevel="1" x14ac:dyDescent="0.2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8"/>
    </row>
    <row r="13" spans="2:17" ht="15" customHeight="1" outlineLevel="1" x14ac:dyDescent="0.2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8"/>
    </row>
    <row r="14" spans="2:17" ht="15" customHeight="1" outlineLevel="1" x14ac:dyDescent="0.2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8"/>
    </row>
    <row r="15" spans="2:17" ht="15" customHeight="1" outlineLevel="1" x14ac:dyDescent="0.2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8"/>
    </row>
    <row r="16" spans="2:17" ht="15" customHeight="1" outlineLevel="1" x14ac:dyDescent="0.2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8"/>
    </row>
    <row r="17" spans="2:17" ht="15" customHeight="1" outlineLevel="1" x14ac:dyDescent="0.2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8"/>
    </row>
    <row r="18" spans="2:17" ht="15" customHeight="1" outlineLevel="1" x14ac:dyDescent="0.2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8"/>
    </row>
    <row r="19" spans="2:17" ht="15" customHeight="1" outlineLevel="1" x14ac:dyDescent="0.2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8"/>
    </row>
    <row r="20" spans="2:17" ht="15" customHeight="1" outlineLevel="1" x14ac:dyDescent="0.2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8"/>
    </row>
    <row r="21" spans="2:17" ht="15" customHeight="1" outlineLevel="1" x14ac:dyDescent="0.2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8"/>
    </row>
    <row r="22" spans="2:17" ht="15" customHeight="1" outlineLevel="1" x14ac:dyDescent="0.2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8"/>
    </row>
    <row r="23" spans="2:17" ht="15" customHeight="1" outlineLevel="1" x14ac:dyDescent="0.2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8"/>
    </row>
    <row r="24" spans="2:17" ht="15" customHeight="1" outlineLevel="1" x14ac:dyDescent="0.2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8"/>
    </row>
    <row r="25" spans="2:17" ht="15" customHeight="1" outlineLevel="1" x14ac:dyDescent="0.2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8"/>
    </row>
    <row r="26" spans="2:17" ht="15" customHeight="1" outlineLevel="1" x14ac:dyDescent="0.2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8"/>
    </row>
    <row r="27" spans="2:17" ht="15" customHeight="1" outlineLevel="1" x14ac:dyDescent="0.2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8"/>
    </row>
    <row r="28" spans="2:17" ht="15" customHeight="1" outlineLevel="1" x14ac:dyDescent="0.2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8"/>
    </row>
    <row r="29" spans="2:17" ht="15" customHeight="1" outlineLevel="1" x14ac:dyDescent="0.2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8"/>
    </row>
    <row r="30" spans="2:17" ht="15" customHeight="1" outlineLevel="1" x14ac:dyDescent="0.2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8"/>
    </row>
    <row r="31" spans="2:17" ht="15" customHeight="1" outlineLevel="1" x14ac:dyDescent="0.2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8"/>
    </row>
    <row r="32" spans="2:17" ht="15" customHeight="1" outlineLevel="1" x14ac:dyDescent="0.2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8"/>
    </row>
    <row r="33" spans="2:17" ht="15" customHeight="1" outlineLevel="1" x14ac:dyDescent="0.2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8"/>
    </row>
    <row r="34" spans="2:17" ht="15" customHeight="1" outlineLevel="1" x14ac:dyDescent="0.2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8"/>
    </row>
    <row r="35" spans="2:17" ht="15" customHeight="1" outlineLevel="1" x14ac:dyDescent="0.2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8"/>
    </row>
    <row r="36" spans="2:17" ht="15" customHeight="1" outlineLevel="1" x14ac:dyDescent="0.2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8"/>
    </row>
    <row r="37" spans="2:17" ht="15" customHeight="1" outlineLevel="1" x14ac:dyDescent="0.2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8"/>
    </row>
    <row r="38" spans="2:17" ht="15" customHeight="1" outlineLevel="1" x14ac:dyDescent="0.2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8"/>
    </row>
    <row r="39" spans="2:17" ht="15" customHeight="1" outlineLevel="1" x14ac:dyDescent="0.2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8"/>
    </row>
    <row r="40" spans="2:17" ht="15" customHeight="1" outlineLevel="1" x14ac:dyDescent="0.2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8"/>
    </row>
    <row r="41" spans="2:17" ht="15" customHeight="1" outlineLevel="1" x14ac:dyDescent="0.2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8"/>
    </row>
    <row r="42" spans="2:17" ht="15" customHeight="1" outlineLevel="1" x14ac:dyDescent="0.2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8"/>
    </row>
    <row r="43" spans="2:17" ht="15" customHeight="1" outlineLevel="1" x14ac:dyDescent="0.2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8"/>
    </row>
    <row r="44" spans="2:17" ht="15" customHeight="1" outlineLevel="1" x14ac:dyDescent="0.2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8"/>
    </row>
    <row r="45" spans="2:17" ht="15" customHeight="1" outlineLevel="1" x14ac:dyDescent="0.2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8"/>
    </row>
    <row r="46" spans="2:17" ht="15" customHeight="1" outlineLevel="1" x14ac:dyDescent="0.2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8"/>
    </row>
    <row r="47" spans="2:17" ht="15" customHeight="1" outlineLevel="1" x14ac:dyDescent="0.2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8"/>
    </row>
    <row r="48" spans="2:17" x14ac:dyDescent="0.2">
      <c r="B48" s="160"/>
      <c r="C48" s="1143" t="s">
        <v>282</v>
      </c>
      <c r="D48" s="1144"/>
      <c r="E48" s="1144"/>
      <c r="F48" s="1144"/>
      <c r="G48" s="1144"/>
      <c r="H48" s="164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  <c r="Q48" s="362"/>
    </row>
    <row r="49" spans="2:17" s="442" customFormat="1" ht="15" customHeight="1" x14ac:dyDescent="0.2">
      <c r="B49" s="448"/>
      <c r="C49" s="1000" t="s">
        <v>910</v>
      </c>
      <c r="D49" s="1000"/>
      <c r="E49" s="1000"/>
      <c r="F49" s="1000"/>
      <c r="G49" s="1000"/>
      <c r="H49" s="1000"/>
      <c r="I49" s="1000"/>
      <c r="J49" s="1000"/>
      <c r="K49" s="452" t="s">
        <v>899</v>
      </c>
      <c r="L49" s="452" t="s">
        <v>908</v>
      </c>
      <c r="M49" s="452" t="s">
        <v>909</v>
      </c>
      <c r="N49" s="452" t="s">
        <v>924</v>
      </c>
      <c r="O49" s="452" t="s">
        <v>925</v>
      </c>
      <c r="P49" s="452" t="s">
        <v>926</v>
      </c>
      <c r="Q49" s="362"/>
    </row>
    <row r="50" spans="2:17" s="628" customFormat="1" ht="15" customHeight="1" x14ac:dyDescent="0.2">
      <c r="B50" s="1001" t="s">
        <v>1329</v>
      </c>
      <c r="C50" s="1002"/>
      <c r="D50" s="1002"/>
      <c r="E50" s="1002"/>
      <c r="F50" s="1002"/>
      <c r="G50" s="1002"/>
      <c r="H50" s="1002"/>
      <c r="I50" s="1002"/>
      <c r="J50" s="1003"/>
      <c r="K50" s="727" t="str">
        <f>IF(SUMPRODUCT(($I$8:$I$48)*(K8:K48))=0,"-",SUMPRODUCT(($I$8:$I$48)*(K8:K48)))</f>
        <v>-</v>
      </c>
      <c r="L50" s="727" t="str">
        <f t="shared" ref="L50:P50" si="1">IF(SUMPRODUCT(($I$8:$I$48)*(L8:L48))=0,"-",SUMPRODUCT(($I$8:$I$48)*(L8:L48)))</f>
        <v>-</v>
      </c>
      <c r="M50" s="727" t="str">
        <f t="shared" si="1"/>
        <v>-</v>
      </c>
      <c r="N50" s="727" t="str">
        <f t="shared" si="1"/>
        <v>-</v>
      </c>
      <c r="O50" s="727" t="str">
        <f t="shared" si="1"/>
        <v>-</v>
      </c>
      <c r="P50" s="727" t="str">
        <f t="shared" si="1"/>
        <v>-</v>
      </c>
      <c r="Q50" s="362"/>
    </row>
    <row r="51" spans="2:17" s="628" customFormat="1" ht="15" customHeight="1" x14ac:dyDescent="0.2">
      <c r="B51" s="1001" t="s">
        <v>900</v>
      </c>
      <c r="C51" s="1002"/>
      <c r="D51" s="1002"/>
      <c r="E51" s="1002"/>
      <c r="F51" s="1002"/>
      <c r="G51" s="1002"/>
      <c r="H51" s="1002"/>
      <c r="I51" s="1002"/>
      <c r="J51" s="1003"/>
      <c r="K51" s="465"/>
      <c r="L51" s="465"/>
      <c r="M51" s="465"/>
      <c r="N51" s="465"/>
      <c r="O51" s="465"/>
      <c r="P51" s="465"/>
      <c r="Q51" s="362"/>
    </row>
    <row r="52" spans="2:17" s="628" customFormat="1" ht="15" customHeight="1" x14ac:dyDescent="0.2">
      <c r="B52" s="1001" t="s">
        <v>901</v>
      </c>
      <c r="C52" s="1002"/>
      <c r="D52" s="1002"/>
      <c r="E52" s="1002"/>
      <c r="F52" s="1002"/>
      <c r="G52" s="1002"/>
      <c r="H52" s="1002"/>
      <c r="I52" s="1002"/>
      <c r="J52" s="1003"/>
      <c r="K52" s="466"/>
      <c r="L52" s="466"/>
      <c r="M52" s="466"/>
      <c r="N52" s="466"/>
      <c r="O52" s="466"/>
      <c r="P52" s="466"/>
      <c r="Q52" s="362"/>
    </row>
    <row r="53" spans="2:17" s="628" customFormat="1" ht="15" customHeight="1" x14ac:dyDescent="0.2">
      <c r="B53" s="1001" t="s">
        <v>902</v>
      </c>
      <c r="C53" s="1002"/>
      <c r="D53" s="1002"/>
      <c r="E53" s="1002"/>
      <c r="F53" s="1002"/>
      <c r="G53" s="1002"/>
      <c r="H53" s="1002"/>
      <c r="I53" s="1002"/>
      <c r="J53" s="1003"/>
      <c r="K53" s="467"/>
      <c r="L53" s="467"/>
      <c r="M53" s="467"/>
      <c r="N53" s="467"/>
      <c r="O53" s="467"/>
      <c r="P53" s="467"/>
      <c r="Q53" s="362"/>
    </row>
    <row r="54" spans="2:17" s="628" customFormat="1" ht="15" customHeight="1" x14ac:dyDescent="0.2">
      <c r="B54" s="1001" t="s">
        <v>903</v>
      </c>
      <c r="C54" s="1002"/>
      <c r="D54" s="1002"/>
      <c r="E54" s="1002"/>
      <c r="F54" s="1002"/>
      <c r="G54" s="1002"/>
      <c r="H54" s="1002"/>
      <c r="I54" s="1002"/>
      <c r="J54" s="1003"/>
      <c r="K54" s="467"/>
      <c r="L54" s="467"/>
      <c r="M54" s="467"/>
      <c r="N54" s="467"/>
      <c r="O54" s="467"/>
      <c r="P54" s="467"/>
      <c r="Q54" s="362"/>
    </row>
    <row r="55" spans="2:17" s="628" customFormat="1" ht="15" customHeight="1" x14ac:dyDescent="0.2">
      <c r="B55" s="1001" t="s">
        <v>904</v>
      </c>
      <c r="C55" s="1002"/>
      <c r="D55" s="1002"/>
      <c r="E55" s="1002"/>
      <c r="F55" s="1002"/>
      <c r="G55" s="1002"/>
      <c r="H55" s="1002"/>
      <c r="I55" s="1002"/>
      <c r="J55" s="1003"/>
      <c r="K55" s="642"/>
      <c r="L55" s="465"/>
      <c r="M55" s="465"/>
      <c r="N55" s="465"/>
      <c r="O55" s="465"/>
      <c r="P55" s="465"/>
      <c r="Q55" s="362"/>
    </row>
    <row r="56" spans="2:17" s="628" customFormat="1" x14ac:dyDescent="0.2">
      <c r="B56" s="1001" t="s">
        <v>905</v>
      </c>
      <c r="C56" s="1002"/>
      <c r="D56" s="1002"/>
      <c r="E56" s="1002"/>
      <c r="F56" s="1002"/>
      <c r="G56" s="1002"/>
      <c r="H56" s="1002"/>
      <c r="I56" s="1002"/>
      <c r="J56" s="1003"/>
      <c r="K56" s="468"/>
      <c r="L56" s="468"/>
      <c r="M56" s="468"/>
      <c r="N56" s="468"/>
      <c r="O56" s="468"/>
      <c r="P56" s="468"/>
      <c r="Q56" s="362"/>
    </row>
    <row r="57" spans="2:17" s="628" customFormat="1" x14ac:dyDescent="0.2">
      <c r="B57" s="1001" t="s">
        <v>906</v>
      </c>
      <c r="C57" s="1002"/>
      <c r="D57" s="1002"/>
      <c r="E57" s="1002"/>
      <c r="F57" s="1002"/>
      <c r="G57" s="1002"/>
      <c r="H57" s="1002"/>
      <c r="I57" s="1002"/>
      <c r="J57" s="1003"/>
      <c r="K57" s="469"/>
      <c r="L57" s="469"/>
      <c r="M57" s="469"/>
      <c r="N57" s="469"/>
      <c r="O57" s="469"/>
      <c r="P57" s="469"/>
      <c r="Q57" s="362"/>
    </row>
    <row r="58" spans="2:17" s="629" customFormat="1" ht="15" customHeight="1" x14ac:dyDescent="0.2">
      <c r="B58" s="1198" t="s">
        <v>907</v>
      </c>
      <c r="C58" s="1199"/>
      <c r="D58" s="1199"/>
      <c r="E58" s="1199"/>
      <c r="F58" s="1199"/>
      <c r="G58" s="1199"/>
      <c r="H58" s="1199"/>
      <c r="I58" s="1199"/>
      <c r="J58" s="1200"/>
      <c r="K58" s="1090" t="s">
        <v>1333</v>
      </c>
      <c r="L58" s="1090"/>
      <c r="M58" s="1090"/>
      <c r="N58" s="1090" t="s">
        <v>1333</v>
      </c>
      <c r="O58" s="1090"/>
      <c r="P58" s="1090"/>
      <c r="Q58" s="362"/>
    </row>
    <row r="59" spans="2:17" s="362" customFormat="1" x14ac:dyDescent="0.2">
      <c r="B59" s="1139" t="s">
        <v>285</v>
      </c>
      <c r="C59" s="1140"/>
      <c r="D59" s="1140"/>
      <c r="E59" s="1140"/>
      <c r="F59" s="1140"/>
      <c r="G59" s="1140"/>
      <c r="H59" s="1140"/>
      <c r="I59" s="1140"/>
      <c r="J59" s="1141"/>
      <c r="K59" s="480" t="s">
        <v>899</v>
      </c>
      <c r="L59" s="480" t="s">
        <v>908</v>
      </c>
      <c r="M59" s="480" t="s">
        <v>909</v>
      </c>
      <c r="N59" s="480" t="s">
        <v>924</v>
      </c>
      <c r="O59" s="480" t="s">
        <v>925</v>
      </c>
      <c r="P59" s="480" t="s">
        <v>926</v>
      </c>
    </row>
    <row r="60" spans="2:17" s="362" customFormat="1" ht="32" x14ac:dyDescent="0.2">
      <c r="B60" s="303"/>
      <c r="C60" s="1145" t="s">
        <v>287</v>
      </c>
      <c r="D60" s="1145"/>
      <c r="E60" s="1145"/>
      <c r="F60" s="1145"/>
      <c r="G60" s="1146"/>
      <c r="H60" s="118" t="s">
        <v>16</v>
      </c>
      <c r="I60" s="290" t="s">
        <v>288</v>
      </c>
      <c r="J60" s="290" t="s">
        <v>929</v>
      </c>
      <c r="K60" s="290" t="s">
        <v>929</v>
      </c>
      <c r="L60" s="290" t="s">
        <v>929</v>
      </c>
      <c r="M60" s="290" t="s">
        <v>929</v>
      </c>
      <c r="N60" s="290" t="s">
        <v>929</v>
      </c>
      <c r="O60" s="290" t="s">
        <v>929</v>
      </c>
      <c r="P60" s="290" t="s">
        <v>929</v>
      </c>
    </row>
    <row r="61" spans="2:17" ht="15" customHeight="1" x14ac:dyDescent="0.2">
      <c r="B61" s="624">
        <v>1</v>
      </c>
      <c r="C61" s="1142"/>
      <c r="D61" s="1142"/>
      <c r="E61" s="1142"/>
      <c r="F61" s="1142"/>
      <c r="G61" s="1135"/>
      <c r="H61" s="616"/>
      <c r="I61" s="306"/>
      <c r="J61" s="437">
        <f t="shared" ref="J61:J64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312"/>
      <c r="L61" s="312"/>
      <c r="M61" s="312"/>
      <c r="N61" s="312"/>
      <c r="O61" s="312"/>
      <c r="P61" s="312"/>
      <c r="Q61" s="362"/>
    </row>
    <row r="62" spans="2:17" ht="15" customHeight="1" x14ac:dyDescent="0.2">
      <c r="B62" s="625">
        <v>2</v>
      </c>
      <c r="C62" s="1142"/>
      <c r="D62" s="1142"/>
      <c r="E62" s="1142"/>
      <c r="F62" s="1142"/>
      <c r="G62" s="1135"/>
      <c r="H62" s="171"/>
      <c r="I62" s="307"/>
      <c r="J62" s="437">
        <f t="shared" si="2"/>
        <v>0</v>
      </c>
      <c r="K62" s="312"/>
      <c r="L62" s="312"/>
      <c r="M62" s="312"/>
      <c r="N62" s="312"/>
      <c r="O62" s="312"/>
      <c r="P62" s="312"/>
      <c r="Q62" s="362"/>
    </row>
    <row r="63" spans="2:17" ht="15" customHeight="1" x14ac:dyDescent="0.2">
      <c r="B63" s="624">
        <v>3</v>
      </c>
      <c r="C63" s="1142"/>
      <c r="D63" s="1142"/>
      <c r="E63" s="1142"/>
      <c r="F63" s="1142"/>
      <c r="G63" s="1135"/>
      <c r="H63" s="171"/>
      <c r="I63" s="307"/>
      <c r="J63" s="437">
        <f t="shared" si="2"/>
        <v>0</v>
      </c>
      <c r="K63" s="312"/>
      <c r="L63" s="312"/>
      <c r="M63" s="312"/>
      <c r="N63" s="312"/>
      <c r="O63" s="312"/>
      <c r="P63" s="312"/>
      <c r="Q63" s="362"/>
    </row>
    <row r="64" spans="2:17" ht="15" customHeight="1" x14ac:dyDescent="0.2">
      <c r="B64" s="625">
        <v>4</v>
      </c>
      <c r="C64" s="1142"/>
      <c r="D64" s="1142"/>
      <c r="E64" s="1142"/>
      <c r="F64" s="1142"/>
      <c r="G64" s="1135"/>
      <c r="H64" s="171"/>
      <c r="I64" s="307"/>
      <c r="J64" s="437">
        <f t="shared" si="2"/>
        <v>0</v>
      </c>
      <c r="K64" s="312"/>
      <c r="L64" s="312"/>
      <c r="M64" s="312"/>
      <c r="N64" s="312"/>
      <c r="O64" s="312"/>
      <c r="P64" s="312"/>
      <c r="Q64" s="362"/>
    </row>
    <row r="65" spans="2:17" ht="15" customHeight="1" x14ac:dyDescent="0.2">
      <c r="B65" s="624">
        <v>5</v>
      </c>
      <c r="C65" s="1142"/>
      <c r="D65" s="1142"/>
      <c r="E65" s="1142"/>
      <c r="F65" s="1142"/>
      <c r="G65" s="1135"/>
      <c r="H65" s="171"/>
      <c r="I65" s="307"/>
      <c r="J65" s="437">
        <f>IFERROR(IF(INDEX(K65:P65,1,MATCH(SMALL($K$67:$P$67,1),$K$67:$P$67,0))&gt;0,INDEX(K65:P65,1,MATCH(SMALL($K$67:$P$67,1),$K$67:$P$67,0)),IF(INDEX(K65:P65,1,MATCH(SMALL($K$67:$P$67,2),$K$67:$P$67,0))&gt;0,INDEX(K65:P65,1,MATCH(SMALL($K$67:$P$67,2),$K$67:$P$67,0)),IF(INDEX(K65:P65,1,MATCH(SMALL($K$67:$P$67,3),$K$67:$P$67,0))&gt;0,INDEX(K65:P65,1,MATCH(SMALL($K$67:$P$67,3),$K$67:$P$67,0)),IF(INDEX(K65:P65,1,MATCH(SMALL($K$67:$P$67,4),$K$67:$P$67,0))&gt;0,INDEX(K65:P65,1,MATCH(SMALL($K$67:$P$67,4),$K$67:$P$67,0)),IF(INDEX(K65:P65,1,MATCH(SMALL($K$67:$P$67,5),$K$67:$P$67,0))&gt;0,INDEX(K65:P65,1,MATCH(SMALL($K$67:$P$67,5),$K$67:$P$67,0)),INDEX(K65:P65,1,MATCH(SMALL($K$67:$P$67,6),$K$67:$P$67,0))))))),0)</f>
        <v>0</v>
      </c>
      <c r="K65" s="312"/>
      <c r="L65" s="312"/>
      <c r="M65" s="312"/>
      <c r="N65" s="312"/>
      <c r="O65" s="312"/>
      <c r="P65" s="312"/>
      <c r="Q65" s="362"/>
    </row>
    <row r="66" spans="2:17" s="628" customFormat="1" ht="15" customHeight="1" x14ac:dyDescent="0.2">
      <c r="B66" s="626"/>
      <c r="C66" s="1201" t="s">
        <v>910</v>
      </c>
      <c r="D66" s="1201"/>
      <c r="E66" s="1201"/>
      <c r="F66" s="1201"/>
      <c r="G66" s="1201"/>
      <c r="H66" s="1201"/>
      <c r="I66" s="1201"/>
      <c r="J66" s="1201"/>
      <c r="K66" s="627" t="s">
        <v>899</v>
      </c>
      <c r="L66" s="627" t="s">
        <v>908</v>
      </c>
      <c r="M66" s="627" t="s">
        <v>909</v>
      </c>
      <c r="N66" s="627" t="s">
        <v>924</v>
      </c>
      <c r="O66" s="627" t="s">
        <v>925</v>
      </c>
      <c r="P66" s="627" t="s">
        <v>926</v>
      </c>
      <c r="Q66" s="362"/>
    </row>
    <row r="67" spans="2:17" s="628" customFormat="1" ht="15" customHeight="1" x14ac:dyDescent="0.2">
      <c r="B67" s="1001" t="s">
        <v>1329</v>
      </c>
      <c r="C67" s="1002"/>
      <c r="D67" s="1002"/>
      <c r="E67" s="1002"/>
      <c r="F67" s="1002"/>
      <c r="G67" s="1002"/>
      <c r="H67" s="1002"/>
      <c r="I67" s="1002"/>
      <c r="J67" s="1003"/>
      <c r="K67" s="727" t="str">
        <f>IF(SUMPRODUCT(($H$61:$H$65)*($I$61:$I$65)*(K61:K65))=0,"-",SUMPRODUCT(($H$61:$H$65)*($I$61:$I$65)*(K61:K65)))</f>
        <v>-</v>
      </c>
      <c r="L67" s="727" t="str">
        <f t="shared" ref="L67:P67" si="3">IF(SUMPRODUCT(($H$61:$H$65)*($I$61:$I$65)*(L61:L65))=0,"-",SUMPRODUCT(($H$61:$H$65)*($I$61:$I$65)*(L61:L65)))</f>
        <v>-</v>
      </c>
      <c r="M67" s="727" t="str">
        <f t="shared" si="3"/>
        <v>-</v>
      </c>
      <c r="N67" s="727" t="str">
        <f t="shared" si="3"/>
        <v>-</v>
      </c>
      <c r="O67" s="727" t="str">
        <f t="shared" si="3"/>
        <v>-</v>
      </c>
      <c r="P67" s="727" t="str">
        <f t="shared" si="3"/>
        <v>-</v>
      </c>
      <c r="Q67" s="362"/>
    </row>
    <row r="68" spans="2:17" s="628" customFormat="1" ht="15" customHeight="1" x14ac:dyDescent="0.2">
      <c r="B68" s="1001" t="s">
        <v>900</v>
      </c>
      <c r="C68" s="1002"/>
      <c r="D68" s="1002"/>
      <c r="E68" s="1002"/>
      <c r="F68" s="1002"/>
      <c r="G68" s="1002"/>
      <c r="H68" s="1002"/>
      <c r="I68" s="1002"/>
      <c r="J68" s="1003"/>
      <c r="K68" s="465"/>
      <c r="L68" s="465"/>
      <c r="M68" s="465"/>
      <c r="N68" s="465"/>
      <c r="O68" s="465"/>
      <c r="P68" s="465"/>
      <c r="Q68" s="362"/>
    </row>
    <row r="69" spans="2:17" s="628" customFormat="1" ht="15" customHeight="1" x14ac:dyDescent="0.2">
      <c r="B69" s="1001" t="s">
        <v>901</v>
      </c>
      <c r="C69" s="1002"/>
      <c r="D69" s="1002"/>
      <c r="E69" s="1002"/>
      <c r="F69" s="1002"/>
      <c r="G69" s="1002"/>
      <c r="H69" s="1002"/>
      <c r="I69" s="1002"/>
      <c r="J69" s="1003"/>
      <c r="K69" s="466"/>
      <c r="L69" s="466"/>
      <c r="M69" s="466"/>
      <c r="N69" s="466"/>
      <c r="O69" s="466"/>
      <c r="P69" s="466"/>
      <c r="Q69" s="362"/>
    </row>
    <row r="70" spans="2:17" s="628" customFormat="1" ht="15" customHeight="1" x14ac:dyDescent="0.2">
      <c r="B70" s="1001" t="s">
        <v>902</v>
      </c>
      <c r="C70" s="1002"/>
      <c r="D70" s="1002"/>
      <c r="E70" s="1002"/>
      <c r="F70" s="1002"/>
      <c r="G70" s="1002"/>
      <c r="H70" s="1002"/>
      <c r="I70" s="1002"/>
      <c r="J70" s="1003"/>
      <c r="K70" s="467"/>
      <c r="L70" s="467"/>
      <c r="M70" s="467"/>
      <c r="N70" s="467"/>
      <c r="O70" s="467"/>
      <c r="P70" s="467"/>
      <c r="Q70" s="362"/>
    </row>
    <row r="71" spans="2:17" s="628" customFormat="1" ht="15" customHeight="1" x14ac:dyDescent="0.2">
      <c r="B71" s="1001" t="s">
        <v>903</v>
      </c>
      <c r="C71" s="1002"/>
      <c r="D71" s="1002"/>
      <c r="E71" s="1002"/>
      <c r="F71" s="1002"/>
      <c r="G71" s="1002"/>
      <c r="H71" s="1002"/>
      <c r="I71" s="1002"/>
      <c r="J71" s="1003"/>
      <c r="K71" s="467"/>
      <c r="L71" s="467"/>
      <c r="M71" s="467"/>
      <c r="N71" s="467"/>
      <c r="O71" s="467"/>
      <c r="P71" s="467"/>
      <c r="Q71" s="362"/>
    </row>
    <row r="72" spans="2:17" s="628" customFormat="1" ht="15" customHeight="1" x14ac:dyDescent="0.2">
      <c r="B72" s="1001" t="s">
        <v>904</v>
      </c>
      <c r="C72" s="1002"/>
      <c r="D72" s="1002"/>
      <c r="E72" s="1002"/>
      <c r="F72" s="1002"/>
      <c r="G72" s="1002"/>
      <c r="H72" s="1002"/>
      <c r="I72" s="1002"/>
      <c r="J72" s="1003"/>
      <c r="K72" s="465"/>
      <c r="L72" s="465"/>
      <c r="M72" s="465"/>
      <c r="N72" s="465"/>
      <c r="O72" s="465"/>
      <c r="P72" s="465"/>
      <c r="Q72" s="362"/>
    </row>
    <row r="73" spans="2:17" s="628" customFormat="1" x14ac:dyDescent="0.2">
      <c r="B73" s="1001" t="s">
        <v>905</v>
      </c>
      <c r="C73" s="1002"/>
      <c r="D73" s="1002"/>
      <c r="E73" s="1002"/>
      <c r="F73" s="1002"/>
      <c r="G73" s="1002"/>
      <c r="H73" s="1002"/>
      <c r="I73" s="1002"/>
      <c r="J73" s="1003"/>
      <c r="K73" s="468"/>
      <c r="L73" s="468"/>
      <c r="M73" s="468"/>
      <c r="N73" s="468"/>
      <c r="O73" s="468"/>
      <c r="P73" s="468"/>
      <c r="Q73" s="362"/>
    </row>
    <row r="74" spans="2:17" s="628" customFormat="1" x14ac:dyDescent="0.2">
      <c r="B74" s="1001" t="s">
        <v>906</v>
      </c>
      <c r="C74" s="1002"/>
      <c r="D74" s="1002"/>
      <c r="E74" s="1002"/>
      <c r="F74" s="1002"/>
      <c r="G74" s="1002"/>
      <c r="H74" s="1002"/>
      <c r="I74" s="1002"/>
      <c r="J74" s="1003"/>
      <c r="K74" s="469"/>
      <c r="L74" s="469"/>
      <c r="M74" s="469"/>
      <c r="N74" s="469"/>
      <c r="O74" s="469"/>
      <c r="P74" s="469"/>
      <c r="Q74" s="362"/>
    </row>
    <row r="75" spans="2:17" s="485" customFormat="1" ht="15" customHeight="1" x14ac:dyDescent="0.2">
      <c r="B75" s="1147" t="s">
        <v>907</v>
      </c>
      <c r="C75" s="1148"/>
      <c r="D75" s="1148"/>
      <c r="E75" s="1148"/>
      <c r="F75" s="1148"/>
      <c r="G75" s="1148"/>
      <c r="H75" s="1148"/>
      <c r="I75" s="1148"/>
      <c r="J75" s="1149"/>
      <c r="K75" s="1090" t="s">
        <v>1333</v>
      </c>
      <c r="L75" s="1090"/>
      <c r="M75" s="1090"/>
      <c r="N75" s="1090" t="s">
        <v>1333</v>
      </c>
      <c r="O75" s="1090"/>
      <c r="P75" s="1090"/>
      <c r="Q75" s="362"/>
    </row>
    <row r="76" spans="2:17" s="362" customFormat="1" ht="15" customHeight="1" x14ac:dyDescent="0.2">
      <c r="B76" s="1139" t="s">
        <v>293</v>
      </c>
      <c r="C76" s="1140"/>
      <c r="D76" s="1140"/>
      <c r="E76" s="1140"/>
      <c r="F76" s="1140"/>
      <c r="G76" s="1140"/>
      <c r="H76" s="1140"/>
      <c r="I76" s="1140"/>
      <c r="J76" s="1141"/>
      <c r="K76" s="480" t="s">
        <v>899</v>
      </c>
      <c r="L76" s="480" t="s">
        <v>908</v>
      </c>
      <c r="M76" s="480" t="s">
        <v>909</v>
      </c>
      <c r="N76" s="480" t="s">
        <v>924</v>
      </c>
      <c r="O76" s="480" t="s">
        <v>925</v>
      </c>
      <c r="P76" s="480" t="s">
        <v>926</v>
      </c>
    </row>
    <row r="77" spans="2:17" s="362" customFormat="1" ht="15" customHeight="1" x14ac:dyDescent="0.2">
      <c r="B77" s="303"/>
      <c r="C77" s="1133" t="s">
        <v>172</v>
      </c>
      <c r="D77" s="1133"/>
      <c r="E77" s="1133"/>
      <c r="F77" s="1133"/>
      <c r="G77" s="1133"/>
      <c r="H77" s="1134"/>
      <c r="I77" s="290" t="s">
        <v>16</v>
      </c>
      <c r="J77" s="290" t="s">
        <v>928</v>
      </c>
      <c r="K77" s="290" t="s">
        <v>911</v>
      </c>
      <c r="L77" s="290" t="s">
        <v>911</v>
      </c>
      <c r="M77" s="290" t="s">
        <v>911</v>
      </c>
      <c r="N77" s="290" t="s">
        <v>911</v>
      </c>
      <c r="O77" s="290" t="s">
        <v>911</v>
      </c>
      <c r="P77" s="290" t="s">
        <v>911</v>
      </c>
    </row>
    <row r="78" spans="2:17" ht="15" customHeight="1" x14ac:dyDescent="0.2">
      <c r="B78" s="632">
        <v>1</v>
      </c>
      <c r="C78" s="1150"/>
      <c r="D78" s="1151"/>
      <c r="E78" s="1151"/>
      <c r="F78" s="1151"/>
      <c r="G78" s="1151"/>
      <c r="H78" s="1152"/>
      <c r="I78" s="172"/>
      <c r="J78" s="476">
        <f>IFERROR(SMALL(K78:P78,1),0)</f>
        <v>0</v>
      </c>
      <c r="K78" s="723"/>
      <c r="L78" s="723"/>
      <c r="M78" s="723"/>
      <c r="N78" s="723"/>
      <c r="O78" s="723"/>
      <c r="P78" s="723"/>
      <c r="Q78" s="362"/>
    </row>
    <row r="79" spans="2:17" ht="15" customHeight="1" x14ac:dyDescent="0.2">
      <c r="B79" s="632">
        <v>2</v>
      </c>
      <c r="C79" s="1150"/>
      <c r="D79" s="1151"/>
      <c r="E79" s="1151"/>
      <c r="F79" s="1151"/>
      <c r="G79" s="1151"/>
      <c r="H79" s="1152"/>
      <c r="I79" s="172"/>
      <c r="J79" s="476">
        <f>IFERROR(SMALL(K79:P79,1),0)</f>
        <v>0</v>
      </c>
      <c r="K79" s="723"/>
      <c r="L79" s="723" t="s">
        <v>260</v>
      </c>
      <c r="M79" s="723"/>
      <c r="N79" s="723"/>
      <c r="O79" s="723"/>
      <c r="P79" s="723"/>
      <c r="Q79" s="362"/>
    </row>
    <row r="80" spans="2:17" ht="15" customHeight="1" x14ac:dyDescent="0.2">
      <c r="B80" s="632">
        <v>3</v>
      </c>
      <c r="C80" s="1150"/>
      <c r="D80" s="1151"/>
      <c r="E80" s="1151"/>
      <c r="F80" s="1151"/>
      <c r="G80" s="1151"/>
      <c r="H80" s="1152"/>
      <c r="I80" s="172"/>
      <c r="J80" s="476">
        <f>IFERROR(SMALL(K80:P80,1),0)</f>
        <v>0</v>
      </c>
      <c r="K80" s="723" t="s">
        <v>260</v>
      </c>
      <c r="L80" s="723"/>
      <c r="M80" s="723"/>
      <c r="N80" s="723"/>
      <c r="O80" s="723"/>
      <c r="P80" s="723"/>
      <c r="Q80" s="362"/>
    </row>
    <row r="81" spans="2:17" s="442" customFormat="1" ht="15" customHeight="1" x14ac:dyDescent="0.2">
      <c r="B81" s="448"/>
      <c r="C81" s="1000" t="s">
        <v>910</v>
      </c>
      <c r="D81" s="1000"/>
      <c r="E81" s="1000"/>
      <c r="F81" s="1000"/>
      <c r="G81" s="1000"/>
      <c r="H81" s="1000"/>
      <c r="I81" s="1000"/>
      <c r="J81" s="1000"/>
      <c r="K81" s="452" t="s">
        <v>899</v>
      </c>
      <c r="L81" s="452" t="s">
        <v>908</v>
      </c>
      <c r="M81" s="452" t="s">
        <v>909</v>
      </c>
      <c r="N81" s="452" t="s">
        <v>924</v>
      </c>
      <c r="O81" s="452" t="s">
        <v>925</v>
      </c>
      <c r="P81" s="452" t="s">
        <v>926</v>
      </c>
      <c r="Q81" s="362"/>
    </row>
    <row r="82" spans="2:17" s="628" customFormat="1" ht="15" customHeight="1" x14ac:dyDescent="0.2">
      <c r="B82" s="1001" t="s">
        <v>900</v>
      </c>
      <c r="C82" s="1002"/>
      <c r="D82" s="1002"/>
      <c r="E82" s="1002"/>
      <c r="F82" s="1002"/>
      <c r="G82" s="1002"/>
      <c r="H82" s="1002"/>
      <c r="I82" s="1002"/>
      <c r="J82" s="1003"/>
      <c r="K82" s="642"/>
      <c r="L82" s="465"/>
      <c r="M82" s="465"/>
      <c r="N82" s="465"/>
      <c r="O82" s="465"/>
      <c r="P82" s="465"/>
      <c r="Q82" s="362"/>
    </row>
    <row r="83" spans="2:17" s="628" customFormat="1" ht="15" customHeight="1" x14ac:dyDescent="0.2">
      <c r="B83" s="1001" t="s">
        <v>901</v>
      </c>
      <c r="C83" s="1002"/>
      <c r="D83" s="1002"/>
      <c r="E83" s="1002"/>
      <c r="F83" s="1002"/>
      <c r="G83" s="1002"/>
      <c r="H83" s="1002"/>
      <c r="I83" s="1002"/>
      <c r="J83" s="1003"/>
      <c r="K83" s="466"/>
      <c r="L83" s="466" t="s">
        <v>260</v>
      </c>
      <c r="M83" s="466"/>
      <c r="N83" s="466"/>
      <c r="O83" s="466"/>
      <c r="P83" s="466"/>
      <c r="Q83" s="362"/>
    </row>
    <row r="84" spans="2:17" s="628" customFormat="1" ht="15" customHeight="1" x14ac:dyDescent="0.2">
      <c r="B84" s="1001" t="s">
        <v>902</v>
      </c>
      <c r="C84" s="1002"/>
      <c r="D84" s="1002"/>
      <c r="E84" s="1002"/>
      <c r="F84" s="1002"/>
      <c r="G84" s="1002"/>
      <c r="H84" s="1002"/>
      <c r="I84" s="1002"/>
      <c r="J84" s="1003"/>
      <c r="K84" s="467"/>
      <c r="L84" s="467"/>
      <c r="M84" s="467"/>
      <c r="N84" s="467"/>
      <c r="O84" s="467"/>
      <c r="P84" s="467"/>
      <c r="Q84" s="362"/>
    </row>
    <row r="85" spans="2:17" s="628" customFormat="1" ht="15" customHeight="1" x14ac:dyDescent="0.2">
      <c r="B85" s="1001" t="s">
        <v>903</v>
      </c>
      <c r="C85" s="1002"/>
      <c r="D85" s="1002"/>
      <c r="E85" s="1002"/>
      <c r="F85" s="1002"/>
      <c r="G85" s="1002"/>
      <c r="H85" s="1002"/>
      <c r="I85" s="1002"/>
      <c r="J85" s="1003"/>
      <c r="K85" s="467"/>
      <c r="L85" s="467"/>
      <c r="M85" s="467"/>
      <c r="N85" s="467"/>
      <c r="O85" s="467"/>
      <c r="P85" s="467"/>
      <c r="Q85" s="362"/>
    </row>
    <row r="86" spans="2:17" s="628" customFormat="1" ht="15" customHeight="1" x14ac:dyDescent="0.2">
      <c r="B86" s="1001" t="s">
        <v>904</v>
      </c>
      <c r="C86" s="1002"/>
      <c r="D86" s="1002"/>
      <c r="E86" s="1002"/>
      <c r="F86" s="1002"/>
      <c r="G86" s="1002"/>
      <c r="H86" s="1002"/>
      <c r="I86" s="1002"/>
      <c r="J86" s="1003"/>
      <c r="K86" s="465"/>
      <c r="L86" s="465"/>
      <c r="M86" s="465"/>
      <c r="N86" s="465"/>
      <c r="O86" s="465"/>
      <c r="P86" s="465"/>
      <c r="Q86" s="362"/>
    </row>
    <row r="87" spans="2:17" s="628" customFormat="1" x14ac:dyDescent="0.2">
      <c r="B87" s="1001" t="s">
        <v>905</v>
      </c>
      <c r="C87" s="1002"/>
      <c r="D87" s="1002"/>
      <c r="E87" s="1002"/>
      <c r="F87" s="1002"/>
      <c r="G87" s="1002"/>
      <c r="H87" s="1002"/>
      <c r="I87" s="1002"/>
      <c r="J87" s="1003"/>
      <c r="K87" s="468"/>
      <c r="L87" s="468"/>
      <c r="M87" s="468"/>
      <c r="N87" s="468"/>
      <c r="O87" s="468"/>
      <c r="P87" s="468"/>
      <c r="Q87" s="362"/>
    </row>
    <row r="88" spans="2:17" s="628" customFormat="1" x14ac:dyDescent="0.2">
      <c r="B88" s="1001" t="s">
        <v>906</v>
      </c>
      <c r="C88" s="1002"/>
      <c r="D88" s="1002"/>
      <c r="E88" s="1002"/>
      <c r="F88" s="1002"/>
      <c r="G88" s="1002"/>
      <c r="H88" s="1002"/>
      <c r="I88" s="1002"/>
      <c r="J88" s="1003"/>
      <c r="K88" s="469"/>
      <c r="L88" s="469"/>
      <c r="M88" s="636" t="s">
        <v>260</v>
      </c>
      <c r="N88" s="469"/>
      <c r="O88" s="469"/>
      <c r="P88" s="469"/>
      <c r="Q88" s="362"/>
    </row>
    <row r="89" spans="2:17" s="485" customFormat="1" ht="15" customHeight="1" x14ac:dyDescent="0.2">
      <c r="B89" s="1147" t="s">
        <v>907</v>
      </c>
      <c r="C89" s="1148"/>
      <c r="D89" s="1148"/>
      <c r="E89" s="1148"/>
      <c r="F89" s="1148"/>
      <c r="G89" s="1148"/>
      <c r="H89" s="1148"/>
      <c r="I89" s="1148"/>
      <c r="J89" s="1149"/>
      <c r="K89" s="1090" t="s">
        <v>897</v>
      </c>
      <c r="L89" s="1090"/>
      <c r="M89" s="1090"/>
      <c r="N89" s="1090" t="s">
        <v>897</v>
      </c>
      <c r="O89" s="1090"/>
      <c r="P89" s="1090"/>
      <c r="Q89" s="362"/>
    </row>
    <row r="90" spans="2:17" s="362" customFormat="1" ht="15" customHeight="1" x14ac:dyDescent="0.2">
      <c r="B90" s="1137" t="s">
        <v>698</v>
      </c>
      <c r="C90" s="1138"/>
      <c r="D90" s="1138"/>
      <c r="E90" s="1138"/>
      <c r="F90" s="1138"/>
      <c r="G90" s="1138"/>
      <c r="H90" s="1138"/>
      <c r="I90" s="1138"/>
      <c r="J90" s="1155"/>
      <c r="K90" s="321" t="s">
        <v>899</v>
      </c>
      <c r="L90" s="321" t="s">
        <v>908</v>
      </c>
      <c r="M90" s="321" t="s">
        <v>909</v>
      </c>
      <c r="N90" s="321" t="s">
        <v>924</v>
      </c>
      <c r="O90" s="321" t="s">
        <v>925</v>
      </c>
      <c r="P90" s="321" t="s">
        <v>926</v>
      </c>
    </row>
    <row r="91" spans="2:17" s="362" customFormat="1" ht="15" customHeight="1" x14ac:dyDescent="0.2">
      <c r="B91" s="1132" t="s">
        <v>15</v>
      </c>
      <c r="C91" s="1133"/>
      <c r="D91" s="1133"/>
      <c r="E91" s="1133"/>
      <c r="F91" s="1133"/>
      <c r="G91" s="1133"/>
      <c r="H91" s="1134"/>
      <c r="I91" s="290" t="s">
        <v>16</v>
      </c>
      <c r="J91" s="290" t="s">
        <v>928</v>
      </c>
      <c r="K91" s="290" t="s">
        <v>911</v>
      </c>
      <c r="L91" s="290" t="s">
        <v>911</v>
      </c>
      <c r="M91" s="290" t="s">
        <v>911</v>
      </c>
      <c r="N91" s="290" t="s">
        <v>911</v>
      </c>
      <c r="O91" s="290" t="s">
        <v>911</v>
      </c>
      <c r="P91" s="290" t="s">
        <v>911</v>
      </c>
    </row>
    <row r="92" spans="2:17" ht="15" customHeight="1" x14ac:dyDescent="0.2">
      <c r="B92" s="172">
        <v>1</v>
      </c>
      <c r="C92" s="1150"/>
      <c r="D92" s="1151"/>
      <c r="E92" s="1151"/>
      <c r="F92" s="1151"/>
      <c r="G92" s="1151"/>
      <c r="H92" s="1152"/>
      <c r="I92" s="172"/>
      <c r="J92" s="476">
        <f>IFERROR(SMALL(K92:P92,1),0)</f>
        <v>0</v>
      </c>
      <c r="K92" s="172"/>
      <c r="L92" s="172"/>
      <c r="M92" s="172"/>
      <c r="N92" s="172"/>
      <c r="O92" s="172"/>
      <c r="P92" s="723"/>
      <c r="Q92" s="362"/>
    </row>
    <row r="93" spans="2:17" ht="15" customHeight="1" x14ac:dyDescent="0.2">
      <c r="B93" s="172">
        <v>2</v>
      </c>
      <c r="C93" s="1150"/>
      <c r="D93" s="1151"/>
      <c r="E93" s="1151"/>
      <c r="F93" s="1151"/>
      <c r="G93" s="1151"/>
      <c r="H93" s="1152"/>
      <c r="I93" s="172"/>
      <c r="J93" s="476">
        <f>IFERROR(SMALL(K93:P93,1),0)</f>
        <v>0</v>
      </c>
      <c r="K93" s="172"/>
      <c r="L93" s="172" t="s">
        <v>260</v>
      </c>
      <c r="M93" s="172" t="s">
        <v>260</v>
      </c>
      <c r="N93" s="172"/>
      <c r="O93" s="172"/>
      <c r="P93" s="723"/>
      <c r="Q93" s="362"/>
    </row>
    <row r="94" spans="2:17" ht="15" customHeight="1" x14ac:dyDescent="0.2">
      <c r="B94" s="172">
        <v>3</v>
      </c>
      <c r="C94" s="1150"/>
      <c r="D94" s="1151"/>
      <c r="E94" s="1151"/>
      <c r="F94" s="1151"/>
      <c r="G94" s="1151"/>
      <c r="H94" s="1152"/>
      <c r="I94" s="172"/>
      <c r="J94" s="476">
        <f>IFERROR(SMALL(K94:P94,1),0)</f>
        <v>0</v>
      </c>
      <c r="K94" s="172"/>
      <c r="L94" s="172"/>
      <c r="M94" s="172"/>
      <c r="N94" s="172"/>
      <c r="O94" s="172"/>
      <c r="P94" s="723"/>
      <c r="Q94" s="362"/>
    </row>
    <row r="95" spans="2:17" s="442" customFormat="1" ht="15" customHeight="1" x14ac:dyDescent="0.2">
      <c r="B95" s="448"/>
      <c r="C95" s="1000" t="s">
        <v>910</v>
      </c>
      <c r="D95" s="1000"/>
      <c r="E95" s="1000"/>
      <c r="F95" s="1000"/>
      <c r="G95" s="1000"/>
      <c r="H95" s="1000"/>
      <c r="I95" s="1000"/>
      <c r="J95" s="1000"/>
      <c r="K95" s="452" t="s">
        <v>899</v>
      </c>
      <c r="L95" s="452" t="s">
        <v>908</v>
      </c>
      <c r="M95" s="452" t="s">
        <v>909</v>
      </c>
      <c r="N95" s="452" t="s">
        <v>924</v>
      </c>
      <c r="O95" s="452" t="s">
        <v>925</v>
      </c>
      <c r="P95" s="452" t="s">
        <v>926</v>
      </c>
      <c r="Q95" s="362"/>
    </row>
    <row r="96" spans="2:17" s="628" customFormat="1" ht="15" customHeight="1" x14ac:dyDescent="0.2">
      <c r="B96" s="1001" t="s">
        <v>900</v>
      </c>
      <c r="C96" s="1002"/>
      <c r="D96" s="1002"/>
      <c r="E96" s="1002"/>
      <c r="F96" s="1002"/>
      <c r="G96" s="1002"/>
      <c r="H96" s="1002"/>
      <c r="I96" s="1002"/>
      <c r="J96" s="1003"/>
      <c r="K96" s="465"/>
      <c r="L96" s="465"/>
      <c r="M96" s="465"/>
      <c r="N96" s="465"/>
      <c r="O96" s="465"/>
      <c r="P96" s="465"/>
      <c r="Q96" s="362"/>
    </row>
    <row r="97" spans="2:17" s="628" customFormat="1" ht="15" customHeight="1" x14ac:dyDescent="0.2">
      <c r="B97" s="1001" t="s">
        <v>901</v>
      </c>
      <c r="C97" s="1002"/>
      <c r="D97" s="1002"/>
      <c r="E97" s="1002"/>
      <c r="F97" s="1002"/>
      <c r="G97" s="1002"/>
      <c r="H97" s="1002"/>
      <c r="I97" s="1002"/>
      <c r="J97" s="1003"/>
      <c r="K97" s="466" t="s">
        <v>260</v>
      </c>
      <c r="L97" s="466" t="s">
        <v>260</v>
      </c>
      <c r="M97" s="466" t="s">
        <v>260</v>
      </c>
      <c r="N97" s="466"/>
      <c r="O97" s="466"/>
      <c r="P97" s="466"/>
      <c r="Q97" s="362"/>
    </row>
    <row r="98" spans="2:17" s="628" customFormat="1" ht="15" customHeight="1" x14ac:dyDescent="0.2">
      <c r="B98" s="1001" t="s">
        <v>902</v>
      </c>
      <c r="C98" s="1002"/>
      <c r="D98" s="1002"/>
      <c r="E98" s="1002"/>
      <c r="F98" s="1002"/>
      <c r="G98" s="1002"/>
      <c r="H98" s="1002"/>
      <c r="I98" s="1002"/>
      <c r="J98" s="1003"/>
      <c r="K98" s="467"/>
      <c r="L98" s="467"/>
      <c r="M98" s="467"/>
      <c r="N98" s="467"/>
      <c r="O98" s="467" t="s">
        <v>260</v>
      </c>
      <c r="P98" s="467" t="s">
        <v>260</v>
      </c>
      <c r="Q98" s="362"/>
    </row>
    <row r="99" spans="2:17" s="628" customFormat="1" ht="15" customHeight="1" x14ac:dyDescent="0.2">
      <c r="B99" s="1001" t="s">
        <v>903</v>
      </c>
      <c r="C99" s="1002"/>
      <c r="D99" s="1002"/>
      <c r="E99" s="1002"/>
      <c r="F99" s="1002"/>
      <c r="G99" s="1002"/>
      <c r="H99" s="1002"/>
      <c r="I99" s="1002"/>
      <c r="J99" s="1003"/>
      <c r="K99" s="467"/>
      <c r="L99" s="467"/>
      <c r="M99" s="467"/>
      <c r="N99" s="467"/>
      <c r="O99" s="467"/>
      <c r="P99" s="467"/>
      <c r="Q99" s="362"/>
    </row>
    <row r="100" spans="2:17" s="628" customFormat="1" ht="15" customHeight="1" x14ac:dyDescent="0.2">
      <c r="B100" s="1001" t="s">
        <v>904</v>
      </c>
      <c r="C100" s="1002"/>
      <c r="D100" s="1002"/>
      <c r="E100" s="1002"/>
      <c r="F100" s="1002"/>
      <c r="G100" s="1002"/>
      <c r="H100" s="1002"/>
      <c r="I100" s="1002"/>
      <c r="J100" s="1003"/>
      <c r="K100" s="465"/>
      <c r="L100" s="465"/>
      <c r="M100" s="465"/>
      <c r="N100" s="465"/>
      <c r="O100" s="465"/>
      <c r="P100" s="465"/>
      <c r="Q100" s="362"/>
    </row>
    <row r="101" spans="2:17" s="628" customFormat="1" x14ac:dyDescent="0.2">
      <c r="B101" s="1001" t="s">
        <v>905</v>
      </c>
      <c r="C101" s="1002"/>
      <c r="D101" s="1002"/>
      <c r="E101" s="1002"/>
      <c r="F101" s="1002"/>
      <c r="G101" s="1002"/>
      <c r="H101" s="1002"/>
      <c r="I101" s="1002"/>
      <c r="J101" s="1003"/>
      <c r="K101" s="468"/>
      <c r="L101" s="468"/>
      <c r="M101" s="468"/>
      <c r="N101" s="468" t="s">
        <v>260</v>
      </c>
      <c r="O101" s="468"/>
      <c r="P101" s="468"/>
      <c r="Q101" s="362"/>
    </row>
    <row r="102" spans="2:17" s="628" customFormat="1" x14ac:dyDescent="0.2">
      <c r="B102" s="1001" t="s">
        <v>906</v>
      </c>
      <c r="C102" s="1002"/>
      <c r="D102" s="1002"/>
      <c r="E102" s="1002"/>
      <c r="F102" s="1002"/>
      <c r="G102" s="1002"/>
      <c r="H102" s="1002"/>
      <c r="I102" s="1002"/>
      <c r="J102" s="1003"/>
      <c r="K102" s="469"/>
      <c r="L102" s="469"/>
      <c r="M102" s="469"/>
      <c r="N102" s="469"/>
      <c r="O102" s="469"/>
      <c r="P102" s="469"/>
      <c r="Q102" s="362"/>
    </row>
    <row r="103" spans="2:17" s="485" customFormat="1" ht="15" customHeight="1" x14ac:dyDescent="0.2">
      <c r="B103" s="1147" t="s">
        <v>907</v>
      </c>
      <c r="C103" s="1148"/>
      <c r="D103" s="1148"/>
      <c r="E103" s="1148"/>
      <c r="F103" s="1148"/>
      <c r="G103" s="1148"/>
      <c r="H103" s="1148"/>
      <c r="I103" s="1148"/>
      <c r="J103" s="1149"/>
      <c r="K103" s="1090" t="s">
        <v>897</v>
      </c>
      <c r="L103" s="1090"/>
      <c r="M103" s="1090"/>
      <c r="N103" s="1090" t="s">
        <v>897</v>
      </c>
      <c r="O103" s="1090"/>
      <c r="P103" s="1090"/>
      <c r="Q103" s="362"/>
    </row>
    <row r="104" spans="2:17" ht="15" customHeight="1" x14ac:dyDescent="0.2">
      <c r="Q104" s="362"/>
    </row>
    <row r="105" spans="2:17" ht="15" customHeight="1" x14ac:dyDescent="0.2">
      <c r="Q105" s="362"/>
    </row>
    <row r="106" spans="2:17" ht="15" customHeight="1" x14ac:dyDescent="0.2">
      <c r="Q106" s="362"/>
    </row>
    <row r="107" spans="2:17" ht="15" customHeight="1" x14ac:dyDescent="0.2">
      <c r="Q107" s="362"/>
    </row>
    <row r="108" spans="2:17" ht="15" customHeight="1" x14ac:dyDescent="0.2">
      <c r="Q108" s="362"/>
    </row>
    <row r="109" spans="2:17" ht="15" customHeight="1" x14ac:dyDescent="0.2">
      <c r="Q109" s="362"/>
    </row>
  </sheetData>
  <sheetProtection algorithmName="SHA-512" hashValue="K5mVOibbU5FqOx3Qr2g88/PjMxFsZzLWK+QYWodehCrHGblXvXyF1IJ/SMAUFxOaIkD08LNdi1+UB5CQRBkTzw==" saltValue="SdR78ICICoBekwHPGnxZ9w==" spinCount="100000" sheet="1" objects="1" scenarios="1"/>
  <mergeCells count="111"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K89:M89"/>
    <mergeCell ref="N89:P89"/>
    <mergeCell ref="C78:H78"/>
    <mergeCell ref="C79:H79"/>
    <mergeCell ref="C80:H80"/>
    <mergeCell ref="C81:J81"/>
    <mergeCell ref="B82:J82"/>
    <mergeCell ref="Q5:Q7"/>
    <mergeCell ref="B83:J83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59:J59"/>
    <mergeCell ref="C60:G60"/>
    <mergeCell ref="B74:J74"/>
    <mergeCell ref="B75:J75"/>
    <mergeCell ref="K75:M75"/>
    <mergeCell ref="B50:J50"/>
    <mergeCell ref="B52:J52"/>
    <mergeCell ref="B53:J53"/>
    <mergeCell ref="B54:J54"/>
    <mergeCell ref="B55:J55"/>
    <mergeCell ref="B56:J56"/>
    <mergeCell ref="B57:J57"/>
    <mergeCell ref="B73:J73"/>
    <mergeCell ref="B51:J51"/>
    <mergeCell ref="B68:J68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</mergeCells>
  <conditionalFormatting sqref="C8:G47">
    <cfRule type="expression" dxfId="179" priority="1">
      <formula>OR(AND(C8&lt;&gt;"",Q8=""),AND(COUNT(K8:P8)&gt;0,COUNT(K8:P8)&lt;3))</formula>
    </cfRule>
  </conditionalFormatting>
  <dataValidations count="1">
    <dataValidation type="list" allowBlank="1" showInputMessage="1" showErrorMessage="1" sqref="Q8:Q47" xr:uid="{00000000-0002-0000-17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8">
    <tabColor theme="8"/>
  </sheetPr>
  <dimension ref="B2:Z87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13.6640625" style="362" customWidth="1"/>
    <col min="11" max="11" width="17.6640625" style="362" customWidth="1"/>
    <col min="12" max="12" width="16.83203125" style="362" bestFit="1" customWidth="1"/>
    <col min="13" max="13" width="14.6640625" style="362" customWidth="1"/>
    <col min="14" max="14" width="15.83203125" style="362" bestFit="1" customWidth="1"/>
    <col min="15" max="16" width="3.6640625" style="362" customWidth="1"/>
    <col min="17" max="17" width="11.83203125" style="362" customWidth="1"/>
    <col min="18" max="21" width="10.6640625" style="362" customWidth="1"/>
    <col min="22" max="22" width="11.6640625" style="362" customWidth="1"/>
    <col min="23" max="23" width="10.6640625" style="362" customWidth="1"/>
    <col min="24" max="24" width="18.6640625" style="362" customWidth="1"/>
    <col min="25" max="25" width="17.5" style="371" bestFit="1" customWidth="1"/>
    <col min="26" max="16384" width="9.1640625" style="362"/>
  </cols>
  <sheetData>
    <row r="2" spans="2:26" ht="22.5" customHeight="1" x14ac:dyDescent="0.2">
      <c r="B2" s="1057" t="s">
        <v>939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  <c r="P2" s="1174" t="str">
        <f>B2</f>
        <v>CUSTOS - CONDICIONAMENTO AMBIENTAL (ORIGEM DOS RECURSOS)</v>
      </c>
      <c r="Q2" s="1175"/>
      <c r="R2" s="1175"/>
      <c r="S2" s="1175"/>
      <c r="T2" s="1175"/>
      <c r="U2" s="1175"/>
      <c r="V2" s="1175"/>
      <c r="W2" s="1175"/>
      <c r="X2" s="1175"/>
      <c r="Y2" s="1175"/>
      <c r="Z2" s="369"/>
    </row>
    <row r="3" spans="2:26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  <c r="P3" s="1086" t="s">
        <v>688</v>
      </c>
      <c r="Q3" s="1087"/>
      <c r="R3" s="1087"/>
      <c r="S3" s="1087"/>
      <c r="T3" s="1087"/>
      <c r="U3" s="1087"/>
      <c r="V3" s="1087"/>
      <c r="W3" s="1087"/>
      <c r="X3" s="1087"/>
      <c r="Y3" s="1087"/>
    </row>
    <row r="4" spans="2:26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  <c r="P4" s="1086"/>
      <c r="Q4" s="1087"/>
      <c r="R4" s="1087"/>
      <c r="S4" s="1087"/>
      <c r="T4" s="1087"/>
      <c r="U4" s="1087"/>
      <c r="V4" s="1087"/>
      <c r="W4" s="1087"/>
      <c r="X4" s="1087"/>
      <c r="Y4" s="1087"/>
    </row>
    <row r="5" spans="2:26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55"/>
      <c r="P5" s="1204"/>
      <c r="Q5" s="1205"/>
      <c r="R5" s="1205"/>
      <c r="S5" s="1205"/>
      <c r="T5" s="1205"/>
      <c r="U5" s="1205"/>
      <c r="V5" s="1205"/>
      <c r="W5" s="1205"/>
      <c r="X5" s="1205"/>
      <c r="Y5" s="1205"/>
    </row>
    <row r="6" spans="2:26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1"/>
      <c r="P6" s="1202" t="s">
        <v>276</v>
      </c>
      <c r="Q6" s="1203"/>
      <c r="R6" s="1203"/>
      <c r="S6" s="1203"/>
      <c r="T6" s="1203"/>
      <c r="U6" s="1203"/>
      <c r="V6" s="1203"/>
      <c r="W6" s="1203"/>
      <c r="X6" s="1203"/>
      <c r="Y6" s="1203"/>
    </row>
    <row r="7" spans="2:26" ht="18" customHeight="1" x14ac:dyDescent="0.2">
      <c r="B7" s="1154" t="s">
        <v>277</v>
      </c>
      <c r="C7" s="1154"/>
      <c r="D7" s="1154"/>
      <c r="E7" s="1171"/>
      <c r="F7" s="1171"/>
      <c r="G7" s="1171"/>
      <c r="H7" s="290" t="s">
        <v>278</v>
      </c>
      <c r="I7" s="290" t="s">
        <v>16</v>
      </c>
      <c r="J7" s="290" t="s">
        <v>232</v>
      </c>
      <c r="K7" s="159" t="s">
        <v>279</v>
      </c>
      <c r="L7" s="290" t="s">
        <v>781</v>
      </c>
      <c r="M7" s="118" t="s">
        <v>233</v>
      </c>
      <c r="N7" s="118" t="s">
        <v>234</v>
      </c>
      <c r="P7" s="1154" t="str">
        <f>B7</f>
        <v>Materiais e equipamentos</v>
      </c>
      <c r="Q7" s="1154"/>
      <c r="R7" s="1154"/>
      <c r="S7" s="1171"/>
      <c r="T7" s="1171"/>
      <c r="U7" s="1171"/>
      <c r="V7" s="290" t="s">
        <v>278</v>
      </c>
      <c r="W7" s="159" t="s">
        <v>280</v>
      </c>
      <c r="X7" s="159" t="s">
        <v>281</v>
      </c>
      <c r="Y7" s="159" t="s">
        <v>1317</v>
      </c>
    </row>
    <row r="8" spans="2:26" ht="15" customHeight="1" outlineLevel="1" x14ac:dyDescent="0.2">
      <c r="B8" s="160">
        <v>1</v>
      </c>
      <c r="C8" s="1206" t="str">
        <f>IF(ISBLANK('CondAmbCusto (ORÇ)'!C8)," ",'CondAmbCusto (ORÇ)'!C8)</f>
        <v xml:space="preserve"> </v>
      </c>
      <c r="D8" s="1206"/>
      <c r="E8" s="1206"/>
      <c r="F8" s="1206"/>
      <c r="G8" s="1143"/>
      <c r="H8" s="491">
        <f>'CondAmbCusto (ORÇ)'!H8</f>
        <v>0</v>
      </c>
      <c r="I8" s="493">
        <f>'CondAmbCusto (ORÇ)'!I8</f>
        <v>0</v>
      </c>
      <c r="J8" s="122">
        <f>'CondAmbCusto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1" t="str">
        <f>IF(OR(C8=0,C8=""),"",C8)</f>
        <v xml:space="preserve"> </v>
      </c>
      <c r="R8" s="1161"/>
      <c r="S8" s="1161"/>
      <c r="T8" s="1161"/>
      <c r="U8" s="1162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Contábil'!$D$7&gt;0),ROUND(K8*($K$86/$K$49)*W8,2),0)</f>
        <v>0</v>
      </c>
      <c r="Y8" s="706">
        <f>'CondAmbCusto (ORÇ)'!Q8</f>
        <v>0</v>
      </c>
    </row>
    <row r="9" spans="2:26" ht="15" customHeight="1" outlineLevel="1" x14ac:dyDescent="0.2">
      <c r="B9" s="162">
        <v>2</v>
      </c>
      <c r="C9" s="1206" t="str">
        <f>IF(ISBLANK('CondAmbCusto (ORÇ)'!C9)," ",'CondAmbCusto (ORÇ)'!C9)</f>
        <v xml:space="preserve"> </v>
      </c>
      <c r="D9" s="1206"/>
      <c r="E9" s="1206"/>
      <c r="F9" s="1206"/>
      <c r="G9" s="1143"/>
      <c r="H9" s="491">
        <f>'CondAmbCusto (ORÇ)'!H9</f>
        <v>0</v>
      </c>
      <c r="I9" s="493">
        <f>'CondAmbCusto (ORÇ)'!I9</f>
        <v>0</v>
      </c>
      <c r="J9" s="122">
        <f>'CondAmbCusto (ORÇ)'!J9</f>
        <v>0</v>
      </c>
      <c r="K9" s="313">
        <f t="shared" ref="K9:K48" si="0">I9*J9</f>
        <v>0</v>
      </c>
      <c r="L9" s="313">
        <f t="shared" ref="L9:L48" si="1">K9-M9-N9</f>
        <v>0</v>
      </c>
      <c r="M9" s="312"/>
      <c r="N9" s="312"/>
      <c r="P9" s="160">
        <f t="shared" ref="P9:P47" si="2">B9</f>
        <v>2</v>
      </c>
      <c r="Q9" s="1161" t="str">
        <f t="shared" ref="Q9:Q47" si="3">IF(OR(C9=0,C9=""),"",C9)</f>
        <v xml:space="preserve"> </v>
      </c>
      <c r="R9" s="1161"/>
      <c r="S9" s="1161"/>
      <c r="T9" s="1161"/>
      <c r="U9" s="1162"/>
      <c r="V9" s="161">
        <f t="shared" ref="V9:V47" si="4">IF(H9="",0,H9)</f>
        <v>0</v>
      </c>
      <c r="W9" s="314">
        <f t="shared" ref="W9:W48" si="5">IF(OR(V9="",V9=0),0,(Desc*((1+Desc)^V9))/(((1+Desc)^V9)-1))</f>
        <v>0</v>
      </c>
      <c r="X9" s="315">
        <f>IF(AND(K9&gt;0,'Custo Contábil'!$D$7&gt;0),ROUND(K9*($K$86/$K$49)*W9,2),0)</f>
        <v>0</v>
      </c>
      <c r="Y9" s="706">
        <f>'CondAmbCusto (ORÇ)'!Q9</f>
        <v>0</v>
      </c>
    </row>
    <row r="10" spans="2:26" ht="15" customHeight="1" outlineLevel="1" x14ac:dyDescent="0.2">
      <c r="B10" s="160">
        <v>3</v>
      </c>
      <c r="C10" s="1206" t="str">
        <f>IF(ISBLANK('CondAmbCusto (ORÇ)'!C10)," ",'CondAmbCusto (ORÇ)'!C10)</f>
        <v xml:space="preserve"> </v>
      </c>
      <c r="D10" s="1206"/>
      <c r="E10" s="1206"/>
      <c r="F10" s="1206"/>
      <c r="G10" s="1143"/>
      <c r="H10" s="491">
        <f>'CondAmbCusto (ORÇ)'!H10</f>
        <v>0</v>
      </c>
      <c r="I10" s="493">
        <f>'CondAmbCusto (ORÇ)'!I10</f>
        <v>0</v>
      </c>
      <c r="J10" s="122">
        <f>'CondAmbCusto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1" t="str">
        <f t="shared" si="3"/>
        <v xml:space="preserve"> </v>
      </c>
      <c r="R10" s="1161"/>
      <c r="S10" s="1161"/>
      <c r="T10" s="1161"/>
      <c r="U10" s="1162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6">
        <f>'CondAmbCusto (ORÇ)'!Q10</f>
        <v>0</v>
      </c>
    </row>
    <row r="11" spans="2:26" outlineLevel="1" x14ac:dyDescent="0.2">
      <c r="B11" s="162">
        <v>4</v>
      </c>
      <c r="C11" s="1206" t="str">
        <f>IF(ISBLANK('CondAmbCusto (ORÇ)'!C11)," ",'CondAmbCusto (ORÇ)'!C11)</f>
        <v xml:space="preserve"> </v>
      </c>
      <c r="D11" s="1206"/>
      <c r="E11" s="1206"/>
      <c r="F11" s="1206"/>
      <c r="G11" s="1143"/>
      <c r="H11" s="491">
        <f>'CondAmbCusto (ORÇ)'!H11</f>
        <v>0</v>
      </c>
      <c r="I11" s="493">
        <f>'CondAmbCusto (ORÇ)'!I11</f>
        <v>0</v>
      </c>
      <c r="J11" s="122">
        <f>'CondAmbCusto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1" t="str">
        <f t="shared" si="3"/>
        <v xml:space="preserve"> </v>
      </c>
      <c r="R11" s="1161"/>
      <c r="S11" s="1161"/>
      <c r="T11" s="1161"/>
      <c r="U11" s="1162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6">
        <f>'CondAmbCusto (ORÇ)'!Q11</f>
        <v>0</v>
      </c>
    </row>
    <row r="12" spans="2:26" outlineLevel="1" x14ac:dyDescent="0.2">
      <c r="B12" s="160">
        <v>5</v>
      </c>
      <c r="C12" s="1206" t="str">
        <f>IF(ISBLANK('CondAmbCusto (ORÇ)'!C12)," ",'CondAmbCusto (ORÇ)'!C12)</f>
        <v xml:space="preserve"> </v>
      </c>
      <c r="D12" s="1206"/>
      <c r="E12" s="1206"/>
      <c r="F12" s="1206"/>
      <c r="G12" s="1143"/>
      <c r="H12" s="491">
        <f>'CondAmbCusto (ORÇ)'!H12</f>
        <v>0</v>
      </c>
      <c r="I12" s="493">
        <f>'CondAmbCusto (ORÇ)'!I12</f>
        <v>0</v>
      </c>
      <c r="J12" s="122">
        <f>'CondAmbCusto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1" t="str">
        <f t="shared" si="3"/>
        <v xml:space="preserve"> </v>
      </c>
      <c r="R12" s="1161"/>
      <c r="S12" s="1161"/>
      <c r="T12" s="1161"/>
      <c r="U12" s="1162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6">
        <f>'CondAmbCusto (ORÇ)'!Q12</f>
        <v>0</v>
      </c>
    </row>
    <row r="13" spans="2:26" outlineLevel="1" x14ac:dyDescent="0.2">
      <c r="B13" s="162">
        <v>6</v>
      </c>
      <c r="C13" s="1206" t="str">
        <f>IF(ISBLANK('CondAmbCusto (ORÇ)'!C13)," ",'CondAmbCusto (ORÇ)'!C13)</f>
        <v xml:space="preserve"> </v>
      </c>
      <c r="D13" s="1206"/>
      <c r="E13" s="1206"/>
      <c r="F13" s="1206"/>
      <c r="G13" s="1143"/>
      <c r="H13" s="491">
        <f>'CondAmbCusto (ORÇ)'!H13</f>
        <v>0</v>
      </c>
      <c r="I13" s="493">
        <f>'CondAmbCusto (ORÇ)'!I13</f>
        <v>0</v>
      </c>
      <c r="J13" s="122">
        <f>'CondAmbCusto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1" t="str">
        <f t="shared" si="3"/>
        <v xml:space="preserve"> </v>
      </c>
      <c r="R13" s="1161"/>
      <c r="S13" s="1161"/>
      <c r="T13" s="1161"/>
      <c r="U13" s="1162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6">
        <f>'CondAmbCusto (ORÇ)'!Q13</f>
        <v>0</v>
      </c>
    </row>
    <row r="14" spans="2:26" outlineLevel="1" x14ac:dyDescent="0.2">
      <c r="B14" s="160">
        <v>7</v>
      </c>
      <c r="C14" s="1206" t="str">
        <f>IF(ISBLANK('CondAmbCusto (ORÇ)'!C14)," ",'CondAmbCusto (ORÇ)'!C14)</f>
        <v xml:space="preserve"> </v>
      </c>
      <c r="D14" s="1206"/>
      <c r="E14" s="1206"/>
      <c r="F14" s="1206"/>
      <c r="G14" s="1143"/>
      <c r="H14" s="491">
        <f>'CondAmbCusto (ORÇ)'!H14</f>
        <v>0</v>
      </c>
      <c r="I14" s="493">
        <f>'CondAmbCusto (ORÇ)'!I14</f>
        <v>0</v>
      </c>
      <c r="J14" s="122">
        <f>'CondAmbCusto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1" t="str">
        <f t="shared" si="3"/>
        <v xml:space="preserve"> </v>
      </c>
      <c r="R14" s="1161"/>
      <c r="S14" s="1161"/>
      <c r="T14" s="1161"/>
      <c r="U14" s="1162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6">
        <f>'CondAmbCusto (ORÇ)'!Q14</f>
        <v>0</v>
      </c>
    </row>
    <row r="15" spans="2:26" outlineLevel="1" x14ac:dyDescent="0.2">
      <c r="B15" s="162">
        <v>8</v>
      </c>
      <c r="C15" s="1206" t="str">
        <f>IF(ISBLANK('CondAmbCusto (ORÇ)'!C15)," ",'CondAmbCusto (ORÇ)'!C15)</f>
        <v xml:space="preserve"> </v>
      </c>
      <c r="D15" s="1206"/>
      <c r="E15" s="1206"/>
      <c r="F15" s="1206"/>
      <c r="G15" s="1143"/>
      <c r="H15" s="491">
        <f>'CondAmbCusto (ORÇ)'!H15</f>
        <v>0</v>
      </c>
      <c r="I15" s="493">
        <f>'CondAmbCusto (ORÇ)'!I15</f>
        <v>0</v>
      </c>
      <c r="J15" s="122">
        <f>'CondAmbCusto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1" t="str">
        <f t="shared" si="3"/>
        <v xml:space="preserve"> </v>
      </c>
      <c r="R15" s="1161"/>
      <c r="S15" s="1161"/>
      <c r="T15" s="1161"/>
      <c r="U15" s="1162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6">
        <f>'CondAmbCusto (ORÇ)'!Q15</f>
        <v>0</v>
      </c>
    </row>
    <row r="16" spans="2:26" outlineLevel="1" x14ac:dyDescent="0.2">
      <c r="B16" s="160">
        <v>9</v>
      </c>
      <c r="C16" s="1206" t="str">
        <f>IF(ISBLANK('CondAmbCusto (ORÇ)'!C16)," ",'CondAmbCusto (ORÇ)'!C16)</f>
        <v xml:space="preserve"> </v>
      </c>
      <c r="D16" s="1206"/>
      <c r="E16" s="1206"/>
      <c r="F16" s="1206"/>
      <c r="G16" s="1143"/>
      <c r="H16" s="491">
        <f>'CondAmbCusto (ORÇ)'!H16</f>
        <v>0</v>
      </c>
      <c r="I16" s="493">
        <f>'CondAmbCusto (ORÇ)'!I16</f>
        <v>0</v>
      </c>
      <c r="J16" s="122">
        <f>'CondAmbCusto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1" t="str">
        <f t="shared" si="3"/>
        <v xml:space="preserve"> </v>
      </c>
      <c r="R16" s="1161"/>
      <c r="S16" s="1161"/>
      <c r="T16" s="1161"/>
      <c r="U16" s="1162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6">
        <f>'CondAmbCusto (ORÇ)'!Q16</f>
        <v>0</v>
      </c>
    </row>
    <row r="17" spans="2:25" outlineLevel="1" x14ac:dyDescent="0.2">
      <c r="B17" s="162">
        <v>10</v>
      </c>
      <c r="C17" s="1206" t="str">
        <f>IF(ISBLANK('CondAmbCusto (ORÇ)'!C17)," ",'CondAmbCusto (ORÇ)'!C17)</f>
        <v xml:space="preserve"> </v>
      </c>
      <c r="D17" s="1206"/>
      <c r="E17" s="1206"/>
      <c r="F17" s="1206"/>
      <c r="G17" s="1143"/>
      <c r="H17" s="491">
        <f>'CondAmbCusto (ORÇ)'!H17</f>
        <v>0</v>
      </c>
      <c r="I17" s="493">
        <f>'CondAmbCusto (ORÇ)'!I17</f>
        <v>0</v>
      </c>
      <c r="J17" s="122">
        <f>'CondAmbCusto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1" t="str">
        <f t="shared" si="3"/>
        <v xml:space="preserve"> </v>
      </c>
      <c r="R17" s="1161"/>
      <c r="S17" s="1161"/>
      <c r="T17" s="1161"/>
      <c r="U17" s="1162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6">
        <f>'CondAmbCusto (ORÇ)'!Q17</f>
        <v>0</v>
      </c>
    </row>
    <row r="18" spans="2:25" outlineLevel="1" x14ac:dyDescent="0.2">
      <c r="B18" s="160">
        <v>11</v>
      </c>
      <c r="C18" s="1206" t="str">
        <f>IF(ISBLANK('CondAmbCusto (ORÇ)'!C18)," ",'CondAmbCusto (ORÇ)'!C18)</f>
        <v xml:space="preserve"> </v>
      </c>
      <c r="D18" s="1206"/>
      <c r="E18" s="1206"/>
      <c r="F18" s="1206"/>
      <c r="G18" s="1143"/>
      <c r="H18" s="491">
        <f>'CondAmbCusto (ORÇ)'!H18</f>
        <v>0</v>
      </c>
      <c r="I18" s="493">
        <f>'CondAmbCusto (ORÇ)'!I18</f>
        <v>0</v>
      </c>
      <c r="J18" s="122">
        <f>'CondAmbCusto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1" t="str">
        <f t="shared" si="3"/>
        <v xml:space="preserve"> </v>
      </c>
      <c r="R18" s="1161"/>
      <c r="S18" s="1161"/>
      <c r="T18" s="1161"/>
      <c r="U18" s="1162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6">
        <f>'CondAmbCusto (ORÇ)'!Q18</f>
        <v>0</v>
      </c>
    </row>
    <row r="19" spans="2:25" outlineLevel="1" x14ac:dyDescent="0.2">
      <c r="B19" s="162">
        <v>12</v>
      </c>
      <c r="C19" s="1206" t="str">
        <f>IF(ISBLANK('CondAmbCusto (ORÇ)'!C19)," ",'CondAmbCusto (ORÇ)'!C19)</f>
        <v xml:space="preserve"> </v>
      </c>
      <c r="D19" s="1206"/>
      <c r="E19" s="1206"/>
      <c r="F19" s="1206"/>
      <c r="G19" s="1143"/>
      <c r="H19" s="491">
        <f>'CondAmbCusto (ORÇ)'!H19</f>
        <v>0</v>
      </c>
      <c r="I19" s="493">
        <f>'CondAmbCusto (ORÇ)'!I19</f>
        <v>0</v>
      </c>
      <c r="J19" s="122">
        <f>'CondAmbCusto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1" t="str">
        <f t="shared" si="3"/>
        <v xml:space="preserve"> </v>
      </c>
      <c r="R19" s="1161"/>
      <c r="S19" s="1161"/>
      <c r="T19" s="1161"/>
      <c r="U19" s="1162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6">
        <f>'CondAmbCusto (ORÇ)'!Q19</f>
        <v>0</v>
      </c>
    </row>
    <row r="20" spans="2:25" outlineLevel="1" x14ac:dyDescent="0.2">
      <c r="B20" s="160">
        <v>13</v>
      </c>
      <c r="C20" s="1206" t="str">
        <f>IF(ISBLANK('CondAmbCusto (ORÇ)'!C20)," ",'CondAmbCusto (ORÇ)'!C20)</f>
        <v xml:space="preserve"> </v>
      </c>
      <c r="D20" s="1206"/>
      <c r="E20" s="1206"/>
      <c r="F20" s="1206"/>
      <c r="G20" s="1143"/>
      <c r="H20" s="491">
        <f>'CondAmbCusto (ORÇ)'!H20</f>
        <v>0</v>
      </c>
      <c r="I20" s="493">
        <f>'CondAmbCusto (ORÇ)'!I20</f>
        <v>0</v>
      </c>
      <c r="J20" s="122">
        <f>'CondAmbCusto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1" t="str">
        <f t="shared" si="3"/>
        <v xml:space="preserve"> </v>
      </c>
      <c r="R20" s="1161"/>
      <c r="S20" s="1161"/>
      <c r="T20" s="1161"/>
      <c r="U20" s="1162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6">
        <f>'CondAmbCusto (ORÇ)'!Q20</f>
        <v>0</v>
      </c>
    </row>
    <row r="21" spans="2:25" outlineLevel="1" x14ac:dyDescent="0.2">
      <c r="B21" s="162">
        <v>14</v>
      </c>
      <c r="C21" s="1206" t="str">
        <f>IF(ISBLANK('CondAmbCusto (ORÇ)'!C21)," ",'CondAmbCusto (ORÇ)'!C21)</f>
        <v xml:space="preserve"> </v>
      </c>
      <c r="D21" s="1206"/>
      <c r="E21" s="1206"/>
      <c r="F21" s="1206"/>
      <c r="G21" s="1143"/>
      <c r="H21" s="491">
        <f>'CondAmbCusto (ORÇ)'!H21</f>
        <v>0</v>
      </c>
      <c r="I21" s="493">
        <f>'CondAmbCusto (ORÇ)'!I21</f>
        <v>0</v>
      </c>
      <c r="J21" s="122">
        <f>'CondAmbCusto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1" t="str">
        <f t="shared" si="3"/>
        <v xml:space="preserve"> </v>
      </c>
      <c r="R21" s="1161"/>
      <c r="S21" s="1161"/>
      <c r="T21" s="1161"/>
      <c r="U21" s="1162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6">
        <f>'CondAmbCusto (ORÇ)'!Q21</f>
        <v>0</v>
      </c>
    </row>
    <row r="22" spans="2:25" outlineLevel="1" x14ac:dyDescent="0.2">
      <c r="B22" s="160">
        <v>15</v>
      </c>
      <c r="C22" s="1206" t="str">
        <f>IF(ISBLANK('CondAmbCusto (ORÇ)'!C22)," ",'CondAmbCusto (ORÇ)'!C22)</f>
        <v xml:space="preserve"> </v>
      </c>
      <c r="D22" s="1206"/>
      <c r="E22" s="1206"/>
      <c r="F22" s="1206"/>
      <c r="G22" s="1143"/>
      <c r="H22" s="491">
        <f>'CondAmbCusto (ORÇ)'!H22</f>
        <v>0</v>
      </c>
      <c r="I22" s="493">
        <f>'CondAmbCusto (ORÇ)'!I22</f>
        <v>0</v>
      </c>
      <c r="J22" s="122">
        <f>'CondAmbCusto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1" t="str">
        <f t="shared" si="3"/>
        <v xml:space="preserve"> </v>
      </c>
      <c r="R22" s="1161"/>
      <c r="S22" s="1161"/>
      <c r="T22" s="1161"/>
      <c r="U22" s="1162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6">
        <f>'CondAmbCusto (ORÇ)'!Q22</f>
        <v>0</v>
      </c>
    </row>
    <row r="23" spans="2:25" outlineLevel="1" x14ac:dyDescent="0.2">
      <c r="B23" s="162">
        <v>16</v>
      </c>
      <c r="C23" s="1206" t="str">
        <f>IF(ISBLANK('CondAmbCusto (ORÇ)'!C23)," ",'CondAmbCusto (ORÇ)'!C23)</f>
        <v xml:space="preserve"> </v>
      </c>
      <c r="D23" s="1206"/>
      <c r="E23" s="1206"/>
      <c r="F23" s="1206"/>
      <c r="G23" s="1143"/>
      <c r="H23" s="491">
        <f>'CondAmbCusto (ORÇ)'!H23</f>
        <v>0</v>
      </c>
      <c r="I23" s="493">
        <f>'CondAmbCusto (ORÇ)'!I23</f>
        <v>0</v>
      </c>
      <c r="J23" s="122">
        <f>'CondAmbCusto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1" t="str">
        <f t="shared" si="3"/>
        <v xml:space="preserve"> </v>
      </c>
      <c r="R23" s="1161"/>
      <c r="S23" s="1161"/>
      <c r="T23" s="1161"/>
      <c r="U23" s="1162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6">
        <f>'CondAmbCusto (ORÇ)'!Q23</f>
        <v>0</v>
      </c>
    </row>
    <row r="24" spans="2:25" outlineLevel="1" x14ac:dyDescent="0.2">
      <c r="B24" s="160">
        <v>17</v>
      </c>
      <c r="C24" s="1206" t="str">
        <f>IF(ISBLANK('CondAmbCusto (ORÇ)'!C24)," ",'CondAmbCusto (ORÇ)'!C24)</f>
        <v xml:space="preserve"> </v>
      </c>
      <c r="D24" s="1206"/>
      <c r="E24" s="1206"/>
      <c r="F24" s="1206"/>
      <c r="G24" s="1143"/>
      <c r="H24" s="491">
        <f>'CondAmbCusto (ORÇ)'!H24</f>
        <v>0</v>
      </c>
      <c r="I24" s="493">
        <f>'CondAmbCusto (ORÇ)'!I24</f>
        <v>0</v>
      </c>
      <c r="J24" s="122">
        <f>'CondAmbCusto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1" t="str">
        <f t="shared" si="3"/>
        <v xml:space="preserve"> </v>
      </c>
      <c r="R24" s="1161"/>
      <c r="S24" s="1161"/>
      <c r="T24" s="1161"/>
      <c r="U24" s="1162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6">
        <f>'CondAmbCusto (ORÇ)'!Q24</f>
        <v>0</v>
      </c>
    </row>
    <row r="25" spans="2:25" outlineLevel="1" x14ac:dyDescent="0.2">
      <c r="B25" s="162">
        <v>18</v>
      </c>
      <c r="C25" s="1206" t="str">
        <f>IF(ISBLANK('CondAmbCusto (ORÇ)'!C25)," ",'CondAmbCusto (ORÇ)'!C25)</f>
        <v xml:space="preserve"> </v>
      </c>
      <c r="D25" s="1206"/>
      <c r="E25" s="1206"/>
      <c r="F25" s="1206"/>
      <c r="G25" s="1143"/>
      <c r="H25" s="491">
        <f>'CondAmbCusto (ORÇ)'!H25</f>
        <v>0</v>
      </c>
      <c r="I25" s="493">
        <f>'CondAmbCusto (ORÇ)'!I25</f>
        <v>0</v>
      </c>
      <c r="J25" s="122">
        <f>'CondAmbCusto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1" t="str">
        <f t="shared" si="3"/>
        <v xml:space="preserve"> </v>
      </c>
      <c r="R25" s="1161"/>
      <c r="S25" s="1161"/>
      <c r="T25" s="1161"/>
      <c r="U25" s="1162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6">
        <f>'CondAmbCusto (ORÇ)'!Q25</f>
        <v>0</v>
      </c>
    </row>
    <row r="26" spans="2:25" outlineLevel="1" x14ac:dyDescent="0.2">
      <c r="B26" s="160">
        <v>19</v>
      </c>
      <c r="C26" s="1206" t="str">
        <f>IF(ISBLANK('CondAmbCusto (ORÇ)'!C26)," ",'CondAmbCusto (ORÇ)'!C26)</f>
        <v xml:space="preserve"> </v>
      </c>
      <c r="D26" s="1206"/>
      <c r="E26" s="1206"/>
      <c r="F26" s="1206"/>
      <c r="G26" s="1143"/>
      <c r="H26" s="491">
        <f>'CondAmbCusto (ORÇ)'!H26</f>
        <v>0</v>
      </c>
      <c r="I26" s="493">
        <f>'CondAmbCusto (ORÇ)'!I26</f>
        <v>0</v>
      </c>
      <c r="J26" s="122">
        <f>'CondAmbCusto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1" t="str">
        <f t="shared" si="3"/>
        <v xml:space="preserve"> </v>
      </c>
      <c r="R26" s="1161"/>
      <c r="S26" s="1161"/>
      <c r="T26" s="1161"/>
      <c r="U26" s="1162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6">
        <f>'CondAmbCusto (ORÇ)'!Q26</f>
        <v>0</v>
      </c>
    </row>
    <row r="27" spans="2:25" outlineLevel="1" x14ac:dyDescent="0.2">
      <c r="B27" s="162">
        <v>20</v>
      </c>
      <c r="C27" s="1206" t="str">
        <f>IF(ISBLANK('CondAmbCusto (ORÇ)'!C27)," ",'CondAmbCusto (ORÇ)'!C27)</f>
        <v xml:space="preserve"> </v>
      </c>
      <c r="D27" s="1206"/>
      <c r="E27" s="1206"/>
      <c r="F27" s="1206"/>
      <c r="G27" s="1143"/>
      <c r="H27" s="491">
        <f>'CondAmbCusto (ORÇ)'!H27</f>
        <v>0</v>
      </c>
      <c r="I27" s="493">
        <f>'CondAmbCusto (ORÇ)'!I27</f>
        <v>0</v>
      </c>
      <c r="J27" s="122">
        <f>'CondAmbCusto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1" t="str">
        <f t="shared" si="3"/>
        <v xml:space="preserve"> </v>
      </c>
      <c r="R27" s="1161"/>
      <c r="S27" s="1161"/>
      <c r="T27" s="1161"/>
      <c r="U27" s="1162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6">
        <f>'CondAmbCusto (ORÇ)'!Q27</f>
        <v>0</v>
      </c>
    </row>
    <row r="28" spans="2:25" outlineLevel="1" x14ac:dyDescent="0.2">
      <c r="B28" s="160">
        <v>21</v>
      </c>
      <c r="C28" s="1206" t="str">
        <f>IF(ISBLANK('CondAmbCusto (ORÇ)'!C28)," ",'CondAmbCusto (ORÇ)'!C28)</f>
        <v xml:space="preserve"> </v>
      </c>
      <c r="D28" s="1206"/>
      <c r="E28" s="1206"/>
      <c r="F28" s="1206"/>
      <c r="G28" s="1143"/>
      <c r="H28" s="491">
        <f>'CondAmbCusto (ORÇ)'!H28</f>
        <v>0</v>
      </c>
      <c r="I28" s="493">
        <f>'CondAmbCusto (ORÇ)'!I28</f>
        <v>0</v>
      </c>
      <c r="J28" s="122">
        <f>'CondAmbCusto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1" t="str">
        <f t="shared" si="3"/>
        <v xml:space="preserve"> </v>
      </c>
      <c r="R28" s="1161"/>
      <c r="S28" s="1161"/>
      <c r="T28" s="1161"/>
      <c r="U28" s="1162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6">
        <f>'CondAmbCusto (ORÇ)'!Q28</f>
        <v>0</v>
      </c>
    </row>
    <row r="29" spans="2:25" outlineLevel="1" x14ac:dyDescent="0.2">
      <c r="B29" s="162">
        <v>22</v>
      </c>
      <c r="C29" s="1206" t="str">
        <f>IF(ISBLANK('CondAmbCusto (ORÇ)'!C29)," ",'CondAmbCusto (ORÇ)'!C29)</f>
        <v xml:space="preserve"> </v>
      </c>
      <c r="D29" s="1206"/>
      <c r="E29" s="1206"/>
      <c r="F29" s="1206"/>
      <c r="G29" s="1143"/>
      <c r="H29" s="491">
        <f>'CondAmbCusto (ORÇ)'!H29</f>
        <v>0</v>
      </c>
      <c r="I29" s="493">
        <f>'CondAmbCusto (ORÇ)'!I29</f>
        <v>0</v>
      </c>
      <c r="J29" s="122">
        <f>'CondAmbCusto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1" t="str">
        <f t="shared" si="3"/>
        <v xml:space="preserve"> </v>
      </c>
      <c r="R29" s="1161"/>
      <c r="S29" s="1161"/>
      <c r="T29" s="1161"/>
      <c r="U29" s="1162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6">
        <f>'CondAmbCusto (ORÇ)'!Q29</f>
        <v>0</v>
      </c>
    </row>
    <row r="30" spans="2:25" outlineLevel="1" x14ac:dyDescent="0.2">
      <c r="B30" s="160">
        <v>23</v>
      </c>
      <c r="C30" s="1206" t="str">
        <f>IF(ISBLANK('CondAmbCusto (ORÇ)'!C30)," ",'CondAmbCusto (ORÇ)'!C30)</f>
        <v xml:space="preserve"> </v>
      </c>
      <c r="D30" s="1206"/>
      <c r="E30" s="1206"/>
      <c r="F30" s="1206"/>
      <c r="G30" s="1143"/>
      <c r="H30" s="491">
        <f>'CondAmbCusto (ORÇ)'!H30</f>
        <v>0</v>
      </c>
      <c r="I30" s="493">
        <f>'CondAmbCusto (ORÇ)'!I30</f>
        <v>0</v>
      </c>
      <c r="J30" s="122">
        <f>'CondAmbCusto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1" t="str">
        <f t="shared" si="3"/>
        <v xml:space="preserve"> </v>
      </c>
      <c r="R30" s="1161"/>
      <c r="S30" s="1161"/>
      <c r="T30" s="1161"/>
      <c r="U30" s="1162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6">
        <f>'CondAmbCusto (ORÇ)'!Q30</f>
        <v>0</v>
      </c>
    </row>
    <row r="31" spans="2:25" outlineLevel="1" x14ac:dyDescent="0.2">
      <c r="B31" s="162">
        <v>24</v>
      </c>
      <c r="C31" s="1206" t="str">
        <f>IF(ISBLANK('CondAmbCusto (ORÇ)'!C31)," ",'CondAmbCusto (ORÇ)'!C31)</f>
        <v xml:space="preserve"> </v>
      </c>
      <c r="D31" s="1206"/>
      <c r="E31" s="1206"/>
      <c r="F31" s="1206"/>
      <c r="G31" s="1143"/>
      <c r="H31" s="491">
        <f>'CondAmbCusto (ORÇ)'!H31</f>
        <v>0</v>
      </c>
      <c r="I31" s="493">
        <f>'CondAmbCusto (ORÇ)'!I31</f>
        <v>0</v>
      </c>
      <c r="J31" s="122">
        <f>'CondAmbCusto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1" t="str">
        <f t="shared" si="3"/>
        <v xml:space="preserve"> </v>
      </c>
      <c r="R31" s="1161"/>
      <c r="S31" s="1161"/>
      <c r="T31" s="1161"/>
      <c r="U31" s="1162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6">
        <f>'CondAmbCusto (ORÇ)'!Q31</f>
        <v>0</v>
      </c>
    </row>
    <row r="32" spans="2:25" outlineLevel="1" x14ac:dyDescent="0.2">
      <c r="B32" s="160">
        <v>25</v>
      </c>
      <c r="C32" s="1206" t="str">
        <f>IF(ISBLANK('CondAmbCusto (ORÇ)'!C32)," ",'CondAmbCusto (ORÇ)'!C32)</f>
        <v xml:space="preserve"> </v>
      </c>
      <c r="D32" s="1206"/>
      <c r="E32" s="1206"/>
      <c r="F32" s="1206"/>
      <c r="G32" s="1143"/>
      <c r="H32" s="491">
        <f>'CondAmbCusto (ORÇ)'!H32</f>
        <v>0</v>
      </c>
      <c r="I32" s="493">
        <f>'CondAmbCusto (ORÇ)'!I32</f>
        <v>0</v>
      </c>
      <c r="J32" s="122">
        <f>'CondAmbCusto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1" t="str">
        <f t="shared" si="3"/>
        <v xml:space="preserve"> </v>
      </c>
      <c r="R32" s="1161"/>
      <c r="S32" s="1161"/>
      <c r="T32" s="1161"/>
      <c r="U32" s="1162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6">
        <f>'CondAmbCusto (ORÇ)'!Q32</f>
        <v>0</v>
      </c>
    </row>
    <row r="33" spans="2:25" outlineLevel="1" x14ac:dyDescent="0.2">
      <c r="B33" s="162">
        <v>26</v>
      </c>
      <c r="C33" s="1206" t="str">
        <f>IF(ISBLANK('CondAmbCusto (ORÇ)'!C33)," ",'CondAmbCusto (ORÇ)'!C33)</f>
        <v xml:space="preserve"> </v>
      </c>
      <c r="D33" s="1206"/>
      <c r="E33" s="1206"/>
      <c r="F33" s="1206"/>
      <c r="G33" s="1143"/>
      <c r="H33" s="491">
        <f>'CondAmbCusto (ORÇ)'!H33</f>
        <v>0</v>
      </c>
      <c r="I33" s="493">
        <f>'CondAmbCusto (ORÇ)'!I33</f>
        <v>0</v>
      </c>
      <c r="J33" s="122">
        <f>'CondAmbCusto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1" t="str">
        <f t="shared" si="3"/>
        <v xml:space="preserve"> </v>
      </c>
      <c r="R33" s="1161"/>
      <c r="S33" s="1161"/>
      <c r="T33" s="1161"/>
      <c r="U33" s="1162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6">
        <f>'CondAmbCusto (ORÇ)'!Q33</f>
        <v>0</v>
      </c>
    </row>
    <row r="34" spans="2:25" outlineLevel="1" x14ac:dyDescent="0.2">
      <c r="B34" s="160">
        <v>27</v>
      </c>
      <c r="C34" s="1206" t="str">
        <f>IF(ISBLANK('CondAmbCusto (ORÇ)'!C34)," ",'CondAmbCusto (ORÇ)'!C34)</f>
        <v xml:space="preserve"> </v>
      </c>
      <c r="D34" s="1206"/>
      <c r="E34" s="1206"/>
      <c r="F34" s="1206"/>
      <c r="G34" s="1143"/>
      <c r="H34" s="491">
        <f>'CondAmbCusto (ORÇ)'!H34</f>
        <v>0</v>
      </c>
      <c r="I34" s="493">
        <f>'CondAmbCusto (ORÇ)'!I34</f>
        <v>0</v>
      </c>
      <c r="J34" s="122">
        <f>'CondAmbCusto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1" t="str">
        <f t="shared" si="3"/>
        <v xml:space="preserve"> </v>
      </c>
      <c r="R34" s="1161"/>
      <c r="S34" s="1161"/>
      <c r="T34" s="1161"/>
      <c r="U34" s="1162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6">
        <f>'CondAmbCusto (ORÇ)'!Q34</f>
        <v>0</v>
      </c>
    </row>
    <row r="35" spans="2:25" outlineLevel="1" x14ac:dyDescent="0.2">
      <c r="B35" s="162">
        <v>28</v>
      </c>
      <c r="C35" s="1206" t="str">
        <f>IF(ISBLANK('CondAmbCusto (ORÇ)'!C35)," ",'CondAmbCusto (ORÇ)'!C35)</f>
        <v xml:space="preserve"> </v>
      </c>
      <c r="D35" s="1206"/>
      <c r="E35" s="1206"/>
      <c r="F35" s="1206"/>
      <c r="G35" s="1143"/>
      <c r="H35" s="491">
        <f>'CondAmbCusto (ORÇ)'!H35</f>
        <v>0</v>
      </c>
      <c r="I35" s="493">
        <f>'CondAmbCusto (ORÇ)'!I35</f>
        <v>0</v>
      </c>
      <c r="J35" s="122">
        <f>'CondAmbCusto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1" t="str">
        <f t="shared" si="3"/>
        <v xml:space="preserve"> </v>
      </c>
      <c r="R35" s="1161"/>
      <c r="S35" s="1161"/>
      <c r="T35" s="1161"/>
      <c r="U35" s="1162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6">
        <f>'CondAmbCusto (ORÇ)'!Q35</f>
        <v>0</v>
      </c>
    </row>
    <row r="36" spans="2:25" outlineLevel="1" x14ac:dyDescent="0.2">
      <c r="B36" s="160">
        <v>29</v>
      </c>
      <c r="C36" s="1206" t="str">
        <f>IF(ISBLANK('CondAmbCusto (ORÇ)'!C36)," ",'CondAmbCusto (ORÇ)'!C36)</f>
        <v xml:space="preserve"> </v>
      </c>
      <c r="D36" s="1206"/>
      <c r="E36" s="1206"/>
      <c r="F36" s="1206"/>
      <c r="G36" s="1143"/>
      <c r="H36" s="491">
        <f>'CondAmbCusto (ORÇ)'!H36</f>
        <v>0</v>
      </c>
      <c r="I36" s="493">
        <f>'CondAmbCusto (ORÇ)'!I36</f>
        <v>0</v>
      </c>
      <c r="J36" s="122">
        <f>'CondAmbCusto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1" t="str">
        <f t="shared" si="3"/>
        <v xml:space="preserve"> </v>
      </c>
      <c r="R36" s="1161"/>
      <c r="S36" s="1161"/>
      <c r="T36" s="1161"/>
      <c r="U36" s="1162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6">
        <f>'CondAmbCusto (ORÇ)'!Q36</f>
        <v>0</v>
      </c>
    </row>
    <row r="37" spans="2:25" outlineLevel="1" x14ac:dyDescent="0.2">
      <c r="B37" s="162">
        <v>30</v>
      </c>
      <c r="C37" s="1206" t="str">
        <f>IF(ISBLANK('CondAmbCusto (ORÇ)'!C37)," ",'CondAmbCusto (ORÇ)'!C37)</f>
        <v xml:space="preserve"> </v>
      </c>
      <c r="D37" s="1206"/>
      <c r="E37" s="1206"/>
      <c r="F37" s="1206"/>
      <c r="G37" s="1143"/>
      <c r="H37" s="491">
        <f>'CondAmbCusto (ORÇ)'!H37</f>
        <v>0</v>
      </c>
      <c r="I37" s="493">
        <f>'CondAmbCusto (ORÇ)'!I37</f>
        <v>0</v>
      </c>
      <c r="J37" s="122">
        <f>'CondAmbCusto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1" t="str">
        <f t="shared" si="3"/>
        <v xml:space="preserve"> </v>
      </c>
      <c r="R37" s="1161"/>
      <c r="S37" s="1161"/>
      <c r="T37" s="1161"/>
      <c r="U37" s="1162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6">
        <f>'CondAmbCusto (ORÇ)'!Q37</f>
        <v>0</v>
      </c>
    </row>
    <row r="38" spans="2:25" outlineLevel="1" x14ac:dyDescent="0.2">
      <c r="B38" s="160">
        <v>31</v>
      </c>
      <c r="C38" s="1206" t="str">
        <f>IF(ISBLANK('CondAmbCusto (ORÇ)'!C38)," ",'CondAmbCusto (ORÇ)'!C38)</f>
        <v xml:space="preserve"> </v>
      </c>
      <c r="D38" s="1206"/>
      <c r="E38" s="1206"/>
      <c r="F38" s="1206"/>
      <c r="G38" s="1143"/>
      <c r="H38" s="491">
        <f>'CondAmbCusto (ORÇ)'!H38</f>
        <v>0</v>
      </c>
      <c r="I38" s="493">
        <f>'CondAmbCusto (ORÇ)'!I38</f>
        <v>0</v>
      </c>
      <c r="J38" s="122">
        <f>'CondAmbCusto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1" t="str">
        <f t="shared" si="3"/>
        <v xml:space="preserve"> </v>
      </c>
      <c r="R38" s="1161"/>
      <c r="S38" s="1161"/>
      <c r="T38" s="1161"/>
      <c r="U38" s="1162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6">
        <f>'CondAmbCusto (ORÇ)'!Q38</f>
        <v>0</v>
      </c>
    </row>
    <row r="39" spans="2:25" outlineLevel="1" x14ac:dyDescent="0.2">
      <c r="B39" s="162">
        <v>32</v>
      </c>
      <c r="C39" s="1206" t="str">
        <f>IF(ISBLANK('CondAmbCusto (ORÇ)'!C39)," ",'CondAmbCusto (ORÇ)'!C39)</f>
        <v xml:space="preserve"> </v>
      </c>
      <c r="D39" s="1206"/>
      <c r="E39" s="1206"/>
      <c r="F39" s="1206"/>
      <c r="G39" s="1143"/>
      <c r="H39" s="491">
        <f>'CondAmbCusto (ORÇ)'!H39</f>
        <v>0</v>
      </c>
      <c r="I39" s="493">
        <f>'CondAmbCusto (ORÇ)'!I39</f>
        <v>0</v>
      </c>
      <c r="J39" s="122">
        <f>'CondAmbCusto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1" t="str">
        <f t="shared" si="3"/>
        <v xml:space="preserve"> </v>
      </c>
      <c r="R39" s="1161"/>
      <c r="S39" s="1161"/>
      <c r="T39" s="1161"/>
      <c r="U39" s="1162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6">
        <f>'CondAmbCusto (ORÇ)'!Q39</f>
        <v>0</v>
      </c>
    </row>
    <row r="40" spans="2:25" outlineLevel="1" x14ac:dyDescent="0.2">
      <c r="B40" s="160">
        <v>33</v>
      </c>
      <c r="C40" s="1206" t="str">
        <f>IF(ISBLANK('CondAmbCusto (ORÇ)'!C40)," ",'CondAmbCusto (ORÇ)'!C40)</f>
        <v xml:space="preserve"> </v>
      </c>
      <c r="D40" s="1206"/>
      <c r="E40" s="1206"/>
      <c r="F40" s="1206"/>
      <c r="G40" s="1143"/>
      <c r="H40" s="491">
        <f>'CondAmbCusto (ORÇ)'!H40</f>
        <v>0</v>
      </c>
      <c r="I40" s="493">
        <f>'CondAmbCusto (ORÇ)'!I40</f>
        <v>0</v>
      </c>
      <c r="J40" s="122">
        <f>'CondAmbCusto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1" t="str">
        <f t="shared" si="3"/>
        <v xml:space="preserve"> </v>
      </c>
      <c r="R40" s="1161"/>
      <c r="S40" s="1161"/>
      <c r="T40" s="1161"/>
      <c r="U40" s="1162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6">
        <f>'CondAmbCusto (ORÇ)'!Q40</f>
        <v>0</v>
      </c>
    </row>
    <row r="41" spans="2:25" outlineLevel="1" x14ac:dyDescent="0.2">
      <c r="B41" s="162">
        <v>34</v>
      </c>
      <c r="C41" s="1206" t="str">
        <f>IF(ISBLANK('CondAmbCusto (ORÇ)'!C41)," ",'CondAmbCusto (ORÇ)'!C41)</f>
        <v xml:space="preserve"> </v>
      </c>
      <c r="D41" s="1206"/>
      <c r="E41" s="1206"/>
      <c r="F41" s="1206"/>
      <c r="G41" s="1143"/>
      <c r="H41" s="491">
        <f>'CondAmbCusto (ORÇ)'!H41</f>
        <v>0</v>
      </c>
      <c r="I41" s="493">
        <f>'CondAmbCusto (ORÇ)'!I41</f>
        <v>0</v>
      </c>
      <c r="J41" s="122">
        <f>'CondAmbCusto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1" t="str">
        <f t="shared" si="3"/>
        <v xml:space="preserve"> </v>
      </c>
      <c r="R41" s="1161"/>
      <c r="S41" s="1161"/>
      <c r="T41" s="1161"/>
      <c r="U41" s="1162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6">
        <f>'CondAmbCusto (ORÇ)'!Q41</f>
        <v>0</v>
      </c>
    </row>
    <row r="42" spans="2:25" outlineLevel="1" x14ac:dyDescent="0.2">
      <c r="B42" s="160">
        <v>35</v>
      </c>
      <c r="C42" s="1206" t="str">
        <f>IF(ISBLANK('CondAmbCusto (ORÇ)'!C42)," ",'CondAmbCusto (ORÇ)'!C42)</f>
        <v xml:space="preserve"> </v>
      </c>
      <c r="D42" s="1206"/>
      <c r="E42" s="1206"/>
      <c r="F42" s="1206"/>
      <c r="G42" s="1143"/>
      <c r="H42" s="491">
        <f>'CondAmbCusto (ORÇ)'!H42</f>
        <v>0</v>
      </c>
      <c r="I42" s="493">
        <f>'CondAmbCusto (ORÇ)'!I42</f>
        <v>0</v>
      </c>
      <c r="J42" s="122">
        <f>'CondAmbCusto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1" t="str">
        <f t="shared" si="3"/>
        <v xml:space="preserve"> </v>
      </c>
      <c r="R42" s="1161"/>
      <c r="S42" s="1161"/>
      <c r="T42" s="1161"/>
      <c r="U42" s="1162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6">
        <f>'CondAmbCusto (ORÇ)'!Q42</f>
        <v>0</v>
      </c>
    </row>
    <row r="43" spans="2:25" outlineLevel="1" x14ac:dyDescent="0.2">
      <c r="B43" s="162">
        <v>36</v>
      </c>
      <c r="C43" s="1206" t="str">
        <f>IF(ISBLANK('CondAmbCusto (ORÇ)'!C43)," ",'CondAmbCusto (ORÇ)'!C43)</f>
        <v xml:space="preserve"> </v>
      </c>
      <c r="D43" s="1206"/>
      <c r="E43" s="1206"/>
      <c r="F43" s="1206"/>
      <c r="G43" s="1143"/>
      <c r="H43" s="491">
        <f>'CondAmbCusto (ORÇ)'!H43</f>
        <v>0</v>
      </c>
      <c r="I43" s="493">
        <f>'CondAmbCusto (ORÇ)'!I43</f>
        <v>0</v>
      </c>
      <c r="J43" s="122">
        <f>'CondAmbCusto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1" t="str">
        <f t="shared" si="3"/>
        <v xml:space="preserve"> </v>
      </c>
      <c r="R43" s="1161"/>
      <c r="S43" s="1161"/>
      <c r="T43" s="1161"/>
      <c r="U43" s="1162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6">
        <f>'CondAmbCusto (ORÇ)'!Q43</f>
        <v>0</v>
      </c>
    </row>
    <row r="44" spans="2:25" outlineLevel="1" x14ac:dyDescent="0.2">
      <c r="B44" s="160">
        <v>37</v>
      </c>
      <c r="C44" s="1206" t="str">
        <f>IF(ISBLANK('CondAmbCusto (ORÇ)'!C44)," ",'CondAmbCusto (ORÇ)'!C44)</f>
        <v xml:space="preserve"> </v>
      </c>
      <c r="D44" s="1206"/>
      <c r="E44" s="1206"/>
      <c r="F44" s="1206"/>
      <c r="G44" s="1143"/>
      <c r="H44" s="491">
        <f>'CondAmbCusto (ORÇ)'!H44</f>
        <v>0</v>
      </c>
      <c r="I44" s="493">
        <f>'CondAmbCusto (ORÇ)'!I44</f>
        <v>0</v>
      </c>
      <c r="J44" s="122">
        <f>'CondAmbCusto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1" t="str">
        <f t="shared" si="3"/>
        <v xml:space="preserve"> </v>
      </c>
      <c r="R44" s="1161"/>
      <c r="S44" s="1161"/>
      <c r="T44" s="1161"/>
      <c r="U44" s="1162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6">
        <f>'CondAmbCusto (ORÇ)'!Q44</f>
        <v>0</v>
      </c>
    </row>
    <row r="45" spans="2:25" outlineLevel="1" x14ac:dyDescent="0.2">
      <c r="B45" s="162">
        <v>38</v>
      </c>
      <c r="C45" s="1206" t="str">
        <f>IF(ISBLANK('CondAmbCusto (ORÇ)'!C45)," ",'CondAmbCusto (ORÇ)'!C45)</f>
        <v xml:space="preserve"> </v>
      </c>
      <c r="D45" s="1206"/>
      <c r="E45" s="1206"/>
      <c r="F45" s="1206"/>
      <c r="G45" s="1143"/>
      <c r="H45" s="491">
        <f>'CondAmbCusto (ORÇ)'!H45</f>
        <v>0</v>
      </c>
      <c r="I45" s="493">
        <f>'CondAmbCusto (ORÇ)'!I45</f>
        <v>0</v>
      </c>
      <c r="J45" s="122">
        <f>'CondAmbCusto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1" t="str">
        <f t="shared" si="3"/>
        <v xml:space="preserve"> </v>
      </c>
      <c r="R45" s="1161"/>
      <c r="S45" s="1161"/>
      <c r="T45" s="1161"/>
      <c r="U45" s="1162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6">
        <f>'CondAmbCusto (ORÇ)'!Q45</f>
        <v>0</v>
      </c>
    </row>
    <row r="46" spans="2:25" outlineLevel="1" x14ac:dyDescent="0.2">
      <c r="B46" s="160">
        <v>39</v>
      </c>
      <c r="C46" s="1206" t="str">
        <f>IF(ISBLANK('CondAmbCusto (ORÇ)'!C46)," ",'CondAmbCusto (ORÇ)'!C46)</f>
        <v xml:space="preserve"> </v>
      </c>
      <c r="D46" s="1206"/>
      <c r="E46" s="1206"/>
      <c r="F46" s="1206"/>
      <c r="G46" s="1143"/>
      <c r="H46" s="491">
        <f>'CondAmbCusto (ORÇ)'!H46</f>
        <v>0</v>
      </c>
      <c r="I46" s="493">
        <f>'CondAmbCusto (ORÇ)'!I46</f>
        <v>0</v>
      </c>
      <c r="J46" s="122">
        <f>'CondAmbCusto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1" t="str">
        <f t="shared" si="3"/>
        <v xml:space="preserve"> </v>
      </c>
      <c r="R46" s="1161"/>
      <c r="S46" s="1161"/>
      <c r="T46" s="1161"/>
      <c r="U46" s="1162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6">
        <f>'CondAmbCusto (ORÇ)'!Q46</f>
        <v>0</v>
      </c>
    </row>
    <row r="47" spans="2:25" outlineLevel="1" x14ac:dyDescent="0.2">
      <c r="B47" s="162">
        <v>40</v>
      </c>
      <c r="C47" s="1206" t="str">
        <f>IF(ISBLANK('CondAmbCusto (ORÇ)'!C47)," ",'CondAmbCusto (ORÇ)'!C47)</f>
        <v xml:space="preserve"> </v>
      </c>
      <c r="D47" s="1206"/>
      <c r="E47" s="1206"/>
      <c r="F47" s="1206"/>
      <c r="G47" s="1143"/>
      <c r="H47" s="491">
        <f>'CondAmbCusto (ORÇ)'!H47</f>
        <v>0</v>
      </c>
      <c r="I47" s="493">
        <f>'CondAmbCusto (ORÇ)'!I47</f>
        <v>0</v>
      </c>
      <c r="J47" s="122">
        <f>'CondAmbCusto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1" t="str">
        <f t="shared" si="3"/>
        <v xml:space="preserve"> </v>
      </c>
      <c r="R47" s="1161"/>
      <c r="S47" s="1161"/>
      <c r="T47" s="1161"/>
      <c r="U47" s="1162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6">
        <f>'CondAmbCusto (ORÇ)'!Q47</f>
        <v>0</v>
      </c>
    </row>
    <row r="48" spans="2:25" x14ac:dyDescent="0.2">
      <c r="B48" s="160"/>
      <c r="C48" s="1206" t="str">
        <f>IF(ISBLANK('CondAmbCusto (ORÇ)'!C48)," ",'CondAmbCusto (ORÇ)'!C48)</f>
        <v>Acessórios</v>
      </c>
      <c r="D48" s="1206"/>
      <c r="E48" s="1206"/>
      <c r="F48" s="1206"/>
      <c r="G48" s="1143"/>
      <c r="H48" s="491">
        <f>'CondAmbCusto (ORÇ)'!H48</f>
        <v>20</v>
      </c>
      <c r="I48" s="493">
        <f>'CondAmbCusto (ORÇ)'!I48</f>
        <v>0</v>
      </c>
      <c r="J48" s="122">
        <f>'CondAmbCusto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1" t="str">
        <f>IF(OR(C48=0,C48=""),"",C48)</f>
        <v>Acessórios</v>
      </c>
      <c r="R48" s="1161"/>
      <c r="S48" s="1161"/>
      <c r="T48" s="1161"/>
      <c r="U48" s="1162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7" x14ac:dyDescent="0.2">
      <c r="B49" s="308"/>
      <c r="C49" s="1169" t="s">
        <v>409</v>
      </c>
      <c r="D49" s="1169"/>
      <c r="E49" s="1169"/>
      <c r="F49" s="1169"/>
      <c r="G49" s="1169"/>
      <c r="H49" s="1169"/>
      <c r="I49" s="1169"/>
      <c r="J49" s="1170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56" t="s">
        <v>701</v>
      </c>
      <c r="Q49" s="1157"/>
      <c r="R49" s="1157"/>
      <c r="S49" s="1157"/>
      <c r="T49" s="1157"/>
      <c r="U49" s="1157"/>
      <c r="V49" s="1158"/>
      <c r="W49" s="166" t="s">
        <v>410</v>
      </c>
      <c r="X49" s="167">
        <f>SUM(X8:X48)</f>
        <v>0</v>
      </c>
    </row>
    <row r="50" spans="2:24" ht="17" x14ac:dyDescent="0.2">
      <c r="B50" s="1139" t="s">
        <v>285</v>
      </c>
      <c r="C50" s="1140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1"/>
      <c r="P50" s="1156" t="s">
        <v>791</v>
      </c>
      <c r="Q50" s="1157"/>
      <c r="R50" s="1157"/>
      <c r="S50" s="1157"/>
      <c r="T50" s="1157"/>
      <c r="U50" s="1157"/>
      <c r="V50" s="1158"/>
      <c r="W50" s="166" t="s">
        <v>790</v>
      </c>
      <c r="X50" s="167">
        <f>IFERROR(IFERROR(SUMPRODUCT($L$8:$L$48*$W$8:$W$48)*($L$86/$L$49),X49-SUMPRODUCT($K$8:$K$48,$W$8:$W$48)*(K49/K49)),0)</f>
        <v>0</v>
      </c>
    </row>
    <row r="51" spans="2:24" ht="18" customHeight="1" x14ac:dyDescent="0.2">
      <c r="B51" s="1132" t="s">
        <v>783</v>
      </c>
      <c r="C51" s="1133"/>
      <c r="D51" s="1133"/>
      <c r="E51" s="1133"/>
      <c r="F51" s="1133"/>
      <c r="G51" s="1133"/>
      <c r="H51" s="301"/>
      <c r="I51" s="301"/>
      <c r="J51" s="302"/>
      <c r="K51" s="159" t="s">
        <v>279</v>
      </c>
      <c r="L51" s="299" t="s">
        <v>781</v>
      </c>
      <c r="M51" s="118" t="s">
        <v>233</v>
      </c>
      <c r="N51" s="118" t="s">
        <v>234</v>
      </c>
      <c r="P51" s="364"/>
      <c r="Q51" s="364"/>
      <c r="R51" s="365"/>
      <c r="S51" s="366"/>
      <c r="T51" s="366"/>
      <c r="U51" s="366"/>
      <c r="V51" s="367"/>
    </row>
    <row r="52" spans="2:24" ht="18" customHeight="1" x14ac:dyDescent="0.25">
      <c r="B52" s="168"/>
      <c r="C52" s="1165" t="s">
        <v>286</v>
      </c>
      <c r="D52" s="1165"/>
      <c r="E52" s="1165"/>
      <c r="F52" s="1165"/>
      <c r="G52" s="1165"/>
      <c r="H52" s="301"/>
      <c r="I52" s="301"/>
      <c r="J52" s="302"/>
      <c r="K52" s="313">
        <f>SUM(L52:N52)</f>
        <v>0</v>
      </c>
      <c r="L52" s="313">
        <f>'Custo Contábil'!E39</f>
        <v>0</v>
      </c>
      <c r="M52" s="313">
        <v>0</v>
      </c>
      <c r="N52" s="313">
        <v>0</v>
      </c>
      <c r="P52" s="169" t="s">
        <v>794</v>
      </c>
      <c r="Q52" s="309"/>
      <c r="R52" s="170">
        <f>RCB!G6</f>
        <v>0</v>
      </c>
      <c r="T52" s="1159" t="s">
        <v>700</v>
      </c>
      <c r="U52" s="1160"/>
      <c r="V52" s="320">
        <f>IFERROR(SUMPRODUCT($V$8:$V$47,$X$8:$X$47)/$X$49,0)</f>
        <v>0</v>
      </c>
    </row>
    <row r="53" spans="2:24" ht="15" customHeight="1" x14ac:dyDescent="0.25">
      <c r="B53" s="168"/>
      <c r="C53" s="1165" t="s">
        <v>170</v>
      </c>
      <c r="D53" s="1165"/>
      <c r="E53" s="1165"/>
      <c r="F53" s="1165"/>
      <c r="G53" s="1165"/>
      <c r="H53" s="301"/>
      <c r="I53" s="301"/>
      <c r="J53" s="302"/>
      <c r="K53" s="313">
        <f>SUM(L53:N53)</f>
        <v>0</v>
      </c>
      <c r="L53" s="313">
        <f>Diagnóstico!M14</f>
        <v>0</v>
      </c>
      <c r="M53" s="313">
        <f>Diagnóstico!N14</f>
        <v>0</v>
      </c>
      <c r="N53" s="313">
        <f>Diagnóstico!O14</f>
        <v>0</v>
      </c>
      <c r="P53" s="169" t="s">
        <v>795</v>
      </c>
      <c r="Q53" s="309"/>
      <c r="R53" s="170">
        <f>RCB!J6</f>
        <v>0</v>
      </c>
    </row>
    <row r="54" spans="2:24" ht="16" x14ac:dyDescent="0.2">
      <c r="B54" s="303"/>
      <c r="C54" s="1145" t="s">
        <v>287</v>
      </c>
      <c r="D54" s="1145"/>
      <c r="E54" s="1145"/>
      <c r="F54" s="1145"/>
      <c r="G54" s="1146"/>
      <c r="H54" s="118" t="s">
        <v>16</v>
      </c>
      <c r="I54" s="290" t="s">
        <v>288</v>
      </c>
      <c r="J54" s="290" t="s">
        <v>289</v>
      </c>
      <c r="K54" s="159" t="s">
        <v>279</v>
      </c>
      <c r="L54" s="299" t="s">
        <v>781</v>
      </c>
      <c r="M54" s="118" t="s">
        <v>233</v>
      </c>
      <c r="N54" s="118" t="s">
        <v>234</v>
      </c>
    </row>
    <row r="55" spans="2:24" x14ac:dyDescent="0.2">
      <c r="B55" s="160">
        <v>1</v>
      </c>
      <c r="C55" s="1206" t="str">
        <f>IF(ISBLANK('CondAmbCusto (ORÇ)'!C61)," ",'CondAmbCusto (ORÇ)'!C61)</f>
        <v xml:space="preserve"> </v>
      </c>
      <c r="D55" s="1206"/>
      <c r="E55" s="1206"/>
      <c r="F55" s="1206"/>
      <c r="G55" s="1143"/>
      <c r="H55" s="491">
        <f>'CondAmbCusto (ORÇ)'!H61</f>
        <v>0</v>
      </c>
      <c r="I55" s="493">
        <f>'CondAmbCusto (ORÇ)'!I61</f>
        <v>0</v>
      </c>
      <c r="J55" s="122">
        <f>'CondAmbCusto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7" t="s">
        <v>1321</v>
      </c>
      <c r="R55" s="1207"/>
      <c r="S55" s="1207"/>
      <c r="T55" s="1207"/>
      <c r="U55" s="1207"/>
      <c r="V55" s="1207"/>
      <c r="W55" s="1207"/>
    </row>
    <row r="56" spans="2:24" x14ac:dyDescent="0.2">
      <c r="B56" s="162">
        <v>2</v>
      </c>
      <c r="C56" s="1206" t="str">
        <f>IF(ISBLANK('CondAmbCusto (ORÇ)'!C62)," ",'CondAmbCusto (ORÇ)'!C62)</f>
        <v xml:space="preserve"> </v>
      </c>
      <c r="D56" s="1206"/>
      <c r="E56" s="1206"/>
      <c r="F56" s="1206"/>
      <c r="G56" s="1143"/>
      <c r="H56" s="491">
        <f>'CondAmbCusto (ORÇ)'!H62</f>
        <v>0</v>
      </c>
      <c r="I56" s="493">
        <f>'CondAmbCusto (ORÇ)'!I62</f>
        <v>0</v>
      </c>
      <c r="J56" s="122">
        <f>'CondAmbCusto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77" t="s">
        <v>1317</v>
      </c>
      <c r="R56" s="1177"/>
      <c r="S56" s="1176" t="s">
        <v>1353</v>
      </c>
      <c r="T56" s="1176"/>
      <c r="U56" s="1183" t="s">
        <v>1354</v>
      </c>
      <c r="V56" s="1184"/>
      <c r="W56" s="1185"/>
    </row>
    <row r="57" spans="2:24" x14ac:dyDescent="0.2">
      <c r="B57" s="160">
        <v>3</v>
      </c>
      <c r="C57" s="1206" t="str">
        <f>IF(ISBLANK('CondAmbCusto (ORÇ)'!C63)," ",'CondAmbCusto (ORÇ)'!C63)</f>
        <v xml:space="preserve"> </v>
      </c>
      <c r="D57" s="1206"/>
      <c r="E57" s="1206"/>
      <c r="F57" s="1206"/>
      <c r="G57" s="1143"/>
      <c r="H57" s="491">
        <f>'CondAmbCusto (ORÇ)'!H63</f>
        <v>0</v>
      </c>
      <c r="I57" s="493">
        <f>'CondAmbCusto (ORÇ)'!I63</f>
        <v>0</v>
      </c>
      <c r="J57" s="122">
        <f>'CondAmbCusto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8" t="str">
        <f>RCB!B38</f>
        <v>-</v>
      </c>
      <c r="R57" s="1209"/>
      <c r="S57" s="1214">
        <f>IFERROR(SUMIF($Y$8:$Y$47,Q57,$X$8:$X$47)+$X$48*(SUMIF($Y$8:$Y$47,Q57,$K$8:$K$47)/SUM($K$8:$K$47)),0)</f>
        <v>0</v>
      </c>
      <c r="T57" s="1215"/>
      <c r="U57" s="1216">
        <f>IFERROR(S57*($X$50/$X$49),0)</f>
        <v>0</v>
      </c>
      <c r="V57" s="1217"/>
      <c r="W57" s="1218"/>
    </row>
    <row r="58" spans="2:24" x14ac:dyDescent="0.2">
      <c r="B58" s="162">
        <v>4</v>
      </c>
      <c r="C58" s="1206" t="str">
        <f>IF(ISBLANK('CondAmbCusto (ORÇ)'!C64)," ",'CondAmbCusto (ORÇ)'!C64)</f>
        <v xml:space="preserve"> </v>
      </c>
      <c r="D58" s="1206"/>
      <c r="E58" s="1206"/>
      <c r="F58" s="1206"/>
      <c r="G58" s="1143"/>
      <c r="H58" s="491">
        <f>'CondAmbCusto (ORÇ)'!H64</f>
        <v>0</v>
      </c>
      <c r="I58" s="493">
        <f>'CondAmbCusto (ORÇ)'!I64</f>
        <v>0</v>
      </c>
      <c r="J58" s="122">
        <f>'CondAmbCusto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8" t="str">
        <f>RCB!B39</f>
        <v>-</v>
      </c>
      <c r="R58" s="1209"/>
      <c r="S58" s="1214">
        <f>IFERROR(SUMIF($Y$8:$Y$47,Q58,$X$8:$X$47)+$X$48*(SUMIF($Y$8:$Y$47,Q58,$K$8:$K$47)/SUM($K$8:$K$47)),0)</f>
        <v>0</v>
      </c>
      <c r="T58" s="1215"/>
      <c r="U58" s="1216">
        <f>IFERROR(S58*($X$50/$X$49),0)</f>
        <v>0</v>
      </c>
      <c r="V58" s="1217"/>
      <c r="W58" s="1218"/>
    </row>
    <row r="59" spans="2:24" ht="15" customHeight="1" x14ac:dyDescent="0.2">
      <c r="B59" s="160">
        <v>5</v>
      </c>
      <c r="C59" s="1206" t="str">
        <f>IF(ISBLANK('CondAmbCusto (ORÇ)'!C65)," ",'CondAmbCusto (ORÇ)'!C65)</f>
        <v xml:space="preserve"> </v>
      </c>
      <c r="D59" s="1206"/>
      <c r="E59" s="1206"/>
      <c r="F59" s="1206"/>
      <c r="G59" s="1143"/>
      <c r="H59" s="491">
        <f>'CondAmbCusto (ORÇ)'!H65</f>
        <v>0</v>
      </c>
      <c r="I59" s="493">
        <f>'CondAmbCusto (ORÇ)'!I65</f>
        <v>0</v>
      </c>
      <c r="J59" s="122">
        <f>'CondAmbCusto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10" t="s">
        <v>31</v>
      </c>
      <c r="R59" s="1211"/>
      <c r="S59" s="1212">
        <f>SUM(S57:T58)</f>
        <v>0</v>
      </c>
      <c r="T59" s="1213"/>
      <c r="U59" s="1212">
        <f>SUM(U57:W58)</f>
        <v>0</v>
      </c>
      <c r="V59" s="1219"/>
      <c r="W59" s="1213"/>
    </row>
    <row r="60" spans="2:24" x14ac:dyDescent="0.2">
      <c r="B60" s="168"/>
      <c r="C60" s="1167" t="s">
        <v>411</v>
      </c>
      <c r="D60" s="1167"/>
      <c r="E60" s="1167"/>
      <c r="F60" s="1167"/>
      <c r="G60" s="1167"/>
      <c r="H60" s="1167"/>
      <c r="I60" s="1167"/>
      <c r="J60" s="1168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x14ac:dyDescent="0.2">
      <c r="B61" s="308"/>
      <c r="C61" s="1169" t="s">
        <v>412</v>
      </c>
      <c r="D61" s="1169"/>
      <c r="E61" s="1169"/>
      <c r="F61" s="1169"/>
      <c r="G61" s="1169"/>
      <c r="H61" s="1169"/>
      <c r="I61" s="1169"/>
      <c r="J61" s="1170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">
      <c r="B62" s="1139" t="s">
        <v>293</v>
      </c>
      <c r="C62" s="1140"/>
      <c r="D62" s="1140"/>
      <c r="E62" s="1140"/>
      <c r="F62" s="1140"/>
      <c r="G62" s="1140"/>
      <c r="H62" s="1140"/>
      <c r="I62" s="1140"/>
      <c r="J62" s="1140"/>
      <c r="K62" s="1140"/>
      <c r="L62" s="1140"/>
      <c r="M62" s="1140"/>
      <c r="N62" s="1141"/>
    </row>
    <row r="63" spans="2:24" ht="15" customHeight="1" x14ac:dyDescent="0.2">
      <c r="B63" s="1132" t="s">
        <v>783</v>
      </c>
      <c r="C63" s="1133"/>
      <c r="D63" s="1133"/>
      <c r="E63" s="1133"/>
      <c r="F63" s="1133"/>
      <c r="G63" s="1133"/>
      <c r="H63" s="301"/>
      <c r="I63" s="301"/>
      <c r="J63" s="302"/>
      <c r="K63" s="159" t="s">
        <v>279</v>
      </c>
      <c r="L63" s="299" t="s">
        <v>781</v>
      </c>
      <c r="M63" s="118" t="s">
        <v>233</v>
      </c>
      <c r="N63" s="118" t="s">
        <v>234</v>
      </c>
      <c r="P63" s="368"/>
    </row>
    <row r="64" spans="2:24" x14ac:dyDescent="0.2">
      <c r="B64" s="168"/>
      <c r="C64" s="1165" t="s">
        <v>9</v>
      </c>
      <c r="D64" s="1165"/>
      <c r="E64" s="1165"/>
      <c r="F64" s="1165"/>
      <c r="G64" s="1165"/>
      <c r="H64" s="1165"/>
      <c r="I64" s="1165"/>
      <c r="J64" s="1166"/>
      <c r="K64" s="313">
        <f>SUM(L64:N64)</f>
        <v>0</v>
      </c>
      <c r="L64" s="316">
        <f>'Custo Contábil'!E41</f>
        <v>0</v>
      </c>
      <c r="M64" s="313">
        <v>0</v>
      </c>
      <c r="N64" s="313">
        <v>0</v>
      </c>
    </row>
    <row r="65" spans="2:16" ht="16" x14ac:dyDescent="0.2">
      <c r="B65" s="303"/>
      <c r="C65" s="1133" t="s">
        <v>172</v>
      </c>
      <c r="D65" s="1133"/>
      <c r="E65" s="1133"/>
      <c r="F65" s="1133"/>
      <c r="G65" s="1133"/>
      <c r="H65" s="1134"/>
      <c r="I65" s="290" t="s">
        <v>16</v>
      </c>
      <c r="J65" s="290" t="s">
        <v>294</v>
      </c>
      <c r="K65" s="159" t="s">
        <v>279</v>
      </c>
      <c r="L65" s="299" t="s">
        <v>781</v>
      </c>
      <c r="M65" s="118" t="s">
        <v>233</v>
      </c>
      <c r="N65" s="118" t="s">
        <v>234</v>
      </c>
    </row>
    <row r="66" spans="2:16" x14ac:dyDescent="0.2">
      <c r="B66" s="172">
        <v>1</v>
      </c>
      <c r="C66" s="1165" t="str">
        <f>IF(ISBLANK('CondAmbCusto (ORÇ)'!C78)," ",'CondAmbCusto (ORÇ)'!C78)</f>
        <v xml:space="preserve"> </v>
      </c>
      <c r="D66" s="1165"/>
      <c r="E66" s="1165"/>
      <c r="F66" s="1165"/>
      <c r="G66" s="1165"/>
      <c r="H66" s="1166"/>
      <c r="I66" s="493">
        <f>'CondAmbCusto (ORÇ)'!I78</f>
        <v>0</v>
      </c>
      <c r="J66" s="122">
        <f>'CondAmbCusto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ht="15" customHeight="1" x14ac:dyDescent="0.2">
      <c r="B67" s="172">
        <v>2</v>
      </c>
      <c r="C67" s="1165" t="str">
        <f>IF(ISBLANK('CondAmbCusto (ORÇ)'!C79)," ",'CondAmbCusto (ORÇ)'!C79)</f>
        <v xml:space="preserve"> </v>
      </c>
      <c r="D67" s="1165"/>
      <c r="E67" s="1165"/>
      <c r="F67" s="1165"/>
      <c r="G67" s="1165"/>
      <c r="H67" s="1166"/>
      <c r="I67" s="493">
        <f>'CondAmbCusto (ORÇ)'!I79</f>
        <v>0</v>
      </c>
      <c r="J67" s="122">
        <f>'CondAmbCusto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">
      <c r="B68" s="172">
        <v>3</v>
      </c>
      <c r="C68" s="1165" t="str">
        <f>IF(ISBLANK('CondAmbCusto (ORÇ)'!C80)," ",'CondAmbCusto (ORÇ)'!C80)</f>
        <v xml:space="preserve"> </v>
      </c>
      <c r="D68" s="1165"/>
      <c r="E68" s="1165"/>
      <c r="F68" s="1165"/>
      <c r="G68" s="1165"/>
      <c r="H68" s="1166"/>
      <c r="I68" s="493">
        <f>'CondAmbCusto (ORÇ)'!I80</f>
        <v>0</v>
      </c>
      <c r="J68" s="122">
        <f>'CondAmbCusto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">
      <c r="B69" s="168"/>
      <c r="C69" s="1167" t="s">
        <v>788</v>
      </c>
      <c r="D69" s="1167"/>
      <c r="E69" s="1167"/>
      <c r="F69" s="1167"/>
      <c r="G69" s="1167"/>
      <c r="H69" s="1167"/>
      <c r="I69" s="1167"/>
      <c r="J69" s="1168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">
      <c r="B70" s="308"/>
      <c r="C70" s="1169" t="s">
        <v>413</v>
      </c>
      <c r="D70" s="1169"/>
      <c r="E70" s="1169"/>
      <c r="F70" s="1169"/>
      <c r="G70" s="1169"/>
      <c r="H70" s="1169"/>
      <c r="I70" s="1169"/>
      <c r="J70" s="1170"/>
      <c r="K70" s="165">
        <f>SUM(K64,K69)</f>
        <v>0</v>
      </c>
      <c r="L70" s="165">
        <f>SUM(L64,L69)</f>
        <v>0</v>
      </c>
      <c r="M70" s="277">
        <f>M69</f>
        <v>0</v>
      </c>
      <c r="N70" s="277">
        <f>N69</f>
        <v>0</v>
      </c>
    </row>
    <row r="71" spans="2:16" ht="15" customHeight="1" x14ac:dyDescent="0.2">
      <c r="B71" s="310"/>
      <c r="C71" s="1163" t="s">
        <v>414</v>
      </c>
      <c r="D71" s="1163"/>
      <c r="E71" s="1163"/>
      <c r="F71" s="1163"/>
      <c r="G71" s="1163"/>
      <c r="H71" s="1163"/>
      <c r="I71" s="1163"/>
      <c r="J71" s="1164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ht="15" customHeight="1" x14ac:dyDescent="0.2">
      <c r="B72" s="1137" t="s">
        <v>698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55"/>
    </row>
    <row r="73" spans="2:16" ht="16" x14ac:dyDescent="0.2">
      <c r="B73" s="1132" t="s">
        <v>783</v>
      </c>
      <c r="C73" s="1133"/>
      <c r="D73" s="1133"/>
      <c r="E73" s="1133"/>
      <c r="F73" s="1133"/>
      <c r="G73" s="1133"/>
      <c r="H73" s="301"/>
      <c r="I73" s="301"/>
      <c r="J73" s="302"/>
      <c r="K73" s="159" t="s">
        <v>279</v>
      </c>
      <c r="L73" s="299" t="s">
        <v>781</v>
      </c>
      <c r="M73" s="118" t="s">
        <v>233</v>
      </c>
      <c r="N73" s="118" t="s">
        <v>234</v>
      </c>
    </row>
    <row r="74" spans="2:16" ht="15" customHeight="1" x14ac:dyDescent="0.2">
      <c r="B74" s="168"/>
      <c r="C74" s="1165" t="s">
        <v>297</v>
      </c>
      <c r="D74" s="1165"/>
      <c r="E74" s="1165"/>
      <c r="F74" s="1165"/>
      <c r="G74" s="1165"/>
      <c r="H74" s="1165"/>
      <c r="I74" s="1165"/>
      <c r="J74" s="1166"/>
      <c r="K74" s="313">
        <f t="shared" ref="K74:K79" si="7">SUM(L74:N74)</f>
        <v>0</v>
      </c>
      <c r="L74" s="313">
        <f>'Custo Contábil'!$E$37*'Custo Contábil'!F13</f>
        <v>0</v>
      </c>
      <c r="M74" s="313">
        <f>'Custo Contábil'!$E$37*'Custo Contábil'!G13</f>
        <v>0</v>
      </c>
      <c r="N74" s="313">
        <f>'Custo Contábil'!$E$37*'Custo Contábil'!H13</f>
        <v>0</v>
      </c>
    </row>
    <row r="75" spans="2:16" ht="15" customHeight="1" x14ac:dyDescent="0.2">
      <c r="B75" s="168"/>
      <c r="C75" s="1165" t="s">
        <v>12</v>
      </c>
      <c r="D75" s="1165"/>
      <c r="E75" s="1165"/>
      <c r="F75" s="1165"/>
      <c r="G75" s="1165"/>
      <c r="H75" s="1165"/>
      <c r="I75" s="1165"/>
      <c r="J75" s="1166"/>
      <c r="K75" s="313">
        <f t="shared" si="7"/>
        <v>0</v>
      </c>
      <c r="L75" s="313">
        <f>'Custo Contábil'!E45</f>
        <v>0</v>
      </c>
      <c r="M75" s="313">
        <v>0</v>
      </c>
      <c r="N75" s="313">
        <v>0</v>
      </c>
    </row>
    <row r="76" spans="2:16" ht="15" customHeight="1" x14ac:dyDescent="0.2">
      <c r="B76" s="168"/>
      <c r="C76" s="1165" t="s">
        <v>169</v>
      </c>
      <c r="D76" s="1165"/>
      <c r="E76" s="1165"/>
      <c r="F76" s="1165"/>
      <c r="G76" s="1165"/>
      <c r="H76" s="1165"/>
      <c r="I76" s="1165"/>
      <c r="J76" s="1166"/>
      <c r="K76" s="313">
        <f t="shared" si="7"/>
        <v>0</v>
      </c>
      <c r="L76" s="313">
        <f>'Custo Contábil'!$E$37*'Custo Contábil'!F14</f>
        <v>0</v>
      </c>
      <c r="M76" s="313">
        <f>'Custo Contábil'!$E$37*'Custo Contábil'!G14</f>
        <v>0</v>
      </c>
      <c r="N76" s="313">
        <f>'Custo Contábil'!$E$37*'Custo Contábil'!H14</f>
        <v>0</v>
      </c>
    </row>
    <row r="77" spans="2:16" ht="15" customHeight="1" x14ac:dyDescent="0.2">
      <c r="B77" s="168"/>
      <c r="C77" s="1165" t="s">
        <v>298</v>
      </c>
      <c r="D77" s="1165"/>
      <c r="E77" s="1165"/>
      <c r="F77" s="1165"/>
      <c r="G77" s="1165"/>
      <c r="H77" s="1165"/>
      <c r="I77" s="1165"/>
      <c r="J77" s="1166"/>
      <c r="K77" s="313">
        <f t="shared" si="7"/>
        <v>0</v>
      </c>
      <c r="L77" s="313">
        <f>'Custo Contábil'!$E$37*'Custo Contábil'!F18</f>
        <v>0</v>
      </c>
      <c r="M77" s="313">
        <f>'Custo Contábil'!$E$37*'Custo Contábil'!G18</f>
        <v>0</v>
      </c>
      <c r="N77" s="313">
        <f>'Custo Contábil'!$E$37*'Custo Contábil'!H18</f>
        <v>0</v>
      </c>
      <c r="P77" s="368"/>
    </row>
    <row r="78" spans="2:16" x14ac:dyDescent="0.2">
      <c r="B78" s="168"/>
      <c r="C78" s="1165" t="s">
        <v>299</v>
      </c>
      <c r="D78" s="1165"/>
      <c r="E78" s="1165"/>
      <c r="F78" s="1165"/>
      <c r="G78" s="1165"/>
      <c r="H78" s="1165"/>
      <c r="I78" s="1165"/>
      <c r="J78" s="1166"/>
      <c r="K78" s="313">
        <f t="shared" si="7"/>
        <v>0</v>
      </c>
      <c r="L78" s="313">
        <f>Descarte!L30</f>
        <v>0</v>
      </c>
      <c r="M78" s="313">
        <f>Descarte!M30</f>
        <v>0</v>
      </c>
      <c r="N78" s="313">
        <f>Descarte!N30</f>
        <v>0</v>
      </c>
    </row>
    <row r="79" spans="2:16" x14ac:dyDescent="0.2">
      <c r="B79" s="168"/>
      <c r="C79" s="1165" t="s">
        <v>300</v>
      </c>
      <c r="D79" s="1165"/>
      <c r="E79" s="1165"/>
      <c r="F79" s="1165"/>
      <c r="G79" s="1165"/>
      <c r="H79" s="1165"/>
      <c r="I79" s="1165"/>
      <c r="J79" s="1166"/>
      <c r="K79" s="313">
        <f t="shared" si="7"/>
        <v>0</v>
      </c>
      <c r="L79" s="313">
        <f>'M&amp;V'!N162</f>
        <v>0</v>
      </c>
      <c r="M79" s="313">
        <f>'M&amp;V'!O162</f>
        <v>0</v>
      </c>
      <c r="N79" s="313">
        <f>'M&amp;V'!P162</f>
        <v>0</v>
      </c>
    </row>
    <row r="80" spans="2:16" ht="16" x14ac:dyDescent="0.2">
      <c r="B80" s="1132" t="s">
        <v>15</v>
      </c>
      <c r="C80" s="1133"/>
      <c r="D80" s="1133"/>
      <c r="E80" s="1133"/>
      <c r="F80" s="1133"/>
      <c r="G80" s="1133"/>
      <c r="H80" s="1134"/>
      <c r="I80" s="290" t="s">
        <v>16</v>
      </c>
      <c r="J80" s="290" t="s">
        <v>294</v>
      </c>
      <c r="K80" s="159" t="s">
        <v>279</v>
      </c>
      <c r="L80" s="290" t="s">
        <v>781</v>
      </c>
      <c r="M80" s="118" t="s">
        <v>233</v>
      </c>
      <c r="N80" s="118" t="s">
        <v>234</v>
      </c>
    </row>
    <row r="81" spans="2:14" ht="15" customHeight="1" x14ac:dyDescent="0.2">
      <c r="B81" s="172">
        <v>1</v>
      </c>
      <c r="C81" s="1165" t="str">
        <f>IF(ISBLANK('CondAmbCusto (ORÇ)'!C92)," ",'CondAmbCusto (ORÇ)'!C92)</f>
        <v xml:space="preserve"> </v>
      </c>
      <c r="D81" s="1165"/>
      <c r="E81" s="1165"/>
      <c r="F81" s="1165"/>
      <c r="G81" s="1165"/>
      <c r="H81" s="1166"/>
      <c r="I81" s="493">
        <f>'CondAmbCusto (ORÇ)'!I92</f>
        <v>0</v>
      </c>
      <c r="J81" s="122">
        <f>'CondAmbCusto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">
      <c r="B82" s="172">
        <v>2</v>
      </c>
      <c r="C82" s="1165" t="str">
        <f>IF(ISBLANK('CondAmbCusto (ORÇ)'!C93)," ",'CondAmbCusto (ORÇ)'!C93)</f>
        <v xml:space="preserve"> </v>
      </c>
      <c r="D82" s="1165"/>
      <c r="E82" s="1165"/>
      <c r="F82" s="1165"/>
      <c r="G82" s="1165"/>
      <c r="H82" s="1166"/>
      <c r="I82" s="493">
        <f>'CondAmbCusto (ORÇ)'!I93</f>
        <v>0</v>
      </c>
      <c r="J82" s="122">
        <f>'CondAmbCusto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">
      <c r="B83" s="172">
        <v>3</v>
      </c>
      <c r="C83" s="1165" t="str">
        <f>IF(ISBLANK('CondAmbCusto (ORÇ)'!C94)," ",'CondAmbCusto (ORÇ)'!C94)</f>
        <v xml:space="preserve"> </v>
      </c>
      <c r="D83" s="1165"/>
      <c r="E83" s="1165"/>
      <c r="F83" s="1165"/>
      <c r="G83" s="1165"/>
      <c r="H83" s="1166"/>
      <c r="I83" s="493">
        <f>'CondAmbCusto (ORÇ)'!I94</f>
        <v>0</v>
      </c>
      <c r="J83" s="122">
        <f>'CondAmbCusto (ORÇ)'!J94</f>
        <v>0</v>
      </c>
      <c r="K83" s="313">
        <f>SUM(L83:N83)</f>
        <v>0</v>
      </c>
      <c r="L83" s="313">
        <f>'Custo Contábil'!E49</f>
        <v>0</v>
      </c>
      <c r="M83" s="312"/>
      <c r="N83" s="312"/>
    </row>
    <row r="84" spans="2:14" ht="15" customHeight="1" x14ac:dyDescent="0.2">
      <c r="B84" s="168"/>
      <c r="C84" s="1167" t="s">
        <v>805</v>
      </c>
      <c r="D84" s="1167"/>
      <c r="E84" s="1167"/>
      <c r="F84" s="1167"/>
      <c r="G84" s="1167"/>
      <c r="H84" s="1167"/>
      <c r="I84" s="1167"/>
      <c r="J84" s="1168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">
      <c r="B85" s="310"/>
      <c r="C85" s="1163" t="s">
        <v>415</v>
      </c>
      <c r="D85" s="1163"/>
      <c r="E85" s="1163"/>
      <c r="F85" s="1163"/>
      <c r="G85" s="1163"/>
      <c r="H85" s="1163"/>
      <c r="I85" s="1163"/>
      <c r="J85" s="1164"/>
      <c r="K85" s="128">
        <f>SUM(K74:K79,K84)</f>
        <v>0</v>
      </c>
      <c r="L85" s="128">
        <f>SUM(L74:L79,L84)</f>
        <v>0</v>
      </c>
      <c r="M85" s="128">
        <f>SUM(M74:M79,M84)</f>
        <v>0</v>
      </c>
      <c r="N85" s="128">
        <f>SUM(N74:N79,N84)</f>
        <v>0</v>
      </c>
    </row>
    <row r="86" spans="2:14" x14ac:dyDescent="0.2">
      <c r="B86" s="173"/>
      <c r="C86" s="1077" t="s">
        <v>711</v>
      </c>
      <c r="D86" s="1077"/>
      <c r="E86" s="1077"/>
      <c r="F86" s="1077"/>
      <c r="G86" s="1077"/>
      <c r="H86" s="1077"/>
      <c r="I86" s="1077"/>
      <c r="J86" s="1078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">
      <c r="I87" s="374"/>
      <c r="K87" s="375"/>
    </row>
  </sheetData>
  <sheetProtection algorithmName="SHA-512" hashValue="Xy4SR2PqRfH/UCWBSYv70X0HF5/vcE/wgZ2aDRU1I8qxs4Zxi+ogJlexY9XsLEWczmEscKAu8wxpeqcinGyRqA==" saltValue="SU+sZmbjNnenvX3f61n0fw==" spinCount="100000" sheet="1" objects="1" scenarios="1"/>
  <mergeCells count="147">
    <mergeCell ref="Q55:W55"/>
    <mergeCell ref="Q57:R57"/>
    <mergeCell ref="Q58:R58"/>
    <mergeCell ref="Q59:R59"/>
    <mergeCell ref="S59:T59"/>
    <mergeCell ref="S57:T57"/>
    <mergeCell ref="S58:T58"/>
    <mergeCell ref="U57:W57"/>
    <mergeCell ref="U58:W58"/>
    <mergeCell ref="U59:W59"/>
    <mergeCell ref="Q56:R56"/>
    <mergeCell ref="S56:T56"/>
    <mergeCell ref="U56:W56"/>
    <mergeCell ref="Q45:U45"/>
    <mergeCell ref="C46:G46"/>
    <mergeCell ref="Q46:U4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C36:G36"/>
    <mergeCell ref="Q40:U40"/>
    <mergeCell ref="Q47:U47"/>
    <mergeCell ref="Q41:U41"/>
    <mergeCell ref="C15:G15"/>
    <mergeCell ref="C64:J64"/>
    <mergeCell ref="C67:H67"/>
    <mergeCell ref="C68:H68"/>
    <mergeCell ref="C70:J70"/>
    <mergeCell ref="Q29:U29"/>
    <mergeCell ref="Q30:U30"/>
    <mergeCell ref="Q31:U31"/>
    <mergeCell ref="Q32:U32"/>
    <mergeCell ref="Q33:U33"/>
    <mergeCell ref="Q34:U34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C34:G34"/>
    <mergeCell ref="C35:G35"/>
    <mergeCell ref="C56:G56"/>
    <mergeCell ref="C71:J71"/>
    <mergeCell ref="C74:J74"/>
    <mergeCell ref="C75:J75"/>
    <mergeCell ref="C65:H65"/>
    <mergeCell ref="C66:H66"/>
    <mergeCell ref="C69:J69"/>
    <mergeCell ref="C17:G17"/>
    <mergeCell ref="C58:G58"/>
    <mergeCell ref="C60:J60"/>
    <mergeCell ref="C54:G54"/>
    <mergeCell ref="C55:G55"/>
    <mergeCell ref="C53:G53"/>
    <mergeCell ref="C59:G59"/>
    <mergeCell ref="C48:G48"/>
    <mergeCell ref="C24:G24"/>
    <mergeCell ref="C25:G25"/>
    <mergeCell ref="C57:G57"/>
    <mergeCell ref="C61:J61"/>
    <mergeCell ref="B62:N62"/>
    <mergeCell ref="C41:G41"/>
    <mergeCell ref="C42:G42"/>
    <mergeCell ref="B72:N72"/>
    <mergeCell ref="B73:G73"/>
    <mergeCell ref="C21:G21"/>
    <mergeCell ref="C22:G22"/>
    <mergeCell ref="C23:G23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B51:G51"/>
    <mergeCell ref="C52:G52"/>
    <mergeCell ref="T52:U52"/>
    <mergeCell ref="B50:N50"/>
    <mergeCell ref="P50:V50"/>
    <mergeCell ref="C13:G13"/>
    <mergeCell ref="Q13:U13"/>
    <mergeCell ref="C14:G14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Q23:U23"/>
    <mergeCell ref="Q24:U24"/>
    <mergeCell ref="Q25:U25"/>
    <mergeCell ref="Q26:U26"/>
    <mergeCell ref="C18:G18"/>
    <mergeCell ref="C19:G19"/>
    <mergeCell ref="C20:G20"/>
    <mergeCell ref="B6:N6"/>
    <mergeCell ref="B5:N5"/>
    <mergeCell ref="Q14:U14"/>
    <mergeCell ref="C9:G9"/>
    <mergeCell ref="Q9:U9"/>
    <mergeCell ref="C10:G10"/>
    <mergeCell ref="Q10:U10"/>
    <mergeCell ref="C11:G11"/>
    <mergeCell ref="Q11:U11"/>
    <mergeCell ref="B2:N2"/>
    <mergeCell ref="B3:K4"/>
    <mergeCell ref="P6:Y6"/>
    <mergeCell ref="P5:Y5"/>
    <mergeCell ref="P3:Y4"/>
    <mergeCell ref="P2:Y2"/>
    <mergeCell ref="C76:J76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B7:G7"/>
    <mergeCell ref="P7:U7"/>
    <mergeCell ref="C8:G8"/>
    <mergeCell ref="Q8:U8"/>
    <mergeCell ref="C12:G12"/>
    <mergeCell ref="Q12:U12"/>
    <mergeCell ref="L3:N3"/>
  </mergeCells>
  <conditionalFormatting sqref="R51:R53">
    <cfRule type="cellIs" dxfId="178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9">
    <tabColor theme="8"/>
  </sheetPr>
  <dimension ref="B2:DC68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1640625" style="366" customWidth="1"/>
    <col min="4" max="4" width="11.6640625" style="366" customWidth="1"/>
    <col min="5" max="5" width="9.83203125" style="377" bestFit="1" customWidth="1"/>
    <col min="6" max="6" width="17.5" style="378" customWidth="1"/>
    <col min="7" max="7" width="11.1640625" style="366" bestFit="1" customWidth="1"/>
    <col min="8" max="8" width="13.5" style="366" customWidth="1"/>
    <col min="9" max="27" width="11.6640625" style="366" customWidth="1"/>
    <col min="28" max="16384" width="9.1640625" style="366"/>
  </cols>
  <sheetData>
    <row r="2" spans="2:107" ht="22.5" customHeight="1" x14ac:dyDescent="0.15">
      <c r="B2" s="1189" t="s">
        <v>774</v>
      </c>
      <c r="C2" s="1189"/>
      <c r="D2" s="1189"/>
      <c r="E2" s="1190" t="str">
        <f>RCB!B38</f>
        <v>-</v>
      </c>
      <c r="F2" s="1190"/>
      <c r="G2" s="1190"/>
    </row>
    <row r="3" spans="2:107" x14ac:dyDescent="0.15">
      <c r="B3" s="1137" t="s">
        <v>673</v>
      </c>
      <c r="C3" s="1138"/>
      <c r="D3" s="1138"/>
      <c r="E3" s="1138"/>
      <c r="F3" s="1138"/>
      <c r="G3" s="321" t="s">
        <v>31</v>
      </c>
      <c r="H3" s="380" t="s">
        <v>416</v>
      </c>
      <c r="I3" s="380" t="s">
        <v>417</v>
      </c>
      <c r="J3" s="380" t="s">
        <v>418</v>
      </c>
      <c r="K3" s="380" t="s">
        <v>419</v>
      </c>
      <c r="L3" s="380" t="s">
        <v>420</v>
      </c>
      <c r="M3" s="380" t="s">
        <v>421</v>
      </c>
      <c r="N3" s="380" t="s">
        <v>422</v>
      </c>
      <c r="O3" s="380" t="s">
        <v>423</v>
      </c>
      <c r="P3" s="380" t="s">
        <v>424</v>
      </c>
      <c r="Q3" s="380" t="s">
        <v>425</v>
      </c>
      <c r="R3" s="380" t="s">
        <v>426</v>
      </c>
      <c r="S3" s="380" t="s">
        <v>427</v>
      </c>
      <c r="T3" s="380" t="s">
        <v>428</v>
      </c>
      <c r="U3" s="380" t="s">
        <v>429</v>
      </c>
      <c r="V3" s="380" t="s">
        <v>430</v>
      </c>
      <c r="W3" s="380" t="s">
        <v>431</v>
      </c>
      <c r="X3" s="380" t="s">
        <v>432</v>
      </c>
      <c r="Y3" s="380" t="s">
        <v>433</v>
      </c>
      <c r="Z3" s="380" t="s">
        <v>434</v>
      </c>
      <c r="AA3" s="380" t="s">
        <v>435</v>
      </c>
      <c r="AB3" s="380" t="s">
        <v>1615</v>
      </c>
      <c r="AC3" s="380" t="s">
        <v>1616</v>
      </c>
      <c r="AD3" s="380" t="s">
        <v>1617</v>
      </c>
      <c r="AE3" s="380" t="s">
        <v>1618</v>
      </c>
      <c r="AF3" s="380" t="s">
        <v>1619</v>
      </c>
      <c r="AG3" s="380" t="s">
        <v>1620</v>
      </c>
      <c r="AH3" s="380" t="s">
        <v>1621</v>
      </c>
      <c r="AI3" s="380" t="s">
        <v>1622</v>
      </c>
      <c r="AJ3" s="380" t="s">
        <v>1623</v>
      </c>
      <c r="AK3" s="380" t="s">
        <v>1624</v>
      </c>
      <c r="AL3" s="380" t="s">
        <v>1625</v>
      </c>
      <c r="AM3" s="380" t="s">
        <v>1626</v>
      </c>
      <c r="AN3" s="380" t="s">
        <v>1627</v>
      </c>
      <c r="AO3" s="380" t="s">
        <v>1628</v>
      </c>
      <c r="AP3" s="380" t="s">
        <v>1629</v>
      </c>
      <c r="AQ3" s="380" t="s">
        <v>1630</v>
      </c>
      <c r="AR3" s="380" t="s">
        <v>1631</v>
      </c>
      <c r="AS3" s="380" t="s">
        <v>1632</v>
      </c>
      <c r="AT3" s="380" t="s">
        <v>1633</v>
      </c>
      <c r="AU3" s="380" t="s">
        <v>1634</v>
      </c>
      <c r="AV3" s="380" t="s">
        <v>1635</v>
      </c>
      <c r="AW3" s="380" t="s">
        <v>1636</v>
      </c>
      <c r="AX3" s="380" t="s">
        <v>1637</v>
      </c>
      <c r="AY3" s="380" t="s">
        <v>1638</v>
      </c>
      <c r="AZ3" s="380" t="s">
        <v>1639</v>
      </c>
      <c r="BA3" s="380" t="s">
        <v>1640</v>
      </c>
      <c r="BB3" s="380" t="s">
        <v>1641</v>
      </c>
      <c r="BC3" s="380" t="s">
        <v>1642</v>
      </c>
      <c r="BD3" s="380" t="s">
        <v>1643</v>
      </c>
      <c r="BE3" s="380" t="s">
        <v>1644</v>
      </c>
      <c r="BF3" s="380" t="s">
        <v>1645</v>
      </c>
      <c r="BG3" s="380" t="s">
        <v>1646</v>
      </c>
      <c r="BH3" s="380" t="s">
        <v>1647</v>
      </c>
      <c r="BI3" s="380" t="s">
        <v>1648</v>
      </c>
      <c r="BJ3" s="380" t="s">
        <v>1649</v>
      </c>
      <c r="BK3" s="380" t="s">
        <v>1650</v>
      </c>
      <c r="BL3" s="380" t="s">
        <v>1651</v>
      </c>
      <c r="BM3" s="380" t="s">
        <v>1652</v>
      </c>
      <c r="BN3" s="380" t="s">
        <v>1653</v>
      </c>
      <c r="BO3" s="380" t="s">
        <v>1654</v>
      </c>
      <c r="BP3" s="380" t="s">
        <v>1655</v>
      </c>
      <c r="BQ3" s="380" t="s">
        <v>1656</v>
      </c>
      <c r="BR3" s="380" t="s">
        <v>1657</v>
      </c>
      <c r="BS3" s="380" t="s">
        <v>1658</v>
      </c>
      <c r="BT3" s="380" t="s">
        <v>1659</v>
      </c>
      <c r="BU3" s="380" t="s">
        <v>1660</v>
      </c>
      <c r="BV3" s="380" t="s">
        <v>1661</v>
      </c>
      <c r="BW3" s="380" t="s">
        <v>1662</v>
      </c>
      <c r="BX3" s="380" t="s">
        <v>1663</v>
      </c>
      <c r="BY3" s="380" t="s">
        <v>1664</v>
      </c>
      <c r="BZ3" s="380" t="s">
        <v>1665</v>
      </c>
      <c r="CA3" s="380" t="s">
        <v>1666</v>
      </c>
      <c r="CB3" s="380" t="s">
        <v>1667</v>
      </c>
      <c r="CC3" s="380" t="s">
        <v>1668</v>
      </c>
      <c r="CD3" s="380" t="s">
        <v>1669</v>
      </c>
      <c r="CE3" s="380" t="s">
        <v>1670</v>
      </c>
      <c r="CF3" s="380" t="s">
        <v>1671</v>
      </c>
      <c r="CG3" s="380" t="s">
        <v>1672</v>
      </c>
      <c r="CH3" s="380" t="s">
        <v>1673</v>
      </c>
      <c r="CI3" s="380" t="s">
        <v>1674</v>
      </c>
      <c r="CJ3" s="380" t="s">
        <v>1675</v>
      </c>
      <c r="CK3" s="380" t="s">
        <v>1676</v>
      </c>
      <c r="CL3" s="380" t="s">
        <v>1677</v>
      </c>
      <c r="CM3" s="380" t="s">
        <v>1678</v>
      </c>
      <c r="CN3" s="380" t="s">
        <v>1679</v>
      </c>
      <c r="CO3" s="380" t="s">
        <v>1680</v>
      </c>
      <c r="CP3" s="380" t="s">
        <v>1681</v>
      </c>
      <c r="CQ3" s="380" t="s">
        <v>1682</v>
      </c>
      <c r="CR3" s="380" t="s">
        <v>1683</v>
      </c>
      <c r="CS3" s="380" t="s">
        <v>1684</v>
      </c>
      <c r="CT3" s="380" t="s">
        <v>1685</v>
      </c>
      <c r="CU3" s="380" t="s">
        <v>1686</v>
      </c>
      <c r="CV3" s="380" t="s">
        <v>1687</v>
      </c>
      <c r="CW3" s="380" t="s">
        <v>1688</v>
      </c>
      <c r="CX3" s="380" t="s">
        <v>1689</v>
      </c>
      <c r="CY3" s="380" t="s">
        <v>1690</v>
      </c>
      <c r="CZ3" s="380" t="s">
        <v>1691</v>
      </c>
      <c r="DA3" s="380" t="s">
        <v>1692</v>
      </c>
      <c r="DB3" s="380" t="s">
        <v>1693</v>
      </c>
      <c r="DC3" s="380" t="s">
        <v>1694</v>
      </c>
    </row>
    <row r="4" spans="2:107" s="376" customFormat="1" x14ac:dyDescent="0.15">
      <c r="B4" s="1137" t="s">
        <v>851</v>
      </c>
      <c r="C4" s="1138"/>
      <c r="D4" s="1138"/>
      <c r="E4" s="1138"/>
      <c r="F4" s="1138"/>
      <c r="G4" s="178" t="s">
        <v>31</v>
      </c>
      <c r="H4" s="179" t="s">
        <v>416</v>
      </c>
      <c r="I4" s="179" t="s">
        <v>417</v>
      </c>
      <c r="J4" s="179" t="s">
        <v>418</v>
      </c>
      <c r="K4" s="179" t="s">
        <v>419</v>
      </c>
      <c r="L4" s="179" t="s">
        <v>420</v>
      </c>
      <c r="M4" s="179" t="s">
        <v>421</v>
      </c>
      <c r="N4" s="179" t="s">
        <v>422</v>
      </c>
      <c r="O4" s="179" t="s">
        <v>423</v>
      </c>
      <c r="P4" s="179" t="s">
        <v>424</v>
      </c>
      <c r="Q4" s="179" t="s">
        <v>425</v>
      </c>
      <c r="R4" s="179" t="s">
        <v>426</v>
      </c>
      <c r="S4" s="179" t="s">
        <v>427</v>
      </c>
      <c r="T4" s="179" t="s">
        <v>428</v>
      </c>
      <c r="U4" s="179" t="s">
        <v>429</v>
      </c>
      <c r="V4" s="179" t="s">
        <v>430</v>
      </c>
      <c r="W4" s="179" t="s">
        <v>431</v>
      </c>
      <c r="X4" s="179" t="s">
        <v>432</v>
      </c>
      <c r="Y4" s="179" t="s">
        <v>433</v>
      </c>
      <c r="Z4" s="179" t="s">
        <v>434</v>
      </c>
      <c r="AA4" s="179" t="s">
        <v>435</v>
      </c>
      <c r="AB4" s="179" t="s">
        <v>1615</v>
      </c>
      <c r="AC4" s="179" t="s">
        <v>1616</v>
      </c>
      <c r="AD4" s="179" t="s">
        <v>1617</v>
      </c>
      <c r="AE4" s="179" t="s">
        <v>1618</v>
      </c>
      <c r="AF4" s="179" t="s">
        <v>1619</v>
      </c>
      <c r="AG4" s="179" t="s">
        <v>1620</v>
      </c>
      <c r="AH4" s="179" t="s">
        <v>1621</v>
      </c>
      <c r="AI4" s="179" t="s">
        <v>1622</v>
      </c>
      <c r="AJ4" s="179" t="s">
        <v>1623</v>
      </c>
      <c r="AK4" s="179" t="s">
        <v>1624</v>
      </c>
      <c r="AL4" s="179" t="s">
        <v>1625</v>
      </c>
      <c r="AM4" s="179" t="s">
        <v>1626</v>
      </c>
      <c r="AN4" s="179" t="s">
        <v>1627</v>
      </c>
      <c r="AO4" s="179" t="s">
        <v>1628</v>
      </c>
      <c r="AP4" s="179" t="s">
        <v>1629</v>
      </c>
      <c r="AQ4" s="179" t="s">
        <v>1630</v>
      </c>
      <c r="AR4" s="179" t="s">
        <v>1631</v>
      </c>
      <c r="AS4" s="179" t="s">
        <v>1632</v>
      </c>
      <c r="AT4" s="179" t="s">
        <v>1633</v>
      </c>
      <c r="AU4" s="179" t="s">
        <v>1634</v>
      </c>
      <c r="AV4" s="179" t="s">
        <v>1635</v>
      </c>
      <c r="AW4" s="179" t="s">
        <v>1636</v>
      </c>
      <c r="AX4" s="179" t="s">
        <v>1637</v>
      </c>
      <c r="AY4" s="179" t="s">
        <v>1638</v>
      </c>
      <c r="AZ4" s="179" t="s">
        <v>1639</v>
      </c>
      <c r="BA4" s="179" t="s">
        <v>1640</v>
      </c>
      <c r="BB4" s="179" t="s">
        <v>1641</v>
      </c>
      <c r="BC4" s="179" t="s">
        <v>1642</v>
      </c>
      <c r="BD4" s="179" t="s">
        <v>1643</v>
      </c>
      <c r="BE4" s="179" t="s">
        <v>1644</v>
      </c>
      <c r="BF4" s="179" t="s">
        <v>1645</v>
      </c>
      <c r="BG4" s="179" t="s">
        <v>1646</v>
      </c>
      <c r="BH4" s="179" t="s">
        <v>1647</v>
      </c>
      <c r="BI4" s="179" t="s">
        <v>1648</v>
      </c>
      <c r="BJ4" s="179" t="s">
        <v>1649</v>
      </c>
      <c r="BK4" s="179" t="s">
        <v>1650</v>
      </c>
      <c r="BL4" s="179" t="s">
        <v>1651</v>
      </c>
      <c r="BM4" s="179" t="s">
        <v>1652</v>
      </c>
      <c r="BN4" s="179" t="s">
        <v>1653</v>
      </c>
      <c r="BO4" s="179" t="s">
        <v>1654</v>
      </c>
      <c r="BP4" s="179" t="s">
        <v>1655</v>
      </c>
      <c r="BQ4" s="179" t="s">
        <v>1656</v>
      </c>
      <c r="BR4" s="179" t="s">
        <v>1657</v>
      </c>
      <c r="BS4" s="179" t="s">
        <v>1658</v>
      </c>
      <c r="BT4" s="179" t="s">
        <v>1659</v>
      </c>
      <c r="BU4" s="179" t="s">
        <v>1660</v>
      </c>
      <c r="BV4" s="179" t="s">
        <v>1661</v>
      </c>
      <c r="BW4" s="179" t="s">
        <v>1662</v>
      </c>
      <c r="BX4" s="179" t="s">
        <v>1663</v>
      </c>
      <c r="BY4" s="179" t="s">
        <v>1664</v>
      </c>
      <c r="BZ4" s="179" t="s">
        <v>1665</v>
      </c>
      <c r="CA4" s="179" t="s">
        <v>1666</v>
      </c>
      <c r="CB4" s="179" t="s">
        <v>1667</v>
      </c>
      <c r="CC4" s="179" t="s">
        <v>1668</v>
      </c>
      <c r="CD4" s="179" t="s">
        <v>1669</v>
      </c>
      <c r="CE4" s="179" t="s">
        <v>1670</v>
      </c>
      <c r="CF4" s="179" t="s">
        <v>1671</v>
      </c>
      <c r="CG4" s="179" t="s">
        <v>1672</v>
      </c>
      <c r="CH4" s="179" t="s">
        <v>1673</v>
      </c>
      <c r="CI4" s="179" t="s">
        <v>1674</v>
      </c>
      <c r="CJ4" s="179" t="s">
        <v>1675</v>
      </c>
      <c r="CK4" s="179" t="s">
        <v>1676</v>
      </c>
      <c r="CL4" s="179" t="s">
        <v>1677</v>
      </c>
      <c r="CM4" s="179" t="s">
        <v>1678</v>
      </c>
      <c r="CN4" s="179" t="s">
        <v>1679</v>
      </c>
      <c r="CO4" s="179" t="s">
        <v>1680</v>
      </c>
      <c r="CP4" s="179" t="s">
        <v>1681</v>
      </c>
      <c r="CQ4" s="179" t="s">
        <v>1682</v>
      </c>
      <c r="CR4" s="179" t="s">
        <v>1683</v>
      </c>
      <c r="CS4" s="179" t="s">
        <v>1684</v>
      </c>
      <c r="CT4" s="179" t="s">
        <v>1685</v>
      </c>
      <c r="CU4" s="179" t="s">
        <v>1686</v>
      </c>
      <c r="CV4" s="179" t="s">
        <v>1687</v>
      </c>
      <c r="CW4" s="179" t="s">
        <v>1688</v>
      </c>
      <c r="CX4" s="179" t="s">
        <v>1689</v>
      </c>
      <c r="CY4" s="179" t="s">
        <v>1690</v>
      </c>
      <c r="CZ4" s="179" t="s">
        <v>1691</v>
      </c>
      <c r="DA4" s="179" t="s">
        <v>1692</v>
      </c>
      <c r="DB4" s="179" t="s">
        <v>1693</v>
      </c>
      <c r="DC4" s="179" t="s">
        <v>1694</v>
      </c>
    </row>
    <row r="5" spans="2:107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  <c r="CR5" s="618"/>
      <c r="CS5" s="618"/>
      <c r="CT5" s="618"/>
      <c r="CU5" s="618"/>
      <c r="CV5" s="618"/>
      <c r="CW5" s="618"/>
      <c r="CX5" s="618"/>
      <c r="CY5" s="618"/>
      <c r="CZ5" s="618"/>
      <c r="DA5" s="618"/>
      <c r="DB5" s="618"/>
      <c r="DC5" s="618"/>
    </row>
    <row r="6" spans="2:107" ht="17" x14ac:dyDescent="0.15">
      <c r="B6" s="175">
        <f>B5+1</f>
        <v>2</v>
      </c>
      <c r="C6" s="180" t="s">
        <v>436</v>
      </c>
      <c r="D6" s="180"/>
      <c r="E6" s="185" t="s">
        <v>437</v>
      </c>
      <c r="F6" s="186" t="s">
        <v>398</v>
      </c>
      <c r="G6" s="188">
        <f>SUM(H6:DC6)</f>
        <v>0</v>
      </c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598"/>
      <c r="AK6" s="598"/>
      <c r="AL6" s="598"/>
      <c r="AM6" s="598"/>
      <c r="AN6" s="598"/>
      <c r="AO6" s="598"/>
      <c r="AP6" s="598"/>
      <c r="AQ6" s="598"/>
      <c r="AR6" s="598"/>
      <c r="AS6" s="598"/>
      <c r="AT6" s="598"/>
      <c r="AU6" s="598"/>
      <c r="AV6" s="598"/>
      <c r="AW6" s="598"/>
      <c r="AX6" s="598"/>
      <c r="AY6" s="598"/>
      <c r="AZ6" s="598"/>
      <c r="BA6" s="598"/>
      <c r="BB6" s="598"/>
      <c r="BC6" s="598"/>
      <c r="BD6" s="598"/>
      <c r="BE6" s="598"/>
      <c r="BF6" s="598"/>
      <c r="BG6" s="598"/>
      <c r="BH6" s="598"/>
      <c r="BI6" s="598"/>
      <c r="BJ6" s="598"/>
      <c r="BK6" s="598"/>
      <c r="BL6" s="598"/>
      <c r="BM6" s="598"/>
      <c r="BN6" s="598"/>
      <c r="BO6" s="598"/>
      <c r="BP6" s="598"/>
      <c r="BQ6" s="598"/>
      <c r="BR6" s="598"/>
      <c r="BS6" s="598"/>
      <c r="BT6" s="598"/>
      <c r="BU6" s="598"/>
      <c r="BV6" s="598"/>
      <c r="BW6" s="598"/>
      <c r="BX6" s="598"/>
      <c r="BY6" s="598"/>
      <c r="BZ6" s="598"/>
      <c r="CA6" s="598"/>
      <c r="CB6" s="598"/>
      <c r="CC6" s="598"/>
      <c r="CD6" s="598"/>
      <c r="CE6" s="598"/>
      <c r="CF6" s="598"/>
      <c r="CG6" s="598"/>
      <c r="CH6" s="598"/>
      <c r="CI6" s="598"/>
      <c r="CJ6" s="598"/>
      <c r="CK6" s="598"/>
      <c r="CL6" s="598"/>
      <c r="CM6" s="598"/>
      <c r="CN6" s="598"/>
      <c r="CO6" s="598"/>
      <c r="CP6" s="598"/>
      <c r="CQ6" s="598"/>
      <c r="CR6" s="598"/>
      <c r="CS6" s="598"/>
      <c r="CT6" s="598"/>
      <c r="CU6" s="598"/>
      <c r="CV6" s="598"/>
      <c r="CW6" s="598"/>
      <c r="CX6" s="598"/>
      <c r="CY6" s="598"/>
      <c r="CZ6" s="598"/>
      <c r="DA6" s="598"/>
      <c r="DB6" s="598"/>
      <c r="DC6" s="598"/>
    </row>
    <row r="7" spans="2:107" ht="17" x14ac:dyDescent="0.15">
      <c r="B7" s="175">
        <f>B6+1</f>
        <v>3</v>
      </c>
      <c r="C7" s="180" t="s">
        <v>438</v>
      </c>
      <c r="D7" s="180"/>
      <c r="E7" s="185" t="s">
        <v>439</v>
      </c>
      <c r="F7" s="186" t="s">
        <v>440</v>
      </c>
      <c r="G7" s="188"/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9"/>
      <c r="AC7" s="639"/>
      <c r="AD7" s="639"/>
      <c r="AE7" s="639"/>
      <c r="AF7" s="639"/>
      <c r="AG7" s="639"/>
      <c r="AH7" s="639"/>
      <c r="AI7" s="639"/>
      <c r="AJ7" s="639"/>
      <c r="AK7" s="639"/>
      <c r="AL7" s="639"/>
      <c r="AM7" s="639"/>
      <c r="AN7" s="639"/>
      <c r="AO7" s="639"/>
      <c r="AP7" s="639"/>
      <c r="AQ7" s="639"/>
      <c r="AR7" s="639"/>
      <c r="AS7" s="639"/>
      <c r="AT7" s="639"/>
      <c r="AU7" s="639"/>
      <c r="AV7" s="639"/>
      <c r="AW7" s="639"/>
      <c r="AX7" s="639"/>
      <c r="AY7" s="639"/>
      <c r="AZ7" s="639"/>
      <c r="BA7" s="639"/>
      <c r="BB7" s="639"/>
      <c r="BC7" s="639"/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</row>
    <row r="8" spans="2:107" ht="17" x14ac:dyDescent="0.15">
      <c r="B8" s="175">
        <f>B7+1</f>
        <v>4</v>
      </c>
      <c r="C8" s="180" t="s">
        <v>16</v>
      </c>
      <c r="D8" s="180"/>
      <c r="E8" s="185"/>
      <c r="F8" s="186" t="s">
        <v>397</v>
      </c>
      <c r="G8" s="188">
        <f>SUM(H8:DC8)</f>
        <v>0</v>
      </c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  <c r="AK8" s="598"/>
      <c r="AL8" s="598"/>
      <c r="AM8" s="598"/>
      <c r="AN8" s="598"/>
      <c r="AO8" s="598"/>
      <c r="AP8" s="598"/>
      <c r="AQ8" s="598"/>
      <c r="AR8" s="598"/>
      <c r="AS8" s="598"/>
      <c r="AT8" s="598"/>
      <c r="AU8" s="598"/>
      <c r="AV8" s="598"/>
      <c r="AW8" s="598"/>
      <c r="AX8" s="598"/>
      <c r="AY8" s="598"/>
      <c r="AZ8" s="598"/>
      <c r="BA8" s="598"/>
      <c r="BB8" s="598"/>
      <c r="BC8" s="598"/>
      <c r="BD8" s="598"/>
      <c r="BE8" s="598"/>
      <c r="BF8" s="598"/>
      <c r="BG8" s="598"/>
      <c r="BH8" s="598"/>
      <c r="BI8" s="598"/>
      <c r="BJ8" s="598"/>
      <c r="BK8" s="598"/>
      <c r="BL8" s="598"/>
      <c r="BM8" s="598"/>
      <c r="BN8" s="598"/>
      <c r="BO8" s="598"/>
      <c r="BP8" s="598"/>
      <c r="BQ8" s="598"/>
      <c r="BR8" s="598"/>
      <c r="BS8" s="598"/>
      <c r="BT8" s="598"/>
      <c r="BU8" s="598"/>
      <c r="BV8" s="598"/>
      <c r="BW8" s="598"/>
      <c r="BX8" s="598"/>
      <c r="BY8" s="598"/>
      <c r="BZ8" s="598"/>
      <c r="CA8" s="598"/>
      <c r="CB8" s="598"/>
      <c r="CC8" s="598"/>
      <c r="CD8" s="598"/>
      <c r="CE8" s="598"/>
      <c r="CF8" s="598"/>
      <c r="CG8" s="598"/>
      <c r="CH8" s="598"/>
      <c r="CI8" s="598"/>
      <c r="CJ8" s="598"/>
      <c r="CK8" s="598"/>
      <c r="CL8" s="598"/>
      <c r="CM8" s="598"/>
      <c r="CN8" s="598"/>
      <c r="CO8" s="598"/>
      <c r="CP8" s="598"/>
      <c r="CQ8" s="598"/>
      <c r="CR8" s="598"/>
      <c r="CS8" s="598"/>
      <c r="CT8" s="598"/>
      <c r="CU8" s="598"/>
      <c r="CV8" s="598"/>
      <c r="CW8" s="598"/>
      <c r="CX8" s="598"/>
      <c r="CY8" s="598"/>
      <c r="CZ8" s="598"/>
      <c r="DA8" s="598"/>
      <c r="DB8" s="598"/>
      <c r="DC8" s="598"/>
    </row>
    <row r="9" spans="2:107" ht="17" x14ac:dyDescent="0.15">
      <c r="B9" s="175">
        <f>B8+1</f>
        <v>5</v>
      </c>
      <c r="C9" s="180" t="s">
        <v>361</v>
      </c>
      <c r="D9" s="180"/>
      <c r="E9" s="185" t="s">
        <v>362</v>
      </c>
      <c r="F9" s="186" t="s">
        <v>363</v>
      </c>
      <c r="G9" s="195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7" x14ac:dyDescent="0.15">
      <c r="B10" s="1186">
        <f>B9+1</f>
        <v>6</v>
      </c>
      <c r="C10" s="180" t="s">
        <v>441</v>
      </c>
      <c r="D10" s="180"/>
      <c r="E10" s="185"/>
      <c r="F10" s="186" t="s">
        <v>442</v>
      </c>
      <c r="G10" s="195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9"/>
      <c r="AC10" s="639"/>
      <c r="AD10" s="639"/>
      <c r="AE10" s="639"/>
      <c r="AF10" s="639"/>
      <c r="AG10" s="639"/>
      <c r="AH10" s="639"/>
      <c r="AI10" s="639"/>
      <c r="AJ10" s="639"/>
      <c r="AK10" s="639"/>
      <c r="AL10" s="639"/>
      <c r="AM10" s="639"/>
      <c r="AN10" s="639"/>
      <c r="AO10" s="639"/>
      <c r="AP10" s="639"/>
      <c r="AQ10" s="639"/>
      <c r="AR10" s="639"/>
      <c r="AS10" s="639"/>
      <c r="AT10" s="639"/>
      <c r="AU10" s="639"/>
      <c r="AV10" s="639"/>
      <c r="AW10" s="639"/>
      <c r="AX10" s="639"/>
      <c r="AY10" s="639"/>
      <c r="AZ10" s="639"/>
      <c r="BA10" s="639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</row>
    <row r="11" spans="2:107" ht="17" x14ac:dyDescent="0.15">
      <c r="B11" s="1188"/>
      <c r="C11" s="180" t="s">
        <v>443</v>
      </c>
      <c r="D11" s="180"/>
      <c r="E11" s="185" t="s">
        <v>362</v>
      </c>
      <c r="F11" s="186" t="s">
        <v>444</v>
      </c>
      <c r="G11" s="195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15">
      <c r="B12" s="1186">
        <f>B10+1</f>
        <v>7</v>
      </c>
      <c r="C12" s="180" t="s">
        <v>364</v>
      </c>
      <c r="D12" s="180"/>
      <c r="E12" s="185" t="s">
        <v>365</v>
      </c>
      <c r="F12" s="186"/>
      <c r="G12" s="190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  <c r="CK12" s="596"/>
      <c r="CL12" s="596"/>
      <c r="CM12" s="596"/>
      <c r="CN12" s="596"/>
      <c r="CO12" s="596"/>
      <c r="CP12" s="596"/>
      <c r="CQ12" s="596"/>
      <c r="CR12" s="596"/>
      <c r="CS12" s="596"/>
      <c r="CT12" s="596"/>
      <c r="CU12" s="596"/>
      <c r="CV12" s="596"/>
      <c r="CW12" s="596"/>
      <c r="CX12" s="596"/>
      <c r="CY12" s="596"/>
      <c r="CZ12" s="596"/>
      <c r="DA12" s="596"/>
      <c r="DB12" s="596"/>
      <c r="DC12" s="596"/>
    </row>
    <row r="13" spans="2:107" x14ac:dyDescent="0.15">
      <c r="B13" s="1187"/>
      <c r="C13" s="191" t="s">
        <v>366</v>
      </c>
      <c r="D13" s="191"/>
      <c r="E13" s="192" t="s">
        <v>367</v>
      </c>
      <c r="F13" s="186"/>
      <c r="G13" s="190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  <c r="BF13" s="597"/>
      <c r="BG13" s="597"/>
      <c r="BH13" s="597"/>
      <c r="BI13" s="597"/>
      <c r="BJ13" s="597"/>
      <c r="BK13" s="597"/>
      <c r="BL13" s="597"/>
      <c r="BM13" s="597"/>
      <c r="BN13" s="597"/>
      <c r="BO13" s="597"/>
      <c r="BP13" s="597"/>
      <c r="BQ13" s="597"/>
      <c r="BR13" s="597"/>
      <c r="BS13" s="597"/>
      <c r="BT13" s="597"/>
      <c r="BU13" s="597"/>
      <c r="BV13" s="597"/>
      <c r="BW13" s="597"/>
      <c r="BX13" s="597"/>
      <c r="BY13" s="597"/>
      <c r="BZ13" s="597"/>
      <c r="CA13" s="597"/>
      <c r="CB13" s="597"/>
      <c r="CC13" s="597"/>
      <c r="CD13" s="597"/>
      <c r="CE13" s="597"/>
      <c r="CF13" s="597"/>
      <c r="CG13" s="597"/>
      <c r="CH13" s="597"/>
      <c r="CI13" s="597"/>
      <c r="CJ13" s="597"/>
      <c r="CK13" s="597"/>
      <c r="CL13" s="597"/>
      <c r="CM13" s="597"/>
      <c r="CN13" s="597"/>
      <c r="CO13" s="597"/>
      <c r="CP13" s="597"/>
      <c r="CQ13" s="597"/>
      <c r="CR13" s="597"/>
      <c r="CS13" s="597"/>
      <c r="CT13" s="597"/>
      <c r="CU13" s="597"/>
      <c r="CV13" s="597"/>
      <c r="CW13" s="597"/>
      <c r="CX13" s="597"/>
      <c r="CY13" s="597"/>
      <c r="CZ13" s="597"/>
      <c r="DA13" s="597"/>
      <c r="DB13" s="597"/>
      <c r="DC13" s="597"/>
    </row>
    <row r="14" spans="2:107" ht="17" x14ac:dyDescent="0.15">
      <c r="B14" s="1188"/>
      <c r="C14" s="180" t="s">
        <v>368</v>
      </c>
      <c r="D14" s="180"/>
      <c r="E14" s="185" t="s">
        <v>369</v>
      </c>
      <c r="F14" s="186" t="s">
        <v>370</v>
      </c>
      <c r="G14" s="190"/>
      <c r="H14" s="193">
        <f>H12*H13</f>
        <v>0</v>
      </c>
      <c r="I14" s="193">
        <f t="shared" ref="I14:AA14" si="6">I12*I13</f>
        <v>0</v>
      </c>
      <c r="J14" s="193">
        <f t="shared" si="6"/>
        <v>0</v>
      </c>
      <c r="K14" s="193">
        <f t="shared" si="6"/>
        <v>0</v>
      </c>
      <c r="L14" s="193">
        <f t="shared" si="6"/>
        <v>0</v>
      </c>
      <c r="M14" s="193">
        <f t="shared" si="6"/>
        <v>0</v>
      </c>
      <c r="N14" s="193">
        <f t="shared" si="6"/>
        <v>0</v>
      </c>
      <c r="O14" s="193">
        <f t="shared" si="6"/>
        <v>0</v>
      </c>
      <c r="P14" s="193">
        <f t="shared" si="6"/>
        <v>0</v>
      </c>
      <c r="Q14" s="193">
        <f t="shared" si="6"/>
        <v>0</v>
      </c>
      <c r="R14" s="193">
        <f t="shared" si="6"/>
        <v>0</v>
      </c>
      <c r="S14" s="193">
        <f t="shared" si="6"/>
        <v>0</v>
      </c>
      <c r="T14" s="193">
        <f t="shared" si="6"/>
        <v>0</v>
      </c>
      <c r="U14" s="193">
        <f t="shared" si="6"/>
        <v>0</v>
      </c>
      <c r="V14" s="193">
        <f t="shared" si="6"/>
        <v>0</v>
      </c>
      <c r="W14" s="193">
        <f t="shared" si="6"/>
        <v>0</v>
      </c>
      <c r="X14" s="193">
        <f t="shared" si="6"/>
        <v>0</v>
      </c>
      <c r="Y14" s="193">
        <f t="shared" si="6"/>
        <v>0</v>
      </c>
      <c r="Z14" s="193">
        <f t="shared" si="6"/>
        <v>0</v>
      </c>
      <c r="AA14" s="193">
        <f t="shared" si="6"/>
        <v>0</v>
      </c>
      <c r="AB14" s="193">
        <f t="shared" ref="AB14:CM14" si="7">AB12*AB13</f>
        <v>0</v>
      </c>
      <c r="AC14" s="193">
        <f t="shared" si="7"/>
        <v>0</v>
      </c>
      <c r="AD14" s="193">
        <f t="shared" si="7"/>
        <v>0</v>
      </c>
      <c r="AE14" s="193">
        <f t="shared" si="7"/>
        <v>0</v>
      </c>
      <c r="AF14" s="193">
        <f t="shared" si="7"/>
        <v>0</v>
      </c>
      <c r="AG14" s="193">
        <f t="shared" si="7"/>
        <v>0</v>
      </c>
      <c r="AH14" s="193">
        <f t="shared" si="7"/>
        <v>0</v>
      </c>
      <c r="AI14" s="193">
        <f t="shared" si="7"/>
        <v>0</v>
      </c>
      <c r="AJ14" s="193">
        <f t="shared" si="7"/>
        <v>0</v>
      </c>
      <c r="AK14" s="193">
        <f t="shared" si="7"/>
        <v>0</v>
      </c>
      <c r="AL14" s="193">
        <f t="shared" si="7"/>
        <v>0</v>
      </c>
      <c r="AM14" s="193">
        <f t="shared" si="7"/>
        <v>0</v>
      </c>
      <c r="AN14" s="193">
        <f t="shared" si="7"/>
        <v>0</v>
      </c>
      <c r="AO14" s="193">
        <f t="shared" si="7"/>
        <v>0</v>
      </c>
      <c r="AP14" s="193">
        <f t="shared" si="7"/>
        <v>0</v>
      </c>
      <c r="AQ14" s="193">
        <f t="shared" si="7"/>
        <v>0</v>
      </c>
      <c r="AR14" s="193">
        <f t="shared" si="7"/>
        <v>0</v>
      </c>
      <c r="AS14" s="193">
        <f t="shared" si="7"/>
        <v>0</v>
      </c>
      <c r="AT14" s="193">
        <f t="shared" si="7"/>
        <v>0</v>
      </c>
      <c r="AU14" s="193">
        <f t="shared" si="7"/>
        <v>0</v>
      </c>
      <c r="AV14" s="193">
        <f t="shared" si="7"/>
        <v>0</v>
      </c>
      <c r="AW14" s="193">
        <f t="shared" si="7"/>
        <v>0</v>
      </c>
      <c r="AX14" s="193">
        <f t="shared" si="7"/>
        <v>0</v>
      </c>
      <c r="AY14" s="193">
        <f t="shared" si="7"/>
        <v>0</v>
      </c>
      <c r="AZ14" s="193">
        <f t="shared" si="7"/>
        <v>0</v>
      </c>
      <c r="BA14" s="193">
        <f t="shared" si="7"/>
        <v>0</v>
      </c>
      <c r="BB14" s="193">
        <f t="shared" si="7"/>
        <v>0</v>
      </c>
      <c r="BC14" s="193">
        <f t="shared" si="7"/>
        <v>0</v>
      </c>
      <c r="BD14" s="193">
        <f t="shared" si="7"/>
        <v>0</v>
      </c>
      <c r="BE14" s="193">
        <f t="shared" si="7"/>
        <v>0</v>
      </c>
      <c r="BF14" s="193">
        <f t="shared" si="7"/>
        <v>0</v>
      </c>
      <c r="BG14" s="193">
        <f t="shared" si="7"/>
        <v>0</v>
      </c>
      <c r="BH14" s="193">
        <f t="shared" si="7"/>
        <v>0</v>
      </c>
      <c r="BI14" s="193">
        <f t="shared" si="7"/>
        <v>0</v>
      </c>
      <c r="BJ14" s="193">
        <f t="shared" si="7"/>
        <v>0</v>
      </c>
      <c r="BK14" s="193">
        <f t="shared" si="7"/>
        <v>0</v>
      </c>
      <c r="BL14" s="193">
        <f t="shared" si="7"/>
        <v>0</v>
      </c>
      <c r="BM14" s="193">
        <f t="shared" si="7"/>
        <v>0</v>
      </c>
      <c r="BN14" s="193">
        <f t="shared" si="7"/>
        <v>0</v>
      </c>
      <c r="BO14" s="193">
        <f t="shared" si="7"/>
        <v>0</v>
      </c>
      <c r="BP14" s="193">
        <f t="shared" si="7"/>
        <v>0</v>
      </c>
      <c r="BQ14" s="193">
        <f t="shared" si="7"/>
        <v>0</v>
      </c>
      <c r="BR14" s="193">
        <f t="shared" si="7"/>
        <v>0</v>
      </c>
      <c r="BS14" s="193">
        <f t="shared" si="7"/>
        <v>0</v>
      </c>
      <c r="BT14" s="193">
        <f t="shared" si="7"/>
        <v>0</v>
      </c>
      <c r="BU14" s="193">
        <f t="shared" si="7"/>
        <v>0</v>
      </c>
      <c r="BV14" s="193">
        <f t="shared" si="7"/>
        <v>0</v>
      </c>
      <c r="BW14" s="193">
        <f t="shared" si="7"/>
        <v>0</v>
      </c>
      <c r="BX14" s="193">
        <f t="shared" si="7"/>
        <v>0</v>
      </c>
      <c r="BY14" s="193">
        <f t="shared" si="7"/>
        <v>0</v>
      </c>
      <c r="BZ14" s="193">
        <f t="shared" si="7"/>
        <v>0</v>
      </c>
      <c r="CA14" s="193">
        <f t="shared" si="7"/>
        <v>0</v>
      </c>
      <c r="CB14" s="193">
        <f t="shared" si="7"/>
        <v>0</v>
      </c>
      <c r="CC14" s="193">
        <f t="shared" si="7"/>
        <v>0</v>
      </c>
      <c r="CD14" s="193">
        <f t="shared" si="7"/>
        <v>0</v>
      </c>
      <c r="CE14" s="193">
        <f t="shared" si="7"/>
        <v>0</v>
      </c>
      <c r="CF14" s="193">
        <f t="shared" si="7"/>
        <v>0</v>
      </c>
      <c r="CG14" s="193">
        <f t="shared" si="7"/>
        <v>0</v>
      </c>
      <c r="CH14" s="193">
        <f t="shared" si="7"/>
        <v>0</v>
      </c>
      <c r="CI14" s="193">
        <f t="shared" si="7"/>
        <v>0</v>
      </c>
      <c r="CJ14" s="193">
        <f t="shared" si="7"/>
        <v>0</v>
      </c>
      <c r="CK14" s="193">
        <f t="shared" si="7"/>
        <v>0</v>
      </c>
      <c r="CL14" s="193">
        <f t="shared" si="7"/>
        <v>0</v>
      </c>
      <c r="CM14" s="193">
        <f t="shared" si="7"/>
        <v>0</v>
      </c>
      <c r="CN14" s="193">
        <f t="shared" ref="CN14:DC14" si="8">CN12*CN13</f>
        <v>0</v>
      </c>
      <c r="CO14" s="193">
        <f t="shared" si="8"/>
        <v>0</v>
      </c>
      <c r="CP14" s="193">
        <f t="shared" si="8"/>
        <v>0</v>
      </c>
      <c r="CQ14" s="193">
        <f t="shared" si="8"/>
        <v>0</v>
      </c>
      <c r="CR14" s="193">
        <f t="shared" si="8"/>
        <v>0</v>
      </c>
      <c r="CS14" s="193">
        <f t="shared" si="8"/>
        <v>0</v>
      </c>
      <c r="CT14" s="193">
        <f t="shared" si="8"/>
        <v>0</v>
      </c>
      <c r="CU14" s="193">
        <f t="shared" si="8"/>
        <v>0</v>
      </c>
      <c r="CV14" s="193">
        <f t="shared" si="8"/>
        <v>0</v>
      </c>
      <c r="CW14" s="193">
        <f t="shared" si="8"/>
        <v>0</v>
      </c>
      <c r="CX14" s="193">
        <f t="shared" si="8"/>
        <v>0</v>
      </c>
      <c r="CY14" s="193">
        <f t="shared" si="8"/>
        <v>0</v>
      </c>
      <c r="CZ14" s="193">
        <f t="shared" si="8"/>
        <v>0</v>
      </c>
      <c r="DA14" s="193">
        <f t="shared" si="8"/>
        <v>0</v>
      </c>
      <c r="DB14" s="193">
        <f t="shared" si="8"/>
        <v>0</v>
      </c>
      <c r="DC14" s="193">
        <f t="shared" si="8"/>
        <v>0</v>
      </c>
    </row>
    <row r="15" spans="2:107" x14ac:dyDescent="0.15">
      <c r="B15" s="1186">
        <f>B12+1</f>
        <v>8</v>
      </c>
      <c r="C15" s="180" t="s">
        <v>694</v>
      </c>
      <c r="D15" s="180"/>
      <c r="E15" s="185" t="s">
        <v>272</v>
      </c>
      <c r="F15" s="186" t="s">
        <v>689</v>
      </c>
      <c r="G15" s="283">
        <v>12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  <c r="BF15" s="598"/>
      <c r="BG15" s="598"/>
      <c r="BH15" s="598"/>
      <c r="BI15" s="598"/>
      <c r="BJ15" s="598"/>
      <c r="BK15" s="598"/>
      <c r="BL15" s="598"/>
      <c r="BM15" s="598"/>
      <c r="BN15" s="598"/>
      <c r="BO15" s="598"/>
      <c r="BP15" s="598"/>
      <c r="BQ15" s="598"/>
      <c r="BR15" s="598"/>
      <c r="BS15" s="598"/>
      <c r="BT15" s="598"/>
      <c r="BU15" s="598"/>
      <c r="BV15" s="598"/>
      <c r="BW15" s="598"/>
      <c r="BX15" s="598"/>
      <c r="BY15" s="598"/>
      <c r="BZ15" s="598"/>
      <c r="CA15" s="598"/>
      <c r="CB15" s="598"/>
      <c r="CC15" s="598"/>
      <c r="CD15" s="598"/>
      <c r="CE15" s="598"/>
      <c r="CF15" s="598"/>
      <c r="CG15" s="598"/>
      <c r="CH15" s="598"/>
      <c r="CI15" s="598"/>
      <c r="CJ15" s="598"/>
      <c r="CK15" s="598"/>
      <c r="CL15" s="598"/>
      <c r="CM15" s="598"/>
      <c r="CN15" s="598"/>
      <c r="CO15" s="598"/>
      <c r="CP15" s="598"/>
      <c r="CQ15" s="598"/>
      <c r="CR15" s="598"/>
      <c r="CS15" s="598"/>
      <c r="CT15" s="598"/>
      <c r="CU15" s="598"/>
      <c r="CV15" s="598"/>
      <c r="CW15" s="598"/>
      <c r="CX15" s="598"/>
      <c r="CY15" s="598"/>
      <c r="CZ15" s="598"/>
      <c r="DA15" s="598"/>
      <c r="DB15" s="598"/>
      <c r="DC15" s="598"/>
    </row>
    <row r="16" spans="2:107" x14ac:dyDescent="0.15">
      <c r="B16" s="1187"/>
      <c r="C16" s="180" t="s">
        <v>695</v>
      </c>
      <c r="D16" s="180"/>
      <c r="E16" s="181" t="s">
        <v>692</v>
      </c>
      <c r="F16" s="186" t="s">
        <v>690</v>
      </c>
      <c r="G16" s="283">
        <v>22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8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598"/>
      <c r="CE16" s="598"/>
      <c r="CF16" s="598"/>
      <c r="CG16" s="598"/>
      <c r="CH16" s="598"/>
      <c r="CI16" s="598"/>
      <c r="CJ16" s="598"/>
      <c r="CK16" s="598"/>
      <c r="CL16" s="598"/>
      <c r="CM16" s="598"/>
      <c r="CN16" s="598"/>
      <c r="CO16" s="598"/>
      <c r="CP16" s="598"/>
      <c r="CQ16" s="598"/>
      <c r="CR16" s="598"/>
      <c r="CS16" s="598"/>
      <c r="CT16" s="598"/>
      <c r="CU16" s="598"/>
      <c r="CV16" s="598"/>
      <c r="CW16" s="598"/>
      <c r="CX16" s="598"/>
      <c r="CY16" s="598"/>
      <c r="CZ16" s="598"/>
      <c r="DA16" s="598"/>
      <c r="DB16" s="598"/>
      <c r="DC16" s="598"/>
    </row>
    <row r="17" spans="2:107" x14ac:dyDescent="0.15">
      <c r="B17" s="1187"/>
      <c r="C17" s="180" t="s">
        <v>696</v>
      </c>
      <c r="D17" s="180"/>
      <c r="E17" s="181" t="s">
        <v>693</v>
      </c>
      <c r="F17" s="186" t="s">
        <v>691</v>
      </c>
      <c r="G17" s="283">
        <v>3</v>
      </c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  <c r="AK17" s="598"/>
      <c r="AL17" s="598"/>
      <c r="AM17" s="598"/>
      <c r="AN17" s="598"/>
      <c r="AO17" s="598"/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  <c r="BF17" s="598"/>
      <c r="BG17" s="598"/>
      <c r="BH17" s="598"/>
      <c r="BI17" s="598"/>
      <c r="BJ17" s="598"/>
      <c r="BK17" s="598"/>
      <c r="BL17" s="598"/>
      <c r="BM17" s="598"/>
      <c r="BN17" s="598"/>
      <c r="BO17" s="598"/>
      <c r="BP17" s="598"/>
      <c r="BQ17" s="598"/>
      <c r="BR17" s="598"/>
      <c r="BS17" s="598"/>
      <c r="BT17" s="598"/>
      <c r="BU17" s="598"/>
      <c r="BV17" s="598"/>
      <c r="BW17" s="598"/>
      <c r="BX17" s="598"/>
      <c r="BY17" s="598"/>
      <c r="BZ17" s="598"/>
      <c r="CA17" s="598"/>
      <c r="CB17" s="598"/>
      <c r="CC17" s="598"/>
      <c r="CD17" s="598"/>
      <c r="CE17" s="598"/>
      <c r="CF17" s="598"/>
      <c r="CG17" s="598"/>
      <c r="CH17" s="598"/>
      <c r="CI17" s="598"/>
      <c r="CJ17" s="598"/>
      <c r="CK17" s="598"/>
      <c r="CL17" s="598"/>
      <c r="CM17" s="598"/>
      <c r="CN17" s="598"/>
      <c r="CO17" s="598"/>
      <c r="CP17" s="598"/>
      <c r="CQ17" s="598"/>
      <c r="CR17" s="598"/>
      <c r="CS17" s="598"/>
      <c r="CT17" s="598"/>
      <c r="CU17" s="598"/>
      <c r="CV17" s="598"/>
      <c r="CW17" s="598"/>
      <c r="CX17" s="598"/>
      <c r="CY17" s="598"/>
      <c r="CZ17" s="598"/>
      <c r="DA17" s="598"/>
      <c r="DB17" s="598"/>
      <c r="DC17" s="598"/>
    </row>
    <row r="18" spans="2:107" ht="17" x14ac:dyDescent="0.15">
      <c r="B18" s="1187"/>
      <c r="C18" s="180" t="s">
        <v>371</v>
      </c>
      <c r="D18" s="180"/>
      <c r="E18" s="185" t="s">
        <v>362</v>
      </c>
      <c r="F18" s="186" t="s">
        <v>372</v>
      </c>
      <c r="G18" s="195">
        <f>SUM(H18:DC18)</f>
        <v>0</v>
      </c>
      <c r="H18" s="194">
        <f>H11*((H15*H16*H17)/($G$15*$G$16*$G$17))</f>
        <v>0</v>
      </c>
      <c r="I18" s="194">
        <f t="shared" ref="I18:AA18" si="9">I11*((I15*I16*I17)/($G$15*$G$16*$G$17))</f>
        <v>0</v>
      </c>
      <c r="J18" s="194">
        <f t="shared" si="9"/>
        <v>0</v>
      </c>
      <c r="K18" s="194">
        <f t="shared" si="9"/>
        <v>0</v>
      </c>
      <c r="L18" s="194">
        <f t="shared" si="9"/>
        <v>0</v>
      </c>
      <c r="M18" s="194">
        <f t="shared" si="9"/>
        <v>0</v>
      </c>
      <c r="N18" s="194">
        <f t="shared" si="9"/>
        <v>0</v>
      </c>
      <c r="O18" s="194">
        <f t="shared" si="9"/>
        <v>0</v>
      </c>
      <c r="P18" s="194">
        <f t="shared" si="9"/>
        <v>0</v>
      </c>
      <c r="Q18" s="194">
        <f t="shared" si="9"/>
        <v>0</v>
      </c>
      <c r="R18" s="194">
        <f t="shared" si="9"/>
        <v>0</v>
      </c>
      <c r="S18" s="194">
        <f t="shared" si="9"/>
        <v>0</v>
      </c>
      <c r="T18" s="194">
        <f t="shared" si="9"/>
        <v>0</v>
      </c>
      <c r="U18" s="194">
        <f t="shared" si="9"/>
        <v>0</v>
      </c>
      <c r="V18" s="194">
        <f t="shared" si="9"/>
        <v>0</v>
      </c>
      <c r="W18" s="194">
        <f t="shared" si="9"/>
        <v>0</v>
      </c>
      <c r="X18" s="194">
        <f t="shared" si="9"/>
        <v>0</v>
      </c>
      <c r="Y18" s="194">
        <f t="shared" si="9"/>
        <v>0</v>
      </c>
      <c r="Z18" s="194">
        <f t="shared" si="9"/>
        <v>0</v>
      </c>
      <c r="AA18" s="194">
        <f t="shared" si="9"/>
        <v>0</v>
      </c>
      <c r="AB18" s="194">
        <f t="shared" ref="AB18:CM18" si="10">AB11*((AB15*AB16*AB17)/($G$15*$G$16*$G$17))</f>
        <v>0</v>
      </c>
      <c r="AC18" s="194">
        <f t="shared" si="10"/>
        <v>0</v>
      </c>
      <c r="AD18" s="194">
        <f t="shared" si="10"/>
        <v>0</v>
      </c>
      <c r="AE18" s="194">
        <f t="shared" si="10"/>
        <v>0</v>
      </c>
      <c r="AF18" s="194">
        <f t="shared" si="10"/>
        <v>0</v>
      </c>
      <c r="AG18" s="194">
        <f t="shared" si="10"/>
        <v>0</v>
      </c>
      <c r="AH18" s="194">
        <f t="shared" si="10"/>
        <v>0</v>
      </c>
      <c r="AI18" s="194">
        <f t="shared" si="10"/>
        <v>0</v>
      </c>
      <c r="AJ18" s="194">
        <f t="shared" si="10"/>
        <v>0</v>
      </c>
      <c r="AK18" s="194">
        <f t="shared" si="10"/>
        <v>0</v>
      </c>
      <c r="AL18" s="194">
        <f t="shared" si="10"/>
        <v>0</v>
      </c>
      <c r="AM18" s="194">
        <f t="shared" si="10"/>
        <v>0</v>
      </c>
      <c r="AN18" s="194">
        <f t="shared" si="10"/>
        <v>0</v>
      </c>
      <c r="AO18" s="194">
        <f t="shared" si="10"/>
        <v>0</v>
      </c>
      <c r="AP18" s="194">
        <f t="shared" si="10"/>
        <v>0</v>
      </c>
      <c r="AQ18" s="194">
        <f t="shared" si="10"/>
        <v>0</v>
      </c>
      <c r="AR18" s="194">
        <f t="shared" si="10"/>
        <v>0</v>
      </c>
      <c r="AS18" s="194">
        <f t="shared" si="10"/>
        <v>0</v>
      </c>
      <c r="AT18" s="194">
        <f t="shared" si="10"/>
        <v>0</v>
      </c>
      <c r="AU18" s="194">
        <f t="shared" si="10"/>
        <v>0</v>
      </c>
      <c r="AV18" s="194">
        <f t="shared" si="10"/>
        <v>0</v>
      </c>
      <c r="AW18" s="194">
        <f t="shared" si="10"/>
        <v>0</v>
      </c>
      <c r="AX18" s="194">
        <f t="shared" si="10"/>
        <v>0</v>
      </c>
      <c r="AY18" s="194">
        <f t="shared" si="10"/>
        <v>0</v>
      </c>
      <c r="AZ18" s="194">
        <f t="shared" si="10"/>
        <v>0</v>
      </c>
      <c r="BA18" s="194">
        <f t="shared" si="10"/>
        <v>0</v>
      </c>
      <c r="BB18" s="194">
        <f t="shared" si="10"/>
        <v>0</v>
      </c>
      <c r="BC18" s="194">
        <f t="shared" si="10"/>
        <v>0</v>
      </c>
      <c r="BD18" s="194">
        <f t="shared" si="10"/>
        <v>0</v>
      </c>
      <c r="BE18" s="194">
        <f t="shared" si="10"/>
        <v>0</v>
      </c>
      <c r="BF18" s="194">
        <f t="shared" si="10"/>
        <v>0</v>
      </c>
      <c r="BG18" s="194">
        <f t="shared" si="10"/>
        <v>0</v>
      </c>
      <c r="BH18" s="194">
        <f t="shared" si="10"/>
        <v>0</v>
      </c>
      <c r="BI18" s="194">
        <f t="shared" si="10"/>
        <v>0</v>
      </c>
      <c r="BJ18" s="194">
        <f t="shared" si="10"/>
        <v>0</v>
      </c>
      <c r="BK18" s="194">
        <f t="shared" si="10"/>
        <v>0</v>
      </c>
      <c r="BL18" s="194">
        <f t="shared" si="10"/>
        <v>0</v>
      </c>
      <c r="BM18" s="194">
        <f t="shared" si="10"/>
        <v>0</v>
      </c>
      <c r="BN18" s="194">
        <f t="shared" si="10"/>
        <v>0</v>
      </c>
      <c r="BO18" s="194">
        <f t="shared" si="10"/>
        <v>0</v>
      </c>
      <c r="BP18" s="194">
        <f t="shared" si="10"/>
        <v>0</v>
      </c>
      <c r="BQ18" s="194">
        <f t="shared" si="10"/>
        <v>0</v>
      </c>
      <c r="BR18" s="194">
        <f t="shared" si="10"/>
        <v>0</v>
      </c>
      <c r="BS18" s="194">
        <f t="shared" si="10"/>
        <v>0</v>
      </c>
      <c r="BT18" s="194">
        <f t="shared" si="10"/>
        <v>0</v>
      </c>
      <c r="BU18" s="194">
        <f t="shared" si="10"/>
        <v>0</v>
      </c>
      <c r="BV18" s="194">
        <f t="shared" si="10"/>
        <v>0</v>
      </c>
      <c r="BW18" s="194">
        <f t="shared" si="10"/>
        <v>0</v>
      </c>
      <c r="BX18" s="194">
        <f t="shared" si="10"/>
        <v>0</v>
      </c>
      <c r="BY18" s="194">
        <f t="shared" si="10"/>
        <v>0</v>
      </c>
      <c r="BZ18" s="194">
        <f t="shared" si="10"/>
        <v>0</v>
      </c>
      <c r="CA18" s="194">
        <f t="shared" si="10"/>
        <v>0</v>
      </c>
      <c r="CB18" s="194">
        <f t="shared" si="10"/>
        <v>0</v>
      </c>
      <c r="CC18" s="194">
        <f t="shared" si="10"/>
        <v>0</v>
      </c>
      <c r="CD18" s="194">
        <f t="shared" si="10"/>
        <v>0</v>
      </c>
      <c r="CE18" s="194">
        <f t="shared" si="10"/>
        <v>0</v>
      </c>
      <c r="CF18" s="194">
        <f t="shared" si="10"/>
        <v>0</v>
      </c>
      <c r="CG18" s="194">
        <f t="shared" si="10"/>
        <v>0</v>
      </c>
      <c r="CH18" s="194">
        <f t="shared" si="10"/>
        <v>0</v>
      </c>
      <c r="CI18" s="194">
        <f t="shared" si="10"/>
        <v>0</v>
      </c>
      <c r="CJ18" s="194">
        <f t="shared" si="10"/>
        <v>0</v>
      </c>
      <c r="CK18" s="194">
        <f t="shared" si="10"/>
        <v>0</v>
      </c>
      <c r="CL18" s="194">
        <f t="shared" si="10"/>
        <v>0</v>
      </c>
      <c r="CM18" s="194">
        <f t="shared" si="10"/>
        <v>0</v>
      </c>
      <c r="CN18" s="194">
        <f t="shared" ref="CN18:DC18" si="11">CN11*((CN15*CN16*CN17)/($G$15*$G$16*$G$17))</f>
        <v>0</v>
      </c>
      <c r="CO18" s="194">
        <f t="shared" si="11"/>
        <v>0</v>
      </c>
      <c r="CP18" s="194">
        <f t="shared" si="11"/>
        <v>0</v>
      </c>
      <c r="CQ18" s="194">
        <f t="shared" si="11"/>
        <v>0</v>
      </c>
      <c r="CR18" s="194">
        <f t="shared" si="11"/>
        <v>0</v>
      </c>
      <c r="CS18" s="194">
        <f t="shared" si="11"/>
        <v>0</v>
      </c>
      <c r="CT18" s="194">
        <f t="shared" si="11"/>
        <v>0</v>
      </c>
      <c r="CU18" s="194">
        <f t="shared" si="11"/>
        <v>0</v>
      </c>
      <c r="CV18" s="194">
        <f t="shared" si="11"/>
        <v>0</v>
      </c>
      <c r="CW18" s="194">
        <f t="shared" si="11"/>
        <v>0</v>
      </c>
      <c r="CX18" s="194">
        <f t="shared" si="11"/>
        <v>0</v>
      </c>
      <c r="CY18" s="194">
        <f t="shared" si="11"/>
        <v>0</v>
      </c>
      <c r="CZ18" s="194">
        <f t="shared" si="11"/>
        <v>0</v>
      </c>
      <c r="DA18" s="194">
        <f t="shared" si="11"/>
        <v>0</v>
      </c>
      <c r="DB18" s="194">
        <f t="shared" si="11"/>
        <v>0</v>
      </c>
      <c r="DC18" s="194">
        <f t="shared" si="11"/>
        <v>0</v>
      </c>
    </row>
    <row r="19" spans="2:107" ht="17" x14ac:dyDescent="0.15">
      <c r="B19" s="1188"/>
      <c r="C19" s="180" t="s">
        <v>373</v>
      </c>
      <c r="D19" s="180"/>
      <c r="E19" s="180"/>
      <c r="F19" s="186" t="s">
        <v>374</v>
      </c>
      <c r="G19" s="190" t="str">
        <f>IF(LARGE(H19:DC19,1)&gt;1,"ERRO","")</f>
        <v/>
      </c>
      <c r="H19" s="194">
        <f>IFERROR(H18/H11,0)</f>
        <v>0</v>
      </c>
      <c r="I19" s="194">
        <f t="shared" ref="I19:AA19" si="12">IFERROR(I18/I11,0)</f>
        <v>0</v>
      </c>
      <c r="J19" s="194">
        <f t="shared" si="12"/>
        <v>0</v>
      </c>
      <c r="K19" s="194">
        <f t="shared" si="12"/>
        <v>0</v>
      </c>
      <c r="L19" s="194">
        <f t="shared" si="12"/>
        <v>0</v>
      </c>
      <c r="M19" s="194">
        <f t="shared" si="12"/>
        <v>0</v>
      </c>
      <c r="N19" s="194">
        <f t="shared" si="12"/>
        <v>0</v>
      </c>
      <c r="O19" s="194">
        <f t="shared" si="12"/>
        <v>0</v>
      </c>
      <c r="P19" s="194">
        <f t="shared" si="12"/>
        <v>0</v>
      </c>
      <c r="Q19" s="194">
        <f t="shared" si="12"/>
        <v>0</v>
      </c>
      <c r="R19" s="194">
        <f t="shared" si="12"/>
        <v>0</v>
      </c>
      <c r="S19" s="194">
        <f t="shared" si="12"/>
        <v>0</v>
      </c>
      <c r="T19" s="194">
        <f t="shared" si="12"/>
        <v>0</v>
      </c>
      <c r="U19" s="194">
        <f t="shared" si="12"/>
        <v>0</v>
      </c>
      <c r="V19" s="194">
        <f t="shared" si="12"/>
        <v>0</v>
      </c>
      <c r="W19" s="194">
        <f t="shared" si="12"/>
        <v>0</v>
      </c>
      <c r="X19" s="194">
        <f t="shared" si="12"/>
        <v>0</v>
      </c>
      <c r="Y19" s="194">
        <f t="shared" si="12"/>
        <v>0</v>
      </c>
      <c r="Z19" s="194">
        <f t="shared" si="12"/>
        <v>0</v>
      </c>
      <c r="AA19" s="194">
        <f t="shared" si="12"/>
        <v>0</v>
      </c>
      <c r="AB19" s="194">
        <f t="shared" ref="AB19:CM19" si="13">IFERROR(AB18/AB11,0)</f>
        <v>0</v>
      </c>
      <c r="AC19" s="194">
        <f t="shared" si="13"/>
        <v>0</v>
      </c>
      <c r="AD19" s="194">
        <f t="shared" si="13"/>
        <v>0</v>
      </c>
      <c r="AE19" s="194">
        <f t="shared" si="13"/>
        <v>0</v>
      </c>
      <c r="AF19" s="194">
        <f t="shared" si="13"/>
        <v>0</v>
      </c>
      <c r="AG19" s="194">
        <f t="shared" si="13"/>
        <v>0</v>
      </c>
      <c r="AH19" s="194">
        <f t="shared" si="13"/>
        <v>0</v>
      </c>
      <c r="AI19" s="194">
        <f t="shared" si="13"/>
        <v>0</v>
      </c>
      <c r="AJ19" s="194">
        <f t="shared" si="13"/>
        <v>0</v>
      </c>
      <c r="AK19" s="194">
        <f t="shared" si="13"/>
        <v>0</v>
      </c>
      <c r="AL19" s="194">
        <f t="shared" si="13"/>
        <v>0</v>
      </c>
      <c r="AM19" s="194">
        <f t="shared" si="13"/>
        <v>0</v>
      </c>
      <c r="AN19" s="194">
        <f t="shared" si="13"/>
        <v>0</v>
      </c>
      <c r="AO19" s="194">
        <f t="shared" si="13"/>
        <v>0</v>
      </c>
      <c r="AP19" s="194">
        <f t="shared" si="13"/>
        <v>0</v>
      </c>
      <c r="AQ19" s="194">
        <f t="shared" si="13"/>
        <v>0</v>
      </c>
      <c r="AR19" s="194">
        <f t="shared" si="13"/>
        <v>0</v>
      </c>
      <c r="AS19" s="194">
        <f t="shared" si="13"/>
        <v>0</v>
      </c>
      <c r="AT19" s="194">
        <f t="shared" si="13"/>
        <v>0</v>
      </c>
      <c r="AU19" s="194">
        <f t="shared" si="13"/>
        <v>0</v>
      </c>
      <c r="AV19" s="194">
        <f t="shared" si="13"/>
        <v>0</v>
      </c>
      <c r="AW19" s="194">
        <f t="shared" si="13"/>
        <v>0</v>
      </c>
      <c r="AX19" s="194">
        <f t="shared" si="13"/>
        <v>0</v>
      </c>
      <c r="AY19" s="194">
        <f t="shared" si="13"/>
        <v>0</v>
      </c>
      <c r="AZ19" s="194">
        <f t="shared" si="13"/>
        <v>0</v>
      </c>
      <c r="BA19" s="194">
        <f t="shared" si="13"/>
        <v>0</v>
      </c>
      <c r="BB19" s="194">
        <f t="shared" si="13"/>
        <v>0</v>
      </c>
      <c r="BC19" s="194">
        <f t="shared" si="13"/>
        <v>0</v>
      </c>
      <c r="BD19" s="194">
        <f t="shared" si="13"/>
        <v>0</v>
      </c>
      <c r="BE19" s="194">
        <f t="shared" si="13"/>
        <v>0</v>
      </c>
      <c r="BF19" s="194">
        <f t="shared" si="13"/>
        <v>0</v>
      </c>
      <c r="BG19" s="194">
        <f t="shared" si="13"/>
        <v>0</v>
      </c>
      <c r="BH19" s="194">
        <f t="shared" si="13"/>
        <v>0</v>
      </c>
      <c r="BI19" s="194">
        <f t="shared" si="13"/>
        <v>0</v>
      </c>
      <c r="BJ19" s="194">
        <f t="shared" si="13"/>
        <v>0</v>
      </c>
      <c r="BK19" s="194">
        <f t="shared" si="13"/>
        <v>0</v>
      </c>
      <c r="BL19" s="194">
        <f t="shared" si="13"/>
        <v>0</v>
      </c>
      <c r="BM19" s="194">
        <f t="shared" si="13"/>
        <v>0</v>
      </c>
      <c r="BN19" s="194">
        <f t="shared" si="13"/>
        <v>0</v>
      </c>
      <c r="BO19" s="194">
        <f t="shared" si="13"/>
        <v>0</v>
      </c>
      <c r="BP19" s="194">
        <f t="shared" si="13"/>
        <v>0</v>
      </c>
      <c r="BQ19" s="194">
        <f t="shared" si="13"/>
        <v>0</v>
      </c>
      <c r="BR19" s="194">
        <f t="shared" si="13"/>
        <v>0</v>
      </c>
      <c r="BS19" s="194">
        <f t="shared" si="13"/>
        <v>0</v>
      </c>
      <c r="BT19" s="194">
        <f t="shared" si="13"/>
        <v>0</v>
      </c>
      <c r="BU19" s="194">
        <f t="shared" si="13"/>
        <v>0</v>
      </c>
      <c r="BV19" s="194">
        <f t="shared" si="13"/>
        <v>0</v>
      </c>
      <c r="BW19" s="194">
        <f t="shared" si="13"/>
        <v>0</v>
      </c>
      <c r="BX19" s="194">
        <f t="shared" si="13"/>
        <v>0</v>
      </c>
      <c r="BY19" s="194">
        <f t="shared" si="13"/>
        <v>0</v>
      </c>
      <c r="BZ19" s="194">
        <f t="shared" si="13"/>
        <v>0</v>
      </c>
      <c r="CA19" s="194">
        <f t="shared" si="13"/>
        <v>0</v>
      </c>
      <c r="CB19" s="194">
        <f t="shared" si="13"/>
        <v>0</v>
      </c>
      <c r="CC19" s="194">
        <f t="shared" si="13"/>
        <v>0</v>
      </c>
      <c r="CD19" s="194">
        <f t="shared" si="13"/>
        <v>0</v>
      </c>
      <c r="CE19" s="194">
        <f t="shared" si="13"/>
        <v>0</v>
      </c>
      <c r="CF19" s="194">
        <f t="shared" si="13"/>
        <v>0</v>
      </c>
      <c r="CG19" s="194">
        <f t="shared" si="13"/>
        <v>0</v>
      </c>
      <c r="CH19" s="194">
        <f t="shared" si="13"/>
        <v>0</v>
      </c>
      <c r="CI19" s="194">
        <f t="shared" si="13"/>
        <v>0</v>
      </c>
      <c r="CJ19" s="194">
        <f t="shared" si="13"/>
        <v>0</v>
      </c>
      <c r="CK19" s="194">
        <f t="shared" si="13"/>
        <v>0</v>
      </c>
      <c r="CL19" s="194">
        <f t="shared" si="13"/>
        <v>0</v>
      </c>
      <c r="CM19" s="194">
        <f t="shared" si="13"/>
        <v>0</v>
      </c>
      <c r="CN19" s="194">
        <f t="shared" ref="CN19:DC19" si="14">IFERROR(CN18/CN11,0)</f>
        <v>0</v>
      </c>
      <c r="CO19" s="194">
        <f t="shared" si="14"/>
        <v>0</v>
      </c>
      <c r="CP19" s="194">
        <f t="shared" si="14"/>
        <v>0</v>
      </c>
      <c r="CQ19" s="194">
        <f t="shared" si="14"/>
        <v>0</v>
      </c>
      <c r="CR19" s="194">
        <f t="shared" si="14"/>
        <v>0</v>
      </c>
      <c r="CS19" s="194">
        <f t="shared" si="14"/>
        <v>0</v>
      </c>
      <c r="CT19" s="194">
        <f t="shared" si="14"/>
        <v>0</v>
      </c>
      <c r="CU19" s="194">
        <f t="shared" si="14"/>
        <v>0</v>
      </c>
      <c r="CV19" s="194">
        <f t="shared" si="14"/>
        <v>0</v>
      </c>
      <c r="CW19" s="194">
        <f t="shared" si="14"/>
        <v>0</v>
      </c>
      <c r="CX19" s="194">
        <f t="shared" si="14"/>
        <v>0</v>
      </c>
      <c r="CY19" s="194">
        <f t="shared" si="14"/>
        <v>0</v>
      </c>
      <c r="CZ19" s="194">
        <f t="shared" si="14"/>
        <v>0</v>
      </c>
      <c r="DA19" s="194">
        <f t="shared" si="14"/>
        <v>0</v>
      </c>
      <c r="DB19" s="194">
        <f t="shared" si="14"/>
        <v>0</v>
      </c>
      <c r="DC19" s="194">
        <f t="shared" si="14"/>
        <v>0</v>
      </c>
    </row>
    <row r="20" spans="2:107" ht="17" x14ac:dyDescent="0.15">
      <c r="B20" s="175">
        <f>B15+1</f>
        <v>9</v>
      </c>
      <c r="C20" s="180" t="s">
        <v>375</v>
      </c>
      <c r="D20" s="180"/>
      <c r="E20" s="185" t="s">
        <v>376</v>
      </c>
      <c r="F20" s="186" t="s">
        <v>377</v>
      </c>
      <c r="G20" s="195">
        <f>SUM(H20:DC20)</f>
        <v>0</v>
      </c>
      <c r="H20" s="193">
        <f>(H11*H14)/1000</f>
        <v>0</v>
      </c>
      <c r="I20" s="193">
        <f t="shared" ref="I20:AA20" si="15">(I11*I14)/1000</f>
        <v>0</v>
      </c>
      <c r="J20" s="193">
        <f t="shared" si="15"/>
        <v>0</v>
      </c>
      <c r="K20" s="193">
        <f t="shared" si="15"/>
        <v>0</v>
      </c>
      <c r="L20" s="193">
        <f t="shared" si="15"/>
        <v>0</v>
      </c>
      <c r="M20" s="193">
        <f t="shared" si="15"/>
        <v>0</v>
      </c>
      <c r="N20" s="193">
        <f t="shared" si="15"/>
        <v>0</v>
      </c>
      <c r="O20" s="193">
        <f t="shared" si="15"/>
        <v>0</v>
      </c>
      <c r="P20" s="193">
        <f t="shared" si="15"/>
        <v>0</v>
      </c>
      <c r="Q20" s="193">
        <f t="shared" si="15"/>
        <v>0</v>
      </c>
      <c r="R20" s="193">
        <f t="shared" si="15"/>
        <v>0</v>
      </c>
      <c r="S20" s="193">
        <f t="shared" si="15"/>
        <v>0</v>
      </c>
      <c r="T20" s="193">
        <f t="shared" si="15"/>
        <v>0</v>
      </c>
      <c r="U20" s="193">
        <f t="shared" si="15"/>
        <v>0</v>
      </c>
      <c r="V20" s="193">
        <f t="shared" si="15"/>
        <v>0</v>
      </c>
      <c r="W20" s="193">
        <f t="shared" si="15"/>
        <v>0</v>
      </c>
      <c r="X20" s="193">
        <f t="shared" si="15"/>
        <v>0</v>
      </c>
      <c r="Y20" s="193">
        <f t="shared" si="15"/>
        <v>0</v>
      </c>
      <c r="Z20" s="193">
        <f t="shared" si="15"/>
        <v>0</v>
      </c>
      <c r="AA20" s="193">
        <f t="shared" si="15"/>
        <v>0</v>
      </c>
      <c r="AB20" s="193">
        <f t="shared" ref="AB20:CM20" si="16">(AB11*AB14)/1000</f>
        <v>0</v>
      </c>
      <c r="AC20" s="193">
        <f t="shared" si="16"/>
        <v>0</v>
      </c>
      <c r="AD20" s="193">
        <f t="shared" si="16"/>
        <v>0</v>
      </c>
      <c r="AE20" s="193">
        <f t="shared" si="16"/>
        <v>0</v>
      </c>
      <c r="AF20" s="193">
        <f t="shared" si="16"/>
        <v>0</v>
      </c>
      <c r="AG20" s="193">
        <f t="shared" si="16"/>
        <v>0</v>
      </c>
      <c r="AH20" s="193">
        <f t="shared" si="16"/>
        <v>0</v>
      </c>
      <c r="AI20" s="193">
        <f t="shared" si="16"/>
        <v>0</v>
      </c>
      <c r="AJ20" s="193">
        <f t="shared" si="16"/>
        <v>0</v>
      </c>
      <c r="AK20" s="193">
        <f t="shared" si="16"/>
        <v>0</v>
      </c>
      <c r="AL20" s="193">
        <f t="shared" si="16"/>
        <v>0</v>
      </c>
      <c r="AM20" s="193">
        <f t="shared" si="16"/>
        <v>0</v>
      </c>
      <c r="AN20" s="193">
        <f t="shared" si="16"/>
        <v>0</v>
      </c>
      <c r="AO20" s="193">
        <f t="shared" si="16"/>
        <v>0</v>
      </c>
      <c r="AP20" s="193">
        <f t="shared" si="16"/>
        <v>0</v>
      </c>
      <c r="AQ20" s="193">
        <f t="shared" si="16"/>
        <v>0</v>
      </c>
      <c r="AR20" s="193">
        <f t="shared" si="16"/>
        <v>0</v>
      </c>
      <c r="AS20" s="193">
        <f t="shared" si="16"/>
        <v>0</v>
      </c>
      <c r="AT20" s="193">
        <f t="shared" si="16"/>
        <v>0</v>
      </c>
      <c r="AU20" s="193">
        <f t="shared" si="16"/>
        <v>0</v>
      </c>
      <c r="AV20" s="193">
        <f t="shared" si="16"/>
        <v>0</v>
      </c>
      <c r="AW20" s="193">
        <f t="shared" si="16"/>
        <v>0</v>
      </c>
      <c r="AX20" s="193">
        <f t="shared" si="16"/>
        <v>0</v>
      </c>
      <c r="AY20" s="193">
        <f t="shared" si="16"/>
        <v>0</v>
      </c>
      <c r="AZ20" s="193">
        <f t="shared" si="16"/>
        <v>0</v>
      </c>
      <c r="BA20" s="193">
        <f t="shared" si="16"/>
        <v>0</v>
      </c>
      <c r="BB20" s="193">
        <f t="shared" si="16"/>
        <v>0</v>
      </c>
      <c r="BC20" s="193">
        <f t="shared" si="16"/>
        <v>0</v>
      </c>
      <c r="BD20" s="193">
        <f t="shared" si="16"/>
        <v>0</v>
      </c>
      <c r="BE20" s="193">
        <f t="shared" si="16"/>
        <v>0</v>
      </c>
      <c r="BF20" s="193">
        <f t="shared" si="16"/>
        <v>0</v>
      </c>
      <c r="BG20" s="193">
        <f t="shared" si="16"/>
        <v>0</v>
      </c>
      <c r="BH20" s="193">
        <f t="shared" si="16"/>
        <v>0</v>
      </c>
      <c r="BI20" s="193">
        <f t="shared" si="16"/>
        <v>0</v>
      </c>
      <c r="BJ20" s="193">
        <f t="shared" si="16"/>
        <v>0</v>
      </c>
      <c r="BK20" s="193">
        <f t="shared" si="16"/>
        <v>0</v>
      </c>
      <c r="BL20" s="193">
        <f t="shared" si="16"/>
        <v>0</v>
      </c>
      <c r="BM20" s="193">
        <f t="shared" si="16"/>
        <v>0</v>
      </c>
      <c r="BN20" s="193">
        <f t="shared" si="16"/>
        <v>0</v>
      </c>
      <c r="BO20" s="193">
        <f t="shared" si="16"/>
        <v>0</v>
      </c>
      <c r="BP20" s="193">
        <f t="shared" si="16"/>
        <v>0</v>
      </c>
      <c r="BQ20" s="193">
        <f t="shared" si="16"/>
        <v>0</v>
      </c>
      <c r="BR20" s="193">
        <f t="shared" si="16"/>
        <v>0</v>
      </c>
      <c r="BS20" s="193">
        <f t="shared" si="16"/>
        <v>0</v>
      </c>
      <c r="BT20" s="193">
        <f t="shared" si="16"/>
        <v>0</v>
      </c>
      <c r="BU20" s="193">
        <f t="shared" si="16"/>
        <v>0</v>
      </c>
      <c r="BV20" s="193">
        <f t="shared" si="16"/>
        <v>0</v>
      </c>
      <c r="BW20" s="193">
        <f t="shared" si="16"/>
        <v>0</v>
      </c>
      <c r="BX20" s="193">
        <f t="shared" si="16"/>
        <v>0</v>
      </c>
      <c r="BY20" s="193">
        <f t="shared" si="16"/>
        <v>0</v>
      </c>
      <c r="BZ20" s="193">
        <f t="shared" si="16"/>
        <v>0</v>
      </c>
      <c r="CA20" s="193">
        <f t="shared" si="16"/>
        <v>0</v>
      </c>
      <c r="CB20" s="193">
        <f t="shared" si="16"/>
        <v>0</v>
      </c>
      <c r="CC20" s="193">
        <f t="shared" si="16"/>
        <v>0</v>
      </c>
      <c r="CD20" s="193">
        <f t="shared" si="16"/>
        <v>0</v>
      </c>
      <c r="CE20" s="193">
        <f t="shared" si="16"/>
        <v>0</v>
      </c>
      <c r="CF20" s="193">
        <f t="shared" si="16"/>
        <v>0</v>
      </c>
      <c r="CG20" s="193">
        <f t="shared" si="16"/>
        <v>0</v>
      </c>
      <c r="CH20" s="193">
        <f t="shared" si="16"/>
        <v>0</v>
      </c>
      <c r="CI20" s="193">
        <f t="shared" si="16"/>
        <v>0</v>
      </c>
      <c r="CJ20" s="193">
        <f t="shared" si="16"/>
        <v>0</v>
      </c>
      <c r="CK20" s="193">
        <f t="shared" si="16"/>
        <v>0</v>
      </c>
      <c r="CL20" s="193">
        <f t="shared" si="16"/>
        <v>0</v>
      </c>
      <c r="CM20" s="193">
        <f t="shared" si="16"/>
        <v>0</v>
      </c>
      <c r="CN20" s="193">
        <f t="shared" ref="CN20:DC20" si="17">(CN11*CN14)/1000</f>
        <v>0</v>
      </c>
      <c r="CO20" s="193">
        <f t="shared" si="17"/>
        <v>0</v>
      </c>
      <c r="CP20" s="193">
        <f t="shared" si="17"/>
        <v>0</v>
      </c>
      <c r="CQ20" s="193">
        <f t="shared" si="17"/>
        <v>0</v>
      </c>
      <c r="CR20" s="193">
        <f t="shared" si="17"/>
        <v>0</v>
      </c>
      <c r="CS20" s="193">
        <f t="shared" si="17"/>
        <v>0</v>
      </c>
      <c r="CT20" s="193">
        <f t="shared" si="17"/>
        <v>0</v>
      </c>
      <c r="CU20" s="193">
        <f t="shared" si="17"/>
        <v>0</v>
      </c>
      <c r="CV20" s="193">
        <f t="shared" si="17"/>
        <v>0</v>
      </c>
      <c r="CW20" s="193">
        <f t="shared" si="17"/>
        <v>0</v>
      </c>
      <c r="CX20" s="193">
        <f t="shared" si="17"/>
        <v>0</v>
      </c>
      <c r="CY20" s="193">
        <f t="shared" si="17"/>
        <v>0</v>
      </c>
      <c r="CZ20" s="193">
        <f t="shared" si="17"/>
        <v>0</v>
      </c>
      <c r="DA20" s="193">
        <f t="shared" si="17"/>
        <v>0</v>
      </c>
      <c r="DB20" s="193">
        <f t="shared" si="17"/>
        <v>0</v>
      </c>
      <c r="DC20" s="193">
        <f t="shared" si="17"/>
        <v>0</v>
      </c>
    </row>
    <row r="21" spans="2:107" ht="17" x14ac:dyDescent="0.15">
      <c r="B21" s="175">
        <f>B20+1</f>
        <v>10</v>
      </c>
      <c r="C21" s="180" t="s">
        <v>378</v>
      </c>
      <c r="D21" s="180"/>
      <c r="E21" s="181" t="s">
        <v>362</v>
      </c>
      <c r="F21" s="186" t="s">
        <v>379</v>
      </c>
      <c r="G21" s="196">
        <f>SUM(H21:DC21)</f>
        <v>0</v>
      </c>
      <c r="H21" s="197">
        <f>H11*H19</f>
        <v>0</v>
      </c>
      <c r="I21" s="197">
        <f t="shared" ref="I21:AA21" si="18">I11*I19</f>
        <v>0</v>
      </c>
      <c r="J21" s="197">
        <f t="shared" si="18"/>
        <v>0</v>
      </c>
      <c r="K21" s="197">
        <f t="shared" si="18"/>
        <v>0</v>
      </c>
      <c r="L21" s="197">
        <f t="shared" si="18"/>
        <v>0</v>
      </c>
      <c r="M21" s="197">
        <f t="shared" si="18"/>
        <v>0</v>
      </c>
      <c r="N21" s="197">
        <f t="shared" si="18"/>
        <v>0</v>
      </c>
      <c r="O21" s="197">
        <f t="shared" si="18"/>
        <v>0</v>
      </c>
      <c r="P21" s="197">
        <f t="shared" si="18"/>
        <v>0</v>
      </c>
      <c r="Q21" s="197">
        <f t="shared" si="18"/>
        <v>0</v>
      </c>
      <c r="R21" s="197">
        <f t="shared" si="18"/>
        <v>0</v>
      </c>
      <c r="S21" s="197">
        <f t="shared" si="18"/>
        <v>0</v>
      </c>
      <c r="T21" s="197">
        <f t="shared" si="18"/>
        <v>0</v>
      </c>
      <c r="U21" s="197">
        <f t="shared" si="18"/>
        <v>0</v>
      </c>
      <c r="V21" s="197">
        <f t="shared" si="18"/>
        <v>0</v>
      </c>
      <c r="W21" s="197">
        <f t="shared" si="18"/>
        <v>0</v>
      </c>
      <c r="X21" s="197">
        <f t="shared" si="18"/>
        <v>0</v>
      </c>
      <c r="Y21" s="197">
        <f t="shared" si="18"/>
        <v>0</v>
      </c>
      <c r="Z21" s="197">
        <f t="shared" si="18"/>
        <v>0</v>
      </c>
      <c r="AA21" s="197">
        <f t="shared" si="18"/>
        <v>0</v>
      </c>
      <c r="AB21" s="197">
        <f t="shared" ref="AB21:CM21" si="19">AB11*AB19</f>
        <v>0</v>
      </c>
      <c r="AC21" s="197">
        <f t="shared" si="19"/>
        <v>0</v>
      </c>
      <c r="AD21" s="197">
        <f t="shared" si="19"/>
        <v>0</v>
      </c>
      <c r="AE21" s="197">
        <f t="shared" si="19"/>
        <v>0</v>
      </c>
      <c r="AF21" s="197">
        <f t="shared" si="19"/>
        <v>0</v>
      </c>
      <c r="AG21" s="197">
        <f t="shared" si="19"/>
        <v>0</v>
      </c>
      <c r="AH21" s="197">
        <f t="shared" si="19"/>
        <v>0</v>
      </c>
      <c r="AI21" s="197">
        <f t="shared" si="19"/>
        <v>0</v>
      </c>
      <c r="AJ21" s="197">
        <f t="shared" si="19"/>
        <v>0</v>
      </c>
      <c r="AK21" s="197">
        <f t="shared" si="19"/>
        <v>0</v>
      </c>
      <c r="AL21" s="197">
        <f t="shared" si="19"/>
        <v>0</v>
      </c>
      <c r="AM21" s="197">
        <f t="shared" si="19"/>
        <v>0</v>
      </c>
      <c r="AN21" s="197">
        <f t="shared" si="19"/>
        <v>0</v>
      </c>
      <c r="AO21" s="197">
        <f t="shared" si="19"/>
        <v>0</v>
      </c>
      <c r="AP21" s="197">
        <f t="shared" si="19"/>
        <v>0</v>
      </c>
      <c r="AQ21" s="197">
        <f t="shared" si="19"/>
        <v>0</v>
      </c>
      <c r="AR21" s="197">
        <f t="shared" si="19"/>
        <v>0</v>
      </c>
      <c r="AS21" s="197">
        <f t="shared" si="19"/>
        <v>0</v>
      </c>
      <c r="AT21" s="197">
        <f t="shared" si="19"/>
        <v>0</v>
      </c>
      <c r="AU21" s="197">
        <f t="shared" si="19"/>
        <v>0</v>
      </c>
      <c r="AV21" s="197">
        <f t="shared" si="19"/>
        <v>0</v>
      </c>
      <c r="AW21" s="197">
        <f t="shared" si="19"/>
        <v>0</v>
      </c>
      <c r="AX21" s="197">
        <f t="shared" si="19"/>
        <v>0</v>
      </c>
      <c r="AY21" s="197">
        <f t="shared" si="19"/>
        <v>0</v>
      </c>
      <c r="AZ21" s="197">
        <f t="shared" si="19"/>
        <v>0</v>
      </c>
      <c r="BA21" s="197">
        <f t="shared" si="19"/>
        <v>0</v>
      </c>
      <c r="BB21" s="197">
        <f t="shared" si="19"/>
        <v>0</v>
      </c>
      <c r="BC21" s="197">
        <f t="shared" si="19"/>
        <v>0</v>
      </c>
      <c r="BD21" s="197">
        <f t="shared" si="19"/>
        <v>0</v>
      </c>
      <c r="BE21" s="197">
        <f t="shared" si="19"/>
        <v>0</v>
      </c>
      <c r="BF21" s="197">
        <f t="shared" si="19"/>
        <v>0</v>
      </c>
      <c r="BG21" s="197">
        <f t="shared" si="19"/>
        <v>0</v>
      </c>
      <c r="BH21" s="197">
        <f t="shared" si="19"/>
        <v>0</v>
      </c>
      <c r="BI21" s="197">
        <f t="shared" si="19"/>
        <v>0</v>
      </c>
      <c r="BJ21" s="197">
        <f t="shared" si="19"/>
        <v>0</v>
      </c>
      <c r="BK21" s="197">
        <f t="shared" si="19"/>
        <v>0</v>
      </c>
      <c r="BL21" s="197">
        <f t="shared" si="19"/>
        <v>0</v>
      </c>
      <c r="BM21" s="197">
        <f t="shared" si="19"/>
        <v>0</v>
      </c>
      <c r="BN21" s="197">
        <f t="shared" si="19"/>
        <v>0</v>
      </c>
      <c r="BO21" s="197">
        <f t="shared" si="19"/>
        <v>0</v>
      </c>
      <c r="BP21" s="197">
        <f t="shared" si="19"/>
        <v>0</v>
      </c>
      <c r="BQ21" s="197">
        <f t="shared" si="19"/>
        <v>0</v>
      </c>
      <c r="BR21" s="197">
        <f t="shared" si="19"/>
        <v>0</v>
      </c>
      <c r="BS21" s="197">
        <f t="shared" si="19"/>
        <v>0</v>
      </c>
      <c r="BT21" s="197">
        <f t="shared" si="19"/>
        <v>0</v>
      </c>
      <c r="BU21" s="197">
        <f t="shared" si="19"/>
        <v>0</v>
      </c>
      <c r="BV21" s="197">
        <f t="shared" si="19"/>
        <v>0</v>
      </c>
      <c r="BW21" s="197">
        <f t="shared" si="19"/>
        <v>0</v>
      </c>
      <c r="BX21" s="197">
        <f t="shared" si="19"/>
        <v>0</v>
      </c>
      <c r="BY21" s="197">
        <f t="shared" si="19"/>
        <v>0</v>
      </c>
      <c r="BZ21" s="197">
        <f t="shared" si="19"/>
        <v>0</v>
      </c>
      <c r="CA21" s="197">
        <f t="shared" si="19"/>
        <v>0</v>
      </c>
      <c r="CB21" s="197">
        <f t="shared" si="19"/>
        <v>0</v>
      </c>
      <c r="CC21" s="197">
        <f t="shared" si="19"/>
        <v>0</v>
      </c>
      <c r="CD21" s="197">
        <f t="shared" si="19"/>
        <v>0</v>
      </c>
      <c r="CE21" s="197">
        <f t="shared" si="19"/>
        <v>0</v>
      </c>
      <c r="CF21" s="197">
        <f t="shared" si="19"/>
        <v>0</v>
      </c>
      <c r="CG21" s="197">
        <f t="shared" si="19"/>
        <v>0</v>
      </c>
      <c r="CH21" s="197">
        <f t="shared" si="19"/>
        <v>0</v>
      </c>
      <c r="CI21" s="197">
        <f t="shared" si="19"/>
        <v>0</v>
      </c>
      <c r="CJ21" s="197">
        <f t="shared" si="19"/>
        <v>0</v>
      </c>
      <c r="CK21" s="197">
        <f t="shared" si="19"/>
        <v>0</v>
      </c>
      <c r="CL21" s="197">
        <f t="shared" si="19"/>
        <v>0</v>
      </c>
      <c r="CM21" s="197">
        <f t="shared" si="19"/>
        <v>0</v>
      </c>
      <c r="CN21" s="197">
        <f t="shared" ref="CN21:DC21" si="20">CN11*CN19</f>
        <v>0</v>
      </c>
      <c r="CO21" s="197">
        <f t="shared" si="20"/>
        <v>0</v>
      </c>
      <c r="CP21" s="197">
        <f t="shared" si="20"/>
        <v>0</v>
      </c>
      <c r="CQ21" s="197">
        <f t="shared" si="20"/>
        <v>0</v>
      </c>
      <c r="CR21" s="197">
        <f t="shared" si="20"/>
        <v>0</v>
      </c>
      <c r="CS21" s="197">
        <f t="shared" si="20"/>
        <v>0</v>
      </c>
      <c r="CT21" s="197">
        <f t="shared" si="20"/>
        <v>0</v>
      </c>
      <c r="CU21" s="197">
        <f t="shared" si="20"/>
        <v>0</v>
      </c>
      <c r="CV21" s="197">
        <f t="shared" si="20"/>
        <v>0</v>
      </c>
      <c r="CW21" s="197">
        <f t="shared" si="20"/>
        <v>0</v>
      </c>
      <c r="CX21" s="197">
        <f t="shared" si="20"/>
        <v>0</v>
      </c>
      <c r="CY21" s="197">
        <f t="shared" si="20"/>
        <v>0</v>
      </c>
      <c r="CZ21" s="197">
        <f t="shared" si="20"/>
        <v>0</v>
      </c>
      <c r="DA21" s="197">
        <f t="shared" si="20"/>
        <v>0</v>
      </c>
      <c r="DB21" s="197">
        <f t="shared" si="20"/>
        <v>0</v>
      </c>
      <c r="DC21" s="197">
        <f t="shared" si="20"/>
        <v>0</v>
      </c>
    </row>
    <row r="23" spans="2:107" x14ac:dyDescent="0.15">
      <c r="B23" s="1137" t="s">
        <v>849</v>
      </c>
      <c r="C23" s="1138"/>
      <c r="D23" s="1138"/>
      <c r="E23" s="1138"/>
      <c r="F23" s="1155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</row>
    <row r="24" spans="2:107" s="376" customFormat="1" x14ac:dyDescent="0.15">
      <c r="B24" s="175"/>
      <c r="C24" s="176"/>
      <c r="D24" s="176"/>
      <c r="E24" s="176"/>
      <c r="F24" s="177"/>
      <c r="G24" s="178" t="s">
        <v>31</v>
      </c>
      <c r="H24" s="179" t="s">
        <v>416</v>
      </c>
      <c r="I24" s="179" t="s">
        <v>417</v>
      </c>
      <c r="J24" s="179" t="s">
        <v>418</v>
      </c>
      <c r="K24" s="179" t="s">
        <v>419</v>
      </c>
      <c r="L24" s="179" t="s">
        <v>420</v>
      </c>
      <c r="M24" s="179" t="s">
        <v>421</v>
      </c>
      <c r="N24" s="179" t="s">
        <v>422</v>
      </c>
      <c r="O24" s="179" t="s">
        <v>423</v>
      </c>
      <c r="P24" s="179" t="s">
        <v>424</v>
      </c>
      <c r="Q24" s="179" t="s">
        <v>425</v>
      </c>
      <c r="R24" s="179" t="s">
        <v>426</v>
      </c>
      <c r="S24" s="179" t="s">
        <v>427</v>
      </c>
      <c r="T24" s="179" t="s">
        <v>428</v>
      </c>
      <c r="U24" s="179" t="s">
        <v>429</v>
      </c>
      <c r="V24" s="179" t="s">
        <v>430</v>
      </c>
      <c r="W24" s="179" t="s">
        <v>431</v>
      </c>
      <c r="X24" s="179" t="s">
        <v>432</v>
      </c>
      <c r="Y24" s="179" t="s">
        <v>433</v>
      </c>
      <c r="Z24" s="179" t="s">
        <v>434</v>
      </c>
      <c r="AA24" s="179" t="s">
        <v>435</v>
      </c>
      <c r="AB24" s="179" t="s">
        <v>1615</v>
      </c>
      <c r="AC24" s="179" t="s">
        <v>1616</v>
      </c>
      <c r="AD24" s="179" t="s">
        <v>1617</v>
      </c>
      <c r="AE24" s="179" t="s">
        <v>1618</v>
      </c>
      <c r="AF24" s="179" t="s">
        <v>1619</v>
      </c>
      <c r="AG24" s="179" t="s">
        <v>1620</v>
      </c>
      <c r="AH24" s="179" t="s">
        <v>1621</v>
      </c>
      <c r="AI24" s="179" t="s">
        <v>1622</v>
      </c>
      <c r="AJ24" s="179" t="s">
        <v>1623</v>
      </c>
      <c r="AK24" s="179" t="s">
        <v>1624</v>
      </c>
      <c r="AL24" s="179" t="s">
        <v>1625</v>
      </c>
      <c r="AM24" s="179" t="s">
        <v>1626</v>
      </c>
      <c r="AN24" s="179" t="s">
        <v>1627</v>
      </c>
      <c r="AO24" s="179" t="s">
        <v>1628</v>
      </c>
      <c r="AP24" s="179" t="s">
        <v>1629</v>
      </c>
      <c r="AQ24" s="179" t="s">
        <v>1630</v>
      </c>
      <c r="AR24" s="179" t="s">
        <v>1631</v>
      </c>
      <c r="AS24" s="179" t="s">
        <v>1632</v>
      </c>
      <c r="AT24" s="179" t="s">
        <v>1633</v>
      </c>
      <c r="AU24" s="179" t="s">
        <v>1634</v>
      </c>
      <c r="AV24" s="179" t="s">
        <v>1635</v>
      </c>
      <c r="AW24" s="179" t="s">
        <v>1636</v>
      </c>
      <c r="AX24" s="179" t="s">
        <v>1637</v>
      </c>
      <c r="AY24" s="179" t="s">
        <v>1638</v>
      </c>
      <c r="AZ24" s="179" t="s">
        <v>1639</v>
      </c>
      <c r="BA24" s="179" t="s">
        <v>1640</v>
      </c>
      <c r="BB24" s="179" t="s">
        <v>1641</v>
      </c>
      <c r="BC24" s="179" t="s">
        <v>1642</v>
      </c>
      <c r="BD24" s="179" t="s">
        <v>1643</v>
      </c>
      <c r="BE24" s="179" t="s">
        <v>1644</v>
      </c>
      <c r="BF24" s="179" t="s">
        <v>1645</v>
      </c>
      <c r="BG24" s="179" t="s">
        <v>1646</v>
      </c>
      <c r="BH24" s="179" t="s">
        <v>1647</v>
      </c>
      <c r="BI24" s="179" t="s">
        <v>1648</v>
      </c>
      <c r="BJ24" s="179" t="s">
        <v>1649</v>
      </c>
      <c r="BK24" s="179" t="s">
        <v>1650</v>
      </c>
      <c r="BL24" s="179" t="s">
        <v>1651</v>
      </c>
      <c r="BM24" s="179" t="s">
        <v>1652</v>
      </c>
      <c r="BN24" s="179" t="s">
        <v>1653</v>
      </c>
      <c r="BO24" s="179" t="s">
        <v>1654</v>
      </c>
      <c r="BP24" s="179" t="s">
        <v>1655</v>
      </c>
      <c r="BQ24" s="179" t="s">
        <v>1656</v>
      </c>
      <c r="BR24" s="179" t="s">
        <v>1657</v>
      </c>
      <c r="BS24" s="179" t="s">
        <v>1658</v>
      </c>
      <c r="BT24" s="179" t="s">
        <v>1659</v>
      </c>
      <c r="BU24" s="179" t="s">
        <v>1660</v>
      </c>
      <c r="BV24" s="179" t="s">
        <v>1661</v>
      </c>
      <c r="BW24" s="179" t="s">
        <v>1662</v>
      </c>
      <c r="BX24" s="179" t="s">
        <v>1663</v>
      </c>
      <c r="BY24" s="179" t="s">
        <v>1664</v>
      </c>
      <c r="BZ24" s="179" t="s">
        <v>1665</v>
      </c>
      <c r="CA24" s="179" t="s">
        <v>1666</v>
      </c>
      <c r="CB24" s="179" t="s">
        <v>1667</v>
      </c>
      <c r="CC24" s="179" t="s">
        <v>1668</v>
      </c>
      <c r="CD24" s="179" t="s">
        <v>1669</v>
      </c>
      <c r="CE24" s="179" t="s">
        <v>1670</v>
      </c>
      <c r="CF24" s="179" t="s">
        <v>1671</v>
      </c>
      <c r="CG24" s="179" t="s">
        <v>1672</v>
      </c>
      <c r="CH24" s="179" t="s">
        <v>1673</v>
      </c>
      <c r="CI24" s="179" t="s">
        <v>1674</v>
      </c>
      <c r="CJ24" s="179" t="s">
        <v>1675</v>
      </c>
      <c r="CK24" s="179" t="s">
        <v>1676</v>
      </c>
      <c r="CL24" s="179" t="s">
        <v>1677</v>
      </c>
      <c r="CM24" s="179" t="s">
        <v>1678</v>
      </c>
      <c r="CN24" s="179" t="s">
        <v>1679</v>
      </c>
      <c r="CO24" s="179" t="s">
        <v>1680</v>
      </c>
      <c r="CP24" s="179" t="s">
        <v>1681</v>
      </c>
      <c r="CQ24" s="179" t="s">
        <v>1682</v>
      </c>
      <c r="CR24" s="179" t="s">
        <v>1683</v>
      </c>
      <c r="CS24" s="179" t="s">
        <v>1684</v>
      </c>
      <c r="CT24" s="179" t="s">
        <v>1685</v>
      </c>
      <c r="CU24" s="179" t="s">
        <v>1686</v>
      </c>
      <c r="CV24" s="179" t="s">
        <v>1687</v>
      </c>
      <c r="CW24" s="179" t="s">
        <v>1688</v>
      </c>
      <c r="CX24" s="179" t="s">
        <v>1689</v>
      </c>
      <c r="CY24" s="179" t="s">
        <v>1690</v>
      </c>
      <c r="CZ24" s="179" t="s">
        <v>1691</v>
      </c>
      <c r="DA24" s="179" t="s">
        <v>1692</v>
      </c>
      <c r="DB24" s="179" t="s">
        <v>1693</v>
      </c>
      <c r="DC24" s="179" t="s">
        <v>1694</v>
      </c>
    </row>
    <row r="25" spans="2:107" x14ac:dyDescent="0.15">
      <c r="B25" s="175">
        <f>B21+1</f>
        <v>11</v>
      </c>
      <c r="C25" s="180" t="s">
        <v>352</v>
      </c>
      <c r="D25" s="180"/>
      <c r="E25" s="181"/>
      <c r="F25" s="182"/>
      <c r="G25" s="183"/>
      <c r="H25" s="717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  <c r="BF25" s="618"/>
      <c r="BG25" s="618"/>
      <c r="BH25" s="618"/>
      <c r="BI25" s="618"/>
      <c r="BJ25" s="618"/>
      <c r="BK25" s="618"/>
      <c r="BL25" s="618"/>
      <c r="BM25" s="618"/>
      <c r="BN25" s="618"/>
      <c r="BO25" s="618"/>
      <c r="BP25" s="618"/>
      <c r="BQ25" s="618"/>
      <c r="BR25" s="618"/>
      <c r="BS25" s="618"/>
      <c r="BT25" s="618"/>
      <c r="BU25" s="618"/>
      <c r="BV25" s="618"/>
      <c r="BW25" s="618"/>
      <c r="BX25" s="618"/>
      <c r="BY25" s="618"/>
      <c r="BZ25" s="618"/>
      <c r="CA25" s="618"/>
      <c r="CB25" s="618"/>
      <c r="CC25" s="618"/>
      <c r="CD25" s="618"/>
      <c r="CE25" s="618"/>
      <c r="CF25" s="618"/>
      <c r="CG25" s="618"/>
      <c r="CH25" s="618"/>
      <c r="CI25" s="618"/>
      <c r="CJ25" s="618"/>
      <c r="CK25" s="618"/>
      <c r="CL25" s="618"/>
      <c r="CM25" s="618"/>
      <c r="CN25" s="618"/>
      <c r="CO25" s="618"/>
      <c r="CP25" s="618"/>
      <c r="CQ25" s="618"/>
      <c r="CR25" s="618"/>
      <c r="CS25" s="618"/>
      <c r="CT25" s="618"/>
      <c r="CU25" s="618"/>
      <c r="CV25" s="618"/>
      <c r="CW25" s="618"/>
      <c r="CX25" s="618"/>
      <c r="CY25" s="618"/>
      <c r="CZ25" s="618"/>
      <c r="DA25" s="618"/>
      <c r="DB25" s="618"/>
      <c r="DC25" s="618"/>
    </row>
    <row r="26" spans="2:107" ht="17" x14ac:dyDescent="0.15">
      <c r="B26" s="175">
        <f>B25+1</f>
        <v>12</v>
      </c>
      <c r="C26" s="180" t="s">
        <v>436</v>
      </c>
      <c r="D26" s="180"/>
      <c r="E26" s="185" t="s">
        <v>437</v>
      </c>
      <c r="F26" s="186" t="s">
        <v>400</v>
      </c>
      <c r="G26" s="188">
        <f>SUM(H26:DC26)</f>
        <v>0</v>
      </c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598"/>
      <c r="BL26" s="598"/>
      <c r="BM26" s="598"/>
      <c r="BN26" s="598"/>
      <c r="BO26" s="598"/>
      <c r="BP26" s="598"/>
      <c r="BQ26" s="598"/>
      <c r="BR26" s="598"/>
      <c r="BS26" s="598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598"/>
      <c r="CE26" s="598"/>
      <c r="CF26" s="598"/>
      <c r="CG26" s="598"/>
      <c r="CH26" s="598"/>
      <c r="CI26" s="598"/>
      <c r="CJ26" s="598"/>
      <c r="CK26" s="598"/>
      <c r="CL26" s="598"/>
      <c r="CM26" s="598"/>
      <c r="CN26" s="598"/>
      <c r="CO26" s="598"/>
      <c r="CP26" s="598"/>
      <c r="CQ26" s="598"/>
      <c r="CR26" s="598"/>
      <c r="CS26" s="598"/>
      <c r="CT26" s="598"/>
      <c r="CU26" s="598"/>
      <c r="CV26" s="598"/>
      <c r="CW26" s="598"/>
      <c r="CX26" s="598"/>
      <c r="CY26" s="598"/>
      <c r="CZ26" s="598"/>
      <c r="DA26" s="598"/>
      <c r="DB26" s="598"/>
      <c r="DC26" s="598"/>
    </row>
    <row r="27" spans="2:107" ht="17" x14ac:dyDescent="0.15">
      <c r="B27" s="175">
        <f>B26+1</f>
        <v>13</v>
      </c>
      <c r="C27" s="180" t="s">
        <v>438</v>
      </c>
      <c r="D27" s="180"/>
      <c r="E27" s="185" t="s">
        <v>439</v>
      </c>
      <c r="F27" s="186" t="s">
        <v>445</v>
      </c>
      <c r="G27" s="188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39"/>
      <c r="V27" s="639"/>
      <c r="W27" s="639"/>
      <c r="X27" s="639"/>
      <c r="Y27" s="639"/>
      <c r="Z27" s="639"/>
      <c r="AA27" s="639"/>
      <c r="AB27" s="639"/>
      <c r="AC27" s="639"/>
      <c r="AD27" s="639"/>
      <c r="AE27" s="639"/>
      <c r="AF27" s="639"/>
      <c r="AG27" s="639"/>
      <c r="AH27" s="639"/>
      <c r="AI27" s="639"/>
      <c r="AJ27" s="639"/>
      <c r="AK27" s="639"/>
      <c r="AL27" s="639"/>
      <c r="AM27" s="639"/>
      <c r="AN27" s="639"/>
      <c r="AO27" s="639"/>
      <c r="AP27" s="639"/>
      <c r="AQ27" s="639"/>
      <c r="AR27" s="639"/>
      <c r="AS27" s="639"/>
      <c r="AT27" s="639"/>
      <c r="AU27" s="639"/>
      <c r="AV27" s="639"/>
      <c r="AW27" s="639"/>
      <c r="AX27" s="639"/>
      <c r="AY27" s="639"/>
      <c r="AZ27" s="639"/>
      <c r="BA27" s="639"/>
      <c r="BB27" s="639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639"/>
      <c r="CH27" s="639"/>
      <c r="CI27" s="639"/>
      <c r="CJ27" s="639"/>
      <c r="CK27" s="639"/>
      <c r="CL27" s="639"/>
      <c r="CM27" s="639"/>
      <c r="CN27" s="63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</row>
    <row r="28" spans="2:107" ht="17" x14ac:dyDescent="0.15">
      <c r="B28" s="175">
        <f>B27+1</f>
        <v>14</v>
      </c>
      <c r="C28" s="180" t="s">
        <v>16</v>
      </c>
      <c r="D28" s="180"/>
      <c r="E28" s="185"/>
      <c r="F28" s="186" t="s">
        <v>399</v>
      </c>
      <c r="G28" s="188">
        <f>SUM(H28:DC28)</f>
        <v>0</v>
      </c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598"/>
      <c r="CP28" s="598"/>
      <c r="CQ28" s="598"/>
      <c r="CR28" s="598"/>
      <c r="CS28" s="598"/>
      <c r="CT28" s="598"/>
      <c r="CU28" s="598"/>
      <c r="CV28" s="598"/>
      <c r="CW28" s="598"/>
      <c r="CX28" s="598"/>
      <c r="CY28" s="598"/>
      <c r="CZ28" s="598"/>
      <c r="DA28" s="598"/>
      <c r="DB28" s="598"/>
      <c r="DC28" s="598"/>
    </row>
    <row r="29" spans="2:107" ht="17" x14ac:dyDescent="0.15">
      <c r="B29" s="175">
        <f>B28+1</f>
        <v>15</v>
      </c>
      <c r="C29" s="180" t="s">
        <v>361</v>
      </c>
      <c r="D29" s="180"/>
      <c r="E29" s="185" t="s">
        <v>362</v>
      </c>
      <c r="F29" s="186" t="s">
        <v>384</v>
      </c>
      <c r="G29" s="195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7" x14ac:dyDescent="0.15">
      <c r="B30" s="1186">
        <f>B29+1</f>
        <v>16</v>
      </c>
      <c r="C30" s="180" t="s">
        <v>441</v>
      </c>
      <c r="D30" s="180"/>
      <c r="E30" s="185"/>
      <c r="F30" s="186" t="s">
        <v>446</v>
      </c>
      <c r="G30" s="195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  <c r="S30" s="639"/>
      <c r="T30" s="639"/>
      <c r="U30" s="639"/>
      <c r="V30" s="639"/>
      <c r="W30" s="639"/>
      <c r="X30" s="639"/>
      <c r="Y30" s="639"/>
      <c r="Z30" s="639"/>
      <c r="AA30" s="639"/>
      <c r="AB30" s="639"/>
      <c r="AC30" s="639"/>
      <c r="AD30" s="639"/>
      <c r="AE30" s="639"/>
      <c r="AF30" s="639"/>
      <c r="AG30" s="639"/>
      <c r="AH30" s="639"/>
      <c r="AI30" s="639"/>
      <c r="AJ30" s="639"/>
      <c r="AK30" s="639"/>
      <c r="AL30" s="639"/>
      <c r="AM30" s="639"/>
      <c r="AN30" s="639"/>
      <c r="AO30" s="639"/>
      <c r="AP30" s="639"/>
      <c r="AQ30" s="639"/>
      <c r="AR30" s="639"/>
      <c r="AS30" s="639"/>
      <c r="AT30" s="639"/>
      <c r="AU30" s="639"/>
      <c r="AV30" s="639"/>
      <c r="AW30" s="639"/>
      <c r="AX30" s="639"/>
      <c r="AY30" s="639"/>
      <c r="AZ30" s="639"/>
      <c r="BA30" s="639"/>
      <c r="BB30" s="639"/>
      <c r="BC30" s="639"/>
      <c r="BD30" s="639"/>
      <c r="BE30" s="639"/>
      <c r="BF30" s="639"/>
      <c r="BG30" s="639"/>
      <c r="BH30" s="639"/>
      <c r="BI30" s="639"/>
      <c r="BJ30" s="639"/>
      <c r="BK30" s="639"/>
      <c r="BL30" s="639"/>
      <c r="BM30" s="639"/>
      <c r="BN30" s="639"/>
      <c r="BO30" s="639"/>
      <c r="BP30" s="639"/>
      <c r="BQ30" s="639"/>
      <c r="BR30" s="639"/>
      <c r="BS30" s="639"/>
      <c r="BT30" s="639"/>
      <c r="BU30" s="639"/>
      <c r="BV30" s="639"/>
      <c r="BW30" s="639"/>
      <c r="BX30" s="639"/>
      <c r="BY30" s="639"/>
      <c r="BZ30" s="639"/>
      <c r="CA30" s="639"/>
      <c r="CB30" s="639"/>
      <c r="CC30" s="639"/>
      <c r="CD30" s="639"/>
      <c r="CE30" s="639"/>
      <c r="CF30" s="639"/>
      <c r="CG30" s="639"/>
      <c r="CH30" s="639"/>
      <c r="CI30" s="639"/>
      <c r="CJ30" s="639"/>
      <c r="CK30" s="639"/>
      <c r="CL30" s="639"/>
      <c r="CM30" s="639"/>
      <c r="CN30" s="639"/>
      <c r="CO30" s="639"/>
      <c r="CP30" s="639"/>
      <c r="CQ30" s="639"/>
      <c r="CR30" s="639"/>
      <c r="CS30" s="639"/>
      <c r="CT30" s="639"/>
      <c r="CU30" s="639"/>
      <c r="CV30" s="639"/>
      <c r="CW30" s="639"/>
      <c r="CX30" s="639"/>
      <c r="CY30" s="639"/>
      <c r="CZ30" s="639"/>
      <c r="DA30" s="639"/>
      <c r="DB30" s="639"/>
      <c r="DC30" s="639"/>
    </row>
    <row r="31" spans="2:107" ht="17" x14ac:dyDescent="0.15">
      <c r="B31" s="1188"/>
      <c r="C31" s="180" t="s">
        <v>443</v>
      </c>
      <c r="D31" s="180"/>
      <c r="E31" s="185" t="s">
        <v>362</v>
      </c>
      <c r="F31" s="186" t="s">
        <v>447</v>
      </c>
      <c r="G31" s="195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15">
      <c r="B32" s="1186">
        <f>B30+1</f>
        <v>17</v>
      </c>
      <c r="C32" s="180" t="s">
        <v>364</v>
      </c>
      <c r="D32" s="180"/>
      <c r="E32" s="185" t="s">
        <v>365</v>
      </c>
      <c r="F32" s="186"/>
      <c r="G32" s="190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  <c r="AC32" s="596"/>
      <c r="AD32" s="596"/>
      <c r="AE32" s="596"/>
      <c r="AF32" s="596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96"/>
      <c r="BB32" s="596"/>
      <c r="BC32" s="596"/>
      <c r="BD32" s="596"/>
      <c r="BE32" s="596"/>
      <c r="BF32" s="596"/>
      <c r="BG32" s="596"/>
      <c r="BH32" s="596"/>
      <c r="BI32" s="596"/>
      <c r="BJ32" s="596"/>
      <c r="BK32" s="596"/>
      <c r="BL32" s="596"/>
      <c r="BM32" s="596"/>
      <c r="BN32" s="596"/>
      <c r="BO32" s="596"/>
      <c r="BP32" s="596"/>
      <c r="BQ32" s="596"/>
      <c r="BR32" s="596"/>
      <c r="BS32" s="596"/>
      <c r="BT32" s="596"/>
      <c r="BU32" s="596"/>
      <c r="BV32" s="596"/>
      <c r="BW32" s="596"/>
      <c r="BX32" s="596"/>
      <c r="BY32" s="596"/>
      <c r="BZ32" s="596"/>
      <c r="CA32" s="596"/>
      <c r="CB32" s="596"/>
      <c r="CC32" s="596"/>
      <c r="CD32" s="596"/>
      <c r="CE32" s="596"/>
      <c r="CF32" s="596"/>
      <c r="CG32" s="596"/>
      <c r="CH32" s="596"/>
      <c r="CI32" s="596"/>
      <c r="CJ32" s="596"/>
      <c r="CK32" s="596"/>
      <c r="CL32" s="596"/>
      <c r="CM32" s="596"/>
      <c r="CN32" s="596"/>
      <c r="CO32" s="596"/>
      <c r="CP32" s="596"/>
      <c r="CQ32" s="596"/>
      <c r="CR32" s="596"/>
      <c r="CS32" s="596"/>
      <c r="CT32" s="596"/>
      <c r="CU32" s="596"/>
      <c r="CV32" s="596"/>
      <c r="CW32" s="596"/>
      <c r="CX32" s="596"/>
      <c r="CY32" s="596"/>
      <c r="CZ32" s="596"/>
      <c r="DA32" s="596"/>
      <c r="DB32" s="596"/>
      <c r="DC32" s="596"/>
    </row>
    <row r="33" spans="2:107" x14ac:dyDescent="0.15">
      <c r="B33" s="1187"/>
      <c r="C33" s="191" t="s">
        <v>366</v>
      </c>
      <c r="D33" s="191"/>
      <c r="E33" s="192" t="s">
        <v>367</v>
      </c>
      <c r="F33" s="186"/>
      <c r="G33" s="190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  <c r="BF33" s="597"/>
      <c r="BG33" s="597"/>
      <c r="BH33" s="597"/>
      <c r="BI33" s="597"/>
      <c r="BJ33" s="597"/>
      <c r="BK33" s="597"/>
      <c r="BL33" s="597"/>
      <c r="BM33" s="597"/>
      <c r="BN33" s="597"/>
      <c r="BO33" s="597"/>
      <c r="BP33" s="597"/>
      <c r="BQ33" s="597"/>
      <c r="BR33" s="597"/>
      <c r="BS33" s="597"/>
      <c r="BT33" s="597"/>
      <c r="BU33" s="597"/>
      <c r="BV33" s="597"/>
      <c r="BW33" s="597"/>
      <c r="BX33" s="597"/>
      <c r="BY33" s="597"/>
      <c r="BZ33" s="597"/>
      <c r="CA33" s="597"/>
      <c r="CB33" s="597"/>
      <c r="CC33" s="597"/>
      <c r="CD33" s="597"/>
      <c r="CE33" s="597"/>
      <c r="CF33" s="597"/>
      <c r="CG33" s="597"/>
      <c r="CH33" s="597"/>
      <c r="CI33" s="597"/>
      <c r="CJ33" s="597"/>
      <c r="CK33" s="597"/>
      <c r="CL33" s="597"/>
      <c r="CM33" s="597"/>
      <c r="CN33" s="597"/>
      <c r="CO33" s="597"/>
      <c r="CP33" s="597"/>
      <c r="CQ33" s="597"/>
      <c r="CR33" s="597"/>
      <c r="CS33" s="597"/>
      <c r="CT33" s="597"/>
      <c r="CU33" s="597"/>
      <c r="CV33" s="597"/>
      <c r="CW33" s="597"/>
      <c r="CX33" s="597"/>
      <c r="CY33" s="597"/>
      <c r="CZ33" s="597"/>
      <c r="DA33" s="597"/>
      <c r="DB33" s="597"/>
      <c r="DC33" s="597"/>
    </row>
    <row r="34" spans="2:107" ht="17" x14ac:dyDescent="0.15">
      <c r="B34" s="1188"/>
      <c r="C34" s="180" t="s">
        <v>368</v>
      </c>
      <c r="D34" s="180"/>
      <c r="E34" s="185" t="s">
        <v>369</v>
      </c>
      <c r="F34" s="186" t="s">
        <v>385</v>
      </c>
      <c r="G34" s="190"/>
      <c r="H34" s="193">
        <f>H32*H33</f>
        <v>0</v>
      </c>
      <c r="I34" s="193">
        <f t="shared" ref="I34:AA34" si="27">I32*I33</f>
        <v>0</v>
      </c>
      <c r="J34" s="193">
        <f t="shared" si="27"/>
        <v>0</v>
      </c>
      <c r="K34" s="193">
        <f t="shared" si="27"/>
        <v>0</v>
      </c>
      <c r="L34" s="193">
        <f t="shared" si="27"/>
        <v>0</v>
      </c>
      <c r="M34" s="193">
        <f t="shared" si="27"/>
        <v>0</v>
      </c>
      <c r="N34" s="193">
        <f t="shared" si="27"/>
        <v>0</v>
      </c>
      <c r="O34" s="193">
        <f t="shared" si="27"/>
        <v>0</v>
      </c>
      <c r="P34" s="193">
        <f t="shared" si="27"/>
        <v>0</v>
      </c>
      <c r="Q34" s="193">
        <f t="shared" si="27"/>
        <v>0</v>
      </c>
      <c r="R34" s="193">
        <f t="shared" si="27"/>
        <v>0</v>
      </c>
      <c r="S34" s="193">
        <f t="shared" si="27"/>
        <v>0</v>
      </c>
      <c r="T34" s="193">
        <f t="shared" si="27"/>
        <v>0</v>
      </c>
      <c r="U34" s="193">
        <f t="shared" si="27"/>
        <v>0</v>
      </c>
      <c r="V34" s="193">
        <f t="shared" si="27"/>
        <v>0</v>
      </c>
      <c r="W34" s="193">
        <f t="shared" si="27"/>
        <v>0</v>
      </c>
      <c r="X34" s="193">
        <f t="shared" si="27"/>
        <v>0</v>
      </c>
      <c r="Y34" s="193">
        <f t="shared" si="27"/>
        <v>0</v>
      </c>
      <c r="Z34" s="193">
        <f t="shared" si="27"/>
        <v>0</v>
      </c>
      <c r="AA34" s="193">
        <f t="shared" si="27"/>
        <v>0</v>
      </c>
      <c r="AB34" s="193">
        <f t="shared" ref="AB34:CM34" si="28">AB32*AB33</f>
        <v>0</v>
      </c>
      <c r="AC34" s="193">
        <f t="shared" si="28"/>
        <v>0</v>
      </c>
      <c r="AD34" s="193">
        <f t="shared" si="28"/>
        <v>0</v>
      </c>
      <c r="AE34" s="193">
        <f t="shared" si="28"/>
        <v>0</v>
      </c>
      <c r="AF34" s="193">
        <f t="shared" si="28"/>
        <v>0</v>
      </c>
      <c r="AG34" s="193">
        <f t="shared" si="28"/>
        <v>0</v>
      </c>
      <c r="AH34" s="193">
        <f t="shared" si="28"/>
        <v>0</v>
      </c>
      <c r="AI34" s="193">
        <f t="shared" si="28"/>
        <v>0</v>
      </c>
      <c r="AJ34" s="193">
        <f t="shared" si="28"/>
        <v>0</v>
      </c>
      <c r="AK34" s="193">
        <f t="shared" si="28"/>
        <v>0</v>
      </c>
      <c r="AL34" s="193">
        <f t="shared" si="28"/>
        <v>0</v>
      </c>
      <c r="AM34" s="193">
        <f t="shared" si="28"/>
        <v>0</v>
      </c>
      <c r="AN34" s="193">
        <f t="shared" si="28"/>
        <v>0</v>
      </c>
      <c r="AO34" s="193">
        <f t="shared" si="28"/>
        <v>0</v>
      </c>
      <c r="AP34" s="193">
        <f t="shared" si="28"/>
        <v>0</v>
      </c>
      <c r="AQ34" s="193">
        <f t="shared" si="28"/>
        <v>0</v>
      </c>
      <c r="AR34" s="193">
        <f t="shared" si="28"/>
        <v>0</v>
      </c>
      <c r="AS34" s="193">
        <f t="shared" si="28"/>
        <v>0</v>
      </c>
      <c r="AT34" s="193">
        <f t="shared" si="28"/>
        <v>0</v>
      </c>
      <c r="AU34" s="193">
        <f t="shared" si="28"/>
        <v>0</v>
      </c>
      <c r="AV34" s="193">
        <f t="shared" si="28"/>
        <v>0</v>
      </c>
      <c r="AW34" s="193">
        <f t="shared" si="28"/>
        <v>0</v>
      </c>
      <c r="AX34" s="193">
        <f t="shared" si="28"/>
        <v>0</v>
      </c>
      <c r="AY34" s="193">
        <f t="shared" si="28"/>
        <v>0</v>
      </c>
      <c r="AZ34" s="193">
        <f t="shared" si="28"/>
        <v>0</v>
      </c>
      <c r="BA34" s="193">
        <f t="shared" si="28"/>
        <v>0</v>
      </c>
      <c r="BB34" s="193">
        <f t="shared" si="28"/>
        <v>0</v>
      </c>
      <c r="BC34" s="193">
        <f t="shared" si="28"/>
        <v>0</v>
      </c>
      <c r="BD34" s="193">
        <f t="shared" si="28"/>
        <v>0</v>
      </c>
      <c r="BE34" s="193">
        <f t="shared" si="28"/>
        <v>0</v>
      </c>
      <c r="BF34" s="193">
        <f t="shared" si="28"/>
        <v>0</v>
      </c>
      <c r="BG34" s="193">
        <f t="shared" si="28"/>
        <v>0</v>
      </c>
      <c r="BH34" s="193">
        <f t="shared" si="28"/>
        <v>0</v>
      </c>
      <c r="BI34" s="193">
        <f t="shared" si="28"/>
        <v>0</v>
      </c>
      <c r="BJ34" s="193">
        <f t="shared" si="28"/>
        <v>0</v>
      </c>
      <c r="BK34" s="193">
        <f t="shared" si="28"/>
        <v>0</v>
      </c>
      <c r="BL34" s="193">
        <f t="shared" si="28"/>
        <v>0</v>
      </c>
      <c r="BM34" s="193">
        <f t="shared" si="28"/>
        <v>0</v>
      </c>
      <c r="BN34" s="193">
        <f t="shared" si="28"/>
        <v>0</v>
      </c>
      <c r="BO34" s="193">
        <f t="shared" si="28"/>
        <v>0</v>
      </c>
      <c r="BP34" s="193">
        <f t="shared" si="28"/>
        <v>0</v>
      </c>
      <c r="BQ34" s="193">
        <f t="shared" si="28"/>
        <v>0</v>
      </c>
      <c r="BR34" s="193">
        <f t="shared" si="28"/>
        <v>0</v>
      </c>
      <c r="BS34" s="193">
        <f t="shared" si="28"/>
        <v>0</v>
      </c>
      <c r="BT34" s="193">
        <f t="shared" si="28"/>
        <v>0</v>
      </c>
      <c r="BU34" s="193">
        <f t="shared" si="28"/>
        <v>0</v>
      </c>
      <c r="BV34" s="193">
        <f t="shared" si="28"/>
        <v>0</v>
      </c>
      <c r="BW34" s="193">
        <f t="shared" si="28"/>
        <v>0</v>
      </c>
      <c r="BX34" s="193">
        <f t="shared" si="28"/>
        <v>0</v>
      </c>
      <c r="BY34" s="193">
        <f t="shared" si="28"/>
        <v>0</v>
      </c>
      <c r="BZ34" s="193">
        <f t="shared" si="28"/>
        <v>0</v>
      </c>
      <c r="CA34" s="193">
        <f t="shared" si="28"/>
        <v>0</v>
      </c>
      <c r="CB34" s="193">
        <f t="shared" si="28"/>
        <v>0</v>
      </c>
      <c r="CC34" s="193">
        <f t="shared" si="28"/>
        <v>0</v>
      </c>
      <c r="CD34" s="193">
        <f t="shared" si="28"/>
        <v>0</v>
      </c>
      <c r="CE34" s="193">
        <f t="shared" si="28"/>
        <v>0</v>
      </c>
      <c r="CF34" s="193">
        <f t="shared" si="28"/>
        <v>0</v>
      </c>
      <c r="CG34" s="193">
        <f t="shared" si="28"/>
        <v>0</v>
      </c>
      <c r="CH34" s="193">
        <f t="shared" si="28"/>
        <v>0</v>
      </c>
      <c r="CI34" s="193">
        <f t="shared" si="28"/>
        <v>0</v>
      </c>
      <c r="CJ34" s="193">
        <f t="shared" si="28"/>
        <v>0</v>
      </c>
      <c r="CK34" s="193">
        <f t="shared" si="28"/>
        <v>0</v>
      </c>
      <c r="CL34" s="193">
        <f t="shared" si="28"/>
        <v>0</v>
      </c>
      <c r="CM34" s="193">
        <f t="shared" si="28"/>
        <v>0</v>
      </c>
      <c r="CN34" s="193">
        <f t="shared" ref="CN34:DC34" si="29">CN32*CN33</f>
        <v>0</v>
      </c>
      <c r="CO34" s="193">
        <f t="shared" si="29"/>
        <v>0</v>
      </c>
      <c r="CP34" s="193">
        <f t="shared" si="29"/>
        <v>0</v>
      </c>
      <c r="CQ34" s="193">
        <f t="shared" si="29"/>
        <v>0</v>
      </c>
      <c r="CR34" s="193">
        <f t="shared" si="29"/>
        <v>0</v>
      </c>
      <c r="CS34" s="193">
        <f t="shared" si="29"/>
        <v>0</v>
      </c>
      <c r="CT34" s="193">
        <f t="shared" si="29"/>
        <v>0</v>
      </c>
      <c r="CU34" s="193">
        <f t="shared" si="29"/>
        <v>0</v>
      </c>
      <c r="CV34" s="193">
        <f t="shared" si="29"/>
        <v>0</v>
      </c>
      <c r="CW34" s="193">
        <f t="shared" si="29"/>
        <v>0</v>
      </c>
      <c r="CX34" s="193">
        <f t="shared" si="29"/>
        <v>0</v>
      </c>
      <c r="CY34" s="193">
        <f t="shared" si="29"/>
        <v>0</v>
      </c>
      <c r="CZ34" s="193">
        <f t="shared" si="29"/>
        <v>0</v>
      </c>
      <c r="DA34" s="193">
        <f t="shared" si="29"/>
        <v>0</v>
      </c>
      <c r="DB34" s="193">
        <f t="shared" si="29"/>
        <v>0</v>
      </c>
      <c r="DC34" s="193">
        <f t="shared" si="29"/>
        <v>0</v>
      </c>
    </row>
    <row r="35" spans="2:107" x14ac:dyDescent="0.15">
      <c r="B35" s="1186">
        <f>B32+1</f>
        <v>18</v>
      </c>
      <c r="C35" s="180" t="s">
        <v>694</v>
      </c>
      <c r="D35" s="180"/>
      <c r="E35" s="185" t="s">
        <v>272</v>
      </c>
      <c r="F35" s="186" t="s">
        <v>689</v>
      </c>
      <c r="G35" s="283">
        <v>12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  <c r="BF35" s="598"/>
      <c r="BG35" s="598"/>
      <c r="BH35" s="598"/>
      <c r="BI35" s="598"/>
      <c r="BJ35" s="598"/>
      <c r="BK35" s="598"/>
      <c r="BL35" s="598"/>
      <c r="BM35" s="598"/>
      <c r="BN35" s="598"/>
      <c r="BO35" s="598"/>
      <c r="BP35" s="598"/>
      <c r="BQ35" s="598"/>
      <c r="BR35" s="598"/>
      <c r="BS35" s="598"/>
      <c r="BT35" s="598"/>
      <c r="BU35" s="598"/>
      <c r="BV35" s="598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8"/>
      <c r="CH35" s="598"/>
      <c r="CI35" s="598"/>
      <c r="CJ35" s="598"/>
      <c r="CK35" s="598"/>
      <c r="CL35" s="598"/>
      <c r="CM35" s="598"/>
      <c r="CN35" s="598"/>
      <c r="CO35" s="598"/>
      <c r="CP35" s="598"/>
      <c r="CQ35" s="598"/>
      <c r="CR35" s="598"/>
      <c r="CS35" s="598"/>
      <c r="CT35" s="598"/>
      <c r="CU35" s="598"/>
      <c r="CV35" s="598"/>
      <c r="CW35" s="598"/>
      <c r="CX35" s="598"/>
      <c r="CY35" s="598"/>
      <c r="CZ35" s="598"/>
      <c r="DA35" s="598"/>
      <c r="DB35" s="598"/>
      <c r="DC35" s="598"/>
    </row>
    <row r="36" spans="2:107" x14ac:dyDescent="0.15">
      <c r="B36" s="1187"/>
      <c r="C36" s="180" t="s">
        <v>695</v>
      </c>
      <c r="D36" s="180"/>
      <c r="E36" s="181" t="s">
        <v>692</v>
      </c>
      <c r="F36" s="186" t="s">
        <v>690</v>
      </c>
      <c r="G36" s="283">
        <v>22</v>
      </c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  <c r="BF36" s="598"/>
      <c r="BG36" s="598"/>
      <c r="BH36" s="598"/>
      <c r="BI36" s="598"/>
      <c r="BJ36" s="598"/>
      <c r="BK36" s="598"/>
      <c r="BL36" s="598"/>
      <c r="BM36" s="598"/>
      <c r="BN36" s="598"/>
      <c r="BO36" s="598"/>
      <c r="BP36" s="598"/>
      <c r="BQ36" s="598"/>
      <c r="BR36" s="598"/>
      <c r="BS36" s="598"/>
      <c r="BT36" s="598"/>
      <c r="BU36" s="598"/>
      <c r="BV36" s="598"/>
      <c r="BW36" s="598"/>
      <c r="BX36" s="598"/>
      <c r="BY36" s="598"/>
      <c r="BZ36" s="598"/>
      <c r="CA36" s="598"/>
      <c r="CB36" s="598"/>
      <c r="CC36" s="598"/>
      <c r="CD36" s="598"/>
      <c r="CE36" s="598"/>
      <c r="CF36" s="598"/>
      <c r="CG36" s="598"/>
      <c r="CH36" s="598"/>
      <c r="CI36" s="598"/>
      <c r="CJ36" s="598"/>
      <c r="CK36" s="598"/>
      <c r="CL36" s="598"/>
      <c r="CM36" s="598"/>
      <c r="CN36" s="598"/>
      <c r="CO36" s="598"/>
      <c r="CP36" s="598"/>
      <c r="CQ36" s="598"/>
      <c r="CR36" s="598"/>
      <c r="CS36" s="598"/>
      <c r="CT36" s="598"/>
      <c r="CU36" s="598"/>
      <c r="CV36" s="598"/>
      <c r="CW36" s="598"/>
      <c r="CX36" s="598"/>
      <c r="CY36" s="598"/>
      <c r="CZ36" s="598"/>
      <c r="DA36" s="598"/>
      <c r="DB36" s="598"/>
      <c r="DC36" s="598"/>
    </row>
    <row r="37" spans="2:107" x14ac:dyDescent="0.15">
      <c r="B37" s="1187"/>
      <c r="C37" s="180" t="s">
        <v>696</v>
      </c>
      <c r="D37" s="180"/>
      <c r="E37" s="181" t="s">
        <v>693</v>
      </c>
      <c r="F37" s="186" t="s">
        <v>691</v>
      </c>
      <c r="G37" s="283">
        <v>3</v>
      </c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  <c r="AK37" s="598"/>
      <c r="AL37" s="598"/>
      <c r="AM37" s="598"/>
      <c r="AN37" s="598"/>
      <c r="AO37" s="598"/>
      <c r="AP37" s="598"/>
      <c r="AQ37" s="598"/>
      <c r="AR37" s="598"/>
      <c r="AS37" s="598"/>
      <c r="AT37" s="598"/>
      <c r="AU37" s="598"/>
      <c r="AV37" s="598"/>
      <c r="AW37" s="598"/>
      <c r="AX37" s="598"/>
      <c r="AY37" s="598"/>
      <c r="AZ37" s="598"/>
      <c r="BA37" s="598"/>
      <c r="BB37" s="598"/>
      <c r="BC37" s="598"/>
      <c r="BD37" s="598"/>
      <c r="BE37" s="598"/>
      <c r="BF37" s="598"/>
      <c r="BG37" s="598"/>
      <c r="BH37" s="598"/>
      <c r="BI37" s="598"/>
      <c r="BJ37" s="598"/>
      <c r="BK37" s="598"/>
      <c r="BL37" s="598"/>
      <c r="BM37" s="598"/>
      <c r="BN37" s="598"/>
      <c r="BO37" s="598"/>
      <c r="BP37" s="598"/>
      <c r="BQ37" s="598"/>
      <c r="BR37" s="598"/>
      <c r="BS37" s="598"/>
      <c r="BT37" s="598"/>
      <c r="BU37" s="598"/>
      <c r="BV37" s="598"/>
      <c r="BW37" s="598"/>
      <c r="BX37" s="598"/>
      <c r="BY37" s="598"/>
      <c r="BZ37" s="598"/>
      <c r="CA37" s="598"/>
      <c r="CB37" s="598"/>
      <c r="CC37" s="598"/>
      <c r="CD37" s="598"/>
      <c r="CE37" s="598"/>
      <c r="CF37" s="598"/>
      <c r="CG37" s="598"/>
      <c r="CH37" s="598"/>
      <c r="CI37" s="598"/>
      <c r="CJ37" s="598"/>
      <c r="CK37" s="598"/>
      <c r="CL37" s="598"/>
      <c r="CM37" s="598"/>
      <c r="CN37" s="598"/>
      <c r="CO37" s="598"/>
      <c r="CP37" s="598"/>
      <c r="CQ37" s="598"/>
      <c r="CR37" s="598"/>
      <c r="CS37" s="598"/>
      <c r="CT37" s="598"/>
      <c r="CU37" s="598"/>
      <c r="CV37" s="598"/>
      <c r="CW37" s="598"/>
      <c r="CX37" s="598"/>
      <c r="CY37" s="598"/>
      <c r="CZ37" s="598"/>
      <c r="DA37" s="598"/>
      <c r="DB37" s="598"/>
      <c r="DC37" s="598"/>
    </row>
    <row r="38" spans="2:107" ht="17" x14ac:dyDescent="0.15">
      <c r="B38" s="1187"/>
      <c r="C38" s="180" t="s">
        <v>371</v>
      </c>
      <c r="D38" s="180"/>
      <c r="E38" s="185" t="s">
        <v>362</v>
      </c>
      <c r="F38" s="186" t="s">
        <v>386</v>
      </c>
      <c r="G38" s="195">
        <f>SUM(H38:DC38)</f>
        <v>0</v>
      </c>
      <c r="H38" s="194">
        <f>H31*((H35*H36*H37)/($G$35*$G$36*$G$37))</f>
        <v>0</v>
      </c>
      <c r="I38" s="194">
        <f t="shared" ref="I38:AA38" si="30">I31*((I35*I36*I37)/($G$35*$G$36*$G$37))</f>
        <v>0</v>
      </c>
      <c r="J38" s="194">
        <f t="shared" si="30"/>
        <v>0</v>
      </c>
      <c r="K38" s="194">
        <f t="shared" si="30"/>
        <v>0</v>
      </c>
      <c r="L38" s="194">
        <f t="shared" si="30"/>
        <v>0</v>
      </c>
      <c r="M38" s="194">
        <f t="shared" si="30"/>
        <v>0</v>
      </c>
      <c r="N38" s="194">
        <f t="shared" si="30"/>
        <v>0</v>
      </c>
      <c r="O38" s="194">
        <f t="shared" si="30"/>
        <v>0</v>
      </c>
      <c r="P38" s="194">
        <f t="shared" si="30"/>
        <v>0</v>
      </c>
      <c r="Q38" s="194">
        <f t="shared" si="30"/>
        <v>0</v>
      </c>
      <c r="R38" s="194">
        <f t="shared" si="30"/>
        <v>0</v>
      </c>
      <c r="S38" s="194">
        <f t="shared" si="30"/>
        <v>0</v>
      </c>
      <c r="T38" s="194">
        <f t="shared" si="30"/>
        <v>0</v>
      </c>
      <c r="U38" s="194">
        <f t="shared" si="30"/>
        <v>0</v>
      </c>
      <c r="V38" s="194">
        <f t="shared" si="30"/>
        <v>0</v>
      </c>
      <c r="W38" s="194">
        <f t="shared" si="30"/>
        <v>0</v>
      </c>
      <c r="X38" s="194">
        <f t="shared" si="30"/>
        <v>0</v>
      </c>
      <c r="Y38" s="194">
        <f t="shared" si="30"/>
        <v>0</v>
      </c>
      <c r="Z38" s="194">
        <f t="shared" si="30"/>
        <v>0</v>
      </c>
      <c r="AA38" s="194">
        <f t="shared" si="30"/>
        <v>0</v>
      </c>
      <c r="AB38" s="194">
        <f t="shared" ref="AB38:CM38" si="31">AB31*((AB35*AB36*AB37)/($G$35*$G$36*$G$37))</f>
        <v>0</v>
      </c>
      <c r="AC38" s="194">
        <f t="shared" si="31"/>
        <v>0</v>
      </c>
      <c r="AD38" s="194">
        <f t="shared" si="31"/>
        <v>0</v>
      </c>
      <c r="AE38" s="194">
        <f t="shared" si="31"/>
        <v>0</v>
      </c>
      <c r="AF38" s="194">
        <f t="shared" si="31"/>
        <v>0</v>
      </c>
      <c r="AG38" s="194">
        <f t="shared" si="31"/>
        <v>0</v>
      </c>
      <c r="AH38" s="194">
        <f t="shared" si="31"/>
        <v>0</v>
      </c>
      <c r="AI38" s="194">
        <f t="shared" si="31"/>
        <v>0</v>
      </c>
      <c r="AJ38" s="194">
        <f t="shared" si="31"/>
        <v>0</v>
      </c>
      <c r="AK38" s="194">
        <f t="shared" si="31"/>
        <v>0</v>
      </c>
      <c r="AL38" s="194">
        <f t="shared" si="31"/>
        <v>0</v>
      </c>
      <c r="AM38" s="194">
        <f t="shared" si="31"/>
        <v>0</v>
      </c>
      <c r="AN38" s="194">
        <f t="shared" si="31"/>
        <v>0</v>
      </c>
      <c r="AO38" s="194">
        <f t="shared" si="31"/>
        <v>0</v>
      </c>
      <c r="AP38" s="194">
        <f t="shared" si="31"/>
        <v>0</v>
      </c>
      <c r="AQ38" s="194">
        <f t="shared" si="31"/>
        <v>0</v>
      </c>
      <c r="AR38" s="194">
        <f t="shared" si="31"/>
        <v>0</v>
      </c>
      <c r="AS38" s="194">
        <f t="shared" si="31"/>
        <v>0</v>
      </c>
      <c r="AT38" s="194">
        <f t="shared" si="31"/>
        <v>0</v>
      </c>
      <c r="AU38" s="194">
        <f t="shared" si="31"/>
        <v>0</v>
      </c>
      <c r="AV38" s="194">
        <f t="shared" si="31"/>
        <v>0</v>
      </c>
      <c r="AW38" s="194">
        <f t="shared" si="31"/>
        <v>0</v>
      </c>
      <c r="AX38" s="194">
        <f t="shared" si="31"/>
        <v>0</v>
      </c>
      <c r="AY38" s="194">
        <f t="shared" si="31"/>
        <v>0</v>
      </c>
      <c r="AZ38" s="194">
        <f t="shared" si="31"/>
        <v>0</v>
      </c>
      <c r="BA38" s="194">
        <f t="shared" si="31"/>
        <v>0</v>
      </c>
      <c r="BB38" s="194">
        <f t="shared" si="31"/>
        <v>0</v>
      </c>
      <c r="BC38" s="194">
        <f t="shared" si="31"/>
        <v>0</v>
      </c>
      <c r="BD38" s="194">
        <f t="shared" si="31"/>
        <v>0</v>
      </c>
      <c r="BE38" s="194">
        <f t="shared" si="31"/>
        <v>0</v>
      </c>
      <c r="BF38" s="194">
        <f t="shared" si="31"/>
        <v>0</v>
      </c>
      <c r="BG38" s="194">
        <f t="shared" si="31"/>
        <v>0</v>
      </c>
      <c r="BH38" s="194">
        <f t="shared" si="31"/>
        <v>0</v>
      </c>
      <c r="BI38" s="194">
        <f t="shared" si="31"/>
        <v>0</v>
      </c>
      <c r="BJ38" s="194">
        <f t="shared" si="31"/>
        <v>0</v>
      </c>
      <c r="BK38" s="194">
        <f t="shared" si="31"/>
        <v>0</v>
      </c>
      <c r="BL38" s="194">
        <f t="shared" si="31"/>
        <v>0</v>
      </c>
      <c r="BM38" s="194">
        <f t="shared" si="31"/>
        <v>0</v>
      </c>
      <c r="BN38" s="194">
        <f t="shared" si="31"/>
        <v>0</v>
      </c>
      <c r="BO38" s="194">
        <f t="shared" si="31"/>
        <v>0</v>
      </c>
      <c r="BP38" s="194">
        <f t="shared" si="31"/>
        <v>0</v>
      </c>
      <c r="BQ38" s="194">
        <f t="shared" si="31"/>
        <v>0</v>
      </c>
      <c r="BR38" s="194">
        <f t="shared" si="31"/>
        <v>0</v>
      </c>
      <c r="BS38" s="194">
        <f t="shared" si="31"/>
        <v>0</v>
      </c>
      <c r="BT38" s="194">
        <f t="shared" si="31"/>
        <v>0</v>
      </c>
      <c r="BU38" s="194">
        <f t="shared" si="31"/>
        <v>0</v>
      </c>
      <c r="BV38" s="194">
        <f t="shared" si="31"/>
        <v>0</v>
      </c>
      <c r="BW38" s="194">
        <f t="shared" si="31"/>
        <v>0</v>
      </c>
      <c r="BX38" s="194">
        <f t="shared" si="31"/>
        <v>0</v>
      </c>
      <c r="BY38" s="194">
        <f t="shared" si="31"/>
        <v>0</v>
      </c>
      <c r="BZ38" s="194">
        <f t="shared" si="31"/>
        <v>0</v>
      </c>
      <c r="CA38" s="194">
        <f t="shared" si="31"/>
        <v>0</v>
      </c>
      <c r="CB38" s="194">
        <f t="shared" si="31"/>
        <v>0</v>
      </c>
      <c r="CC38" s="194">
        <f t="shared" si="31"/>
        <v>0</v>
      </c>
      <c r="CD38" s="194">
        <f t="shared" si="31"/>
        <v>0</v>
      </c>
      <c r="CE38" s="194">
        <f t="shared" si="31"/>
        <v>0</v>
      </c>
      <c r="CF38" s="194">
        <f t="shared" si="31"/>
        <v>0</v>
      </c>
      <c r="CG38" s="194">
        <f t="shared" si="31"/>
        <v>0</v>
      </c>
      <c r="CH38" s="194">
        <f t="shared" si="31"/>
        <v>0</v>
      </c>
      <c r="CI38" s="194">
        <f t="shared" si="31"/>
        <v>0</v>
      </c>
      <c r="CJ38" s="194">
        <f t="shared" si="31"/>
        <v>0</v>
      </c>
      <c r="CK38" s="194">
        <f t="shared" si="31"/>
        <v>0</v>
      </c>
      <c r="CL38" s="194">
        <f t="shared" si="31"/>
        <v>0</v>
      </c>
      <c r="CM38" s="194">
        <f t="shared" si="31"/>
        <v>0</v>
      </c>
      <c r="CN38" s="194">
        <f t="shared" ref="CN38:DC38" si="32">CN31*((CN35*CN36*CN37)/($G$35*$G$36*$G$37))</f>
        <v>0</v>
      </c>
      <c r="CO38" s="194">
        <f t="shared" si="32"/>
        <v>0</v>
      </c>
      <c r="CP38" s="194">
        <f t="shared" si="32"/>
        <v>0</v>
      </c>
      <c r="CQ38" s="194">
        <f t="shared" si="32"/>
        <v>0</v>
      </c>
      <c r="CR38" s="194">
        <f t="shared" si="32"/>
        <v>0</v>
      </c>
      <c r="CS38" s="194">
        <f t="shared" si="32"/>
        <v>0</v>
      </c>
      <c r="CT38" s="194">
        <f t="shared" si="32"/>
        <v>0</v>
      </c>
      <c r="CU38" s="194">
        <f t="shared" si="32"/>
        <v>0</v>
      </c>
      <c r="CV38" s="194">
        <f t="shared" si="32"/>
        <v>0</v>
      </c>
      <c r="CW38" s="194">
        <f t="shared" si="32"/>
        <v>0</v>
      </c>
      <c r="CX38" s="194">
        <f t="shared" si="32"/>
        <v>0</v>
      </c>
      <c r="CY38" s="194">
        <f t="shared" si="32"/>
        <v>0</v>
      </c>
      <c r="CZ38" s="194">
        <f t="shared" si="32"/>
        <v>0</v>
      </c>
      <c r="DA38" s="194">
        <f t="shared" si="32"/>
        <v>0</v>
      </c>
      <c r="DB38" s="194">
        <f t="shared" si="32"/>
        <v>0</v>
      </c>
      <c r="DC38" s="194">
        <f t="shared" si="32"/>
        <v>0</v>
      </c>
    </row>
    <row r="39" spans="2:107" ht="17" x14ac:dyDescent="0.15">
      <c r="B39" s="1188"/>
      <c r="C39" s="180" t="s">
        <v>373</v>
      </c>
      <c r="D39" s="180"/>
      <c r="E39" s="180"/>
      <c r="F39" s="186" t="s">
        <v>387</v>
      </c>
      <c r="G39" s="190" t="str">
        <f>IF(LARGE(H39:DC39,1)&gt;1,"ERRO","")</f>
        <v/>
      </c>
      <c r="H39" s="194">
        <f>IFERROR(H38/H31,0)</f>
        <v>0</v>
      </c>
      <c r="I39" s="194">
        <f t="shared" ref="I39:AA39" si="33">IFERROR(I38/I31,0)</f>
        <v>0</v>
      </c>
      <c r="J39" s="194">
        <f t="shared" si="33"/>
        <v>0</v>
      </c>
      <c r="K39" s="194">
        <f t="shared" si="33"/>
        <v>0</v>
      </c>
      <c r="L39" s="194">
        <f t="shared" si="33"/>
        <v>0</v>
      </c>
      <c r="M39" s="194">
        <f t="shared" si="33"/>
        <v>0</v>
      </c>
      <c r="N39" s="194">
        <f t="shared" si="33"/>
        <v>0</v>
      </c>
      <c r="O39" s="194">
        <f t="shared" si="33"/>
        <v>0</v>
      </c>
      <c r="P39" s="194">
        <f t="shared" si="33"/>
        <v>0</v>
      </c>
      <c r="Q39" s="194">
        <f t="shared" si="33"/>
        <v>0</v>
      </c>
      <c r="R39" s="194">
        <f t="shared" si="33"/>
        <v>0</v>
      </c>
      <c r="S39" s="194">
        <f t="shared" si="33"/>
        <v>0</v>
      </c>
      <c r="T39" s="194">
        <f t="shared" si="33"/>
        <v>0</v>
      </c>
      <c r="U39" s="194">
        <f t="shared" si="33"/>
        <v>0</v>
      </c>
      <c r="V39" s="194">
        <f t="shared" si="33"/>
        <v>0</v>
      </c>
      <c r="W39" s="194">
        <f t="shared" si="33"/>
        <v>0</v>
      </c>
      <c r="X39" s="194">
        <f t="shared" si="33"/>
        <v>0</v>
      </c>
      <c r="Y39" s="194">
        <f t="shared" si="33"/>
        <v>0</v>
      </c>
      <c r="Z39" s="194">
        <f t="shared" si="33"/>
        <v>0</v>
      </c>
      <c r="AA39" s="194">
        <f t="shared" si="33"/>
        <v>0</v>
      </c>
      <c r="AB39" s="194">
        <f t="shared" ref="AB39:CM39" si="34">IFERROR(AB38/AB31,0)</f>
        <v>0</v>
      </c>
      <c r="AC39" s="194">
        <f t="shared" si="34"/>
        <v>0</v>
      </c>
      <c r="AD39" s="194">
        <f t="shared" si="34"/>
        <v>0</v>
      </c>
      <c r="AE39" s="194">
        <f t="shared" si="34"/>
        <v>0</v>
      </c>
      <c r="AF39" s="194">
        <f t="shared" si="34"/>
        <v>0</v>
      </c>
      <c r="AG39" s="194">
        <f t="shared" si="34"/>
        <v>0</v>
      </c>
      <c r="AH39" s="194">
        <f t="shared" si="34"/>
        <v>0</v>
      </c>
      <c r="AI39" s="194">
        <f t="shared" si="34"/>
        <v>0</v>
      </c>
      <c r="AJ39" s="194">
        <f t="shared" si="34"/>
        <v>0</v>
      </c>
      <c r="AK39" s="194">
        <f t="shared" si="34"/>
        <v>0</v>
      </c>
      <c r="AL39" s="194">
        <f t="shared" si="34"/>
        <v>0</v>
      </c>
      <c r="AM39" s="194">
        <f t="shared" si="34"/>
        <v>0</v>
      </c>
      <c r="AN39" s="194">
        <f t="shared" si="34"/>
        <v>0</v>
      </c>
      <c r="AO39" s="194">
        <f t="shared" si="34"/>
        <v>0</v>
      </c>
      <c r="AP39" s="194">
        <f t="shared" si="34"/>
        <v>0</v>
      </c>
      <c r="AQ39" s="194">
        <f t="shared" si="34"/>
        <v>0</v>
      </c>
      <c r="AR39" s="194">
        <f t="shared" si="34"/>
        <v>0</v>
      </c>
      <c r="AS39" s="194">
        <f t="shared" si="34"/>
        <v>0</v>
      </c>
      <c r="AT39" s="194">
        <f t="shared" si="34"/>
        <v>0</v>
      </c>
      <c r="AU39" s="194">
        <f t="shared" si="34"/>
        <v>0</v>
      </c>
      <c r="AV39" s="194">
        <f t="shared" si="34"/>
        <v>0</v>
      </c>
      <c r="AW39" s="194">
        <f t="shared" si="34"/>
        <v>0</v>
      </c>
      <c r="AX39" s="194">
        <f t="shared" si="34"/>
        <v>0</v>
      </c>
      <c r="AY39" s="194">
        <f t="shared" si="34"/>
        <v>0</v>
      </c>
      <c r="AZ39" s="194">
        <f t="shared" si="34"/>
        <v>0</v>
      </c>
      <c r="BA39" s="194">
        <f t="shared" si="34"/>
        <v>0</v>
      </c>
      <c r="BB39" s="194">
        <f t="shared" si="34"/>
        <v>0</v>
      </c>
      <c r="BC39" s="194">
        <f t="shared" si="34"/>
        <v>0</v>
      </c>
      <c r="BD39" s="194">
        <f t="shared" si="34"/>
        <v>0</v>
      </c>
      <c r="BE39" s="194">
        <f t="shared" si="34"/>
        <v>0</v>
      </c>
      <c r="BF39" s="194">
        <f t="shared" si="34"/>
        <v>0</v>
      </c>
      <c r="BG39" s="194">
        <f t="shared" si="34"/>
        <v>0</v>
      </c>
      <c r="BH39" s="194">
        <f t="shared" si="34"/>
        <v>0</v>
      </c>
      <c r="BI39" s="194">
        <f t="shared" si="34"/>
        <v>0</v>
      </c>
      <c r="BJ39" s="194">
        <f t="shared" si="34"/>
        <v>0</v>
      </c>
      <c r="BK39" s="194">
        <f t="shared" si="34"/>
        <v>0</v>
      </c>
      <c r="BL39" s="194">
        <f t="shared" si="34"/>
        <v>0</v>
      </c>
      <c r="BM39" s="194">
        <f t="shared" si="34"/>
        <v>0</v>
      </c>
      <c r="BN39" s="194">
        <f t="shared" si="34"/>
        <v>0</v>
      </c>
      <c r="BO39" s="194">
        <f t="shared" si="34"/>
        <v>0</v>
      </c>
      <c r="BP39" s="194">
        <f t="shared" si="34"/>
        <v>0</v>
      </c>
      <c r="BQ39" s="194">
        <f t="shared" si="34"/>
        <v>0</v>
      </c>
      <c r="BR39" s="194">
        <f t="shared" si="34"/>
        <v>0</v>
      </c>
      <c r="BS39" s="194">
        <f t="shared" si="34"/>
        <v>0</v>
      </c>
      <c r="BT39" s="194">
        <f t="shared" si="34"/>
        <v>0</v>
      </c>
      <c r="BU39" s="194">
        <f t="shared" si="34"/>
        <v>0</v>
      </c>
      <c r="BV39" s="194">
        <f t="shared" si="34"/>
        <v>0</v>
      </c>
      <c r="BW39" s="194">
        <f t="shared" si="34"/>
        <v>0</v>
      </c>
      <c r="BX39" s="194">
        <f t="shared" si="34"/>
        <v>0</v>
      </c>
      <c r="BY39" s="194">
        <f t="shared" si="34"/>
        <v>0</v>
      </c>
      <c r="BZ39" s="194">
        <f t="shared" si="34"/>
        <v>0</v>
      </c>
      <c r="CA39" s="194">
        <f t="shared" si="34"/>
        <v>0</v>
      </c>
      <c r="CB39" s="194">
        <f t="shared" si="34"/>
        <v>0</v>
      </c>
      <c r="CC39" s="194">
        <f t="shared" si="34"/>
        <v>0</v>
      </c>
      <c r="CD39" s="194">
        <f t="shared" si="34"/>
        <v>0</v>
      </c>
      <c r="CE39" s="194">
        <f t="shared" si="34"/>
        <v>0</v>
      </c>
      <c r="CF39" s="194">
        <f t="shared" si="34"/>
        <v>0</v>
      </c>
      <c r="CG39" s="194">
        <f t="shared" si="34"/>
        <v>0</v>
      </c>
      <c r="CH39" s="194">
        <f t="shared" si="34"/>
        <v>0</v>
      </c>
      <c r="CI39" s="194">
        <f t="shared" si="34"/>
        <v>0</v>
      </c>
      <c r="CJ39" s="194">
        <f t="shared" si="34"/>
        <v>0</v>
      </c>
      <c r="CK39" s="194">
        <f t="shared" si="34"/>
        <v>0</v>
      </c>
      <c r="CL39" s="194">
        <f t="shared" si="34"/>
        <v>0</v>
      </c>
      <c r="CM39" s="194">
        <f t="shared" si="34"/>
        <v>0</v>
      </c>
      <c r="CN39" s="194">
        <f t="shared" ref="CN39:DC39" si="35">IFERROR(CN38/CN31,0)</f>
        <v>0</v>
      </c>
      <c r="CO39" s="194">
        <f t="shared" si="35"/>
        <v>0</v>
      </c>
      <c r="CP39" s="194">
        <f t="shared" si="35"/>
        <v>0</v>
      </c>
      <c r="CQ39" s="194">
        <f t="shared" si="35"/>
        <v>0</v>
      </c>
      <c r="CR39" s="194">
        <f t="shared" si="35"/>
        <v>0</v>
      </c>
      <c r="CS39" s="194">
        <f t="shared" si="35"/>
        <v>0</v>
      </c>
      <c r="CT39" s="194">
        <f t="shared" si="35"/>
        <v>0</v>
      </c>
      <c r="CU39" s="194">
        <f t="shared" si="35"/>
        <v>0</v>
      </c>
      <c r="CV39" s="194">
        <f t="shared" si="35"/>
        <v>0</v>
      </c>
      <c r="CW39" s="194">
        <f t="shared" si="35"/>
        <v>0</v>
      </c>
      <c r="CX39" s="194">
        <f t="shared" si="35"/>
        <v>0</v>
      </c>
      <c r="CY39" s="194">
        <f t="shared" si="35"/>
        <v>0</v>
      </c>
      <c r="CZ39" s="194">
        <f t="shared" si="35"/>
        <v>0</v>
      </c>
      <c r="DA39" s="194">
        <f t="shared" si="35"/>
        <v>0</v>
      </c>
      <c r="DB39" s="194">
        <f t="shared" si="35"/>
        <v>0</v>
      </c>
      <c r="DC39" s="194">
        <f t="shared" si="35"/>
        <v>0</v>
      </c>
    </row>
    <row r="40" spans="2:107" ht="17" x14ac:dyDescent="0.15">
      <c r="B40" s="175">
        <f>B35+1</f>
        <v>19</v>
      </c>
      <c r="C40" s="180" t="s">
        <v>375</v>
      </c>
      <c r="D40" s="180"/>
      <c r="E40" s="185" t="s">
        <v>376</v>
      </c>
      <c r="F40" s="186" t="s">
        <v>388</v>
      </c>
      <c r="G40" s="195">
        <f>SUM(H40:DC40)</f>
        <v>0</v>
      </c>
      <c r="H40" s="193">
        <f>(H31*H34)/1000</f>
        <v>0</v>
      </c>
      <c r="I40" s="193">
        <f t="shared" ref="I40:AA40" si="36">(I31*I34)/1000</f>
        <v>0</v>
      </c>
      <c r="J40" s="193">
        <f t="shared" si="36"/>
        <v>0</v>
      </c>
      <c r="K40" s="193">
        <f t="shared" si="36"/>
        <v>0</v>
      </c>
      <c r="L40" s="193">
        <f t="shared" si="36"/>
        <v>0</v>
      </c>
      <c r="M40" s="193">
        <f t="shared" si="36"/>
        <v>0</v>
      </c>
      <c r="N40" s="193">
        <f t="shared" si="36"/>
        <v>0</v>
      </c>
      <c r="O40" s="193">
        <f t="shared" si="36"/>
        <v>0</v>
      </c>
      <c r="P40" s="193">
        <f t="shared" si="36"/>
        <v>0</v>
      </c>
      <c r="Q40" s="193">
        <f t="shared" si="36"/>
        <v>0</v>
      </c>
      <c r="R40" s="193">
        <f t="shared" si="36"/>
        <v>0</v>
      </c>
      <c r="S40" s="193">
        <f t="shared" si="36"/>
        <v>0</v>
      </c>
      <c r="T40" s="193">
        <f t="shared" si="36"/>
        <v>0</v>
      </c>
      <c r="U40" s="193">
        <f t="shared" si="36"/>
        <v>0</v>
      </c>
      <c r="V40" s="193">
        <f t="shared" si="36"/>
        <v>0</v>
      </c>
      <c r="W40" s="193">
        <f t="shared" si="36"/>
        <v>0</v>
      </c>
      <c r="X40" s="193">
        <f t="shared" si="36"/>
        <v>0</v>
      </c>
      <c r="Y40" s="193">
        <f t="shared" si="36"/>
        <v>0</v>
      </c>
      <c r="Z40" s="193">
        <f t="shared" si="36"/>
        <v>0</v>
      </c>
      <c r="AA40" s="193">
        <f t="shared" si="36"/>
        <v>0</v>
      </c>
      <c r="AB40" s="193">
        <f t="shared" ref="AB40:CM40" si="37">(AB31*AB34)/1000</f>
        <v>0</v>
      </c>
      <c r="AC40" s="193">
        <f t="shared" si="37"/>
        <v>0</v>
      </c>
      <c r="AD40" s="193">
        <f t="shared" si="37"/>
        <v>0</v>
      </c>
      <c r="AE40" s="193">
        <f t="shared" si="37"/>
        <v>0</v>
      </c>
      <c r="AF40" s="193">
        <f t="shared" si="37"/>
        <v>0</v>
      </c>
      <c r="AG40" s="193">
        <f t="shared" si="37"/>
        <v>0</v>
      </c>
      <c r="AH40" s="193">
        <f t="shared" si="37"/>
        <v>0</v>
      </c>
      <c r="AI40" s="193">
        <f t="shared" si="37"/>
        <v>0</v>
      </c>
      <c r="AJ40" s="193">
        <f t="shared" si="37"/>
        <v>0</v>
      </c>
      <c r="AK40" s="193">
        <f t="shared" si="37"/>
        <v>0</v>
      </c>
      <c r="AL40" s="193">
        <f t="shared" si="37"/>
        <v>0</v>
      </c>
      <c r="AM40" s="193">
        <f t="shared" si="37"/>
        <v>0</v>
      </c>
      <c r="AN40" s="193">
        <f t="shared" si="37"/>
        <v>0</v>
      </c>
      <c r="AO40" s="193">
        <f t="shared" si="37"/>
        <v>0</v>
      </c>
      <c r="AP40" s="193">
        <f t="shared" si="37"/>
        <v>0</v>
      </c>
      <c r="AQ40" s="193">
        <f t="shared" si="37"/>
        <v>0</v>
      </c>
      <c r="AR40" s="193">
        <f t="shared" si="37"/>
        <v>0</v>
      </c>
      <c r="AS40" s="193">
        <f t="shared" si="37"/>
        <v>0</v>
      </c>
      <c r="AT40" s="193">
        <f t="shared" si="37"/>
        <v>0</v>
      </c>
      <c r="AU40" s="193">
        <f t="shared" si="37"/>
        <v>0</v>
      </c>
      <c r="AV40" s="193">
        <f t="shared" si="37"/>
        <v>0</v>
      </c>
      <c r="AW40" s="193">
        <f t="shared" si="37"/>
        <v>0</v>
      </c>
      <c r="AX40" s="193">
        <f t="shared" si="37"/>
        <v>0</v>
      </c>
      <c r="AY40" s="193">
        <f t="shared" si="37"/>
        <v>0</v>
      </c>
      <c r="AZ40" s="193">
        <f t="shared" si="37"/>
        <v>0</v>
      </c>
      <c r="BA40" s="193">
        <f t="shared" si="37"/>
        <v>0</v>
      </c>
      <c r="BB40" s="193">
        <f t="shared" si="37"/>
        <v>0</v>
      </c>
      <c r="BC40" s="193">
        <f t="shared" si="37"/>
        <v>0</v>
      </c>
      <c r="BD40" s="193">
        <f t="shared" si="37"/>
        <v>0</v>
      </c>
      <c r="BE40" s="193">
        <f t="shared" si="37"/>
        <v>0</v>
      </c>
      <c r="BF40" s="193">
        <f t="shared" si="37"/>
        <v>0</v>
      </c>
      <c r="BG40" s="193">
        <f t="shared" si="37"/>
        <v>0</v>
      </c>
      <c r="BH40" s="193">
        <f t="shared" si="37"/>
        <v>0</v>
      </c>
      <c r="BI40" s="193">
        <f t="shared" si="37"/>
        <v>0</v>
      </c>
      <c r="BJ40" s="193">
        <f t="shared" si="37"/>
        <v>0</v>
      </c>
      <c r="BK40" s="193">
        <f t="shared" si="37"/>
        <v>0</v>
      </c>
      <c r="BL40" s="193">
        <f t="shared" si="37"/>
        <v>0</v>
      </c>
      <c r="BM40" s="193">
        <f t="shared" si="37"/>
        <v>0</v>
      </c>
      <c r="BN40" s="193">
        <f t="shared" si="37"/>
        <v>0</v>
      </c>
      <c r="BO40" s="193">
        <f t="shared" si="37"/>
        <v>0</v>
      </c>
      <c r="BP40" s="193">
        <f t="shared" si="37"/>
        <v>0</v>
      </c>
      <c r="BQ40" s="193">
        <f t="shared" si="37"/>
        <v>0</v>
      </c>
      <c r="BR40" s="193">
        <f t="shared" si="37"/>
        <v>0</v>
      </c>
      <c r="BS40" s="193">
        <f t="shared" si="37"/>
        <v>0</v>
      </c>
      <c r="BT40" s="193">
        <f t="shared" si="37"/>
        <v>0</v>
      </c>
      <c r="BU40" s="193">
        <f t="shared" si="37"/>
        <v>0</v>
      </c>
      <c r="BV40" s="193">
        <f t="shared" si="37"/>
        <v>0</v>
      </c>
      <c r="BW40" s="193">
        <f t="shared" si="37"/>
        <v>0</v>
      </c>
      <c r="BX40" s="193">
        <f t="shared" si="37"/>
        <v>0</v>
      </c>
      <c r="BY40" s="193">
        <f t="shared" si="37"/>
        <v>0</v>
      </c>
      <c r="BZ40" s="193">
        <f t="shared" si="37"/>
        <v>0</v>
      </c>
      <c r="CA40" s="193">
        <f t="shared" si="37"/>
        <v>0</v>
      </c>
      <c r="CB40" s="193">
        <f t="shared" si="37"/>
        <v>0</v>
      </c>
      <c r="CC40" s="193">
        <f t="shared" si="37"/>
        <v>0</v>
      </c>
      <c r="CD40" s="193">
        <f t="shared" si="37"/>
        <v>0</v>
      </c>
      <c r="CE40" s="193">
        <f t="shared" si="37"/>
        <v>0</v>
      </c>
      <c r="CF40" s="193">
        <f t="shared" si="37"/>
        <v>0</v>
      </c>
      <c r="CG40" s="193">
        <f t="shared" si="37"/>
        <v>0</v>
      </c>
      <c r="CH40" s="193">
        <f t="shared" si="37"/>
        <v>0</v>
      </c>
      <c r="CI40" s="193">
        <f t="shared" si="37"/>
        <v>0</v>
      </c>
      <c r="CJ40" s="193">
        <f t="shared" si="37"/>
        <v>0</v>
      </c>
      <c r="CK40" s="193">
        <f t="shared" si="37"/>
        <v>0</v>
      </c>
      <c r="CL40" s="193">
        <f t="shared" si="37"/>
        <v>0</v>
      </c>
      <c r="CM40" s="193">
        <f t="shared" si="37"/>
        <v>0</v>
      </c>
      <c r="CN40" s="193">
        <f t="shared" ref="CN40:DC40" si="38">(CN31*CN34)/1000</f>
        <v>0</v>
      </c>
      <c r="CO40" s="193">
        <f t="shared" si="38"/>
        <v>0</v>
      </c>
      <c r="CP40" s="193">
        <f t="shared" si="38"/>
        <v>0</v>
      </c>
      <c r="CQ40" s="193">
        <f t="shared" si="38"/>
        <v>0</v>
      </c>
      <c r="CR40" s="193">
        <f t="shared" si="38"/>
        <v>0</v>
      </c>
      <c r="CS40" s="193">
        <f t="shared" si="38"/>
        <v>0</v>
      </c>
      <c r="CT40" s="193">
        <f t="shared" si="38"/>
        <v>0</v>
      </c>
      <c r="CU40" s="193">
        <f t="shared" si="38"/>
        <v>0</v>
      </c>
      <c r="CV40" s="193">
        <f t="shared" si="38"/>
        <v>0</v>
      </c>
      <c r="CW40" s="193">
        <f t="shared" si="38"/>
        <v>0</v>
      </c>
      <c r="CX40" s="193">
        <f t="shared" si="38"/>
        <v>0</v>
      </c>
      <c r="CY40" s="193">
        <f t="shared" si="38"/>
        <v>0</v>
      </c>
      <c r="CZ40" s="193">
        <f t="shared" si="38"/>
        <v>0</v>
      </c>
      <c r="DA40" s="193">
        <f t="shared" si="38"/>
        <v>0</v>
      </c>
      <c r="DB40" s="193">
        <f t="shared" si="38"/>
        <v>0</v>
      </c>
      <c r="DC40" s="193">
        <f t="shared" si="38"/>
        <v>0</v>
      </c>
    </row>
    <row r="41" spans="2:107" ht="17" x14ac:dyDescent="0.15">
      <c r="B41" s="175">
        <f>B40+1</f>
        <v>20</v>
      </c>
      <c r="C41" s="180" t="s">
        <v>378</v>
      </c>
      <c r="D41" s="180"/>
      <c r="E41" s="181" t="s">
        <v>362</v>
      </c>
      <c r="F41" s="186" t="s">
        <v>389</v>
      </c>
      <c r="G41" s="196">
        <f>SUM(H41:DC41)</f>
        <v>0</v>
      </c>
      <c r="H41" s="197">
        <f>H31*H39</f>
        <v>0</v>
      </c>
      <c r="I41" s="197">
        <f t="shared" ref="I41:AA41" si="39">I31*I39</f>
        <v>0</v>
      </c>
      <c r="J41" s="197">
        <f t="shared" si="39"/>
        <v>0</v>
      </c>
      <c r="K41" s="197">
        <f t="shared" si="39"/>
        <v>0</v>
      </c>
      <c r="L41" s="197">
        <f t="shared" si="39"/>
        <v>0</v>
      </c>
      <c r="M41" s="197">
        <f t="shared" si="39"/>
        <v>0</v>
      </c>
      <c r="N41" s="197">
        <f t="shared" si="39"/>
        <v>0</v>
      </c>
      <c r="O41" s="197">
        <f t="shared" si="39"/>
        <v>0</v>
      </c>
      <c r="P41" s="197">
        <f t="shared" si="39"/>
        <v>0</v>
      </c>
      <c r="Q41" s="197">
        <f t="shared" si="39"/>
        <v>0</v>
      </c>
      <c r="R41" s="197">
        <f t="shared" si="39"/>
        <v>0</v>
      </c>
      <c r="S41" s="197">
        <f t="shared" si="39"/>
        <v>0</v>
      </c>
      <c r="T41" s="197">
        <f t="shared" si="39"/>
        <v>0</v>
      </c>
      <c r="U41" s="197">
        <f t="shared" si="39"/>
        <v>0</v>
      </c>
      <c r="V41" s="197">
        <f t="shared" si="39"/>
        <v>0</v>
      </c>
      <c r="W41" s="197">
        <f t="shared" si="39"/>
        <v>0</v>
      </c>
      <c r="X41" s="197">
        <f t="shared" si="39"/>
        <v>0</v>
      </c>
      <c r="Y41" s="197">
        <f t="shared" si="39"/>
        <v>0</v>
      </c>
      <c r="Z41" s="197">
        <f t="shared" si="39"/>
        <v>0</v>
      </c>
      <c r="AA41" s="197">
        <f t="shared" si="39"/>
        <v>0</v>
      </c>
      <c r="AB41" s="197">
        <f t="shared" ref="AB41:CM41" si="40">AB31*AB39</f>
        <v>0</v>
      </c>
      <c r="AC41" s="197">
        <f t="shared" si="40"/>
        <v>0</v>
      </c>
      <c r="AD41" s="197">
        <f t="shared" si="40"/>
        <v>0</v>
      </c>
      <c r="AE41" s="197">
        <f t="shared" si="40"/>
        <v>0</v>
      </c>
      <c r="AF41" s="197">
        <f t="shared" si="40"/>
        <v>0</v>
      </c>
      <c r="AG41" s="197">
        <f t="shared" si="40"/>
        <v>0</v>
      </c>
      <c r="AH41" s="197">
        <f t="shared" si="40"/>
        <v>0</v>
      </c>
      <c r="AI41" s="197">
        <f t="shared" si="40"/>
        <v>0</v>
      </c>
      <c r="AJ41" s="197">
        <f t="shared" si="40"/>
        <v>0</v>
      </c>
      <c r="AK41" s="197">
        <f t="shared" si="40"/>
        <v>0</v>
      </c>
      <c r="AL41" s="197">
        <f t="shared" si="40"/>
        <v>0</v>
      </c>
      <c r="AM41" s="197">
        <f t="shared" si="40"/>
        <v>0</v>
      </c>
      <c r="AN41" s="197">
        <f t="shared" si="40"/>
        <v>0</v>
      </c>
      <c r="AO41" s="197">
        <f t="shared" si="40"/>
        <v>0</v>
      </c>
      <c r="AP41" s="197">
        <f t="shared" si="40"/>
        <v>0</v>
      </c>
      <c r="AQ41" s="197">
        <f t="shared" si="40"/>
        <v>0</v>
      </c>
      <c r="AR41" s="197">
        <f t="shared" si="40"/>
        <v>0</v>
      </c>
      <c r="AS41" s="197">
        <f t="shared" si="40"/>
        <v>0</v>
      </c>
      <c r="AT41" s="197">
        <f t="shared" si="40"/>
        <v>0</v>
      </c>
      <c r="AU41" s="197">
        <f t="shared" si="40"/>
        <v>0</v>
      </c>
      <c r="AV41" s="197">
        <f t="shared" si="40"/>
        <v>0</v>
      </c>
      <c r="AW41" s="197">
        <f t="shared" si="40"/>
        <v>0</v>
      </c>
      <c r="AX41" s="197">
        <f t="shared" si="40"/>
        <v>0</v>
      </c>
      <c r="AY41" s="197">
        <f t="shared" si="40"/>
        <v>0</v>
      </c>
      <c r="AZ41" s="197">
        <f t="shared" si="40"/>
        <v>0</v>
      </c>
      <c r="BA41" s="197">
        <f t="shared" si="40"/>
        <v>0</v>
      </c>
      <c r="BB41" s="197">
        <f t="shared" si="40"/>
        <v>0</v>
      </c>
      <c r="BC41" s="197">
        <f t="shared" si="40"/>
        <v>0</v>
      </c>
      <c r="BD41" s="197">
        <f t="shared" si="40"/>
        <v>0</v>
      </c>
      <c r="BE41" s="197">
        <f t="shared" si="40"/>
        <v>0</v>
      </c>
      <c r="BF41" s="197">
        <f t="shared" si="40"/>
        <v>0</v>
      </c>
      <c r="BG41" s="197">
        <f t="shared" si="40"/>
        <v>0</v>
      </c>
      <c r="BH41" s="197">
        <f t="shared" si="40"/>
        <v>0</v>
      </c>
      <c r="BI41" s="197">
        <f t="shared" si="40"/>
        <v>0</v>
      </c>
      <c r="BJ41" s="197">
        <f t="shared" si="40"/>
        <v>0</v>
      </c>
      <c r="BK41" s="197">
        <f t="shared" si="40"/>
        <v>0</v>
      </c>
      <c r="BL41" s="197">
        <f t="shared" si="40"/>
        <v>0</v>
      </c>
      <c r="BM41" s="197">
        <f t="shared" si="40"/>
        <v>0</v>
      </c>
      <c r="BN41" s="197">
        <f t="shared" si="40"/>
        <v>0</v>
      </c>
      <c r="BO41" s="197">
        <f t="shared" si="40"/>
        <v>0</v>
      </c>
      <c r="BP41" s="197">
        <f t="shared" si="40"/>
        <v>0</v>
      </c>
      <c r="BQ41" s="197">
        <f t="shared" si="40"/>
        <v>0</v>
      </c>
      <c r="BR41" s="197">
        <f t="shared" si="40"/>
        <v>0</v>
      </c>
      <c r="BS41" s="197">
        <f t="shared" si="40"/>
        <v>0</v>
      </c>
      <c r="BT41" s="197">
        <f t="shared" si="40"/>
        <v>0</v>
      </c>
      <c r="BU41" s="197">
        <f t="shared" si="40"/>
        <v>0</v>
      </c>
      <c r="BV41" s="197">
        <f t="shared" si="40"/>
        <v>0</v>
      </c>
      <c r="BW41" s="197">
        <f t="shared" si="40"/>
        <v>0</v>
      </c>
      <c r="BX41" s="197">
        <f t="shared" si="40"/>
        <v>0</v>
      </c>
      <c r="BY41" s="197">
        <f t="shared" si="40"/>
        <v>0</v>
      </c>
      <c r="BZ41" s="197">
        <f t="shared" si="40"/>
        <v>0</v>
      </c>
      <c r="CA41" s="197">
        <f t="shared" si="40"/>
        <v>0</v>
      </c>
      <c r="CB41" s="197">
        <f t="shared" si="40"/>
        <v>0</v>
      </c>
      <c r="CC41" s="197">
        <f t="shared" si="40"/>
        <v>0</v>
      </c>
      <c r="CD41" s="197">
        <f t="shared" si="40"/>
        <v>0</v>
      </c>
      <c r="CE41" s="197">
        <f t="shared" si="40"/>
        <v>0</v>
      </c>
      <c r="CF41" s="197">
        <f t="shared" si="40"/>
        <v>0</v>
      </c>
      <c r="CG41" s="197">
        <f t="shared" si="40"/>
        <v>0</v>
      </c>
      <c r="CH41" s="197">
        <f t="shared" si="40"/>
        <v>0</v>
      </c>
      <c r="CI41" s="197">
        <f t="shared" si="40"/>
        <v>0</v>
      </c>
      <c r="CJ41" s="197">
        <f t="shared" si="40"/>
        <v>0</v>
      </c>
      <c r="CK41" s="197">
        <f t="shared" si="40"/>
        <v>0</v>
      </c>
      <c r="CL41" s="197">
        <f t="shared" si="40"/>
        <v>0</v>
      </c>
      <c r="CM41" s="197">
        <f t="shared" si="40"/>
        <v>0</v>
      </c>
      <c r="CN41" s="197">
        <f t="shared" ref="CN41:DC41" si="41">CN31*CN39</f>
        <v>0</v>
      </c>
      <c r="CO41" s="197">
        <f t="shared" si="41"/>
        <v>0</v>
      </c>
      <c r="CP41" s="197">
        <f t="shared" si="41"/>
        <v>0</v>
      </c>
      <c r="CQ41" s="197">
        <f t="shared" si="41"/>
        <v>0</v>
      </c>
      <c r="CR41" s="197">
        <f t="shared" si="41"/>
        <v>0</v>
      </c>
      <c r="CS41" s="197">
        <f t="shared" si="41"/>
        <v>0</v>
      </c>
      <c r="CT41" s="197">
        <f t="shared" si="41"/>
        <v>0</v>
      </c>
      <c r="CU41" s="197">
        <f t="shared" si="41"/>
        <v>0</v>
      </c>
      <c r="CV41" s="197">
        <f t="shared" si="41"/>
        <v>0</v>
      </c>
      <c r="CW41" s="197">
        <f t="shared" si="41"/>
        <v>0</v>
      </c>
      <c r="CX41" s="197">
        <f t="shared" si="41"/>
        <v>0</v>
      </c>
      <c r="CY41" s="197">
        <f t="shared" si="41"/>
        <v>0</v>
      </c>
      <c r="CZ41" s="197">
        <f t="shared" si="41"/>
        <v>0</v>
      </c>
      <c r="DA41" s="197">
        <f t="shared" si="41"/>
        <v>0</v>
      </c>
      <c r="DB41" s="197">
        <f t="shared" si="41"/>
        <v>0</v>
      </c>
      <c r="DC41" s="197">
        <f t="shared" si="41"/>
        <v>0</v>
      </c>
    </row>
    <row r="43" spans="2:107" x14ac:dyDescent="0.15">
      <c r="B43" s="1173" t="s">
        <v>850</v>
      </c>
      <c r="C43" s="1173"/>
      <c r="D43" s="1173"/>
      <c r="E43" s="1173"/>
      <c r="F43" s="1173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</row>
    <row r="44" spans="2:107" s="376" customFormat="1" x14ac:dyDescent="0.15">
      <c r="B44" s="175"/>
      <c r="C44" s="200"/>
      <c r="D44" s="200"/>
      <c r="E44" s="200"/>
      <c r="F44" s="198"/>
      <c r="G44" s="178" t="s">
        <v>31</v>
      </c>
      <c r="H44" s="179" t="s">
        <v>416</v>
      </c>
      <c r="I44" s="179" t="s">
        <v>417</v>
      </c>
      <c r="J44" s="179" t="s">
        <v>418</v>
      </c>
      <c r="K44" s="179" t="s">
        <v>419</v>
      </c>
      <c r="L44" s="179" t="s">
        <v>420</v>
      </c>
      <c r="M44" s="179" t="s">
        <v>421</v>
      </c>
      <c r="N44" s="179" t="s">
        <v>422</v>
      </c>
      <c r="O44" s="179" t="s">
        <v>423</v>
      </c>
      <c r="P44" s="179" t="s">
        <v>424</v>
      </c>
      <c r="Q44" s="179" t="s">
        <v>425</v>
      </c>
      <c r="R44" s="179" t="s">
        <v>426</v>
      </c>
      <c r="S44" s="179" t="s">
        <v>427</v>
      </c>
      <c r="T44" s="179" t="s">
        <v>428</v>
      </c>
      <c r="U44" s="179" t="s">
        <v>429</v>
      </c>
      <c r="V44" s="179" t="s">
        <v>430</v>
      </c>
      <c r="W44" s="179" t="s">
        <v>431</v>
      </c>
      <c r="X44" s="179" t="s">
        <v>432</v>
      </c>
      <c r="Y44" s="179" t="s">
        <v>433</v>
      </c>
      <c r="Z44" s="179" t="s">
        <v>434</v>
      </c>
      <c r="AA44" s="179" t="s">
        <v>435</v>
      </c>
      <c r="AB44" s="179" t="s">
        <v>1615</v>
      </c>
      <c r="AC44" s="179" t="s">
        <v>1616</v>
      </c>
      <c r="AD44" s="179" t="s">
        <v>1617</v>
      </c>
      <c r="AE44" s="179" t="s">
        <v>1618</v>
      </c>
      <c r="AF44" s="179" t="s">
        <v>1619</v>
      </c>
      <c r="AG44" s="179" t="s">
        <v>1620</v>
      </c>
      <c r="AH44" s="179" t="s">
        <v>1621</v>
      </c>
      <c r="AI44" s="179" t="s">
        <v>1622</v>
      </c>
      <c r="AJ44" s="179" t="s">
        <v>1623</v>
      </c>
      <c r="AK44" s="179" t="s">
        <v>1624</v>
      </c>
      <c r="AL44" s="179" t="s">
        <v>1625</v>
      </c>
      <c r="AM44" s="179" t="s">
        <v>1626</v>
      </c>
      <c r="AN44" s="179" t="s">
        <v>1627</v>
      </c>
      <c r="AO44" s="179" t="s">
        <v>1628</v>
      </c>
      <c r="AP44" s="179" t="s">
        <v>1629</v>
      </c>
      <c r="AQ44" s="179" t="s">
        <v>1630</v>
      </c>
      <c r="AR44" s="179" t="s">
        <v>1631</v>
      </c>
      <c r="AS44" s="179" t="s">
        <v>1632</v>
      </c>
      <c r="AT44" s="179" t="s">
        <v>1633</v>
      </c>
      <c r="AU44" s="179" t="s">
        <v>1634</v>
      </c>
      <c r="AV44" s="179" t="s">
        <v>1635</v>
      </c>
      <c r="AW44" s="179" t="s">
        <v>1636</v>
      </c>
      <c r="AX44" s="179" t="s">
        <v>1637</v>
      </c>
      <c r="AY44" s="179" t="s">
        <v>1638</v>
      </c>
      <c r="AZ44" s="179" t="s">
        <v>1639</v>
      </c>
      <c r="BA44" s="179" t="s">
        <v>1640</v>
      </c>
      <c r="BB44" s="179" t="s">
        <v>1641</v>
      </c>
      <c r="BC44" s="179" t="s">
        <v>1642</v>
      </c>
      <c r="BD44" s="179" t="s">
        <v>1643</v>
      </c>
      <c r="BE44" s="179" t="s">
        <v>1644</v>
      </c>
      <c r="BF44" s="179" t="s">
        <v>1645</v>
      </c>
      <c r="BG44" s="179" t="s">
        <v>1646</v>
      </c>
      <c r="BH44" s="179" t="s">
        <v>1647</v>
      </c>
      <c r="BI44" s="179" t="s">
        <v>1648</v>
      </c>
      <c r="BJ44" s="179" t="s">
        <v>1649</v>
      </c>
      <c r="BK44" s="179" t="s">
        <v>1650</v>
      </c>
      <c r="BL44" s="179" t="s">
        <v>1651</v>
      </c>
      <c r="BM44" s="179" t="s">
        <v>1652</v>
      </c>
      <c r="BN44" s="179" t="s">
        <v>1653</v>
      </c>
      <c r="BO44" s="179" t="s">
        <v>1654</v>
      </c>
      <c r="BP44" s="179" t="s">
        <v>1655</v>
      </c>
      <c r="BQ44" s="179" t="s">
        <v>1656</v>
      </c>
      <c r="BR44" s="179" t="s">
        <v>1657</v>
      </c>
      <c r="BS44" s="179" t="s">
        <v>1658</v>
      </c>
      <c r="BT44" s="179" t="s">
        <v>1659</v>
      </c>
      <c r="BU44" s="179" t="s">
        <v>1660</v>
      </c>
      <c r="BV44" s="179" t="s">
        <v>1661</v>
      </c>
      <c r="BW44" s="179" t="s">
        <v>1662</v>
      </c>
      <c r="BX44" s="179" t="s">
        <v>1663</v>
      </c>
      <c r="BY44" s="179" t="s">
        <v>1664</v>
      </c>
      <c r="BZ44" s="179" t="s">
        <v>1665</v>
      </c>
      <c r="CA44" s="179" t="s">
        <v>1666</v>
      </c>
      <c r="CB44" s="179" t="s">
        <v>1667</v>
      </c>
      <c r="CC44" s="179" t="s">
        <v>1668</v>
      </c>
      <c r="CD44" s="179" t="s">
        <v>1669</v>
      </c>
      <c r="CE44" s="179" t="s">
        <v>1670</v>
      </c>
      <c r="CF44" s="179" t="s">
        <v>1671</v>
      </c>
      <c r="CG44" s="179" t="s">
        <v>1672</v>
      </c>
      <c r="CH44" s="179" t="s">
        <v>1673</v>
      </c>
      <c r="CI44" s="179" t="s">
        <v>1674</v>
      </c>
      <c r="CJ44" s="179" t="s">
        <v>1675</v>
      </c>
      <c r="CK44" s="179" t="s">
        <v>1676</v>
      </c>
      <c r="CL44" s="179" t="s">
        <v>1677</v>
      </c>
      <c r="CM44" s="179" t="s">
        <v>1678</v>
      </c>
      <c r="CN44" s="179" t="s">
        <v>1679</v>
      </c>
      <c r="CO44" s="179" t="s">
        <v>1680</v>
      </c>
      <c r="CP44" s="179" t="s">
        <v>1681</v>
      </c>
      <c r="CQ44" s="179" t="s">
        <v>1682</v>
      </c>
      <c r="CR44" s="179" t="s">
        <v>1683</v>
      </c>
      <c r="CS44" s="179" t="s">
        <v>1684</v>
      </c>
      <c r="CT44" s="179" t="s">
        <v>1685</v>
      </c>
      <c r="CU44" s="179" t="s">
        <v>1686</v>
      </c>
      <c r="CV44" s="179" t="s">
        <v>1687</v>
      </c>
      <c r="CW44" s="179" t="s">
        <v>1688</v>
      </c>
      <c r="CX44" s="179" t="s">
        <v>1689</v>
      </c>
      <c r="CY44" s="179" t="s">
        <v>1690</v>
      </c>
      <c r="CZ44" s="179" t="s">
        <v>1691</v>
      </c>
      <c r="DA44" s="179" t="s">
        <v>1692</v>
      </c>
      <c r="DB44" s="179" t="s">
        <v>1693</v>
      </c>
      <c r="DC44" s="179" t="s">
        <v>1694</v>
      </c>
    </row>
    <row r="45" spans="2:107" ht="17" x14ac:dyDescent="0.15">
      <c r="B45" s="175">
        <f>B41+1</f>
        <v>21</v>
      </c>
      <c r="C45" s="201" t="s">
        <v>211</v>
      </c>
      <c r="D45" s="201"/>
      <c r="E45" s="202" t="s">
        <v>362</v>
      </c>
      <c r="F45" s="186" t="s">
        <v>390</v>
      </c>
      <c r="G45" s="196">
        <f>SUM(H45:DC45)</f>
        <v>0</v>
      </c>
      <c r="H45" s="193">
        <f>H21-H41</f>
        <v>0</v>
      </c>
      <c r="I45" s="193">
        <f t="shared" ref="I45:AA45" si="42">I21-I41</f>
        <v>0</v>
      </c>
      <c r="J45" s="193">
        <f t="shared" si="42"/>
        <v>0</v>
      </c>
      <c r="K45" s="193">
        <f t="shared" si="42"/>
        <v>0</v>
      </c>
      <c r="L45" s="193">
        <f t="shared" si="42"/>
        <v>0</v>
      </c>
      <c r="M45" s="193">
        <f t="shared" si="42"/>
        <v>0</v>
      </c>
      <c r="N45" s="193">
        <f t="shared" si="42"/>
        <v>0</v>
      </c>
      <c r="O45" s="193">
        <f t="shared" si="42"/>
        <v>0</v>
      </c>
      <c r="P45" s="193">
        <f t="shared" si="42"/>
        <v>0</v>
      </c>
      <c r="Q45" s="193">
        <f t="shared" si="42"/>
        <v>0</v>
      </c>
      <c r="R45" s="193">
        <f t="shared" si="42"/>
        <v>0</v>
      </c>
      <c r="S45" s="193">
        <f t="shared" si="42"/>
        <v>0</v>
      </c>
      <c r="T45" s="193">
        <f t="shared" si="42"/>
        <v>0</v>
      </c>
      <c r="U45" s="193">
        <f t="shared" si="42"/>
        <v>0</v>
      </c>
      <c r="V45" s="193">
        <f t="shared" si="42"/>
        <v>0</v>
      </c>
      <c r="W45" s="193">
        <f t="shared" si="42"/>
        <v>0</v>
      </c>
      <c r="X45" s="193">
        <f t="shared" si="42"/>
        <v>0</v>
      </c>
      <c r="Y45" s="193">
        <f t="shared" si="42"/>
        <v>0</v>
      </c>
      <c r="Z45" s="193">
        <f t="shared" si="42"/>
        <v>0</v>
      </c>
      <c r="AA45" s="193">
        <f t="shared" si="42"/>
        <v>0</v>
      </c>
      <c r="AB45" s="193">
        <f t="shared" ref="AB45:CM45" si="43">AB21-AB41</f>
        <v>0</v>
      </c>
      <c r="AC45" s="193">
        <f t="shared" si="43"/>
        <v>0</v>
      </c>
      <c r="AD45" s="193">
        <f t="shared" si="43"/>
        <v>0</v>
      </c>
      <c r="AE45" s="193">
        <f t="shared" si="43"/>
        <v>0</v>
      </c>
      <c r="AF45" s="193">
        <f t="shared" si="43"/>
        <v>0</v>
      </c>
      <c r="AG45" s="193">
        <f t="shared" si="43"/>
        <v>0</v>
      </c>
      <c r="AH45" s="193">
        <f t="shared" si="43"/>
        <v>0</v>
      </c>
      <c r="AI45" s="193">
        <f t="shared" si="43"/>
        <v>0</v>
      </c>
      <c r="AJ45" s="193">
        <f t="shared" si="43"/>
        <v>0</v>
      </c>
      <c r="AK45" s="193">
        <f t="shared" si="43"/>
        <v>0</v>
      </c>
      <c r="AL45" s="193">
        <f t="shared" si="43"/>
        <v>0</v>
      </c>
      <c r="AM45" s="193">
        <f t="shared" si="43"/>
        <v>0</v>
      </c>
      <c r="AN45" s="193">
        <f t="shared" si="43"/>
        <v>0</v>
      </c>
      <c r="AO45" s="193">
        <f t="shared" si="43"/>
        <v>0</v>
      </c>
      <c r="AP45" s="193">
        <f t="shared" si="43"/>
        <v>0</v>
      </c>
      <c r="AQ45" s="193">
        <f t="shared" si="43"/>
        <v>0</v>
      </c>
      <c r="AR45" s="193">
        <f t="shared" si="43"/>
        <v>0</v>
      </c>
      <c r="AS45" s="193">
        <f t="shared" si="43"/>
        <v>0</v>
      </c>
      <c r="AT45" s="193">
        <f t="shared" si="43"/>
        <v>0</v>
      </c>
      <c r="AU45" s="193">
        <f t="shared" si="43"/>
        <v>0</v>
      </c>
      <c r="AV45" s="193">
        <f t="shared" si="43"/>
        <v>0</v>
      </c>
      <c r="AW45" s="193">
        <f t="shared" si="43"/>
        <v>0</v>
      </c>
      <c r="AX45" s="193">
        <f t="shared" si="43"/>
        <v>0</v>
      </c>
      <c r="AY45" s="193">
        <f t="shared" si="43"/>
        <v>0</v>
      </c>
      <c r="AZ45" s="193">
        <f t="shared" si="43"/>
        <v>0</v>
      </c>
      <c r="BA45" s="193">
        <f t="shared" si="43"/>
        <v>0</v>
      </c>
      <c r="BB45" s="193">
        <f t="shared" si="43"/>
        <v>0</v>
      </c>
      <c r="BC45" s="193">
        <f t="shared" si="43"/>
        <v>0</v>
      </c>
      <c r="BD45" s="193">
        <f t="shared" si="43"/>
        <v>0</v>
      </c>
      <c r="BE45" s="193">
        <f t="shared" si="43"/>
        <v>0</v>
      </c>
      <c r="BF45" s="193">
        <f t="shared" si="43"/>
        <v>0</v>
      </c>
      <c r="BG45" s="193">
        <f t="shared" si="43"/>
        <v>0</v>
      </c>
      <c r="BH45" s="193">
        <f t="shared" si="43"/>
        <v>0</v>
      </c>
      <c r="BI45" s="193">
        <f t="shared" si="43"/>
        <v>0</v>
      </c>
      <c r="BJ45" s="193">
        <f t="shared" si="43"/>
        <v>0</v>
      </c>
      <c r="BK45" s="193">
        <f t="shared" si="43"/>
        <v>0</v>
      </c>
      <c r="BL45" s="193">
        <f t="shared" si="43"/>
        <v>0</v>
      </c>
      <c r="BM45" s="193">
        <f t="shared" si="43"/>
        <v>0</v>
      </c>
      <c r="BN45" s="193">
        <f t="shared" si="43"/>
        <v>0</v>
      </c>
      <c r="BO45" s="193">
        <f t="shared" si="43"/>
        <v>0</v>
      </c>
      <c r="BP45" s="193">
        <f t="shared" si="43"/>
        <v>0</v>
      </c>
      <c r="BQ45" s="193">
        <f t="shared" si="43"/>
        <v>0</v>
      </c>
      <c r="BR45" s="193">
        <f t="shared" si="43"/>
        <v>0</v>
      </c>
      <c r="BS45" s="193">
        <f t="shared" si="43"/>
        <v>0</v>
      </c>
      <c r="BT45" s="193">
        <f t="shared" si="43"/>
        <v>0</v>
      </c>
      <c r="BU45" s="193">
        <f t="shared" si="43"/>
        <v>0</v>
      </c>
      <c r="BV45" s="193">
        <f t="shared" si="43"/>
        <v>0</v>
      </c>
      <c r="BW45" s="193">
        <f t="shared" si="43"/>
        <v>0</v>
      </c>
      <c r="BX45" s="193">
        <f t="shared" si="43"/>
        <v>0</v>
      </c>
      <c r="BY45" s="193">
        <f t="shared" si="43"/>
        <v>0</v>
      </c>
      <c r="BZ45" s="193">
        <f t="shared" si="43"/>
        <v>0</v>
      </c>
      <c r="CA45" s="193">
        <f t="shared" si="43"/>
        <v>0</v>
      </c>
      <c r="CB45" s="193">
        <f t="shared" si="43"/>
        <v>0</v>
      </c>
      <c r="CC45" s="193">
        <f t="shared" si="43"/>
        <v>0</v>
      </c>
      <c r="CD45" s="193">
        <f t="shared" si="43"/>
        <v>0</v>
      </c>
      <c r="CE45" s="193">
        <f t="shared" si="43"/>
        <v>0</v>
      </c>
      <c r="CF45" s="193">
        <f t="shared" si="43"/>
        <v>0</v>
      </c>
      <c r="CG45" s="193">
        <f t="shared" si="43"/>
        <v>0</v>
      </c>
      <c r="CH45" s="193">
        <f t="shared" si="43"/>
        <v>0</v>
      </c>
      <c r="CI45" s="193">
        <f t="shared" si="43"/>
        <v>0</v>
      </c>
      <c r="CJ45" s="193">
        <f t="shared" si="43"/>
        <v>0</v>
      </c>
      <c r="CK45" s="193">
        <f t="shared" si="43"/>
        <v>0</v>
      </c>
      <c r="CL45" s="193">
        <f t="shared" si="43"/>
        <v>0</v>
      </c>
      <c r="CM45" s="193">
        <f t="shared" si="43"/>
        <v>0</v>
      </c>
      <c r="CN45" s="193">
        <f t="shared" ref="CN45:DC45" si="44">CN21-CN41</f>
        <v>0</v>
      </c>
      <c r="CO45" s="193">
        <f t="shared" si="44"/>
        <v>0</v>
      </c>
      <c r="CP45" s="193">
        <f t="shared" si="44"/>
        <v>0</v>
      </c>
      <c r="CQ45" s="193">
        <f t="shared" si="44"/>
        <v>0</v>
      </c>
      <c r="CR45" s="193">
        <f t="shared" si="44"/>
        <v>0</v>
      </c>
      <c r="CS45" s="193">
        <f t="shared" si="44"/>
        <v>0</v>
      </c>
      <c r="CT45" s="193">
        <f t="shared" si="44"/>
        <v>0</v>
      </c>
      <c r="CU45" s="193">
        <f t="shared" si="44"/>
        <v>0</v>
      </c>
      <c r="CV45" s="193">
        <f t="shared" si="44"/>
        <v>0</v>
      </c>
      <c r="CW45" s="193">
        <f t="shared" si="44"/>
        <v>0</v>
      </c>
      <c r="CX45" s="193">
        <f t="shared" si="44"/>
        <v>0</v>
      </c>
      <c r="CY45" s="193">
        <f t="shared" si="44"/>
        <v>0</v>
      </c>
      <c r="CZ45" s="193">
        <f t="shared" si="44"/>
        <v>0</v>
      </c>
      <c r="DA45" s="193">
        <f t="shared" si="44"/>
        <v>0</v>
      </c>
      <c r="DB45" s="193">
        <f t="shared" si="44"/>
        <v>0</v>
      </c>
      <c r="DC45" s="193">
        <f t="shared" si="44"/>
        <v>0</v>
      </c>
    </row>
    <row r="46" spans="2:107" ht="17" x14ac:dyDescent="0.15">
      <c r="B46" s="175">
        <f>B45+1</f>
        <v>22</v>
      </c>
      <c r="C46" s="203" t="s">
        <v>391</v>
      </c>
      <c r="D46" s="204">
        <f>Apoio!I36</f>
        <v>0</v>
      </c>
      <c r="E46" s="192" t="s">
        <v>3</v>
      </c>
      <c r="F46" s="186" t="s">
        <v>392</v>
      </c>
      <c r="G46" s="205">
        <f>IF(G21=0,0,G45/G21)</f>
        <v>0</v>
      </c>
      <c r="H46" s="206">
        <f>IFERROR(H45/H21,0)</f>
        <v>0</v>
      </c>
      <c r="I46" s="206">
        <f t="shared" ref="I46:AA46" si="45">IFERROR(I45/I21,0)</f>
        <v>0</v>
      </c>
      <c r="J46" s="206">
        <f t="shared" si="45"/>
        <v>0</v>
      </c>
      <c r="K46" s="206">
        <f t="shared" si="45"/>
        <v>0</v>
      </c>
      <c r="L46" s="206">
        <f t="shared" si="45"/>
        <v>0</v>
      </c>
      <c r="M46" s="206">
        <f t="shared" si="45"/>
        <v>0</v>
      </c>
      <c r="N46" s="206">
        <f t="shared" si="45"/>
        <v>0</v>
      </c>
      <c r="O46" s="206">
        <f t="shared" si="45"/>
        <v>0</v>
      </c>
      <c r="P46" s="206">
        <f t="shared" si="45"/>
        <v>0</v>
      </c>
      <c r="Q46" s="206">
        <f t="shared" si="45"/>
        <v>0</v>
      </c>
      <c r="R46" s="206">
        <f t="shared" si="45"/>
        <v>0</v>
      </c>
      <c r="S46" s="206">
        <f t="shared" si="45"/>
        <v>0</v>
      </c>
      <c r="T46" s="206">
        <f t="shared" si="45"/>
        <v>0</v>
      </c>
      <c r="U46" s="206">
        <f t="shared" si="45"/>
        <v>0</v>
      </c>
      <c r="V46" s="206">
        <f t="shared" si="45"/>
        <v>0</v>
      </c>
      <c r="W46" s="206">
        <f t="shared" si="45"/>
        <v>0</v>
      </c>
      <c r="X46" s="206">
        <f t="shared" si="45"/>
        <v>0</v>
      </c>
      <c r="Y46" s="206">
        <f t="shared" si="45"/>
        <v>0</v>
      </c>
      <c r="Z46" s="206">
        <f t="shared" si="45"/>
        <v>0</v>
      </c>
      <c r="AA46" s="206">
        <f t="shared" si="45"/>
        <v>0</v>
      </c>
      <c r="AB46" s="206">
        <f t="shared" ref="AB46:CM46" si="46">IFERROR(AB45/AB21,0)</f>
        <v>0</v>
      </c>
      <c r="AC46" s="206">
        <f t="shared" si="46"/>
        <v>0</v>
      </c>
      <c r="AD46" s="206">
        <f t="shared" si="46"/>
        <v>0</v>
      </c>
      <c r="AE46" s="206">
        <f t="shared" si="46"/>
        <v>0</v>
      </c>
      <c r="AF46" s="206">
        <f t="shared" si="46"/>
        <v>0</v>
      </c>
      <c r="AG46" s="206">
        <f t="shared" si="46"/>
        <v>0</v>
      </c>
      <c r="AH46" s="206">
        <f t="shared" si="46"/>
        <v>0</v>
      </c>
      <c r="AI46" s="206">
        <f t="shared" si="46"/>
        <v>0</v>
      </c>
      <c r="AJ46" s="206">
        <f t="shared" si="46"/>
        <v>0</v>
      </c>
      <c r="AK46" s="206">
        <f t="shared" si="46"/>
        <v>0</v>
      </c>
      <c r="AL46" s="206">
        <f t="shared" si="46"/>
        <v>0</v>
      </c>
      <c r="AM46" s="206">
        <f t="shared" si="46"/>
        <v>0</v>
      </c>
      <c r="AN46" s="206">
        <f t="shared" si="46"/>
        <v>0</v>
      </c>
      <c r="AO46" s="206">
        <f t="shared" si="46"/>
        <v>0</v>
      </c>
      <c r="AP46" s="206">
        <f t="shared" si="46"/>
        <v>0</v>
      </c>
      <c r="AQ46" s="206">
        <f t="shared" si="46"/>
        <v>0</v>
      </c>
      <c r="AR46" s="206">
        <f t="shared" si="46"/>
        <v>0</v>
      </c>
      <c r="AS46" s="206">
        <f t="shared" si="46"/>
        <v>0</v>
      </c>
      <c r="AT46" s="206">
        <f t="shared" si="46"/>
        <v>0</v>
      </c>
      <c r="AU46" s="206">
        <f t="shared" si="46"/>
        <v>0</v>
      </c>
      <c r="AV46" s="206">
        <f t="shared" si="46"/>
        <v>0</v>
      </c>
      <c r="AW46" s="206">
        <f t="shared" si="46"/>
        <v>0</v>
      </c>
      <c r="AX46" s="206">
        <f t="shared" si="46"/>
        <v>0</v>
      </c>
      <c r="AY46" s="206">
        <f t="shared" si="46"/>
        <v>0</v>
      </c>
      <c r="AZ46" s="206">
        <f t="shared" si="46"/>
        <v>0</v>
      </c>
      <c r="BA46" s="206">
        <f t="shared" si="46"/>
        <v>0</v>
      </c>
      <c r="BB46" s="206">
        <f t="shared" si="46"/>
        <v>0</v>
      </c>
      <c r="BC46" s="206">
        <f t="shared" si="46"/>
        <v>0</v>
      </c>
      <c r="BD46" s="206">
        <f t="shared" si="46"/>
        <v>0</v>
      </c>
      <c r="BE46" s="206">
        <f t="shared" si="46"/>
        <v>0</v>
      </c>
      <c r="BF46" s="206">
        <f t="shared" si="46"/>
        <v>0</v>
      </c>
      <c r="BG46" s="206">
        <f t="shared" si="46"/>
        <v>0</v>
      </c>
      <c r="BH46" s="206">
        <f t="shared" si="46"/>
        <v>0</v>
      </c>
      <c r="BI46" s="206">
        <f t="shared" si="46"/>
        <v>0</v>
      </c>
      <c r="BJ46" s="206">
        <f t="shared" si="46"/>
        <v>0</v>
      </c>
      <c r="BK46" s="206">
        <f t="shared" si="46"/>
        <v>0</v>
      </c>
      <c r="BL46" s="206">
        <f t="shared" si="46"/>
        <v>0</v>
      </c>
      <c r="BM46" s="206">
        <f t="shared" si="46"/>
        <v>0</v>
      </c>
      <c r="BN46" s="206">
        <f t="shared" si="46"/>
        <v>0</v>
      </c>
      <c r="BO46" s="206">
        <f t="shared" si="46"/>
        <v>0</v>
      </c>
      <c r="BP46" s="206">
        <f t="shared" si="46"/>
        <v>0</v>
      </c>
      <c r="BQ46" s="206">
        <f t="shared" si="46"/>
        <v>0</v>
      </c>
      <c r="BR46" s="206">
        <f t="shared" si="46"/>
        <v>0</v>
      </c>
      <c r="BS46" s="206">
        <f t="shared" si="46"/>
        <v>0</v>
      </c>
      <c r="BT46" s="206">
        <f t="shared" si="46"/>
        <v>0</v>
      </c>
      <c r="BU46" s="206">
        <f t="shared" si="46"/>
        <v>0</v>
      </c>
      <c r="BV46" s="206">
        <f t="shared" si="46"/>
        <v>0</v>
      </c>
      <c r="BW46" s="206">
        <f t="shared" si="46"/>
        <v>0</v>
      </c>
      <c r="BX46" s="206">
        <f t="shared" si="46"/>
        <v>0</v>
      </c>
      <c r="BY46" s="206">
        <f t="shared" si="46"/>
        <v>0</v>
      </c>
      <c r="BZ46" s="206">
        <f t="shared" si="46"/>
        <v>0</v>
      </c>
      <c r="CA46" s="206">
        <f t="shared" si="46"/>
        <v>0</v>
      </c>
      <c r="CB46" s="206">
        <f t="shared" si="46"/>
        <v>0</v>
      </c>
      <c r="CC46" s="206">
        <f t="shared" si="46"/>
        <v>0</v>
      </c>
      <c r="CD46" s="206">
        <f t="shared" si="46"/>
        <v>0</v>
      </c>
      <c r="CE46" s="206">
        <f t="shared" si="46"/>
        <v>0</v>
      </c>
      <c r="CF46" s="206">
        <f t="shared" si="46"/>
        <v>0</v>
      </c>
      <c r="CG46" s="206">
        <f t="shared" si="46"/>
        <v>0</v>
      </c>
      <c r="CH46" s="206">
        <f t="shared" si="46"/>
        <v>0</v>
      </c>
      <c r="CI46" s="206">
        <f t="shared" si="46"/>
        <v>0</v>
      </c>
      <c r="CJ46" s="206">
        <f t="shared" si="46"/>
        <v>0</v>
      </c>
      <c r="CK46" s="206">
        <f t="shared" si="46"/>
        <v>0</v>
      </c>
      <c r="CL46" s="206">
        <f t="shared" si="46"/>
        <v>0</v>
      </c>
      <c r="CM46" s="206">
        <f t="shared" si="46"/>
        <v>0</v>
      </c>
      <c r="CN46" s="206">
        <f t="shared" ref="CN46:DC46" si="47">IFERROR(CN45/CN21,0)</f>
        <v>0</v>
      </c>
      <c r="CO46" s="206">
        <f t="shared" si="47"/>
        <v>0</v>
      </c>
      <c r="CP46" s="206">
        <f t="shared" si="47"/>
        <v>0</v>
      </c>
      <c r="CQ46" s="206">
        <f t="shared" si="47"/>
        <v>0</v>
      </c>
      <c r="CR46" s="206">
        <f t="shared" si="47"/>
        <v>0</v>
      </c>
      <c r="CS46" s="206">
        <f t="shared" si="47"/>
        <v>0</v>
      </c>
      <c r="CT46" s="206">
        <f t="shared" si="47"/>
        <v>0</v>
      </c>
      <c r="CU46" s="206">
        <f t="shared" si="47"/>
        <v>0</v>
      </c>
      <c r="CV46" s="206">
        <f t="shared" si="47"/>
        <v>0</v>
      </c>
      <c r="CW46" s="206">
        <f t="shared" si="47"/>
        <v>0</v>
      </c>
      <c r="CX46" s="206">
        <f t="shared" si="47"/>
        <v>0</v>
      </c>
      <c r="CY46" s="206">
        <f t="shared" si="47"/>
        <v>0</v>
      </c>
      <c r="CZ46" s="206">
        <f t="shared" si="47"/>
        <v>0</v>
      </c>
      <c r="DA46" s="206">
        <f t="shared" si="47"/>
        <v>0</v>
      </c>
      <c r="DB46" s="206">
        <f t="shared" si="47"/>
        <v>0</v>
      </c>
      <c r="DC46" s="206">
        <f t="shared" si="47"/>
        <v>0</v>
      </c>
    </row>
    <row r="47" spans="2:107" ht="17" x14ac:dyDescent="0.15">
      <c r="B47" s="175">
        <f>B46+1</f>
        <v>23</v>
      </c>
      <c r="C47" s="201" t="s">
        <v>210</v>
      </c>
      <c r="D47" s="201"/>
      <c r="E47" s="202" t="s">
        <v>376</v>
      </c>
      <c r="F47" s="186" t="s">
        <v>393</v>
      </c>
      <c r="G47" s="196">
        <f>SUM(H47:DC47)</f>
        <v>0</v>
      </c>
      <c r="H47" s="193">
        <f>H20-H40</f>
        <v>0</v>
      </c>
      <c r="I47" s="193">
        <f t="shared" ref="I47:AA47" si="48">I20-I40</f>
        <v>0</v>
      </c>
      <c r="J47" s="193">
        <f t="shared" si="48"/>
        <v>0</v>
      </c>
      <c r="K47" s="193">
        <f t="shared" si="48"/>
        <v>0</v>
      </c>
      <c r="L47" s="193">
        <f t="shared" si="48"/>
        <v>0</v>
      </c>
      <c r="M47" s="193">
        <f t="shared" si="48"/>
        <v>0</v>
      </c>
      <c r="N47" s="193">
        <f t="shared" si="48"/>
        <v>0</v>
      </c>
      <c r="O47" s="193">
        <f t="shared" si="48"/>
        <v>0</v>
      </c>
      <c r="P47" s="193">
        <f t="shared" si="48"/>
        <v>0</v>
      </c>
      <c r="Q47" s="193">
        <f t="shared" si="48"/>
        <v>0</v>
      </c>
      <c r="R47" s="193">
        <f t="shared" si="48"/>
        <v>0</v>
      </c>
      <c r="S47" s="193">
        <f t="shared" si="48"/>
        <v>0</v>
      </c>
      <c r="T47" s="193">
        <f t="shared" si="48"/>
        <v>0</v>
      </c>
      <c r="U47" s="193">
        <f t="shared" si="48"/>
        <v>0</v>
      </c>
      <c r="V47" s="193">
        <f t="shared" si="48"/>
        <v>0</v>
      </c>
      <c r="W47" s="193">
        <f t="shared" si="48"/>
        <v>0</v>
      </c>
      <c r="X47" s="193">
        <f t="shared" si="48"/>
        <v>0</v>
      </c>
      <c r="Y47" s="193">
        <f t="shared" si="48"/>
        <v>0</v>
      </c>
      <c r="Z47" s="193">
        <f t="shared" si="48"/>
        <v>0</v>
      </c>
      <c r="AA47" s="193">
        <f t="shared" si="48"/>
        <v>0</v>
      </c>
      <c r="AB47" s="193">
        <f t="shared" ref="AB47:CM47" si="49">AB20-AB40</f>
        <v>0</v>
      </c>
      <c r="AC47" s="193">
        <f t="shared" si="49"/>
        <v>0</v>
      </c>
      <c r="AD47" s="193">
        <f t="shared" si="49"/>
        <v>0</v>
      </c>
      <c r="AE47" s="193">
        <f t="shared" si="49"/>
        <v>0</v>
      </c>
      <c r="AF47" s="193">
        <f t="shared" si="49"/>
        <v>0</v>
      </c>
      <c r="AG47" s="193">
        <f t="shared" si="49"/>
        <v>0</v>
      </c>
      <c r="AH47" s="193">
        <f t="shared" si="49"/>
        <v>0</v>
      </c>
      <c r="AI47" s="193">
        <f t="shared" si="49"/>
        <v>0</v>
      </c>
      <c r="AJ47" s="193">
        <f t="shared" si="49"/>
        <v>0</v>
      </c>
      <c r="AK47" s="193">
        <f t="shared" si="49"/>
        <v>0</v>
      </c>
      <c r="AL47" s="193">
        <f t="shared" si="49"/>
        <v>0</v>
      </c>
      <c r="AM47" s="193">
        <f t="shared" si="49"/>
        <v>0</v>
      </c>
      <c r="AN47" s="193">
        <f t="shared" si="49"/>
        <v>0</v>
      </c>
      <c r="AO47" s="193">
        <f t="shared" si="49"/>
        <v>0</v>
      </c>
      <c r="AP47" s="193">
        <f t="shared" si="49"/>
        <v>0</v>
      </c>
      <c r="AQ47" s="193">
        <f t="shared" si="49"/>
        <v>0</v>
      </c>
      <c r="AR47" s="193">
        <f t="shared" si="49"/>
        <v>0</v>
      </c>
      <c r="AS47" s="193">
        <f t="shared" si="49"/>
        <v>0</v>
      </c>
      <c r="AT47" s="193">
        <f t="shared" si="49"/>
        <v>0</v>
      </c>
      <c r="AU47" s="193">
        <f t="shared" si="49"/>
        <v>0</v>
      </c>
      <c r="AV47" s="193">
        <f t="shared" si="49"/>
        <v>0</v>
      </c>
      <c r="AW47" s="193">
        <f t="shared" si="49"/>
        <v>0</v>
      </c>
      <c r="AX47" s="193">
        <f t="shared" si="49"/>
        <v>0</v>
      </c>
      <c r="AY47" s="193">
        <f t="shared" si="49"/>
        <v>0</v>
      </c>
      <c r="AZ47" s="193">
        <f t="shared" si="49"/>
        <v>0</v>
      </c>
      <c r="BA47" s="193">
        <f t="shared" si="49"/>
        <v>0</v>
      </c>
      <c r="BB47" s="193">
        <f t="shared" si="49"/>
        <v>0</v>
      </c>
      <c r="BC47" s="193">
        <f t="shared" si="49"/>
        <v>0</v>
      </c>
      <c r="BD47" s="193">
        <f t="shared" si="49"/>
        <v>0</v>
      </c>
      <c r="BE47" s="193">
        <f t="shared" si="49"/>
        <v>0</v>
      </c>
      <c r="BF47" s="193">
        <f t="shared" si="49"/>
        <v>0</v>
      </c>
      <c r="BG47" s="193">
        <f t="shared" si="49"/>
        <v>0</v>
      </c>
      <c r="BH47" s="193">
        <f t="shared" si="49"/>
        <v>0</v>
      </c>
      <c r="BI47" s="193">
        <f t="shared" si="49"/>
        <v>0</v>
      </c>
      <c r="BJ47" s="193">
        <f t="shared" si="49"/>
        <v>0</v>
      </c>
      <c r="BK47" s="193">
        <f t="shared" si="49"/>
        <v>0</v>
      </c>
      <c r="BL47" s="193">
        <f t="shared" si="49"/>
        <v>0</v>
      </c>
      <c r="BM47" s="193">
        <f t="shared" si="49"/>
        <v>0</v>
      </c>
      <c r="BN47" s="193">
        <f t="shared" si="49"/>
        <v>0</v>
      </c>
      <c r="BO47" s="193">
        <f t="shared" si="49"/>
        <v>0</v>
      </c>
      <c r="BP47" s="193">
        <f t="shared" si="49"/>
        <v>0</v>
      </c>
      <c r="BQ47" s="193">
        <f t="shared" si="49"/>
        <v>0</v>
      </c>
      <c r="BR47" s="193">
        <f t="shared" si="49"/>
        <v>0</v>
      </c>
      <c r="BS47" s="193">
        <f t="shared" si="49"/>
        <v>0</v>
      </c>
      <c r="BT47" s="193">
        <f t="shared" si="49"/>
        <v>0</v>
      </c>
      <c r="BU47" s="193">
        <f t="shared" si="49"/>
        <v>0</v>
      </c>
      <c r="BV47" s="193">
        <f t="shared" si="49"/>
        <v>0</v>
      </c>
      <c r="BW47" s="193">
        <f t="shared" si="49"/>
        <v>0</v>
      </c>
      <c r="BX47" s="193">
        <f t="shared" si="49"/>
        <v>0</v>
      </c>
      <c r="BY47" s="193">
        <f t="shared" si="49"/>
        <v>0</v>
      </c>
      <c r="BZ47" s="193">
        <f t="shared" si="49"/>
        <v>0</v>
      </c>
      <c r="CA47" s="193">
        <f t="shared" si="49"/>
        <v>0</v>
      </c>
      <c r="CB47" s="193">
        <f t="shared" si="49"/>
        <v>0</v>
      </c>
      <c r="CC47" s="193">
        <f t="shared" si="49"/>
        <v>0</v>
      </c>
      <c r="CD47" s="193">
        <f t="shared" si="49"/>
        <v>0</v>
      </c>
      <c r="CE47" s="193">
        <f t="shared" si="49"/>
        <v>0</v>
      </c>
      <c r="CF47" s="193">
        <f t="shared" si="49"/>
        <v>0</v>
      </c>
      <c r="CG47" s="193">
        <f t="shared" si="49"/>
        <v>0</v>
      </c>
      <c r="CH47" s="193">
        <f t="shared" si="49"/>
        <v>0</v>
      </c>
      <c r="CI47" s="193">
        <f t="shared" si="49"/>
        <v>0</v>
      </c>
      <c r="CJ47" s="193">
        <f t="shared" si="49"/>
        <v>0</v>
      </c>
      <c r="CK47" s="193">
        <f t="shared" si="49"/>
        <v>0</v>
      </c>
      <c r="CL47" s="193">
        <f t="shared" si="49"/>
        <v>0</v>
      </c>
      <c r="CM47" s="193">
        <f t="shared" si="49"/>
        <v>0</v>
      </c>
      <c r="CN47" s="193">
        <f t="shared" ref="CN47:DC47" si="50">CN20-CN40</f>
        <v>0</v>
      </c>
      <c r="CO47" s="193">
        <f t="shared" si="50"/>
        <v>0</v>
      </c>
      <c r="CP47" s="193">
        <f t="shared" si="50"/>
        <v>0</v>
      </c>
      <c r="CQ47" s="193">
        <f t="shared" si="50"/>
        <v>0</v>
      </c>
      <c r="CR47" s="193">
        <f t="shared" si="50"/>
        <v>0</v>
      </c>
      <c r="CS47" s="193">
        <f t="shared" si="50"/>
        <v>0</v>
      </c>
      <c r="CT47" s="193">
        <f t="shared" si="50"/>
        <v>0</v>
      </c>
      <c r="CU47" s="193">
        <f t="shared" si="50"/>
        <v>0</v>
      </c>
      <c r="CV47" s="193">
        <f t="shared" si="50"/>
        <v>0</v>
      </c>
      <c r="CW47" s="193">
        <f t="shared" si="50"/>
        <v>0</v>
      </c>
      <c r="CX47" s="193">
        <f t="shared" si="50"/>
        <v>0</v>
      </c>
      <c r="CY47" s="193">
        <f t="shared" si="50"/>
        <v>0</v>
      </c>
      <c r="CZ47" s="193">
        <f t="shared" si="50"/>
        <v>0</v>
      </c>
      <c r="DA47" s="193">
        <f t="shared" si="50"/>
        <v>0</v>
      </c>
      <c r="DB47" s="193">
        <f t="shared" si="50"/>
        <v>0</v>
      </c>
      <c r="DC47" s="193">
        <f t="shared" si="50"/>
        <v>0</v>
      </c>
    </row>
    <row r="48" spans="2:107" ht="17" x14ac:dyDescent="0.15">
      <c r="B48" s="175">
        <f>B47+1</f>
        <v>24</v>
      </c>
      <c r="C48" s="203" t="s">
        <v>394</v>
      </c>
      <c r="D48" s="204">
        <f>Apoio!I35</f>
        <v>0</v>
      </c>
      <c r="E48" s="192" t="s">
        <v>3</v>
      </c>
      <c r="F48" s="186" t="s">
        <v>395</v>
      </c>
      <c r="G48" s="205">
        <f>IF(G20=0,0,G47/G20)</f>
        <v>0</v>
      </c>
      <c r="H48" s="206">
        <f>IFERROR(H47/H20,0)</f>
        <v>0</v>
      </c>
      <c r="I48" s="206">
        <f t="shared" ref="I48:AA48" si="51">IFERROR(I47/I20,0)</f>
        <v>0</v>
      </c>
      <c r="J48" s="206">
        <f t="shared" si="51"/>
        <v>0</v>
      </c>
      <c r="K48" s="206">
        <f t="shared" si="51"/>
        <v>0</v>
      </c>
      <c r="L48" s="206">
        <f t="shared" si="51"/>
        <v>0</v>
      </c>
      <c r="M48" s="206">
        <f t="shared" si="51"/>
        <v>0</v>
      </c>
      <c r="N48" s="206">
        <f t="shared" si="51"/>
        <v>0</v>
      </c>
      <c r="O48" s="206">
        <f t="shared" si="51"/>
        <v>0</v>
      </c>
      <c r="P48" s="206">
        <f t="shared" si="51"/>
        <v>0</v>
      </c>
      <c r="Q48" s="206">
        <f t="shared" si="51"/>
        <v>0</v>
      </c>
      <c r="R48" s="206">
        <f t="shared" si="51"/>
        <v>0</v>
      </c>
      <c r="S48" s="206">
        <f t="shared" si="51"/>
        <v>0</v>
      </c>
      <c r="T48" s="206">
        <f t="shared" si="51"/>
        <v>0</v>
      </c>
      <c r="U48" s="206">
        <f t="shared" si="51"/>
        <v>0</v>
      </c>
      <c r="V48" s="206">
        <f t="shared" si="51"/>
        <v>0</v>
      </c>
      <c r="W48" s="206">
        <f t="shared" si="51"/>
        <v>0</v>
      </c>
      <c r="X48" s="206">
        <f t="shared" si="51"/>
        <v>0</v>
      </c>
      <c r="Y48" s="206">
        <f t="shared" si="51"/>
        <v>0</v>
      </c>
      <c r="Z48" s="206">
        <f t="shared" si="51"/>
        <v>0</v>
      </c>
      <c r="AA48" s="206">
        <f t="shared" si="51"/>
        <v>0</v>
      </c>
      <c r="AB48" s="206">
        <f t="shared" ref="AB48:CM48" si="52">IFERROR(AB47/AB20,0)</f>
        <v>0</v>
      </c>
      <c r="AC48" s="206">
        <f t="shared" si="52"/>
        <v>0</v>
      </c>
      <c r="AD48" s="206">
        <f t="shared" si="52"/>
        <v>0</v>
      </c>
      <c r="AE48" s="206">
        <f t="shared" si="52"/>
        <v>0</v>
      </c>
      <c r="AF48" s="206">
        <f t="shared" si="52"/>
        <v>0</v>
      </c>
      <c r="AG48" s="206">
        <f t="shared" si="52"/>
        <v>0</v>
      </c>
      <c r="AH48" s="206">
        <f t="shared" si="52"/>
        <v>0</v>
      </c>
      <c r="AI48" s="206">
        <f t="shared" si="52"/>
        <v>0</v>
      </c>
      <c r="AJ48" s="206">
        <f t="shared" si="52"/>
        <v>0</v>
      </c>
      <c r="AK48" s="206">
        <f t="shared" si="52"/>
        <v>0</v>
      </c>
      <c r="AL48" s="206">
        <f t="shared" si="52"/>
        <v>0</v>
      </c>
      <c r="AM48" s="206">
        <f t="shared" si="52"/>
        <v>0</v>
      </c>
      <c r="AN48" s="206">
        <f t="shared" si="52"/>
        <v>0</v>
      </c>
      <c r="AO48" s="206">
        <f t="shared" si="52"/>
        <v>0</v>
      </c>
      <c r="AP48" s="206">
        <f t="shared" si="52"/>
        <v>0</v>
      </c>
      <c r="AQ48" s="206">
        <f t="shared" si="52"/>
        <v>0</v>
      </c>
      <c r="AR48" s="206">
        <f t="shared" si="52"/>
        <v>0</v>
      </c>
      <c r="AS48" s="206">
        <f t="shared" si="52"/>
        <v>0</v>
      </c>
      <c r="AT48" s="206">
        <f t="shared" si="52"/>
        <v>0</v>
      </c>
      <c r="AU48" s="206">
        <f t="shared" si="52"/>
        <v>0</v>
      </c>
      <c r="AV48" s="206">
        <f t="shared" si="52"/>
        <v>0</v>
      </c>
      <c r="AW48" s="206">
        <f t="shared" si="52"/>
        <v>0</v>
      </c>
      <c r="AX48" s="206">
        <f t="shared" si="52"/>
        <v>0</v>
      </c>
      <c r="AY48" s="206">
        <f t="shared" si="52"/>
        <v>0</v>
      </c>
      <c r="AZ48" s="206">
        <f t="shared" si="52"/>
        <v>0</v>
      </c>
      <c r="BA48" s="206">
        <f t="shared" si="52"/>
        <v>0</v>
      </c>
      <c r="BB48" s="206">
        <f t="shared" si="52"/>
        <v>0</v>
      </c>
      <c r="BC48" s="206">
        <f t="shared" si="52"/>
        <v>0</v>
      </c>
      <c r="BD48" s="206">
        <f t="shared" si="52"/>
        <v>0</v>
      </c>
      <c r="BE48" s="206">
        <f t="shared" si="52"/>
        <v>0</v>
      </c>
      <c r="BF48" s="206">
        <f t="shared" si="52"/>
        <v>0</v>
      </c>
      <c r="BG48" s="206">
        <f t="shared" si="52"/>
        <v>0</v>
      </c>
      <c r="BH48" s="206">
        <f t="shared" si="52"/>
        <v>0</v>
      </c>
      <c r="BI48" s="206">
        <f t="shared" si="52"/>
        <v>0</v>
      </c>
      <c r="BJ48" s="206">
        <f t="shared" si="52"/>
        <v>0</v>
      </c>
      <c r="BK48" s="206">
        <f t="shared" si="52"/>
        <v>0</v>
      </c>
      <c r="BL48" s="206">
        <f t="shared" si="52"/>
        <v>0</v>
      </c>
      <c r="BM48" s="206">
        <f t="shared" si="52"/>
        <v>0</v>
      </c>
      <c r="BN48" s="206">
        <f t="shared" si="52"/>
        <v>0</v>
      </c>
      <c r="BO48" s="206">
        <f t="shared" si="52"/>
        <v>0</v>
      </c>
      <c r="BP48" s="206">
        <f t="shared" si="52"/>
        <v>0</v>
      </c>
      <c r="BQ48" s="206">
        <f t="shared" si="52"/>
        <v>0</v>
      </c>
      <c r="BR48" s="206">
        <f t="shared" si="52"/>
        <v>0</v>
      </c>
      <c r="BS48" s="206">
        <f t="shared" si="52"/>
        <v>0</v>
      </c>
      <c r="BT48" s="206">
        <f t="shared" si="52"/>
        <v>0</v>
      </c>
      <c r="BU48" s="206">
        <f t="shared" si="52"/>
        <v>0</v>
      </c>
      <c r="BV48" s="206">
        <f t="shared" si="52"/>
        <v>0</v>
      </c>
      <c r="BW48" s="206">
        <f t="shared" si="52"/>
        <v>0</v>
      </c>
      <c r="BX48" s="206">
        <f t="shared" si="52"/>
        <v>0</v>
      </c>
      <c r="BY48" s="206">
        <f t="shared" si="52"/>
        <v>0</v>
      </c>
      <c r="BZ48" s="206">
        <f t="shared" si="52"/>
        <v>0</v>
      </c>
      <c r="CA48" s="206">
        <f t="shared" si="52"/>
        <v>0</v>
      </c>
      <c r="CB48" s="206">
        <f t="shared" si="52"/>
        <v>0</v>
      </c>
      <c r="CC48" s="206">
        <f t="shared" si="52"/>
        <v>0</v>
      </c>
      <c r="CD48" s="206">
        <f t="shared" si="52"/>
        <v>0</v>
      </c>
      <c r="CE48" s="206">
        <f t="shared" si="52"/>
        <v>0</v>
      </c>
      <c r="CF48" s="206">
        <f t="shared" si="52"/>
        <v>0</v>
      </c>
      <c r="CG48" s="206">
        <f t="shared" si="52"/>
        <v>0</v>
      </c>
      <c r="CH48" s="206">
        <f t="shared" si="52"/>
        <v>0</v>
      </c>
      <c r="CI48" s="206">
        <f t="shared" si="52"/>
        <v>0</v>
      </c>
      <c r="CJ48" s="206">
        <f t="shared" si="52"/>
        <v>0</v>
      </c>
      <c r="CK48" s="206">
        <f t="shared" si="52"/>
        <v>0</v>
      </c>
      <c r="CL48" s="206">
        <f t="shared" si="52"/>
        <v>0</v>
      </c>
      <c r="CM48" s="206">
        <f t="shared" si="52"/>
        <v>0</v>
      </c>
      <c r="CN48" s="206">
        <f t="shared" ref="CN48:DC48" si="53">IFERROR(CN47/CN20,0)</f>
        <v>0</v>
      </c>
      <c r="CO48" s="206">
        <f t="shared" si="53"/>
        <v>0</v>
      </c>
      <c r="CP48" s="206">
        <f t="shared" si="53"/>
        <v>0</v>
      </c>
      <c r="CQ48" s="206">
        <f t="shared" si="53"/>
        <v>0</v>
      </c>
      <c r="CR48" s="206">
        <f t="shared" si="53"/>
        <v>0</v>
      </c>
      <c r="CS48" s="206">
        <f t="shared" si="53"/>
        <v>0</v>
      </c>
      <c r="CT48" s="206">
        <f t="shared" si="53"/>
        <v>0</v>
      </c>
      <c r="CU48" s="206">
        <f t="shared" si="53"/>
        <v>0</v>
      </c>
      <c r="CV48" s="206">
        <f t="shared" si="53"/>
        <v>0</v>
      </c>
      <c r="CW48" s="206">
        <f t="shared" si="53"/>
        <v>0</v>
      </c>
      <c r="CX48" s="206">
        <f t="shared" si="53"/>
        <v>0</v>
      </c>
      <c r="CY48" s="206">
        <f t="shared" si="53"/>
        <v>0</v>
      </c>
      <c r="CZ48" s="206">
        <f t="shared" si="53"/>
        <v>0</v>
      </c>
      <c r="DA48" s="206">
        <f t="shared" si="53"/>
        <v>0</v>
      </c>
      <c r="DB48" s="206">
        <f t="shared" si="53"/>
        <v>0</v>
      </c>
      <c r="DC48" s="206">
        <f t="shared" si="53"/>
        <v>0</v>
      </c>
    </row>
    <row r="49" spans="2:107" ht="17" x14ac:dyDescent="0.15">
      <c r="B49" s="207"/>
      <c r="C49" s="1138" t="str">
        <f>CONCATENATE("Benefício anualizado condicionamento ambiental: ",E2)</f>
        <v>Benefício anualizado condicionamento ambiental: -</v>
      </c>
      <c r="D49" s="1138"/>
      <c r="E49" s="209" t="s">
        <v>2</v>
      </c>
      <c r="F49" s="210" t="s">
        <v>448</v>
      </c>
      <c r="G49" s="211">
        <f>SUM(H49:DC49)</f>
        <v>0</v>
      </c>
      <c r="H49" s="212">
        <f>H45*$D$46+H47*$D$48</f>
        <v>0</v>
      </c>
      <c r="I49" s="212">
        <f t="shared" ref="I49:AA49" si="54">I45*$D$46+I47*$D$48</f>
        <v>0</v>
      </c>
      <c r="J49" s="212">
        <f t="shared" si="54"/>
        <v>0</v>
      </c>
      <c r="K49" s="212">
        <f t="shared" si="54"/>
        <v>0</v>
      </c>
      <c r="L49" s="212">
        <f t="shared" si="54"/>
        <v>0</v>
      </c>
      <c r="M49" s="212">
        <f t="shared" si="54"/>
        <v>0</v>
      </c>
      <c r="N49" s="212">
        <f t="shared" si="54"/>
        <v>0</v>
      </c>
      <c r="O49" s="212">
        <f t="shared" si="54"/>
        <v>0</v>
      </c>
      <c r="P49" s="212">
        <f t="shared" si="54"/>
        <v>0</v>
      </c>
      <c r="Q49" s="212">
        <f t="shared" si="54"/>
        <v>0</v>
      </c>
      <c r="R49" s="212">
        <f t="shared" si="54"/>
        <v>0</v>
      </c>
      <c r="S49" s="212">
        <f t="shared" si="54"/>
        <v>0</v>
      </c>
      <c r="T49" s="212">
        <f t="shared" si="54"/>
        <v>0</v>
      </c>
      <c r="U49" s="212">
        <f t="shared" si="54"/>
        <v>0</v>
      </c>
      <c r="V49" s="212">
        <f t="shared" si="54"/>
        <v>0</v>
      </c>
      <c r="W49" s="212">
        <f t="shared" si="54"/>
        <v>0</v>
      </c>
      <c r="X49" s="212">
        <f t="shared" si="54"/>
        <v>0</v>
      </c>
      <c r="Y49" s="212">
        <f t="shared" si="54"/>
        <v>0</v>
      </c>
      <c r="Z49" s="212">
        <f t="shared" si="54"/>
        <v>0</v>
      </c>
      <c r="AA49" s="212">
        <f t="shared" si="54"/>
        <v>0</v>
      </c>
      <c r="AB49" s="212">
        <f t="shared" ref="AB49:CM49" si="55">AB45*$D$46+AB47*$D$48</f>
        <v>0</v>
      </c>
      <c r="AC49" s="212">
        <f t="shared" si="55"/>
        <v>0</v>
      </c>
      <c r="AD49" s="212">
        <f t="shared" si="55"/>
        <v>0</v>
      </c>
      <c r="AE49" s="212">
        <f t="shared" si="55"/>
        <v>0</v>
      </c>
      <c r="AF49" s="212">
        <f t="shared" si="55"/>
        <v>0</v>
      </c>
      <c r="AG49" s="212">
        <f t="shared" si="55"/>
        <v>0</v>
      </c>
      <c r="AH49" s="212">
        <f t="shared" si="55"/>
        <v>0</v>
      </c>
      <c r="AI49" s="212">
        <f t="shared" si="55"/>
        <v>0</v>
      </c>
      <c r="AJ49" s="212">
        <f t="shared" si="55"/>
        <v>0</v>
      </c>
      <c r="AK49" s="212">
        <f t="shared" si="55"/>
        <v>0</v>
      </c>
      <c r="AL49" s="212">
        <f t="shared" si="55"/>
        <v>0</v>
      </c>
      <c r="AM49" s="212">
        <f t="shared" si="55"/>
        <v>0</v>
      </c>
      <c r="AN49" s="212">
        <f t="shared" si="55"/>
        <v>0</v>
      </c>
      <c r="AO49" s="212">
        <f t="shared" si="55"/>
        <v>0</v>
      </c>
      <c r="AP49" s="212">
        <f t="shared" si="55"/>
        <v>0</v>
      </c>
      <c r="AQ49" s="212">
        <f t="shared" si="55"/>
        <v>0</v>
      </c>
      <c r="AR49" s="212">
        <f t="shared" si="55"/>
        <v>0</v>
      </c>
      <c r="AS49" s="212">
        <f t="shared" si="55"/>
        <v>0</v>
      </c>
      <c r="AT49" s="212">
        <f t="shared" si="55"/>
        <v>0</v>
      </c>
      <c r="AU49" s="212">
        <f t="shared" si="55"/>
        <v>0</v>
      </c>
      <c r="AV49" s="212">
        <f t="shared" si="55"/>
        <v>0</v>
      </c>
      <c r="AW49" s="212">
        <f t="shared" si="55"/>
        <v>0</v>
      </c>
      <c r="AX49" s="212">
        <f t="shared" si="55"/>
        <v>0</v>
      </c>
      <c r="AY49" s="212">
        <f t="shared" si="55"/>
        <v>0</v>
      </c>
      <c r="AZ49" s="212">
        <f t="shared" si="55"/>
        <v>0</v>
      </c>
      <c r="BA49" s="212">
        <f t="shared" si="55"/>
        <v>0</v>
      </c>
      <c r="BB49" s="212">
        <f t="shared" si="55"/>
        <v>0</v>
      </c>
      <c r="BC49" s="212">
        <f t="shared" si="55"/>
        <v>0</v>
      </c>
      <c r="BD49" s="212">
        <f t="shared" si="55"/>
        <v>0</v>
      </c>
      <c r="BE49" s="212">
        <f t="shared" si="55"/>
        <v>0</v>
      </c>
      <c r="BF49" s="212">
        <f t="shared" si="55"/>
        <v>0</v>
      </c>
      <c r="BG49" s="212">
        <f t="shared" si="55"/>
        <v>0</v>
      </c>
      <c r="BH49" s="212">
        <f t="shared" si="55"/>
        <v>0</v>
      </c>
      <c r="BI49" s="212">
        <f t="shared" si="55"/>
        <v>0</v>
      </c>
      <c r="BJ49" s="212">
        <f t="shared" si="55"/>
        <v>0</v>
      </c>
      <c r="BK49" s="212">
        <f t="shared" si="55"/>
        <v>0</v>
      </c>
      <c r="BL49" s="212">
        <f t="shared" si="55"/>
        <v>0</v>
      </c>
      <c r="BM49" s="212">
        <f t="shared" si="55"/>
        <v>0</v>
      </c>
      <c r="BN49" s="212">
        <f t="shared" si="55"/>
        <v>0</v>
      </c>
      <c r="BO49" s="212">
        <f t="shared" si="55"/>
        <v>0</v>
      </c>
      <c r="BP49" s="212">
        <f t="shared" si="55"/>
        <v>0</v>
      </c>
      <c r="BQ49" s="212">
        <f t="shared" si="55"/>
        <v>0</v>
      </c>
      <c r="BR49" s="212">
        <f t="shared" si="55"/>
        <v>0</v>
      </c>
      <c r="BS49" s="212">
        <f t="shared" si="55"/>
        <v>0</v>
      </c>
      <c r="BT49" s="212">
        <f t="shared" si="55"/>
        <v>0</v>
      </c>
      <c r="BU49" s="212">
        <f t="shared" si="55"/>
        <v>0</v>
      </c>
      <c r="BV49" s="212">
        <f t="shared" si="55"/>
        <v>0</v>
      </c>
      <c r="BW49" s="212">
        <f t="shared" si="55"/>
        <v>0</v>
      </c>
      <c r="BX49" s="212">
        <f t="shared" si="55"/>
        <v>0</v>
      </c>
      <c r="BY49" s="212">
        <f t="shared" si="55"/>
        <v>0</v>
      </c>
      <c r="BZ49" s="212">
        <f t="shared" si="55"/>
        <v>0</v>
      </c>
      <c r="CA49" s="212">
        <f t="shared" si="55"/>
        <v>0</v>
      </c>
      <c r="CB49" s="212">
        <f t="shared" si="55"/>
        <v>0</v>
      </c>
      <c r="CC49" s="212">
        <f t="shared" si="55"/>
        <v>0</v>
      </c>
      <c r="CD49" s="212">
        <f t="shared" si="55"/>
        <v>0</v>
      </c>
      <c r="CE49" s="212">
        <f t="shared" si="55"/>
        <v>0</v>
      </c>
      <c r="CF49" s="212">
        <f t="shared" si="55"/>
        <v>0</v>
      </c>
      <c r="CG49" s="212">
        <f t="shared" si="55"/>
        <v>0</v>
      </c>
      <c r="CH49" s="212">
        <f t="shared" si="55"/>
        <v>0</v>
      </c>
      <c r="CI49" s="212">
        <f t="shared" si="55"/>
        <v>0</v>
      </c>
      <c r="CJ49" s="212">
        <f t="shared" si="55"/>
        <v>0</v>
      </c>
      <c r="CK49" s="212">
        <f t="shared" si="55"/>
        <v>0</v>
      </c>
      <c r="CL49" s="212">
        <f t="shared" si="55"/>
        <v>0</v>
      </c>
      <c r="CM49" s="212">
        <f t="shared" si="55"/>
        <v>0</v>
      </c>
      <c r="CN49" s="212">
        <f t="shared" ref="CN49:DC49" si="56">CN45*$D$46+CN47*$D$48</f>
        <v>0</v>
      </c>
      <c r="CO49" s="212">
        <f t="shared" si="56"/>
        <v>0</v>
      </c>
      <c r="CP49" s="212">
        <f t="shared" si="56"/>
        <v>0</v>
      </c>
      <c r="CQ49" s="212">
        <f t="shared" si="56"/>
        <v>0</v>
      </c>
      <c r="CR49" s="212">
        <f t="shared" si="56"/>
        <v>0</v>
      </c>
      <c r="CS49" s="212">
        <f t="shared" si="56"/>
        <v>0</v>
      </c>
      <c r="CT49" s="212">
        <f t="shared" si="56"/>
        <v>0</v>
      </c>
      <c r="CU49" s="212">
        <f t="shared" si="56"/>
        <v>0</v>
      </c>
      <c r="CV49" s="212">
        <f t="shared" si="56"/>
        <v>0</v>
      </c>
      <c r="CW49" s="212">
        <f t="shared" si="56"/>
        <v>0</v>
      </c>
      <c r="CX49" s="212">
        <f t="shared" si="56"/>
        <v>0</v>
      </c>
      <c r="CY49" s="212">
        <f t="shared" si="56"/>
        <v>0</v>
      </c>
      <c r="CZ49" s="212">
        <f t="shared" si="56"/>
        <v>0</v>
      </c>
      <c r="DA49" s="212">
        <f t="shared" si="56"/>
        <v>0</v>
      </c>
      <c r="DB49" s="212">
        <f t="shared" si="56"/>
        <v>0</v>
      </c>
      <c r="DC49" s="212">
        <f t="shared" si="56"/>
        <v>0</v>
      </c>
    </row>
    <row r="51" spans="2:107" ht="17" x14ac:dyDescent="0.25">
      <c r="D51" s="1195" t="s">
        <v>794</v>
      </c>
      <c r="E51" s="1066"/>
      <c r="F51" s="176" t="str">
        <f>E2</f>
        <v>-</v>
      </c>
      <c r="G51" s="170">
        <f>IFERROR(CondAmbCusto!U57/CondAmbBenef1!$G$49,0)</f>
        <v>0</v>
      </c>
    </row>
    <row r="52" spans="2:107" ht="17" x14ac:dyDescent="0.25">
      <c r="D52" s="1195" t="s">
        <v>795</v>
      </c>
      <c r="E52" s="1066"/>
      <c r="F52" s="715" t="str">
        <f>F51</f>
        <v>-</v>
      </c>
      <c r="G52" s="170">
        <f>IFERROR(CondAmbCusto!S57/CondAmbBenef1!$G$49,0)</f>
        <v>0</v>
      </c>
    </row>
    <row r="54" spans="2:107" x14ac:dyDescent="0.15">
      <c r="H54" s="379"/>
      <c r="I54" s="379"/>
    </row>
    <row r="55" spans="2:107" x14ac:dyDescent="0.15">
      <c r="B55" s="1124" t="s">
        <v>769</v>
      </c>
      <c r="C55" s="1124"/>
      <c r="D55" s="1124"/>
      <c r="E55" s="1124"/>
      <c r="F55" s="1124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</row>
    <row r="56" spans="2:107" x14ac:dyDescent="0.15">
      <c r="B56" s="215"/>
      <c r="C56" s="216"/>
      <c r="D56" s="217"/>
      <c r="E56" s="218"/>
      <c r="F56" s="219"/>
      <c r="G56" s="220" t="s">
        <v>31</v>
      </c>
      <c r="H56" s="221" t="s">
        <v>416</v>
      </c>
      <c r="I56" s="221" t="s">
        <v>417</v>
      </c>
      <c r="J56" s="221" t="s">
        <v>418</v>
      </c>
      <c r="K56" s="221" t="s">
        <v>419</v>
      </c>
      <c r="L56" s="221" t="s">
        <v>420</v>
      </c>
      <c r="M56" s="221" t="s">
        <v>421</v>
      </c>
      <c r="N56" s="221" t="s">
        <v>422</v>
      </c>
      <c r="O56" s="221" t="s">
        <v>423</v>
      </c>
      <c r="P56" s="221" t="s">
        <v>424</v>
      </c>
      <c r="Q56" s="221" t="s">
        <v>425</v>
      </c>
      <c r="R56" s="221" t="s">
        <v>426</v>
      </c>
      <c r="S56" s="221" t="s">
        <v>427</v>
      </c>
      <c r="T56" s="221" t="s">
        <v>428</v>
      </c>
      <c r="U56" s="221" t="s">
        <v>429</v>
      </c>
      <c r="V56" s="221" t="s">
        <v>430</v>
      </c>
      <c r="W56" s="221" t="s">
        <v>431</v>
      </c>
      <c r="X56" s="221" t="s">
        <v>432</v>
      </c>
      <c r="Y56" s="221" t="s">
        <v>433</v>
      </c>
      <c r="Z56" s="221" t="s">
        <v>434</v>
      </c>
      <c r="AA56" s="221" t="s">
        <v>435</v>
      </c>
      <c r="AB56" s="221" t="s">
        <v>1615</v>
      </c>
      <c r="AC56" s="221" t="s">
        <v>1616</v>
      </c>
      <c r="AD56" s="221" t="s">
        <v>1617</v>
      </c>
      <c r="AE56" s="221" t="s">
        <v>1618</v>
      </c>
      <c r="AF56" s="221" t="s">
        <v>1619</v>
      </c>
      <c r="AG56" s="221" t="s">
        <v>1620</v>
      </c>
      <c r="AH56" s="221" t="s">
        <v>1621</v>
      </c>
      <c r="AI56" s="221" t="s">
        <v>1622</v>
      </c>
      <c r="AJ56" s="221" t="s">
        <v>1623</v>
      </c>
      <c r="AK56" s="221" t="s">
        <v>1624</v>
      </c>
      <c r="AL56" s="221" t="s">
        <v>1625</v>
      </c>
      <c r="AM56" s="221" t="s">
        <v>1626</v>
      </c>
      <c r="AN56" s="221" t="s">
        <v>1627</v>
      </c>
      <c r="AO56" s="221" t="s">
        <v>1628</v>
      </c>
      <c r="AP56" s="221" t="s">
        <v>1629</v>
      </c>
      <c r="AQ56" s="221" t="s">
        <v>1630</v>
      </c>
      <c r="AR56" s="221" t="s">
        <v>1631</v>
      </c>
      <c r="AS56" s="221" t="s">
        <v>1632</v>
      </c>
      <c r="AT56" s="221" t="s">
        <v>1633</v>
      </c>
      <c r="AU56" s="221" t="s">
        <v>1634</v>
      </c>
      <c r="AV56" s="221" t="s">
        <v>1635</v>
      </c>
      <c r="AW56" s="221" t="s">
        <v>1636</v>
      </c>
      <c r="AX56" s="221" t="s">
        <v>1637</v>
      </c>
      <c r="AY56" s="221" t="s">
        <v>1638</v>
      </c>
      <c r="AZ56" s="221" t="s">
        <v>1639</v>
      </c>
      <c r="BA56" s="221" t="s">
        <v>1640</v>
      </c>
      <c r="BB56" s="221" t="s">
        <v>1641</v>
      </c>
      <c r="BC56" s="221" t="s">
        <v>1642</v>
      </c>
      <c r="BD56" s="221" t="s">
        <v>1643</v>
      </c>
      <c r="BE56" s="221" t="s">
        <v>1644</v>
      </c>
      <c r="BF56" s="221" t="s">
        <v>1645</v>
      </c>
      <c r="BG56" s="221" t="s">
        <v>1646</v>
      </c>
      <c r="BH56" s="221" t="s">
        <v>1647</v>
      </c>
      <c r="BI56" s="221" t="s">
        <v>1648</v>
      </c>
      <c r="BJ56" s="221" t="s">
        <v>1649</v>
      </c>
      <c r="BK56" s="221" t="s">
        <v>1650</v>
      </c>
      <c r="BL56" s="221" t="s">
        <v>1651</v>
      </c>
      <c r="BM56" s="221" t="s">
        <v>1652</v>
      </c>
      <c r="BN56" s="221" t="s">
        <v>1653</v>
      </c>
      <c r="BO56" s="221" t="s">
        <v>1654</v>
      </c>
      <c r="BP56" s="221" t="s">
        <v>1655</v>
      </c>
      <c r="BQ56" s="221" t="s">
        <v>1656</v>
      </c>
      <c r="BR56" s="221" t="s">
        <v>1657</v>
      </c>
      <c r="BS56" s="221" t="s">
        <v>1658</v>
      </c>
      <c r="BT56" s="221" t="s">
        <v>1659</v>
      </c>
      <c r="BU56" s="221" t="s">
        <v>1660</v>
      </c>
      <c r="BV56" s="221" t="s">
        <v>1661</v>
      </c>
      <c r="BW56" s="221" t="s">
        <v>1662</v>
      </c>
      <c r="BX56" s="221" t="s">
        <v>1663</v>
      </c>
      <c r="BY56" s="221" t="s">
        <v>1664</v>
      </c>
      <c r="BZ56" s="221" t="s">
        <v>1665</v>
      </c>
      <c r="CA56" s="221" t="s">
        <v>1666</v>
      </c>
      <c r="CB56" s="221" t="s">
        <v>1667</v>
      </c>
      <c r="CC56" s="221" t="s">
        <v>1668</v>
      </c>
      <c r="CD56" s="221" t="s">
        <v>1669</v>
      </c>
      <c r="CE56" s="221" t="s">
        <v>1670</v>
      </c>
      <c r="CF56" s="221" t="s">
        <v>1671</v>
      </c>
      <c r="CG56" s="221" t="s">
        <v>1672</v>
      </c>
      <c r="CH56" s="221" t="s">
        <v>1673</v>
      </c>
      <c r="CI56" s="221" t="s">
        <v>1674</v>
      </c>
      <c r="CJ56" s="221" t="s">
        <v>1675</v>
      </c>
      <c r="CK56" s="221" t="s">
        <v>1676</v>
      </c>
      <c r="CL56" s="221" t="s">
        <v>1677</v>
      </c>
      <c r="CM56" s="221" t="s">
        <v>1678</v>
      </c>
      <c r="CN56" s="221" t="s">
        <v>1679</v>
      </c>
      <c r="CO56" s="221" t="s">
        <v>1680</v>
      </c>
      <c r="CP56" s="221" t="s">
        <v>1681</v>
      </c>
      <c r="CQ56" s="221" t="s">
        <v>1682</v>
      </c>
      <c r="CR56" s="221" t="s">
        <v>1683</v>
      </c>
      <c r="CS56" s="221" t="s">
        <v>1684</v>
      </c>
      <c r="CT56" s="221" t="s">
        <v>1685</v>
      </c>
      <c r="CU56" s="221" t="s">
        <v>1686</v>
      </c>
      <c r="CV56" s="221" t="s">
        <v>1687</v>
      </c>
      <c r="CW56" s="221" t="s">
        <v>1688</v>
      </c>
      <c r="CX56" s="221" t="s">
        <v>1689</v>
      </c>
      <c r="CY56" s="221" t="s">
        <v>1690</v>
      </c>
      <c r="CZ56" s="221" t="s">
        <v>1691</v>
      </c>
      <c r="DA56" s="221" t="s">
        <v>1692</v>
      </c>
      <c r="DB56" s="221" t="s">
        <v>1693</v>
      </c>
      <c r="DC56" s="221" t="s">
        <v>1694</v>
      </c>
    </row>
    <row r="57" spans="2:107" x14ac:dyDescent="0.15">
      <c r="B57" s="215">
        <f>B48+1</f>
        <v>25</v>
      </c>
      <c r="C57" s="222" t="s">
        <v>364</v>
      </c>
      <c r="D57" s="222"/>
      <c r="E57" s="223" t="s">
        <v>365</v>
      </c>
      <c r="F57" s="224"/>
      <c r="G57" s="225"/>
      <c r="H57" s="226">
        <f>H32</f>
        <v>0</v>
      </c>
      <c r="I57" s="226">
        <f t="shared" ref="I57:AA57" si="57">I32</f>
        <v>0</v>
      </c>
      <c r="J57" s="226">
        <f t="shared" si="57"/>
        <v>0</v>
      </c>
      <c r="K57" s="226">
        <f t="shared" si="57"/>
        <v>0</v>
      </c>
      <c r="L57" s="226">
        <f t="shared" si="57"/>
        <v>0</v>
      </c>
      <c r="M57" s="226">
        <f t="shared" si="57"/>
        <v>0</v>
      </c>
      <c r="N57" s="226">
        <f t="shared" si="57"/>
        <v>0</v>
      </c>
      <c r="O57" s="226">
        <f t="shared" si="57"/>
        <v>0</v>
      </c>
      <c r="P57" s="226">
        <f t="shared" si="57"/>
        <v>0</v>
      </c>
      <c r="Q57" s="226">
        <f t="shared" si="57"/>
        <v>0</v>
      </c>
      <c r="R57" s="226">
        <f t="shared" si="57"/>
        <v>0</v>
      </c>
      <c r="S57" s="226">
        <f t="shared" si="57"/>
        <v>0</v>
      </c>
      <c r="T57" s="226">
        <f t="shared" si="57"/>
        <v>0</v>
      </c>
      <c r="U57" s="226">
        <f t="shared" si="57"/>
        <v>0</v>
      </c>
      <c r="V57" s="226">
        <f t="shared" si="57"/>
        <v>0</v>
      </c>
      <c r="W57" s="226">
        <f t="shared" si="57"/>
        <v>0</v>
      </c>
      <c r="X57" s="226">
        <f t="shared" si="57"/>
        <v>0</v>
      </c>
      <c r="Y57" s="226">
        <f t="shared" si="57"/>
        <v>0</v>
      </c>
      <c r="Z57" s="226">
        <f t="shared" si="57"/>
        <v>0</v>
      </c>
      <c r="AA57" s="226">
        <f t="shared" si="57"/>
        <v>0</v>
      </c>
      <c r="AB57" s="226">
        <f t="shared" ref="AB57:CM57" si="58">AB32</f>
        <v>0</v>
      </c>
      <c r="AC57" s="226">
        <f t="shared" si="58"/>
        <v>0</v>
      </c>
      <c r="AD57" s="226">
        <f t="shared" si="58"/>
        <v>0</v>
      </c>
      <c r="AE57" s="226">
        <f t="shared" si="58"/>
        <v>0</v>
      </c>
      <c r="AF57" s="226">
        <f t="shared" si="58"/>
        <v>0</v>
      </c>
      <c r="AG57" s="226">
        <f t="shared" si="58"/>
        <v>0</v>
      </c>
      <c r="AH57" s="226">
        <f t="shared" si="58"/>
        <v>0</v>
      </c>
      <c r="AI57" s="226">
        <f t="shared" si="58"/>
        <v>0</v>
      </c>
      <c r="AJ57" s="226">
        <f t="shared" si="58"/>
        <v>0</v>
      </c>
      <c r="AK57" s="226">
        <f t="shared" si="58"/>
        <v>0</v>
      </c>
      <c r="AL57" s="226">
        <f t="shared" si="58"/>
        <v>0</v>
      </c>
      <c r="AM57" s="226">
        <f t="shared" si="58"/>
        <v>0</v>
      </c>
      <c r="AN57" s="226">
        <f t="shared" si="58"/>
        <v>0</v>
      </c>
      <c r="AO57" s="226">
        <f t="shared" si="58"/>
        <v>0</v>
      </c>
      <c r="AP57" s="226">
        <f t="shared" si="58"/>
        <v>0</v>
      </c>
      <c r="AQ57" s="226">
        <f t="shared" si="58"/>
        <v>0</v>
      </c>
      <c r="AR57" s="226">
        <f t="shared" si="58"/>
        <v>0</v>
      </c>
      <c r="AS57" s="226">
        <f t="shared" si="58"/>
        <v>0</v>
      </c>
      <c r="AT57" s="226">
        <f t="shared" si="58"/>
        <v>0</v>
      </c>
      <c r="AU57" s="226">
        <f t="shared" si="58"/>
        <v>0</v>
      </c>
      <c r="AV57" s="226">
        <f t="shared" si="58"/>
        <v>0</v>
      </c>
      <c r="AW57" s="226">
        <f t="shared" si="58"/>
        <v>0</v>
      </c>
      <c r="AX57" s="226">
        <f t="shared" si="58"/>
        <v>0</v>
      </c>
      <c r="AY57" s="226">
        <f t="shared" si="58"/>
        <v>0</v>
      </c>
      <c r="AZ57" s="226">
        <f t="shared" si="58"/>
        <v>0</v>
      </c>
      <c r="BA57" s="226">
        <f t="shared" si="58"/>
        <v>0</v>
      </c>
      <c r="BB57" s="226">
        <f t="shared" si="58"/>
        <v>0</v>
      </c>
      <c r="BC57" s="226">
        <f t="shared" si="58"/>
        <v>0</v>
      </c>
      <c r="BD57" s="226">
        <f t="shared" si="58"/>
        <v>0</v>
      </c>
      <c r="BE57" s="226">
        <f t="shared" si="58"/>
        <v>0</v>
      </c>
      <c r="BF57" s="226">
        <f t="shared" si="58"/>
        <v>0</v>
      </c>
      <c r="BG57" s="226">
        <f t="shared" si="58"/>
        <v>0</v>
      </c>
      <c r="BH57" s="226">
        <f t="shared" si="58"/>
        <v>0</v>
      </c>
      <c r="BI57" s="226">
        <f t="shared" si="58"/>
        <v>0</v>
      </c>
      <c r="BJ57" s="226">
        <f t="shared" si="58"/>
        <v>0</v>
      </c>
      <c r="BK57" s="226">
        <f t="shared" si="58"/>
        <v>0</v>
      </c>
      <c r="BL57" s="226">
        <f t="shared" si="58"/>
        <v>0</v>
      </c>
      <c r="BM57" s="226">
        <f t="shared" si="58"/>
        <v>0</v>
      </c>
      <c r="BN57" s="226">
        <f t="shared" si="58"/>
        <v>0</v>
      </c>
      <c r="BO57" s="226">
        <f t="shared" si="58"/>
        <v>0</v>
      </c>
      <c r="BP57" s="226">
        <f t="shared" si="58"/>
        <v>0</v>
      </c>
      <c r="BQ57" s="226">
        <f t="shared" si="58"/>
        <v>0</v>
      </c>
      <c r="BR57" s="226">
        <f t="shared" si="58"/>
        <v>0</v>
      </c>
      <c r="BS57" s="226">
        <f t="shared" si="58"/>
        <v>0</v>
      </c>
      <c r="BT57" s="226">
        <f t="shared" si="58"/>
        <v>0</v>
      </c>
      <c r="BU57" s="226">
        <f t="shared" si="58"/>
        <v>0</v>
      </c>
      <c r="BV57" s="226">
        <f t="shared" si="58"/>
        <v>0</v>
      </c>
      <c r="BW57" s="226">
        <f t="shared" si="58"/>
        <v>0</v>
      </c>
      <c r="BX57" s="226">
        <f t="shared" si="58"/>
        <v>0</v>
      </c>
      <c r="BY57" s="226">
        <f t="shared" si="58"/>
        <v>0</v>
      </c>
      <c r="BZ57" s="226">
        <f t="shared" si="58"/>
        <v>0</v>
      </c>
      <c r="CA57" s="226">
        <f t="shared" si="58"/>
        <v>0</v>
      </c>
      <c r="CB57" s="226">
        <f t="shared" si="58"/>
        <v>0</v>
      </c>
      <c r="CC57" s="226">
        <f t="shared" si="58"/>
        <v>0</v>
      </c>
      <c r="CD57" s="226">
        <f t="shared" si="58"/>
        <v>0</v>
      </c>
      <c r="CE57" s="226">
        <f t="shared" si="58"/>
        <v>0</v>
      </c>
      <c r="CF57" s="226">
        <f t="shared" si="58"/>
        <v>0</v>
      </c>
      <c r="CG57" s="226">
        <f t="shared" si="58"/>
        <v>0</v>
      </c>
      <c r="CH57" s="226">
        <f t="shared" si="58"/>
        <v>0</v>
      </c>
      <c r="CI57" s="226">
        <f t="shared" si="58"/>
        <v>0</v>
      </c>
      <c r="CJ57" s="226">
        <f t="shared" si="58"/>
        <v>0</v>
      </c>
      <c r="CK57" s="226">
        <f t="shared" si="58"/>
        <v>0</v>
      </c>
      <c r="CL57" s="226">
        <f t="shared" si="58"/>
        <v>0</v>
      </c>
      <c r="CM57" s="226">
        <f t="shared" si="58"/>
        <v>0</v>
      </c>
      <c r="CN57" s="226">
        <f t="shared" ref="CN57:DC57" si="59">CN32</f>
        <v>0</v>
      </c>
      <c r="CO57" s="226">
        <f t="shared" si="59"/>
        <v>0</v>
      </c>
      <c r="CP57" s="226">
        <f t="shared" si="59"/>
        <v>0</v>
      </c>
      <c r="CQ57" s="226">
        <f t="shared" si="59"/>
        <v>0</v>
      </c>
      <c r="CR57" s="226">
        <f t="shared" si="59"/>
        <v>0</v>
      </c>
      <c r="CS57" s="226">
        <f t="shared" si="59"/>
        <v>0</v>
      </c>
      <c r="CT57" s="226">
        <f t="shared" si="59"/>
        <v>0</v>
      </c>
      <c r="CU57" s="226">
        <f t="shared" si="59"/>
        <v>0</v>
      </c>
      <c r="CV57" s="226">
        <f t="shared" si="59"/>
        <v>0</v>
      </c>
      <c r="CW57" s="226">
        <f t="shared" si="59"/>
        <v>0</v>
      </c>
      <c r="CX57" s="226">
        <f t="shared" si="59"/>
        <v>0</v>
      </c>
      <c r="CY57" s="226">
        <f t="shared" si="59"/>
        <v>0</v>
      </c>
      <c r="CZ57" s="226">
        <f t="shared" si="59"/>
        <v>0</v>
      </c>
      <c r="DA57" s="226">
        <f t="shared" si="59"/>
        <v>0</v>
      </c>
      <c r="DB57" s="226">
        <f t="shared" si="59"/>
        <v>0</v>
      </c>
      <c r="DC57" s="226">
        <f t="shared" si="59"/>
        <v>0</v>
      </c>
    </row>
    <row r="58" spans="2:107" x14ac:dyDescent="0.15">
      <c r="B58" s="215">
        <f t="shared" ref="B58:B65" si="60">B57+1</f>
        <v>26</v>
      </c>
      <c r="C58" s="222" t="s">
        <v>401</v>
      </c>
      <c r="D58" s="222"/>
      <c r="E58" s="227">
        <v>22</v>
      </c>
      <c r="F58" s="228"/>
      <c r="G58" s="225"/>
      <c r="H58" s="276">
        <f>H36</f>
        <v>0</v>
      </c>
      <c r="I58" s="276">
        <f t="shared" ref="I58:AA58" si="61">I36</f>
        <v>0</v>
      </c>
      <c r="J58" s="276">
        <f t="shared" si="61"/>
        <v>0</v>
      </c>
      <c r="K58" s="276">
        <f t="shared" si="61"/>
        <v>0</v>
      </c>
      <c r="L58" s="276">
        <f t="shared" si="61"/>
        <v>0</v>
      </c>
      <c r="M58" s="276">
        <f t="shared" si="61"/>
        <v>0</v>
      </c>
      <c r="N58" s="276">
        <f t="shared" si="61"/>
        <v>0</v>
      </c>
      <c r="O58" s="276">
        <f t="shared" si="61"/>
        <v>0</v>
      </c>
      <c r="P58" s="276">
        <f t="shared" si="61"/>
        <v>0</v>
      </c>
      <c r="Q58" s="276">
        <f t="shared" si="61"/>
        <v>0</v>
      </c>
      <c r="R58" s="276">
        <f t="shared" si="61"/>
        <v>0</v>
      </c>
      <c r="S58" s="276">
        <f t="shared" si="61"/>
        <v>0</v>
      </c>
      <c r="T58" s="276">
        <f t="shared" si="61"/>
        <v>0</v>
      </c>
      <c r="U58" s="276">
        <f t="shared" si="61"/>
        <v>0</v>
      </c>
      <c r="V58" s="276">
        <f t="shared" si="61"/>
        <v>0</v>
      </c>
      <c r="W58" s="276">
        <f t="shared" si="61"/>
        <v>0</v>
      </c>
      <c r="X58" s="276">
        <f t="shared" si="61"/>
        <v>0</v>
      </c>
      <c r="Y58" s="276">
        <f t="shared" si="61"/>
        <v>0</v>
      </c>
      <c r="Z58" s="276">
        <f t="shared" si="61"/>
        <v>0</v>
      </c>
      <c r="AA58" s="276">
        <f t="shared" si="61"/>
        <v>0</v>
      </c>
      <c r="AB58" s="276">
        <f t="shared" ref="AB58:CM58" si="62">AB36</f>
        <v>0</v>
      </c>
      <c r="AC58" s="276">
        <f t="shared" si="62"/>
        <v>0</v>
      </c>
      <c r="AD58" s="276">
        <f t="shared" si="62"/>
        <v>0</v>
      </c>
      <c r="AE58" s="276">
        <f t="shared" si="62"/>
        <v>0</v>
      </c>
      <c r="AF58" s="276">
        <f t="shared" si="62"/>
        <v>0</v>
      </c>
      <c r="AG58" s="276">
        <f t="shared" si="62"/>
        <v>0</v>
      </c>
      <c r="AH58" s="276">
        <f t="shared" si="62"/>
        <v>0</v>
      </c>
      <c r="AI58" s="276">
        <f t="shared" si="62"/>
        <v>0</v>
      </c>
      <c r="AJ58" s="276">
        <f t="shared" si="62"/>
        <v>0</v>
      </c>
      <c r="AK58" s="276">
        <f t="shared" si="62"/>
        <v>0</v>
      </c>
      <c r="AL58" s="276">
        <f t="shared" si="62"/>
        <v>0</v>
      </c>
      <c r="AM58" s="276">
        <f t="shared" si="62"/>
        <v>0</v>
      </c>
      <c r="AN58" s="276">
        <f t="shared" si="62"/>
        <v>0</v>
      </c>
      <c r="AO58" s="276">
        <f t="shared" si="62"/>
        <v>0</v>
      </c>
      <c r="AP58" s="276">
        <f t="shared" si="62"/>
        <v>0</v>
      </c>
      <c r="AQ58" s="276">
        <f t="shared" si="62"/>
        <v>0</v>
      </c>
      <c r="AR58" s="276">
        <f t="shared" si="62"/>
        <v>0</v>
      </c>
      <c r="AS58" s="276">
        <f t="shared" si="62"/>
        <v>0</v>
      </c>
      <c r="AT58" s="276">
        <f t="shared" si="62"/>
        <v>0</v>
      </c>
      <c r="AU58" s="276">
        <f t="shared" si="62"/>
        <v>0</v>
      </c>
      <c r="AV58" s="276">
        <f t="shared" si="62"/>
        <v>0</v>
      </c>
      <c r="AW58" s="276">
        <f t="shared" si="62"/>
        <v>0</v>
      </c>
      <c r="AX58" s="276">
        <f t="shared" si="62"/>
        <v>0</v>
      </c>
      <c r="AY58" s="276">
        <f t="shared" si="62"/>
        <v>0</v>
      </c>
      <c r="AZ58" s="276">
        <f t="shared" si="62"/>
        <v>0</v>
      </c>
      <c r="BA58" s="276">
        <f t="shared" si="62"/>
        <v>0</v>
      </c>
      <c r="BB58" s="276">
        <f t="shared" si="62"/>
        <v>0</v>
      </c>
      <c r="BC58" s="276">
        <f t="shared" si="62"/>
        <v>0</v>
      </c>
      <c r="BD58" s="276">
        <f t="shared" si="62"/>
        <v>0</v>
      </c>
      <c r="BE58" s="276">
        <f t="shared" si="62"/>
        <v>0</v>
      </c>
      <c r="BF58" s="276">
        <f t="shared" si="62"/>
        <v>0</v>
      </c>
      <c r="BG58" s="276">
        <f t="shared" si="62"/>
        <v>0</v>
      </c>
      <c r="BH58" s="276">
        <f t="shared" si="62"/>
        <v>0</v>
      </c>
      <c r="BI58" s="276">
        <f t="shared" si="62"/>
        <v>0</v>
      </c>
      <c r="BJ58" s="276">
        <f t="shared" si="62"/>
        <v>0</v>
      </c>
      <c r="BK58" s="276">
        <f t="shared" si="62"/>
        <v>0</v>
      </c>
      <c r="BL58" s="276">
        <f t="shared" si="62"/>
        <v>0</v>
      </c>
      <c r="BM58" s="276">
        <f t="shared" si="62"/>
        <v>0</v>
      </c>
      <c r="BN58" s="276">
        <f t="shared" si="62"/>
        <v>0</v>
      </c>
      <c r="BO58" s="276">
        <f t="shared" si="62"/>
        <v>0</v>
      </c>
      <c r="BP58" s="276">
        <f t="shared" si="62"/>
        <v>0</v>
      </c>
      <c r="BQ58" s="276">
        <f t="shared" si="62"/>
        <v>0</v>
      </c>
      <c r="BR58" s="276">
        <f t="shared" si="62"/>
        <v>0</v>
      </c>
      <c r="BS58" s="276">
        <f t="shared" si="62"/>
        <v>0</v>
      </c>
      <c r="BT58" s="276">
        <f t="shared" si="62"/>
        <v>0</v>
      </c>
      <c r="BU58" s="276">
        <f t="shared" si="62"/>
        <v>0</v>
      </c>
      <c r="BV58" s="276">
        <f t="shared" si="62"/>
        <v>0</v>
      </c>
      <c r="BW58" s="276">
        <f t="shared" si="62"/>
        <v>0</v>
      </c>
      <c r="BX58" s="276">
        <f t="shared" si="62"/>
        <v>0</v>
      </c>
      <c r="BY58" s="276">
        <f t="shared" si="62"/>
        <v>0</v>
      </c>
      <c r="BZ58" s="276">
        <f t="shared" si="62"/>
        <v>0</v>
      </c>
      <c r="CA58" s="276">
        <f t="shared" si="62"/>
        <v>0</v>
      </c>
      <c r="CB58" s="276">
        <f t="shared" si="62"/>
        <v>0</v>
      </c>
      <c r="CC58" s="276">
        <f t="shared" si="62"/>
        <v>0</v>
      </c>
      <c r="CD58" s="276">
        <f t="shared" si="62"/>
        <v>0</v>
      </c>
      <c r="CE58" s="276">
        <f t="shared" si="62"/>
        <v>0</v>
      </c>
      <c r="CF58" s="276">
        <f t="shared" si="62"/>
        <v>0</v>
      </c>
      <c r="CG58" s="276">
        <f t="shared" si="62"/>
        <v>0</v>
      </c>
      <c r="CH58" s="276">
        <f t="shared" si="62"/>
        <v>0</v>
      </c>
      <c r="CI58" s="276">
        <f t="shared" si="62"/>
        <v>0</v>
      </c>
      <c r="CJ58" s="276">
        <f t="shared" si="62"/>
        <v>0</v>
      </c>
      <c r="CK58" s="276">
        <f t="shared" si="62"/>
        <v>0</v>
      </c>
      <c r="CL58" s="276">
        <f t="shared" si="62"/>
        <v>0</v>
      </c>
      <c r="CM58" s="276">
        <f t="shared" si="62"/>
        <v>0</v>
      </c>
      <c r="CN58" s="276">
        <f t="shared" ref="CN58:DC58" si="63">CN36</f>
        <v>0</v>
      </c>
      <c r="CO58" s="276">
        <f t="shared" si="63"/>
        <v>0</v>
      </c>
      <c r="CP58" s="276">
        <f t="shared" si="63"/>
        <v>0</v>
      </c>
      <c r="CQ58" s="276">
        <f t="shared" si="63"/>
        <v>0</v>
      </c>
      <c r="CR58" s="276">
        <f t="shared" si="63"/>
        <v>0</v>
      </c>
      <c r="CS58" s="276">
        <f t="shared" si="63"/>
        <v>0</v>
      </c>
      <c r="CT58" s="276">
        <f t="shared" si="63"/>
        <v>0</v>
      </c>
      <c r="CU58" s="276">
        <f t="shared" si="63"/>
        <v>0</v>
      </c>
      <c r="CV58" s="276">
        <f t="shared" si="63"/>
        <v>0</v>
      </c>
      <c r="CW58" s="276">
        <f t="shared" si="63"/>
        <v>0</v>
      </c>
      <c r="CX58" s="276">
        <f t="shared" si="63"/>
        <v>0</v>
      </c>
      <c r="CY58" s="276">
        <f t="shared" si="63"/>
        <v>0</v>
      </c>
      <c r="CZ58" s="276">
        <f t="shared" si="63"/>
        <v>0</v>
      </c>
      <c r="DA58" s="276">
        <f t="shared" si="63"/>
        <v>0</v>
      </c>
      <c r="DB58" s="276">
        <f t="shared" si="63"/>
        <v>0</v>
      </c>
      <c r="DC58" s="276">
        <f t="shared" si="63"/>
        <v>0</v>
      </c>
    </row>
    <row r="59" spans="2:107" x14ac:dyDescent="0.15">
      <c r="B59" s="215">
        <f t="shared" si="60"/>
        <v>27</v>
      </c>
      <c r="C59" s="222" t="s">
        <v>402</v>
      </c>
      <c r="D59" s="222"/>
      <c r="E59" s="227">
        <v>3</v>
      </c>
      <c r="F59" s="228"/>
      <c r="G59" s="225"/>
      <c r="H59" s="276">
        <f>H37</f>
        <v>0</v>
      </c>
      <c r="I59" s="276">
        <f t="shared" ref="I59:AA59" si="64">I37</f>
        <v>0</v>
      </c>
      <c r="J59" s="276">
        <f t="shared" si="64"/>
        <v>0</v>
      </c>
      <c r="K59" s="276">
        <f t="shared" si="64"/>
        <v>0</v>
      </c>
      <c r="L59" s="276">
        <f t="shared" si="64"/>
        <v>0</v>
      </c>
      <c r="M59" s="276">
        <f t="shared" si="64"/>
        <v>0</v>
      </c>
      <c r="N59" s="276">
        <f t="shared" si="64"/>
        <v>0</v>
      </c>
      <c r="O59" s="276">
        <f t="shared" si="64"/>
        <v>0</v>
      </c>
      <c r="P59" s="276">
        <f t="shared" si="64"/>
        <v>0</v>
      </c>
      <c r="Q59" s="276">
        <f t="shared" si="64"/>
        <v>0</v>
      </c>
      <c r="R59" s="276">
        <f t="shared" si="64"/>
        <v>0</v>
      </c>
      <c r="S59" s="276">
        <f t="shared" si="64"/>
        <v>0</v>
      </c>
      <c r="T59" s="276">
        <f t="shared" si="64"/>
        <v>0</v>
      </c>
      <c r="U59" s="276">
        <f t="shared" si="64"/>
        <v>0</v>
      </c>
      <c r="V59" s="276">
        <f t="shared" si="64"/>
        <v>0</v>
      </c>
      <c r="W59" s="276">
        <f t="shared" si="64"/>
        <v>0</v>
      </c>
      <c r="X59" s="276">
        <f t="shared" si="64"/>
        <v>0</v>
      </c>
      <c r="Y59" s="276">
        <f t="shared" si="64"/>
        <v>0</v>
      </c>
      <c r="Z59" s="276">
        <f t="shared" si="64"/>
        <v>0</v>
      </c>
      <c r="AA59" s="276">
        <f t="shared" si="64"/>
        <v>0</v>
      </c>
      <c r="AB59" s="276">
        <f t="shared" ref="AB59:CM59" si="65">AB37</f>
        <v>0</v>
      </c>
      <c r="AC59" s="276">
        <f t="shared" si="65"/>
        <v>0</v>
      </c>
      <c r="AD59" s="276">
        <f t="shared" si="65"/>
        <v>0</v>
      </c>
      <c r="AE59" s="276">
        <f t="shared" si="65"/>
        <v>0</v>
      </c>
      <c r="AF59" s="276">
        <f t="shared" si="65"/>
        <v>0</v>
      </c>
      <c r="AG59" s="276">
        <f t="shared" si="65"/>
        <v>0</v>
      </c>
      <c r="AH59" s="276">
        <f t="shared" si="65"/>
        <v>0</v>
      </c>
      <c r="AI59" s="276">
        <f t="shared" si="65"/>
        <v>0</v>
      </c>
      <c r="AJ59" s="276">
        <f t="shared" si="65"/>
        <v>0</v>
      </c>
      <c r="AK59" s="276">
        <f t="shared" si="65"/>
        <v>0</v>
      </c>
      <c r="AL59" s="276">
        <f t="shared" si="65"/>
        <v>0</v>
      </c>
      <c r="AM59" s="276">
        <f t="shared" si="65"/>
        <v>0</v>
      </c>
      <c r="AN59" s="276">
        <f t="shared" si="65"/>
        <v>0</v>
      </c>
      <c r="AO59" s="276">
        <f t="shared" si="65"/>
        <v>0</v>
      </c>
      <c r="AP59" s="276">
        <f t="shared" si="65"/>
        <v>0</v>
      </c>
      <c r="AQ59" s="276">
        <f t="shared" si="65"/>
        <v>0</v>
      </c>
      <c r="AR59" s="276">
        <f t="shared" si="65"/>
        <v>0</v>
      </c>
      <c r="AS59" s="276">
        <f t="shared" si="65"/>
        <v>0</v>
      </c>
      <c r="AT59" s="276">
        <f t="shared" si="65"/>
        <v>0</v>
      </c>
      <c r="AU59" s="276">
        <f t="shared" si="65"/>
        <v>0</v>
      </c>
      <c r="AV59" s="276">
        <f t="shared" si="65"/>
        <v>0</v>
      </c>
      <c r="AW59" s="276">
        <f t="shared" si="65"/>
        <v>0</v>
      </c>
      <c r="AX59" s="276">
        <f t="shared" si="65"/>
        <v>0</v>
      </c>
      <c r="AY59" s="276">
        <f t="shared" si="65"/>
        <v>0</v>
      </c>
      <c r="AZ59" s="276">
        <f t="shared" si="65"/>
        <v>0</v>
      </c>
      <c r="BA59" s="276">
        <f t="shared" si="65"/>
        <v>0</v>
      </c>
      <c r="BB59" s="276">
        <f t="shared" si="65"/>
        <v>0</v>
      </c>
      <c r="BC59" s="276">
        <f t="shared" si="65"/>
        <v>0</v>
      </c>
      <c r="BD59" s="276">
        <f t="shared" si="65"/>
        <v>0</v>
      </c>
      <c r="BE59" s="276">
        <f t="shared" si="65"/>
        <v>0</v>
      </c>
      <c r="BF59" s="276">
        <f t="shared" si="65"/>
        <v>0</v>
      </c>
      <c r="BG59" s="276">
        <f t="shared" si="65"/>
        <v>0</v>
      </c>
      <c r="BH59" s="276">
        <f t="shared" si="65"/>
        <v>0</v>
      </c>
      <c r="BI59" s="276">
        <f t="shared" si="65"/>
        <v>0</v>
      </c>
      <c r="BJ59" s="276">
        <f t="shared" si="65"/>
        <v>0</v>
      </c>
      <c r="BK59" s="276">
        <f t="shared" si="65"/>
        <v>0</v>
      </c>
      <c r="BL59" s="276">
        <f t="shared" si="65"/>
        <v>0</v>
      </c>
      <c r="BM59" s="276">
        <f t="shared" si="65"/>
        <v>0</v>
      </c>
      <c r="BN59" s="276">
        <f t="shared" si="65"/>
        <v>0</v>
      </c>
      <c r="BO59" s="276">
        <f t="shared" si="65"/>
        <v>0</v>
      </c>
      <c r="BP59" s="276">
        <f t="shared" si="65"/>
        <v>0</v>
      </c>
      <c r="BQ59" s="276">
        <f t="shared" si="65"/>
        <v>0</v>
      </c>
      <c r="BR59" s="276">
        <f t="shared" si="65"/>
        <v>0</v>
      </c>
      <c r="BS59" s="276">
        <f t="shared" si="65"/>
        <v>0</v>
      </c>
      <c r="BT59" s="276">
        <f t="shared" si="65"/>
        <v>0</v>
      </c>
      <c r="BU59" s="276">
        <f t="shared" si="65"/>
        <v>0</v>
      </c>
      <c r="BV59" s="276">
        <f t="shared" si="65"/>
        <v>0</v>
      </c>
      <c r="BW59" s="276">
        <f t="shared" si="65"/>
        <v>0</v>
      </c>
      <c r="BX59" s="276">
        <f t="shared" si="65"/>
        <v>0</v>
      </c>
      <c r="BY59" s="276">
        <f t="shared" si="65"/>
        <v>0</v>
      </c>
      <c r="BZ59" s="276">
        <f t="shared" si="65"/>
        <v>0</v>
      </c>
      <c r="CA59" s="276">
        <f t="shared" si="65"/>
        <v>0</v>
      </c>
      <c r="CB59" s="276">
        <f t="shared" si="65"/>
        <v>0</v>
      </c>
      <c r="CC59" s="276">
        <f t="shared" si="65"/>
        <v>0</v>
      </c>
      <c r="CD59" s="276">
        <f t="shared" si="65"/>
        <v>0</v>
      </c>
      <c r="CE59" s="276">
        <f t="shared" si="65"/>
        <v>0</v>
      </c>
      <c r="CF59" s="276">
        <f t="shared" si="65"/>
        <v>0</v>
      </c>
      <c r="CG59" s="276">
        <f t="shared" si="65"/>
        <v>0</v>
      </c>
      <c r="CH59" s="276">
        <f t="shared" si="65"/>
        <v>0</v>
      </c>
      <c r="CI59" s="276">
        <f t="shared" si="65"/>
        <v>0</v>
      </c>
      <c r="CJ59" s="276">
        <f t="shared" si="65"/>
        <v>0</v>
      </c>
      <c r="CK59" s="276">
        <f t="shared" si="65"/>
        <v>0</v>
      </c>
      <c r="CL59" s="276">
        <f t="shared" si="65"/>
        <v>0</v>
      </c>
      <c r="CM59" s="276">
        <f t="shared" si="65"/>
        <v>0</v>
      </c>
      <c r="CN59" s="276">
        <f t="shared" ref="CN59:DC59" si="66">CN37</f>
        <v>0</v>
      </c>
      <c r="CO59" s="276">
        <f t="shared" si="66"/>
        <v>0</v>
      </c>
      <c r="CP59" s="276">
        <f t="shared" si="66"/>
        <v>0</v>
      </c>
      <c r="CQ59" s="276">
        <f t="shared" si="66"/>
        <v>0</v>
      </c>
      <c r="CR59" s="276">
        <f t="shared" si="66"/>
        <v>0</v>
      </c>
      <c r="CS59" s="276">
        <f t="shared" si="66"/>
        <v>0</v>
      </c>
      <c r="CT59" s="276">
        <f t="shared" si="66"/>
        <v>0</v>
      </c>
      <c r="CU59" s="276">
        <f t="shared" si="66"/>
        <v>0</v>
      </c>
      <c r="CV59" s="276">
        <f t="shared" si="66"/>
        <v>0</v>
      </c>
      <c r="CW59" s="276">
        <f t="shared" si="66"/>
        <v>0</v>
      </c>
      <c r="CX59" s="276">
        <f t="shared" si="66"/>
        <v>0</v>
      </c>
      <c r="CY59" s="276">
        <f t="shared" si="66"/>
        <v>0</v>
      </c>
      <c r="CZ59" s="276">
        <f t="shared" si="66"/>
        <v>0</v>
      </c>
      <c r="DA59" s="276">
        <f t="shared" si="66"/>
        <v>0</v>
      </c>
      <c r="DB59" s="276">
        <f t="shared" si="66"/>
        <v>0</v>
      </c>
      <c r="DC59" s="276">
        <f t="shared" si="66"/>
        <v>0</v>
      </c>
    </row>
    <row r="60" spans="2:107" x14ac:dyDescent="0.15">
      <c r="B60" s="215">
        <f t="shared" si="60"/>
        <v>28</v>
      </c>
      <c r="C60" s="222" t="s">
        <v>403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AA60" si="67">I58/30</f>
        <v>0</v>
      </c>
      <c r="J60" s="230">
        <f t="shared" si="67"/>
        <v>0</v>
      </c>
      <c r="K60" s="230">
        <f t="shared" si="67"/>
        <v>0</v>
      </c>
      <c r="L60" s="230">
        <f t="shared" si="67"/>
        <v>0</v>
      </c>
      <c r="M60" s="230">
        <f t="shared" si="67"/>
        <v>0</v>
      </c>
      <c r="N60" s="230">
        <f t="shared" si="67"/>
        <v>0</v>
      </c>
      <c r="O60" s="230">
        <f t="shared" si="67"/>
        <v>0</v>
      </c>
      <c r="P60" s="230">
        <f t="shared" si="67"/>
        <v>0</v>
      </c>
      <c r="Q60" s="230">
        <f t="shared" si="67"/>
        <v>0</v>
      </c>
      <c r="R60" s="230">
        <f t="shared" si="67"/>
        <v>0</v>
      </c>
      <c r="S60" s="230">
        <f t="shared" si="67"/>
        <v>0</v>
      </c>
      <c r="T60" s="230">
        <f t="shared" si="67"/>
        <v>0</v>
      </c>
      <c r="U60" s="230">
        <f t="shared" si="67"/>
        <v>0</v>
      </c>
      <c r="V60" s="230">
        <f t="shared" si="67"/>
        <v>0</v>
      </c>
      <c r="W60" s="230">
        <f t="shared" si="67"/>
        <v>0</v>
      </c>
      <c r="X60" s="230">
        <f t="shared" si="67"/>
        <v>0</v>
      </c>
      <c r="Y60" s="230">
        <f t="shared" si="67"/>
        <v>0</v>
      </c>
      <c r="Z60" s="230">
        <f t="shared" si="67"/>
        <v>0</v>
      </c>
      <c r="AA60" s="230">
        <f t="shared" si="67"/>
        <v>0</v>
      </c>
      <c r="AB60" s="230">
        <f t="shared" ref="AB60:CM60" si="68">AB58/30</f>
        <v>0</v>
      </c>
      <c r="AC60" s="230">
        <f t="shared" si="68"/>
        <v>0</v>
      </c>
      <c r="AD60" s="230">
        <f t="shared" si="68"/>
        <v>0</v>
      </c>
      <c r="AE60" s="230">
        <f t="shared" si="68"/>
        <v>0</v>
      </c>
      <c r="AF60" s="230">
        <f t="shared" si="68"/>
        <v>0</v>
      </c>
      <c r="AG60" s="230">
        <f t="shared" si="68"/>
        <v>0</v>
      </c>
      <c r="AH60" s="230">
        <f t="shared" si="68"/>
        <v>0</v>
      </c>
      <c r="AI60" s="230">
        <f t="shared" si="68"/>
        <v>0</v>
      </c>
      <c r="AJ60" s="230">
        <f t="shared" si="68"/>
        <v>0</v>
      </c>
      <c r="AK60" s="230">
        <f t="shared" si="68"/>
        <v>0</v>
      </c>
      <c r="AL60" s="230">
        <f t="shared" si="68"/>
        <v>0</v>
      </c>
      <c r="AM60" s="230">
        <f t="shared" si="68"/>
        <v>0</v>
      </c>
      <c r="AN60" s="230">
        <f t="shared" si="68"/>
        <v>0</v>
      </c>
      <c r="AO60" s="230">
        <f t="shared" si="68"/>
        <v>0</v>
      </c>
      <c r="AP60" s="230">
        <f t="shared" si="68"/>
        <v>0</v>
      </c>
      <c r="AQ60" s="230">
        <f t="shared" si="68"/>
        <v>0</v>
      </c>
      <c r="AR60" s="230">
        <f t="shared" si="68"/>
        <v>0</v>
      </c>
      <c r="AS60" s="230">
        <f t="shared" si="68"/>
        <v>0</v>
      </c>
      <c r="AT60" s="230">
        <f t="shared" si="68"/>
        <v>0</v>
      </c>
      <c r="AU60" s="230">
        <f t="shared" si="68"/>
        <v>0</v>
      </c>
      <c r="AV60" s="230">
        <f t="shared" si="68"/>
        <v>0</v>
      </c>
      <c r="AW60" s="230">
        <f t="shared" si="68"/>
        <v>0</v>
      </c>
      <c r="AX60" s="230">
        <f t="shared" si="68"/>
        <v>0</v>
      </c>
      <c r="AY60" s="230">
        <f t="shared" si="68"/>
        <v>0</v>
      </c>
      <c r="AZ60" s="230">
        <f t="shared" si="68"/>
        <v>0</v>
      </c>
      <c r="BA60" s="230">
        <f t="shared" si="68"/>
        <v>0</v>
      </c>
      <c r="BB60" s="230">
        <f t="shared" si="68"/>
        <v>0</v>
      </c>
      <c r="BC60" s="230">
        <f t="shared" si="68"/>
        <v>0</v>
      </c>
      <c r="BD60" s="230">
        <f t="shared" si="68"/>
        <v>0</v>
      </c>
      <c r="BE60" s="230">
        <f t="shared" si="68"/>
        <v>0</v>
      </c>
      <c r="BF60" s="230">
        <f t="shared" si="68"/>
        <v>0</v>
      </c>
      <c r="BG60" s="230">
        <f t="shared" si="68"/>
        <v>0</v>
      </c>
      <c r="BH60" s="230">
        <f t="shared" si="68"/>
        <v>0</v>
      </c>
      <c r="BI60" s="230">
        <f t="shared" si="68"/>
        <v>0</v>
      </c>
      <c r="BJ60" s="230">
        <f t="shared" si="68"/>
        <v>0</v>
      </c>
      <c r="BK60" s="230">
        <f t="shared" si="68"/>
        <v>0</v>
      </c>
      <c r="BL60" s="230">
        <f t="shared" si="68"/>
        <v>0</v>
      </c>
      <c r="BM60" s="230">
        <f t="shared" si="68"/>
        <v>0</v>
      </c>
      <c r="BN60" s="230">
        <f t="shared" si="68"/>
        <v>0</v>
      </c>
      <c r="BO60" s="230">
        <f t="shared" si="68"/>
        <v>0</v>
      </c>
      <c r="BP60" s="230">
        <f t="shared" si="68"/>
        <v>0</v>
      </c>
      <c r="BQ60" s="230">
        <f t="shared" si="68"/>
        <v>0</v>
      </c>
      <c r="BR60" s="230">
        <f t="shared" si="68"/>
        <v>0</v>
      </c>
      <c r="BS60" s="230">
        <f t="shared" si="68"/>
        <v>0</v>
      </c>
      <c r="BT60" s="230">
        <f t="shared" si="68"/>
        <v>0</v>
      </c>
      <c r="BU60" s="230">
        <f t="shared" si="68"/>
        <v>0</v>
      </c>
      <c r="BV60" s="230">
        <f t="shared" si="68"/>
        <v>0</v>
      </c>
      <c r="BW60" s="230">
        <f t="shared" si="68"/>
        <v>0</v>
      </c>
      <c r="BX60" s="230">
        <f t="shared" si="68"/>
        <v>0</v>
      </c>
      <c r="BY60" s="230">
        <f t="shared" si="68"/>
        <v>0</v>
      </c>
      <c r="BZ60" s="230">
        <f t="shared" si="68"/>
        <v>0</v>
      </c>
      <c r="CA60" s="230">
        <f t="shared" si="68"/>
        <v>0</v>
      </c>
      <c r="CB60" s="230">
        <f t="shared" si="68"/>
        <v>0</v>
      </c>
      <c r="CC60" s="230">
        <f t="shared" si="68"/>
        <v>0</v>
      </c>
      <c r="CD60" s="230">
        <f t="shared" si="68"/>
        <v>0</v>
      </c>
      <c r="CE60" s="230">
        <f t="shared" si="68"/>
        <v>0</v>
      </c>
      <c r="CF60" s="230">
        <f t="shared" si="68"/>
        <v>0</v>
      </c>
      <c r="CG60" s="230">
        <f t="shared" si="68"/>
        <v>0</v>
      </c>
      <c r="CH60" s="230">
        <f t="shared" si="68"/>
        <v>0</v>
      </c>
      <c r="CI60" s="230">
        <f t="shared" si="68"/>
        <v>0</v>
      </c>
      <c r="CJ60" s="230">
        <f t="shared" si="68"/>
        <v>0</v>
      </c>
      <c r="CK60" s="230">
        <f t="shared" si="68"/>
        <v>0</v>
      </c>
      <c r="CL60" s="230">
        <f t="shared" si="68"/>
        <v>0</v>
      </c>
      <c r="CM60" s="230">
        <f t="shared" si="68"/>
        <v>0</v>
      </c>
      <c r="CN60" s="230">
        <f t="shared" ref="CN60:DC60" si="69">CN58/30</f>
        <v>0</v>
      </c>
      <c r="CO60" s="230">
        <f t="shared" si="69"/>
        <v>0</v>
      </c>
      <c r="CP60" s="230">
        <f t="shared" si="69"/>
        <v>0</v>
      </c>
      <c r="CQ60" s="230">
        <f t="shared" si="69"/>
        <v>0</v>
      </c>
      <c r="CR60" s="230">
        <f t="shared" si="69"/>
        <v>0</v>
      </c>
      <c r="CS60" s="230">
        <f t="shared" si="69"/>
        <v>0</v>
      </c>
      <c r="CT60" s="230">
        <f t="shared" si="69"/>
        <v>0</v>
      </c>
      <c r="CU60" s="230">
        <f t="shared" si="69"/>
        <v>0</v>
      </c>
      <c r="CV60" s="230">
        <f t="shared" si="69"/>
        <v>0</v>
      </c>
      <c r="CW60" s="230">
        <f t="shared" si="69"/>
        <v>0</v>
      </c>
      <c r="CX60" s="230">
        <f t="shared" si="69"/>
        <v>0</v>
      </c>
      <c r="CY60" s="230">
        <f t="shared" si="69"/>
        <v>0</v>
      </c>
      <c r="CZ60" s="230">
        <f t="shared" si="69"/>
        <v>0</v>
      </c>
      <c r="DA60" s="230">
        <f t="shared" si="69"/>
        <v>0</v>
      </c>
      <c r="DB60" s="230">
        <f t="shared" si="69"/>
        <v>0</v>
      </c>
      <c r="DC60" s="230">
        <f t="shared" si="69"/>
        <v>0</v>
      </c>
    </row>
    <row r="61" spans="2:107" x14ac:dyDescent="0.15">
      <c r="B61" s="215">
        <f t="shared" si="60"/>
        <v>29</v>
      </c>
      <c r="C61" s="222" t="s">
        <v>404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AA61" si="70">IFERROR(I59/I57,0)</f>
        <v>0</v>
      </c>
      <c r="J61" s="230">
        <f t="shared" si="70"/>
        <v>0</v>
      </c>
      <c r="K61" s="230">
        <f t="shared" si="70"/>
        <v>0</v>
      </c>
      <c r="L61" s="230">
        <f t="shared" si="70"/>
        <v>0</v>
      </c>
      <c r="M61" s="230">
        <f t="shared" si="70"/>
        <v>0</v>
      </c>
      <c r="N61" s="230">
        <f t="shared" si="70"/>
        <v>0</v>
      </c>
      <c r="O61" s="230">
        <f t="shared" si="70"/>
        <v>0</v>
      </c>
      <c r="P61" s="230">
        <f t="shared" si="70"/>
        <v>0</v>
      </c>
      <c r="Q61" s="230">
        <f t="shared" si="70"/>
        <v>0</v>
      </c>
      <c r="R61" s="230">
        <f t="shared" si="70"/>
        <v>0</v>
      </c>
      <c r="S61" s="230">
        <f t="shared" si="70"/>
        <v>0</v>
      </c>
      <c r="T61" s="230">
        <f t="shared" si="70"/>
        <v>0</v>
      </c>
      <c r="U61" s="230">
        <f t="shared" si="70"/>
        <v>0</v>
      </c>
      <c r="V61" s="230">
        <f t="shared" si="70"/>
        <v>0</v>
      </c>
      <c r="W61" s="230">
        <f t="shared" si="70"/>
        <v>0</v>
      </c>
      <c r="X61" s="230">
        <f t="shared" si="70"/>
        <v>0</v>
      </c>
      <c r="Y61" s="230">
        <f t="shared" si="70"/>
        <v>0</v>
      </c>
      <c r="Z61" s="230">
        <f t="shared" si="70"/>
        <v>0</v>
      </c>
      <c r="AA61" s="230">
        <f t="shared" si="70"/>
        <v>0</v>
      </c>
      <c r="AB61" s="230">
        <f t="shared" ref="AB61:CM61" si="71">IFERROR(AB59/AB57,0)</f>
        <v>0</v>
      </c>
      <c r="AC61" s="230">
        <f t="shared" si="71"/>
        <v>0</v>
      </c>
      <c r="AD61" s="230">
        <f t="shared" si="71"/>
        <v>0</v>
      </c>
      <c r="AE61" s="230">
        <f t="shared" si="71"/>
        <v>0</v>
      </c>
      <c r="AF61" s="230">
        <f t="shared" si="71"/>
        <v>0</v>
      </c>
      <c r="AG61" s="230">
        <f t="shared" si="71"/>
        <v>0</v>
      </c>
      <c r="AH61" s="230">
        <f t="shared" si="71"/>
        <v>0</v>
      </c>
      <c r="AI61" s="230">
        <f t="shared" si="71"/>
        <v>0</v>
      </c>
      <c r="AJ61" s="230">
        <f t="shared" si="71"/>
        <v>0</v>
      </c>
      <c r="AK61" s="230">
        <f t="shared" si="71"/>
        <v>0</v>
      </c>
      <c r="AL61" s="230">
        <f t="shared" si="71"/>
        <v>0</v>
      </c>
      <c r="AM61" s="230">
        <f t="shared" si="71"/>
        <v>0</v>
      </c>
      <c r="AN61" s="230">
        <f t="shared" si="71"/>
        <v>0</v>
      </c>
      <c r="AO61" s="230">
        <f t="shared" si="71"/>
        <v>0</v>
      </c>
      <c r="AP61" s="230">
        <f t="shared" si="71"/>
        <v>0</v>
      </c>
      <c r="AQ61" s="230">
        <f t="shared" si="71"/>
        <v>0</v>
      </c>
      <c r="AR61" s="230">
        <f t="shared" si="71"/>
        <v>0</v>
      </c>
      <c r="AS61" s="230">
        <f t="shared" si="71"/>
        <v>0</v>
      </c>
      <c r="AT61" s="230">
        <f t="shared" si="71"/>
        <v>0</v>
      </c>
      <c r="AU61" s="230">
        <f t="shared" si="71"/>
        <v>0</v>
      </c>
      <c r="AV61" s="230">
        <f t="shared" si="71"/>
        <v>0</v>
      </c>
      <c r="AW61" s="230">
        <f t="shared" si="71"/>
        <v>0</v>
      </c>
      <c r="AX61" s="230">
        <f t="shared" si="71"/>
        <v>0</v>
      </c>
      <c r="AY61" s="230">
        <f t="shared" si="71"/>
        <v>0</v>
      </c>
      <c r="AZ61" s="230">
        <f t="shared" si="71"/>
        <v>0</v>
      </c>
      <c r="BA61" s="230">
        <f t="shared" si="71"/>
        <v>0</v>
      </c>
      <c r="BB61" s="230">
        <f t="shared" si="71"/>
        <v>0</v>
      </c>
      <c r="BC61" s="230">
        <f t="shared" si="71"/>
        <v>0</v>
      </c>
      <c r="BD61" s="230">
        <f t="shared" si="71"/>
        <v>0</v>
      </c>
      <c r="BE61" s="230">
        <f t="shared" si="71"/>
        <v>0</v>
      </c>
      <c r="BF61" s="230">
        <f t="shared" si="71"/>
        <v>0</v>
      </c>
      <c r="BG61" s="230">
        <f t="shared" si="71"/>
        <v>0</v>
      </c>
      <c r="BH61" s="230">
        <f t="shared" si="71"/>
        <v>0</v>
      </c>
      <c r="BI61" s="230">
        <f t="shared" si="71"/>
        <v>0</v>
      </c>
      <c r="BJ61" s="230">
        <f t="shared" si="71"/>
        <v>0</v>
      </c>
      <c r="BK61" s="230">
        <f t="shared" si="71"/>
        <v>0</v>
      </c>
      <c r="BL61" s="230">
        <f t="shared" si="71"/>
        <v>0</v>
      </c>
      <c r="BM61" s="230">
        <f t="shared" si="71"/>
        <v>0</v>
      </c>
      <c r="BN61" s="230">
        <f t="shared" si="71"/>
        <v>0</v>
      </c>
      <c r="BO61" s="230">
        <f t="shared" si="71"/>
        <v>0</v>
      </c>
      <c r="BP61" s="230">
        <f t="shared" si="71"/>
        <v>0</v>
      </c>
      <c r="BQ61" s="230">
        <f t="shared" si="71"/>
        <v>0</v>
      </c>
      <c r="BR61" s="230">
        <f t="shared" si="71"/>
        <v>0</v>
      </c>
      <c r="BS61" s="230">
        <f t="shared" si="71"/>
        <v>0</v>
      </c>
      <c r="BT61" s="230">
        <f t="shared" si="71"/>
        <v>0</v>
      </c>
      <c r="BU61" s="230">
        <f t="shared" si="71"/>
        <v>0</v>
      </c>
      <c r="BV61" s="230">
        <f t="shared" si="71"/>
        <v>0</v>
      </c>
      <c r="BW61" s="230">
        <f t="shared" si="71"/>
        <v>0</v>
      </c>
      <c r="BX61" s="230">
        <f t="shared" si="71"/>
        <v>0</v>
      </c>
      <c r="BY61" s="230">
        <f t="shared" si="71"/>
        <v>0</v>
      </c>
      <c r="BZ61" s="230">
        <f t="shared" si="71"/>
        <v>0</v>
      </c>
      <c r="CA61" s="230">
        <f t="shared" si="71"/>
        <v>0</v>
      </c>
      <c r="CB61" s="230">
        <f t="shared" si="71"/>
        <v>0</v>
      </c>
      <c r="CC61" s="230">
        <f t="shared" si="71"/>
        <v>0</v>
      </c>
      <c r="CD61" s="230">
        <f t="shared" si="71"/>
        <v>0</v>
      </c>
      <c r="CE61" s="230">
        <f t="shared" si="71"/>
        <v>0</v>
      </c>
      <c r="CF61" s="230">
        <f t="shared" si="71"/>
        <v>0</v>
      </c>
      <c r="CG61" s="230">
        <f t="shared" si="71"/>
        <v>0</v>
      </c>
      <c r="CH61" s="230">
        <f t="shared" si="71"/>
        <v>0</v>
      </c>
      <c r="CI61" s="230">
        <f t="shared" si="71"/>
        <v>0</v>
      </c>
      <c r="CJ61" s="230">
        <f t="shared" si="71"/>
        <v>0</v>
      </c>
      <c r="CK61" s="230">
        <f t="shared" si="71"/>
        <v>0</v>
      </c>
      <c r="CL61" s="230">
        <f t="shared" si="71"/>
        <v>0</v>
      </c>
      <c r="CM61" s="230">
        <f t="shared" si="71"/>
        <v>0</v>
      </c>
      <c r="CN61" s="230">
        <f t="shared" ref="CN61:DC61" si="72">IFERROR(CN59/CN57,0)</f>
        <v>0</v>
      </c>
      <c r="CO61" s="230">
        <f t="shared" si="72"/>
        <v>0</v>
      </c>
      <c r="CP61" s="230">
        <f t="shared" si="72"/>
        <v>0</v>
      </c>
      <c r="CQ61" s="230">
        <f t="shared" si="72"/>
        <v>0</v>
      </c>
      <c r="CR61" s="230">
        <f t="shared" si="72"/>
        <v>0</v>
      </c>
      <c r="CS61" s="230">
        <f t="shared" si="72"/>
        <v>0</v>
      </c>
      <c r="CT61" s="230">
        <f t="shared" si="72"/>
        <v>0</v>
      </c>
      <c r="CU61" s="230">
        <f t="shared" si="72"/>
        <v>0</v>
      </c>
      <c r="CV61" s="230">
        <f t="shared" si="72"/>
        <v>0</v>
      </c>
      <c r="CW61" s="230">
        <f t="shared" si="72"/>
        <v>0</v>
      </c>
      <c r="CX61" s="230">
        <f t="shared" si="72"/>
        <v>0</v>
      </c>
      <c r="CY61" s="230">
        <f t="shared" si="72"/>
        <v>0</v>
      </c>
      <c r="CZ61" s="230">
        <f t="shared" si="72"/>
        <v>0</v>
      </c>
      <c r="DA61" s="230">
        <f t="shared" si="72"/>
        <v>0</v>
      </c>
      <c r="DB61" s="230">
        <f t="shared" si="72"/>
        <v>0</v>
      </c>
      <c r="DC61" s="230">
        <f t="shared" si="72"/>
        <v>0</v>
      </c>
    </row>
    <row r="62" spans="2:107" x14ac:dyDescent="0.15">
      <c r="B62" s="215">
        <f t="shared" si="60"/>
        <v>30</v>
      </c>
      <c r="C62" s="222" t="s">
        <v>405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AA62" si="73">I60*I61</f>
        <v>0</v>
      </c>
      <c r="J62" s="230">
        <f t="shared" si="73"/>
        <v>0</v>
      </c>
      <c r="K62" s="230">
        <f t="shared" si="73"/>
        <v>0</v>
      </c>
      <c r="L62" s="230">
        <f t="shared" si="73"/>
        <v>0</v>
      </c>
      <c r="M62" s="230">
        <f t="shared" si="73"/>
        <v>0</v>
      </c>
      <c r="N62" s="230">
        <f t="shared" si="73"/>
        <v>0</v>
      </c>
      <c r="O62" s="230">
        <f t="shared" si="73"/>
        <v>0</v>
      </c>
      <c r="P62" s="230">
        <f t="shared" si="73"/>
        <v>0</v>
      </c>
      <c r="Q62" s="230">
        <f t="shared" si="73"/>
        <v>0</v>
      </c>
      <c r="R62" s="230">
        <f t="shared" si="73"/>
        <v>0</v>
      </c>
      <c r="S62" s="230">
        <f t="shared" si="73"/>
        <v>0</v>
      </c>
      <c r="T62" s="230">
        <f t="shared" si="73"/>
        <v>0</v>
      </c>
      <c r="U62" s="230">
        <f t="shared" si="73"/>
        <v>0</v>
      </c>
      <c r="V62" s="230">
        <f t="shared" si="73"/>
        <v>0</v>
      </c>
      <c r="W62" s="230">
        <f t="shared" si="73"/>
        <v>0</v>
      </c>
      <c r="X62" s="230">
        <f t="shared" si="73"/>
        <v>0</v>
      </c>
      <c r="Y62" s="230">
        <f t="shared" si="73"/>
        <v>0</v>
      </c>
      <c r="Z62" s="230">
        <f t="shared" si="73"/>
        <v>0</v>
      </c>
      <c r="AA62" s="230">
        <f t="shared" si="73"/>
        <v>0</v>
      </c>
      <c r="AB62" s="230">
        <f t="shared" ref="AB62:CM62" si="74">AB60*AB61</f>
        <v>0</v>
      </c>
      <c r="AC62" s="230">
        <f t="shared" si="74"/>
        <v>0</v>
      </c>
      <c r="AD62" s="230">
        <f t="shared" si="74"/>
        <v>0</v>
      </c>
      <c r="AE62" s="230">
        <f t="shared" si="74"/>
        <v>0</v>
      </c>
      <c r="AF62" s="230">
        <f t="shared" si="74"/>
        <v>0</v>
      </c>
      <c r="AG62" s="230">
        <f t="shared" si="74"/>
        <v>0</v>
      </c>
      <c r="AH62" s="230">
        <f t="shared" si="74"/>
        <v>0</v>
      </c>
      <c r="AI62" s="230">
        <f t="shared" si="74"/>
        <v>0</v>
      </c>
      <c r="AJ62" s="230">
        <f t="shared" si="74"/>
        <v>0</v>
      </c>
      <c r="AK62" s="230">
        <f t="shared" si="74"/>
        <v>0</v>
      </c>
      <c r="AL62" s="230">
        <f t="shared" si="74"/>
        <v>0</v>
      </c>
      <c r="AM62" s="230">
        <f t="shared" si="74"/>
        <v>0</v>
      </c>
      <c r="AN62" s="230">
        <f t="shared" si="74"/>
        <v>0</v>
      </c>
      <c r="AO62" s="230">
        <f t="shared" si="74"/>
        <v>0</v>
      </c>
      <c r="AP62" s="230">
        <f t="shared" si="74"/>
        <v>0</v>
      </c>
      <c r="AQ62" s="230">
        <f t="shared" si="74"/>
        <v>0</v>
      </c>
      <c r="AR62" s="230">
        <f t="shared" si="74"/>
        <v>0</v>
      </c>
      <c r="AS62" s="230">
        <f t="shared" si="74"/>
        <v>0</v>
      </c>
      <c r="AT62" s="230">
        <f t="shared" si="74"/>
        <v>0</v>
      </c>
      <c r="AU62" s="230">
        <f t="shared" si="74"/>
        <v>0</v>
      </c>
      <c r="AV62" s="230">
        <f t="shared" si="74"/>
        <v>0</v>
      </c>
      <c r="AW62" s="230">
        <f t="shared" si="74"/>
        <v>0</v>
      </c>
      <c r="AX62" s="230">
        <f t="shared" si="74"/>
        <v>0</v>
      </c>
      <c r="AY62" s="230">
        <f t="shared" si="74"/>
        <v>0</v>
      </c>
      <c r="AZ62" s="230">
        <f t="shared" si="74"/>
        <v>0</v>
      </c>
      <c r="BA62" s="230">
        <f t="shared" si="74"/>
        <v>0</v>
      </c>
      <c r="BB62" s="230">
        <f t="shared" si="74"/>
        <v>0</v>
      </c>
      <c r="BC62" s="230">
        <f t="shared" si="74"/>
        <v>0</v>
      </c>
      <c r="BD62" s="230">
        <f t="shared" si="74"/>
        <v>0</v>
      </c>
      <c r="BE62" s="230">
        <f t="shared" si="74"/>
        <v>0</v>
      </c>
      <c r="BF62" s="230">
        <f t="shared" si="74"/>
        <v>0</v>
      </c>
      <c r="BG62" s="230">
        <f t="shared" si="74"/>
        <v>0</v>
      </c>
      <c r="BH62" s="230">
        <f t="shared" si="74"/>
        <v>0</v>
      </c>
      <c r="BI62" s="230">
        <f t="shared" si="74"/>
        <v>0</v>
      </c>
      <c r="BJ62" s="230">
        <f t="shared" si="74"/>
        <v>0</v>
      </c>
      <c r="BK62" s="230">
        <f t="shared" si="74"/>
        <v>0</v>
      </c>
      <c r="BL62" s="230">
        <f t="shared" si="74"/>
        <v>0</v>
      </c>
      <c r="BM62" s="230">
        <f t="shared" si="74"/>
        <v>0</v>
      </c>
      <c r="BN62" s="230">
        <f t="shared" si="74"/>
        <v>0</v>
      </c>
      <c r="BO62" s="230">
        <f t="shared" si="74"/>
        <v>0</v>
      </c>
      <c r="BP62" s="230">
        <f t="shared" si="74"/>
        <v>0</v>
      </c>
      <c r="BQ62" s="230">
        <f t="shared" si="74"/>
        <v>0</v>
      </c>
      <c r="BR62" s="230">
        <f t="shared" si="74"/>
        <v>0</v>
      </c>
      <c r="BS62" s="230">
        <f t="shared" si="74"/>
        <v>0</v>
      </c>
      <c r="BT62" s="230">
        <f t="shared" si="74"/>
        <v>0</v>
      </c>
      <c r="BU62" s="230">
        <f t="shared" si="74"/>
        <v>0</v>
      </c>
      <c r="BV62" s="230">
        <f t="shared" si="74"/>
        <v>0</v>
      </c>
      <c r="BW62" s="230">
        <f t="shared" si="74"/>
        <v>0</v>
      </c>
      <c r="BX62" s="230">
        <f t="shared" si="74"/>
        <v>0</v>
      </c>
      <c r="BY62" s="230">
        <f t="shared" si="74"/>
        <v>0</v>
      </c>
      <c r="BZ62" s="230">
        <f t="shared" si="74"/>
        <v>0</v>
      </c>
      <c r="CA62" s="230">
        <f t="shared" si="74"/>
        <v>0</v>
      </c>
      <c r="CB62" s="230">
        <f t="shared" si="74"/>
        <v>0</v>
      </c>
      <c r="CC62" s="230">
        <f t="shared" si="74"/>
        <v>0</v>
      </c>
      <c r="CD62" s="230">
        <f t="shared" si="74"/>
        <v>0</v>
      </c>
      <c r="CE62" s="230">
        <f t="shared" si="74"/>
        <v>0</v>
      </c>
      <c r="CF62" s="230">
        <f t="shared" si="74"/>
        <v>0</v>
      </c>
      <c r="CG62" s="230">
        <f t="shared" si="74"/>
        <v>0</v>
      </c>
      <c r="CH62" s="230">
        <f t="shared" si="74"/>
        <v>0</v>
      </c>
      <c r="CI62" s="230">
        <f t="shared" si="74"/>
        <v>0</v>
      </c>
      <c r="CJ62" s="230">
        <f t="shared" si="74"/>
        <v>0</v>
      </c>
      <c r="CK62" s="230">
        <f t="shared" si="74"/>
        <v>0</v>
      </c>
      <c r="CL62" s="230">
        <f t="shared" si="74"/>
        <v>0</v>
      </c>
      <c r="CM62" s="230">
        <f t="shared" si="74"/>
        <v>0</v>
      </c>
      <c r="CN62" s="230">
        <f t="shared" ref="CN62:DC62" si="75">CN60*CN61</f>
        <v>0</v>
      </c>
      <c r="CO62" s="230">
        <f t="shared" si="75"/>
        <v>0</v>
      </c>
      <c r="CP62" s="230">
        <f t="shared" si="75"/>
        <v>0</v>
      </c>
      <c r="CQ62" s="230">
        <f t="shared" si="75"/>
        <v>0</v>
      </c>
      <c r="CR62" s="230">
        <f t="shared" si="75"/>
        <v>0</v>
      </c>
      <c r="CS62" s="230">
        <f t="shared" si="75"/>
        <v>0</v>
      </c>
      <c r="CT62" s="230">
        <f t="shared" si="75"/>
        <v>0</v>
      </c>
      <c r="CU62" s="230">
        <f t="shared" si="75"/>
        <v>0</v>
      </c>
      <c r="CV62" s="230">
        <f t="shared" si="75"/>
        <v>0</v>
      </c>
      <c r="CW62" s="230">
        <f t="shared" si="75"/>
        <v>0</v>
      </c>
      <c r="CX62" s="230">
        <f t="shared" si="75"/>
        <v>0</v>
      </c>
      <c r="CY62" s="230">
        <f t="shared" si="75"/>
        <v>0</v>
      </c>
      <c r="CZ62" s="230">
        <f t="shared" si="75"/>
        <v>0</v>
      </c>
      <c r="DA62" s="230">
        <f t="shared" si="75"/>
        <v>0</v>
      </c>
      <c r="DB62" s="230">
        <f t="shared" si="75"/>
        <v>0</v>
      </c>
      <c r="DC62" s="230">
        <f t="shared" si="75"/>
        <v>0</v>
      </c>
    </row>
    <row r="63" spans="2:107" x14ac:dyDescent="0.15">
      <c r="B63" s="215">
        <f t="shared" si="60"/>
        <v>31</v>
      </c>
      <c r="C63" s="222" t="s">
        <v>406</v>
      </c>
      <c r="D63" s="222"/>
      <c r="E63" s="223" t="s">
        <v>709</v>
      </c>
      <c r="F63" s="224"/>
      <c r="G63" s="231">
        <f t="shared" ref="G63:G68" si="76">ROUND(SUM(H63:DC63),2)</f>
        <v>0</v>
      </c>
      <c r="H63" s="232">
        <f>H47/12</f>
        <v>0</v>
      </c>
      <c r="I63" s="232">
        <f t="shared" ref="I63:AA63" si="77">I47/12</f>
        <v>0</v>
      </c>
      <c r="J63" s="232">
        <f t="shared" si="77"/>
        <v>0</v>
      </c>
      <c r="K63" s="232">
        <f t="shared" si="77"/>
        <v>0</v>
      </c>
      <c r="L63" s="232">
        <f t="shared" si="77"/>
        <v>0</v>
      </c>
      <c r="M63" s="232">
        <f t="shared" si="77"/>
        <v>0</v>
      </c>
      <c r="N63" s="232">
        <f t="shared" si="77"/>
        <v>0</v>
      </c>
      <c r="O63" s="232">
        <f t="shared" si="77"/>
        <v>0</v>
      </c>
      <c r="P63" s="232">
        <f t="shared" si="77"/>
        <v>0</v>
      </c>
      <c r="Q63" s="232">
        <f t="shared" si="77"/>
        <v>0</v>
      </c>
      <c r="R63" s="232">
        <f t="shared" si="77"/>
        <v>0</v>
      </c>
      <c r="S63" s="232">
        <f t="shared" si="77"/>
        <v>0</v>
      </c>
      <c r="T63" s="232">
        <f t="shared" si="77"/>
        <v>0</v>
      </c>
      <c r="U63" s="232">
        <f t="shared" si="77"/>
        <v>0</v>
      </c>
      <c r="V63" s="232">
        <f t="shared" si="77"/>
        <v>0</v>
      </c>
      <c r="W63" s="232">
        <f t="shared" si="77"/>
        <v>0</v>
      </c>
      <c r="X63" s="232">
        <f t="shared" si="77"/>
        <v>0</v>
      </c>
      <c r="Y63" s="232">
        <f t="shared" si="77"/>
        <v>0</v>
      </c>
      <c r="Z63" s="232">
        <f t="shared" si="77"/>
        <v>0</v>
      </c>
      <c r="AA63" s="232">
        <f t="shared" si="77"/>
        <v>0</v>
      </c>
      <c r="AB63" s="232">
        <f t="shared" ref="AB63:CM63" si="78">AB47/12</f>
        <v>0</v>
      </c>
      <c r="AC63" s="232">
        <f t="shared" si="78"/>
        <v>0</v>
      </c>
      <c r="AD63" s="232">
        <f t="shared" si="78"/>
        <v>0</v>
      </c>
      <c r="AE63" s="232">
        <f t="shared" si="78"/>
        <v>0</v>
      </c>
      <c r="AF63" s="232">
        <f t="shared" si="78"/>
        <v>0</v>
      </c>
      <c r="AG63" s="232">
        <f t="shared" si="78"/>
        <v>0</v>
      </c>
      <c r="AH63" s="232">
        <f t="shared" si="78"/>
        <v>0</v>
      </c>
      <c r="AI63" s="232">
        <f t="shared" si="78"/>
        <v>0</v>
      </c>
      <c r="AJ63" s="232">
        <f t="shared" si="78"/>
        <v>0</v>
      </c>
      <c r="AK63" s="232">
        <f t="shared" si="78"/>
        <v>0</v>
      </c>
      <c r="AL63" s="232">
        <f t="shared" si="78"/>
        <v>0</v>
      </c>
      <c r="AM63" s="232">
        <f t="shared" si="78"/>
        <v>0</v>
      </c>
      <c r="AN63" s="232">
        <f t="shared" si="78"/>
        <v>0</v>
      </c>
      <c r="AO63" s="232">
        <f t="shared" si="78"/>
        <v>0</v>
      </c>
      <c r="AP63" s="232">
        <f t="shared" si="78"/>
        <v>0</v>
      </c>
      <c r="AQ63" s="232">
        <f t="shared" si="78"/>
        <v>0</v>
      </c>
      <c r="AR63" s="232">
        <f t="shared" si="78"/>
        <v>0</v>
      </c>
      <c r="AS63" s="232">
        <f t="shared" si="78"/>
        <v>0</v>
      </c>
      <c r="AT63" s="232">
        <f t="shared" si="78"/>
        <v>0</v>
      </c>
      <c r="AU63" s="232">
        <f t="shared" si="78"/>
        <v>0</v>
      </c>
      <c r="AV63" s="232">
        <f t="shared" si="78"/>
        <v>0</v>
      </c>
      <c r="AW63" s="232">
        <f t="shared" si="78"/>
        <v>0</v>
      </c>
      <c r="AX63" s="232">
        <f t="shared" si="78"/>
        <v>0</v>
      </c>
      <c r="AY63" s="232">
        <f t="shared" si="78"/>
        <v>0</v>
      </c>
      <c r="AZ63" s="232">
        <f t="shared" si="78"/>
        <v>0</v>
      </c>
      <c r="BA63" s="232">
        <f t="shared" si="78"/>
        <v>0</v>
      </c>
      <c r="BB63" s="232">
        <f t="shared" si="78"/>
        <v>0</v>
      </c>
      <c r="BC63" s="232">
        <f t="shared" si="78"/>
        <v>0</v>
      </c>
      <c r="BD63" s="232">
        <f t="shared" si="78"/>
        <v>0</v>
      </c>
      <c r="BE63" s="232">
        <f t="shared" si="78"/>
        <v>0</v>
      </c>
      <c r="BF63" s="232">
        <f t="shared" si="78"/>
        <v>0</v>
      </c>
      <c r="BG63" s="232">
        <f t="shared" si="78"/>
        <v>0</v>
      </c>
      <c r="BH63" s="232">
        <f t="shared" si="78"/>
        <v>0</v>
      </c>
      <c r="BI63" s="232">
        <f t="shared" si="78"/>
        <v>0</v>
      </c>
      <c r="BJ63" s="232">
        <f t="shared" si="78"/>
        <v>0</v>
      </c>
      <c r="BK63" s="232">
        <f t="shared" si="78"/>
        <v>0</v>
      </c>
      <c r="BL63" s="232">
        <f t="shared" si="78"/>
        <v>0</v>
      </c>
      <c r="BM63" s="232">
        <f t="shared" si="78"/>
        <v>0</v>
      </c>
      <c r="BN63" s="232">
        <f t="shared" si="78"/>
        <v>0</v>
      </c>
      <c r="BO63" s="232">
        <f t="shared" si="78"/>
        <v>0</v>
      </c>
      <c r="BP63" s="232">
        <f t="shared" si="78"/>
        <v>0</v>
      </c>
      <c r="BQ63" s="232">
        <f t="shared" si="78"/>
        <v>0</v>
      </c>
      <c r="BR63" s="232">
        <f t="shared" si="78"/>
        <v>0</v>
      </c>
      <c r="BS63" s="232">
        <f t="shared" si="78"/>
        <v>0</v>
      </c>
      <c r="BT63" s="232">
        <f t="shared" si="78"/>
        <v>0</v>
      </c>
      <c r="BU63" s="232">
        <f t="shared" si="78"/>
        <v>0</v>
      </c>
      <c r="BV63" s="232">
        <f t="shared" si="78"/>
        <v>0</v>
      </c>
      <c r="BW63" s="232">
        <f t="shared" si="78"/>
        <v>0</v>
      </c>
      <c r="BX63" s="232">
        <f t="shared" si="78"/>
        <v>0</v>
      </c>
      <c r="BY63" s="232">
        <f t="shared" si="78"/>
        <v>0</v>
      </c>
      <c r="BZ63" s="232">
        <f t="shared" si="78"/>
        <v>0</v>
      </c>
      <c r="CA63" s="232">
        <f t="shared" si="78"/>
        <v>0</v>
      </c>
      <c r="CB63" s="232">
        <f t="shared" si="78"/>
        <v>0</v>
      </c>
      <c r="CC63" s="232">
        <f t="shared" si="78"/>
        <v>0</v>
      </c>
      <c r="CD63" s="232">
        <f t="shared" si="78"/>
        <v>0</v>
      </c>
      <c r="CE63" s="232">
        <f t="shared" si="78"/>
        <v>0</v>
      </c>
      <c r="CF63" s="232">
        <f t="shared" si="78"/>
        <v>0</v>
      </c>
      <c r="CG63" s="232">
        <f t="shared" si="78"/>
        <v>0</v>
      </c>
      <c r="CH63" s="232">
        <f t="shared" si="78"/>
        <v>0</v>
      </c>
      <c r="CI63" s="232">
        <f t="shared" si="78"/>
        <v>0</v>
      </c>
      <c r="CJ63" s="232">
        <f t="shared" si="78"/>
        <v>0</v>
      </c>
      <c r="CK63" s="232">
        <f t="shared" si="78"/>
        <v>0</v>
      </c>
      <c r="CL63" s="232">
        <f t="shared" si="78"/>
        <v>0</v>
      </c>
      <c r="CM63" s="232">
        <f t="shared" si="78"/>
        <v>0</v>
      </c>
      <c r="CN63" s="232">
        <f t="shared" ref="CN63:DC63" si="79">CN47/12</f>
        <v>0</v>
      </c>
      <c r="CO63" s="232">
        <f t="shared" si="79"/>
        <v>0</v>
      </c>
      <c r="CP63" s="232">
        <f t="shared" si="79"/>
        <v>0</v>
      </c>
      <c r="CQ63" s="232">
        <f t="shared" si="79"/>
        <v>0</v>
      </c>
      <c r="CR63" s="232">
        <f t="shared" si="79"/>
        <v>0</v>
      </c>
      <c r="CS63" s="232">
        <f t="shared" si="79"/>
        <v>0</v>
      </c>
      <c r="CT63" s="232">
        <f t="shared" si="79"/>
        <v>0</v>
      </c>
      <c r="CU63" s="232">
        <f t="shared" si="79"/>
        <v>0</v>
      </c>
      <c r="CV63" s="232">
        <f t="shared" si="79"/>
        <v>0</v>
      </c>
      <c r="CW63" s="232">
        <f t="shared" si="79"/>
        <v>0</v>
      </c>
      <c r="CX63" s="232">
        <f t="shared" si="79"/>
        <v>0</v>
      </c>
      <c r="CY63" s="232">
        <f t="shared" si="79"/>
        <v>0</v>
      </c>
      <c r="CZ63" s="232">
        <f t="shared" si="79"/>
        <v>0</v>
      </c>
      <c r="DA63" s="232">
        <f t="shared" si="79"/>
        <v>0</v>
      </c>
      <c r="DB63" s="232">
        <f t="shared" si="79"/>
        <v>0</v>
      </c>
      <c r="DC63" s="232">
        <f t="shared" si="79"/>
        <v>0</v>
      </c>
    </row>
    <row r="64" spans="2:107" x14ac:dyDescent="0.15">
      <c r="B64" s="215">
        <f t="shared" si="60"/>
        <v>32</v>
      </c>
      <c r="C64" s="222" t="s">
        <v>407</v>
      </c>
      <c r="D64" s="222"/>
      <c r="E64" s="223" t="s">
        <v>709</v>
      </c>
      <c r="F64" s="224"/>
      <c r="G64" s="231">
        <f t="shared" si="76"/>
        <v>0</v>
      </c>
      <c r="H64" s="232">
        <f>H63*H62</f>
        <v>0</v>
      </c>
      <c r="I64" s="232">
        <f t="shared" ref="I64:AA64" si="80">I63*I62</f>
        <v>0</v>
      </c>
      <c r="J64" s="232">
        <f t="shared" si="80"/>
        <v>0</v>
      </c>
      <c r="K64" s="232">
        <f t="shared" si="80"/>
        <v>0</v>
      </c>
      <c r="L64" s="232">
        <f t="shared" si="80"/>
        <v>0</v>
      </c>
      <c r="M64" s="232">
        <f t="shared" si="80"/>
        <v>0</v>
      </c>
      <c r="N64" s="232">
        <f t="shared" si="80"/>
        <v>0</v>
      </c>
      <c r="O64" s="232">
        <f t="shared" si="80"/>
        <v>0</v>
      </c>
      <c r="P64" s="232">
        <f t="shared" si="80"/>
        <v>0</v>
      </c>
      <c r="Q64" s="232">
        <f t="shared" si="80"/>
        <v>0</v>
      </c>
      <c r="R64" s="232">
        <f t="shared" si="80"/>
        <v>0</v>
      </c>
      <c r="S64" s="232">
        <f t="shared" si="80"/>
        <v>0</v>
      </c>
      <c r="T64" s="232">
        <f t="shared" si="80"/>
        <v>0</v>
      </c>
      <c r="U64" s="232">
        <f t="shared" si="80"/>
        <v>0</v>
      </c>
      <c r="V64" s="232">
        <f t="shared" si="80"/>
        <v>0</v>
      </c>
      <c r="W64" s="232">
        <f t="shared" si="80"/>
        <v>0</v>
      </c>
      <c r="X64" s="232">
        <f t="shared" si="80"/>
        <v>0</v>
      </c>
      <c r="Y64" s="232">
        <f t="shared" si="80"/>
        <v>0</v>
      </c>
      <c r="Z64" s="232">
        <f t="shared" si="80"/>
        <v>0</v>
      </c>
      <c r="AA64" s="232">
        <f t="shared" si="80"/>
        <v>0</v>
      </c>
      <c r="AB64" s="232">
        <f t="shared" ref="AB64:CM64" si="81">AB63*AB62</f>
        <v>0</v>
      </c>
      <c r="AC64" s="232">
        <f t="shared" si="81"/>
        <v>0</v>
      </c>
      <c r="AD64" s="232">
        <f t="shared" si="81"/>
        <v>0</v>
      </c>
      <c r="AE64" s="232">
        <f t="shared" si="81"/>
        <v>0</v>
      </c>
      <c r="AF64" s="232">
        <f t="shared" si="81"/>
        <v>0</v>
      </c>
      <c r="AG64" s="232">
        <f t="shared" si="81"/>
        <v>0</v>
      </c>
      <c r="AH64" s="232">
        <f t="shared" si="81"/>
        <v>0</v>
      </c>
      <c r="AI64" s="232">
        <f t="shared" si="81"/>
        <v>0</v>
      </c>
      <c r="AJ64" s="232">
        <f t="shared" si="81"/>
        <v>0</v>
      </c>
      <c r="AK64" s="232">
        <f t="shared" si="81"/>
        <v>0</v>
      </c>
      <c r="AL64" s="232">
        <f t="shared" si="81"/>
        <v>0</v>
      </c>
      <c r="AM64" s="232">
        <f t="shared" si="81"/>
        <v>0</v>
      </c>
      <c r="AN64" s="232">
        <f t="shared" si="81"/>
        <v>0</v>
      </c>
      <c r="AO64" s="232">
        <f t="shared" si="81"/>
        <v>0</v>
      </c>
      <c r="AP64" s="232">
        <f t="shared" si="81"/>
        <v>0</v>
      </c>
      <c r="AQ64" s="232">
        <f t="shared" si="81"/>
        <v>0</v>
      </c>
      <c r="AR64" s="232">
        <f t="shared" si="81"/>
        <v>0</v>
      </c>
      <c r="AS64" s="232">
        <f t="shared" si="81"/>
        <v>0</v>
      </c>
      <c r="AT64" s="232">
        <f t="shared" si="81"/>
        <v>0</v>
      </c>
      <c r="AU64" s="232">
        <f t="shared" si="81"/>
        <v>0</v>
      </c>
      <c r="AV64" s="232">
        <f t="shared" si="81"/>
        <v>0</v>
      </c>
      <c r="AW64" s="232">
        <f t="shared" si="81"/>
        <v>0</v>
      </c>
      <c r="AX64" s="232">
        <f t="shared" si="81"/>
        <v>0</v>
      </c>
      <c r="AY64" s="232">
        <f t="shared" si="81"/>
        <v>0</v>
      </c>
      <c r="AZ64" s="232">
        <f t="shared" si="81"/>
        <v>0</v>
      </c>
      <c r="BA64" s="232">
        <f t="shared" si="81"/>
        <v>0</v>
      </c>
      <c r="BB64" s="232">
        <f t="shared" si="81"/>
        <v>0</v>
      </c>
      <c r="BC64" s="232">
        <f t="shared" si="81"/>
        <v>0</v>
      </c>
      <c r="BD64" s="232">
        <f t="shared" si="81"/>
        <v>0</v>
      </c>
      <c r="BE64" s="232">
        <f t="shared" si="81"/>
        <v>0</v>
      </c>
      <c r="BF64" s="232">
        <f t="shared" si="81"/>
        <v>0</v>
      </c>
      <c r="BG64" s="232">
        <f t="shared" si="81"/>
        <v>0</v>
      </c>
      <c r="BH64" s="232">
        <f t="shared" si="81"/>
        <v>0</v>
      </c>
      <c r="BI64" s="232">
        <f t="shared" si="81"/>
        <v>0</v>
      </c>
      <c r="BJ64" s="232">
        <f t="shared" si="81"/>
        <v>0</v>
      </c>
      <c r="BK64" s="232">
        <f t="shared" si="81"/>
        <v>0</v>
      </c>
      <c r="BL64" s="232">
        <f t="shared" si="81"/>
        <v>0</v>
      </c>
      <c r="BM64" s="232">
        <f t="shared" si="81"/>
        <v>0</v>
      </c>
      <c r="BN64" s="232">
        <f t="shared" si="81"/>
        <v>0</v>
      </c>
      <c r="BO64" s="232">
        <f t="shared" si="81"/>
        <v>0</v>
      </c>
      <c r="BP64" s="232">
        <f t="shared" si="81"/>
        <v>0</v>
      </c>
      <c r="BQ64" s="232">
        <f t="shared" si="81"/>
        <v>0</v>
      </c>
      <c r="BR64" s="232">
        <f t="shared" si="81"/>
        <v>0</v>
      </c>
      <c r="BS64" s="232">
        <f t="shared" si="81"/>
        <v>0</v>
      </c>
      <c r="BT64" s="232">
        <f t="shared" si="81"/>
        <v>0</v>
      </c>
      <c r="BU64" s="232">
        <f t="shared" si="81"/>
        <v>0</v>
      </c>
      <c r="BV64" s="232">
        <f t="shared" si="81"/>
        <v>0</v>
      </c>
      <c r="BW64" s="232">
        <f t="shared" si="81"/>
        <v>0</v>
      </c>
      <c r="BX64" s="232">
        <f t="shared" si="81"/>
        <v>0</v>
      </c>
      <c r="BY64" s="232">
        <f t="shared" si="81"/>
        <v>0</v>
      </c>
      <c r="BZ64" s="232">
        <f t="shared" si="81"/>
        <v>0</v>
      </c>
      <c r="CA64" s="232">
        <f t="shared" si="81"/>
        <v>0</v>
      </c>
      <c r="CB64" s="232">
        <f t="shared" si="81"/>
        <v>0</v>
      </c>
      <c r="CC64" s="232">
        <f t="shared" si="81"/>
        <v>0</v>
      </c>
      <c r="CD64" s="232">
        <f t="shared" si="81"/>
        <v>0</v>
      </c>
      <c r="CE64" s="232">
        <f t="shared" si="81"/>
        <v>0</v>
      </c>
      <c r="CF64" s="232">
        <f t="shared" si="81"/>
        <v>0</v>
      </c>
      <c r="CG64" s="232">
        <f t="shared" si="81"/>
        <v>0</v>
      </c>
      <c r="CH64" s="232">
        <f t="shared" si="81"/>
        <v>0</v>
      </c>
      <c r="CI64" s="232">
        <f t="shared" si="81"/>
        <v>0</v>
      </c>
      <c r="CJ64" s="232">
        <f t="shared" si="81"/>
        <v>0</v>
      </c>
      <c r="CK64" s="232">
        <f t="shared" si="81"/>
        <v>0</v>
      </c>
      <c r="CL64" s="232">
        <f t="shared" si="81"/>
        <v>0</v>
      </c>
      <c r="CM64" s="232">
        <f t="shared" si="81"/>
        <v>0</v>
      </c>
      <c r="CN64" s="232">
        <f t="shared" ref="CN64:DC64" si="82">CN63*CN62</f>
        <v>0</v>
      </c>
      <c r="CO64" s="232">
        <f t="shared" si="82"/>
        <v>0</v>
      </c>
      <c r="CP64" s="232">
        <f t="shared" si="82"/>
        <v>0</v>
      </c>
      <c r="CQ64" s="232">
        <f t="shared" si="82"/>
        <v>0</v>
      </c>
      <c r="CR64" s="232">
        <f t="shared" si="82"/>
        <v>0</v>
      </c>
      <c r="CS64" s="232">
        <f t="shared" si="82"/>
        <v>0</v>
      </c>
      <c r="CT64" s="232">
        <f t="shared" si="82"/>
        <v>0</v>
      </c>
      <c r="CU64" s="232">
        <f t="shared" si="82"/>
        <v>0</v>
      </c>
      <c r="CV64" s="232">
        <f t="shared" si="82"/>
        <v>0</v>
      </c>
      <c r="CW64" s="232">
        <f t="shared" si="82"/>
        <v>0</v>
      </c>
      <c r="CX64" s="232">
        <f t="shared" si="82"/>
        <v>0</v>
      </c>
      <c r="CY64" s="232">
        <f t="shared" si="82"/>
        <v>0</v>
      </c>
      <c r="CZ64" s="232">
        <f t="shared" si="82"/>
        <v>0</v>
      </c>
      <c r="DA64" s="232">
        <f t="shared" si="82"/>
        <v>0</v>
      </c>
      <c r="DB64" s="232">
        <f t="shared" si="82"/>
        <v>0</v>
      </c>
      <c r="DC64" s="232">
        <f t="shared" si="82"/>
        <v>0</v>
      </c>
    </row>
    <row r="65" spans="2:107" x14ac:dyDescent="0.15">
      <c r="B65" s="215">
        <f t="shared" si="60"/>
        <v>33</v>
      </c>
      <c r="C65" s="222" t="s">
        <v>408</v>
      </c>
      <c r="D65" s="222"/>
      <c r="E65" s="223" t="s">
        <v>709</v>
      </c>
      <c r="F65" s="224"/>
      <c r="G65" s="231">
        <f t="shared" si="76"/>
        <v>0</v>
      </c>
      <c r="H65" s="232">
        <f>H63-H64</f>
        <v>0</v>
      </c>
      <c r="I65" s="232">
        <f t="shared" ref="I65:AA65" si="83">I63-I64</f>
        <v>0</v>
      </c>
      <c r="J65" s="232">
        <f t="shared" si="83"/>
        <v>0</v>
      </c>
      <c r="K65" s="232">
        <f t="shared" si="83"/>
        <v>0</v>
      </c>
      <c r="L65" s="232">
        <f t="shared" si="83"/>
        <v>0</v>
      </c>
      <c r="M65" s="232">
        <f t="shared" si="83"/>
        <v>0</v>
      </c>
      <c r="N65" s="232">
        <f t="shared" si="83"/>
        <v>0</v>
      </c>
      <c r="O65" s="232">
        <f t="shared" si="83"/>
        <v>0</v>
      </c>
      <c r="P65" s="232">
        <f t="shared" si="83"/>
        <v>0</v>
      </c>
      <c r="Q65" s="232">
        <f t="shared" si="83"/>
        <v>0</v>
      </c>
      <c r="R65" s="232">
        <f t="shared" si="83"/>
        <v>0</v>
      </c>
      <c r="S65" s="232">
        <f t="shared" si="83"/>
        <v>0</v>
      </c>
      <c r="T65" s="232">
        <f t="shared" si="83"/>
        <v>0</v>
      </c>
      <c r="U65" s="232">
        <f t="shared" si="83"/>
        <v>0</v>
      </c>
      <c r="V65" s="232">
        <f t="shared" si="83"/>
        <v>0</v>
      </c>
      <c r="W65" s="232">
        <f t="shared" si="83"/>
        <v>0</v>
      </c>
      <c r="X65" s="232">
        <f t="shared" si="83"/>
        <v>0</v>
      </c>
      <c r="Y65" s="232">
        <f t="shared" si="83"/>
        <v>0</v>
      </c>
      <c r="Z65" s="232">
        <f t="shared" si="83"/>
        <v>0</v>
      </c>
      <c r="AA65" s="232">
        <f t="shared" si="83"/>
        <v>0</v>
      </c>
      <c r="AB65" s="232">
        <f t="shared" ref="AB65:CM65" si="84">AB63-AB64</f>
        <v>0</v>
      </c>
      <c r="AC65" s="232">
        <f t="shared" si="84"/>
        <v>0</v>
      </c>
      <c r="AD65" s="232">
        <f t="shared" si="84"/>
        <v>0</v>
      </c>
      <c r="AE65" s="232">
        <f t="shared" si="84"/>
        <v>0</v>
      </c>
      <c r="AF65" s="232">
        <f t="shared" si="84"/>
        <v>0</v>
      </c>
      <c r="AG65" s="232">
        <f t="shared" si="84"/>
        <v>0</v>
      </c>
      <c r="AH65" s="232">
        <f t="shared" si="84"/>
        <v>0</v>
      </c>
      <c r="AI65" s="232">
        <f t="shared" si="84"/>
        <v>0</v>
      </c>
      <c r="AJ65" s="232">
        <f t="shared" si="84"/>
        <v>0</v>
      </c>
      <c r="AK65" s="232">
        <f t="shared" si="84"/>
        <v>0</v>
      </c>
      <c r="AL65" s="232">
        <f t="shared" si="84"/>
        <v>0</v>
      </c>
      <c r="AM65" s="232">
        <f t="shared" si="84"/>
        <v>0</v>
      </c>
      <c r="AN65" s="232">
        <f t="shared" si="84"/>
        <v>0</v>
      </c>
      <c r="AO65" s="232">
        <f t="shared" si="84"/>
        <v>0</v>
      </c>
      <c r="AP65" s="232">
        <f t="shared" si="84"/>
        <v>0</v>
      </c>
      <c r="AQ65" s="232">
        <f t="shared" si="84"/>
        <v>0</v>
      </c>
      <c r="AR65" s="232">
        <f t="shared" si="84"/>
        <v>0</v>
      </c>
      <c r="AS65" s="232">
        <f t="shared" si="84"/>
        <v>0</v>
      </c>
      <c r="AT65" s="232">
        <f t="shared" si="84"/>
        <v>0</v>
      </c>
      <c r="AU65" s="232">
        <f t="shared" si="84"/>
        <v>0</v>
      </c>
      <c r="AV65" s="232">
        <f t="shared" si="84"/>
        <v>0</v>
      </c>
      <c r="AW65" s="232">
        <f t="shared" si="84"/>
        <v>0</v>
      </c>
      <c r="AX65" s="232">
        <f t="shared" si="84"/>
        <v>0</v>
      </c>
      <c r="AY65" s="232">
        <f t="shared" si="84"/>
        <v>0</v>
      </c>
      <c r="AZ65" s="232">
        <f t="shared" si="84"/>
        <v>0</v>
      </c>
      <c r="BA65" s="232">
        <f t="shared" si="84"/>
        <v>0</v>
      </c>
      <c r="BB65" s="232">
        <f t="shared" si="84"/>
        <v>0</v>
      </c>
      <c r="BC65" s="232">
        <f t="shared" si="84"/>
        <v>0</v>
      </c>
      <c r="BD65" s="232">
        <f t="shared" si="84"/>
        <v>0</v>
      </c>
      <c r="BE65" s="232">
        <f t="shared" si="84"/>
        <v>0</v>
      </c>
      <c r="BF65" s="232">
        <f t="shared" si="84"/>
        <v>0</v>
      </c>
      <c r="BG65" s="232">
        <f t="shared" si="84"/>
        <v>0</v>
      </c>
      <c r="BH65" s="232">
        <f t="shared" si="84"/>
        <v>0</v>
      </c>
      <c r="BI65" s="232">
        <f t="shared" si="84"/>
        <v>0</v>
      </c>
      <c r="BJ65" s="232">
        <f t="shared" si="84"/>
        <v>0</v>
      </c>
      <c r="BK65" s="232">
        <f t="shared" si="84"/>
        <v>0</v>
      </c>
      <c r="BL65" s="232">
        <f t="shared" si="84"/>
        <v>0</v>
      </c>
      <c r="BM65" s="232">
        <f t="shared" si="84"/>
        <v>0</v>
      </c>
      <c r="BN65" s="232">
        <f t="shared" si="84"/>
        <v>0</v>
      </c>
      <c r="BO65" s="232">
        <f t="shared" si="84"/>
        <v>0</v>
      </c>
      <c r="BP65" s="232">
        <f t="shared" si="84"/>
        <v>0</v>
      </c>
      <c r="BQ65" s="232">
        <f t="shared" si="84"/>
        <v>0</v>
      </c>
      <c r="BR65" s="232">
        <f t="shared" si="84"/>
        <v>0</v>
      </c>
      <c r="BS65" s="232">
        <f t="shared" si="84"/>
        <v>0</v>
      </c>
      <c r="BT65" s="232">
        <f t="shared" si="84"/>
        <v>0</v>
      </c>
      <c r="BU65" s="232">
        <f t="shared" si="84"/>
        <v>0</v>
      </c>
      <c r="BV65" s="232">
        <f t="shared" si="84"/>
        <v>0</v>
      </c>
      <c r="BW65" s="232">
        <f t="shared" si="84"/>
        <v>0</v>
      </c>
      <c r="BX65" s="232">
        <f t="shared" si="84"/>
        <v>0</v>
      </c>
      <c r="BY65" s="232">
        <f t="shared" si="84"/>
        <v>0</v>
      </c>
      <c r="BZ65" s="232">
        <f t="shared" si="84"/>
        <v>0</v>
      </c>
      <c r="CA65" s="232">
        <f t="shared" si="84"/>
        <v>0</v>
      </c>
      <c r="CB65" s="232">
        <f t="shared" si="84"/>
        <v>0</v>
      </c>
      <c r="CC65" s="232">
        <f t="shared" si="84"/>
        <v>0</v>
      </c>
      <c r="CD65" s="232">
        <f t="shared" si="84"/>
        <v>0</v>
      </c>
      <c r="CE65" s="232">
        <f t="shared" si="84"/>
        <v>0</v>
      </c>
      <c r="CF65" s="232">
        <f t="shared" si="84"/>
        <v>0</v>
      </c>
      <c r="CG65" s="232">
        <f t="shared" si="84"/>
        <v>0</v>
      </c>
      <c r="CH65" s="232">
        <f t="shared" si="84"/>
        <v>0</v>
      </c>
      <c r="CI65" s="232">
        <f t="shared" si="84"/>
        <v>0</v>
      </c>
      <c r="CJ65" s="232">
        <f t="shared" si="84"/>
        <v>0</v>
      </c>
      <c r="CK65" s="232">
        <f t="shared" si="84"/>
        <v>0</v>
      </c>
      <c r="CL65" s="232">
        <f t="shared" si="84"/>
        <v>0</v>
      </c>
      <c r="CM65" s="232">
        <f t="shared" si="84"/>
        <v>0</v>
      </c>
      <c r="CN65" s="232">
        <f t="shared" ref="CN65:DC65" si="85">CN63-CN64</f>
        <v>0</v>
      </c>
      <c r="CO65" s="232">
        <f t="shared" si="85"/>
        <v>0</v>
      </c>
      <c r="CP65" s="232">
        <f t="shared" si="85"/>
        <v>0</v>
      </c>
      <c r="CQ65" s="232">
        <f t="shared" si="85"/>
        <v>0</v>
      </c>
      <c r="CR65" s="232">
        <f t="shared" si="85"/>
        <v>0</v>
      </c>
      <c r="CS65" s="232">
        <f t="shared" si="85"/>
        <v>0</v>
      </c>
      <c r="CT65" s="232">
        <f t="shared" si="85"/>
        <v>0</v>
      </c>
      <c r="CU65" s="232">
        <f t="shared" si="85"/>
        <v>0</v>
      </c>
      <c r="CV65" s="232">
        <f t="shared" si="85"/>
        <v>0</v>
      </c>
      <c r="CW65" s="232">
        <f t="shared" si="85"/>
        <v>0</v>
      </c>
      <c r="CX65" s="232">
        <f t="shared" si="85"/>
        <v>0</v>
      </c>
      <c r="CY65" s="232">
        <f t="shared" si="85"/>
        <v>0</v>
      </c>
      <c r="CZ65" s="232">
        <f t="shared" si="85"/>
        <v>0</v>
      </c>
      <c r="DA65" s="232">
        <f t="shared" si="85"/>
        <v>0</v>
      </c>
      <c r="DB65" s="232">
        <f t="shared" si="85"/>
        <v>0</v>
      </c>
      <c r="DC65" s="232">
        <f t="shared" si="85"/>
        <v>0</v>
      </c>
    </row>
    <row r="66" spans="2:107" x14ac:dyDescent="0.15">
      <c r="B66" s="215">
        <f>B65+1</f>
        <v>34</v>
      </c>
      <c r="C66" s="222" t="s">
        <v>702</v>
      </c>
      <c r="D66" s="222"/>
      <c r="E66" s="223" t="s">
        <v>703</v>
      </c>
      <c r="F66" s="224"/>
      <c r="G66" s="231">
        <f t="shared" si="76"/>
        <v>0</v>
      </c>
      <c r="H66" s="232">
        <f>H11-H31</f>
        <v>0</v>
      </c>
      <c r="I66" s="232">
        <f t="shared" ref="I66:AA66" si="86">I11-I31</f>
        <v>0</v>
      </c>
      <c r="J66" s="232">
        <f t="shared" si="86"/>
        <v>0</v>
      </c>
      <c r="K66" s="232">
        <f t="shared" si="86"/>
        <v>0</v>
      </c>
      <c r="L66" s="232">
        <f t="shared" si="86"/>
        <v>0</v>
      </c>
      <c r="M66" s="232">
        <f t="shared" si="86"/>
        <v>0</v>
      </c>
      <c r="N66" s="232">
        <f t="shared" si="86"/>
        <v>0</v>
      </c>
      <c r="O66" s="232">
        <f t="shared" si="86"/>
        <v>0</v>
      </c>
      <c r="P66" s="232">
        <f t="shared" si="86"/>
        <v>0</v>
      </c>
      <c r="Q66" s="232">
        <f t="shared" si="86"/>
        <v>0</v>
      </c>
      <c r="R66" s="232">
        <f t="shared" si="86"/>
        <v>0</v>
      </c>
      <c r="S66" s="232">
        <f t="shared" si="86"/>
        <v>0</v>
      </c>
      <c r="T66" s="232">
        <f t="shared" si="86"/>
        <v>0</v>
      </c>
      <c r="U66" s="232">
        <f t="shared" si="86"/>
        <v>0</v>
      </c>
      <c r="V66" s="232">
        <f t="shared" si="86"/>
        <v>0</v>
      </c>
      <c r="W66" s="232">
        <f t="shared" si="86"/>
        <v>0</v>
      </c>
      <c r="X66" s="232">
        <f t="shared" si="86"/>
        <v>0</v>
      </c>
      <c r="Y66" s="232">
        <f t="shared" si="86"/>
        <v>0</v>
      </c>
      <c r="Z66" s="232">
        <f t="shared" si="86"/>
        <v>0</v>
      </c>
      <c r="AA66" s="232">
        <f t="shared" si="86"/>
        <v>0</v>
      </c>
      <c r="AB66" s="232">
        <f t="shared" ref="AB66:CM66" si="87">AB11-AB31</f>
        <v>0</v>
      </c>
      <c r="AC66" s="232">
        <f t="shared" si="87"/>
        <v>0</v>
      </c>
      <c r="AD66" s="232">
        <f t="shared" si="87"/>
        <v>0</v>
      </c>
      <c r="AE66" s="232">
        <f t="shared" si="87"/>
        <v>0</v>
      </c>
      <c r="AF66" s="232">
        <f t="shared" si="87"/>
        <v>0</v>
      </c>
      <c r="AG66" s="232">
        <f t="shared" si="87"/>
        <v>0</v>
      </c>
      <c r="AH66" s="232">
        <f t="shared" si="87"/>
        <v>0</v>
      </c>
      <c r="AI66" s="232">
        <f t="shared" si="87"/>
        <v>0</v>
      </c>
      <c r="AJ66" s="232">
        <f t="shared" si="87"/>
        <v>0</v>
      </c>
      <c r="AK66" s="232">
        <f t="shared" si="87"/>
        <v>0</v>
      </c>
      <c r="AL66" s="232">
        <f t="shared" si="87"/>
        <v>0</v>
      </c>
      <c r="AM66" s="232">
        <f t="shared" si="87"/>
        <v>0</v>
      </c>
      <c r="AN66" s="232">
        <f t="shared" si="87"/>
        <v>0</v>
      </c>
      <c r="AO66" s="232">
        <f t="shared" si="87"/>
        <v>0</v>
      </c>
      <c r="AP66" s="232">
        <f t="shared" si="87"/>
        <v>0</v>
      </c>
      <c r="AQ66" s="232">
        <f t="shared" si="87"/>
        <v>0</v>
      </c>
      <c r="AR66" s="232">
        <f t="shared" si="87"/>
        <v>0</v>
      </c>
      <c r="AS66" s="232">
        <f t="shared" si="87"/>
        <v>0</v>
      </c>
      <c r="AT66" s="232">
        <f t="shared" si="87"/>
        <v>0</v>
      </c>
      <c r="AU66" s="232">
        <f t="shared" si="87"/>
        <v>0</v>
      </c>
      <c r="AV66" s="232">
        <f t="shared" si="87"/>
        <v>0</v>
      </c>
      <c r="AW66" s="232">
        <f t="shared" si="87"/>
        <v>0</v>
      </c>
      <c r="AX66" s="232">
        <f t="shared" si="87"/>
        <v>0</v>
      </c>
      <c r="AY66" s="232">
        <f t="shared" si="87"/>
        <v>0</v>
      </c>
      <c r="AZ66" s="232">
        <f t="shared" si="87"/>
        <v>0</v>
      </c>
      <c r="BA66" s="232">
        <f t="shared" si="87"/>
        <v>0</v>
      </c>
      <c r="BB66" s="232">
        <f t="shared" si="87"/>
        <v>0</v>
      </c>
      <c r="BC66" s="232">
        <f t="shared" si="87"/>
        <v>0</v>
      </c>
      <c r="BD66" s="232">
        <f t="shared" si="87"/>
        <v>0</v>
      </c>
      <c r="BE66" s="232">
        <f t="shared" si="87"/>
        <v>0</v>
      </c>
      <c r="BF66" s="232">
        <f t="shared" si="87"/>
        <v>0</v>
      </c>
      <c r="BG66" s="232">
        <f t="shared" si="87"/>
        <v>0</v>
      </c>
      <c r="BH66" s="232">
        <f t="shared" si="87"/>
        <v>0</v>
      </c>
      <c r="BI66" s="232">
        <f t="shared" si="87"/>
        <v>0</v>
      </c>
      <c r="BJ66" s="232">
        <f t="shared" si="87"/>
        <v>0</v>
      </c>
      <c r="BK66" s="232">
        <f t="shared" si="87"/>
        <v>0</v>
      </c>
      <c r="BL66" s="232">
        <f t="shared" si="87"/>
        <v>0</v>
      </c>
      <c r="BM66" s="232">
        <f t="shared" si="87"/>
        <v>0</v>
      </c>
      <c r="BN66" s="232">
        <f t="shared" si="87"/>
        <v>0</v>
      </c>
      <c r="BO66" s="232">
        <f t="shared" si="87"/>
        <v>0</v>
      </c>
      <c r="BP66" s="232">
        <f t="shared" si="87"/>
        <v>0</v>
      </c>
      <c r="BQ66" s="232">
        <f t="shared" si="87"/>
        <v>0</v>
      </c>
      <c r="BR66" s="232">
        <f t="shared" si="87"/>
        <v>0</v>
      </c>
      <c r="BS66" s="232">
        <f t="shared" si="87"/>
        <v>0</v>
      </c>
      <c r="BT66" s="232">
        <f t="shared" si="87"/>
        <v>0</v>
      </c>
      <c r="BU66" s="232">
        <f t="shared" si="87"/>
        <v>0</v>
      </c>
      <c r="BV66" s="232">
        <f t="shared" si="87"/>
        <v>0</v>
      </c>
      <c r="BW66" s="232">
        <f t="shared" si="87"/>
        <v>0</v>
      </c>
      <c r="BX66" s="232">
        <f t="shared" si="87"/>
        <v>0</v>
      </c>
      <c r="BY66" s="232">
        <f t="shared" si="87"/>
        <v>0</v>
      </c>
      <c r="BZ66" s="232">
        <f t="shared" si="87"/>
        <v>0</v>
      </c>
      <c r="CA66" s="232">
        <f t="shared" si="87"/>
        <v>0</v>
      </c>
      <c r="CB66" s="232">
        <f t="shared" si="87"/>
        <v>0</v>
      </c>
      <c r="CC66" s="232">
        <f t="shared" si="87"/>
        <v>0</v>
      </c>
      <c r="CD66" s="232">
        <f t="shared" si="87"/>
        <v>0</v>
      </c>
      <c r="CE66" s="232">
        <f t="shared" si="87"/>
        <v>0</v>
      </c>
      <c r="CF66" s="232">
        <f t="shared" si="87"/>
        <v>0</v>
      </c>
      <c r="CG66" s="232">
        <f t="shared" si="87"/>
        <v>0</v>
      </c>
      <c r="CH66" s="232">
        <f t="shared" si="87"/>
        <v>0</v>
      </c>
      <c r="CI66" s="232">
        <f t="shared" si="87"/>
        <v>0</v>
      </c>
      <c r="CJ66" s="232">
        <f t="shared" si="87"/>
        <v>0</v>
      </c>
      <c r="CK66" s="232">
        <f t="shared" si="87"/>
        <v>0</v>
      </c>
      <c r="CL66" s="232">
        <f t="shared" si="87"/>
        <v>0</v>
      </c>
      <c r="CM66" s="232">
        <f t="shared" si="87"/>
        <v>0</v>
      </c>
      <c r="CN66" s="232">
        <f t="shared" ref="CN66:DC66" si="88">CN11-CN31</f>
        <v>0</v>
      </c>
      <c r="CO66" s="232">
        <f t="shared" si="88"/>
        <v>0</v>
      </c>
      <c r="CP66" s="232">
        <f t="shared" si="88"/>
        <v>0</v>
      </c>
      <c r="CQ66" s="232">
        <f t="shared" si="88"/>
        <v>0</v>
      </c>
      <c r="CR66" s="232">
        <f t="shared" si="88"/>
        <v>0</v>
      </c>
      <c r="CS66" s="232">
        <f t="shared" si="88"/>
        <v>0</v>
      </c>
      <c r="CT66" s="232">
        <f t="shared" si="88"/>
        <v>0</v>
      </c>
      <c r="CU66" s="232">
        <f t="shared" si="88"/>
        <v>0</v>
      </c>
      <c r="CV66" s="232">
        <f t="shared" si="88"/>
        <v>0</v>
      </c>
      <c r="CW66" s="232">
        <f t="shared" si="88"/>
        <v>0</v>
      </c>
      <c r="CX66" s="232">
        <f t="shared" si="88"/>
        <v>0</v>
      </c>
      <c r="CY66" s="232">
        <f t="shared" si="88"/>
        <v>0</v>
      </c>
      <c r="CZ66" s="232">
        <f t="shared" si="88"/>
        <v>0</v>
      </c>
      <c r="DA66" s="232">
        <f t="shared" si="88"/>
        <v>0</v>
      </c>
      <c r="DB66" s="232">
        <f t="shared" si="88"/>
        <v>0</v>
      </c>
      <c r="DC66" s="232">
        <f t="shared" si="88"/>
        <v>0</v>
      </c>
    </row>
    <row r="67" spans="2:107" x14ac:dyDescent="0.15">
      <c r="B67" s="215">
        <f>B66+1</f>
        <v>35</v>
      </c>
      <c r="C67" s="222" t="s">
        <v>706</v>
      </c>
      <c r="D67" s="222"/>
      <c r="E67" s="223" t="s">
        <v>703</v>
      </c>
      <c r="F67" s="224"/>
      <c r="G67" s="231">
        <f t="shared" si="76"/>
        <v>0</v>
      </c>
      <c r="H67" s="232">
        <f>H45</f>
        <v>0</v>
      </c>
      <c r="I67" s="232">
        <f t="shared" ref="I67:AA67" si="89">I45</f>
        <v>0</v>
      </c>
      <c r="J67" s="232">
        <f t="shared" si="89"/>
        <v>0</v>
      </c>
      <c r="K67" s="232">
        <f t="shared" si="89"/>
        <v>0</v>
      </c>
      <c r="L67" s="232">
        <f t="shared" si="89"/>
        <v>0</v>
      </c>
      <c r="M67" s="232">
        <f t="shared" si="89"/>
        <v>0</v>
      </c>
      <c r="N67" s="232">
        <f t="shared" si="89"/>
        <v>0</v>
      </c>
      <c r="O67" s="232">
        <f t="shared" si="89"/>
        <v>0</v>
      </c>
      <c r="P67" s="232">
        <f t="shared" si="89"/>
        <v>0</v>
      </c>
      <c r="Q67" s="232">
        <f t="shared" si="89"/>
        <v>0</v>
      </c>
      <c r="R67" s="232">
        <f t="shared" si="89"/>
        <v>0</v>
      </c>
      <c r="S67" s="232">
        <f t="shared" si="89"/>
        <v>0</v>
      </c>
      <c r="T67" s="232">
        <f t="shared" si="89"/>
        <v>0</v>
      </c>
      <c r="U67" s="232">
        <f t="shared" si="89"/>
        <v>0</v>
      </c>
      <c r="V67" s="232">
        <f t="shared" si="89"/>
        <v>0</v>
      </c>
      <c r="W67" s="232">
        <f t="shared" si="89"/>
        <v>0</v>
      </c>
      <c r="X67" s="232">
        <f t="shared" si="89"/>
        <v>0</v>
      </c>
      <c r="Y67" s="232">
        <f t="shared" si="89"/>
        <v>0</v>
      </c>
      <c r="Z67" s="232">
        <f t="shared" si="89"/>
        <v>0</v>
      </c>
      <c r="AA67" s="232">
        <f t="shared" si="89"/>
        <v>0</v>
      </c>
      <c r="AB67" s="232">
        <f t="shared" ref="AB67:CM67" si="90">AB45</f>
        <v>0</v>
      </c>
      <c r="AC67" s="232">
        <f t="shared" si="90"/>
        <v>0</v>
      </c>
      <c r="AD67" s="232">
        <f t="shared" si="90"/>
        <v>0</v>
      </c>
      <c r="AE67" s="232">
        <f t="shared" si="90"/>
        <v>0</v>
      </c>
      <c r="AF67" s="232">
        <f t="shared" si="90"/>
        <v>0</v>
      </c>
      <c r="AG67" s="232">
        <f t="shared" si="90"/>
        <v>0</v>
      </c>
      <c r="AH67" s="232">
        <f t="shared" si="90"/>
        <v>0</v>
      </c>
      <c r="AI67" s="232">
        <f t="shared" si="90"/>
        <v>0</v>
      </c>
      <c r="AJ67" s="232">
        <f t="shared" si="90"/>
        <v>0</v>
      </c>
      <c r="AK67" s="232">
        <f t="shared" si="90"/>
        <v>0</v>
      </c>
      <c r="AL67" s="232">
        <f t="shared" si="90"/>
        <v>0</v>
      </c>
      <c r="AM67" s="232">
        <f t="shared" si="90"/>
        <v>0</v>
      </c>
      <c r="AN67" s="232">
        <f t="shared" si="90"/>
        <v>0</v>
      </c>
      <c r="AO67" s="232">
        <f t="shared" si="90"/>
        <v>0</v>
      </c>
      <c r="AP67" s="232">
        <f t="shared" si="90"/>
        <v>0</v>
      </c>
      <c r="AQ67" s="232">
        <f t="shared" si="90"/>
        <v>0</v>
      </c>
      <c r="AR67" s="232">
        <f t="shared" si="90"/>
        <v>0</v>
      </c>
      <c r="AS67" s="232">
        <f t="shared" si="90"/>
        <v>0</v>
      </c>
      <c r="AT67" s="232">
        <f t="shared" si="90"/>
        <v>0</v>
      </c>
      <c r="AU67" s="232">
        <f t="shared" si="90"/>
        <v>0</v>
      </c>
      <c r="AV67" s="232">
        <f t="shared" si="90"/>
        <v>0</v>
      </c>
      <c r="AW67" s="232">
        <f t="shared" si="90"/>
        <v>0</v>
      </c>
      <c r="AX67" s="232">
        <f t="shared" si="90"/>
        <v>0</v>
      </c>
      <c r="AY67" s="232">
        <f t="shared" si="90"/>
        <v>0</v>
      </c>
      <c r="AZ67" s="232">
        <f t="shared" si="90"/>
        <v>0</v>
      </c>
      <c r="BA67" s="232">
        <f t="shared" si="90"/>
        <v>0</v>
      </c>
      <c r="BB67" s="232">
        <f t="shared" si="90"/>
        <v>0</v>
      </c>
      <c r="BC67" s="232">
        <f t="shared" si="90"/>
        <v>0</v>
      </c>
      <c r="BD67" s="232">
        <f t="shared" si="90"/>
        <v>0</v>
      </c>
      <c r="BE67" s="232">
        <f t="shared" si="90"/>
        <v>0</v>
      </c>
      <c r="BF67" s="232">
        <f t="shared" si="90"/>
        <v>0</v>
      </c>
      <c r="BG67" s="232">
        <f t="shared" si="90"/>
        <v>0</v>
      </c>
      <c r="BH67" s="232">
        <f t="shared" si="90"/>
        <v>0</v>
      </c>
      <c r="BI67" s="232">
        <f t="shared" si="90"/>
        <v>0</v>
      </c>
      <c r="BJ67" s="232">
        <f t="shared" si="90"/>
        <v>0</v>
      </c>
      <c r="BK67" s="232">
        <f t="shared" si="90"/>
        <v>0</v>
      </c>
      <c r="BL67" s="232">
        <f t="shared" si="90"/>
        <v>0</v>
      </c>
      <c r="BM67" s="232">
        <f t="shared" si="90"/>
        <v>0</v>
      </c>
      <c r="BN67" s="232">
        <f t="shared" si="90"/>
        <v>0</v>
      </c>
      <c r="BO67" s="232">
        <f t="shared" si="90"/>
        <v>0</v>
      </c>
      <c r="BP67" s="232">
        <f t="shared" si="90"/>
        <v>0</v>
      </c>
      <c r="BQ67" s="232">
        <f t="shared" si="90"/>
        <v>0</v>
      </c>
      <c r="BR67" s="232">
        <f t="shared" si="90"/>
        <v>0</v>
      </c>
      <c r="BS67" s="232">
        <f t="shared" si="90"/>
        <v>0</v>
      </c>
      <c r="BT67" s="232">
        <f t="shared" si="90"/>
        <v>0</v>
      </c>
      <c r="BU67" s="232">
        <f t="shared" si="90"/>
        <v>0</v>
      </c>
      <c r="BV67" s="232">
        <f t="shared" si="90"/>
        <v>0</v>
      </c>
      <c r="BW67" s="232">
        <f t="shared" si="90"/>
        <v>0</v>
      </c>
      <c r="BX67" s="232">
        <f t="shared" si="90"/>
        <v>0</v>
      </c>
      <c r="BY67" s="232">
        <f t="shared" si="90"/>
        <v>0</v>
      </c>
      <c r="BZ67" s="232">
        <f t="shared" si="90"/>
        <v>0</v>
      </c>
      <c r="CA67" s="232">
        <f t="shared" si="90"/>
        <v>0</v>
      </c>
      <c r="CB67" s="232">
        <f t="shared" si="90"/>
        <v>0</v>
      </c>
      <c r="CC67" s="232">
        <f t="shared" si="90"/>
        <v>0</v>
      </c>
      <c r="CD67" s="232">
        <f t="shared" si="90"/>
        <v>0</v>
      </c>
      <c r="CE67" s="232">
        <f t="shared" si="90"/>
        <v>0</v>
      </c>
      <c r="CF67" s="232">
        <f t="shared" si="90"/>
        <v>0</v>
      </c>
      <c r="CG67" s="232">
        <f t="shared" si="90"/>
        <v>0</v>
      </c>
      <c r="CH67" s="232">
        <f t="shared" si="90"/>
        <v>0</v>
      </c>
      <c r="CI67" s="232">
        <f t="shared" si="90"/>
        <v>0</v>
      </c>
      <c r="CJ67" s="232">
        <f t="shared" si="90"/>
        <v>0</v>
      </c>
      <c r="CK67" s="232">
        <f t="shared" si="90"/>
        <v>0</v>
      </c>
      <c r="CL67" s="232">
        <f t="shared" si="90"/>
        <v>0</v>
      </c>
      <c r="CM67" s="232">
        <f t="shared" si="90"/>
        <v>0</v>
      </c>
      <c r="CN67" s="232">
        <f t="shared" ref="CN67:DC67" si="91">CN45</f>
        <v>0</v>
      </c>
      <c r="CO67" s="232">
        <f t="shared" si="91"/>
        <v>0</v>
      </c>
      <c r="CP67" s="232">
        <f t="shared" si="91"/>
        <v>0</v>
      </c>
      <c r="CQ67" s="232">
        <f t="shared" si="91"/>
        <v>0</v>
      </c>
      <c r="CR67" s="232">
        <f t="shared" si="91"/>
        <v>0</v>
      </c>
      <c r="CS67" s="232">
        <f t="shared" si="91"/>
        <v>0</v>
      </c>
      <c r="CT67" s="232">
        <f t="shared" si="91"/>
        <v>0</v>
      </c>
      <c r="CU67" s="232">
        <f t="shared" si="91"/>
        <v>0</v>
      </c>
      <c r="CV67" s="232">
        <f t="shared" si="91"/>
        <v>0</v>
      </c>
      <c r="CW67" s="232">
        <f t="shared" si="91"/>
        <v>0</v>
      </c>
      <c r="CX67" s="232">
        <f t="shared" si="91"/>
        <v>0</v>
      </c>
      <c r="CY67" s="232">
        <f t="shared" si="91"/>
        <v>0</v>
      </c>
      <c r="CZ67" s="232">
        <f t="shared" si="91"/>
        <v>0</v>
      </c>
      <c r="DA67" s="232">
        <f t="shared" si="91"/>
        <v>0</v>
      </c>
      <c r="DB67" s="232">
        <f t="shared" si="91"/>
        <v>0</v>
      </c>
      <c r="DC67" s="232">
        <f t="shared" si="91"/>
        <v>0</v>
      </c>
    </row>
    <row r="68" spans="2:107" x14ac:dyDescent="0.15">
      <c r="B68" s="215">
        <f>B67+1</f>
        <v>36</v>
      </c>
      <c r="C68" s="222" t="s">
        <v>707</v>
      </c>
      <c r="D68" s="222"/>
      <c r="E68" s="223" t="s">
        <v>703</v>
      </c>
      <c r="F68" s="224"/>
      <c r="G68" s="231">
        <f t="shared" si="76"/>
        <v>0</v>
      </c>
      <c r="H68" s="232">
        <f>H66</f>
        <v>0</v>
      </c>
      <c r="I68" s="232">
        <f t="shared" ref="I68:AA68" si="92">I66</f>
        <v>0</v>
      </c>
      <c r="J68" s="232">
        <f t="shared" si="92"/>
        <v>0</v>
      </c>
      <c r="K68" s="232">
        <f t="shared" si="92"/>
        <v>0</v>
      </c>
      <c r="L68" s="232">
        <f t="shared" si="92"/>
        <v>0</v>
      </c>
      <c r="M68" s="232">
        <f t="shared" si="92"/>
        <v>0</v>
      </c>
      <c r="N68" s="232">
        <f t="shared" si="92"/>
        <v>0</v>
      </c>
      <c r="O68" s="232">
        <f t="shared" si="92"/>
        <v>0</v>
      </c>
      <c r="P68" s="232">
        <f t="shared" si="92"/>
        <v>0</v>
      </c>
      <c r="Q68" s="232">
        <f t="shared" si="92"/>
        <v>0</v>
      </c>
      <c r="R68" s="232">
        <f t="shared" si="92"/>
        <v>0</v>
      </c>
      <c r="S68" s="232">
        <f t="shared" si="92"/>
        <v>0</v>
      </c>
      <c r="T68" s="232">
        <f t="shared" si="92"/>
        <v>0</v>
      </c>
      <c r="U68" s="232">
        <f t="shared" si="92"/>
        <v>0</v>
      </c>
      <c r="V68" s="232">
        <f t="shared" si="92"/>
        <v>0</v>
      </c>
      <c r="W68" s="232">
        <f t="shared" si="92"/>
        <v>0</v>
      </c>
      <c r="X68" s="232">
        <f t="shared" si="92"/>
        <v>0</v>
      </c>
      <c r="Y68" s="232">
        <f t="shared" si="92"/>
        <v>0</v>
      </c>
      <c r="Z68" s="232">
        <f t="shared" si="92"/>
        <v>0</v>
      </c>
      <c r="AA68" s="232">
        <f t="shared" si="92"/>
        <v>0</v>
      </c>
      <c r="AB68" s="232">
        <f t="shared" ref="AB68:CM68" si="93">AB66</f>
        <v>0</v>
      </c>
      <c r="AC68" s="232">
        <f t="shared" si="93"/>
        <v>0</v>
      </c>
      <c r="AD68" s="232">
        <f t="shared" si="93"/>
        <v>0</v>
      </c>
      <c r="AE68" s="232">
        <f t="shared" si="93"/>
        <v>0</v>
      </c>
      <c r="AF68" s="232">
        <f t="shared" si="93"/>
        <v>0</v>
      </c>
      <c r="AG68" s="232">
        <f t="shared" si="93"/>
        <v>0</v>
      </c>
      <c r="AH68" s="232">
        <f t="shared" si="93"/>
        <v>0</v>
      </c>
      <c r="AI68" s="232">
        <f t="shared" si="93"/>
        <v>0</v>
      </c>
      <c r="AJ68" s="232">
        <f t="shared" si="93"/>
        <v>0</v>
      </c>
      <c r="AK68" s="232">
        <f t="shared" si="93"/>
        <v>0</v>
      </c>
      <c r="AL68" s="232">
        <f t="shared" si="93"/>
        <v>0</v>
      </c>
      <c r="AM68" s="232">
        <f t="shared" si="93"/>
        <v>0</v>
      </c>
      <c r="AN68" s="232">
        <f t="shared" si="93"/>
        <v>0</v>
      </c>
      <c r="AO68" s="232">
        <f t="shared" si="93"/>
        <v>0</v>
      </c>
      <c r="AP68" s="232">
        <f t="shared" si="93"/>
        <v>0</v>
      </c>
      <c r="AQ68" s="232">
        <f t="shared" si="93"/>
        <v>0</v>
      </c>
      <c r="AR68" s="232">
        <f t="shared" si="93"/>
        <v>0</v>
      </c>
      <c r="AS68" s="232">
        <f t="shared" si="93"/>
        <v>0</v>
      </c>
      <c r="AT68" s="232">
        <f t="shared" si="93"/>
        <v>0</v>
      </c>
      <c r="AU68" s="232">
        <f t="shared" si="93"/>
        <v>0</v>
      </c>
      <c r="AV68" s="232">
        <f t="shared" si="93"/>
        <v>0</v>
      </c>
      <c r="AW68" s="232">
        <f t="shared" si="93"/>
        <v>0</v>
      </c>
      <c r="AX68" s="232">
        <f t="shared" si="93"/>
        <v>0</v>
      </c>
      <c r="AY68" s="232">
        <f t="shared" si="93"/>
        <v>0</v>
      </c>
      <c r="AZ68" s="232">
        <f t="shared" si="93"/>
        <v>0</v>
      </c>
      <c r="BA68" s="232">
        <f t="shared" si="93"/>
        <v>0</v>
      </c>
      <c r="BB68" s="232">
        <f t="shared" si="93"/>
        <v>0</v>
      </c>
      <c r="BC68" s="232">
        <f t="shared" si="93"/>
        <v>0</v>
      </c>
      <c r="BD68" s="232">
        <f t="shared" si="93"/>
        <v>0</v>
      </c>
      <c r="BE68" s="232">
        <f t="shared" si="93"/>
        <v>0</v>
      </c>
      <c r="BF68" s="232">
        <f t="shared" si="93"/>
        <v>0</v>
      </c>
      <c r="BG68" s="232">
        <f t="shared" si="93"/>
        <v>0</v>
      </c>
      <c r="BH68" s="232">
        <f t="shared" si="93"/>
        <v>0</v>
      </c>
      <c r="BI68" s="232">
        <f t="shared" si="93"/>
        <v>0</v>
      </c>
      <c r="BJ68" s="232">
        <f t="shared" si="93"/>
        <v>0</v>
      </c>
      <c r="BK68" s="232">
        <f t="shared" si="93"/>
        <v>0</v>
      </c>
      <c r="BL68" s="232">
        <f t="shared" si="93"/>
        <v>0</v>
      </c>
      <c r="BM68" s="232">
        <f t="shared" si="93"/>
        <v>0</v>
      </c>
      <c r="BN68" s="232">
        <f t="shared" si="93"/>
        <v>0</v>
      </c>
      <c r="BO68" s="232">
        <f t="shared" si="93"/>
        <v>0</v>
      </c>
      <c r="BP68" s="232">
        <f t="shared" si="93"/>
        <v>0</v>
      </c>
      <c r="BQ68" s="232">
        <f t="shared" si="93"/>
        <v>0</v>
      </c>
      <c r="BR68" s="232">
        <f t="shared" si="93"/>
        <v>0</v>
      </c>
      <c r="BS68" s="232">
        <f t="shared" si="93"/>
        <v>0</v>
      </c>
      <c r="BT68" s="232">
        <f t="shared" si="93"/>
        <v>0</v>
      </c>
      <c r="BU68" s="232">
        <f t="shared" si="93"/>
        <v>0</v>
      </c>
      <c r="BV68" s="232">
        <f t="shared" si="93"/>
        <v>0</v>
      </c>
      <c r="BW68" s="232">
        <f t="shared" si="93"/>
        <v>0</v>
      </c>
      <c r="BX68" s="232">
        <f t="shared" si="93"/>
        <v>0</v>
      </c>
      <c r="BY68" s="232">
        <f t="shared" si="93"/>
        <v>0</v>
      </c>
      <c r="BZ68" s="232">
        <f t="shared" si="93"/>
        <v>0</v>
      </c>
      <c r="CA68" s="232">
        <f t="shared" si="93"/>
        <v>0</v>
      </c>
      <c r="CB68" s="232">
        <f t="shared" si="93"/>
        <v>0</v>
      </c>
      <c r="CC68" s="232">
        <f t="shared" si="93"/>
        <v>0</v>
      </c>
      <c r="CD68" s="232">
        <f t="shared" si="93"/>
        <v>0</v>
      </c>
      <c r="CE68" s="232">
        <f t="shared" si="93"/>
        <v>0</v>
      </c>
      <c r="CF68" s="232">
        <f t="shared" si="93"/>
        <v>0</v>
      </c>
      <c r="CG68" s="232">
        <f t="shared" si="93"/>
        <v>0</v>
      </c>
      <c r="CH68" s="232">
        <f t="shared" si="93"/>
        <v>0</v>
      </c>
      <c r="CI68" s="232">
        <f t="shared" si="93"/>
        <v>0</v>
      </c>
      <c r="CJ68" s="232">
        <f t="shared" si="93"/>
        <v>0</v>
      </c>
      <c r="CK68" s="232">
        <f t="shared" si="93"/>
        <v>0</v>
      </c>
      <c r="CL68" s="232">
        <f t="shared" si="93"/>
        <v>0</v>
      </c>
      <c r="CM68" s="232">
        <f t="shared" si="93"/>
        <v>0</v>
      </c>
      <c r="CN68" s="232">
        <f t="shared" ref="CN68:DC68" si="94">CN66</f>
        <v>0</v>
      </c>
      <c r="CO68" s="232">
        <f t="shared" si="94"/>
        <v>0</v>
      </c>
      <c r="CP68" s="232">
        <f t="shared" si="94"/>
        <v>0</v>
      </c>
      <c r="CQ68" s="232">
        <f t="shared" si="94"/>
        <v>0</v>
      </c>
      <c r="CR68" s="232">
        <f t="shared" si="94"/>
        <v>0</v>
      </c>
      <c r="CS68" s="232">
        <f t="shared" si="94"/>
        <v>0</v>
      </c>
      <c r="CT68" s="232">
        <f t="shared" si="94"/>
        <v>0</v>
      </c>
      <c r="CU68" s="232">
        <f t="shared" si="94"/>
        <v>0</v>
      </c>
      <c r="CV68" s="232">
        <f t="shared" si="94"/>
        <v>0</v>
      </c>
      <c r="CW68" s="232">
        <f t="shared" si="94"/>
        <v>0</v>
      </c>
      <c r="CX68" s="232">
        <f t="shared" si="94"/>
        <v>0</v>
      </c>
      <c r="CY68" s="232">
        <f t="shared" si="94"/>
        <v>0</v>
      </c>
      <c r="CZ68" s="232">
        <f t="shared" si="94"/>
        <v>0</v>
      </c>
      <c r="DA68" s="232">
        <f t="shared" si="94"/>
        <v>0</v>
      </c>
      <c r="DB68" s="232">
        <f t="shared" si="94"/>
        <v>0</v>
      </c>
      <c r="DC68" s="232">
        <f t="shared" si="94"/>
        <v>0</v>
      </c>
    </row>
  </sheetData>
  <sheetProtection algorithmName="SHA-512" hashValue="b+wPPLBVQMEXoaGACk+wLlim7HgmTZE6O1zwGaFt6iDTojrf5u1QnfI7336k9aVZOi8aljE9pD8ljrkoTRr2eQ==" saltValue="Bv742GJ04slGhTJAUBbATA==" spinCount="100000" sheet="1" objects="1" scenarios="1"/>
  <mergeCells count="16">
    <mergeCell ref="B23:F23"/>
    <mergeCell ref="B4:F4"/>
    <mergeCell ref="B30:B31"/>
    <mergeCell ref="B55:F55"/>
    <mergeCell ref="B15:B19"/>
    <mergeCell ref="B35:B39"/>
    <mergeCell ref="B32:B34"/>
    <mergeCell ref="B43:F43"/>
    <mergeCell ref="D51:E51"/>
    <mergeCell ref="D52:E52"/>
    <mergeCell ref="C49:D49"/>
    <mergeCell ref="B2:D2"/>
    <mergeCell ref="E2:G2"/>
    <mergeCell ref="B3:F3"/>
    <mergeCell ref="B10:B11"/>
    <mergeCell ref="B12:B14"/>
  </mergeCells>
  <phoneticPr fontId="21" type="noConversion"/>
  <conditionalFormatting sqref="G19 G39">
    <cfRule type="cellIs" dxfId="177" priority="40" operator="equal">
      <formula>"ERRO"</formula>
    </cfRule>
  </conditionalFormatting>
  <conditionalFormatting sqref="G51:G52">
    <cfRule type="cellIs" dxfId="176" priority="41" operator="lessThan">
      <formula>0</formula>
    </cfRule>
  </conditionalFormatting>
  <conditionalFormatting sqref="H12:DC12">
    <cfRule type="cellIs" dxfId="175" priority="44" operator="greaterThan">
      <formula>24</formula>
    </cfRule>
    <cfRule type="cellIs" dxfId="174" priority="45" operator="lessThan">
      <formula>0</formula>
    </cfRule>
  </conditionalFormatting>
  <conditionalFormatting sqref="H19:DC19">
    <cfRule type="cellIs" dxfId="173" priority="7" operator="greaterThan">
      <formula>1</formula>
    </cfRule>
    <cfRule type="cellIs" dxfId="172" priority="8" operator="lessThan">
      <formula>0</formula>
    </cfRule>
  </conditionalFormatting>
  <conditionalFormatting sqref="H32:DC32">
    <cfRule type="cellIs" dxfId="171" priority="1" operator="greaterThan">
      <formula>24</formula>
    </cfRule>
    <cfRule type="cellIs" dxfId="170" priority="2" operator="lessThan">
      <formula>0</formula>
    </cfRule>
  </conditionalFormatting>
  <conditionalFormatting sqref="H39:DC39">
    <cfRule type="cellIs" dxfId="169" priority="3" operator="greaterThan">
      <formula>1</formula>
    </cfRule>
    <cfRule type="cellIs" dxfId="168" priority="4" operator="lessThan">
      <formula>0</formula>
    </cfRule>
  </conditionalFormatting>
  <conditionalFormatting sqref="H57:DC59">
    <cfRule type="cellIs" dxfId="167" priority="9" operator="greaterThan">
      <formula>24</formula>
    </cfRule>
    <cfRule type="cellIs" dxfId="166" priority="10" operator="lessThan">
      <formula>0</formula>
    </cfRule>
  </conditionalFormatting>
  <conditionalFormatting sqref="H58:DC58">
    <cfRule type="cellIs" dxfId="165" priority="12" operator="greaterThan">
      <formula>22</formula>
    </cfRule>
  </conditionalFormatting>
  <conditionalFormatting sqref="H58:DC59">
    <cfRule type="cellIs" dxfId="164" priority="13" operator="lessThan">
      <formula>0</formula>
    </cfRule>
  </conditionalFormatting>
  <conditionalFormatting sqref="H59:DC59">
    <cfRule type="cellIs" dxfId="163" priority="11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3">
    <tabColor theme="8"/>
  </sheetPr>
  <dimension ref="B2:DC68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1640625" style="366" customWidth="1"/>
    <col min="4" max="4" width="11.6640625" style="366" customWidth="1"/>
    <col min="5" max="5" width="9.83203125" style="377" bestFit="1" customWidth="1"/>
    <col min="6" max="6" width="17.6640625" style="378" customWidth="1"/>
    <col min="7" max="7" width="9.83203125" style="366" bestFit="1" customWidth="1"/>
    <col min="8" max="8" width="13.33203125" style="366" customWidth="1"/>
    <col min="9" max="27" width="11.6640625" style="366" customWidth="1"/>
    <col min="28" max="16384" width="9.1640625" style="366"/>
  </cols>
  <sheetData>
    <row r="2" spans="2:107" ht="22.5" customHeight="1" x14ac:dyDescent="0.15">
      <c r="B2" s="1189" t="s">
        <v>774</v>
      </c>
      <c r="C2" s="1189"/>
      <c r="D2" s="1189"/>
      <c r="E2" s="1190" t="str">
        <f>RCB!B39</f>
        <v>-</v>
      </c>
      <c r="F2" s="1190"/>
      <c r="G2" s="1190"/>
    </row>
    <row r="3" spans="2:107" x14ac:dyDescent="0.15">
      <c r="B3" s="1137" t="s">
        <v>673</v>
      </c>
      <c r="C3" s="1138"/>
      <c r="D3" s="1138"/>
      <c r="E3" s="1138"/>
      <c r="F3" s="1138"/>
      <c r="G3" s="321" t="s">
        <v>31</v>
      </c>
      <c r="H3" s="380" t="s">
        <v>416</v>
      </c>
      <c r="I3" s="380" t="s">
        <v>417</v>
      </c>
      <c r="J3" s="380" t="s">
        <v>418</v>
      </c>
      <c r="K3" s="380" t="s">
        <v>419</v>
      </c>
      <c r="L3" s="380" t="s">
        <v>420</v>
      </c>
      <c r="M3" s="380" t="s">
        <v>421</v>
      </c>
      <c r="N3" s="380" t="s">
        <v>422</v>
      </c>
      <c r="O3" s="380" t="s">
        <v>423</v>
      </c>
      <c r="P3" s="380" t="s">
        <v>424</v>
      </c>
      <c r="Q3" s="380" t="s">
        <v>425</v>
      </c>
      <c r="R3" s="380" t="s">
        <v>426</v>
      </c>
      <c r="S3" s="380" t="s">
        <v>427</v>
      </c>
      <c r="T3" s="380" t="s">
        <v>428</v>
      </c>
      <c r="U3" s="380" t="s">
        <v>429</v>
      </c>
      <c r="V3" s="380" t="s">
        <v>430</v>
      </c>
      <c r="W3" s="380" t="s">
        <v>431</v>
      </c>
      <c r="X3" s="380" t="s">
        <v>432</v>
      </c>
      <c r="Y3" s="380" t="s">
        <v>433</v>
      </c>
      <c r="Z3" s="380" t="s">
        <v>434</v>
      </c>
      <c r="AA3" s="380" t="s">
        <v>435</v>
      </c>
      <c r="AB3" s="380" t="s">
        <v>1615</v>
      </c>
      <c r="AC3" s="380" t="s">
        <v>1616</v>
      </c>
      <c r="AD3" s="380" t="s">
        <v>1617</v>
      </c>
      <c r="AE3" s="380" t="s">
        <v>1618</v>
      </c>
      <c r="AF3" s="380" t="s">
        <v>1619</v>
      </c>
      <c r="AG3" s="380" t="s">
        <v>1620</v>
      </c>
      <c r="AH3" s="380" t="s">
        <v>1621</v>
      </c>
      <c r="AI3" s="380" t="s">
        <v>1622</v>
      </c>
      <c r="AJ3" s="380" t="s">
        <v>1623</v>
      </c>
      <c r="AK3" s="380" t="s">
        <v>1624</v>
      </c>
      <c r="AL3" s="380" t="s">
        <v>1625</v>
      </c>
      <c r="AM3" s="380" t="s">
        <v>1626</v>
      </c>
      <c r="AN3" s="380" t="s">
        <v>1627</v>
      </c>
      <c r="AO3" s="380" t="s">
        <v>1628</v>
      </c>
      <c r="AP3" s="380" t="s">
        <v>1629</v>
      </c>
      <c r="AQ3" s="380" t="s">
        <v>1630</v>
      </c>
      <c r="AR3" s="380" t="s">
        <v>1631</v>
      </c>
      <c r="AS3" s="380" t="s">
        <v>1632</v>
      </c>
      <c r="AT3" s="380" t="s">
        <v>1633</v>
      </c>
      <c r="AU3" s="380" t="s">
        <v>1634</v>
      </c>
      <c r="AV3" s="380" t="s">
        <v>1635</v>
      </c>
      <c r="AW3" s="380" t="s">
        <v>1636</v>
      </c>
      <c r="AX3" s="380" t="s">
        <v>1637</v>
      </c>
      <c r="AY3" s="380" t="s">
        <v>1638</v>
      </c>
      <c r="AZ3" s="380" t="s">
        <v>1639</v>
      </c>
      <c r="BA3" s="380" t="s">
        <v>1640</v>
      </c>
      <c r="BB3" s="380" t="s">
        <v>1641</v>
      </c>
      <c r="BC3" s="380" t="s">
        <v>1642</v>
      </c>
      <c r="BD3" s="380" t="s">
        <v>1643</v>
      </c>
      <c r="BE3" s="380" t="s">
        <v>1644</v>
      </c>
      <c r="BF3" s="380" t="s">
        <v>1645</v>
      </c>
      <c r="BG3" s="380" t="s">
        <v>1646</v>
      </c>
      <c r="BH3" s="380" t="s">
        <v>1647</v>
      </c>
      <c r="BI3" s="380" t="s">
        <v>1648</v>
      </c>
      <c r="BJ3" s="380" t="s">
        <v>1649</v>
      </c>
      <c r="BK3" s="380" t="s">
        <v>1650</v>
      </c>
      <c r="BL3" s="380" t="s">
        <v>1651</v>
      </c>
      <c r="BM3" s="380" t="s">
        <v>1652</v>
      </c>
      <c r="BN3" s="380" t="s">
        <v>1653</v>
      </c>
      <c r="BO3" s="380" t="s">
        <v>1654</v>
      </c>
      <c r="BP3" s="380" t="s">
        <v>1655</v>
      </c>
      <c r="BQ3" s="380" t="s">
        <v>1656</v>
      </c>
      <c r="BR3" s="380" t="s">
        <v>1657</v>
      </c>
      <c r="BS3" s="380" t="s">
        <v>1658</v>
      </c>
      <c r="BT3" s="380" t="s">
        <v>1659</v>
      </c>
      <c r="BU3" s="380" t="s">
        <v>1660</v>
      </c>
      <c r="BV3" s="380" t="s">
        <v>1661</v>
      </c>
      <c r="BW3" s="380" t="s">
        <v>1662</v>
      </c>
      <c r="BX3" s="380" t="s">
        <v>1663</v>
      </c>
      <c r="BY3" s="380" t="s">
        <v>1664</v>
      </c>
      <c r="BZ3" s="380" t="s">
        <v>1665</v>
      </c>
      <c r="CA3" s="380" t="s">
        <v>1666</v>
      </c>
      <c r="CB3" s="380" t="s">
        <v>1667</v>
      </c>
      <c r="CC3" s="380" t="s">
        <v>1668</v>
      </c>
      <c r="CD3" s="380" t="s">
        <v>1669</v>
      </c>
      <c r="CE3" s="380" t="s">
        <v>1670</v>
      </c>
      <c r="CF3" s="380" t="s">
        <v>1671</v>
      </c>
      <c r="CG3" s="380" t="s">
        <v>1672</v>
      </c>
      <c r="CH3" s="380" t="s">
        <v>1673</v>
      </c>
      <c r="CI3" s="380" t="s">
        <v>1674</v>
      </c>
      <c r="CJ3" s="380" t="s">
        <v>1675</v>
      </c>
      <c r="CK3" s="380" t="s">
        <v>1676</v>
      </c>
      <c r="CL3" s="380" t="s">
        <v>1677</v>
      </c>
      <c r="CM3" s="380" t="s">
        <v>1678</v>
      </c>
      <c r="CN3" s="380" t="s">
        <v>1679</v>
      </c>
      <c r="CO3" s="380" t="s">
        <v>1680</v>
      </c>
      <c r="CP3" s="380" t="s">
        <v>1681</v>
      </c>
      <c r="CQ3" s="380" t="s">
        <v>1682</v>
      </c>
      <c r="CR3" s="380" t="s">
        <v>1683</v>
      </c>
      <c r="CS3" s="380" t="s">
        <v>1684</v>
      </c>
      <c r="CT3" s="380" t="s">
        <v>1685</v>
      </c>
      <c r="CU3" s="380" t="s">
        <v>1686</v>
      </c>
      <c r="CV3" s="380" t="s">
        <v>1687</v>
      </c>
      <c r="CW3" s="380" t="s">
        <v>1688</v>
      </c>
      <c r="CX3" s="380" t="s">
        <v>1689</v>
      </c>
      <c r="CY3" s="380" t="s">
        <v>1690</v>
      </c>
      <c r="CZ3" s="380" t="s">
        <v>1691</v>
      </c>
      <c r="DA3" s="380" t="s">
        <v>1692</v>
      </c>
      <c r="DB3" s="380" t="s">
        <v>1693</v>
      </c>
      <c r="DC3" s="380" t="s">
        <v>1694</v>
      </c>
    </row>
    <row r="4" spans="2:107" s="376" customFormat="1" x14ac:dyDescent="0.15">
      <c r="B4" s="1137" t="s">
        <v>851</v>
      </c>
      <c r="C4" s="1138"/>
      <c r="D4" s="1138"/>
      <c r="E4" s="1138"/>
      <c r="F4" s="1138"/>
      <c r="G4" s="178" t="s">
        <v>31</v>
      </c>
      <c r="H4" s="179" t="s">
        <v>416</v>
      </c>
      <c r="I4" s="179" t="s">
        <v>417</v>
      </c>
      <c r="J4" s="179" t="s">
        <v>418</v>
      </c>
      <c r="K4" s="179" t="s">
        <v>419</v>
      </c>
      <c r="L4" s="179" t="s">
        <v>420</v>
      </c>
      <c r="M4" s="179" t="s">
        <v>421</v>
      </c>
      <c r="N4" s="179" t="s">
        <v>422</v>
      </c>
      <c r="O4" s="179" t="s">
        <v>423</v>
      </c>
      <c r="P4" s="179" t="s">
        <v>424</v>
      </c>
      <c r="Q4" s="179" t="s">
        <v>425</v>
      </c>
      <c r="R4" s="179" t="s">
        <v>426</v>
      </c>
      <c r="S4" s="179" t="s">
        <v>427</v>
      </c>
      <c r="T4" s="179" t="s">
        <v>428</v>
      </c>
      <c r="U4" s="179" t="s">
        <v>429</v>
      </c>
      <c r="V4" s="179" t="s">
        <v>430</v>
      </c>
      <c r="W4" s="179" t="s">
        <v>431</v>
      </c>
      <c r="X4" s="179" t="s">
        <v>432</v>
      </c>
      <c r="Y4" s="179" t="s">
        <v>433</v>
      </c>
      <c r="Z4" s="179" t="s">
        <v>434</v>
      </c>
      <c r="AA4" s="179" t="s">
        <v>435</v>
      </c>
      <c r="AB4" s="179" t="s">
        <v>1615</v>
      </c>
      <c r="AC4" s="179" t="s">
        <v>1616</v>
      </c>
      <c r="AD4" s="179" t="s">
        <v>1617</v>
      </c>
      <c r="AE4" s="179" t="s">
        <v>1618</v>
      </c>
      <c r="AF4" s="179" t="s">
        <v>1619</v>
      </c>
      <c r="AG4" s="179" t="s">
        <v>1620</v>
      </c>
      <c r="AH4" s="179" t="s">
        <v>1621</v>
      </c>
      <c r="AI4" s="179" t="s">
        <v>1622</v>
      </c>
      <c r="AJ4" s="179" t="s">
        <v>1623</v>
      </c>
      <c r="AK4" s="179" t="s">
        <v>1624</v>
      </c>
      <c r="AL4" s="179" t="s">
        <v>1625</v>
      </c>
      <c r="AM4" s="179" t="s">
        <v>1626</v>
      </c>
      <c r="AN4" s="179" t="s">
        <v>1627</v>
      </c>
      <c r="AO4" s="179" t="s">
        <v>1628</v>
      </c>
      <c r="AP4" s="179" t="s">
        <v>1629</v>
      </c>
      <c r="AQ4" s="179" t="s">
        <v>1630</v>
      </c>
      <c r="AR4" s="179" t="s">
        <v>1631</v>
      </c>
      <c r="AS4" s="179" t="s">
        <v>1632</v>
      </c>
      <c r="AT4" s="179" t="s">
        <v>1633</v>
      </c>
      <c r="AU4" s="179" t="s">
        <v>1634</v>
      </c>
      <c r="AV4" s="179" t="s">
        <v>1635</v>
      </c>
      <c r="AW4" s="179" t="s">
        <v>1636</v>
      </c>
      <c r="AX4" s="179" t="s">
        <v>1637</v>
      </c>
      <c r="AY4" s="179" t="s">
        <v>1638</v>
      </c>
      <c r="AZ4" s="179" t="s">
        <v>1639</v>
      </c>
      <c r="BA4" s="179" t="s">
        <v>1640</v>
      </c>
      <c r="BB4" s="179" t="s">
        <v>1641</v>
      </c>
      <c r="BC4" s="179" t="s">
        <v>1642</v>
      </c>
      <c r="BD4" s="179" t="s">
        <v>1643</v>
      </c>
      <c r="BE4" s="179" t="s">
        <v>1644</v>
      </c>
      <c r="BF4" s="179" t="s">
        <v>1645</v>
      </c>
      <c r="BG4" s="179" t="s">
        <v>1646</v>
      </c>
      <c r="BH4" s="179" t="s">
        <v>1647</v>
      </c>
      <c r="BI4" s="179" t="s">
        <v>1648</v>
      </c>
      <c r="BJ4" s="179" t="s">
        <v>1649</v>
      </c>
      <c r="BK4" s="179" t="s">
        <v>1650</v>
      </c>
      <c r="BL4" s="179" t="s">
        <v>1651</v>
      </c>
      <c r="BM4" s="179" t="s">
        <v>1652</v>
      </c>
      <c r="BN4" s="179" t="s">
        <v>1653</v>
      </c>
      <c r="BO4" s="179" t="s">
        <v>1654</v>
      </c>
      <c r="BP4" s="179" t="s">
        <v>1655</v>
      </c>
      <c r="BQ4" s="179" t="s">
        <v>1656</v>
      </c>
      <c r="BR4" s="179" t="s">
        <v>1657</v>
      </c>
      <c r="BS4" s="179" t="s">
        <v>1658</v>
      </c>
      <c r="BT4" s="179" t="s">
        <v>1659</v>
      </c>
      <c r="BU4" s="179" t="s">
        <v>1660</v>
      </c>
      <c r="BV4" s="179" t="s">
        <v>1661</v>
      </c>
      <c r="BW4" s="179" t="s">
        <v>1662</v>
      </c>
      <c r="BX4" s="179" t="s">
        <v>1663</v>
      </c>
      <c r="BY4" s="179" t="s">
        <v>1664</v>
      </c>
      <c r="BZ4" s="179" t="s">
        <v>1665</v>
      </c>
      <c r="CA4" s="179" t="s">
        <v>1666</v>
      </c>
      <c r="CB4" s="179" t="s">
        <v>1667</v>
      </c>
      <c r="CC4" s="179" t="s">
        <v>1668</v>
      </c>
      <c r="CD4" s="179" t="s">
        <v>1669</v>
      </c>
      <c r="CE4" s="179" t="s">
        <v>1670</v>
      </c>
      <c r="CF4" s="179" t="s">
        <v>1671</v>
      </c>
      <c r="CG4" s="179" t="s">
        <v>1672</v>
      </c>
      <c r="CH4" s="179" t="s">
        <v>1673</v>
      </c>
      <c r="CI4" s="179" t="s">
        <v>1674</v>
      </c>
      <c r="CJ4" s="179" t="s">
        <v>1675</v>
      </c>
      <c r="CK4" s="179" t="s">
        <v>1676</v>
      </c>
      <c r="CL4" s="179" t="s">
        <v>1677</v>
      </c>
      <c r="CM4" s="179" t="s">
        <v>1678</v>
      </c>
      <c r="CN4" s="179" t="s">
        <v>1679</v>
      </c>
      <c r="CO4" s="179" t="s">
        <v>1680</v>
      </c>
      <c r="CP4" s="179" t="s">
        <v>1681</v>
      </c>
      <c r="CQ4" s="179" t="s">
        <v>1682</v>
      </c>
      <c r="CR4" s="179" t="s">
        <v>1683</v>
      </c>
      <c r="CS4" s="179" t="s">
        <v>1684</v>
      </c>
      <c r="CT4" s="179" t="s">
        <v>1685</v>
      </c>
      <c r="CU4" s="179" t="s">
        <v>1686</v>
      </c>
      <c r="CV4" s="179" t="s">
        <v>1687</v>
      </c>
      <c r="CW4" s="179" t="s">
        <v>1688</v>
      </c>
      <c r="CX4" s="179" t="s">
        <v>1689</v>
      </c>
      <c r="CY4" s="179" t="s">
        <v>1690</v>
      </c>
      <c r="CZ4" s="179" t="s">
        <v>1691</v>
      </c>
      <c r="DA4" s="179" t="s">
        <v>1692</v>
      </c>
      <c r="DB4" s="179" t="s">
        <v>1693</v>
      </c>
      <c r="DC4" s="179" t="s">
        <v>1694</v>
      </c>
    </row>
    <row r="5" spans="2:107" x14ac:dyDescent="0.15">
      <c r="B5" s="175">
        <v>1</v>
      </c>
      <c r="C5" s="180" t="s">
        <v>352</v>
      </c>
      <c r="D5" s="180"/>
      <c r="E5" s="181"/>
      <c r="F5" s="182"/>
      <c r="G5" s="183"/>
      <c r="H5" s="717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  <c r="CR5" s="618"/>
      <c r="CS5" s="618"/>
      <c r="CT5" s="618"/>
      <c r="CU5" s="618"/>
      <c r="CV5" s="618"/>
      <c r="CW5" s="618"/>
      <c r="CX5" s="618"/>
      <c r="CY5" s="618"/>
      <c r="CZ5" s="618"/>
      <c r="DA5" s="618"/>
      <c r="DB5" s="618"/>
      <c r="DC5" s="618"/>
    </row>
    <row r="6" spans="2:107" ht="17" x14ac:dyDescent="0.15">
      <c r="B6" s="175">
        <f>B5+1</f>
        <v>2</v>
      </c>
      <c r="C6" s="180" t="s">
        <v>436</v>
      </c>
      <c r="D6" s="180"/>
      <c r="E6" s="185" t="s">
        <v>437</v>
      </c>
      <c r="F6" s="186" t="s">
        <v>398</v>
      </c>
      <c r="G6" s="188">
        <f>SUM(H6:DC6)</f>
        <v>0</v>
      </c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598"/>
      <c r="AK6" s="598"/>
      <c r="AL6" s="598"/>
      <c r="AM6" s="598"/>
      <c r="AN6" s="598"/>
      <c r="AO6" s="598"/>
      <c r="AP6" s="598"/>
      <c r="AQ6" s="598"/>
      <c r="AR6" s="598"/>
      <c r="AS6" s="598"/>
      <c r="AT6" s="598"/>
      <c r="AU6" s="598"/>
      <c r="AV6" s="598"/>
      <c r="AW6" s="598"/>
      <c r="AX6" s="598"/>
      <c r="AY6" s="598"/>
      <c r="AZ6" s="598"/>
      <c r="BA6" s="598"/>
      <c r="BB6" s="598"/>
      <c r="BC6" s="598"/>
      <c r="BD6" s="598"/>
      <c r="BE6" s="598"/>
      <c r="BF6" s="598"/>
      <c r="BG6" s="598"/>
      <c r="BH6" s="598"/>
      <c r="BI6" s="598"/>
      <c r="BJ6" s="598"/>
      <c r="BK6" s="598"/>
      <c r="BL6" s="598"/>
      <c r="BM6" s="598"/>
      <c r="BN6" s="598"/>
      <c r="BO6" s="598"/>
      <c r="BP6" s="598"/>
      <c r="BQ6" s="598"/>
      <c r="BR6" s="598"/>
      <c r="BS6" s="598"/>
      <c r="BT6" s="598"/>
      <c r="BU6" s="598"/>
      <c r="BV6" s="598"/>
      <c r="BW6" s="598"/>
      <c r="BX6" s="598"/>
      <c r="BY6" s="598"/>
      <c r="BZ6" s="598"/>
      <c r="CA6" s="598"/>
      <c r="CB6" s="598"/>
      <c r="CC6" s="598"/>
      <c r="CD6" s="598"/>
      <c r="CE6" s="598"/>
      <c r="CF6" s="598"/>
      <c r="CG6" s="598"/>
      <c r="CH6" s="598"/>
      <c r="CI6" s="598"/>
      <c r="CJ6" s="598"/>
      <c r="CK6" s="598"/>
      <c r="CL6" s="598"/>
      <c r="CM6" s="598"/>
      <c r="CN6" s="598"/>
      <c r="CO6" s="598"/>
      <c r="CP6" s="598"/>
      <c r="CQ6" s="598"/>
      <c r="CR6" s="598"/>
      <c r="CS6" s="598"/>
      <c r="CT6" s="598"/>
      <c r="CU6" s="598"/>
      <c r="CV6" s="598"/>
      <c r="CW6" s="598"/>
      <c r="CX6" s="598"/>
      <c r="CY6" s="598"/>
      <c r="CZ6" s="598"/>
      <c r="DA6" s="598"/>
      <c r="DB6" s="598"/>
      <c r="DC6" s="598"/>
    </row>
    <row r="7" spans="2:107" ht="17" x14ac:dyDescent="0.15">
      <c r="B7" s="175">
        <f>B6+1</f>
        <v>3</v>
      </c>
      <c r="C7" s="180" t="s">
        <v>438</v>
      </c>
      <c r="D7" s="180"/>
      <c r="E7" s="185" t="s">
        <v>439</v>
      </c>
      <c r="F7" s="186" t="s">
        <v>440</v>
      </c>
      <c r="G7" s="188"/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9"/>
      <c r="AC7" s="639"/>
      <c r="AD7" s="639"/>
      <c r="AE7" s="639"/>
      <c r="AF7" s="639"/>
      <c r="AG7" s="639"/>
      <c r="AH7" s="639"/>
      <c r="AI7" s="639"/>
      <c r="AJ7" s="639"/>
      <c r="AK7" s="639"/>
      <c r="AL7" s="639"/>
      <c r="AM7" s="639"/>
      <c r="AN7" s="639"/>
      <c r="AO7" s="639"/>
      <c r="AP7" s="639"/>
      <c r="AQ7" s="639"/>
      <c r="AR7" s="639"/>
      <c r="AS7" s="639"/>
      <c r="AT7" s="639"/>
      <c r="AU7" s="639"/>
      <c r="AV7" s="639"/>
      <c r="AW7" s="639"/>
      <c r="AX7" s="639"/>
      <c r="AY7" s="639"/>
      <c r="AZ7" s="639"/>
      <c r="BA7" s="639"/>
      <c r="BB7" s="639"/>
      <c r="BC7" s="639"/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</row>
    <row r="8" spans="2:107" ht="17" x14ac:dyDescent="0.15">
      <c r="B8" s="175">
        <f>B7+1</f>
        <v>4</v>
      </c>
      <c r="C8" s="180" t="s">
        <v>16</v>
      </c>
      <c r="D8" s="180"/>
      <c r="E8" s="185"/>
      <c r="F8" s="186" t="s">
        <v>397</v>
      </c>
      <c r="G8" s="188">
        <f>SUM(H8:DC8)</f>
        <v>0</v>
      </c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  <c r="AK8" s="598"/>
      <c r="AL8" s="598"/>
      <c r="AM8" s="598"/>
      <c r="AN8" s="598"/>
      <c r="AO8" s="598"/>
      <c r="AP8" s="598"/>
      <c r="AQ8" s="598"/>
      <c r="AR8" s="598"/>
      <c r="AS8" s="598"/>
      <c r="AT8" s="598"/>
      <c r="AU8" s="598"/>
      <c r="AV8" s="598"/>
      <c r="AW8" s="598"/>
      <c r="AX8" s="598"/>
      <c r="AY8" s="598"/>
      <c r="AZ8" s="598"/>
      <c r="BA8" s="598"/>
      <c r="BB8" s="598"/>
      <c r="BC8" s="598"/>
      <c r="BD8" s="598"/>
      <c r="BE8" s="598"/>
      <c r="BF8" s="598"/>
      <c r="BG8" s="598"/>
      <c r="BH8" s="598"/>
      <c r="BI8" s="598"/>
      <c r="BJ8" s="598"/>
      <c r="BK8" s="598"/>
      <c r="BL8" s="598"/>
      <c r="BM8" s="598"/>
      <c r="BN8" s="598"/>
      <c r="BO8" s="598"/>
      <c r="BP8" s="598"/>
      <c r="BQ8" s="598"/>
      <c r="BR8" s="598"/>
      <c r="BS8" s="598"/>
      <c r="BT8" s="598"/>
      <c r="BU8" s="598"/>
      <c r="BV8" s="598"/>
      <c r="BW8" s="598"/>
      <c r="BX8" s="598"/>
      <c r="BY8" s="598"/>
      <c r="BZ8" s="598"/>
      <c r="CA8" s="598"/>
      <c r="CB8" s="598"/>
      <c r="CC8" s="598"/>
      <c r="CD8" s="598"/>
      <c r="CE8" s="598"/>
      <c r="CF8" s="598"/>
      <c r="CG8" s="598"/>
      <c r="CH8" s="598"/>
      <c r="CI8" s="598"/>
      <c r="CJ8" s="598"/>
      <c r="CK8" s="598"/>
      <c r="CL8" s="598"/>
      <c r="CM8" s="598"/>
      <c r="CN8" s="598"/>
      <c r="CO8" s="598"/>
      <c r="CP8" s="598"/>
      <c r="CQ8" s="598"/>
      <c r="CR8" s="598"/>
      <c r="CS8" s="598"/>
      <c r="CT8" s="598"/>
      <c r="CU8" s="598"/>
      <c r="CV8" s="598"/>
      <c r="CW8" s="598"/>
      <c r="CX8" s="598"/>
      <c r="CY8" s="598"/>
      <c r="CZ8" s="598"/>
      <c r="DA8" s="598"/>
      <c r="DB8" s="598"/>
      <c r="DC8" s="598"/>
    </row>
    <row r="9" spans="2:107" ht="17" x14ac:dyDescent="0.15">
      <c r="B9" s="175">
        <f>B8+1</f>
        <v>5</v>
      </c>
      <c r="C9" s="180" t="s">
        <v>361</v>
      </c>
      <c r="D9" s="180"/>
      <c r="E9" s="185" t="s">
        <v>362</v>
      </c>
      <c r="F9" s="186" t="s">
        <v>363</v>
      </c>
      <c r="G9" s="195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7" x14ac:dyDescent="0.15">
      <c r="B10" s="1186">
        <f>B9+1</f>
        <v>6</v>
      </c>
      <c r="C10" s="180" t="s">
        <v>441</v>
      </c>
      <c r="D10" s="180"/>
      <c r="E10" s="185"/>
      <c r="F10" s="186" t="s">
        <v>442</v>
      </c>
      <c r="G10" s="195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9"/>
      <c r="AC10" s="639"/>
      <c r="AD10" s="639"/>
      <c r="AE10" s="639"/>
      <c r="AF10" s="639"/>
      <c r="AG10" s="639"/>
      <c r="AH10" s="639"/>
      <c r="AI10" s="639"/>
      <c r="AJ10" s="639"/>
      <c r="AK10" s="639"/>
      <c r="AL10" s="639"/>
      <c r="AM10" s="639"/>
      <c r="AN10" s="639"/>
      <c r="AO10" s="639"/>
      <c r="AP10" s="639"/>
      <c r="AQ10" s="639"/>
      <c r="AR10" s="639"/>
      <c r="AS10" s="639"/>
      <c r="AT10" s="639"/>
      <c r="AU10" s="639"/>
      <c r="AV10" s="639"/>
      <c r="AW10" s="639"/>
      <c r="AX10" s="639"/>
      <c r="AY10" s="639"/>
      <c r="AZ10" s="639"/>
      <c r="BA10" s="639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</row>
    <row r="11" spans="2:107" ht="17" x14ac:dyDescent="0.15">
      <c r="B11" s="1188"/>
      <c r="C11" s="180" t="s">
        <v>443</v>
      </c>
      <c r="D11" s="180"/>
      <c r="E11" s="185" t="s">
        <v>362</v>
      </c>
      <c r="F11" s="186" t="s">
        <v>444</v>
      </c>
      <c r="G11" s="195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15">
      <c r="B12" s="1186">
        <f>B10+1</f>
        <v>7</v>
      </c>
      <c r="C12" s="180" t="s">
        <v>364</v>
      </c>
      <c r="D12" s="180"/>
      <c r="E12" s="185" t="s">
        <v>365</v>
      </c>
      <c r="F12" s="186"/>
      <c r="G12" s="190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  <c r="CK12" s="596"/>
      <c r="CL12" s="596"/>
      <c r="CM12" s="596"/>
      <c r="CN12" s="596"/>
      <c r="CO12" s="596"/>
      <c r="CP12" s="596"/>
      <c r="CQ12" s="596"/>
      <c r="CR12" s="596"/>
      <c r="CS12" s="596"/>
      <c r="CT12" s="596"/>
      <c r="CU12" s="596"/>
      <c r="CV12" s="596"/>
      <c r="CW12" s="596"/>
      <c r="CX12" s="596"/>
      <c r="CY12" s="596"/>
      <c r="CZ12" s="596"/>
      <c r="DA12" s="596"/>
      <c r="DB12" s="596"/>
      <c r="DC12" s="596"/>
    </row>
    <row r="13" spans="2:107" x14ac:dyDescent="0.15">
      <c r="B13" s="1187"/>
      <c r="C13" s="191" t="s">
        <v>366</v>
      </c>
      <c r="D13" s="191"/>
      <c r="E13" s="192" t="s">
        <v>367</v>
      </c>
      <c r="F13" s="186"/>
      <c r="G13" s="190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  <c r="BF13" s="597"/>
      <c r="BG13" s="597"/>
      <c r="BH13" s="597"/>
      <c r="BI13" s="597"/>
      <c r="BJ13" s="597"/>
      <c r="BK13" s="597"/>
      <c r="BL13" s="597"/>
      <c r="BM13" s="597"/>
      <c r="BN13" s="597"/>
      <c r="BO13" s="597"/>
      <c r="BP13" s="597"/>
      <c r="BQ13" s="597"/>
      <c r="BR13" s="597"/>
      <c r="BS13" s="597"/>
      <c r="BT13" s="597"/>
      <c r="BU13" s="597"/>
      <c r="BV13" s="597"/>
      <c r="BW13" s="597"/>
      <c r="BX13" s="597"/>
      <c r="BY13" s="597"/>
      <c r="BZ13" s="597"/>
      <c r="CA13" s="597"/>
      <c r="CB13" s="597"/>
      <c r="CC13" s="597"/>
      <c r="CD13" s="597"/>
      <c r="CE13" s="597"/>
      <c r="CF13" s="597"/>
      <c r="CG13" s="597"/>
      <c r="CH13" s="597"/>
      <c r="CI13" s="597"/>
      <c r="CJ13" s="597"/>
      <c r="CK13" s="597"/>
      <c r="CL13" s="597"/>
      <c r="CM13" s="597"/>
      <c r="CN13" s="597"/>
      <c r="CO13" s="597"/>
      <c r="CP13" s="597"/>
      <c r="CQ13" s="597"/>
      <c r="CR13" s="597"/>
      <c r="CS13" s="597"/>
      <c r="CT13" s="597"/>
      <c r="CU13" s="597"/>
      <c r="CV13" s="597"/>
      <c r="CW13" s="597"/>
      <c r="CX13" s="597"/>
      <c r="CY13" s="597"/>
      <c r="CZ13" s="597"/>
      <c r="DA13" s="597"/>
      <c r="DB13" s="597"/>
      <c r="DC13" s="597"/>
    </row>
    <row r="14" spans="2:107" ht="17" x14ac:dyDescent="0.15">
      <c r="B14" s="1188"/>
      <c r="C14" s="180" t="s">
        <v>368</v>
      </c>
      <c r="D14" s="180"/>
      <c r="E14" s="185" t="s">
        <v>369</v>
      </c>
      <c r="F14" s="186" t="s">
        <v>370</v>
      </c>
      <c r="G14" s="190"/>
      <c r="H14" s="193">
        <f>H12*H13</f>
        <v>0</v>
      </c>
      <c r="I14" s="193">
        <f t="shared" ref="I14:AA14" si="6">I12*I13</f>
        <v>0</v>
      </c>
      <c r="J14" s="193">
        <f t="shared" si="6"/>
        <v>0</v>
      </c>
      <c r="K14" s="193">
        <f t="shared" si="6"/>
        <v>0</v>
      </c>
      <c r="L14" s="193">
        <f t="shared" si="6"/>
        <v>0</v>
      </c>
      <c r="M14" s="193">
        <f t="shared" si="6"/>
        <v>0</v>
      </c>
      <c r="N14" s="193">
        <f t="shared" si="6"/>
        <v>0</v>
      </c>
      <c r="O14" s="193">
        <f t="shared" si="6"/>
        <v>0</v>
      </c>
      <c r="P14" s="193">
        <f t="shared" si="6"/>
        <v>0</v>
      </c>
      <c r="Q14" s="193">
        <f t="shared" si="6"/>
        <v>0</v>
      </c>
      <c r="R14" s="193">
        <f t="shared" si="6"/>
        <v>0</v>
      </c>
      <c r="S14" s="193">
        <f t="shared" si="6"/>
        <v>0</v>
      </c>
      <c r="T14" s="193">
        <f t="shared" si="6"/>
        <v>0</v>
      </c>
      <c r="U14" s="193">
        <f t="shared" si="6"/>
        <v>0</v>
      </c>
      <c r="V14" s="193">
        <f t="shared" si="6"/>
        <v>0</v>
      </c>
      <c r="W14" s="193">
        <f t="shared" si="6"/>
        <v>0</v>
      </c>
      <c r="X14" s="193">
        <f t="shared" si="6"/>
        <v>0</v>
      </c>
      <c r="Y14" s="193">
        <f t="shared" si="6"/>
        <v>0</v>
      </c>
      <c r="Z14" s="193">
        <f t="shared" si="6"/>
        <v>0</v>
      </c>
      <c r="AA14" s="193">
        <f t="shared" si="6"/>
        <v>0</v>
      </c>
      <c r="AB14" s="193">
        <f t="shared" ref="AB14:CM14" si="7">AB12*AB13</f>
        <v>0</v>
      </c>
      <c r="AC14" s="193">
        <f t="shared" si="7"/>
        <v>0</v>
      </c>
      <c r="AD14" s="193">
        <f t="shared" si="7"/>
        <v>0</v>
      </c>
      <c r="AE14" s="193">
        <f t="shared" si="7"/>
        <v>0</v>
      </c>
      <c r="AF14" s="193">
        <f t="shared" si="7"/>
        <v>0</v>
      </c>
      <c r="AG14" s="193">
        <f t="shared" si="7"/>
        <v>0</v>
      </c>
      <c r="AH14" s="193">
        <f t="shared" si="7"/>
        <v>0</v>
      </c>
      <c r="AI14" s="193">
        <f t="shared" si="7"/>
        <v>0</v>
      </c>
      <c r="AJ14" s="193">
        <f t="shared" si="7"/>
        <v>0</v>
      </c>
      <c r="AK14" s="193">
        <f t="shared" si="7"/>
        <v>0</v>
      </c>
      <c r="AL14" s="193">
        <f t="shared" si="7"/>
        <v>0</v>
      </c>
      <c r="AM14" s="193">
        <f t="shared" si="7"/>
        <v>0</v>
      </c>
      <c r="AN14" s="193">
        <f t="shared" si="7"/>
        <v>0</v>
      </c>
      <c r="AO14" s="193">
        <f t="shared" si="7"/>
        <v>0</v>
      </c>
      <c r="AP14" s="193">
        <f t="shared" si="7"/>
        <v>0</v>
      </c>
      <c r="AQ14" s="193">
        <f t="shared" si="7"/>
        <v>0</v>
      </c>
      <c r="AR14" s="193">
        <f t="shared" si="7"/>
        <v>0</v>
      </c>
      <c r="AS14" s="193">
        <f t="shared" si="7"/>
        <v>0</v>
      </c>
      <c r="AT14" s="193">
        <f t="shared" si="7"/>
        <v>0</v>
      </c>
      <c r="AU14" s="193">
        <f t="shared" si="7"/>
        <v>0</v>
      </c>
      <c r="AV14" s="193">
        <f t="shared" si="7"/>
        <v>0</v>
      </c>
      <c r="AW14" s="193">
        <f t="shared" si="7"/>
        <v>0</v>
      </c>
      <c r="AX14" s="193">
        <f t="shared" si="7"/>
        <v>0</v>
      </c>
      <c r="AY14" s="193">
        <f t="shared" si="7"/>
        <v>0</v>
      </c>
      <c r="AZ14" s="193">
        <f t="shared" si="7"/>
        <v>0</v>
      </c>
      <c r="BA14" s="193">
        <f t="shared" si="7"/>
        <v>0</v>
      </c>
      <c r="BB14" s="193">
        <f t="shared" si="7"/>
        <v>0</v>
      </c>
      <c r="BC14" s="193">
        <f t="shared" si="7"/>
        <v>0</v>
      </c>
      <c r="BD14" s="193">
        <f t="shared" si="7"/>
        <v>0</v>
      </c>
      <c r="BE14" s="193">
        <f t="shared" si="7"/>
        <v>0</v>
      </c>
      <c r="BF14" s="193">
        <f t="shared" si="7"/>
        <v>0</v>
      </c>
      <c r="BG14" s="193">
        <f t="shared" si="7"/>
        <v>0</v>
      </c>
      <c r="BH14" s="193">
        <f t="shared" si="7"/>
        <v>0</v>
      </c>
      <c r="BI14" s="193">
        <f t="shared" si="7"/>
        <v>0</v>
      </c>
      <c r="BJ14" s="193">
        <f t="shared" si="7"/>
        <v>0</v>
      </c>
      <c r="BK14" s="193">
        <f t="shared" si="7"/>
        <v>0</v>
      </c>
      <c r="BL14" s="193">
        <f t="shared" si="7"/>
        <v>0</v>
      </c>
      <c r="BM14" s="193">
        <f t="shared" si="7"/>
        <v>0</v>
      </c>
      <c r="BN14" s="193">
        <f t="shared" si="7"/>
        <v>0</v>
      </c>
      <c r="BO14" s="193">
        <f t="shared" si="7"/>
        <v>0</v>
      </c>
      <c r="BP14" s="193">
        <f t="shared" si="7"/>
        <v>0</v>
      </c>
      <c r="BQ14" s="193">
        <f t="shared" si="7"/>
        <v>0</v>
      </c>
      <c r="BR14" s="193">
        <f t="shared" si="7"/>
        <v>0</v>
      </c>
      <c r="BS14" s="193">
        <f t="shared" si="7"/>
        <v>0</v>
      </c>
      <c r="BT14" s="193">
        <f t="shared" si="7"/>
        <v>0</v>
      </c>
      <c r="BU14" s="193">
        <f t="shared" si="7"/>
        <v>0</v>
      </c>
      <c r="BV14" s="193">
        <f t="shared" si="7"/>
        <v>0</v>
      </c>
      <c r="BW14" s="193">
        <f t="shared" si="7"/>
        <v>0</v>
      </c>
      <c r="BX14" s="193">
        <f t="shared" si="7"/>
        <v>0</v>
      </c>
      <c r="BY14" s="193">
        <f t="shared" si="7"/>
        <v>0</v>
      </c>
      <c r="BZ14" s="193">
        <f t="shared" si="7"/>
        <v>0</v>
      </c>
      <c r="CA14" s="193">
        <f t="shared" si="7"/>
        <v>0</v>
      </c>
      <c r="CB14" s="193">
        <f t="shared" si="7"/>
        <v>0</v>
      </c>
      <c r="CC14" s="193">
        <f t="shared" si="7"/>
        <v>0</v>
      </c>
      <c r="CD14" s="193">
        <f t="shared" si="7"/>
        <v>0</v>
      </c>
      <c r="CE14" s="193">
        <f t="shared" si="7"/>
        <v>0</v>
      </c>
      <c r="CF14" s="193">
        <f t="shared" si="7"/>
        <v>0</v>
      </c>
      <c r="CG14" s="193">
        <f t="shared" si="7"/>
        <v>0</v>
      </c>
      <c r="CH14" s="193">
        <f t="shared" si="7"/>
        <v>0</v>
      </c>
      <c r="CI14" s="193">
        <f t="shared" si="7"/>
        <v>0</v>
      </c>
      <c r="CJ14" s="193">
        <f t="shared" si="7"/>
        <v>0</v>
      </c>
      <c r="CK14" s="193">
        <f t="shared" si="7"/>
        <v>0</v>
      </c>
      <c r="CL14" s="193">
        <f t="shared" si="7"/>
        <v>0</v>
      </c>
      <c r="CM14" s="193">
        <f t="shared" si="7"/>
        <v>0</v>
      </c>
      <c r="CN14" s="193">
        <f t="shared" ref="CN14:DC14" si="8">CN12*CN13</f>
        <v>0</v>
      </c>
      <c r="CO14" s="193">
        <f t="shared" si="8"/>
        <v>0</v>
      </c>
      <c r="CP14" s="193">
        <f t="shared" si="8"/>
        <v>0</v>
      </c>
      <c r="CQ14" s="193">
        <f t="shared" si="8"/>
        <v>0</v>
      </c>
      <c r="CR14" s="193">
        <f t="shared" si="8"/>
        <v>0</v>
      </c>
      <c r="CS14" s="193">
        <f t="shared" si="8"/>
        <v>0</v>
      </c>
      <c r="CT14" s="193">
        <f t="shared" si="8"/>
        <v>0</v>
      </c>
      <c r="CU14" s="193">
        <f t="shared" si="8"/>
        <v>0</v>
      </c>
      <c r="CV14" s="193">
        <f t="shared" si="8"/>
        <v>0</v>
      </c>
      <c r="CW14" s="193">
        <f t="shared" si="8"/>
        <v>0</v>
      </c>
      <c r="CX14" s="193">
        <f t="shared" si="8"/>
        <v>0</v>
      </c>
      <c r="CY14" s="193">
        <f t="shared" si="8"/>
        <v>0</v>
      </c>
      <c r="CZ14" s="193">
        <f t="shared" si="8"/>
        <v>0</v>
      </c>
      <c r="DA14" s="193">
        <f t="shared" si="8"/>
        <v>0</v>
      </c>
      <c r="DB14" s="193">
        <f t="shared" si="8"/>
        <v>0</v>
      </c>
      <c r="DC14" s="193">
        <f t="shared" si="8"/>
        <v>0</v>
      </c>
    </row>
    <row r="15" spans="2:107" x14ac:dyDescent="0.15">
      <c r="B15" s="1186">
        <f>B12+1</f>
        <v>8</v>
      </c>
      <c r="C15" s="180" t="s">
        <v>694</v>
      </c>
      <c r="D15" s="180"/>
      <c r="E15" s="185" t="s">
        <v>272</v>
      </c>
      <c r="F15" s="186" t="s">
        <v>689</v>
      </c>
      <c r="G15" s="283">
        <v>12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  <c r="BF15" s="598"/>
      <c r="BG15" s="598"/>
      <c r="BH15" s="598"/>
      <c r="BI15" s="598"/>
      <c r="BJ15" s="598"/>
      <c r="BK15" s="598"/>
      <c r="BL15" s="598"/>
      <c r="BM15" s="598"/>
      <c r="BN15" s="598"/>
      <c r="BO15" s="598"/>
      <c r="BP15" s="598"/>
      <c r="BQ15" s="598"/>
      <c r="BR15" s="598"/>
      <c r="BS15" s="598"/>
      <c r="BT15" s="598"/>
      <c r="BU15" s="598"/>
      <c r="BV15" s="598"/>
      <c r="BW15" s="598"/>
      <c r="BX15" s="598"/>
      <c r="BY15" s="598"/>
      <c r="BZ15" s="598"/>
      <c r="CA15" s="598"/>
      <c r="CB15" s="598"/>
      <c r="CC15" s="598"/>
      <c r="CD15" s="598"/>
      <c r="CE15" s="598"/>
      <c r="CF15" s="598"/>
      <c r="CG15" s="598"/>
      <c r="CH15" s="598"/>
      <c r="CI15" s="598"/>
      <c r="CJ15" s="598"/>
      <c r="CK15" s="598"/>
      <c r="CL15" s="598"/>
      <c r="CM15" s="598"/>
      <c r="CN15" s="598"/>
      <c r="CO15" s="598"/>
      <c r="CP15" s="598"/>
      <c r="CQ15" s="598"/>
      <c r="CR15" s="598"/>
      <c r="CS15" s="598"/>
      <c r="CT15" s="598"/>
      <c r="CU15" s="598"/>
      <c r="CV15" s="598"/>
      <c r="CW15" s="598"/>
      <c r="CX15" s="598"/>
      <c r="CY15" s="598"/>
      <c r="CZ15" s="598"/>
      <c r="DA15" s="598"/>
      <c r="DB15" s="598"/>
      <c r="DC15" s="598"/>
    </row>
    <row r="16" spans="2:107" x14ac:dyDescent="0.15">
      <c r="B16" s="1187"/>
      <c r="C16" s="180" t="s">
        <v>695</v>
      </c>
      <c r="D16" s="180"/>
      <c r="E16" s="181" t="s">
        <v>692</v>
      </c>
      <c r="F16" s="186" t="s">
        <v>690</v>
      </c>
      <c r="G16" s="283">
        <v>22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8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598"/>
      <c r="CE16" s="598"/>
      <c r="CF16" s="598"/>
      <c r="CG16" s="598"/>
      <c r="CH16" s="598"/>
      <c r="CI16" s="598"/>
      <c r="CJ16" s="598"/>
      <c r="CK16" s="598"/>
      <c r="CL16" s="598"/>
      <c r="CM16" s="598"/>
      <c r="CN16" s="598"/>
      <c r="CO16" s="598"/>
      <c r="CP16" s="598"/>
      <c r="CQ16" s="598"/>
      <c r="CR16" s="598"/>
      <c r="CS16" s="598"/>
      <c r="CT16" s="598"/>
      <c r="CU16" s="598"/>
      <c r="CV16" s="598"/>
      <c r="CW16" s="598"/>
      <c r="CX16" s="598"/>
      <c r="CY16" s="598"/>
      <c r="CZ16" s="598"/>
      <c r="DA16" s="598"/>
      <c r="DB16" s="598"/>
      <c r="DC16" s="598"/>
    </row>
    <row r="17" spans="2:107" x14ac:dyDescent="0.15">
      <c r="B17" s="1187"/>
      <c r="C17" s="180" t="s">
        <v>696</v>
      </c>
      <c r="D17" s="180"/>
      <c r="E17" s="181" t="s">
        <v>693</v>
      </c>
      <c r="F17" s="186" t="s">
        <v>691</v>
      </c>
      <c r="G17" s="283">
        <v>3</v>
      </c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  <c r="AK17" s="598"/>
      <c r="AL17" s="598"/>
      <c r="AM17" s="598"/>
      <c r="AN17" s="598"/>
      <c r="AO17" s="598"/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  <c r="BF17" s="598"/>
      <c r="BG17" s="598"/>
      <c r="BH17" s="598"/>
      <c r="BI17" s="598"/>
      <c r="BJ17" s="598"/>
      <c r="BK17" s="598"/>
      <c r="BL17" s="598"/>
      <c r="BM17" s="598"/>
      <c r="BN17" s="598"/>
      <c r="BO17" s="598"/>
      <c r="BP17" s="598"/>
      <c r="BQ17" s="598"/>
      <c r="BR17" s="598"/>
      <c r="BS17" s="598"/>
      <c r="BT17" s="598"/>
      <c r="BU17" s="598"/>
      <c r="BV17" s="598"/>
      <c r="BW17" s="598"/>
      <c r="BX17" s="598"/>
      <c r="BY17" s="598"/>
      <c r="BZ17" s="598"/>
      <c r="CA17" s="598"/>
      <c r="CB17" s="598"/>
      <c r="CC17" s="598"/>
      <c r="CD17" s="598"/>
      <c r="CE17" s="598"/>
      <c r="CF17" s="598"/>
      <c r="CG17" s="598"/>
      <c r="CH17" s="598"/>
      <c r="CI17" s="598"/>
      <c r="CJ17" s="598"/>
      <c r="CK17" s="598"/>
      <c r="CL17" s="598"/>
      <c r="CM17" s="598"/>
      <c r="CN17" s="598"/>
      <c r="CO17" s="598"/>
      <c r="CP17" s="598"/>
      <c r="CQ17" s="598"/>
      <c r="CR17" s="598"/>
      <c r="CS17" s="598"/>
      <c r="CT17" s="598"/>
      <c r="CU17" s="598"/>
      <c r="CV17" s="598"/>
      <c r="CW17" s="598"/>
      <c r="CX17" s="598"/>
      <c r="CY17" s="598"/>
      <c r="CZ17" s="598"/>
      <c r="DA17" s="598"/>
      <c r="DB17" s="598"/>
      <c r="DC17" s="598"/>
    </row>
    <row r="18" spans="2:107" ht="17" x14ac:dyDescent="0.15">
      <c r="B18" s="1187"/>
      <c r="C18" s="180" t="s">
        <v>371</v>
      </c>
      <c r="D18" s="180"/>
      <c r="E18" s="185" t="s">
        <v>362</v>
      </c>
      <c r="F18" s="186" t="s">
        <v>372</v>
      </c>
      <c r="G18" s="195">
        <f>SUM(H18:DC18)</f>
        <v>0</v>
      </c>
      <c r="H18" s="194">
        <f>H11*((H15*H16*H17)/($G$15*$G$16*$G$17))</f>
        <v>0</v>
      </c>
      <c r="I18" s="194">
        <f t="shared" ref="I18:AA18" si="9">I11*((I15*I16*I17)/($G$15*$G$16*$G$17))</f>
        <v>0</v>
      </c>
      <c r="J18" s="194">
        <f t="shared" si="9"/>
        <v>0</v>
      </c>
      <c r="K18" s="194">
        <f t="shared" si="9"/>
        <v>0</v>
      </c>
      <c r="L18" s="194">
        <f t="shared" si="9"/>
        <v>0</v>
      </c>
      <c r="M18" s="194">
        <f t="shared" si="9"/>
        <v>0</v>
      </c>
      <c r="N18" s="194">
        <f t="shared" si="9"/>
        <v>0</v>
      </c>
      <c r="O18" s="194">
        <f t="shared" si="9"/>
        <v>0</v>
      </c>
      <c r="P18" s="194">
        <f t="shared" si="9"/>
        <v>0</v>
      </c>
      <c r="Q18" s="194">
        <f t="shared" si="9"/>
        <v>0</v>
      </c>
      <c r="R18" s="194">
        <f t="shared" si="9"/>
        <v>0</v>
      </c>
      <c r="S18" s="194">
        <f t="shared" si="9"/>
        <v>0</v>
      </c>
      <c r="T18" s="194">
        <f t="shared" si="9"/>
        <v>0</v>
      </c>
      <c r="U18" s="194">
        <f t="shared" si="9"/>
        <v>0</v>
      </c>
      <c r="V18" s="194">
        <f t="shared" si="9"/>
        <v>0</v>
      </c>
      <c r="W18" s="194">
        <f t="shared" si="9"/>
        <v>0</v>
      </c>
      <c r="X18" s="194">
        <f t="shared" si="9"/>
        <v>0</v>
      </c>
      <c r="Y18" s="194">
        <f t="shared" si="9"/>
        <v>0</v>
      </c>
      <c r="Z18" s="194">
        <f t="shared" si="9"/>
        <v>0</v>
      </c>
      <c r="AA18" s="194">
        <f t="shared" si="9"/>
        <v>0</v>
      </c>
      <c r="AB18" s="194">
        <f t="shared" ref="AB18:CM18" si="10">AB11*((AB15*AB16*AB17)/($G$15*$G$16*$G$17))</f>
        <v>0</v>
      </c>
      <c r="AC18" s="194">
        <f t="shared" si="10"/>
        <v>0</v>
      </c>
      <c r="AD18" s="194">
        <f t="shared" si="10"/>
        <v>0</v>
      </c>
      <c r="AE18" s="194">
        <f t="shared" si="10"/>
        <v>0</v>
      </c>
      <c r="AF18" s="194">
        <f t="shared" si="10"/>
        <v>0</v>
      </c>
      <c r="AG18" s="194">
        <f t="shared" si="10"/>
        <v>0</v>
      </c>
      <c r="AH18" s="194">
        <f t="shared" si="10"/>
        <v>0</v>
      </c>
      <c r="AI18" s="194">
        <f t="shared" si="10"/>
        <v>0</v>
      </c>
      <c r="AJ18" s="194">
        <f t="shared" si="10"/>
        <v>0</v>
      </c>
      <c r="AK18" s="194">
        <f t="shared" si="10"/>
        <v>0</v>
      </c>
      <c r="AL18" s="194">
        <f t="shared" si="10"/>
        <v>0</v>
      </c>
      <c r="AM18" s="194">
        <f t="shared" si="10"/>
        <v>0</v>
      </c>
      <c r="AN18" s="194">
        <f t="shared" si="10"/>
        <v>0</v>
      </c>
      <c r="AO18" s="194">
        <f t="shared" si="10"/>
        <v>0</v>
      </c>
      <c r="AP18" s="194">
        <f t="shared" si="10"/>
        <v>0</v>
      </c>
      <c r="AQ18" s="194">
        <f t="shared" si="10"/>
        <v>0</v>
      </c>
      <c r="AR18" s="194">
        <f t="shared" si="10"/>
        <v>0</v>
      </c>
      <c r="AS18" s="194">
        <f t="shared" si="10"/>
        <v>0</v>
      </c>
      <c r="AT18" s="194">
        <f t="shared" si="10"/>
        <v>0</v>
      </c>
      <c r="AU18" s="194">
        <f t="shared" si="10"/>
        <v>0</v>
      </c>
      <c r="AV18" s="194">
        <f t="shared" si="10"/>
        <v>0</v>
      </c>
      <c r="AW18" s="194">
        <f t="shared" si="10"/>
        <v>0</v>
      </c>
      <c r="AX18" s="194">
        <f t="shared" si="10"/>
        <v>0</v>
      </c>
      <c r="AY18" s="194">
        <f t="shared" si="10"/>
        <v>0</v>
      </c>
      <c r="AZ18" s="194">
        <f t="shared" si="10"/>
        <v>0</v>
      </c>
      <c r="BA18" s="194">
        <f t="shared" si="10"/>
        <v>0</v>
      </c>
      <c r="BB18" s="194">
        <f t="shared" si="10"/>
        <v>0</v>
      </c>
      <c r="BC18" s="194">
        <f t="shared" si="10"/>
        <v>0</v>
      </c>
      <c r="BD18" s="194">
        <f t="shared" si="10"/>
        <v>0</v>
      </c>
      <c r="BE18" s="194">
        <f t="shared" si="10"/>
        <v>0</v>
      </c>
      <c r="BF18" s="194">
        <f t="shared" si="10"/>
        <v>0</v>
      </c>
      <c r="BG18" s="194">
        <f t="shared" si="10"/>
        <v>0</v>
      </c>
      <c r="BH18" s="194">
        <f t="shared" si="10"/>
        <v>0</v>
      </c>
      <c r="BI18" s="194">
        <f t="shared" si="10"/>
        <v>0</v>
      </c>
      <c r="BJ18" s="194">
        <f t="shared" si="10"/>
        <v>0</v>
      </c>
      <c r="BK18" s="194">
        <f t="shared" si="10"/>
        <v>0</v>
      </c>
      <c r="BL18" s="194">
        <f t="shared" si="10"/>
        <v>0</v>
      </c>
      <c r="BM18" s="194">
        <f t="shared" si="10"/>
        <v>0</v>
      </c>
      <c r="BN18" s="194">
        <f t="shared" si="10"/>
        <v>0</v>
      </c>
      <c r="BO18" s="194">
        <f t="shared" si="10"/>
        <v>0</v>
      </c>
      <c r="BP18" s="194">
        <f t="shared" si="10"/>
        <v>0</v>
      </c>
      <c r="BQ18" s="194">
        <f t="shared" si="10"/>
        <v>0</v>
      </c>
      <c r="BR18" s="194">
        <f t="shared" si="10"/>
        <v>0</v>
      </c>
      <c r="BS18" s="194">
        <f t="shared" si="10"/>
        <v>0</v>
      </c>
      <c r="BT18" s="194">
        <f t="shared" si="10"/>
        <v>0</v>
      </c>
      <c r="BU18" s="194">
        <f t="shared" si="10"/>
        <v>0</v>
      </c>
      <c r="BV18" s="194">
        <f t="shared" si="10"/>
        <v>0</v>
      </c>
      <c r="BW18" s="194">
        <f t="shared" si="10"/>
        <v>0</v>
      </c>
      <c r="BX18" s="194">
        <f t="shared" si="10"/>
        <v>0</v>
      </c>
      <c r="BY18" s="194">
        <f t="shared" si="10"/>
        <v>0</v>
      </c>
      <c r="BZ18" s="194">
        <f t="shared" si="10"/>
        <v>0</v>
      </c>
      <c r="CA18" s="194">
        <f t="shared" si="10"/>
        <v>0</v>
      </c>
      <c r="CB18" s="194">
        <f t="shared" si="10"/>
        <v>0</v>
      </c>
      <c r="CC18" s="194">
        <f t="shared" si="10"/>
        <v>0</v>
      </c>
      <c r="CD18" s="194">
        <f t="shared" si="10"/>
        <v>0</v>
      </c>
      <c r="CE18" s="194">
        <f t="shared" si="10"/>
        <v>0</v>
      </c>
      <c r="CF18" s="194">
        <f t="shared" si="10"/>
        <v>0</v>
      </c>
      <c r="CG18" s="194">
        <f t="shared" si="10"/>
        <v>0</v>
      </c>
      <c r="CH18" s="194">
        <f t="shared" si="10"/>
        <v>0</v>
      </c>
      <c r="CI18" s="194">
        <f t="shared" si="10"/>
        <v>0</v>
      </c>
      <c r="CJ18" s="194">
        <f t="shared" si="10"/>
        <v>0</v>
      </c>
      <c r="CK18" s="194">
        <f t="shared" si="10"/>
        <v>0</v>
      </c>
      <c r="CL18" s="194">
        <f t="shared" si="10"/>
        <v>0</v>
      </c>
      <c r="CM18" s="194">
        <f t="shared" si="10"/>
        <v>0</v>
      </c>
      <c r="CN18" s="194">
        <f t="shared" ref="CN18:DC18" si="11">CN11*((CN15*CN16*CN17)/($G$15*$G$16*$G$17))</f>
        <v>0</v>
      </c>
      <c r="CO18" s="194">
        <f t="shared" si="11"/>
        <v>0</v>
      </c>
      <c r="CP18" s="194">
        <f t="shared" si="11"/>
        <v>0</v>
      </c>
      <c r="CQ18" s="194">
        <f t="shared" si="11"/>
        <v>0</v>
      </c>
      <c r="CR18" s="194">
        <f t="shared" si="11"/>
        <v>0</v>
      </c>
      <c r="CS18" s="194">
        <f t="shared" si="11"/>
        <v>0</v>
      </c>
      <c r="CT18" s="194">
        <f t="shared" si="11"/>
        <v>0</v>
      </c>
      <c r="CU18" s="194">
        <f t="shared" si="11"/>
        <v>0</v>
      </c>
      <c r="CV18" s="194">
        <f t="shared" si="11"/>
        <v>0</v>
      </c>
      <c r="CW18" s="194">
        <f t="shared" si="11"/>
        <v>0</v>
      </c>
      <c r="CX18" s="194">
        <f t="shared" si="11"/>
        <v>0</v>
      </c>
      <c r="CY18" s="194">
        <f t="shared" si="11"/>
        <v>0</v>
      </c>
      <c r="CZ18" s="194">
        <f t="shared" si="11"/>
        <v>0</v>
      </c>
      <c r="DA18" s="194">
        <f t="shared" si="11"/>
        <v>0</v>
      </c>
      <c r="DB18" s="194">
        <f t="shared" si="11"/>
        <v>0</v>
      </c>
      <c r="DC18" s="194">
        <f t="shared" si="11"/>
        <v>0</v>
      </c>
    </row>
    <row r="19" spans="2:107" ht="17" x14ac:dyDescent="0.15">
      <c r="B19" s="1188"/>
      <c r="C19" s="180" t="s">
        <v>373</v>
      </c>
      <c r="D19" s="180"/>
      <c r="E19" s="180"/>
      <c r="F19" s="186" t="s">
        <v>374</v>
      </c>
      <c r="G19" s="190" t="str">
        <f>IF(LARGE(H19:DC19,1)&gt;1,"ERRO","")</f>
        <v/>
      </c>
      <c r="H19" s="194">
        <f>IFERROR(H18/H11,0)</f>
        <v>0</v>
      </c>
      <c r="I19" s="194">
        <f t="shared" ref="I19:AA19" si="12">IFERROR(I18/I11,0)</f>
        <v>0</v>
      </c>
      <c r="J19" s="194">
        <f t="shared" si="12"/>
        <v>0</v>
      </c>
      <c r="K19" s="194">
        <f t="shared" si="12"/>
        <v>0</v>
      </c>
      <c r="L19" s="194">
        <f t="shared" si="12"/>
        <v>0</v>
      </c>
      <c r="M19" s="194">
        <f t="shared" si="12"/>
        <v>0</v>
      </c>
      <c r="N19" s="194">
        <f t="shared" si="12"/>
        <v>0</v>
      </c>
      <c r="O19" s="194">
        <f t="shared" si="12"/>
        <v>0</v>
      </c>
      <c r="P19" s="194">
        <f t="shared" si="12"/>
        <v>0</v>
      </c>
      <c r="Q19" s="194">
        <f t="shared" si="12"/>
        <v>0</v>
      </c>
      <c r="R19" s="194">
        <f t="shared" si="12"/>
        <v>0</v>
      </c>
      <c r="S19" s="194">
        <f t="shared" si="12"/>
        <v>0</v>
      </c>
      <c r="T19" s="194">
        <f t="shared" si="12"/>
        <v>0</v>
      </c>
      <c r="U19" s="194">
        <f t="shared" si="12"/>
        <v>0</v>
      </c>
      <c r="V19" s="194">
        <f t="shared" si="12"/>
        <v>0</v>
      </c>
      <c r="W19" s="194">
        <f t="shared" si="12"/>
        <v>0</v>
      </c>
      <c r="X19" s="194">
        <f t="shared" si="12"/>
        <v>0</v>
      </c>
      <c r="Y19" s="194">
        <f t="shared" si="12"/>
        <v>0</v>
      </c>
      <c r="Z19" s="194">
        <f t="shared" si="12"/>
        <v>0</v>
      </c>
      <c r="AA19" s="194">
        <f t="shared" si="12"/>
        <v>0</v>
      </c>
      <c r="AB19" s="194">
        <f t="shared" ref="AB19:CM19" si="13">IFERROR(AB18/AB11,0)</f>
        <v>0</v>
      </c>
      <c r="AC19" s="194">
        <f t="shared" si="13"/>
        <v>0</v>
      </c>
      <c r="AD19" s="194">
        <f t="shared" si="13"/>
        <v>0</v>
      </c>
      <c r="AE19" s="194">
        <f t="shared" si="13"/>
        <v>0</v>
      </c>
      <c r="AF19" s="194">
        <f t="shared" si="13"/>
        <v>0</v>
      </c>
      <c r="AG19" s="194">
        <f t="shared" si="13"/>
        <v>0</v>
      </c>
      <c r="AH19" s="194">
        <f t="shared" si="13"/>
        <v>0</v>
      </c>
      <c r="AI19" s="194">
        <f t="shared" si="13"/>
        <v>0</v>
      </c>
      <c r="AJ19" s="194">
        <f t="shared" si="13"/>
        <v>0</v>
      </c>
      <c r="AK19" s="194">
        <f t="shared" si="13"/>
        <v>0</v>
      </c>
      <c r="AL19" s="194">
        <f t="shared" si="13"/>
        <v>0</v>
      </c>
      <c r="AM19" s="194">
        <f t="shared" si="13"/>
        <v>0</v>
      </c>
      <c r="AN19" s="194">
        <f t="shared" si="13"/>
        <v>0</v>
      </c>
      <c r="AO19" s="194">
        <f t="shared" si="13"/>
        <v>0</v>
      </c>
      <c r="AP19" s="194">
        <f t="shared" si="13"/>
        <v>0</v>
      </c>
      <c r="AQ19" s="194">
        <f t="shared" si="13"/>
        <v>0</v>
      </c>
      <c r="AR19" s="194">
        <f t="shared" si="13"/>
        <v>0</v>
      </c>
      <c r="AS19" s="194">
        <f t="shared" si="13"/>
        <v>0</v>
      </c>
      <c r="AT19" s="194">
        <f t="shared" si="13"/>
        <v>0</v>
      </c>
      <c r="AU19" s="194">
        <f t="shared" si="13"/>
        <v>0</v>
      </c>
      <c r="AV19" s="194">
        <f t="shared" si="13"/>
        <v>0</v>
      </c>
      <c r="AW19" s="194">
        <f t="shared" si="13"/>
        <v>0</v>
      </c>
      <c r="AX19" s="194">
        <f t="shared" si="13"/>
        <v>0</v>
      </c>
      <c r="AY19" s="194">
        <f t="shared" si="13"/>
        <v>0</v>
      </c>
      <c r="AZ19" s="194">
        <f t="shared" si="13"/>
        <v>0</v>
      </c>
      <c r="BA19" s="194">
        <f t="shared" si="13"/>
        <v>0</v>
      </c>
      <c r="BB19" s="194">
        <f t="shared" si="13"/>
        <v>0</v>
      </c>
      <c r="BC19" s="194">
        <f t="shared" si="13"/>
        <v>0</v>
      </c>
      <c r="BD19" s="194">
        <f t="shared" si="13"/>
        <v>0</v>
      </c>
      <c r="BE19" s="194">
        <f t="shared" si="13"/>
        <v>0</v>
      </c>
      <c r="BF19" s="194">
        <f t="shared" si="13"/>
        <v>0</v>
      </c>
      <c r="BG19" s="194">
        <f t="shared" si="13"/>
        <v>0</v>
      </c>
      <c r="BH19" s="194">
        <f t="shared" si="13"/>
        <v>0</v>
      </c>
      <c r="BI19" s="194">
        <f t="shared" si="13"/>
        <v>0</v>
      </c>
      <c r="BJ19" s="194">
        <f t="shared" si="13"/>
        <v>0</v>
      </c>
      <c r="BK19" s="194">
        <f t="shared" si="13"/>
        <v>0</v>
      </c>
      <c r="BL19" s="194">
        <f t="shared" si="13"/>
        <v>0</v>
      </c>
      <c r="BM19" s="194">
        <f t="shared" si="13"/>
        <v>0</v>
      </c>
      <c r="BN19" s="194">
        <f t="shared" si="13"/>
        <v>0</v>
      </c>
      <c r="BO19" s="194">
        <f t="shared" si="13"/>
        <v>0</v>
      </c>
      <c r="BP19" s="194">
        <f t="shared" si="13"/>
        <v>0</v>
      </c>
      <c r="BQ19" s="194">
        <f t="shared" si="13"/>
        <v>0</v>
      </c>
      <c r="BR19" s="194">
        <f t="shared" si="13"/>
        <v>0</v>
      </c>
      <c r="BS19" s="194">
        <f t="shared" si="13"/>
        <v>0</v>
      </c>
      <c r="BT19" s="194">
        <f t="shared" si="13"/>
        <v>0</v>
      </c>
      <c r="BU19" s="194">
        <f t="shared" si="13"/>
        <v>0</v>
      </c>
      <c r="BV19" s="194">
        <f t="shared" si="13"/>
        <v>0</v>
      </c>
      <c r="BW19" s="194">
        <f t="shared" si="13"/>
        <v>0</v>
      </c>
      <c r="BX19" s="194">
        <f t="shared" si="13"/>
        <v>0</v>
      </c>
      <c r="BY19" s="194">
        <f t="shared" si="13"/>
        <v>0</v>
      </c>
      <c r="BZ19" s="194">
        <f t="shared" si="13"/>
        <v>0</v>
      </c>
      <c r="CA19" s="194">
        <f t="shared" si="13"/>
        <v>0</v>
      </c>
      <c r="CB19" s="194">
        <f t="shared" si="13"/>
        <v>0</v>
      </c>
      <c r="CC19" s="194">
        <f t="shared" si="13"/>
        <v>0</v>
      </c>
      <c r="CD19" s="194">
        <f t="shared" si="13"/>
        <v>0</v>
      </c>
      <c r="CE19" s="194">
        <f t="shared" si="13"/>
        <v>0</v>
      </c>
      <c r="CF19" s="194">
        <f t="shared" si="13"/>
        <v>0</v>
      </c>
      <c r="CG19" s="194">
        <f t="shared" si="13"/>
        <v>0</v>
      </c>
      <c r="CH19" s="194">
        <f t="shared" si="13"/>
        <v>0</v>
      </c>
      <c r="CI19" s="194">
        <f t="shared" si="13"/>
        <v>0</v>
      </c>
      <c r="CJ19" s="194">
        <f t="shared" si="13"/>
        <v>0</v>
      </c>
      <c r="CK19" s="194">
        <f t="shared" si="13"/>
        <v>0</v>
      </c>
      <c r="CL19" s="194">
        <f t="shared" si="13"/>
        <v>0</v>
      </c>
      <c r="CM19" s="194">
        <f t="shared" si="13"/>
        <v>0</v>
      </c>
      <c r="CN19" s="194">
        <f t="shared" ref="CN19:DC19" si="14">IFERROR(CN18/CN11,0)</f>
        <v>0</v>
      </c>
      <c r="CO19" s="194">
        <f t="shared" si="14"/>
        <v>0</v>
      </c>
      <c r="CP19" s="194">
        <f t="shared" si="14"/>
        <v>0</v>
      </c>
      <c r="CQ19" s="194">
        <f t="shared" si="14"/>
        <v>0</v>
      </c>
      <c r="CR19" s="194">
        <f t="shared" si="14"/>
        <v>0</v>
      </c>
      <c r="CS19" s="194">
        <f t="shared" si="14"/>
        <v>0</v>
      </c>
      <c r="CT19" s="194">
        <f t="shared" si="14"/>
        <v>0</v>
      </c>
      <c r="CU19" s="194">
        <f t="shared" si="14"/>
        <v>0</v>
      </c>
      <c r="CV19" s="194">
        <f t="shared" si="14"/>
        <v>0</v>
      </c>
      <c r="CW19" s="194">
        <f t="shared" si="14"/>
        <v>0</v>
      </c>
      <c r="CX19" s="194">
        <f t="shared" si="14"/>
        <v>0</v>
      </c>
      <c r="CY19" s="194">
        <f t="shared" si="14"/>
        <v>0</v>
      </c>
      <c r="CZ19" s="194">
        <f t="shared" si="14"/>
        <v>0</v>
      </c>
      <c r="DA19" s="194">
        <f t="shared" si="14"/>
        <v>0</v>
      </c>
      <c r="DB19" s="194">
        <f t="shared" si="14"/>
        <v>0</v>
      </c>
      <c r="DC19" s="194">
        <f t="shared" si="14"/>
        <v>0</v>
      </c>
    </row>
    <row r="20" spans="2:107" ht="17" x14ac:dyDescent="0.15">
      <c r="B20" s="175">
        <f>B15+1</f>
        <v>9</v>
      </c>
      <c r="C20" s="180" t="s">
        <v>375</v>
      </c>
      <c r="D20" s="180"/>
      <c r="E20" s="185" t="s">
        <v>376</v>
      </c>
      <c r="F20" s="186" t="s">
        <v>377</v>
      </c>
      <c r="G20" s="195">
        <f>SUM(H20:DC20)</f>
        <v>0</v>
      </c>
      <c r="H20" s="193">
        <f>(H11*H14)/1000</f>
        <v>0</v>
      </c>
      <c r="I20" s="193">
        <f t="shared" ref="I20:AA20" si="15">(I11*I14)/1000</f>
        <v>0</v>
      </c>
      <c r="J20" s="193">
        <f t="shared" si="15"/>
        <v>0</v>
      </c>
      <c r="K20" s="193">
        <f t="shared" si="15"/>
        <v>0</v>
      </c>
      <c r="L20" s="193">
        <f t="shared" si="15"/>
        <v>0</v>
      </c>
      <c r="M20" s="193">
        <f t="shared" si="15"/>
        <v>0</v>
      </c>
      <c r="N20" s="193">
        <f t="shared" si="15"/>
        <v>0</v>
      </c>
      <c r="O20" s="193">
        <f t="shared" si="15"/>
        <v>0</v>
      </c>
      <c r="P20" s="193">
        <f t="shared" si="15"/>
        <v>0</v>
      </c>
      <c r="Q20" s="193">
        <f t="shared" si="15"/>
        <v>0</v>
      </c>
      <c r="R20" s="193">
        <f t="shared" si="15"/>
        <v>0</v>
      </c>
      <c r="S20" s="193">
        <f t="shared" si="15"/>
        <v>0</v>
      </c>
      <c r="T20" s="193">
        <f t="shared" si="15"/>
        <v>0</v>
      </c>
      <c r="U20" s="193">
        <f t="shared" si="15"/>
        <v>0</v>
      </c>
      <c r="V20" s="193">
        <f t="shared" si="15"/>
        <v>0</v>
      </c>
      <c r="W20" s="193">
        <f t="shared" si="15"/>
        <v>0</v>
      </c>
      <c r="X20" s="193">
        <f t="shared" si="15"/>
        <v>0</v>
      </c>
      <c r="Y20" s="193">
        <f t="shared" si="15"/>
        <v>0</v>
      </c>
      <c r="Z20" s="193">
        <f t="shared" si="15"/>
        <v>0</v>
      </c>
      <c r="AA20" s="193">
        <f t="shared" si="15"/>
        <v>0</v>
      </c>
      <c r="AB20" s="193">
        <f t="shared" ref="AB20:CM20" si="16">(AB11*AB14)/1000</f>
        <v>0</v>
      </c>
      <c r="AC20" s="193">
        <f t="shared" si="16"/>
        <v>0</v>
      </c>
      <c r="AD20" s="193">
        <f t="shared" si="16"/>
        <v>0</v>
      </c>
      <c r="AE20" s="193">
        <f t="shared" si="16"/>
        <v>0</v>
      </c>
      <c r="AF20" s="193">
        <f t="shared" si="16"/>
        <v>0</v>
      </c>
      <c r="AG20" s="193">
        <f t="shared" si="16"/>
        <v>0</v>
      </c>
      <c r="AH20" s="193">
        <f t="shared" si="16"/>
        <v>0</v>
      </c>
      <c r="AI20" s="193">
        <f t="shared" si="16"/>
        <v>0</v>
      </c>
      <c r="AJ20" s="193">
        <f t="shared" si="16"/>
        <v>0</v>
      </c>
      <c r="AK20" s="193">
        <f t="shared" si="16"/>
        <v>0</v>
      </c>
      <c r="AL20" s="193">
        <f t="shared" si="16"/>
        <v>0</v>
      </c>
      <c r="AM20" s="193">
        <f t="shared" si="16"/>
        <v>0</v>
      </c>
      <c r="AN20" s="193">
        <f t="shared" si="16"/>
        <v>0</v>
      </c>
      <c r="AO20" s="193">
        <f t="shared" si="16"/>
        <v>0</v>
      </c>
      <c r="AP20" s="193">
        <f t="shared" si="16"/>
        <v>0</v>
      </c>
      <c r="AQ20" s="193">
        <f t="shared" si="16"/>
        <v>0</v>
      </c>
      <c r="AR20" s="193">
        <f t="shared" si="16"/>
        <v>0</v>
      </c>
      <c r="AS20" s="193">
        <f t="shared" si="16"/>
        <v>0</v>
      </c>
      <c r="AT20" s="193">
        <f t="shared" si="16"/>
        <v>0</v>
      </c>
      <c r="AU20" s="193">
        <f t="shared" si="16"/>
        <v>0</v>
      </c>
      <c r="AV20" s="193">
        <f t="shared" si="16"/>
        <v>0</v>
      </c>
      <c r="AW20" s="193">
        <f t="shared" si="16"/>
        <v>0</v>
      </c>
      <c r="AX20" s="193">
        <f t="shared" si="16"/>
        <v>0</v>
      </c>
      <c r="AY20" s="193">
        <f t="shared" si="16"/>
        <v>0</v>
      </c>
      <c r="AZ20" s="193">
        <f t="shared" si="16"/>
        <v>0</v>
      </c>
      <c r="BA20" s="193">
        <f t="shared" si="16"/>
        <v>0</v>
      </c>
      <c r="BB20" s="193">
        <f t="shared" si="16"/>
        <v>0</v>
      </c>
      <c r="BC20" s="193">
        <f t="shared" si="16"/>
        <v>0</v>
      </c>
      <c r="BD20" s="193">
        <f t="shared" si="16"/>
        <v>0</v>
      </c>
      <c r="BE20" s="193">
        <f t="shared" si="16"/>
        <v>0</v>
      </c>
      <c r="BF20" s="193">
        <f t="shared" si="16"/>
        <v>0</v>
      </c>
      <c r="BG20" s="193">
        <f t="shared" si="16"/>
        <v>0</v>
      </c>
      <c r="BH20" s="193">
        <f t="shared" si="16"/>
        <v>0</v>
      </c>
      <c r="BI20" s="193">
        <f t="shared" si="16"/>
        <v>0</v>
      </c>
      <c r="BJ20" s="193">
        <f t="shared" si="16"/>
        <v>0</v>
      </c>
      <c r="BK20" s="193">
        <f t="shared" si="16"/>
        <v>0</v>
      </c>
      <c r="BL20" s="193">
        <f t="shared" si="16"/>
        <v>0</v>
      </c>
      <c r="BM20" s="193">
        <f t="shared" si="16"/>
        <v>0</v>
      </c>
      <c r="BN20" s="193">
        <f t="shared" si="16"/>
        <v>0</v>
      </c>
      <c r="BO20" s="193">
        <f t="shared" si="16"/>
        <v>0</v>
      </c>
      <c r="BP20" s="193">
        <f t="shared" si="16"/>
        <v>0</v>
      </c>
      <c r="BQ20" s="193">
        <f t="shared" si="16"/>
        <v>0</v>
      </c>
      <c r="BR20" s="193">
        <f t="shared" si="16"/>
        <v>0</v>
      </c>
      <c r="BS20" s="193">
        <f t="shared" si="16"/>
        <v>0</v>
      </c>
      <c r="BT20" s="193">
        <f t="shared" si="16"/>
        <v>0</v>
      </c>
      <c r="BU20" s="193">
        <f t="shared" si="16"/>
        <v>0</v>
      </c>
      <c r="BV20" s="193">
        <f t="shared" si="16"/>
        <v>0</v>
      </c>
      <c r="BW20" s="193">
        <f t="shared" si="16"/>
        <v>0</v>
      </c>
      <c r="BX20" s="193">
        <f t="shared" si="16"/>
        <v>0</v>
      </c>
      <c r="BY20" s="193">
        <f t="shared" si="16"/>
        <v>0</v>
      </c>
      <c r="BZ20" s="193">
        <f t="shared" si="16"/>
        <v>0</v>
      </c>
      <c r="CA20" s="193">
        <f t="shared" si="16"/>
        <v>0</v>
      </c>
      <c r="CB20" s="193">
        <f t="shared" si="16"/>
        <v>0</v>
      </c>
      <c r="CC20" s="193">
        <f t="shared" si="16"/>
        <v>0</v>
      </c>
      <c r="CD20" s="193">
        <f t="shared" si="16"/>
        <v>0</v>
      </c>
      <c r="CE20" s="193">
        <f t="shared" si="16"/>
        <v>0</v>
      </c>
      <c r="CF20" s="193">
        <f t="shared" si="16"/>
        <v>0</v>
      </c>
      <c r="CG20" s="193">
        <f t="shared" si="16"/>
        <v>0</v>
      </c>
      <c r="CH20" s="193">
        <f t="shared" si="16"/>
        <v>0</v>
      </c>
      <c r="CI20" s="193">
        <f t="shared" si="16"/>
        <v>0</v>
      </c>
      <c r="CJ20" s="193">
        <f t="shared" si="16"/>
        <v>0</v>
      </c>
      <c r="CK20" s="193">
        <f t="shared" si="16"/>
        <v>0</v>
      </c>
      <c r="CL20" s="193">
        <f t="shared" si="16"/>
        <v>0</v>
      </c>
      <c r="CM20" s="193">
        <f t="shared" si="16"/>
        <v>0</v>
      </c>
      <c r="CN20" s="193">
        <f t="shared" ref="CN20:DC20" si="17">(CN11*CN14)/1000</f>
        <v>0</v>
      </c>
      <c r="CO20" s="193">
        <f t="shared" si="17"/>
        <v>0</v>
      </c>
      <c r="CP20" s="193">
        <f t="shared" si="17"/>
        <v>0</v>
      </c>
      <c r="CQ20" s="193">
        <f t="shared" si="17"/>
        <v>0</v>
      </c>
      <c r="CR20" s="193">
        <f t="shared" si="17"/>
        <v>0</v>
      </c>
      <c r="CS20" s="193">
        <f t="shared" si="17"/>
        <v>0</v>
      </c>
      <c r="CT20" s="193">
        <f t="shared" si="17"/>
        <v>0</v>
      </c>
      <c r="CU20" s="193">
        <f t="shared" si="17"/>
        <v>0</v>
      </c>
      <c r="CV20" s="193">
        <f t="shared" si="17"/>
        <v>0</v>
      </c>
      <c r="CW20" s="193">
        <f t="shared" si="17"/>
        <v>0</v>
      </c>
      <c r="CX20" s="193">
        <f t="shared" si="17"/>
        <v>0</v>
      </c>
      <c r="CY20" s="193">
        <f t="shared" si="17"/>
        <v>0</v>
      </c>
      <c r="CZ20" s="193">
        <f t="shared" si="17"/>
        <v>0</v>
      </c>
      <c r="DA20" s="193">
        <f t="shared" si="17"/>
        <v>0</v>
      </c>
      <c r="DB20" s="193">
        <f t="shared" si="17"/>
        <v>0</v>
      </c>
      <c r="DC20" s="193">
        <f t="shared" si="17"/>
        <v>0</v>
      </c>
    </row>
    <row r="21" spans="2:107" ht="17" x14ac:dyDescent="0.15">
      <c r="B21" s="175">
        <f>B20+1</f>
        <v>10</v>
      </c>
      <c r="C21" s="180" t="s">
        <v>378</v>
      </c>
      <c r="D21" s="180"/>
      <c r="E21" s="181" t="s">
        <v>362</v>
      </c>
      <c r="F21" s="186" t="s">
        <v>379</v>
      </c>
      <c r="G21" s="196">
        <f>SUM(H21:DC21)</f>
        <v>0</v>
      </c>
      <c r="H21" s="197">
        <f>H11*H19</f>
        <v>0</v>
      </c>
      <c r="I21" s="197">
        <f t="shared" ref="I21:AA21" si="18">I11*I19</f>
        <v>0</v>
      </c>
      <c r="J21" s="197">
        <f t="shared" si="18"/>
        <v>0</v>
      </c>
      <c r="K21" s="197">
        <f t="shared" si="18"/>
        <v>0</v>
      </c>
      <c r="L21" s="197">
        <f t="shared" si="18"/>
        <v>0</v>
      </c>
      <c r="M21" s="197">
        <f t="shared" si="18"/>
        <v>0</v>
      </c>
      <c r="N21" s="197">
        <f t="shared" si="18"/>
        <v>0</v>
      </c>
      <c r="O21" s="197">
        <f t="shared" si="18"/>
        <v>0</v>
      </c>
      <c r="P21" s="197">
        <f t="shared" si="18"/>
        <v>0</v>
      </c>
      <c r="Q21" s="197">
        <f t="shared" si="18"/>
        <v>0</v>
      </c>
      <c r="R21" s="197">
        <f t="shared" si="18"/>
        <v>0</v>
      </c>
      <c r="S21" s="197">
        <f t="shared" si="18"/>
        <v>0</v>
      </c>
      <c r="T21" s="197">
        <f t="shared" si="18"/>
        <v>0</v>
      </c>
      <c r="U21" s="197">
        <f t="shared" si="18"/>
        <v>0</v>
      </c>
      <c r="V21" s="197">
        <f t="shared" si="18"/>
        <v>0</v>
      </c>
      <c r="W21" s="197">
        <f t="shared" si="18"/>
        <v>0</v>
      </c>
      <c r="X21" s="197">
        <f t="shared" si="18"/>
        <v>0</v>
      </c>
      <c r="Y21" s="197">
        <f t="shared" si="18"/>
        <v>0</v>
      </c>
      <c r="Z21" s="197">
        <f t="shared" si="18"/>
        <v>0</v>
      </c>
      <c r="AA21" s="197">
        <f t="shared" si="18"/>
        <v>0</v>
      </c>
      <c r="AB21" s="197">
        <f t="shared" ref="AB21:CM21" si="19">AB11*AB19</f>
        <v>0</v>
      </c>
      <c r="AC21" s="197">
        <f t="shared" si="19"/>
        <v>0</v>
      </c>
      <c r="AD21" s="197">
        <f t="shared" si="19"/>
        <v>0</v>
      </c>
      <c r="AE21" s="197">
        <f t="shared" si="19"/>
        <v>0</v>
      </c>
      <c r="AF21" s="197">
        <f t="shared" si="19"/>
        <v>0</v>
      </c>
      <c r="AG21" s="197">
        <f t="shared" si="19"/>
        <v>0</v>
      </c>
      <c r="AH21" s="197">
        <f t="shared" si="19"/>
        <v>0</v>
      </c>
      <c r="AI21" s="197">
        <f t="shared" si="19"/>
        <v>0</v>
      </c>
      <c r="AJ21" s="197">
        <f t="shared" si="19"/>
        <v>0</v>
      </c>
      <c r="AK21" s="197">
        <f t="shared" si="19"/>
        <v>0</v>
      </c>
      <c r="AL21" s="197">
        <f t="shared" si="19"/>
        <v>0</v>
      </c>
      <c r="AM21" s="197">
        <f t="shared" si="19"/>
        <v>0</v>
      </c>
      <c r="AN21" s="197">
        <f t="shared" si="19"/>
        <v>0</v>
      </c>
      <c r="AO21" s="197">
        <f t="shared" si="19"/>
        <v>0</v>
      </c>
      <c r="AP21" s="197">
        <f t="shared" si="19"/>
        <v>0</v>
      </c>
      <c r="AQ21" s="197">
        <f t="shared" si="19"/>
        <v>0</v>
      </c>
      <c r="AR21" s="197">
        <f t="shared" si="19"/>
        <v>0</v>
      </c>
      <c r="AS21" s="197">
        <f t="shared" si="19"/>
        <v>0</v>
      </c>
      <c r="AT21" s="197">
        <f t="shared" si="19"/>
        <v>0</v>
      </c>
      <c r="AU21" s="197">
        <f t="shared" si="19"/>
        <v>0</v>
      </c>
      <c r="AV21" s="197">
        <f t="shared" si="19"/>
        <v>0</v>
      </c>
      <c r="AW21" s="197">
        <f t="shared" si="19"/>
        <v>0</v>
      </c>
      <c r="AX21" s="197">
        <f t="shared" si="19"/>
        <v>0</v>
      </c>
      <c r="AY21" s="197">
        <f t="shared" si="19"/>
        <v>0</v>
      </c>
      <c r="AZ21" s="197">
        <f t="shared" si="19"/>
        <v>0</v>
      </c>
      <c r="BA21" s="197">
        <f t="shared" si="19"/>
        <v>0</v>
      </c>
      <c r="BB21" s="197">
        <f t="shared" si="19"/>
        <v>0</v>
      </c>
      <c r="BC21" s="197">
        <f t="shared" si="19"/>
        <v>0</v>
      </c>
      <c r="BD21" s="197">
        <f t="shared" si="19"/>
        <v>0</v>
      </c>
      <c r="BE21" s="197">
        <f t="shared" si="19"/>
        <v>0</v>
      </c>
      <c r="BF21" s="197">
        <f t="shared" si="19"/>
        <v>0</v>
      </c>
      <c r="BG21" s="197">
        <f t="shared" si="19"/>
        <v>0</v>
      </c>
      <c r="BH21" s="197">
        <f t="shared" si="19"/>
        <v>0</v>
      </c>
      <c r="BI21" s="197">
        <f t="shared" si="19"/>
        <v>0</v>
      </c>
      <c r="BJ21" s="197">
        <f t="shared" si="19"/>
        <v>0</v>
      </c>
      <c r="BK21" s="197">
        <f t="shared" si="19"/>
        <v>0</v>
      </c>
      <c r="BL21" s="197">
        <f t="shared" si="19"/>
        <v>0</v>
      </c>
      <c r="BM21" s="197">
        <f t="shared" si="19"/>
        <v>0</v>
      </c>
      <c r="BN21" s="197">
        <f t="shared" si="19"/>
        <v>0</v>
      </c>
      <c r="BO21" s="197">
        <f t="shared" si="19"/>
        <v>0</v>
      </c>
      <c r="BP21" s="197">
        <f t="shared" si="19"/>
        <v>0</v>
      </c>
      <c r="BQ21" s="197">
        <f t="shared" si="19"/>
        <v>0</v>
      </c>
      <c r="BR21" s="197">
        <f t="shared" si="19"/>
        <v>0</v>
      </c>
      <c r="BS21" s="197">
        <f t="shared" si="19"/>
        <v>0</v>
      </c>
      <c r="BT21" s="197">
        <f t="shared" si="19"/>
        <v>0</v>
      </c>
      <c r="BU21" s="197">
        <f t="shared" si="19"/>
        <v>0</v>
      </c>
      <c r="BV21" s="197">
        <f t="shared" si="19"/>
        <v>0</v>
      </c>
      <c r="BW21" s="197">
        <f t="shared" si="19"/>
        <v>0</v>
      </c>
      <c r="BX21" s="197">
        <f t="shared" si="19"/>
        <v>0</v>
      </c>
      <c r="BY21" s="197">
        <f t="shared" si="19"/>
        <v>0</v>
      </c>
      <c r="BZ21" s="197">
        <f t="shared" si="19"/>
        <v>0</v>
      </c>
      <c r="CA21" s="197">
        <f t="shared" si="19"/>
        <v>0</v>
      </c>
      <c r="CB21" s="197">
        <f t="shared" si="19"/>
        <v>0</v>
      </c>
      <c r="CC21" s="197">
        <f t="shared" si="19"/>
        <v>0</v>
      </c>
      <c r="CD21" s="197">
        <f t="shared" si="19"/>
        <v>0</v>
      </c>
      <c r="CE21" s="197">
        <f t="shared" si="19"/>
        <v>0</v>
      </c>
      <c r="CF21" s="197">
        <f t="shared" si="19"/>
        <v>0</v>
      </c>
      <c r="CG21" s="197">
        <f t="shared" si="19"/>
        <v>0</v>
      </c>
      <c r="CH21" s="197">
        <f t="shared" si="19"/>
        <v>0</v>
      </c>
      <c r="CI21" s="197">
        <f t="shared" si="19"/>
        <v>0</v>
      </c>
      <c r="CJ21" s="197">
        <f t="shared" si="19"/>
        <v>0</v>
      </c>
      <c r="CK21" s="197">
        <f t="shared" si="19"/>
        <v>0</v>
      </c>
      <c r="CL21" s="197">
        <f t="shared" si="19"/>
        <v>0</v>
      </c>
      <c r="CM21" s="197">
        <f t="shared" si="19"/>
        <v>0</v>
      </c>
      <c r="CN21" s="197">
        <f t="shared" ref="CN21:DC21" si="20">CN11*CN19</f>
        <v>0</v>
      </c>
      <c r="CO21" s="197">
        <f t="shared" si="20"/>
        <v>0</v>
      </c>
      <c r="CP21" s="197">
        <f t="shared" si="20"/>
        <v>0</v>
      </c>
      <c r="CQ21" s="197">
        <f t="shared" si="20"/>
        <v>0</v>
      </c>
      <c r="CR21" s="197">
        <f t="shared" si="20"/>
        <v>0</v>
      </c>
      <c r="CS21" s="197">
        <f t="shared" si="20"/>
        <v>0</v>
      </c>
      <c r="CT21" s="197">
        <f t="shared" si="20"/>
        <v>0</v>
      </c>
      <c r="CU21" s="197">
        <f t="shared" si="20"/>
        <v>0</v>
      </c>
      <c r="CV21" s="197">
        <f t="shared" si="20"/>
        <v>0</v>
      </c>
      <c r="CW21" s="197">
        <f t="shared" si="20"/>
        <v>0</v>
      </c>
      <c r="CX21" s="197">
        <f t="shared" si="20"/>
        <v>0</v>
      </c>
      <c r="CY21" s="197">
        <f t="shared" si="20"/>
        <v>0</v>
      </c>
      <c r="CZ21" s="197">
        <f t="shared" si="20"/>
        <v>0</v>
      </c>
      <c r="DA21" s="197">
        <f t="shared" si="20"/>
        <v>0</v>
      </c>
      <c r="DB21" s="197">
        <f t="shared" si="20"/>
        <v>0</v>
      </c>
      <c r="DC21" s="197">
        <f t="shared" si="20"/>
        <v>0</v>
      </c>
    </row>
    <row r="23" spans="2:107" x14ac:dyDescent="0.15">
      <c r="B23" s="1137" t="s">
        <v>849</v>
      </c>
      <c r="C23" s="1138"/>
      <c r="D23" s="1138"/>
      <c r="E23" s="1138"/>
      <c r="F23" s="1155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</row>
    <row r="24" spans="2:107" s="376" customFormat="1" x14ac:dyDescent="0.15">
      <c r="B24" s="175"/>
      <c r="C24" s="176"/>
      <c r="D24" s="176"/>
      <c r="E24" s="176"/>
      <c r="F24" s="177"/>
      <c r="G24" s="178" t="s">
        <v>31</v>
      </c>
      <c r="H24" s="179" t="s">
        <v>416</v>
      </c>
      <c r="I24" s="179" t="s">
        <v>417</v>
      </c>
      <c r="J24" s="179" t="s">
        <v>418</v>
      </c>
      <c r="K24" s="179" t="s">
        <v>419</v>
      </c>
      <c r="L24" s="179" t="s">
        <v>420</v>
      </c>
      <c r="M24" s="179" t="s">
        <v>421</v>
      </c>
      <c r="N24" s="179" t="s">
        <v>422</v>
      </c>
      <c r="O24" s="179" t="s">
        <v>423</v>
      </c>
      <c r="P24" s="179" t="s">
        <v>424</v>
      </c>
      <c r="Q24" s="179" t="s">
        <v>425</v>
      </c>
      <c r="R24" s="179" t="s">
        <v>426</v>
      </c>
      <c r="S24" s="179" t="s">
        <v>427</v>
      </c>
      <c r="T24" s="179" t="s">
        <v>428</v>
      </c>
      <c r="U24" s="179" t="s">
        <v>429</v>
      </c>
      <c r="V24" s="179" t="s">
        <v>430</v>
      </c>
      <c r="W24" s="179" t="s">
        <v>431</v>
      </c>
      <c r="X24" s="179" t="s">
        <v>432</v>
      </c>
      <c r="Y24" s="179" t="s">
        <v>433</v>
      </c>
      <c r="Z24" s="179" t="s">
        <v>434</v>
      </c>
      <c r="AA24" s="179" t="s">
        <v>435</v>
      </c>
      <c r="AB24" s="179" t="s">
        <v>1615</v>
      </c>
      <c r="AC24" s="179" t="s">
        <v>1616</v>
      </c>
      <c r="AD24" s="179" t="s">
        <v>1617</v>
      </c>
      <c r="AE24" s="179" t="s">
        <v>1618</v>
      </c>
      <c r="AF24" s="179" t="s">
        <v>1619</v>
      </c>
      <c r="AG24" s="179" t="s">
        <v>1620</v>
      </c>
      <c r="AH24" s="179" t="s">
        <v>1621</v>
      </c>
      <c r="AI24" s="179" t="s">
        <v>1622</v>
      </c>
      <c r="AJ24" s="179" t="s">
        <v>1623</v>
      </c>
      <c r="AK24" s="179" t="s">
        <v>1624</v>
      </c>
      <c r="AL24" s="179" t="s">
        <v>1625</v>
      </c>
      <c r="AM24" s="179" t="s">
        <v>1626</v>
      </c>
      <c r="AN24" s="179" t="s">
        <v>1627</v>
      </c>
      <c r="AO24" s="179" t="s">
        <v>1628</v>
      </c>
      <c r="AP24" s="179" t="s">
        <v>1629</v>
      </c>
      <c r="AQ24" s="179" t="s">
        <v>1630</v>
      </c>
      <c r="AR24" s="179" t="s">
        <v>1631</v>
      </c>
      <c r="AS24" s="179" t="s">
        <v>1632</v>
      </c>
      <c r="AT24" s="179" t="s">
        <v>1633</v>
      </c>
      <c r="AU24" s="179" t="s">
        <v>1634</v>
      </c>
      <c r="AV24" s="179" t="s">
        <v>1635</v>
      </c>
      <c r="AW24" s="179" t="s">
        <v>1636</v>
      </c>
      <c r="AX24" s="179" t="s">
        <v>1637</v>
      </c>
      <c r="AY24" s="179" t="s">
        <v>1638</v>
      </c>
      <c r="AZ24" s="179" t="s">
        <v>1639</v>
      </c>
      <c r="BA24" s="179" t="s">
        <v>1640</v>
      </c>
      <c r="BB24" s="179" t="s">
        <v>1641</v>
      </c>
      <c r="BC24" s="179" t="s">
        <v>1642</v>
      </c>
      <c r="BD24" s="179" t="s">
        <v>1643</v>
      </c>
      <c r="BE24" s="179" t="s">
        <v>1644</v>
      </c>
      <c r="BF24" s="179" t="s">
        <v>1645</v>
      </c>
      <c r="BG24" s="179" t="s">
        <v>1646</v>
      </c>
      <c r="BH24" s="179" t="s">
        <v>1647</v>
      </c>
      <c r="BI24" s="179" t="s">
        <v>1648</v>
      </c>
      <c r="BJ24" s="179" t="s">
        <v>1649</v>
      </c>
      <c r="BK24" s="179" t="s">
        <v>1650</v>
      </c>
      <c r="BL24" s="179" t="s">
        <v>1651</v>
      </c>
      <c r="BM24" s="179" t="s">
        <v>1652</v>
      </c>
      <c r="BN24" s="179" t="s">
        <v>1653</v>
      </c>
      <c r="BO24" s="179" t="s">
        <v>1654</v>
      </c>
      <c r="BP24" s="179" t="s">
        <v>1655</v>
      </c>
      <c r="BQ24" s="179" t="s">
        <v>1656</v>
      </c>
      <c r="BR24" s="179" t="s">
        <v>1657</v>
      </c>
      <c r="BS24" s="179" t="s">
        <v>1658</v>
      </c>
      <c r="BT24" s="179" t="s">
        <v>1659</v>
      </c>
      <c r="BU24" s="179" t="s">
        <v>1660</v>
      </c>
      <c r="BV24" s="179" t="s">
        <v>1661</v>
      </c>
      <c r="BW24" s="179" t="s">
        <v>1662</v>
      </c>
      <c r="BX24" s="179" t="s">
        <v>1663</v>
      </c>
      <c r="BY24" s="179" t="s">
        <v>1664</v>
      </c>
      <c r="BZ24" s="179" t="s">
        <v>1665</v>
      </c>
      <c r="CA24" s="179" t="s">
        <v>1666</v>
      </c>
      <c r="CB24" s="179" t="s">
        <v>1667</v>
      </c>
      <c r="CC24" s="179" t="s">
        <v>1668</v>
      </c>
      <c r="CD24" s="179" t="s">
        <v>1669</v>
      </c>
      <c r="CE24" s="179" t="s">
        <v>1670</v>
      </c>
      <c r="CF24" s="179" t="s">
        <v>1671</v>
      </c>
      <c r="CG24" s="179" t="s">
        <v>1672</v>
      </c>
      <c r="CH24" s="179" t="s">
        <v>1673</v>
      </c>
      <c r="CI24" s="179" t="s">
        <v>1674</v>
      </c>
      <c r="CJ24" s="179" t="s">
        <v>1675</v>
      </c>
      <c r="CK24" s="179" t="s">
        <v>1676</v>
      </c>
      <c r="CL24" s="179" t="s">
        <v>1677</v>
      </c>
      <c r="CM24" s="179" t="s">
        <v>1678</v>
      </c>
      <c r="CN24" s="179" t="s">
        <v>1679</v>
      </c>
      <c r="CO24" s="179" t="s">
        <v>1680</v>
      </c>
      <c r="CP24" s="179" t="s">
        <v>1681</v>
      </c>
      <c r="CQ24" s="179" t="s">
        <v>1682</v>
      </c>
      <c r="CR24" s="179" t="s">
        <v>1683</v>
      </c>
      <c r="CS24" s="179" t="s">
        <v>1684</v>
      </c>
      <c r="CT24" s="179" t="s">
        <v>1685</v>
      </c>
      <c r="CU24" s="179" t="s">
        <v>1686</v>
      </c>
      <c r="CV24" s="179" t="s">
        <v>1687</v>
      </c>
      <c r="CW24" s="179" t="s">
        <v>1688</v>
      </c>
      <c r="CX24" s="179" t="s">
        <v>1689</v>
      </c>
      <c r="CY24" s="179" t="s">
        <v>1690</v>
      </c>
      <c r="CZ24" s="179" t="s">
        <v>1691</v>
      </c>
      <c r="DA24" s="179" t="s">
        <v>1692</v>
      </c>
      <c r="DB24" s="179" t="s">
        <v>1693</v>
      </c>
      <c r="DC24" s="179" t="s">
        <v>1694</v>
      </c>
    </row>
    <row r="25" spans="2:107" x14ac:dyDescent="0.15">
      <c r="B25" s="175">
        <f>B21+1</f>
        <v>11</v>
      </c>
      <c r="C25" s="180" t="s">
        <v>352</v>
      </c>
      <c r="D25" s="180"/>
      <c r="E25" s="181"/>
      <c r="F25" s="182"/>
      <c r="G25" s="183"/>
      <c r="H25" s="717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  <c r="BF25" s="618"/>
      <c r="BG25" s="618"/>
      <c r="BH25" s="618"/>
      <c r="BI25" s="618"/>
      <c r="BJ25" s="618"/>
      <c r="BK25" s="618"/>
      <c r="BL25" s="618"/>
      <c r="BM25" s="618"/>
      <c r="BN25" s="618"/>
      <c r="BO25" s="618"/>
      <c r="BP25" s="618"/>
      <c r="BQ25" s="618"/>
      <c r="BR25" s="618"/>
      <c r="BS25" s="618"/>
      <c r="BT25" s="618"/>
      <c r="BU25" s="618"/>
      <c r="BV25" s="618"/>
      <c r="BW25" s="618"/>
      <c r="BX25" s="618"/>
      <c r="BY25" s="618"/>
      <c r="BZ25" s="618"/>
      <c r="CA25" s="618"/>
      <c r="CB25" s="618"/>
      <c r="CC25" s="618"/>
      <c r="CD25" s="618"/>
      <c r="CE25" s="618"/>
      <c r="CF25" s="618"/>
      <c r="CG25" s="618"/>
      <c r="CH25" s="618"/>
      <c r="CI25" s="618"/>
      <c r="CJ25" s="618"/>
      <c r="CK25" s="618"/>
      <c r="CL25" s="618"/>
      <c r="CM25" s="618"/>
      <c r="CN25" s="618"/>
      <c r="CO25" s="618"/>
      <c r="CP25" s="618"/>
      <c r="CQ25" s="618"/>
      <c r="CR25" s="618"/>
      <c r="CS25" s="618"/>
      <c r="CT25" s="618"/>
      <c r="CU25" s="618"/>
      <c r="CV25" s="618"/>
      <c r="CW25" s="618"/>
      <c r="CX25" s="618"/>
      <c r="CY25" s="618"/>
      <c r="CZ25" s="618"/>
      <c r="DA25" s="618"/>
      <c r="DB25" s="618"/>
      <c r="DC25" s="618"/>
    </row>
    <row r="26" spans="2:107" ht="17" x14ac:dyDescent="0.15">
      <c r="B26" s="175">
        <f>B25+1</f>
        <v>12</v>
      </c>
      <c r="C26" s="180" t="s">
        <v>436</v>
      </c>
      <c r="D26" s="180"/>
      <c r="E26" s="185" t="s">
        <v>437</v>
      </c>
      <c r="F26" s="186" t="s">
        <v>400</v>
      </c>
      <c r="G26" s="188">
        <f>SUM(H26:DC26)</f>
        <v>0</v>
      </c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598"/>
      <c r="BL26" s="598"/>
      <c r="BM26" s="598"/>
      <c r="BN26" s="598"/>
      <c r="BO26" s="598"/>
      <c r="BP26" s="598"/>
      <c r="BQ26" s="598"/>
      <c r="BR26" s="598"/>
      <c r="BS26" s="598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598"/>
      <c r="CE26" s="598"/>
      <c r="CF26" s="598"/>
      <c r="CG26" s="598"/>
      <c r="CH26" s="598"/>
      <c r="CI26" s="598"/>
      <c r="CJ26" s="598"/>
      <c r="CK26" s="598"/>
      <c r="CL26" s="598"/>
      <c r="CM26" s="598"/>
      <c r="CN26" s="598"/>
      <c r="CO26" s="598"/>
      <c r="CP26" s="598"/>
      <c r="CQ26" s="598"/>
      <c r="CR26" s="598"/>
      <c r="CS26" s="598"/>
      <c r="CT26" s="598"/>
      <c r="CU26" s="598"/>
      <c r="CV26" s="598"/>
      <c r="CW26" s="598"/>
      <c r="CX26" s="598"/>
      <c r="CY26" s="598"/>
      <c r="CZ26" s="598"/>
      <c r="DA26" s="598"/>
      <c r="DB26" s="598"/>
      <c r="DC26" s="598"/>
    </row>
    <row r="27" spans="2:107" ht="17" x14ac:dyDescent="0.15">
      <c r="B27" s="175">
        <f>B26+1</f>
        <v>13</v>
      </c>
      <c r="C27" s="180" t="s">
        <v>438</v>
      </c>
      <c r="D27" s="180"/>
      <c r="E27" s="185" t="s">
        <v>439</v>
      </c>
      <c r="F27" s="186" t="s">
        <v>445</v>
      </c>
      <c r="G27" s="188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39"/>
      <c r="V27" s="639"/>
      <c r="W27" s="639"/>
      <c r="X27" s="639"/>
      <c r="Y27" s="639"/>
      <c r="Z27" s="639"/>
      <c r="AA27" s="639"/>
      <c r="AB27" s="639"/>
      <c r="AC27" s="639"/>
      <c r="AD27" s="639"/>
      <c r="AE27" s="639"/>
      <c r="AF27" s="639"/>
      <c r="AG27" s="639"/>
      <c r="AH27" s="639"/>
      <c r="AI27" s="639"/>
      <c r="AJ27" s="639"/>
      <c r="AK27" s="639"/>
      <c r="AL27" s="639"/>
      <c r="AM27" s="639"/>
      <c r="AN27" s="639"/>
      <c r="AO27" s="639"/>
      <c r="AP27" s="639"/>
      <c r="AQ27" s="639"/>
      <c r="AR27" s="639"/>
      <c r="AS27" s="639"/>
      <c r="AT27" s="639"/>
      <c r="AU27" s="639"/>
      <c r="AV27" s="639"/>
      <c r="AW27" s="639"/>
      <c r="AX27" s="639"/>
      <c r="AY27" s="639"/>
      <c r="AZ27" s="639"/>
      <c r="BA27" s="639"/>
      <c r="BB27" s="639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639"/>
      <c r="CH27" s="639"/>
      <c r="CI27" s="639"/>
      <c r="CJ27" s="639"/>
      <c r="CK27" s="639"/>
      <c r="CL27" s="639"/>
      <c r="CM27" s="639"/>
      <c r="CN27" s="63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</row>
    <row r="28" spans="2:107" ht="17" x14ac:dyDescent="0.15">
      <c r="B28" s="175">
        <f>B27+1</f>
        <v>14</v>
      </c>
      <c r="C28" s="180" t="s">
        <v>16</v>
      </c>
      <c r="D28" s="180"/>
      <c r="E28" s="185"/>
      <c r="F28" s="186" t="s">
        <v>399</v>
      </c>
      <c r="G28" s="188">
        <f>SUM(H28:DC28)</f>
        <v>0</v>
      </c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598"/>
      <c r="CP28" s="598"/>
      <c r="CQ28" s="598"/>
      <c r="CR28" s="598"/>
      <c r="CS28" s="598"/>
      <c r="CT28" s="598"/>
      <c r="CU28" s="598"/>
      <c r="CV28" s="598"/>
      <c r="CW28" s="598"/>
      <c r="CX28" s="598"/>
      <c r="CY28" s="598"/>
      <c r="CZ28" s="598"/>
      <c r="DA28" s="598"/>
      <c r="DB28" s="598"/>
      <c r="DC28" s="598"/>
    </row>
    <row r="29" spans="2:107" ht="17" x14ac:dyDescent="0.15">
      <c r="B29" s="175">
        <f>B28+1</f>
        <v>15</v>
      </c>
      <c r="C29" s="180" t="s">
        <v>361</v>
      </c>
      <c r="D29" s="180"/>
      <c r="E29" s="185" t="s">
        <v>362</v>
      </c>
      <c r="F29" s="186" t="s">
        <v>384</v>
      </c>
      <c r="G29" s="195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7" x14ac:dyDescent="0.15">
      <c r="B30" s="1186">
        <f>B29+1</f>
        <v>16</v>
      </c>
      <c r="C30" s="180" t="s">
        <v>441</v>
      </c>
      <c r="D30" s="180"/>
      <c r="E30" s="185"/>
      <c r="F30" s="186" t="s">
        <v>446</v>
      </c>
      <c r="G30" s="195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  <c r="S30" s="639"/>
      <c r="T30" s="639"/>
      <c r="U30" s="639"/>
      <c r="V30" s="639"/>
      <c r="W30" s="639"/>
      <c r="X30" s="639"/>
      <c r="Y30" s="639"/>
      <c r="Z30" s="639"/>
      <c r="AA30" s="639"/>
      <c r="AB30" s="639"/>
      <c r="AC30" s="639"/>
      <c r="AD30" s="639"/>
      <c r="AE30" s="639"/>
      <c r="AF30" s="639"/>
      <c r="AG30" s="639"/>
      <c r="AH30" s="639"/>
      <c r="AI30" s="639"/>
      <c r="AJ30" s="639"/>
      <c r="AK30" s="639"/>
      <c r="AL30" s="639"/>
      <c r="AM30" s="639"/>
      <c r="AN30" s="639"/>
      <c r="AO30" s="639"/>
      <c r="AP30" s="639"/>
      <c r="AQ30" s="639"/>
      <c r="AR30" s="639"/>
      <c r="AS30" s="639"/>
      <c r="AT30" s="639"/>
      <c r="AU30" s="639"/>
      <c r="AV30" s="639"/>
      <c r="AW30" s="639"/>
      <c r="AX30" s="639"/>
      <c r="AY30" s="639"/>
      <c r="AZ30" s="639"/>
      <c r="BA30" s="639"/>
      <c r="BB30" s="639"/>
      <c r="BC30" s="639"/>
      <c r="BD30" s="639"/>
      <c r="BE30" s="639"/>
      <c r="BF30" s="639"/>
      <c r="BG30" s="639"/>
      <c r="BH30" s="639"/>
      <c r="BI30" s="639"/>
      <c r="BJ30" s="639"/>
      <c r="BK30" s="639"/>
      <c r="BL30" s="639"/>
      <c r="BM30" s="639"/>
      <c r="BN30" s="639"/>
      <c r="BO30" s="639"/>
      <c r="BP30" s="639"/>
      <c r="BQ30" s="639"/>
      <c r="BR30" s="639"/>
      <c r="BS30" s="639"/>
      <c r="BT30" s="639"/>
      <c r="BU30" s="639"/>
      <c r="BV30" s="639"/>
      <c r="BW30" s="639"/>
      <c r="BX30" s="639"/>
      <c r="BY30" s="639"/>
      <c r="BZ30" s="639"/>
      <c r="CA30" s="639"/>
      <c r="CB30" s="639"/>
      <c r="CC30" s="639"/>
      <c r="CD30" s="639"/>
      <c r="CE30" s="639"/>
      <c r="CF30" s="639"/>
      <c r="CG30" s="639"/>
      <c r="CH30" s="639"/>
      <c r="CI30" s="639"/>
      <c r="CJ30" s="639"/>
      <c r="CK30" s="639"/>
      <c r="CL30" s="639"/>
      <c r="CM30" s="639"/>
      <c r="CN30" s="639"/>
      <c r="CO30" s="639"/>
      <c r="CP30" s="639"/>
      <c r="CQ30" s="639"/>
      <c r="CR30" s="639"/>
      <c r="CS30" s="639"/>
      <c r="CT30" s="639"/>
      <c r="CU30" s="639"/>
      <c r="CV30" s="639"/>
      <c r="CW30" s="639"/>
      <c r="CX30" s="639"/>
      <c r="CY30" s="639"/>
      <c r="CZ30" s="639"/>
      <c r="DA30" s="639"/>
      <c r="DB30" s="639"/>
      <c r="DC30" s="639"/>
    </row>
    <row r="31" spans="2:107" ht="17" x14ac:dyDescent="0.15">
      <c r="B31" s="1188"/>
      <c r="C31" s="180" t="s">
        <v>443</v>
      </c>
      <c r="D31" s="180"/>
      <c r="E31" s="185" t="s">
        <v>362</v>
      </c>
      <c r="F31" s="186" t="s">
        <v>447</v>
      </c>
      <c r="G31" s="195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15">
      <c r="B32" s="1186">
        <f>B30+1</f>
        <v>17</v>
      </c>
      <c r="C32" s="180" t="s">
        <v>364</v>
      </c>
      <c r="D32" s="180"/>
      <c r="E32" s="185" t="s">
        <v>365</v>
      </c>
      <c r="F32" s="186"/>
      <c r="G32" s="190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  <c r="AC32" s="596"/>
      <c r="AD32" s="596"/>
      <c r="AE32" s="596"/>
      <c r="AF32" s="596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96"/>
      <c r="BB32" s="596"/>
      <c r="BC32" s="596"/>
      <c r="BD32" s="596"/>
      <c r="BE32" s="596"/>
      <c r="BF32" s="596"/>
      <c r="BG32" s="596"/>
      <c r="BH32" s="596"/>
      <c r="BI32" s="596"/>
      <c r="BJ32" s="596"/>
      <c r="BK32" s="596"/>
      <c r="BL32" s="596"/>
      <c r="BM32" s="596"/>
      <c r="BN32" s="596"/>
      <c r="BO32" s="596"/>
      <c r="BP32" s="596"/>
      <c r="BQ32" s="596"/>
      <c r="BR32" s="596"/>
      <c r="BS32" s="596"/>
      <c r="BT32" s="596"/>
      <c r="BU32" s="596"/>
      <c r="BV32" s="596"/>
      <c r="BW32" s="596"/>
      <c r="BX32" s="596"/>
      <c r="BY32" s="596"/>
      <c r="BZ32" s="596"/>
      <c r="CA32" s="596"/>
      <c r="CB32" s="596"/>
      <c r="CC32" s="596"/>
      <c r="CD32" s="596"/>
      <c r="CE32" s="596"/>
      <c r="CF32" s="596"/>
      <c r="CG32" s="596"/>
      <c r="CH32" s="596"/>
      <c r="CI32" s="596"/>
      <c r="CJ32" s="596"/>
      <c r="CK32" s="596"/>
      <c r="CL32" s="596"/>
      <c r="CM32" s="596"/>
      <c r="CN32" s="596"/>
      <c r="CO32" s="596"/>
      <c r="CP32" s="596"/>
      <c r="CQ32" s="596"/>
      <c r="CR32" s="596"/>
      <c r="CS32" s="596"/>
      <c r="CT32" s="596"/>
      <c r="CU32" s="596"/>
      <c r="CV32" s="596"/>
      <c r="CW32" s="596"/>
      <c r="CX32" s="596"/>
      <c r="CY32" s="596"/>
      <c r="CZ32" s="596"/>
      <c r="DA32" s="596"/>
      <c r="DB32" s="596"/>
      <c r="DC32" s="596"/>
    </row>
    <row r="33" spans="2:107" x14ac:dyDescent="0.15">
      <c r="B33" s="1187"/>
      <c r="C33" s="191" t="s">
        <v>366</v>
      </c>
      <c r="D33" s="191"/>
      <c r="E33" s="192" t="s">
        <v>367</v>
      </c>
      <c r="F33" s="186"/>
      <c r="G33" s="190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  <c r="BF33" s="597"/>
      <c r="BG33" s="597"/>
      <c r="BH33" s="597"/>
      <c r="BI33" s="597"/>
      <c r="BJ33" s="597"/>
      <c r="BK33" s="597"/>
      <c r="BL33" s="597"/>
      <c r="BM33" s="597"/>
      <c r="BN33" s="597"/>
      <c r="BO33" s="597"/>
      <c r="BP33" s="597"/>
      <c r="BQ33" s="597"/>
      <c r="BR33" s="597"/>
      <c r="BS33" s="597"/>
      <c r="BT33" s="597"/>
      <c r="BU33" s="597"/>
      <c r="BV33" s="597"/>
      <c r="BW33" s="597"/>
      <c r="BX33" s="597"/>
      <c r="BY33" s="597"/>
      <c r="BZ33" s="597"/>
      <c r="CA33" s="597"/>
      <c r="CB33" s="597"/>
      <c r="CC33" s="597"/>
      <c r="CD33" s="597"/>
      <c r="CE33" s="597"/>
      <c r="CF33" s="597"/>
      <c r="CG33" s="597"/>
      <c r="CH33" s="597"/>
      <c r="CI33" s="597"/>
      <c r="CJ33" s="597"/>
      <c r="CK33" s="597"/>
      <c r="CL33" s="597"/>
      <c r="CM33" s="597"/>
      <c r="CN33" s="597"/>
      <c r="CO33" s="597"/>
      <c r="CP33" s="597"/>
      <c r="CQ33" s="597"/>
      <c r="CR33" s="597"/>
      <c r="CS33" s="597"/>
      <c r="CT33" s="597"/>
      <c r="CU33" s="597"/>
      <c r="CV33" s="597"/>
      <c r="CW33" s="597"/>
      <c r="CX33" s="597"/>
      <c r="CY33" s="597"/>
      <c r="CZ33" s="597"/>
      <c r="DA33" s="597"/>
      <c r="DB33" s="597"/>
      <c r="DC33" s="597"/>
    </row>
    <row r="34" spans="2:107" ht="17" x14ac:dyDescent="0.15">
      <c r="B34" s="1188"/>
      <c r="C34" s="180" t="s">
        <v>368</v>
      </c>
      <c r="D34" s="180"/>
      <c r="E34" s="185" t="s">
        <v>369</v>
      </c>
      <c r="F34" s="186" t="s">
        <v>385</v>
      </c>
      <c r="G34" s="190"/>
      <c r="H34" s="193">
        <f>H32*H33</f>
        <v>0</v>
      </c>
      <c r="I34" s="193">
        <f t="shared" ref="I34:AA34" si="27">I32*I33</f>
        <v>0</v>
      </c>
      <c r="J34" s="193">
        <f t="shared" si="27"/>
        <v>0</v>
      </c>
      <c r="K34" s="193">
        <f t="shared" si="27"/>
        <v>0</v>
      </c>
      <c r="L34" s="193">
        <f t="shared" si="27"/>
        <v>0</v>
      </c>
      <c r="M34" s="193">
        <f t="shared" si="27"/>
        <v>0</v>
      </c>
      <c r="N34" s="193">
        <f t="shared" si="27"/>
        <v>0</v>
      </c>
      <c r="O34" s="193">
        <f t="shared" si="27"/>
        <v>0</v>
      </c>
      <c r="P34" s="193">
        <f t="shared" si="27"/>
        <v>0</v>
      </c>
      <c r="Q34" s="193">
        <f t="shared" si="27"/>
        <v>0</v>
      </c>
      <c r="R34" s="193">
        <f t="shared" si="27"/>
        <v>0</v>
      </c>
      <c r="S34" s="193">
        <f t="shared" si="27"/>
        <v>0</v>
      </c>
      <c r="T34" s="193">
        <f t="shared" si="27"/>
        <v>0</v>
      </c>
      <c r="U34" s="193">
        <f t="shared" si="27"/>
        <v>0</v>
      </c>
      <c r="V34" s="193">
        <f t="shared" si="27"/>
        <v>0</v>
      </c>
      <c r="W34" s="193">
        <f t="shared" si="27"/>
        <v>0</v>
      </c>
      <c r="X34" s="193">
        <f t="shared" si="27"/>
        <v>0</v>
      </c>
      <c r="Y34" s="193">
        <f t="shared" si="27"/>
        <v>0</v>
      </c>
      <c r="Z34" s="193">
        <f t="shared" si="27"/>
        <v>0</v>
      </c>
      <c r="AA34" s="193">
        <f t="shared" si="27"/>
        <v>0</v>
      </c>
      <c r="AB34" s="193">
        <f t="shared" ref="AB34:CM34" si="28">AB32*AB33</f>
        <v>0</v>
      </c>
      <c r="AC34" s="193">
        <f t="shared" si="28"/>
        <v>0</v>
      </c>
      <c r="AD34" s="193">
        <f t="shared" si="28"/>
        <v>0</v>
      </c>
      <c r="AE34" s="193">
        <f t="shared" si="28"/>
        <v>0</v>
      </c>
      <c r="AF34" s="193">
        <f t="shared" si="28"/>
        <v>0</v>
      </c>
      <c r="AG34" s="193">
        <f t="shared" si="28"/>
        <v>0</v>
      </c>
      <c r="AH34" s="193">
        <f t="shared" si="28"/>
        <v>0</v>
      </c>
      <c r="AI34" s="193">
        <f t="shared" si="28"/>
        <v>0</v>
      </c>
      <c r="AJ34" s="193">
        <f t="shared" si="28"/>
        <v>0</v>
      </c>
      <c r="AK34" s="193">
        <f t="shared" si="28"/>
        <v>0</v>
      </c>
      <c r="AL34" s="193">
        <f t="shared" si="28"/>
        <v>0</v>
      </c>
      <c r="AM34" s="193">
        <f t="shared" si="28"/>
        <v>0</v>
      </c>
      <c r="AN34" s="193">
        <f t="shared" si="28"/>
        <v>0</v>
      </c>
      <c r="AO34" s="193">
        <f t="shared" si="28"/>
        <v>0</v>
      </c>
      <c r="AP34" s="193">
        <f t="shared" si="28"/>
        <v>0</v>
      </c>
      <c r="AQ34" s="193">
        <f t="shared" si="28"/>
        <v>0</v>
      </c>
      <c r="AR34" s="193">
        <f t="shared" si="28"/>
        <v>0</v>
      </c>
      <c r="AS34" s="193">
        <f t="shared" si="28"/>
        <v>0</v>
      </c>
      <c r="AT34" s="193">
        <f t="shared" si="28"/>
        <v>0</v>
      </c>
      <c r="AU34" s="193">
        <f t="shared" si="28"/>
        <v>0</v>
      </c>
      <c r="AV34" s="193">
        <f t="shared" si="28"/>
        <v>0</v>
      </c>
      <c r="AW34" s="193">
        <f t="shared" si="28"/>
        <v>0</v>
      </c>
      <c r="AX34" s="193">
        <f t="shared" si="28"/>
        <v>0</v>
      </c>
      <c r="AY34" s="193">
        <f t="shared" si="28"/>
        <v>0</v>
      </c>
      <c r="AZ34" s="193">
        <f t="shared" si="28"/>
        <v>0</v>
      </c>
      <c r="BA34" s="193">
        <f t="shared" si="28"/>
        <v>0</v>
      </c>
      <c r="BB34" s="193">
        <f t="shared" si="28"/>
        <v>0</v>
      </c>
      <c r="BC34" s="193">
        <f t="shared" si="28"/>
        <v>0</v>
      </c>
      <c r="BD34" s="193">
        <f t="shared" si="28"/>
        <v>0</v>
      </c>
      <c r="BE34" s="193">
        <f t="shared" si="28"/>
        <v>0</v>
      </c>
      <c r="BF34" s="193">
        <f t="shared" si="28"/>
        <v>0</v>
      </c>
      <c r="BG34" s="193">
        <f t="shared" si="28"/>
        <v>0</v>
      </c>
      <c r="BH34" s="193">
        <f t="shared" si="28"/>
        <v>0</v>
      </c>
      <c r="BI34" s="193">
        <f t="shared" si="28"/>
        <v>0</v>
      </c>
      <c r="BJ34" s="193">
        <f t="shared" si="28"/>
        <v>0</v>
      </c>
      <c r="BK34" s="193">
        <f t="shared" si="28"/>
        <v>0</v>
      </c>
      <c r="BL34" s="193">
        <f t="shared" si="28"/>
        <v>0</v>
      </c>
      <c r="BM34" s="193">
        <f t="shared" si="28"/>
        <v>0</v>
      </c>
      <c r="BN34" s="193">
        <f t="shared" si="28"/>
        <v>0</v>
      </c>
      <c r="BO34" s="193">
        <f t="shared" si="28"/>
        <v>0</v>
      </c>
      <c r="BP34" s="193">
        <f t="shared" si="28"/>
        <v>0</v>
      </c>
      <c r="BQ34" s="193">
        <f t="shared" si="28"/>
        <v>0</v>
      </c>
      <c r="BR34" s="193">
        <f t="shared" si="28"/>
        <v>0</v>
      </c>
      <c r="BS34" s="193">
        <f t="shared" si="28"/>
        <v>0</v>
      </c>
      <c r="BT34" s="193">
        <f t="shared" si="28"/>
        <v>0</v>
      </c>
      <c r="BU34" s="193">
        <f t="shared" si="28"/>
        <v>0</v>
      </c>
      <c r="BV34" s="193">
        <f t="shared" si="28"/>
        <v>0</v>
      </c>
      <c r="BW34" s="193">
        <f t="shared" si="28"/>
        <v>0</v>
      </c>
      <c r="BX34" s="193">
        <f t="shared" si="28"/>
        <v>0</v>
      </c>
      <c r="BY34" s="193">
        <f t="shared" si="28"/>
        <v>0</v>
      </c>
      <c r="BZ34" s="193">
        <f t="shared" si="28"/>
        <v>0</v>
      </c>
      <c r="CA34" s="193">
        <f t="shared" si="28"/>
        <v>0</v>
      </c>
      <c r="CB34" s="193">
        <f t="shared" si="28"/>
        <v>0</v>
      </c>
      <c r="CC34" s="193">
        <f t="shared" si="28"/>
        <v>0</v>
      </c>
      <c r="CD34" s="193">
        <f t="shared" si="28"/>
        <v>0</v>
      </c>
      <c r="CE34" s="193">
        <f t="shared" si="28"/>
        <v>0</v>
      </c>
      <c r="CF34" s="193">
        <f t="shared" si="28"/>
        <v>0</v>
      </c>
      <c r="CG34" s="193">
        <f t="shared" si="28"/>
        <v>0</v>
      </c>
      <c r="CH34" s="193">
        <f t="shared" si="28"/>
        <v>0</v>
      </c>
      <c r="CI34" s="193">
        <f t="shared" si="28"/>
        <v>0</v>
      </c>
      <c r="CJ34" s="193">
        <f t="shared" si="28"/>
        <v>0</v>
      </c>
      <c r="CK34" s="193">
        <f t="shared" si="28"/>
        <v>0</v>
      </c>
      <c r="CL34" s="193">
        <f t="shared" si="28"/>
        <v>0</v>
      </c>
      <c r="CM34" s="193">
        <f t="shared" si="28"/>
        <v>0</v>
      </c>
      <c r="CN34" s="193">
        <f t="shared" ref="CN34:DC34" si="29">CN32*CN33</f>
        <v>0</v>
      </c>
      <c r="CO34" s="193">
        <f t="shared" si="29"/>
        <v>0</v>
      </c>
      <c r="CP34" s="193">
        <f t="shared" si="29"/>
        <v>0</v>
      </c>
      <c r="CQ34" s="193">
        <f t="shared" si="29"/>
        <v>0</v>
      </c>
      <c r="CR34" s="193">
        <f t="shared" si="29"/>
        <v>0</v>
      </c>
      <c r="CS34" s="193">
        <f t="shared" si="29"/>
        <v>0</v>
      </c>
      <c r="CT34" s="193">
        <f t="shared" si="29"/>
        <v>0</v>
      </c>
      <c r="CU34" s="193">
        <f t="shared" si="29"/>
        <v>0</v>
      </c>
      <c r="CV34" s="193">
        <f t="shared" si="29"/>
        <v>0</v>
      </c>
      <c r="CW34" s="193">
        <f t="shared" si="29"/>
        <v>0</v>
      </c>
      <c r="CX34" s="193">
        <f t="shared" si="29"/>
        <v>0</v>
      </c>
      <c r="CY34" s="193">
        <f t="shared" si="29"/>
        <v>0</v>
      </c>
      <c r="CZ34" s="193">
        <f t="shared" si="29"/>
        <v>0</v>
      </c>
      <c r="DA34" s="193">
        <f t="shared" si="29"/>
        <v>0</v>
      </c>
      <c r="DB34" s="193">
        <f t="shared" si="29"/>
        <v>0</v>
      </c>
      <c r="DC34" s="193">
        <f t="shared" si="29"/>
        <v>0</v>
      </c>
    </row>
    <row r="35" spans="2:107" x14ac:dyDescent="0.15">
      <c r="B35" s="1186">
        <f>B32+1</f>
        <v>18</v>
      </c>
      <c r="C35" s="180" t="s">
        <v>694</v>
      </c>
      <c r="D35" s="180"/>
      <c r="E35" s="185" t="s">
        <v>272</v>
      </c>
      <c r="F35" s="186" t="s">
        <v>689</v>
      </c>
      <c r="G35" s="283">
        <v>12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  <c r="BF35" s="598"/>
      <c r="BG35" s="598"/>
      <c r="BH35" s="598"/>
      <c r="BI35" s="598"/>
      <c r="BJ35" s="598"/>
      <c r="BK35" s="598"/>
      <c r="BL35" s="598"/>
      <c r="BM35" s="598"/>
      <c r="BN35" s="598"/>
      <c r="BO35" s="598"/>
      <c r="BP35" s="598"/>
      <c r="BQ35" s="598"/>
      <c r="BR35" s="598"/>
      <c r="BS35" s="598"/>
      <c r="BT35" s="598"/>
      <c r="BU35" s="598"/>
      <c r="BV35" s="598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8"/>
      <c r="CH35" s="598"/>
      <c r="CI35" s="598"/>
      <c r="CJ35" s="598"/>
      <c r="CK35" s="598"/>
      <c r="CL35" s="598"/>
      <c r="CM35" s="598"/>
      <c r="CN35" s="598"/>
      <c r="CO35" s="598"/>
      <c r="CP35" s="598"/>
      <c r="CQ35" s="598"/>
      <c r="CR35" s="598"/>
      <c r="CS35" s="598"/>
      <c r="CT35" s="598"/>
      <c r="CU35" s="598"/>
      <c r="CV35" s="598"/>
      <c r="CW35" s="598"/>
      <c r="CX35" s="598"/>
      <c r="CY35" s="598"/>
      <c r="CZ35" s="598"/>
      <c r="DA35" s="598"/>
      <c r="DB35" s="598"/>
      <c r="DC35" s="598"/>
    </row>
    <row r="36" spans="2:107" x14ac:dyDescent="0.15">
      <c r="B36" s="1187"/>
      <c r="C36" s="180" t="s">
        <v>695</v>
      </c>
      <c r="D36" s="180"/>
      <c r="E36" s="181" t="s">
        <v>692</v>
      </c>
      <c r="F36" s="186" t="s">
        <v>690</v>
      </c>
      <c r="G36" s="283">
        <v>22</v>
      </c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  <c r="BF36" s="598"/>
      <c r="BG36" s="598"/>
      <c r="BH36" s="598"/>
      <c r="BI36" s="598"/>
      <c r="BJ36" s="598"/>
      <c r="BK36" s="598"/>
      <c r="BL36" s="598"/>
      <c r="BM36" s="598"/>
      <c r="BN36" s="598"/>
      <c r="BO36" s="598"/>
      <c r="BP36" s="598"/>
      <c r="BQ36" s="598"/>
      <c r="BR36" s="598"/>
      <c r="BS36" s="598"/>
      <c r="BT36" s="598"/>
      <c r="BU36" s="598"/>
      <c r="BV36" s="598"/>
      <c r="BW36" s="598"/>
      <c r="BX36" s="598"/>
      <c r="BY36" s="598"/>
      <c r="BZ36" s="598"/>
      <c r="CA36" s="598"/>
      <c r="CB36" s="598"/>
      <c r="CC36" s="598"/>
      <c r="CD36" s="598"/>
      <c r="CE36" s="598"/>
      <c r="CF36" s="598"/>
      <c r="CG36" s="598"/>
      <c r="CH36" s="598"/>
      <c r="CI36" s="598"/>
      <c r="CJ36" s="598"/>
      <c r="CK36" s="598"/>
      <c r="CL36" s="598"/>
      <c r="CM36" s="598"/>
      <c r="CN36" s="598"/>
      <c r="CO36" s="598"/>
      <c r="CP36" s="598"/>
      <c r="CQ36" s="598"/>
      <c r="CR36" s="598"/>
      <c r="CS36" s="598"/>
      <c r="CT36" s="598"/>
      <c r="CU36" s="598"/>
      <c r="CV36" s="598"/>
      <c r="CW36" s="598"/>
      <c r="CX36" s="598"/>
      <c r="CY36" s="598"/>
      <c r="CZ36" s="598"/>
      <c r="DA36" s="598"/>
      <c r="DB36" s="598"/>
      <c r="DC36" s="598"/>
    </row>
    <row r="37" spans="2:107" x14ac:dyDescent="0.15">
      <c r="B37" s="1187"/>
      <c r="C37" s="180" t="s">
        <v>696</v>
      </c>
      <c r="D37" s="180"/>
      <c r="E37" s="181" t="s">
        <v>693</v>
      </c>
      <c r="F37" s="186" t="s">
        <v>691</v>
      </c>
      <c r="G37" s="283">
        <v>3</v>
      </c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  <c r="AK37" s="598"/>
      <c r="AL37" s="598"/>
      <c r="AM37" s="598"/>
      <c r="AN37" s="598"/>
      <c r="AO37" s="598"/>
      <c r="AP37" s="598"/>
      <c r="AQ37" s="598"/>
      <c r="AR37" s="598"/>
      <c r="AS37" s="598"/>
      <c r="AT37" s="598"/>
      <c r="AU37" s="598"/>
      <c r="AV37" s="598"/>
      <c r="AW37" s="598"/>
      <c r="AX37" s="598"/>
      <c r="AY37" s="598"/>
      <c r="AZ37" s="598"/>
      <c r="BA37" s="598"/>
      <c r="BB37" s="598"/>
      <c r="BC37" s="598"/>
      <c r="BD37" s="598"/>
      <c r="BE37" s="598"/>
      <c r="BF37" s="598"/>
      <c r="BG37" s="598"/>
      <c r="BH37" s="598"/>
      <c r="BI37" s="598"/>
      <c r="BJ37" s="598"/>
      <c r="BK37" s="598"/>
      <c r="BL37" s="598"/>
      <c r="BM37" s="598"/>
      <c r="BN37" s="598"/>
      <c r="BO37" s="598"/>
      <c r="BP37" s="598"/>
      <c r="BQ37" s="598"/>
      <c r="BR37" s="598"/>
      <c r="BS37" s="598"/>
      <c r="BT37" s="598"/>
      <c r="BU37" s="598"/>
      <c r="BV37" s="598"/>
      <c r="BW37" s="598"/>
      <c r="BX37" s="598"/>
      <c r="BY37" s="598"/>
      <c r="BZ37" s="598"/>
      <c r="CA37" s="598"/>
      <c r="CB37" s="598"/>
      <c r="CC37" s="598"/>
      <c r="CD37" s="598"/>
      <c r="CE37" s="598"/>
      <c r="CF37" s="598"/>
      <c r="CG37" s="598"/>
      <c r="CH37" s="598"/>
      <c r="CI37" s="598"/>
      <c r="CJ37" s="598"/>
      <c r="CK37" s="598"/>
      <c r="CL37" s="598"/>
      <c r="CM37" s="598"/>
      <c r="CN37" s="598"/>
      <c r="CO37" s="598"/>
      <c r="CP37" s="598"/>
      <c r="CQ37" s="598"/>
      <c r="CR37" s="598"/>
      <c r="CS37" s="598"/>
      <c r="CT37" s="598"/>
      <c r="CU37" s="598"/>
      <c r="CV37" s="598"/>
      <c r="CW37" s="598"/>
      <c r="CX37" s="598"/>
      <c r="CY37" s="598"/>
      <c r="CZ37" s="598"/>
      <c r="DA37" s="598"/>
      <c r="DB37" s="598"/>
      <c r="DC37" s="598"/>
    </row>
    <row r="38" spans="2:107" ht="17" x14ac:dyDescent="0.15">
      <c r="B38" s="1187"/>
      <c r="C38" s="180" t="s">
        <v>371</v>
      </c>
      <c r="D38" s="180"/>
      <c r="E38" s="185" t="s">
        <v>362</v>
      </c>
      <c r="F38" s="186" t="s">
        <v>386</v>
      </c>
      <c r="G38" s="195">
        <f>SUM(H38:DC38)</f>
        <v>0</v>
      </c>
      <c r="H38" s="194">
        <f>H31*((H35*H36*H37)/($G$35*$G$36*$G$37))</f>
        <v>0</v>
      </c>
      <c r="I38" s="194">
        <f t="shared" ref="I38:AA38" si="30">I31*((I35*I36*I37)/($G$35*$G$36*$G$37))</f>
        <v>0</v>
      </c>
      <c r="J38" s="194">
        <f t="shared" si="30"/>
        <v>0</v>
      </c>
      <c r="K38" s="194">
        <f t="shared" si="30"/>
        <v>0</v>
      </c>
      <c r="L38" s="194">
        <f t="shared" si="30"/>
        <v>0</v>
      </c>
      <c r="M38" s="194">
        <f t="shared" si="30"/>
        <v>0</v>
      </c>
      <c r="N38" s="194">
        <f t="shared" si="30"/>
        <v>0</v>
      </c>
      <c r="O38" s="194">
        <f t="shared" si="30"/>
        <v>0</v>
      </c>
      <c r="P38" s="194">
        <f t="shared" si="30"/>
        <v>0</v>
      </c>
      <c r="Q38" s="194">
        <f t="shared" si="30"/>
        <v>0</v>
      </c>
      <c r="R38" s="194">
        <f t="shared" si="30"/>
        <v>0</v>
      </c>
      <c r="S38" s="194">
        <f t="shared" si="30"/>
        <v>0</v>
      </c>
      <c r="T38" s="194">
        <f t="shared" si="30"/>
        <v>0</v>
      </c>
      <c r="U38" s="194">
        <f t="shared" si="30"/>
        <v>0</v>
      </c>
      <c r="V38" s="194">
        <f t="shared" si="30"/>
        <v>0</v>
      </c>
      <c r="W38" s="194">
        <f t="shared" si="30"/>
        <v>0</v>
      </c>
      <c r="X38" s="194">
        <f t="shared" si="30"/>
        <v>0</v>
      </c>
      <c r="Y38" s="194">
        <f t="shared" si="30"/>
        <v>0</v>
      </c>
      <c r="Z38" s="194">
        <f t="shared" si="30"/>
        <v>0</v>
      </c>
      <c r="AA38" s="194">
        <f t="shared" si="30"/>
        <v>0</v>
      </c>
      <c r="AB38" s="194">
        <f t="shared" ref="AB38:CM38" si="31">AB31*((AB35*AB36*AB37)/($G$35*$G$36*$G$37))</f>
        <v>0</v>
      </c>
      <c r="AC38" s="194">
        <f t="shared" si="31"/>
        <v>0</v>
      </c>
      <c r="AD38" s="194">
        <f t="shared" si="31"/>
        <v>0</v>
      </c>
      <c r="AE38" s="194">
        <f t="shared" si="31"/>
        <v>0</v>
      </c>
      <c r="AF38" s="194">
        <f t="shared" si="31"/>
        <v>0</v>
      </c>
      <c r="AG38" s="194">
        <f t="shared" si="31"/>
        <v>0</v>
      </c>
      <c r="AH38" s="194">
        <f t="shared" si="31"/>
        <v>0</v>
      </c>
      <c r="AI38" s="194">
        <f t="shared" si="31"/>
        <v>0</v>
      </c>
      <c r="AJ38" s="194">
        <f t="shared" si="31"/>
        <v>0</v>
      </c>
      <c r="AK38" s="194">
        <f t="shared" si="31"/>
        <v>0</v>
      </c>
      <c r="AL38" s="194">
        <f t="shared" si="31"/>
        <v>0</v>
      </c>
      <c r="AM38" s="194">
        <f t="shared" si="31"/>
        <v>0</v>
      </c>
      <c r="AN38" s="194">
        <f t="shared" si="31"/>
        <v>0</v>
      </c>
      <c r="AO38" s="194">
        <f t="shared" si="31"/>
        <v>0</v>
      </c>
      <c r="AP38" s="194">
        <f t="shared" si="31"/>
        <v>0</v>
      </c>
      <c r="AQ38" s="194">
        <f t="shared" si="31"/>
        <v>0</v>
      </c>
      <c r="AR38" s="194">
        <f t="shared" si="31"/>
        <v>0</v>
      </c>
      <c r="AS38" s="194">
        <f t="shared" si="31"/>
        <v>0</v>
      </c>
      <c r="AT38" s="194">
        <f t="shared" si="31"/>
        <v>0</v>
      </c>
      <c r="AU38" s="194">
        <f t="shared" si="31"/>
        <v>0</v>
      </c>
      <c r="AV38" s="194">
        <f t="shared" si="31"/>
        <v>0</v>
      </c>
      <c r="AW38" s="194">
        <f t="shared" si="31"/>
        <v>0</v>
      </c>
      <c r="AX38" s="194">
        <f t="shared" si="31"/>
        <v>0</v>
      </c>
      <c r="AY38" s="194">
        <f t="shared" si="31"/>
        <v>0</v>
      </c>
      <c r="AZ38" s="194">
        <f t="shared" si="31"/>
        <v>0</v>
      </c>
      <c r="BA38" s="194">
        <f t="shared" si="31"/>
        <v>0</v>
      </c>
      <c r="BB38" s="194">
        <f t="shared" si="31"/>
        <v>0</v>
      </c>
      <c r="BC38" s="194">
        <f t="shared" si="31"/>
        <v>0</v>
      </c>
      <c r="BD38" s="194">
        <f t="shared" si="31"/>
        <v>0</v>
      </c>
      <c r="BE38" s="194">
        <f t="shared" si="31"/>
        <v>0</v>
      </c>
      <c r="BF38" s="194">
        <f t="shared" si="31"/>
        <v>0</v>
      </c>
      <c r="BG38" s="194">
        <f t="shared" si="31"/>
        <v>0</v>
      </c>
      <c r="BH38" s="194">
        <f t="shared" si="31"/>
        <v>0</v>
      </c>
      <c r="BI38" s="194">
        <f t="shared" si="31"/>
        <v>0</v>
      </c>
      <c r="BJ38" s="194">
        <f t="shared" si="31"/>
        <v>0</v>
      </c>
      <c r="BK38" s="194">
        <f t="shared" si="31"/>
        <v>0</v>
      </c>
      <c r="BL38" s="194">
        <f t="shared" si="31"/>
        <v>0</v>
      </c>
      <c r="BM38" s="194">
        <f t="shared" si="31"/>
        <v>0</v>
      </c>
      <c r="BN38" s="194">
        <f t="shared" si="31"/>
        <v>0</v>
      </c>
      <c r="BO38" s="194">
        <f t="shared" si="31"/>
        <v>0</v>
      </c>
      <c r="BP38" s="194">
        <f t="shared" si="31"/>
        <v>0</v>
      </c>
      <c r="BQ38" s="194">
        <f t="shared" si="31"/>
        <v>0</v>
      </c>
      <c r="BR38" s="194">
        <f t="shared" si="31"/>
        <v>0</v>
      </c>
      <c r="BS38" s="194">
        <f t="shared" si="31"/>
        <v>0</v>
      </c>
      <c r="BT38" s="194">
        <f t="shared" si="31"/>
        <v>0</v>
      </c>
      <c r="BU38" s="194">
        <f t="shared" si="31"/>
        <v>0</v>
      </c>
      <c r="BV38" s="194">
        <f t="shared" si="31"/>
        <v>0</v>
      </c>
      <c r="BW38" s="194">
        <f t="shared" si="31"/>
        <v>0</v>
      </c>
      <c r="BX38" s="194">
        <f t="shared" si="31"/>
        <v>0</v>
      </c>
      <c r="BY38" s="194">
        <f t="shared" si="31"/>
        <v>0</v>
      </c>
      <c r="BZ38" s="194">
        <f t="shared" si="31"/>
        <v>0</v>
      </c>
      <c r="CA38" s="194">
        <f t="shared" si="31"/>
        <v>0</v>
      </c>
      <c r="CB38" s="194">
        <f t="shared" si="31"/>
        <v>0</v>
      </c>
      <c r="CC38" s="194">
        <f t="shared" si="31"/>
        <v>0</v>
      </c>
      <c r="CD38" s="194">
        <f t="shared" si="31"/>
        <v>0</v>
      </c>
      <c r="CE38" s="194">
        <f t="shared" si="31"/>
        <v>0</v>
      </c>
      <c r="CF38" s="194">
        <f t="shared" si="31"/>
        <v>0</v>
      </c>
      <c r="CG38" s="194">
        <f t="shared" si="31"/>
        <v>0</v>
      </c>
      <c r="CH38" s="194">
        <f t="shared" si="31"/>
        <v>0</v>
      </c>
      <c r="CI38" s="194">
        <f t="shared" si="31"/>
        <v>0</v>
      </c>
      <c r="CJ38" s="194">
        <f t="shared" si="31"/>
        <v>0</v>
      </c>
      <c r="CK38" s="194">
        <f t="shared" si="31"/>
        <v>0</v>
      </c>
      <c r="CL38" s="194">
        <f t="shared" si="31"/>
        <v>0</v>
      </c>
      <c r="CM38" s="194">
        <f t="shared" si="31"/>
        <v>0</v>
      </c>
      <c r="CN38" s="194">
        <f t="shared" ref="CN38:DC38" si="32">CN31*((CN35*CN36*CN37)/($G$35*$G$36*$G$37))</f>
        <v>0</v>
      </c>
      <c r="CO38" s="194">
        <f t="shared" si="32"/>
        <v>0</v>
      </c>
      <c r="CP38" s="194">
        <f t="shared" si="32"/>
        <v>0</v>
      </c>
      <c r="CQ38" s="194">
        <f t="shared" si="32"/>
        <v>0</v>
      </c>
      <c r="CR38" s="194">
        <f t="shared" si="32"/>
        <v>0</v>
      </c>
      <c r="CS38" s="194">
        <f t="shared" si="32"/>
        <v>0</v>
      </c>
      <c r="CT38" s="194">
        <f t="shared" si="32"/>
        <v>0</v>
      </c>
      <c r="CU38" s="194">
        <f t="shared" si="32"/>
        <v>0</v>
      </c>
      <c r="CV38" s="194">
        <f t="shared" si="32"/>
        <v>0</v>
      </c>
      <c r="CW38" s="194">
        <f t="shared" si="32"/>
        <v>0</v>
      </c>
      <c r="CX38" s="194">
        <f t="shared" si="32"/>
        <v>0</v>
      </c>
      <c r="CY38" s="194">
        <f t="shared" si="32"/>
        <v>0</v>
      </c>
      <c r="CZ38" s="194">
        <f t="shared" si="32"/>
        <v>0</v>
      </c>
      <c r="DA38" s="194">
        <f t="shared" si="32"/>
        <v>0</v>
      </c>
      <c r="DB38" s="194">
        <f t="shared" si="32"/>
        <v>0</v>
      </c>
      <c r="DC38" s="194">
        <f t="shared" si="32"/>
        <v>0</v>
      </c>
    </row>
    <row r="39" spans="2:107" ht="17" x14ac:dyDescent="0.15">
      <c r="B39" s="1188"/>
      <c r="C39" s="180" t="s">
        <v>373</v>
      </c>
      <c r="D39" s="180"/>
      <c r="E39" s="180"/>
      <c r="F39" s="186" t="s">
        <v>387</v>
      </c>
      <c r="G39" s="190" t="str">
        <f>IF(LARGE(H39:DC39,1)&gt;1,"ERRO","")</f>
        <v/>
      </c>
      <c r="H39" s="194">
        <f>IFERROR(H38/H31,0)</f>
        <v>0</v>
      </c>
      <c r="I39" s="194">
        <f t="shared" ref="I39:AA39" si="33">IFERROR(I38/I31,0)</f>
        <v>0</v>
      </c>
      <c r="J39" s="194">
        <f t="shared" si="33"/>
        <v>0</v>
      </c>
      <c r="K39" s="194">
        <f t="shared" si="33"/>
        <v>0</v>
      </c>
      <c r="L39" s="194">
        <f t="shared" si="33"/>
        <v>0</v>
      </c>
      <c r="M39" s="194">
        <f t="shared" si="33"/>
        <v>0</v>
      </c>
      <c r="N39" s="194">
        <f t="shared" si="33"/>
        <v>0</v>
      </c>
      <c r="O39" s="194">
        <f t="shared" si="33"/>
        <v>0</v>
      </c>
      <c r="P39" s="194">
        <f t="shared" si="33"/>
        <v>0</v>
      </c>
      <c r="Q39" s="194">
        <f t="shared" si="33"/>
        <v>0</v>
      </c>
      <c r="R39" s="194">
        <f t="shared" si="33"/>
        <v>0</v>
      </c>
      <c r="S39" s="194">
        <f t="shared" si="33"/>
        <v>0</v>
      </c>
      <c r="T39" s="194">
        <f t="shared" si="33"/>
        <v>0</v>
      </c>
      <c r="U39" s="194">
        <f t="shared" si="33"/>
        <v>0</v>
      </c>
      <c r="V39" s="194">
        <f t="shared" si="33"/>
        <v>0</v>
      </c>
      <c r="W39" s="194">
        <f t="shared" si="33"/>
        <v>0</v>
      </c>
      <c r="X39" s="194">
        <f t="shared" si="33"/>
        <v>0</v>
      </c>
      <c r="Y39" s="194">
        <f t="shared" si="33"/>
        <v>0</v>
      </c>
      <c r="Z39" s="194">
        <f t="shared" si="33"/>
        <v>0</v>
      </c>
      <c r="AA39" s="194">
        <f t="shared" si="33"/>
        <v>0</v>
      </c>
      <c r="AB39" s="194">
        <f t="shared" ref="AB39:CM39" si="34">IFERROR(AB38/AB31,0)</f>
        <v>0</v>
      </c>
      <c r="AC39" s="194">
        <f t="shared" si="34"/>
        <v>0</v>
      </c>
      <c r="AD39" s="194">
        <f t="shared" si="34"/>
        <v>0</v>
      </c>
      <c r="AE39" s="194">
        <f t="shared" si="34"/>
        <v>0</v>
      </c>
      <c r="AF39" s="194">
        <f t="shared" si="34"/>
        <v>0</v>
      </c>
      <c r="AG39" s="194">
        <f t="shared" si="34"/>
        <v>0</v>
      </c>
      <c r="AH39" s="194">
        <f t="shared" si="34"/>
        <v>0</v>
      </c>
      <c r="AI39" s="194">
        <f t="shared" si="34"/>
        <v>0</v>
      </c>
      <c r="AJ39" s="194">
        <f t="shared" si="34"/>
        <v>0</v>
      </c>
      <c r="AK39" s="194">
        <f t="shared" si="34"/>
        <v>0</v>
      </c>
      <c r="AL39" s="194">
        <f t="shared" si="34"/>
        <v>0</v>
      </c>
      <c r="AM39" s="194">
        <f t="shared" si="34"/>
        <v>0</v>
      </c>
      <c r="AN39" s="194">
        <f t="shared" si="34"/>
        <v>0</v>
      </c>
      <c r="AO39" s="194">
        <f t="shared" si="34"/>
        <v>0</v>
      </c>
      <c r="AP39" s="194">
        <f t="shared" si="34"/>
        <v>0</v>
      </c>
      <c r="AQ39" s="194">
        <f t="shared" si="34"/>
        <v>0</v>
      </c>
      <c r="AR39" s="194">
        <f t="shared" si="34"/>
        <v>0</v>
      </c>
      <c r="AS39" s="194">
        <f t="shared" si="34"/>
        <v>0</v>
      </c>
      <c r="AT39" s="194">
        <f t="shared" si="34"/>
        <v>0</v>
      </c>
      <c r="AU39" s="194">
        <f t="shared" si="34"/>
        <v>0</v>
      </c>
      <c r="AV39" s="194">
        <f t="shared" si="34"/>
        <v>0</v>
      </c>
      <c r="AW39" s="194">
        <f t="shared" si="34"/>
        <v>0</v>
      </c>
      <c r="AX39" s="194">
        <f t="shared" si="34"/>
        <v>0</v>
      </c>
      <c r="AY39" s="194">
        <f t="shared" si="34"/>
        <v>0</v>
      </c>
      <c r="AZ39" s="194">
        <f t="shared" si="34"/>
        <v>0</v>
      </c>
      <c r="BA39" s="194">
        <f t="shared" si="34"/>
        <v>0</v>
      </c>
      <c r="BB39" s="194">
        <f t="shared" si="34"/>
        <v>0</v>
      </c>
      <c r="BC39" s="194">
        <f t="shared" si="34"/>
        <v>0</v>
      </c>
      <c r="BD39" s="194">
        <f t="shared" si="34"/>
        <v>0</v>
      </c>
      <c r="BE39" s="194">
        <f t="shared" si="34"/>
        <v>0</v>
      </c>
      <c r="BF39" s="194">
        <f t="shared" si="34"/>
        <v>0</v>
      </c>
      <c r="BG39" s="194">
        <f t="shared" si="34"/>
        <v>0</v>
      </c>
      <c r="BH39" s="194">
        <f t="shared" si="34"/>
        <v>0</v>
      </c>
      <c r="BI39" s="194">
        <f t="shared" si="34"/>
        <v>0</v>
      </c>
      <c r="BJ39" s="194">
        <f t="shared" si="34"/>
        <v>0</v>
      </c>
      <c r="BK39" s="194">
        <f t="shared" si="34"/>
        <v>0</v>
      </c>
      <c r="BL39" s="194">
        <f t="shared" si="34"/>
        <v>0</v>
      </c>
      <c r="BM39" s="194">
        <f t="shared" si="34"/>
        <v>0</v>
      </c>
      <c r="BN39" s="194">
        <f t="shared" si="34"/>
        <v>0</v>
      </c>
      <c r="BO39" s="194">
        <f t="shared" si="34"/>
        <v>0</v>
      </c>
      <c r="BP39" s="194">
        <f t="shared" si="34"/>
        <v>0</v>
      </c>
      <c r="BQ39" s="194">
        <f t="shared" si="34"/>
        <v>0</v>
      </c>
      <c r="BR39" s="194">
        <f t="shared" si="34"/>
        <v>0</v>
      </c>
      <c r="BS39" s="194">
        <f t="shared" si="34"/>
        <v>0</v>
      </c>
      <c r="BT39" s="194">
        <f t="shared" si="34"/>
        <v>0</v>
      </c>
      <c r="BU39" s="194">
        <f t="shared" si="34"/>
        <v>0</v>
      </c>
      <c r="BV39" s="194">
        <f t="shared" si="34"/>
        <v>0</v>
      </c>
      <c r="BW39" s="194">
        <f t="shared" si="34"/>
        <v>0</v>
      </c>
      <c r="BX39" s="194">
        <f t="shared" si="34"/>
        <v>0</v>
      </c>
      <c r="BY39" s="194">
        <f t="shared" si="34"/>
        <v>0</v>
      </c>
      <c r="BZ39" s="194">
        <f t="shared" si="34"/>
        <v>0</v>
      </c>
      <c r="CA39" s="194">
        <f t="shared" si="34"/>
        <v>0</v>
      </c>
      <c r="CB39" s="194">
        <f t="shared" si="34"/>
        <v>0</v>
      </c>
      <c r="CC39" s="194">
        <f t="shared" si="34"/>
        <v>0</v>
      </c>
      <c r="CD39" s="194">
        <f t="shared" si="34"/>
        <v>0</v>
      </c>
      <c r="CE39" s="194">
        <f t="shared" si="34"/>
        <v>0</v>
      </c>
      <c r="CF39" s="194">
        <f t="shared" si="34"/>
        <v>0</v>
      </c>
      <c r="CG39" s="194">
        <f t="shared" si="34"/>
        <v>0</v>
      </c>
      <c r="CH39" s="194">
        <f t="shared" si="34"/>
        <v>0</v>
      </c>
      <c r="CI39" s="194">
        <f t="shared" si="34"/>
        <v>0</v>
      </c>
      <c r="CJ39" s="194">
        <f t="shared" si="34"/>
        <v>0</v>
      </c>
      <c r="CK39" s="194">
        <f t="shared" si="34"/>
        <v>0</v>
      </c>
      <c r="CL39" s="194">
        <f t="shared" si="34"/>
        <v>0</v>
      </c>
      <c r="CM39" s="194">
        <f t="shared" si="34"/>
        <v>0</v>
      </c>
      <c r="CN39" s="194">
        <f t="shared" ref="CN39:DC39" si="35">IFERROR(CN38/CN31,0)</f>
        <v>0</v>
      </c>
      <c r="CO39" s="194">
        <f t="shared" si="35"/>
        <v>0</v>
      </c>
      <c r="CP39" s="194">
        <f t="shared" si="35"/>
        <v>0</v>
      </c>
      <c r="CQ39" s="194">
        <f t="shared" si="35"/>
        <v>0</v>
      </c>
      <c r="CR39" s="194">
        <f t="shared" si="35"/>
        <v>0</v>
      </c>
      <c r="CS39" s="194">
        <f t="shared" si="35"/>
        <v>0</v>
      </c>
      <c r="CT39" s="194">
        <f t="shared" si="35"/>
        <v>0</v>
      </c>
      <c r="CU39" s="194">
        <f t="shared" si="35"/>
        <v>0</v>
      </c>
      <c r="CV39" s="194">
        <f t="shared" si="35"/>
        <v>0</v>
      </c>
      <c r="CW39" s="194">
        <f t="shared" si="35"/>
        <v>0</v>
      </c>
      <c r="CX39" s="194">
        <f t="shared" si="35"/>
        <v>0</v>
      </c>
      <c r="CY39" s="194">
        <f t="shared" si="35"/>
        <v>0</v>
      </c>
      <c r="CZ39" s="194">
        <f t="shared" si="35"/>
        <v>0</v>
      </c>
      <c r="DA39" s="194">
        <f t="shared" si="35"/>
        <v>0</v>
      </c>
      <c r="DB39" s="194">
        <f t="shared" si="35"/>
        <v>0</v>
      </c>
      <c r="DC39" s="194">
        <f t="shared" si="35"/>
        <v>0</v>
      </c>
    </row>
    <row r="40" spans="2:107" ht="17" x14ac:dyDescent="0.15">
      <c r="B40" s="175">
        <f>B35+1</f>
        <v>19</v>
      </c>
      <c r="C40" s="180" t="s">
        <v>375</v>
      </c>
      <c r="D40" s="180"/>
      <c r="E40" s="185" t="s">
        <v>376</v>
      </c>
      <c r="F40" s="186" t="s">
        <v>388</v>
      </c>
      <c r="G40" s="195">
        <f>SUM(H40:DC40)</f>
        <v>0</v>
      </c>
      <c r="H40" s="193">
        <f>(H31*H34)/1000</f>
        <v>0</v>
      </c>
      <c r="I40" s="193">
        <f t="shared" ref="I40:AA40" si="36">(I31*I34)/1000</f>
        <v>0</v>
      </c>
      <c r="J40" s="193">
        <f t="shared" si="36"/>
        <v>0</v>
      </c>
      <c r="K40" s="193">
        <f t="shared" si="36"/>
        <v>0</v>
      </c>
      <c r="L40" s="193">
        <f t="shared" si="36"/>
        <v>0</v>
      </c>
      <c r="M40" s="193">
        <f t="shared" si="36"/>
        <v>0</v>
      </c>
      <c r="N40" s="193">
        <f t="shared" si="36"/>
        <v>0</v>
      </c>
      <c r="O40" s="193">
        <f t="shared" si="36"/>
        <v>0</v>
      </c>
      <c r="P40" s="193">
        <f t="shared" si="36"/>
        <v>0</v>
      </c>
      <c r="Q40" s="193">
        <f t="shared" si="36"/>
        <v>0</v>
      </c>
      <c r="R40" s="193">
        <f t="shared" si="36"/>
        <v>0</v>
      </c>
      <c r="S40" s="193">
        <f t="shared" si="36"/>
        <v>0</v>
      </c>
      <c r="T40" s="193">
        <f t="shared" si="36"/>
        <v>0</v>
      </c>
      <c r="U40" s="193">
        <f t="shared" si="36"/>
        <v>0</v>
      </c>
      <c r="V40" s="193">
        <f t="shared" si="36"/>
        <v>0</v>
      </c>
      <c r="W40" s="193">
        <f t="shared" si="36"/>
        <v>0</v>
      </c>
      <c r="X40" s="193">
        <f t="shared" si="36"/>
        <v>0</v>
      </c>
      <c r="Y40" s="193">
        <f t="shared" si="36"/>
        <v>0</v>
      </c>
      <c r="Z40" s="193">
        <f t="shared" si="36"/>
        <v>0</v>
      </c>
      <c r="AA40" s="193">
        <f t="shared" si="36"/>
        <v>0</v>
      </c>
      <c r="AB40" s="193">
        <f t="shared" ref="AB40:CM40" si="37">(AB31*AB34)/1000</f>
        <v>0</v>
      </c>
      <c r="AC40" s="193">
        <f t="shared" si="37"/>
        <v>0</v>
      </c>
      <c r="AD40" s="193">
        <f t="shared" si="37"/>
        <v>0</v>
      </c>
      <c r="AE40" s="193">
        <f t="shared" si="37"/>
        <v>0</v>
      </c>
      <c r="AF40" s="193">
        <f t="shared" si="37"/>
        <v>0</v>
      </c>
      <c r="AG40" s="193">
        <f t="shared" si="37"/>
        <v>0</v>
      </c>
      <c r="AH40" s="193">
        <f t="shared" si="37"/>
        <v>0</v>
      </c>
      <c r="AI40" s="193">
        <f t="shared" si="37"/>
        <v>0</v>
      </c>
      <c r="AJ40" s="193">
        <f t="shared" si="37"/>
        <v>0</v>
      </c>
      <c r="AK40" s="193">
        <f t="shared" si="37"/>
        <v>0</v>
      </c>
      <c r="AL40" s="193">
        <f t="shared" si="37"/>
        <v>0</v>
      </c>
      <c r="AM40" s="193">
        <f t="shared" si="37"/>
        <v>0</v>
      </c>
      <c r="AN40" s="193">
        <f t="shared" si="37"/>
        <v>0</v>
      </c>
      <c r="AO40" s="193">
        <f t="shared" si="37"/>
        <v>0</v>
      </c>
      <c r="AP40" s="193">
        <f t="shared" si="37"/>
        <v>0</v>
      </c>
      <c r="AQ40" s="193">
        <f t="shared" si="37"/>
        <v>0</v>
      </c>
      <c r="AR40" s="193">
        <f t="shared" si="37"/>
        <v>0</v>
      </c>
      <c r="AS40" s="193">
        <f t="shared" si="37"/>
        <v>0</v>
      </c>
      <c r="AT40" s="193">
        <f t="shared" si="37"/>
        <v>0</v>
      </c>
      <c r="AU40" s="193">
        <f t="shared" si="37"/>
        <v>0</v>
      </c>
      <c r="AV40" s="193">
        <f t="shared" si="37"/>
        <v>0</v>
      </c>
      <c r="AW40" s="193">
        <f t="shared" si="37"/>
        <v>0</v>
      </c>
      <c r="AX40" s="193">
        <f t="shared" si="37"/>
        <v>0</v>
      </c>
      <c r="AY40" s="193">
        <f t="shared" si="37"/>
        <v>0</v>
      </c>
      <c r="AZ40" s="193">
        <f t="shared" si="37"/>
        <v>0</v>
      </c>
      <c r="BA40" s="193">
        <f t="shared" si="37"/>
        <v>0</v>
      </c>
      <c r="BB40" s="193">
        <f t="shared" si="37"/>
        <v>0</v>
      </c>
      <c r="BC40" s="193">
        <f t="shared" si="37"/>
        <v>0</v>
      </c>
      <c r="BD40" s="193">
        <f t="shared" si="37"/>
        <v>0</v>
      </c>
      <c r="BE40" s="193">
        <f t="shared" si="37"/>
        <v>0</v>
      </c>
      <c r="BF40" s="193">
        <f t="shared" si="37"/>
        <v>0</v>
      </c>
      <c r="BG40" s="193">
        <f t="shared" si="37"/>
        <v>0</v>
      </c>
      <c r="BH40" s="193">
        <f t="shared" si="37"/>
        <v>0</v>
      </c>
      <c r="BI40" s="193">
        <f t="shared" si="37"/>
        <v>0</v>
      </c>
      <c r="BJ40" s="193">
        <f t="shared" si="37"/>
        <v>0</v>
      </c>
      <c r="BK40" s="193">
        <f t="shared" si="37"/>
        <v>0</v>
      </c>
      <c r="BL40" s="193">
        <f t="shared" si="37"/>
        <v>0</v>
      </c>
      <c r="BM40" s="193">
        <f t="shared" si="37"/>
        <v>0</v>
      </c>
      <c r="BN40" s="193">
        <f t="shared" si="37"/>
        <v>0</v>
      </c>
      <c r="BO40" s="193">
        <f t="shared" si="37"/>
        <v>0</v>
      </c>
      <c r="BP40" s="193">
        <f t="shared" si="37"/>
        <v>0</v>
      </c>
      <c r="BQ40" s="193">
        <f t="shared" si="37"/>
        <v>0</v>
      </c>
      <c r="BR40" s="193">
        <f t="shared" si="37"/>
        <v>0</v>
      </c>
      <c r="BS40" s="193">
        <f t="shared" si="37"/>
        <v>0</v>
      </c>
      <c r="BT40" s="193">
        <f t="shared" si="37"/>
        <v>0</v>
      </c>
      <c r="BU40" s="193">
        <f t="shared" si="37"/>
        <v>0</v>
      </c>
      <c r="BV40" s="193">
        <f t="shared" si="37"/>
        <v>0</v>
      </c>
      <c r="BW40" s="193">
        <f t="shared" si="37"/>
        <v>0</v>
      </c>
      <c r="BX40" s="193">
        <f t="shared" si="37"/>
        <v>0</v>
      </c>
      <c r="BY40" s="193">
        <f t="shared" si="37"/>
        <v>0</v>
      </c>
      <c r="BZ40" s="193">
        <f t="shared" si="37"/>
        <v>0</v>
      </c>
      <c r="CA40" s="193">
        <f t="shared" si="37"/>
        <v>0</v>
      </c>
      <c r="CB40" s="193">
        <f t="shared" si="37"/>
        <v>0</v>
      </c>
      <c r="CC40" s="193">
        <f t="shared" si="37"/>
        <v>0</v>
      </c>
      <c r="CD40" s="193">
        <f t="shared" si="37"/>
        <v>0</v>
      </c>
      <c r="CE40" s="193">
        <f t="shared" si="37"/>
        <v>0</v>
      </c>
      <c r="CF40" s="193">
        <f t="shared" si="37"/>
        <v>0</v>
      </c>
      <c r="CG40" s="193">
        <f t="shared" si="37"/>
        <v>0</v>
      </c>
      <c r="CH40" s="193">
        <f t="shared" si="37"/>
        <v>0</v>
      </c>
      <c r="CI40" s="193">
        <f t="shared" si="37"/>
        <v>0</v>
      </c>
      <c r="CJ40" s="193">
        <f t="shared" si="37"/>
        <v>0</v>
      </c>
      <c r="CK40" s="193">
        <f t="shared" si="37"/>
        <v>0</v>
      </c>
      <c r="CL40" s="193">
        <f t="shared" si="37"/>
        <v>0</v>
      </c>
      <c r="CM40" s="193">
        <f t="shared" si="37"/>
        <v>0</v>
      </c>
      <c r="CN40" s="193">
        <f t="shared" ref="CN40:DC40" si="38">(CN31*CN34)/1000</f>
        <v>0</v>
      </c>
      <c r="CO40" s="193">
        <f t="shared" si="38"/>
        <v>0</v>
      </c>
      <c r="CP40" s="193">
        <f t="shared" si="38"/>
        <v>0</v>
      </c>
      <c r="CQ40" s="193">
        <f t="shared" si="38"/>
        <v>0</v>
      </c>
      <c r="CR40" s="193">
        <f t="shared" si="38"/>
        <v>0</v>
      </c>
      <c r="CS40" s="193">
        <f t="shared" si="38"/>
        <v>0</v>
      </c>
      <c r="CT40" s="193">
        <f t="shared" si="38"/>
        <v>0</v>
      </c>
      <c r="CU40" s="193">
        <f t="shared" si="38"/>
        <v>0</v>
      </c>
      <c r="CV40" s="193">
        <f t="shared" si="38"/>
        <v>0</v>
      </c>
      <c r="CW40" s="193">
        <f t="shared" si="38"/>
        <v>0</v>
      </c>
      <c r="CX40" s="193">
        <f t="shared" si="38"/>
        <v>0</v>
      </c>
      <c r="CY40" s="193">
        <f t="shared" si="38"/>
        <v>0</v>
      </c>
      <c r="CZ40" s="193">
        <f t="shared" si="38"/>
        <v>0</v>
      </c>
      <c r="DA40" s="193">
        <f t="shared" si="38"/>
        <v>0</v>
      </c>
      <c r="DB40" s="193">
        <f t="shared" si="38"/>
        <v>0</v>
      </c>
      <c r="DC40" s="193">
        <f t="shared" si="38"/>
        <v>0</v>
      </c>
    </row>
    <row r="41" spans="2:107" ht="17" x14ac:dyDescent="0.15">
      <c r="B41" s="175">
        <f>B40+1</f>
        <v>20</v>
      </c>
      <c r="C41" s="180" t="s">
        <v>378</v>
      </c>
      <c r="D41" s="180"/>
      <c r="E41" s="181" t="s">
        <v>362</v>
      </c>
      <c r="F41" s="186" t="s">
        <v>389</v>
      </c>
      <c r="G41" s="196">
        <f>SUM(H41:DC41)</f>
        <v>0</v>
      </c>
      <c r="H41" s="197">
        <f>H31*H39</f>
        <v>0</v>
      </c>
      <c r="I41" s="197">
        <f t="shared" ref="I41:AA41" si="39">I31*I39</f>
        <v>0</v>
      </c>
      <c r="J41" s="197">
        <f t="shared" si="39"/>
        <v>0</v>
      </c>
      <c r="K41" s="197">
        <f t="shared" si="39"/>
        <v>0</v>
      </c>
      <c r="L41" s="197">
        <f t="shared" si="39"/>
        <v>0</v>
      </c>
      <c r="M41" s="197">
        <f t="shared" si="39"/>
        <v>0</v>
      </c>
      <c r="N41" s="197">
        <f t="shared" si="39"/>
        <v>0</v>
      </c>
      <c r="O41" s="197">
        <f t="shared" si="39"/>
        <v>0</v>
      </c>
      <c r="P41" s="197">
        <f t="shared" si="39"/>
        <v>0</v>
      </c>
      <c r="Q41" s="197">
        <f t="shared" si="39"/>
        <v>0</v>
      </c>
      <c r="R41" s="197">
        <f t="shared" si="39"/>
        <v>0</v>
      </c>
      <c r="S41" s="197">
        <f t="shared" si="39"/>
        <v>0</v>
      </c>
      <c r="T41" s="197">
        <f t="shared" si="39"/>
        <v>0</v>
      </c>
      <c r="U41" s="197">
        <f t="shared" si="39"/>
        <v>0</v>
      </c>
      <c r="V41" s="197">
        <f t="shared" si="39"/>
        <v>0</v>
      </c>
      <c r="W41" s="197">
        <f t="shared" si="39"/>
        <v>0</v>
      </c>
      <c r="X41" s="197">
        <f t="shared" si="39"/>
        <v>0</v>
      </c>
      <c r="Y41" s="197">
        <f t="shared" si="39"/>
        <v>0</v>
      </c>
      <c r="Z41" s="197">
        <f t="shared" si="39"/>
        <v>0</v>
      </c>
      <c r="AA41" s="197">
        <f t="shared" si="39"/>
        <v>0</v>
      </c>
      <c r="AB41" s="197">
        <f t="shared" ref="AB41:CM41" si="40">AB31*AB39</f>
        <v>0</v>
      </c>
      <c r="AC41" s="197">
        <f t="shared" si="40"/>
        <v>0</v>
      </c>
      <c r="AD41" s="197">
        <f t="shared" si="40"/>
        <v>0</v>
      </c>
      <c r="AE41" s="197">
        <f t="shared" si="40"/>
        <v>0</v>
      </c>
      <c r="AF41" s="197">
        <f t="shared" si="40"/>
        <v>0</v>
      </c>
      <c r="AG41" s="197">
        <f t="shared" si="40"/>
        <v>0</v>
      </c>
      <c r="AH41" s="197">
        <f t="shared" si="40"/>
        <v>0</v>
      </c>
      <c r="AI41" s="197">
        <f t="shared" si="40"/>
        <v>0</v>
      </c>
      <c r="AJ41" s="197">
        <f t="shared" si="40"/>
        <v>0</v>
      </c>
      <c r="AK41" s="197">
        <f t="shared" si="40"/>
        <v>0</v>
      </c>
      <c r="AL41" s="197">
        <f t="shared" si="40"/>
        <v>0</v>
      </c>
      <c r="AM41" s="197">
        <f t="shared" si="40"/>
        <v>0</v>
      </c>
      <c r="AN41" s="197">
        <f t="shared" si="40"/>
        <v>0</v>
      </c>
      <c r="AO41" s="197">
        <f t="shared" si="40"/>
        <v>0</v>
      </c>
      <c r="AP41" s="197">
        <f t="shared" si="40"/>
        <v>0</v>
      </c>
      <c r="AQ41" s="197">
        <f t="shared" si="40"/>
        <v>0</v>
      </c>
      <c r="AR41" s="197">
        <f t="shared" si="40"/>
        <v>0</v>
      </c>
      <c r="AS41" s="197">
        <f t="shared" si="40"/>
        <v>0</v>
      </c>
      <c r="AT41" s="197">
        <f t="shared" si="40"/>
        <v>0</v>
      </c>
      <c r="AU41" s="197">
        <f t="shared" si="40"/>
        <v>0</v>
      </c>
      <c r="AV41" s="197">
        <f t="shared" si="40"/>
        <v>0</v>
      </c>
      <c r="AW41" s="197">
        <f t="shared" si="40"/>
        <v>0</v>
      </c>
      <c r="AX41" s="197">
        <f t="shared" si="40"/>
        <v>0</v>
      </c>
      <c r="AY41" s="197">
        <f t="shared" si="40"/>
        <v>0</v>
      </c>
      <c r="AZ41" s="197">
        <f t="shared" si="40"/>
        <v>0</v>
      </c>
      <c r="BA41" s="197">
        <f t="shared" si="40"/>
        <v>0</v>
      </c>
      <c r="BB41" s="197">
        <f t="shared" si="40"/>
        <v>0</v>
      </c>
      <c r="BC41" s="197">
        <f t="shared" si="40"/>
        <v>0</v>
      </c>
      <c r="BD41" s="197">
        <f t="shared" si="40"/>
        <v>0</v>
      </c>
      <c r="BE41" s="197">
        <f t="shared" si="40"/>
        <v>0</v>
      </c>
      <c r="BF41" s="197">
        <f t="shared" si="40"/>
        <v>0</v>
      </c>
      <c r="BG41" s="197">
        <f t="shared" si="40"/>
        <v>0</v>
      </c>
      <c r="BH41" s="197">
        <f t="shared" si="40"/>
        <v>0</v>
      </c>
      <c r="BI41" s="197">
        <f t="shared" si="40"/>
        <v>0</v>
      </c>
      <c r="BJ41" s="197">
        <f t="shared" si="40"/>
        <v>0</v>
      </c>
      <c r="BK41" s="197">
        <f t="shared" si="40"/>
        <v>0</v>
      </c>
      <c r="BL41" s="197">
        <f t="shared" si="40"/>
        <v>0</v>
      </c>
      <c r="BM41" s="197">
        <f t="shared" si="40"/>
        <v>0</v>
      </c>
      <c r="BN41" s="197">
        <f t="shared" si="40"/>
        <v>0</v>
      </c>
      <c r="BO41" s="197">
        <f t="shared" si="40"/>
        <v>0</v>
      </c>
      <c r="BP41" s="197">
        <f t="shared" si="40"/>
        <v>0</v>
      </c>
      <c r="BQ41" s="197">
        <f t="shared" si="40"/>
        <v>0</v>
      </c>
      <c r="BR41" s="197">
        <f t="shared" si="40"/>
        <v>0</v>
      </c>
      <c r="BS41" s="197">
        <f t="shared" si="40"/>
        <v>0</v>
      </c>
      <c r="BT41" s="197">
        <f t="shared" si="40"/>
        <v>0</v>
      </c>
      <c r="BU41" s="197">
        <f t="shared" si="40"/>
        <v>0</v>
      </c>
      <c r="BV41" s="197">
        <f t="shared" si="40"/>
        <v>0</v>
      </c>
      <c r="BW41" s="197">
        <f t="shared" si="40"/>
        <v>0</v>
      </c>
      <c r="BX41" s="197">
        <f t="shared" si="40"/>
        <v>0</v>
      </c>
      <c r="BY41" s="197">
        <f t="shared" si="40"/>
        <v>0</v>
      </c>
      <c r="BZ41" s="197">
        <f t="shared" si="40"/>
        <v>0</v>
      </c>
      <c r="CA41" s="197">
        <f t="shared" si="40"/>
        <v>0</v>
      </c>
      <c r="CB41" s="197">
        <f t="shared" si="40"/>
        <v>0</v>
      </c>
      <c r="CC41" s="197">
        <f t="shared" si="40"/>
        <v>0</v>
      </c>
      <c r="CD41" s="197">
        <f t="shared" si="40"/>
        <v>0</v>
      </c>
      <c r="CE41" s="197">
        <f t="shared" si="40"/>
        <v>0</v>
      </c>
      <c r="CF41" s="197">
        <f t="shared" si="40"/>
        <v>0</v>
      </c>
      <c r="CG41" s="197">
        <f t="shared" si="40"/>
        <v>0</v>
      </c>
      <c r="CH41" s="197">
        <f t="shared" si="40"/>
        <v>0</v>
      </c>
      <c r="CI41" s="197">
        <f t="shared" si="40"/>
        <v>0</v>
      </c>
      <c r="CJ41" s="197">
        <f t="shared" si="40"/>
        <v>0</v>
      </c>
      <c r="CK41" s="197">
        <f t="shared" si="40"/>
        <v>0</v>
      </c>
      <c r="CL41" s="197">
        <f t="shared" si="40"/>
        <v>0</v>
      </c>
      <c r="CM41" s="197">
        <f t="shared" si="40"/>
        <v>0</v>
      </c>
      <c r="CN41" s="197">
        <f t="shared" ref="CN41:DC41" si="41">CN31*CN39</f>
        <v>0</v>
      </c>
      <c r="CO41" s="197">
        <f t="shared" si="41"/>
        <v>0</v>
      </c>
      <c r="CP41" s="197">
        <f t="shared" si="41"/>
        <v>0</v>
      </c>
      <c r="CQ41" s="197">
        <f t="shared" si="41"/>
        <v>0</v>
      </c>
      <c r="CR41" s="197">
        <f t="shared" si="41"/>
        <v>0</v>
      </c>
      <c r="CS41" s="197">
        <f t="shared" si="41"/>
        <v>0</v>
      </c>
      <c r="CT41" s="197">
        <f t="shared" si="41"/>
        <v>0</v>
      </c>
      <c r="CU41" s="197">
        <f t="shared" si="41"/>
        <v>0</v>
      </c>
      <c r="CV41" s="197">
        <f t="shared" si="41"/>
        <v>0</v>
      </c>
      <c r="CW41" s="197">
        <f t="shared" si="41"/>
        <v>0</v>
      </c>
      <c r="CX41" s="197">
        <f t="shared" si="41"/>
        <v>0</v>
      </c>
      <c r="CY41" s="197">
        <f t="shared" si="41"/>
        <v>0</v>
      </c>
      <c r="CZ41" s="197">
        <f t="shared" si="41"/>
        <v>0</v>
      </c>
      <c r="DA41" s="197">
        <f t="shared" si="41"/>
        <v>0</v>
      </c>
      <c r="DB41" s="197">
        <f t="shared" si="41"/>
        <v>0</v>
      </c>
      <c r="DC41" s="197">
        <f t="shared" si="41"/>
        <v>0</v>
      </c>
    </row>
    <row r="43" spans="2:107" x14ac:dyDescent="0.15">
      <c r="B43" s="1173" t="s">
        <v>850</v>
      </c>
      <c r="C43" s="1173"/>
      <c r="D43" s="1173"/>
      <c r="E43" s="1173"/>
      <c r="F43" s="1173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</row>
    <row r="44" spans="2:107" s="376" customFormat="1" x14ac:dyDescent="0.15">
      <c r="B44" s="175"/>
      <c r="C44" s="200"/>
      <c r="D44" s="200"/>
      <c r="E44" s="200"/>
      <c r="F44" s="198"/>
      <c r="G44" s="178" t="s">
        <v>31</v>
      </c>
      <c r="H44" s="179" t="s">
        <v>416</v>
      </c>
      <c r="I44" s="179" t="s">
        <v>417</v>
      </c>
      <c r="J44" s="179" t="s">
        <v>418</v>
      </c>
      <c r="K44" s="179" t="s">
        <v>419</v>
      </c>
      <c r="L44" s="179" t="s">
        <v>420</v>
      </c>
      <c r="M44" s="179" t="s">
        <v>421</v>
      </c>
      <c r="N44" s="179" t="s">
        <v>422</v>
      </c>
      <c r="O44" s="179" t="s">
        <v>423</v>
      </c>
      <c r="P44" s="179" t="s">
        <v>424</v>
      </c>
      <c r="Q44" s="179" t="s">
        <v>425</v>
      </c>
      <c r="R44" s="179" t="s">
        <v>426</v>
      </c>
      <c r="S44" s="179" t="s">
        <v>427</v>
      </c>
      <c r="T44" s="179" t="s">
        <v>428</v>
      </c>
      <c r="U44" s="179" t="s">
        <v>429</v>
      </c>
      <c r="V44" s="179" t="s">
        <v>430</v>
      </c>
      <c r="W44" s="179" t="s">
        <v>431</v>
      </c>
      <c r="X44" s="179" t="s">
        <v>432</v>
      </c>
      <c r="Y44" s="179" t="s">
        <v>433</v>
      </c>
      <c r="Z44" s="179" t="s">
        <v>434</v>
      </c>
      <c r="AA44" s="179" t="s">
        <v>435</v>
      </c>
      <c r="AB44" s="179" t="s">
        <v>1615</v>
      </c>
      <c r="AC44" s="179" t="s">
        <v>1616</v>
      </c>
      <c r="AD44" s="179" t="s">
        <v>1617</v>
      </c>
      <c r="AE44" s="179" t="s">
        <v>1618</v>
      </c>
      <c r="AF44" s="179" t="s">
        <v>1619</v>
      </c>
      <c r="AG44" s="179" t="s">
        <v>1620</v>
      </c>
      <c r="AH44" s="179" t="s">
        <v>1621</v>
      </c>
      <c r="AI44" s="179" t="s">
        <v>1622</v>
      </c>
      <c r="AJ44" s="179" t="s">
        <v>1623</v>
      </c>
      <c r="AK44" s="179" t="s">
        <v>1624</v>
      </c>
      <c r="AL44" s="179" t="s">
        <v>1625</v>
      </c>
      <c r="AM44" s="179" t="s">
        <v>1626</v>
      </c>
      <c r="AN44" s="179" t="s">
        <v>1627</v>
      </c>
      <c r="AO44" s="179" t="s">
        <v>1628</v>
      </c>
      <c r="AP44" s="179" t="s">
        <v>1629</v>
      </c>
      <c r="AQ44" s="179" t="s">
        <v>1630</v>
      </c>
      <c r="AR44" s="179" t="s">
        <v>1631</v>
      </c>
      <c r="AS44" s="179" t="s">
        <v>1632</v>
      </c>
      <c r="AT44" s="179" t="s">
        <v>1633</v>
      </c>
      <c r="AU44" s="179" t="s">
        <v>1634</v>
      </c>
      <c r="AV44" s="179" t="s">
        <v>1635</v>
      </c>
      <c r="AW44" s="179" t="s">
        <v>1636</v>
      </c>
      <c r="AX44" s="179" t="s">
        <v>1637</v>
      </c>
      <c r="AY44" s="179" t="s">
        <v>1638</v>
      </c>
      <c r="AZ44" s="179" t="s">
        <v>1639</v>
      </c>
      <c r="BA44" s="179" t="s">
        <v>1640</v>
      </c>
      <c r="BB44" s="179" t="s">
        <v>1641</v>
      </c>
      <c r="BC44" s="179" t="s">
        <v>1642</v>
      </c>
      <c r="BD44" s="179" t="s">
        <v>1643</v>
      </c>
      <c r="BE44" s="179" t="s">
        <v>1644</v>
      </c>
      <c r="BF44" s="179" t="s">
        <v>1645</v>
      </c>
      <c r="BG44" s="179" t="s">
        <v>1646</v>
      </c>
      <c r="BH44" s="179" t="s">
        <v>1647</v>
      </c>
      <c r="BI44" s="179" t="s">
        <v>1648</v>
      </c>
      <c r="BJ44" s="179" t="s">
        <v>1649</v>
      </c>
      <c r="BK44" s="179" t="s">
        <v>1650</v>
      </c>
      <c r="BL44" s="179" t="s">
        <v>1651</v>
      </c>
      <c r="BM44" s="179" t="s">
        <v>1652</v>
      </c>
      <c r="BN44" s="179" t="s">
        <v>1653</v>
      </c>
      <c r="BO44" s="179" t="s">
        <v>1654</v>
      </c>
      <c r="BP44" s="179" t="s">
        <v>1655</v>
      </c>
      <c r="BQ44" s="179" t="s">
        <v>1656</v>
      </c>
      <c r="BR44" s="179" t="s">
        <v>1657</v>
      </c>
      <c r="BS44" s="179" t="s">
        <v>1658</v>
      </c>
      <c r="BT44" s="179" t="s">
        <v>1659</v>
      </c>
      <c r="BU44" s="179" t="s">
        <v>1660</v>
      </c>
      <c r="BV44" s="179" t="s">
        <v>1661</v>
      </c>
      <c r="BW44" s="179" t="s">
        <v>1662</v>
      </c>
      <c r="BX44" s="179" t="s">
        <v>1663</v>
      </c>
      <c r="BY44" s="179" t="s">
        <v>1664</v>
      </c>
      <c r="BZ44" s="179" t="s">
        <v>1665</v>
      </c>
      <c r="CA44" s="179" t="s">
        <v>1666</v>
      </c>
      <c r="CB44" s="179" t="s">
        <v>1667</v>
      </c>
      <c r="CC44" s="179" t="s">
        <v>1668</v>
      </c>
      <c r="CD44" s="179" t="s">
        <v>1669</v>
      </c>
      <c r="CE44" s="179" t="s">
        <v>1670</v>
      </c>
      <c r="CF44" s="179" t="s">
        <v>1671</v>
      </c>
      <c r="CG44" s="179" t="s">
        <v>1672</v>
      </c>
      <c r="CH44" s="179" t="s">
        <v>1673</v>
      </c>
      <c r="CI44" s="179" t="s">
        <v>1674</v>
      </c>
      <c r="CJ44" s="179" t="s">
        <v>1675</v>
      </c>
      <c r="CK44" s="179" t="s">
        <v>1676</v>
      </c>
      <c r="CL44" s="179" t="s">
        <v>1677</v>
      </c>
      <c r="CM44" s="179" t="s">
        <v>1678</v>
      </c>
      <c r="CN44" s="179" t="s">
        <v>1679</v>
      </c>
      <c r="CO44" s="179" t="s">
        <v>1680</v>
      </c>
      <c r="CP44" s="179" t="s">
        <v>1681</v>
      </c>
      <c r="CQ44" s="179" t="s">
        <v>1682</v>
      </c>
      <c r="CR44" s="179" t="s">
        <v>1683</v>
      </c>
      <c r="CS44" s="179" t="s">
        <v>1684</v>
      </c>
      <c r="CT44" s="179" t="s">
        <v>1685</v>
      </c>
      <c r="CU44" s="179" t="s">
        <v>1686</v>
      </c>
      <c r="CV44" s="179" t="s">
        <v>1687</v>
      </c>
      <c r="CW44" s="179" t="s">
        <v>1688</v>
      </c>
      <c r="CX44" s="179" t="s">
        <v>1689</v>
      </c>
      <c r="CY44" s="179" t="s">
        <v>1690</v>
      </c>
      <c r="CZ44" s="179" t="s">
        <v>1691</v>
      </c>
      <c r="DA44" s="179" t="s">
        <v>1692</v>
      </c>
      <c r="DB44" s="179" t="s">
        <v>1693</v>
      </c>
      <c r="DC44" s="179" t="s">
        <v>1694</v>
      </c>
    </row>
    <row r="45" spans="2:107" ht="17" x14ac:dyDescent="0.15">
      <c r="B45" s="175">
        <f>B41+1</f>
        <v>21</v>
      </c>
      <c r="C45" s="201" t="s">
        <v>211</v>
      </c>
      <c r="D45" s="201"/>
      <c r="E45" s="202" t="s">
        <v>362</v>
      </c>
      <c r="F45" s="186" t="s">
        <v>390</v>
      </c>
      <c r="G45" s="196">
        <f>SUM(H45:DC45)</f>
        <v>0</v>
      </c>
      <c r="H45" s="193">
        <f>H21-H41</f>
        <v>0</v>
      </c>
      <c r="I45" s="193">
        <f t="shared" ref="I45:AA45" si="42">I21-I41</f>
        <v>0</v>
      </c>
      <c r="J45" s="193">
        <f t="shared" si="42"/>
        <v>0</v>
      </c>
      <c r="K45" s="193">
        <f t="shared" si="42"/>
        <v>0</v>
      </c>
      <c r="L45" s="193">
        <f t="shared" si="42"/>
        <v>0</v>
      </c>
      <c r="M45" s="193">
        <f t="shared" si="42"/>
        <v>0</v>
      </c>
      <c r="N45" s="193">
        <f t="shared" si="42"/>
        <v>0</v>
      </c>
      <c r="O45" s="193">
        <f t="shared" si="42"/>
        <v>0</v>
      </c>
      <c r="P45" s="193">
        <f t="shared" si="42"/>
        <v>0</v>
      </c>
      <c r="Q45" s="193">
        <f t="shared" si="42"/>
        <v>0</v>
      </c>
      <c r="R45" s="193">
        <f t="shared" si="42"/>
        <v>0</v>
      </c>
      <c r="S45" s="193">
        <f t="shared" si="42"/>
        <v>0</v>
      </c>
      <c r="T45" s="193">
        <f t="shared" si="42"/>
        <v>0</v>
      </c>
      <c r="U45" s="193">
        <f t="shared" si="42"/>
        <v>0</v>
      </c>
      <c r="V45" s="193">
        <f t="shared" si="42"/>
        <v>0</v>
      </c>
      <c r="W45" s="193">
        <f t="shared" si="42"/>
        <v>0</v>
      </c>
      <c r="X45" s="193">
        <f t="shared" si="42"/>
        <v>0</v>
      </c>
      <c r="Y45" s="193">
        <f t="shared" si="42"/>
        <v>0</v>
      </c>
      <c r="Z45" s="193">
        <f t="shared" si="42"/>
        <v>0</v>
      </c>
      <c r="AA45" s="193">
        <f t="shared" si="42"/>
        <v>0</v>
      </c>
      <c r="AB45" s="193">
        <f t="shared" ref="AB45:CM45" si="43">AB21-AB41</f>
        <v>0</v>
      </c>
      <c r="AC45" s="193">
        <f t="shared" si="43"/>
        <v>0</v>
      </c>
      <c r="AD45" s="193">
        <f t="shared" si="43"/>
        <v>0</v>
      </c>
      <c r="AE45" s="193">
        <f t="shared" si="43"/>
        <v>0</v>
      </c>
      <c r="AF45" s="193">
        <f t="shared" si="43"/>
        <v>0</v>
      </c>
      <c r="AG45" s="193">
        <f t="shared" si="43"/>
        <v>0</v>
      </c>
      <c r="AH45" s="193">
        <f t="shared" si="43"/>
        <v>0</v>
      </c>
      <c r="AI45" s="193">
        <f t="shared" si="43"/>
        <v>0</v>
      </c>
      <c r="AJ45" s="193">
        <f t="shared" si="43"/>
        <v>0</v>
      </c>
      <c r="AK45" s="193">
        <f t="shared" si="43"/>
        <v>0</v>
      </c>
      <c r="AL45" s="193">
        <f t="shared" si="43"/>
        <v>0</v>
      </c>
      <c r="AM45" s="193">
        <f t="shared" si="43"/>
        <v>0</v>
      </c>
      <c r="AN45" s="193">
        <f t="shared" si="43"/>
        <v>0</v>
      </c>
      <c r="AO45" s="193">
        <f t="shared" si="43"/>
        <v>0</v>
      </c>
      <c r="AP45" s="193">
        <f t="shared" si="43"/>
        <v>0</v>
      </c>
      <c r="AQ45" s="193">
        <f t="shared" si="43"/>
        <v>0</v>
      </c>
      <c r="AR45" s="193">
        <f t="shared" si="43"/>
        <v>0</v>
      </c>
      <c r="AS45" s="193">
        <f t="shared" si="43"/>
        <v>0</v>
      </c>
      <c r="AT45" s="193">
        <f t="shared" si="43"/>
        <v>0</v>
      </c>
      <c r="AU45" s="193">
        <f t="shared" si="43"/>
        <v>0</v>
      </c>
      <c r="AV45" s="193">
        <f t="shared" si="43"/>
        <v>0</v>
      </c>
      <c r="AW45" s="193">
        <f t="shared" si="43"/>
        <v>0</v>
      </c>
      <c r="AX45" s="193">
        <f t="shared" si="43"/>
        <v>0</v>
      </c>
      <c r="AY45" s="193">
        <f t="shared" si="43"/>
        <v>0</v>
      </c>
      <c r="AZ45" s="193">
        <f t="shared" si="43"/>
        <v>0</v>
      </c>
      <c r="BA45" s="193">
        <f t="shared" si="43"/>
        <v>0</v>
      </c>
      <c r="BB45" s="193">
        <f t="shared" si="43"/>
        <v>0</v>
      </c>
      <c r="BC45" s="193">
        <f t="shared" si="43"/>
        <v>0</v>
      </c>
      <c r="BD45" s="193">
        <f t="shared" si="43"/>
        <v>0</v>
      </c>
      <c r="BE45" s="193">
        <f t="shared" si="43"/>
        <v>0</v>
      </c>
      <c r="BF45" s="193">
        <f t="shared" si="43"/>
        <v>0</v>
      </c>
      <c r="BG45" s="193">
        <f t="shared" si="43"/>
        <v>0</v>
      </c>
      <c r="BH45" s="193">
        <f t="shared" si="43"/>
        <v>0</v>
      </c>
      <c r="BI45" s="193">
        <f t="shared" si="43"/>
        <v>0</v>
      </c>
      <c r="BJ45" s="193">
        <f t="shared" si="43"/>
        <v>0</v>
      </c>
      <c r="BK45" s="193">
        <f t="shared" si="43"/>
        <v>0</v>
      </c>
      <c r="BL45" s="193">
        <f t="shared" si="43"/>
        <v>0</v>
      </c>
      <c r="BM45" s="193">
        <f t="shared" si="43"/>
        <v>0</v>
      </c>
      <c r="BN45" s="193">
        <f t="shared" si="43"/>
        <v>0</v>
      </c>
      <c r="BO45" s="193">
        <f t="shared" si="43"/>
        <v>0</v>
      </c>
      <c r="BP45" s="193">
        <f t="shared" si="43"/>
        <v>0</v>
      </c>
      <c r="BQ45" s="193">
        <f t="shared" si="43"/>
        <v>0</v>
      </c>
      <c r="BR45" s="193">
        <f t="shared" si="43"/>
        <v>0</v>
      </c>
      <c r="BS45" s="193">
        <f t="shared" si="43"/>
        <v>0</v>
      </c>
      <c r="BT45" s="193">
        <f t="shared" si="43"/>
        <v>0</v>
      </c>
      <c r="BU45" s="193">
        <f t="shared" si="43"/>
        <v>0</v>
      </c>
      <c r="BV45" s="193">
        <f t="shared" si="43"/>
        <v>0</v>
      </c>
      <c r="BW45" s="193">
        <f t="shared" si="43"/>
        <v>0</v>
      </c>
      <c r="BX45" s="193">
        <f t="shared" si="43"/>
        <v>0</v>
      </c>
      <c r="BY45" s="193">
        <f t="shared" si="43"/>
        <v>0</v>
      </c>
      <c r="BZ45" s="193">
        <f t="shared" si="43"/>
        <v>0</v>
      </c>
      <c r="CA45" s="193">
        <f t="shared" si="43"/>
        <v>0</v>
      </c>
      <c r="CB45" s="193">
        <f t="shared" si="43"/>
        <v>0</v>
      </c>
      <c r="CC45" s="193">
        <f t="shared" si="43"/>
        <v>0</v>
      </c>
      <c r="CD45" s="193">
        <f t="shared" si="43"/>
        <v>0</v>
      </c>
      <c r="CE45" s="193">
        <f t="shared" si="43"/>
        <v>0</v>
      </c>
      <c r="CF45" s="193">
        <f t="shared" si="43"/>
        <v>0</v>
      </c>
      <c r="CG45" s="193">
        <f t="shared" si="43"/>
        <v>0</v>
      </c>
      <c r="CH45" s="193">
        <f t="shared" si="43"/>
        <v>0</v>
      </c>
      <c r="CI45" s="193">
        <f t="shared" si="43"/>
        <v>0</v>
      </c>
      <c r="CJ45" s="193">
        <f t="shared" si="43"/>
        <v>0</v>
      </c>
      <c r="CK45" s="193">
        <f t="shared" si="43"/>
        <v>0</v>
      </c>
      <c r="CL45" s="193">
        <f t="shared" si="43"/>
        <v>0</v>
      </c>
      <c r="CM45" s="193">
        <f t="shared" si="43"/>
        <v>0</v>
      </c>
      <c r="CN45" s="193">
        <f t="shared" ref="CN45:DC45" si="44">CN21-CN41</f>
        <v>0</v>
      </c>
      <c r="CO45" s="193">
        <f t="shared" si="44"/>
        <v>0</v>
      </c>
      <c r="CP45" s="193">
        <f t="shared" si="44"/>
        <v>0</v>
      </c>
      <c r="CQ45" s="193">
        <f t="shared" si="44"/>
        <v>0</v>
      </c>
      <c r="CR45" s="193">
        <f t="shared" si="44"/>
        <v>0</v>
      </c>
      <c r="CS45" s="193">
        <f t="shared" si="44"/>
        <v>0</v>
      </c>
      <c r="CT45" s="193">
        <f t="shared" si="44"/>
        <v>0</v>
      </c>
      <c r="CU45" s="193">
        <f t="shared" si="44"/>
        <v>0</v>
      </c>
      <c r="CV45" s="193">
        <f t="shared" si="44"/>
        <v>0</v>
      </c>
      <c r="CW45" s="193">
        <f t="shared" si="44"/>
        <v>0</v>
      </c>
      <c r="CX45" s="193">
        <f t="shared" si="44"/>
        <v>0</v>
      </c>
      <c r="CY45" s="193">
        <f t="shared" si="44"/>
        <v>0</v>
      </c>
      <c r="CZ45" s="193">
        <f t="shared" si="44"/>
        <v>0</v>
      </c>
      <c r="DA45" s="193">
        <f t="shared" si="44"/>
        <v>0</v>
      </c>
      <c r="DB45" s="193">
        <f t="shared" si="44"/>
        <v>0</v>
      </c>
      <c r="DC45" s="193">
        <f t="shared" si="44"/>
        <v>0</v>
      </c>
    </row>
    <row r="46" spans="2:107" ht="17" x14ac:dyDescent="0.15">
      <c r="B46" s="175">
        <f>B45+1</f>
        <v>22</v>
      </c>
      <c r="C46" s="203" t="s">
        <v>391</v>
      </c>
      <c r="D46" s="204">
        <f>Apoio!I39</f>
        <v>0</v>
      </c>
      <c r="E46" s="192" t="s">
        <v>3</v>
      </c>
      <c r="F46" s="186" t="s">
        <v>392</v>
      </c>
      <c r="G46" s="205">
        <f>IF(G21=0,0,G45/G21)</f>
        <v>0</v>
      </c>
      <c r="H46" s="206">
        <f>IFERROR(H45/H21,0)</f>
        <v>0</v>
      </c>
      <c r="I46" s="206">
        <f t="shared" ref="I46:AA46" si="45">IFERROR(I45/I21,0)</f>
        <v>0</v>
      </c>
      <c r="J46" s="206">
        <f t="shared" si="45"/>
        <v>0</v>
      </c>
      <c r="K46" s="206">
        <f t="shared" si="45"/>
        <v>0</v>
      </c>
      <c r="L46" s="206">
        <f t="shared" si="45"/>
        <v>0</v>
      </c>
      <c r="M46" s="206">
        <f t="shared" si="45"/>
        <v>0</v>
      </c>
      <c r="N46" s="206">
        <f t="shared" si="45"/>
        <v>0</v>
      </c>
      <c r="O46" s="206">
        <f t="shared" si="45"/>
        <v>0</v>
      </c>
      <c r="P46" s="206">
        <f t="shared" si="45"/>
        <v>0</v>
      </c>
      <c r="Q46" s="206">
        <f t="shared" si="45"/>
        <v>0</v>
      </c>
      <c r="R46" s="206">
        <f t="shared" si="45"/>
        <v>0</v>
      </c>
      <c r="S46" s="206">
        <f t="shared" si="45"/>
        <v>0</v>
      </c>
      <c r="T46" s="206">
        <f t="shared" si="45"/>
        <v>0</v>
      </c>
      <c r="U46" s="206">
        <f t="shared" si="45"/>
        <v>0</v>
      </c>
      <c r="V46" s="206">
        <f t="shared" si="45"/>
        <v>0</v>
      </c>
      <c r="W46" s="206">
        <f t="shared" si="45"/>
        <v>0</v>
      </c>
      <c r="X46" s="206">
        <f t="shared" si="45"/>
        <v>0</v>
      </c>
      <c r="Y46" s="206">
        <f t="shared" si="45"/>
        <v>0</v>
      </c>
      <c r="Z46" s="206">
        <f t="shared" si="45"/>
        <v>0</v>
      </c>
      <c r="AA46" s="206">
        <f t="shared" si="45"/>
        <v>0</v>
      </c>
      <c r="AB46" s="206">
        <f t="shared" ref="AB46:CM46" si="46">IFERROR(AB45/AB21,0)</f>
        <v>0</v>
      </c>
      <c r="AC46" s="206">
        <f t="shared" si="46"/>
        <v>0</v>
      </c>
      <c r="AD46" s="206">
        <f t="shared" si="46"/>
        <v>0</v>
      </c>
      <c r="AE46" s="206">
        <f t="shared" si="46"/>
        <v>0</v>
      </c>
      <c r="AF46" s="206">
        <f t="shared" si="46"/>
        <v>0</v>
      </c>
      <c r="AG46" s="206">
        <f t="shared" si="46"/>
        <v>0</v>
      </c>
      <c r="AH46" s="206">
        <f t="shared" si="46"/>
        <v>0</v>
      </c>
      <c r="AI46" s="206">
        <f t="shared" si="46"/>
        <v>0</v>
      </c>
      <c r="AJ46" s="206">
        <f t="shared" si="46"/>
        <v>0</v>
      </c>
      <c r="AK46" s="206">
        <f t="shared" si="46"/>
        <v>0</v>
      </c>
      <c r="AL46" s="206">
        <f t="shared" si="46"/>
        <v>0</v>
      </c>
      <c r="AM46" s="206">
        <f t="shared" si="46"/>
        <v>0</v>
      </c>
      <c r="AN46" s="206">
        <f t="shared" si="46"/>
        <v>0</v>
      </c>
      <c r="AO46" s="206">
        <f t="shared" si="46"/>
        <v>0</v>
      </c>
      <c r="AP46" s="206">
        <f t="shared" si="46"/>
        <v>0</v>
      </c>
      <c r="AQ46" s="206">
        <f t="shared" si="46"/>
        <v>0</v>
      </c>
      <c r="AR46" s="206">
        <f t="shared" si="46"/>
        <v>0</v>
      </c>
      <c r="AS46" s="206">
        <f t="shared" si="46"/>
        <v>0</v>
      </c>
      <c r="AT46" s="206">
        <f t="shared" si="46"/>
        <v>0</v>
      </c>
      <c r="AU46" s="206">
        <f t="shared" si="46"/>
        <v>0</v>
      </c>
      <c r="AV46" s="206">
        <f t="shared" si="46"/>
        <v>0</v>
      </c>
      <c r="AW46" s="206">
        <f t="shared" si="46"/>
        <v>0</v>
      </c>
      <c r="AX46" s="206">
        <f t="shared" si="46"/>
        <v>0</v>
      </c>
      <c r="AY46" s="206">
        <f t="shared" si="46"/>
        <v>0</v>
      </c>
      <c r="AZ46" s="206">
        <f t="shared" si="46"/>
        <v>0</v>
      </c>
      <c r="BA46" s="206">
        <f t="shared" si="46"/>
        <v>0</v>
      </c>
      <c r="BB46" s="206">
        <f t="shared" si="46"/>
        <v>0</v>
      </c>
      <c r="BC46" s="206">
        <f t="shared" si="46"/>
        <v>0</v>
      </c>
      <c r="BD46" s="206">
        <f t="shared" si="46"/>
        <v>0</v>
      </c>
      <c r="BE46" s="206">
        <f t="shared" si="46"/>
        <v>0</v>
      </c>
      <c r="BF46" s="206">
        <f t="shared" si="46"/>
        <v>0</v>
      </c>
      <c r="BG46" s="206">
        <f t="shared" si="46"/>
        <v>0</v>
      </c>
      <c r="BH46" s="206">
        <f t="shared" si="46"/>
        <v>0</v>
      </c>
      <c r="BI46" s="206">
        <f t="shared" si="46"/>
        <v>0</v>
      </c>
      <c r="BJ46" s="206">
        <f t="shared" si="46"/>
        <v>0</v>
      </c>
      <c r="BK46" s="206">
        <f t="shared" si="46"/>
        <v>0</v>
      </c>
      <c r="BL46" s="206">
        <f t="shared" si="46"/>
        <v>0</v>
      </c>
      <c r="BM46" s="206">
        <f t="shared" si="46"/>
        <v>0</v>
      </c>
      <c r="BN46" s="206">
        <f t="shared" si="46"/>
        <v>0</v>
      </c>
      <c r="BO46" s="206">
        <f t="shared" si="46"/>
        <v>0</v>
      </c>
      <c r="BP46" s="206">
        <f t="shared" si="46"/>
        <v>0</v>
      </c>
      <c r="BQ46" s="206">
        <f t="shared" si="46"/>
        <v>0</v>
      </c>
      <c r="BR46" s="206">
        <f t="shared" si="46"/>
        <v>0</v>
      </c>
      <c r="BS46" s="206">
        <f t="shared" si="46"/>
        <v>0</v>
      </c>
      <c r="BT46" s="206">
        <f t="shared" si="46"/>
        <v>0</v>
      </c>
      <c r="BU46" s="206">
        <f t="shared" si="46"/>
        <v>0</v>
      </c>
      <c r="BV46" s="206">
        <f t="shared" si="46"/>
        <v>0</v>
      </c>
      <c r="BW46" s="206">
        <f t="shared" si="46"/>
        <v>0</v>
      </c>
      <c r="BX46" s="206">
        <f t="shared" si="46"/>
        <v>0</v>
      </c>
      <c r="BY46" s="206">
        <f t="shared" si="46"/>
        <v>0</v>
      </c>
      <c r="BZ46" s="206">
        <f t="shared" si="46"/>
        <v>0</v>
      </c>
      <c r="CA46" s="206">
        <f t="shared" si="46"/>
        <v>0</v>
      </c>
      <c r="CB46" s="206">
        <f t="shared" si="46"/>
        <v>0</v>
      </c>
      <c r="CC46" s="206">
        <f t="shared" si="46"/>
        <v>0</v>
      </c>
      <c r="CD46" s="206">
        <f t="shared" si="46"/>
        <v>0</v>
      </c>
      <c r="CE46" s="206">
        <f t="shared" si="46"/>
        <v>0</v>
      </c>
      <c r="CF46" s="206">
        <f t="shared" si="46"/>
        <v>0</v>
      </c>
      <c r="CG46" s="206">
        <f t="shared" si="46"/>
        <v>0</v>
      </c>
      <c r="CH46" s="206">
        <f t="shared" si="46"/>
        <v>0</v>
      </c>
      <c r="CI46" s="206">
        <f t="shared" si="46"/>
        <v>0</v>
      </c>
      <c r="CJ46" s="206">
        <f t="shared" si="46"/>
        <v>0</v>
      </c>
      <c r="CK46" s="206">
        <f t="shared" si="46"/>
        <v>0</v>
      </c>
      <c r="CL46" s="206">
        <f t="shared" si="46"/>
        <v>0</v>
      </c>
      <c r="CM46" s="206">
        <f t="shared" si="46"/>
        <v>0</v>
      </c>
      <c r="CN46" s="206">
        <f t="shared" ref="CN46:DC46" si="47">IFERROR(CN45/CN21,0)</f>
        <v>0</v>
      </c>
      <c r="CO46" s="206">
        <f t="shared" si="47"/>
        <v>0</v>
      </c>
      <c r="CP46" s="206">
        <f t="shared" si="47"/>
        <v>0</v>
      </c>
      <c r="CQ46" s="206">
        <f t="shared" si="47"/>
        <v>0</v>
      </c>
      <c r="CR46" s="206">
        <f t="shared" si="47"/>
        <v>0</v>
      </c>
      <c r="CS46" s="206">
        <f t="shared" si="47"/>
        <v>0</v>
      </c>
      <c r="CT46" s="206">
        <f t="shared" si="47"/>
        <v>0</v>
      </c>
      <c r="CU46" s="206">
        <f t="shared" si="47"/>
        <v>0</v>
      </c>
      <c r="CV46" s="206">
        <f t="shared" si="47"/>
        <v>0</v>
      </c>
      <c r="CW46" s="206">
        <f t="shared" si="47"/>
        <v>0</v>
      </c>
      <c r="CX46" s="206">
        <f t="shared" si="47"/>
        <v>0</v>
      </c>
      <c r="CY46" s="206">
        <f t="shared" si="47"/>
        <v>0</v>
      </c>
      <c r="CZ46" s="206">
        <f t="shared" si="47"/>
        <v>0</v>
      </c>
      <c r="DA46" s="206">
        <f t="shared" si="47"/>
        <v>0</v>
      </c>
      <c r="DB46" s="206">
        <f t="shared" si="47"/>
        <v>0</v>
      </c>
      <c r="DC46" s="206">
        <f t="shared" si="47"/>
        <v>0</v>
      </c>
    </row>
    <row r="47" spans="2:107" ht="17" x14ac:dyDescent="0.15">
      <c r="B47" s="175">
        <f>B46+1</f>
        <v>23</v>
      </c>
      <c r="C47" s="201" t="s">
        <v>210</v>
      </c>
      <c r="D47" s="201"/>
      <c r="E47" s="202" t="s">
        <v>376</v>
      </c>
      <c r="F47" s="186" t="s">
        <v>393</v>
      </c>
      <c r="G47" s="196">
        <f>SUM(H47:DC47)</f>
        <v>0</v>
      </c>
      <c r="H47" s="193">
        <f>H20-H40</f>
        <v>0</v>
      </c>
      <c r="I47" s="193">
        <f t="shared" ref="I47:AA47" si="48">I20-I40</f>
        <v>0</v>
      </c>
      <c r="J47" s="193">
        <f t="shared" si="48"/>
        <v>0</v>
      </c>
      <c r="K47" s="193">
        <f t="shared" si="48"/>
        <v>0</v>
      </c>
      <c r="L47" s="193">
        <f t="shared" si="48"/>
        <v>0</v>
      </c>
      <c r="M47" s="193">
        <f t="shared" si="48"/>
        <v>0</v>
      </c>
      <c r="N47" s="193">
        <f t="shared" si="48"/>
        <v>0</v>
      </c>
      <c r="O47" s="193">
        <f t="shared" si="48"/>
        <v>0</v>
      </c>
      <c r="P47" s="193">
        <f t="shared" si="48"/>
        <v>0</v>
      </c>
      <c r="Q47" s="193">
        <f t="shared" si="48"/>
        <v>0</v>
      </c>
      <c r="R47" s="193">
        <f t="shared" si="48"/>
        <v>0</v>
      </c>
      <c r="S47" s="193">
        <f t="shared" si="48"/>
        <v>0</v>
      </c>
      <c r="T47" s="193">
        <f t="shared" si="48"/>
        <v>0</v>
      </c>
      <c r="U47" s="193">
        <f t="shared" si="48"/>
        <v>0</v>
      </c>
      <c r="V47" s="193">
        <f t="shared" si="48"/>
        <v>0</v>
      </c>
      <c r="W47" s="193">
        <f t="shared" si="48"/>
        <v>0</v>
      </c>
      <c r="X47" s="193">
        <f t="shared" si="48"/>
        <v>0</v>
      </c>
      <c r="Y47" s="193">
        <f t="shared" si="48"/>
        <v>0</v>
      </c>
      <c r="Z47" s="193">
        <f t="shared" si="48"/>
        <v>0</v>
      </c>
      <c r="AA47" s="193">
        <f t="shared" si="48"/>
        <v>0</v>
      </c>
      <c r="AB47" s="193">
        <f t="shared" ref="AB47:CM47" si="49">AB20-AB40</f>
        <v>0</v>
      </c>
      <c r="AC47" s="193">
        <f t="shared" si="49"/>
        <v>0</v>
      </c>
      <c r="AD47" s="193">
        <f t="shared" si="49"/>
        <v>0</v>
      </c>
      <c r="AE47" s="193">
        <f t="shared" si="49"/>
        <v>0</v>
      </c>
      <c r="AF47" s="193">
        <f t="shared" si="49"/>
        <v>0</v>
      </c>
      <c r="AG47" s="193">
        <f t="shared" si="49"/>
        <v>0</v>
      </c>
      <c r="AH47" s="193">
        <f t="shared" si="49"/>
        <v>0</v>
      </c>
      <c r="AI47" s="193">
        <f t="shared" si="49"/>
        <v>0</v>
      </c>
      <c r="AJ47" s="193">
        <f t="shared" si="49"/>
        <v>0</v>
      </c>
      <c r="AK47" s="193">
        <f t="shared" si="49"/>
        <v>0</v>
      </c>
      <c r="AL47" s="193">
        <f t="shared" si="49"/>
        <v>0</v>
      </c>
      <c r="AM47" s="193">
        <f t="shared" si="49"/>
        <v>0</v>
      </c>
      <c r="AN47" s="193">
        <f t="shared" si="49"/>
        <v>0</v>
      </c>
      <c r="AO47" s="193">
        <f t="shared" si="49"/>
        <v>0</v>
      </c>
      <c r="AP47" s="193">
        <f t="shared" si="49"/>
        <v>0</v>
      </c>
      <c r="AQ47" s="193">
        <f t="shared" si="49"/>
        <v>0</v>
      </c>
      <c r="AR47" s="193">
        <f t="shared" si="49"/>
        <v>0</v>
      </c>
      <c r="AS47" s="193">
        <f t="shared" si="49"/>
        <v>0</v>
      </c>
      <c r="AT47" s="193">
        <f t="shared" si="49"/>
        <v>0</v>
      </c>
      <c r="AU47" s="193">
        <f t="shared" si="49"/>
        <v>0</v>
      </c>
      <c r="AV47" s="193">
        <f t="shared" si="49"/>
        <v>0</v>
      </c>
      <c r="AW47" s="193">
        <f t="shared" si="49"/>
        <v>0</v>
      </c>
      <c r="AX47" s="193">
        <f t="shared" si="49"/>
        <v>0</v>
      </c>
      <c r="AY47" s="193">
        <f t="shared" si="49"/>
        <v>0</v>
      </c>
      <c r="AZ47" s="193">
        <f t="shared" si="49"/>
        <v>0</v>
      </c>
      <c r="BA47" s="193">
        <f t="shared" si="49"/>
        <v>0</v>
      </c>
      <c r="BB47" s="193">
        <f t="shared" si="49"/>
        <v>0</v>
      </c>
      <c r="BC47" s="193">
        <f t="shared" si="49"/>
        <v>0</v>
      </c>
      <c r="BD47" s="193">
        <f t="shared" si="49"/>
        <v>0</v>
      </c>
      <c r="BE47" s="193">
        <f t="shared" si="49"/>
        <v>0</v>
      </c>
      <c r="BF47" s="193">
        <f t="shared" si="49"/>
        <v>0</v>
      </c>
      <c r="BG47" s="193">
        <f t="shared" si="49"/>
        <v>0</v>
      </c>
      <c r="BH47" s="193">
        <f t="shared" si="49"/>
        <v>0</v>
      </c>
      <c r="BI47" s="193">
        <f t="shared" si="49"/>
        <v>0</v>
      </c>
      <c r="BJ47" s="193">
        <f t="shared" si="49"/>
        <v>0</v>
      </c>
      <c r="BK47" s="193">
        <f t="shared" si="49"/>
        <v>0</v>
      </c>
      <c r="BL47" s="193">
        <f t="shared" si="49"/>
        <v>0</v>
      </c>
      <c r="BM47" s="193">
        <f t="shared" si="49"/>
        <v>0</v>
      </c>
      <c r="BN47" s="193">
        <f t="shared" si="49"/>
        <v>0</v>
      </c>
      <c r="BO47" s="193">
        <f t="shared" si="49"/>
        <v>0</v>
      </c>
      <c r="BP47" s="193">
        <f t="shared" si="49"/>
        <v>0</v>
      </c>
      <c r="BQ47" s="193">
        <f t="shared" si="49"/>
        <v>0</v>
      </c>
      <c r="BR47" s="193">
        <f t="shared" si="49"/>
        <v>0</v>
      </c>
      <c r="BS47" s="193">
        <f t="shared" si="49"/>
        <v>0</v>
      </c>
      <c r="BT47" s="193">
        <f t="shared" si="49"/>
        <v>0</v>
      </c>
      <c r="BU47" s="193">
        <f t="shared" si="49"/>
        <v>0</v>
      </c>
      <c r="BV47" s="193">
        <f t="shared" si="49"/>
        <v>0</v>
      </c>
      <c r="BW47" s="193">
        <f t="shared" si="49"/>
        <v>0</v>
      </c>
      <c r="BX47" s="193">
        <f t="shared" si="49"/>
        <v>0</v>
      </c>
      <c r="BY47" s="193">
        <f t="shared" si="49"/>
        <v>0</v>
      </c>
      <c r="BZ47" s="193">
        <f t="shared" si="49"/>
        <v>0</v>
      </c>
      <c r="CA47" s="193">
        <f t="shared" si="49"/>
        <v>0</v>
      </c>
      <c r="CB47" s="193">
        <f t="shared" si="49"/>
        <v>0</v>
      </c>
      <c r="CC47" s="193">
        <f t="shared" si="49"/>
        <v>0</v>
      </c>
      <c r="CD47" s="193">
        <f t="shared" si="49"/>
        <v>0</v>
      </c>
      <c r="CE47" s="193">
        <f t="shared" si="49"/>
        <v>0</v>
      </c>
      <c r="CF47" s="193">
        <f t="shared" si="49"/>
        <v>0</v>
      </c>
      <c r="CG47" s="193">
        <f t="shared" si="49"/>
        <v>0</v>
      </c>
      <c r="CH47" s="193">
        <f t="shared" si="49"/>
        <v>0</v>
      </c>
      <c r="CI47" s="193">
        <f t="shared" si="49"/>
        <v>0</v>
      </c>
      <c r="CJ47" s="193">
        <f t="shared" si="49"/>
        <v>0</v>
      </c>
      <c r="CK47" s="193">
        <f t="shared" si="49"/>
        <v>0</v>
      </c>
      <c r="CL47" s="193">
        <f t="shared" si="49"/>
        <v>0</v>
      </c>
      <c r="CM47" s="193">
        <f t="shared" si="49"/>
        <v>0</v>
      </c>
      <c r="CN47" s="193">
        <f t="shared" ref="CN47:DC47" si="50">CN20-CN40</f>
        <v>0</v>
      </c>
      <c r="CO47" s="193">
        <f t="shared" si="50"/>
        <v>0</v>
      </c>
      <c r="CP47" s="193">
        <f t="shared" si="50"/>
        <v>0</v>
      </c>
      <c r="CQ47" s="193">
        <f t="shared" si="50"/>
        <v>0</v>
      </c>
      <c r="CR47" s="193">
        <f t="shared" si="50"/>
        <v>0</v>
      </c>
      <c r="CS47" s="193">
        <f t="shared" si="50"/>
        <v>0</v>
      </c>
      <c r="CT47" s="193">
        <f t="shared" si="50"/>
        <v>0</v>
      </c>
      <c r="CU47" s="193">
        <f t="shared" si="50"/>
        <v>0</v>
      </c>
      <c r="CV47" s="193">
        <f t="shared" si="50"/>
        <v>0</v>
      </c>
      <c r="CW47" s="193">
        <f t="shared" si="50"/>
        <v>0</v>
      </c>
      <c r="CX47" s="193">
        <f t="shared" si="50"/>
        <v>0</v>
      </c>
      <c r="CY47" s="193">
        <f t="shared" si="50"/>
        <v>0</v>
      </c>
      <c r="CZ47" s="193">
        <f t="shared" si="50"/>
        <v>0</v>
      </c>
      <c r="DA47" s="193">
        <f t="shared" si="50"/>
        <v>0</v>
      </c>
      <c r="DB47" s="193">
        <f t="shared" si="50"/>
        <v>0</v>
      </c>
      <c r="DC47" s="193">
        <f t="shared" si="50"/>
        <v>0</v>
      </c>
    </row>
    <row r="48" spans="2:107" ht="17" x14ac:dyDescent="0.15">
      <c r="B48" s="175">
        <f>B47+1</f>
        <v>24</v>
      </c>
      <c r="C48" s="203" t="s">
        <v>394</v>
      </c>
      <c r="D48" s="204">
        <f>Apoio!I38</f>
        <v>0</v>
      </c>
      <c r="E48" s="192" t="s">
        <v>3</v>
      </c>
      <c r="F48" s="186" t="s">
        <v>395</v>
      </c>
      <c r="G48" s="205">
        <f>IF(G20=0,0,G47/G20)</f>
        <v>0</v>
      </c>
      <c r="H48" s="206">
        <f>IFERROR(H47/H20,0)</f>
        <v>0</v>
      </c>
      <c r="I48" s="206">
        <f t="shared" ref="I48:AA48" si="51">IFERROR(I47/I20,0)</f>
        <v>0</v>
      </c>
      <c r="J48" s="206">
        <f t="shared" si="51"/>
        <v>0</v>
      </c>
      <c r="K48" s="206">
        <f t="shared" si="51"/>
        <v>0</v>
      </c>
      <c r="L48" s="206">
        <f t="shared" si="51"/>
        <v>0</v>
      </c>
      <c r="M48" s="206">
        <f t="shared" si="51"/>
        <v>0</v>
      </c>
      <c r="N48" s="206">
        <f t="shared" si="51"/>
        <v>0</v>
      </c>
      <c r="O48" s="206">
        <f t="shared" si="51"/>
        <v>0</v>
      </c>
      <c r="P48" s="206">
        <f t="shared" si="51"/>
        <v>0</v>
      </c>
      <c r="Q48" s="206">
        <f t="shared" si="51"/>
        <v>0</v>
      </c>
      <c r="R48" s="206">
        <f t="shared" si="51"/>
        <v>0</v>
      </c>
      <c r="S48" s="206">
        <f t="shared" si="51"/>
        <v>0</v>
      </c>
      <c r="T48" s="206">
        <f t="shared" si="51"/>
        <v>0</v>
      </c>
      <c r="U48" s="206">
        <f t="shared" si="51"/>
        <v>0</v>
      </c>
      <c r="V48" s="206">
        <f t="shared" si="51"/>
        <v>0</v>
      </c>
      <c r="W48" s="206">
        <f t="shared" si="51"/>
        <v>0</v>
      </c>
      <c r="X48" s="206">
        <f t="shared" si="51"/>
        <v>0</v>
      </c>
      <c r="Y48" s="206">
        <f t="shared" si="51"/>
        <v>0</v>
      </c>
      <c r="Z48" s="206">
        <f t="shared" si="51"/>
        <v>0</v>
      </c>
      <c r="AA48" s="206">
        <f t="shared" si="51"/>
        <v>0</v>
      </c>
      <c r="AB48" s="206">
        <f t="shared" ref="AB48:CM48" si="52">IFERROR(AB47/AB20,0)</f>
        <v>0</v>
      </c>
      <c r="AC48" s="206">
        <f t="shared" si="52"/>
        <v>0</v>
      </c>
      <c r="AD48" s="206">
        <f t="shared" si="52"/>
        <v>0</v>
      </c>
      <c r="AE48" s="206">
        <f t="shared" si="52"/>
        <v>0</v>
      </c>
      <c r="AF48" s="206">
        <f t="shared" si="52"/>
        <v>0</v>
      </c>
      <c r="AG48" s="206">
        <f t="shared" si="52"/>
        <v>0</v>
      </c>
      <c r="AH48" s="206">
        <f t="shared" si="52"/>
        <v>0</v>
      </c>
      <c r="AI48" s="206">
        <f t="shared" si="52"/>
        <v>0</v>
      </c>
      <c r="AJ48" s="206">
        <f t="shared" si="52"/>
        <v>0</v>
      </c>
      <c r="AK48" s="206">
        <f t="shared" si="52"/>
        <v>0</v>
      </c>
      <c r="AL48" s="206">
        <f t="shared" si="52"/>
        <v>0</v>
      </c>
      <c r="AM48" s="206">
        <f t="shared" si="52"/>
        <v>0</v>
      </c>
      <c r="AN48" s="206">
        <f t="shared" si="52"/>
        <v>0</v>
      </c>
      <c r="AO48" s="206">
        <f t="shared" si="52"/>
        <v>0</v>
      </c>
      <c r="AP48" s="206">
        <f t="shared" si="52"/>
        <v>0</v>
      </c>
      <c r="AQ48" s="206">
        <f t="shared" si="52"/>
        <v>0</v>
      </c>
      <c r="AR48" s="206">
        <f t="shared" si="52"/>
        <v>0</v>
      </c>
      <c r="AS48" s="206">
        <f t="shared" si="52"/>
        <v>0</v>
      </c>
      <c r="AT48" s="206">
        <f t="shared" si="52"/>
        <v>0</v>
      </c>
      <c r="AU48" s="206">
        <f t="shared" si="52"/>
        <v>0</v>
      </c>
      <c r="AV48" s="206">
        <f t="shared" si="52"/>
        <v>0</v>
      </c>
      <c r="AW48" s="206">
        <f t="shared" si="52"/>
        <v>0</v>
      </c>
      <c r="AX48" s="206">
        <f t="shared" si="52"/>
        <v>0</v>
      </c>
      <c r="AY48" s="206">
        <f t="shared" si="52"/>
        <v>0</v>
      </c>
      <c r="AZ48" s="206">
        <f t="shared" si="52"/>
        <v>0</v>
      </c>
      <c r="BA48" s="206">
        <f t="shared" si="52"/>
        <v>0</v>
      </c>
      <c r="BB48" s="206">
        <f t="shared" si="52"/>
        <v>0</v>
      </c>
      <c r="BC48" s="206">
        <f t="shared" si="52"/>
        <v>0</v>
      </c>
      <c r="BD48" s="206">
        <f t="shared" si="52"/>
        <v>0</v>
      </c>
      <c r="BE48" s="206">
        <f t="shared" si="52"/>
        <v>0</v>
      </c>
      <c r="BF48" s="206">
        <f t="shared" si="52"/>
        <v>0</v>
      </c>
      <c r="BG48" s="206">
        <f t="shared" si="52"/>
        <v>0</v>
      </c>
      <c r="BH48" s="206">
        <f t="shared" si="52"/>
        <v>0</v>
      </c>
      <c r="BI48" s="206">
        <f t="shared" si="52"/>
        <v>0</v>
      </c>
      <c r="BJ48" s="206">
        <f t="shared" si="52"/>
        <v>0</v>
      </c>
      <c r="BK48" s="206">
        <f t="shared" si="52"/>
        <v>0</v>
      </c>
      <c r="BL48" s="206">
        <f t="shared" si="52"/>
        <v>0</v>
      </c>
      <c r="BM48" s="206">
        <f t="shared" si="52"/>
        <v>0</v>
      </c>
      <c r="BN48" s="206">
        <f t="shared" si="52"/>
        <v>0</v>
      </c>
      <c r="BO48" s="206">
        <f t="shared" si="52"/>
        <v>0</v>
      </c>
      <c r="BP48" s="206">
        <f t="shared" si="52"/>
        <v>0</v>
      </c>
      <c r="BQ48" s="206">
        <f t="shared" si="52"/>
        <v>0</v>
      </c>
      <c r="BR48" s="206">
        <f t="shared" si="52"/>
        <v>0</v>
      </c>
      <c r="BS48" s="206">
        <f t="shared" si="52"/>
        <v>0</v>
      </c>
      <c r="BT48" s="206">
        <f t="shared" si="52"/>
        <v>0</v>
      </c>
      <c r="BU48" s="206">
        <f t="shared" si="52"/>
        <v>0</v>
      </c>
      <c r="BV48" s="206">
        <f t="shared" si="52"/>
        <v>0</v>
      </c>
      <c r="BW48" s="206">
        <f t="shared" si="52"/>
        <v>0</v>
      </c>
      <c r="BX48" s="206">
        <f t="shared" si="52"/>
        <v>0</v>
      </c>
      <c r="BY48" s="206">
        <f t="shared" si="52"/>
        <v>0</v>
      </c>
      <c r="BZ48" s="206">
        <f t="shared" si="52"/>
        <v>0</v>
      </c>
      <c r="CA48" s="206">
        <f t="shared" si="52"/>
        <v>0</v>
      </c>
      <c r="CB48" s="206">
        <f t="shared" si="52"/>
        <v>0</v>
      </c>
      <c r="CC48" s="206">
        <f t="shared" si="52"/>
        <v>0</v>
      </c>
      <c r="CD48" s="206">
        <f t="shared" si="52"/>
        <v>0</v>
      </c>
      <c r="CE48" s="206">
        <f t="shared" si="52"/>
        <v>0</v>
      </c>
      <c r="CF48" s="206">
        <f t="shared" si="52"/>
        <v>0</v>
      </c>
      <c r="CG48" s="206">
        <f t="shared" si="52"/>
        <v>0</v>
      </c>
      <c r="CH48" s="206">
        <f t="shared" si="52"/>
        <v>0</v>
      </c>
      <c r="CI48" s="206">
        <f t="shared" si="52"/>
        <v>0</v>
      </c>
      <c r="CJ48" s="206">
        <f t="shared" si="52"/>
        <v>0</v>
      </c>
      <c r="CK48" s="206">
        <f t="shared" si="52"/>
        <v>0</v>
      </c>
      <c r="CL48" s="206">
        <f t="shared" si="52"/>
        <v>0</v>
      </c>
      <c r="CM48" s="206">
        <f t="shared" si="52"/>
        <v>0</v>
      </c>
      <c r="CN48" s="206">
        <f t="shared" ref="CN48:DC48" si="53">IFERROR(CN47/CN20,0)</f>
        <v>0</v>
      </c>
      <c r="CO48" s="206">
        <f t="shared" si="53"/>
        <v>0</v>
      </c>
      <c r="CP48" s="206">
        <f t="shared" si="53"/>
        <v>0</v>
      </c>
      <c r="CQ48" s="206">
        <f t="shared" si="53"/>
        <v>0</v>
      </c>
      <c r="CR48" s="206">
        <f t="shared" si="53"/>
        <v>0</v>
      </c>
      <c r="CS48" s="206">
        <f t="shared" si="53"/>
        <v>0</v>
      </c>
      <c r="CT48" s="206">
        <f t="shared" si="53"/>
        <v>0</v>
      </c>
      <c r="CU48" s="206">
        <f t="shared" si="53"/>
        <v>0</v>
      </c>
      <c r="CV48" s="206">
        <f t="shared" si="53"/>
        <v>0</v>
      </c>
      <c r="CW48" s="206">
        <f t="shared" si="53"/>
        <v>0</v>
      </c>
      <c r="CX48" s="206">
        <f t="shared" si="53"/>
        <v>0</v>
      </c>
      <c r="CY48" s="206">
        <f t="shared" si="53"/>
        <v>0</v>
      </c>
      <c r="CZ48" s="206">
        <f t="shared" si="53"/>
        <v>0</v>
      </c>
      <c r="DA48" s="206">
        <f t="shared" si="53"/>
        <v>0</v>
      </c>
      <c r="DB48" s="206">
        <f t="shared" si="53"/>
        <v>0</v>
      </c>
      <c r="DC48" s="206">
        <f t="shared" si="53"/>
        <v>0</v>
      </c>
    </row>
    <row r="49" spans="2:107" ht="17" x14ac:dyDescent="0.15">
      <c r="B49" s="207"/>
      <c r="C49" s="1194" t="str">
        <f>CONCATENATE("Benefício anualizado condicionamento ambiental: ",E2)</f>
        <v>Benefício anualizado condicionamento ambiental: -</v>
      </c>
      <c r="D49" s="1194"/>
      <c r="E49" s="209" t="s">
        <v>2</v>
      </c>
      <c r="F49" s="210" t="s">
        <v>448</v>
      </c>
      <c r="G49" s="211">
        <f>SUM(H49:DC49)</f>
        <v>0</v>
      </c>
      <c r="H49" s="212">
        <f>H45*$D$46+H47*$D$48</f>
        <v>0</v>
      </c>
      <c r="I49" s="212">
        <f t="shared" ref="I49:AA49" si="54">I45*$D$46+I47*$D$48</f>
        <v>0</v>
      </c>
      <c r="J49" s="212">
        <f t="shared" si="54"/>
        <v>0</v>
      </c>
      <c r="K49" s="212">
        <f t="shared" si="54"/>
        <v>0</v>
      </c>
      <c r="L49" s="212">
        <f t="shared" si="54"/>
        <v>0</v>
      </c>
      <c r="M49" s="212">
        <f t="shared" si="54"/>
        <v>0</v>
      </c>
      <c r="N49" s="212">
        <f t="shared" si="54"/>
        <v>0</v>
      </c>
      <c r="O49" s="212">
        <f t="shared" si="54"/>
        <v>0</v>
      </c>
      <c r="P49" s="212">
        <f t="shared" si="54"/>
        <v>0</v>
      </c>
      <c r="Q49" s="212">
        <f t="shared" si="54"/>
        <v>0</v>
      </c>
      <c r="R49" s="212">
        <f t="shared" si="54"/>
        <v>0</v>
      </c>
      <c r="S49" s="212">
        <f t="shared" si="54"/>
        <v>0</v>
      </c>
      <c r="T49" s="212">
        <f t="shared" si="54"/>
        <v>0</v>
      </c>
      <c r="U49" s="212">
        <f t="shared" si="54"/>
        <v>0</v>
      </c>
      <c r="V49" s="212">
        <f t="shared" si="54"/>
        <v>0</v>
      </c>
      <c r="W49" s="212">
        <f t="shared" si="54"/>
        <v>0</v>
      </c>
      <c r="X49" s="212">
        <f t="shared" si="54"/>
        <v>0</v>
      </c>
      <c r="Y49" s="212">
        <f t="shared" si="54"/>
        <v>0</v>
      </c>
      <c r="Z49" s="212">
        <f t="shared" si="54"/>
        <v>0</v>
      </c>
      <c r="AA49" s="212">
        <f t="shared" si="54"/>
        <v>0</v>
      </c>
      <c r="AB49" s="212">
        <f t="shared" ref="AB49:CM49" si="55">AB45*$D$46+AB47*$D$48</f>
        <v>0</v>
      </c>
      <c r="AC49" s="212">
        <f t="shared" si="55"/>
        <v>0</v>
      </c>
      <c r="AD49" s="212">
        <f t="shared" si="55"/>
        <v>0</v>
      </c>
      <c r="AE49" s="212">
        <f t="shared" si="55"/>
        <v>0</v>
      </c>
      <c r="AF49" s="212">
        <f t="shared" si="55"/>
        <v>0</v>
      </c>
      <c r="AG49" s="212">
        <f t="shared" si="55"/>
        <v>0</v>
      </c>
      <c r="AH49" s="212">
        <f t="shared" si="55"/>
        <v>0</v>
      </c>
      <c r="AI49" s="212">
        <f t="shared" si="55"/>
        <v>0</v>
      </c>
      <c r="AJ49" s="212">
        <f t="shared" si="55"/>
        <v>0</v>
      </c>
      <c r="AK49" s="212">
        <f t="shared" si="55"/>
        <v>0</v>
      </c>
      <c r="AL49" s="212">
        <f t="shared" si="55"/>
        <v>0</v>
      </c>
      <c r="AM49" s="212">
        <f t="shared" si="55"/>
        <v>0</v>
      </c>
      <c r="AN49" s="212">
        <f t="shared" si="55"/>
        <v>0</v>
      </c>
      <c r="AO49" s="212">
        <f t="shared" si="55"/>
        <v>0</v>
      </c>
      <c r="AP49" s="212">
        <f t="shared" si="55"/>
        <v>0</v>
      </c>
      <c r="AQ49" s="212">
        <f t="shared" si="55"/>
        <v>0</v>
      </c>
      <c r="AR49" s="212">
        <f t="shared" si="55"/>
        <v>0</v>
      </c>
      <c r="AS49" s="212">
        <f t="shared" si="55"/>
        <v>0</v>
      </c>
      <c r="AT49" s="212">
        <f t="shared" si="55"/>
        <v>0</v>
      </c>
      <c r="AU49" s="212">
        <f t="shared" si="55"/>
        <v>0</v>
      </c>
      <c r="AV49" s="212">
        <f t="shared" si="55"/>
        <v>0</v>
      </c>
      <c r="AW49" s="212">
        <f t="shared" si="55"/>
        <v>0</v>
      </c>
      <c r="AX49" s="212">
        <f t="shared" si="55"/>
        <v>0</v>
      </c>
      <c r="AY49" s="212">
        <f t="shared" si="55"/>
        <v>0</v>
      </c>
      <c r="AZ49" s="212">
        <f t="shared" si="55"/>
        <v>0</v>
      </c>
      <c r="BA49" s="212">
        <f t="shared" si="55"/>
        <v>0</v>
      </c>
      <c r="BB49" s="212">
        <f t="shared" si="55"/>
        <v>0</v>
      </c>
      <c r="BC49" s="212">
        <f t="shared" si="55"/>
        <v>0</v>
      </c>
      <c r="BD49" s="212">
        <f t="shared" si="55"/>
        <v>0</v>
      </c>
      <c r="BE49" s="212">
        <f t="shared" si="55"/>
        <v>0</v>
      </c>
      <c r="BF49" s="212">
        <f t="shared" si="55"/>
        <v>0</v>
      </c>
      <c r="BG49" s="212">
        <f t="shared" si="55"/>
        <v>0</v>
      </c>
      <c r="BH49" s="212">
        <f t="shared" si="55"/>
        <v>0</v>
      </c>
      <c r="BI49" s="212">
        <f t="shared" si="55"/>
        <v>0</v>
      </c>
      <c r="BJ49" s="212">
        <f t="shared" si="55"/>
        <v>0</v>
      </c>
      <c r="BK49" s="212">
        <f t="shared" si="55"/>
        <v>0</v>
      </c>
      <c r="BL49" s="212">
        <f t="shared" si="55"/>
        <v>0</v>
      </c>
      <c r="BM49" s="212">
        <f t="shared" si="55"/>
        <v>0</v>
      </c>
      <c r="BN49" s="212">
        <f t="shared" si="55"/>
        <v>0</v>
      </c>
      <c r="BO49" s="212">
        <f t="shared" si="55"/>
        <v>0</v>
      </c>
      <c r="BP49" s="212">
        <f t="shared" si="55"/>
        <v>0</v>
      </c>
      <c r="BQ49" s="212">
        <f t="shared" si="55"/>
        <v>0</v>
      </c>
      <c r="BR49" s="212">
        <f t="shared" si="55"/>
        <v>0</v>
      </c>
      <c r="BS49" s="212">
        <f t="shared" si="55"/>
        <v>0</v>
      </c>
      <c r="BT49" s="212">
        <f t="shared" si="55"/>
        <v>0</v>
      </c>
      <c r="BU49" s="212">
        <f t="shared" si="55"/>
        <v>0</v>
      </c>
      <c r="BV49" s="212">
        <f t="shared" si="55"/>
        <v>0</v>
      </c>
      <c r="BW49" s="212">
        <f t="shared" si="55"/>
        <v>0</v>
      </c>
      <c r="BX49" s="212">
        <f t="shared" si="55"/>
        <v>0</v>
      </c>
      <c r="BY49" s="212">
        <f t="shared" si="55"/>
        <v>0</v>
      </c>
      <c r="BZ49" s="212">
        <f t="shared" si="55"/>
        <v>0</v>
      </c>
      <c r="CA49" s="212">
        <f t="shared" si="55"/>
        <v>0</v>
      </c>
      <c r="CB49" s="212">
        <f t="shared" si="55"/>
        <v>0</v>
      </c>
      <c r="CC49" s="212">
        <f t="shared" si="55"/>
        <v>0</v>
      </c>
      <c r="CD49" s="212">
        <f t="shared" si="55"/>
        <v>0</v>
      </c>
      <c r="CE49" s="212">
        <f t="shared" si="55"/>
        <v>0</v>
      </c>
      <c r="CF49" s="212">
        <f t="shared" si="55"/>
        <v>0</v>
      </c>
      <c r="CG49" s="212">
        <f t="shared" si="55"/>
        <v>0</v>
      </c>
      <c r="CH49" s="212">
        <f t="shared" si="55"/>
        <v>0</v>
      </c>
      <c r="CI49" s="212">
        <f t="shared" si="55"/>
        <v>0</v>
      </c>
      <c r="CJ49" s="212">
        <f t="shared" si="55"/>
        <v>0</v>
      </c>
      <c r="CK49" s="212">
        <f t="shared" si="55"/>
        <v>0</v>
      </c>
      <c r="CL49" s="212">
        <f t="shared" si="55"/>
        <v>0</v>
      </c>
      <c r="CM49" s="212">
        <f t="shared" si="55"/>
        <v>0</v>
      </c>
      <c r="CN49" s="212">
        <f t="shared" ref="CN49:DC49" si="56">CN45*$D$46+CN47*$D$48</f>
        <v>0</v>
      </c>
      <c r="CO49" s="212">
        <f t="shared" si="56"/>
        <v>0</v>
      </c>
      <c r="CP49" s="212">
        <f t="shared" si="56"/>
        <v>0</v>
      </c>
      <c r="CQ49" s="212">
        <f t="shared" si="56"/>
        <v>0</v>
      </c>
      <c r="CR49" s="212">
        <f t="shared" si="56"/>
        <v>0</v>
      </c>
      <c r="CS49" s="212">
        <f t="shared" si="56"/>
        <v>0</v>
      </c>
      <c r="CT49" s="212">
        <f t="shared" si="56"/>
        <v>0</v>
      </c>
      <c r="CU49" s="212">
        <f t="shared" si="56"/>
        <v>0</v>
      </c>
      <c r="CV49" s="212">
        <f t="shared" si="56"/>
        <v>0</v>
      </c>
      <c r="CW49" s="212">
        <f t="shared" si="56"/>
        <v>0</v>
      </c>
      <c r="CX49" s="212">
        <f t="shared" si="56"/>
        <v>0</v>
      </c>
      <c r="CY49" s="212">
        <f t="shared" si="56"/>
        <v>0</v>
      </c>
      <c r="CZ49" s="212">
        <f t="shared" si="56"/>
        <v>0</v>
      </c>
      <c r="DA49" s="212">
        <f t="shared" si="56"/>
        <v>0</v>
      </c>
      <c r="DB49" s="212">
        <f t="shared" si="56"/>
        <v>0</v>
      </c>
      <c r="DC49" s="212">
        <f t="shared" si="56"/>
        <v>0</v>
      </c>
    </row>
    <row r="51" spans="2:107" ht="17" x14ac:dyDescent="0.25">
      <c r="D51" s="1159" t="s">
        <v>794</v>
      </c>
      <c r="E51" s="1193"/>
      <c r="F51" s="176" t="str">
        <f>E2</f>
        <v>-</v>
      </c>
      <c r="G51" s="170">
        <f>IFERROR(CondAmbCusto!U58/CondAmbBenef2!$G$49,0)</f>
        <v>0</v>
      </c>
    </row>
    <row r="52" spans="2:107" ht="17" x14ac:dyDescent="0.25">
      <c r="D52" s="1159" t="s">
        <v>795</v>
      </c>
      <c r="E52" s="1193"/>
      <c r="F52" s="176" t="str">
        <f>E2</f>
        <v>-</v>
      </c>
      <c r="G52" s="170">
        <f>IFERROR(CondAmbCusto!S58/CondAmbBenef2!$G$49,0)</f>
        <v>0</v>
      </c>
    </row>
    <row r="54" spans="2:107" x14ac:dyDescent="0.15">
      <c r="H54" s="379"/>
      <c r="I54" s="379"/>
    </row>
    <row r="55" spans="2:107" x14ac:dyDescent="0.15">
      <c r="B55" s="1124" t="s">
        <v>769</v>
      </c>
      <c r="C55" s="1124"/>
      <c r="D55" s="1124"/>
      <c r="E55" s="1124"/>
      <c r="F55" s="1124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</row>
    <row r="56" spans="2:107" x14ac:dyDescent="0.15">
      <c r="B56" s="215"/>
      <c r="C56" s="216"/>
      <c r="D56" s="217"/>
      <c r="E56" s="218"/>
      <c r="F56" s="219"/>
      <c r="G56" s="220" t="s">
        <v>31</v>
      </c>
      <c r="H56" s="221" t="s">
        <v>416</v>
      </c>
      <c r="I56" s="221" t="s">
        <v>417</v>
      </c>
      <c r="J56" s="221" t="s">
        <v>418</v>
      </c>
      <c r="K56" s="221" t="s">
        <v>419</v>
      </c>
      <c r="L56" s="221" t="s">
        <v>420</v>
      </c>
      <c r="M56" s="221" t="s">
        <v>421</v>
      </c>
      <c r="N56" s="221" t="s">
        <v>422</v>
      </c>
      <c r="O56" s="221" t="s">
        <v>423</v>
      </c>
      <c r="P56" s="221" t="s">
        <v>424</v>
      </c>
      <c r="Q56" s="221" t="s">
        <v>425</v>
      </c>
      <c r="R56" s="221" t="s">
        <v>426</v>
      </c>
      <c r="S56" s="221" t="s">
        <v>427</v>
      </c>
      <c r="T56" s="221" t="s">
        <v>428</v>
      </c>
      <c r="U56" s="221" t="s">
        <v>429</v>
      </c>
      <c r="V56" s="221" t="s">
        <v>430</v>
      </c>
      <c r="W56" s="221" t="s">
        <v>431</v>
      </c>
      <c r="X56" s="221" t="s">
        <v>432</v>
      </c>
      <c r="Y56" s="221" t="s">
        <v>433</v>
      </c>
      <c r="Z56" s="221" t="s">
        <v>434</v>
      </c>
      <c r="AA56" s="221" t="s">
        <v>435</v>
      </c>
      <c r="AB56" s="221" t="s">
        <v>1615</v>
      </c>
      <c r="AC56" s="221" t="s">
        <v>1616</v>
      </c>
      <c r="AD56" s="221" t="s">
        <v>1617</v>
      </c>
      <c r="AE56" s="221" t="s">
        <v>1618</v>
      </c>
      <c r="AF56" s="221" t="s">
        <v>1619</v>
      </c>
      <c r="AG56" s="221" t="s">
        <v>1620</v>
      </c>
      <c r="AH56" s="221" t="s">
        <v>1621</v>
      </c>
      <c r="AI56" s="221" t="s">
        <v>1622</v>
      </c>
      <c r="AJ56" s="221" t="s">
        <v>1623</v>
      </c>
      <c r="AK56" s="221" t="s">
        <v>1624</v>
      </c>
      <c r="AL56" s="221" t="s">
        <v>1625</v>
      </c>
      <c r="AM56" s="221" t="s">
        <v>1626</v>
      </c>
      <c r="AN56" s="221" t="s">
        <v>1627</v>
      </c>
      <c r="AO56" s="221" t="s">
        <v>1628</v>
      </c>
      <c r="AP56" s="221" t="s">
        <v>1629</v>
      </c>
      <c r="AQ56" s="221" t="s">
        <v>1630</v>
      </c>
      <c r="AR56" s="221" t="s">
        <v>1631</v>
      </c>
      <c r="AS56" s="221" t="s">
        <v>1632</v>
      </c>
      <c r="AT56" s="221" t="s">
        <v>1633</v>
      </c>
      <c r="AU56" s="221" t="s">
        <v>1634</v>
      </c>
      <c r="AV56" s="221" t="s">
        <v>1635</v>
      </c>
      <c r="AW56" s="221" t="s">
        <v>1636</v>
      </c>
      <c r="AX56" s="221" t="s">
        <v>1637</v>
      </c>
      <c r="AY56" s="221" t="s">
        <v>1638</v>
      </c>
      <c r="AZ56" s="221" t="s">
        <v>1639</v>
      </c>
      <c r="BA56" s="221" t="s">
        <v>1640</v>
      </c>
      <c r="BB56" s="221" t="s">
        <v>1641</v>
      </c>
      <c r="BC56" s="221" t="s">
        <v>1642</v>
      </c>
      <c r="BD56" s="221" t="s">
        <v>1643</v>
      </c>
      <c r="BE56" s="221" t="s">
        <v>1644</v>
      </c>
      <c r="BF56" s="221" t="s">
        <v>1645</v>
      </c>
      <c r="BG56" s="221" t="s">
        <v>1646</v>
      </c>
      <c r="BH56" s="221" t="s">
        <v>1647</v>
      </c>
      <c r="BI56" s="221" t="s">
        <v>1648</v>
      </c>
      <c r="BJ56" s="221" t="s">
        <v>1649</v>
      </c>
      <c r="BK56" s="221" t="s">
        <v>1650</v>
      </c>
      <c r="BL56" s="221" t="s">
        <v>1651</v>
      </c>
      <c r="BM56" s="221" t="s">
        <v>1652</v>
      </c>
      <c r="BN56" s="221" t="s">
        <v>1653</v>
      </c>
      <c r="BO56" s="221" t="s">
        <v>1654</v>
      </c>
      <c r="BP56" s="221" t="s">
        <v>1655</v>
      </c>
      <c r="BQ56" s="221" t="s">
        <v>1656</v>
      </c>
      <c r="BR56" s="221" t="s">
        <v>1657</v>
      </c>
      <c r="BS56" s="221" t="s">
        <v>1658</v>
      </c>
      <c r="BT56" s="221" t="s">
        <v>1659</v>
      </c>
      <c r="BU56" s="221" t="s">
        <v>1660</v>
      </c>
      <c r="BV56" s="221" t="s">
        <v>1661</v>
      </c>
      <c r="BW56" s="221" t="s">
        <v>1662</v>
      </c>
      <c r="BX56" s="221" t="s">
        <v>1663</v>
      </c>
      <c r="BY56" s="221" t="s">
        <v>1664</v>
      </c>
      <c r="BZ56" s="221" t="s">
        <v>1665</v>
      </c>
      <c r="CA56" s="221" t="s">
        <v>1666</v>
      </c>
      <c r="CB56" s="221" t="s">
        <v>1667</v>
      </c>
      <c r="CC56" s="221" t="s">
        <v>1668</v>
      </c>
      <c r="CD56" s="221" t="s">
        <v>1669</v>
      </c>
      <c r="CE56" s="221" t="s">
        <v>1670</v>
      </c>
      <c r="CF56" s="221" t="s">
        <v>1671</v>
      </c>
      <c r="CG56" s="221" t="s">
        <v>1672</v>
      </c>
      <c r="CH56" s="221" t="s">
        <v>1673</v>
      </c>
      <c r="CI56" s="221" t="s">
        <v>1674</v>
      </c>
      <c r="CJ56" s="221" t="s">
        <v>1675</v>
      </c>
      <c r="CK56" s="221" t="s">
        <v>1676</v>
      </c>
      <c r="CL56" s="221" t="s">
        <v>1677</v>
      </c>
      <c r="CM56" s="221" t="s">
        <v>1678</v>
      </c>
      <c r="CN56" s="221" t="s">
        <v>1679</v>
      </c>
      <c r="CO56" s="221" t="s">
        <v>1680</v>
      </c>
      <c r="CP56" s="221" t="s">
        <v>1681</v>
      </c>
      <c r="CQ56" s="221" t="s">
        <v>1682</v>
      </c>
      <c r="CR56" s="221" t="s">
        <v>1683</v>
      </c>
      <c r="CS56" s="221" t="s">
        <v>1684</v>
      </c>
      <c r="CT56" s="221" t="s">
        <v>1685</v>
      </c>
      <c r="CU56" s="221" t="s">
        <v>1686</v>
      </c>
      <c r="CV56" s="221" t="s">
        <v>1687</v>
      </c>
      <c r="CW56" s="221" t="s">
        <v>1688</v>
      </c>
      <c r="CX56" s="221" t="s">
        <v>1689</v>
      </c>
      <c r="CY56" s="221" t="s">
        <v>1690</v>
      </c>
      <c r="CZ56" s="221" t="s">
        <v>1691</v>
      </c>
      <c r="DA56" s="221" t="s">
        <v>1692</v>
      </c>
      <c r="DB56" s="221" t="s">
        <v>1693</v>
      </c>
      <c r="DC56" s="221" t="s">
        <v>1694</v>
      </c>
    </row>
    <row r="57" spans="2:107" x14ac:dyDescent="0.15">
      <c r="B57" s="215">
        <f>B48+1</f>
        <v>25</v>
      </c>
      <c r="C57" s="222" t="s">
        <v>364</v>
      </c>
      <c r="D57" s="222"/>
      <c r="E57" s="223" t="s">
        <v>365</v>
      </c>
      <c r="F57" s="224"/>
      <c r="G57" s="225"/>
      <c r="H57" s="226">
        <f>H32</f>
        <v>0</v>
      </c>
      <c r="I57" s="226">
        <f t="shared" ref="I57:AA57" si="57">I32</f>
        <v>0</v>
      </c>
      <c r="J57" s="226">
        <f t="shared" si="57"/>
        <v>0</v>
      </c>
      <c r="K57" s="226">
        <f t="shared" si="57"/>
        <v>0</v>
      </c>
      <c r="L57" s="226">
        <f t="shared" si="57"/>
        <v>0</v>
      </c>
      <c r="M57" s="226">
        <f t="shared" si="57"/>
        <v>0</v>
      </c>
      <c r="N57" s="226">
        <f t="shared" si="57"/>
        <v>0</v>
      </c>
      <c r="O57" s="226">
        <f t="shared" si="57"/>
        <v>0</v>
      </c>
      <c r="P57" s="226">
        <f t="shared" si="57"/>
        <v>0</v>
      </c>
      <c r="Q57" s="226">
        <f t="shared" si="57"/>
        <v>0</v>
      </c>
      <c r="R57" s="226">
        <f t="shared" si="57"/>
        <v>0</v>
      </c>
      <c r="S57" s="226">
        <f t="shared" si="57"/>
        <v>0</v>
      </c>
      <c r="T57" s="226">
        <f t="shared" si="57"/>
        <v>0</v>
      </c>
      <c r="U57" s="226">
        <f t="shared" si="57"/>
        <v>0</v>
      </c>
      <c r="V57" s="226">
        <f t="shared" si="57"/>
        <v>0</v>
      </c>
      <c r="W57" s="226">
        <f t="shared" si="57"/>
        <v>0</v>
      </c>
      <c r="X57" s="226">
        <f t="shared" si="57"/>
        <v>0</v>
      </c>
      <c r="Y57" s="226">
        <f t="shared" si="57"/>
        <v>0</v>
      </c>
      <c r="Z57" s="226">
        <f t="shared" si="57"/>
        <v>0</v>
      </c>
      <c r="AA57" s="226">
        <f t="shared" si="57"/>
        <v>0</v>
      </c>
      <c r="AB57" s="226">
        <f t="shared" ref="AB57:AC57" si="58">AB32</f>
        <v>0</v>
      </c>
      <c r="AC57" s="226">
        <f t="shared" si="58"/>
        <v>0</v>
      </c>
      <c r="AD57" s="226">
        <f t="shared" ref="AD57:CO57" si="59">AD32</f>
        <v>0</v>
      </c>
      <c r="AE57" s="226">
        <f t="shared" si="59"/>
        <v>0</v>
      </c>
      <c r="AF57" s="226">
        <f t="shared" si="59"/>
        <v>0</v>
      </c>
      <c r="AG57" s="226">
        <f t="shared" si="59"/>
        <v>0</v>
      </c>
      <c r="AH57" s="226">
        <f t="shared" si="59"/>
        <v>0</v>
      </c>
      <c r="AI57" s="226">
        <f t="shared" si="59"/>
        <v>0</v>
      </c>
      <c r="AJ57" s="226">
        <f t="shared" si="59"/>
        <v>0</v>
      </c>
      <c r="AK57" s="226">
        <f t="shared" si="59"/>
        <v>0</v>
      </c>
      <c r="AL57" s="226">
        <f t="shared" si="59"/>
        <v>0</v>
      </c>
      <c r="AM57" s="226">
        <f t="shared" si="59"/>
        <v>0</v>
      </c>
      <c r="AN57" s="226">
        <f t="shared" si="59"/>
        <v>0</v>
      </c>
      <c r="AO57" s="226">
        <f t="shared" si="59"/>
        <v>0</v>
      </c>
      <c r="AP57" s="226">
        <f t="shared" si="59"/>
        <v>0</v>
      </c>
      <c r="AQ57" s="226">
        <f t="shared" si="59"/>
        <v>0</v>
      </c>
      <c r="AR57" s="226">
        <f t="shared" si="59"/>
        <v>0</v>
      </c>
      <c r="AS57" s="226">
        <f t="shared" si="59"/>
        <v>0</v>
      </c>
      <c r="AT57" s="226">
        <f t="shared" si="59"/>
        <v>0</v>
      </c>
      <c r="AU57" s="226">
        <f t="shared" si="59"/>
        <v>0</v>
      </c>
      <c r="AV57" s="226">
        <f t="shared" si="59"/>
        <v>0</v>
      </c>
      <c r="AW57" s="226">
        <f t="shared" si="59"/>
        <v>0</v>
      </c>
      <c r="AX57" s="226">
        <f t="shared" si="59"/>
        <v>0</v>
      </c>
      <c r="AY57" s="226">
        <f t="shared" si="59"/>
        <v>0</v>
      </c>
      <c r="AZ57" s="226">
        <f t="shared" si="59"/>
        <v>0</v>
      </c>
      <c r="BA57" s="226">
        <f t="shared" si="59"/>
        <v>0</v>
      </c>
      <c r="BB57" s="226">
        <f t="shared" si="59"/>
        <v>0</v>
      </c>
      <c r="BC57" s="226">
        <f t="shared" si="59"/>
        <v>0</v>
      </c>
      <c r="BD57" s="226">
        <f t="shared" si="59"/>
        <v>0</v>
      </c>
      <c r="BE57" s="226">
        <f t="shared" si="59"/>
        <v>0</v>
      </c>
      <c r="BF57" s="226">
        <f t="shared" si="59"/>
        <v>0</v>
      </c>
      <c r="BG57" s="226">
        <f t="shared" si="59"/>
        <v>0</v>
      </c>
      <c r="BH57" s="226">
        <f t="shared" si="59"/>
        <v>0</v>
      </c>
      <c r="BI57" s="226">
        <f t="shared" si="59"/>
        <v>0</v>
      </c>
      <c r="BJ57" s="226">
        <f t="shared" si="59"/>
        <v>0</v>
      </c>
      <c r="BK57" s="226">
        <f t="shared" si="59"/>
        <v>0</v>
      </c>
      <c r="BL57" s="226">
        <f t="shared" si="59"/>
        <v>0</v>
      </c>
      <c r="BM57" s="226">
        <f t="shared" si="59"/>
        <v>0</v>
      </c>
      <c r="BN57" s="226">
        <f t="shared" si="59"/>
        <v>0</v>
      </c>
      <c r="BO57" s="226">
        <f t="shared" si="59"/>
        <v>0</v>
      </c>
      <c r="BP57" s="226">
        <f t="shared" si="59"/>
        <v>0</v>
      </c>
      <c r="BQ57" s="226">
        <f t="shared" si="59"/>
        <v>0</v>
      </c>
      <c r="BR57" s="226">
        <f t="shared" si="59"/>
        <v>0</v>
      </c>
      <c r="BS57" s="226">
        <f t="shared" si="59"/>
        <v>0</v>
      </c>
      <c r="BT57" s="226">
        <f t="shared" si="59"/>
        <v>0</v>
      </c>
      <c r="BU57" s="226">
        <f t="shared" si="59"/>
        <v>0</v>
      </c>
      <c r="BV57" s="226">
        <f t="shared" si="59"/>
        <v>0</v>
      </c>
      <c r="BW57" s="226">
        <f t="shared" si="59"/>
        <v>0</v>
      </c>
      <c r="BX57" s="226">
        <f t="shared" si="59"/>
        <v>0</v>
      </c>
      <c r="BY57" s="226">
        <f t="shared" si="59"/>
        <v>0</v>
      </c>
      <c r="BZ57" s="226">
        <f t="shared" si="59"/>
        <v>0</v>
      </c>
      <c r="CA57" s="226">
        <f t="shared" si="59"/>
        <v>0</v>
      </c>
      <c r="CB57" s="226">
        <f t="shared" si="59"/>
        <v>0</v>
      </c>
      <c r="CC57" s="226">
        <f t="shared" si="59"/>
        <v>0</v>
      </c>
      <c r="CD57" s="226">
        <f t="shared" si="59"/>
        <v>0</v>
      </c>
      <c r="CE57" s="226">
        <f t="shared" si="59"/>
        <v>0</v>
      </c>
      <c r="CF57" s="226">
        <f t="shared" si="59"/>
        <v>0</v>
      </c>
      <c r="CG57" s="226">
        <f t="shared" si="59"/>
        <v>0</v>
      </c>
      <c r="CH57" s="226">
        <f t="shared" si="59"/>
        <v>0</v>
      </c>
      <c r="CI57" s="226">
        <f t="shared" si="59"/>
        <v>0</v>
      </c>
      <c r="CJ57" s="226">
        <f t="shared" si="59"/>
        <v>0</v>
      </c>
      <c r="CK57" s="226">
        <f t="shared" si="59"/>
        <v>0</v>
      </c>
      <c r="CL57" s="226">
        <f t="shared" si="59"/>
        <v>0</v>
      </c>
      <c r="CM57" s="226">
        <f t="shared" si="59"/>
        <v>0</v>
      </c>
      <c r="CN57" s="226">
        <f t="shared" si="59"/>
        <v>0</v>
      </c>
      <c r="CO57" s="226">
        <f t="shared" si="59"/>
        <v>0</v>
      </c>
      <c r="CP57" s="226">
        <f t="shared" ref="CP57:DC57" si="60">CP32</f>
        <v>0</v>
      </c>
      <c r="CQ57" s="226">
        <f t="shared" si="60"/>
        <v>0</v>
      </c>
      <c r="CR57" s="226">
        <f t="shared" si="60"/>
        <v>0</v>
      </c>
      <c r="CS57" s="226">
        <f t="shared" si="60"/>
        <v>0</v>
      </c>
      <c r="CT57" s="226">
        <f t="shared" si="60"/>
        <v>0</v>
      </c>
      <c r="CU57" s="226">
        <f t="shared" si="60"/>
        <v>0</v>
      </c>
      <c r="CV57" s="226">
        <f t="shared" si="60"/>
        <v>0</v>
      </c>
      <c r="CW57" s="226">
        <f t="shared" si="60"/>
        <v>0</v>
      </c>
      <c r="CX57" s="226">
        <f t="shared" si="60"/>
        <v>0</v>
      </c>
      <c r="CY57" s="226">
        <f t="shared" si="60"/>
        <v>0</v>
      </c>
      <c r="CZ57" s="226">
        <f t="shared" si="60"/>
        <v>0</v>
      </c>
      <c r="DA57" s="226">
        <f t="shared" si="60"/>
        <v>0</v>
      </c>
      <c r="DB57" s="226">
        <f t="shared" si="60"/>
        <v>0</v>
      </c>
      <c r="DC57" s="226">
        <f t="shared" si="60"/>
        <v>0</v>
      </c>
    </row>
    <row r="58" spans="2:107" x14ac:dyDescent="0.15">
      <c r="B58" s="215">
        <f t="shared" ref="B58:B65" si="61">B57+1</f>
        <v>26</v>
      </c>
      <c r="C58" s="222" t="s">
        <v>401</v>
      </c>
      <c r="D58" s="222"/>
      <c r="E58" s="227">
        <v>22</v>
      </c>
      <c r="F58" s="228"/>
      <c r="G58" s="225"/>
      <c r="H58" s="276">
        <f>H36</f>
        <v>0</v>
      </c>
      <c r="I58" s="276">
        <f t="shared" ref="I58:AA59" si="62">I36</f>
        <v>0</v>
      </c>
      <c r="J58" s="276">
        <f t="shared" si="62"/>
        <v>0</v>
      </c>
      <c r="K58" s="276">
        <f t="shared" si="62"/>
        <v>0</v>
      </c>
      <c r="L58" s="276">
        <f t="shared" si="62"/>
        <v>0</v>
      </c>
      <c r="M58" s="276">
        <f t="shared" si="62"/>
        <v>0</v>
      </c>
      <c r="N58" s="276">
        <f t="shared" si="62"/>
        <v>0</v>
      </c>
      <c r="O58" s="276">
        <f t="shared" si="62"/>
        <v>0</v>
      </c>
      <c r="P58" s="276">
        <f t="shared" si="62"/>
        <v>0</v>
      </c>
      <c r="Q58" s="276">
        <f t="shared" si="62"/>
        <v>0</v>
      </c>
      <c r="R58" s="276">
        <f t="shared" si="62"/>
        <v>0</v>
      </c>
      <c r="S58" s="276">
        <f t="shared" si="62"/>
        <v>0</v>
      </c>
      <c r="T58" s="276">
        <f t="shared" si="62"/>
        <v>0</v>
      </c>
      <c r="U58" s="276">
        <f t="shared" si="62"/>
        <v>0</v>
      </c>
      <c r="V58" s="276">
        <f t="shared" si="62"/>
        <v>0</v>
      </c>
      <c r="W58" s="276">
        <f t="shared" si="62"/>
        <v>0</v>
      </c>
      <c r="X58" s="276">
        <f t="shared" si="62"/>
        <v>0</v>
      </c>
      <c r="Y58" s="276">
        <f t="shared" si="62"/>
        <v>0</v>
      </c>
      <c r="Z58" s="276">
        <f t="shared" si="62"/>
        <v>0</v>
      </c>
      <c r="AA58" s="276">
        <f t="shared" si="62"/>
        <v>0</v>
      </c>
      <c r="AB58" s="276">
        <f t="shared" ref="AB58:AC58" si="63">AB36</f>
        <v>0</v>
      </c>
      <c r="AC58" s="276">
        <f t="shared" si="63"/>
        <v>0</v>
      </c>
      <c r="AD58" s="276">
        <f t="shared" ref="AD58:CO58" si="64">AD36</f>
        <v>0</v>
      </c>
      <c r="AE58" s="276">
        <f t="shared" si="64"/>
        <v>0</v>
      </c>
      <c r="AF58" s="276">
        <f t="shared" si="64"/>
        <v>0</v>
      </c>
      <c r="AG58" s="276">
        <f t="shared" si="64"/>
        <v>0</v>
      </c>
      <c r="AH58" s="276">
        <f t="shared" si="64"/>
        <v>0</v>
      </c>
      <c r="AI58" s="276">
        <f t="shared" si="64"/>
        <v>0</v>
      </c>
      <c r="AJ58" s="276">
        <f t="shared" si="64"/>
        <v>0</v>
      </c>
      <c r="AK58" s="276">
        <f t="shared" si="64"/>
        <v>0</v>
      </c>
      <c r="AL58" s="276">
        <f t="shared" si="64"/>
        <v>0</v>
      </c>
      <c r="AM58" s="276">
        <f t="shared" si="64"/>
        <v>0</v>
      </c>
      <c r="AN58" s="276">
        <f t="shared" si="64"/>
        <v>0</v>
      </c>
      <c r="AO58" s="276">
        <f t="shared" si="64"/>
        <v>0</v>
      </c>
      <c r="AP58" s="276">
        <f t="shared" si="64"/>
        <v>0</v>
      </c>
      <c r="AQ58" s="276">
        <f t="shared" si="64"/>
        <v>0</v>
      </c>
      <c r="AR58" s="276">
        <f t="shared" si="64"/>
        <v>0</v>
      </c>
      <c r="AS58" s="276">
        <f t="shared" si="64"/>
        <v>0</v>
      </c>
      <c r="AT58" s="276">
        <f t="shared" si="64"/>
        <v>0</v>
      </c>
      <c r="AU58" s="276">
        <f t="shared" si="64"/>
        <v>0</v>
      </c>
      <c r="AV58" s="276">
        <f t="shared" si="64"/>
        <v>0</v>
      </c>
      <c r="AW58" s="276">
        <f t="shared" si="64"/>
        <v>0</v>
      </c>
      <c r="AX58" s="276">
        <f t="shared" si="64"/>
        <v>0</v>
      </c>
      <c r="AY58" s="276">
        <f t="shared" si="64"/>
        <v>0</v>
      </c>
      <c r="AZ58" s="276">
        <f t="shared" si="64"/>
        <v>0</v>
      </c>
      <c r="BA58" s="276">
        <f t="shared" si="64"/>
        <v>0</v>
      </c>
      <c r="BB58" s="276">
        <f t="shared" si="64"/>
        <v>0</v>
      </c>
      <c r="BC58" s="276">
        <f t="shared" si="64"/>
        <v>0</v>
      </c>
      <c r="BD58" s="276">
        <f t="shared" si="64"/>
        <v>0</v>
      </c>
      <c r="BE58" s="276">
        <f t="shared" si="64"/>
        <v>0</v>
      </c>
      <c r="BF58" s="276">
        <f t="shared" si="64"/>
        <v>0</v>
      </c>
      <c r="BG58" s="276">
        <f t="shared" si="64"/>
        <v>0</v>
      </c>
      <c r="BH58" s="276">
        <f t="shared" si="64"/>
        <v>0</v>
      </c>
      <c r="BI58" s="276">
        <f t="shared" si="64"/>
        <v>0</v>
      </c>
      <c r="BJ58" s="276">
        <f t="shared" si="64"/>
        <v>0</v>
      </c>
      <c r="BK58" s="276">
        <f t="shared" si="64"/>
        <v>0</v>
      </c>
      <c r="BL58" s="276">
        <f t="shared" si="64"/>
        <v>0</v>
      </c>
      <c r="BM58" s="276">
        <f t="shared" si="64"/>
        <v>0</v>
      </c>
      <c r="BN58" s="276">
        <f t="shared" si="64"/>
        <v>0</v>
      </c>
      <c r="BO58" s="276">
        <f t="shared" si="64"/>
        <v>0</v>
      </c>
      <c r="BP58" s="276">
        <f t="shared" si="64"/>
        <v>0</v>
      </c>
      <c r="BQ58" s="276">
        <f t="shared" si="64"/>
        <v>0</v>
      </c>
      <c r="BR58" s="276">
        <f t="shared" si="64"/>
        <v>0</v>
      </c>
      <c r="BS58" s="276">
        <f t="shared" si="64"/>
        <v>0</v>
      </c>
      <c r="BT58" s="276">
        <f t="shared" si="64"/>
        <v>0</v>
      </c>
      <c r="BU58" s="276">
        <f t="shared" si="64"/>
        <v>0</v>
      </c>
      <c r="BV58" s="276">
        <f t="shared" si="64"/>
        <v>0</v>
      </c>
      <c r="BW58" s="276">
        <f t="shared" si="64"/>
        <v>0</v>
      </c>
      <c r="BX58" s="276">
        <f t="shared" si="64"/>
        <v>0</v>
      </c>
      <c r="BY58" s="276">
        <f t="shared" si="64"/>
        <v>0</v>
      </c>
      <c r="BZ58" s="276">
        <f t="shared" si="64"/>
        <v>0</v>
      </c>
      <c r="CA58" s="276">
        <f t="shared" si="64"/>
        <v>0</v>
      </c>
      <c r="CB58" s="276">
        <f t="shared" si="64"/>
        <v>0</v>
      </c>
      <c r="CC58" s="276">
        <f t="shared" si="64"/>
        <v>0</v>
      </c>
      <c r="CD58" s="276">
        <f t="shared" si="64"/>
        <v>0</v>
      </c>
      <c r="CE58" s="276">
        <f t="shared" si="64"/>
        <v>0</v>
      </c>
      <c r="CF58" s="276">
        <f t="shared" si="64"/>
        <v>0</v>
      </c>
      <c r="CG58" s="276">
        <f t="shared" si="64"/>
        <v>0</v>
      </c>
      <c r="CH58" s="276">
        <f t="shared" si="64"/>
        <v>0</v>
      </c>
      <c r="CI58" s="276">
        <f t="shared" si="64"/>
        <v>0</v>
      </c>
      <c r="CJ58" s="276">
        <f t="shared" si="64"/>
        <v>0</v>
      </c>
      <c r="CK58" s="276">
        <f t="shared" si="64"/>
        <v>0</v>
      </c>
      <c r="CL58" s="276">
        <f t="shared" si="64"/>
        <v>0</v>
      </c>
      <c r="CM58" s="276">
        <f t="shared" si="64"/>
        <v>0</v>
      </c>
      <c r="CN58" s="276">
        <f t="shared" si="64"/>
        <v>0</v>
      </c>
      <c r="CO58" s="276">
        <f t="shared" si="64"/>
        <v>0</v>
      </c>
      <c r="CP58" s="276">
        <f t="shared" ref="CP58:DC58" si="65">CP36</f>
        <v>0</v>
      </c>
      <c r="CQ58" s="276">
        <f t="shared" si="65"/>
        <v>0</v>
      </c>
      <c r="CR58" s="276">
        <f t="shared" si="65"/>
        <v>0</v>
      </c>
      <c r="CS58" s="276">
        <f t="shared" si="65"/>
        <v>0</v>
      </c>
      <c r="CT58" s="276">
        <f t="shared" si="65"/>
        <v>0</v>
      </c>
      <c r="CU58" s="276">
        <f t="shared" si="65"/>
        <v>0</v>
      </c>
      <c r="CV58" s="276">
        <f t="shared" si="65"/>
        <v>0</v>
      </c>
      <c r="CW58" s="276">
        <f t="shared" si="65"/>
        <v>0</v>
      </c>
      <c r="CX58" s="276">
        <f t="shared" si="65"/>
        <v>0</v>
      </c>
      <c r="CY58" s="276">
        <f t="shared" si="65"/>
        <v>0</v>
      </c>
      <c r="CZ58" s="276">
        <f t="shared" si="65"/>
        <v>0</v>
      </c>
      <c r="DA58" s="276">
        <f t="shared" si="65"/>
        <v>0</v>
      </c>
      <c r="DB58" s="276">
        <f t="shared" si="65"/>
        <v>0</v>
      </c>
      <c r="DC58" s="276">
        <f t="shared" si="65"/>
        <v>0</v>
      </c>
    </row>
    <row r="59" spans="2:107" x14ac:dyDescent="0.15">
      <c r="B59" s="215">
        <f t="shared" si="61"/>
        <v>27</v>
      </c>
      <c r="C59" s="222" t="s">
        <v>402</v>
      </c>
      <c r="D59" s="222"/>
      <c r="E59" s="227">
        <v>3</v>
      </c>
      <c r="F59" s="228"/>
      <c r="G59" s="225"/>
      <c r="H59" s="276">
        <f>H37</f>
        <v>0</v>
      </c>
      <c r="I59" s="276">
        <f t="shared" si="62"/>
        <v>0</v>
      </c>
      <c r="J59" s="276">
        <f t="shared" si="62"/>
        <v>0</v>
      </c>
      <c r="K59" s="276">
        <f t="shared" si="62"/>
        <v>0</v>
      </c>
      <c r="L59" s="276">
        <f t="shared" si="62"/>
        <v>0</v>
      </c>
      <c r="M59" s="276">
        <f t="shared" si="62"/>
        <v>0</v>
      </c>
      <c r="N59" s="276">
        <f t="shared" si="62"/>
        <v>0</v>
      </c>
      <c r="O59" s="276">
        <f t="shared" si="62"/>
        <v>0</v>
      </c>
      <c r="P59" s="276">
        <f t="shared" si="62"/>
        <v>0</v>
      </c>
      <c r="Q59" s="276">
        <f t="shared" si="62"/>
        <v>0</v>
      </c>
      <c r="R59" s="276">
        <f t="shared" si="62"/>
        <v>0</v>
      </c>
      <c r="S59" s="276">
        <f t="shared" si="62"/>
        <v>0</v>
      </c>
      <c r="T59" s="276">
        <f t="shared" si="62"/>
        <v>0</v>
      </c>
      <c r="U59" s="276">
        <f t="shared" si="62"/>
        <v>0</v>
      </c>
      <c r="V59" s="276">
        <f t="shared" si="62"/>
        <v>0</v>
      </c>
      <c r="W59" s="276">
        <f t="shared" si="62"/>
        <v>0</v>
      </c>
      <c r="X59" s="276">
        <f t="shared" si="62"/>
        <v>0</v>
      </c>
      <c r="Y59" s="276">
        <f t="shared" si="62"/>
        <v>0</v>
      </c>
      <c r="Z59" s="276">
        <f t="shared" si="62"/>
        <v>0</v>
      </c>
      <c r="AA59" s="276">
        <f t="shared" si="62"/>
        <v>0</v>
      </c>
      <c r="AB59" s="276">
        <f t="shared" ref="AB59:AC59" si="66">AB37</f>
        <v>0</v>
      </c>
      <c r="AC59" s="276">
        <f t="shared" si="66"/>
        <v>0</v>
      </c>
      <c r="AD59" s="276">
        <f t="shared" ref="AD59:CO59" si="67">AD37</f>
        <v>0</v>
      </c>
      <c r="AE59" s="276">
        <f t="shared" si="67"/>
        <v>0</v>
      </c>
      <c r="AF59" s="276">
        <f t="shared" si="67"/>
        <v>0</v>
      </c>
      <c r="AG59" s="276">
        <f t="shared" si="67"/>
        <v>0</v>
      </c>
      <c r="AH59" s="276">
        <f t="shared" si="67"/>
        <v>0</v>
      </c>
      <c r="AI59" s="276">
        <f t="shared" si="67"/>
        <v>0</v>
      </c>
      <c r="AJ59" s="276">
        <f t="shared" si="67"/>
        <v>0</v>
      </c>
      <c r="AK59" s="276">
        <f t="shared" si="67"/>
        <v>0</v>
      </c>
      <c r="AL59" s="276">
        <f t="shared" si="67"/>
        <v>0</v>
      </c>
      <c r="AM59" s="276">
        <f t="shared" si="67"/>
        <v>0</v>
      </c>
      <c r="AN59" s="276">
        <f t="shared" si="67"/>
        <v>0</v>
      </c>
      <c r="AO59" s="276">
        <f t="shared" si="67"/>
        <v>0</v>
      </c>
      <c r="AP59" s="276">
        <f t="shared" si="67"/>
        <v>0</v>
      </c>
      <c r="AQ59" s="276">
        <f t="shared" si="67"/>
        <v>0</v>
      </c>
      <c r="AR59" s="276">
        <f t="shared" si="67"/>
        <v>0</v>
      </c>
      <c r="AS59" s="276">
        <f t="shared" si="67"/>
        <v>0</v>
      </c>
      <c r="AT59" s="276">
        <f t="shared" si="67"/>
        <v>0</v>
      </c>
      <c r="AU59" s="276">
        <f t="shared" si="67"/>
        <v>0</v>
      </c>
      <c r="AV59" s="276">
        <f t="shared" si="67"/>
        <v>0</v>
      </c>
      <c r="AW59" s="276">
        <f t="shared" si="67"/>
        <v>0</v>
      </c>
      <c r="AX59" s="276">
        <f t="shared" si="67"/>
        <v>0</v>
      </c>
      <c r="AY59" s="276">
        <f t="shared" si="67"/>
        <v>0</v>
      </c>
      <c r="AZ59" s="276">
        <f t="shared" si="67"/>
        <v>0</v>
      </c>
      <c r="BA59" s="276">
        <f t="shared" si="67"/>
        <v>0</v>
      </c>
      <c r="BB59" s="276">
        <f t="shared" si="67"/>
        <v>0</v>
      </c>
      <c r="BC59" s="276">
        <f t="shared" si="67"/>
        <v>0</v>
      </c>
      <c r="BD59" s="276">
        <f t="shared" si="67"/>
        <v>0</v>
      </c>
      <c r="BE59" s="276">
        <f t="shared" si="67"/>
        <v>0</v>
      </c>
      <c r="BF59" s="276">
        <f t="shared" si="67"/>
        <v>0</v>
      </c>
      <c r="BG59" s="276">
        <f t="shared" si="67"/>
        <v>0</v>
      </c>
      <c r="BH59" s="276">
        <f t="shared" si="67"/>
        <v>0</v>
      </c>
      <c r="BI59" s="276">
        <f t="shared" si="67"/>
        <v>0</v>
      </c>
      <c r="BJ59" s="276">
        <f t="shared" si="67"/>
        <v>0</v>
      </c>
      <c r="BK59" s="276">
        <f t="shared" si="67"/>
        <v>0</v>
      </c>
      <c r="BL59" s="276">
        <f t="shared" si="67"/>
        <v>0</v>
      </c>
      <c r="BM59" s="276">
        <f t="shared" si="67"/>
        <v>0</v>
      </c>
      <c r="BN59" s="276">
        <f t="shared" si="67"/>
        <v>0</v>
      </c>
      <c r="BO59" s="276">
        <f t="shared" si="67"/>
        <v>0</v>
      </c>
      <c r="BP59" s="276">
        <f t="shared" si="67"/>
        <v>0</v>
      </c>
      <c r="BQ59" s="276">
        <f t="shared" si="67"/>
        <v>0</v>
      </c>
      <c r="BR59" s="276">
        <f t="shared" si="67"/>
        <v>0</v>
      </c>
      <c r="BS59" s="276">
        <f t="shared" si="67"/>
        <v>0</v>
      </c>
      <c r="BT59" s="276">
        <f t="shared" si="67"/>
        <v>0</v>
      </c>
      <c r="BU59" s="276">
        <f t="shared" si="67"/>
        <v>0</v>
      </c>
      <c r="BV59" s="276">
        <f t="shared" si="67"/>
        <v>0</v>
      </c>
      <c r="BW59" s="276">
        <f t="shared" si="67"/>
        <v>0</v>
      </c>
      <c r="BX59" s="276">
        <f t="shared" si="67"/>
        <v>0</v>
      </c>
      <c r="BY59" s="276">
        <f t="shared" si="67"/>
        <v>0</v>
      </c>
      <c r="BZ59" s="276">
        <f t="shared" si="67"/>
        <v>0</v>
      </c>
      <c r="CA59" s="276">
        <f t="shared" si="67"/>
        <v>0</v>
      </c>
      <c r="CB59" s="276">
        <f t="shared" si="67"/>
        <v>0</v>
      </c>
      <c r="CC59" s="276">
        <f t="shared" si="67"/>
        <v>0</v>
      </c>
      <c r="CD59" s="276">
        <f t="shared" si="67"/>
        <v>0</v>
      </c>
      <c r="CE59" s="276">
        <f t="shared" si="67"/>
        <v>0</v>
      </c>
      <c r="CF59" s="276">
        <f t="shared" si="67"/>
        <v>0</v>
      </c>
      <c r="CG59" s="276">
        <f t="shared" si="67"/>
        <v>0</v>
      </c>
      <c r="CH59" s="276">
        <f t="shared" si="67"/>
        <v>0</v>
      </c>
      <c r="CI59" s="276">
        <f t="shared" si="67"/>
        <v>0</v>
      </c>
      <c r="CJ59" s="276">
        <f t="shared" si="67"/>
        <v>0</v>
      </c>
      <c r="CK59" s="276">
        <f t="shared" si="67"/>
        <v>0</v>
      </c>
      <c r="CL59" s="276">
        <f t="shared" si="67"/>
        <v>0</v>
      </c>
      <c r="CM59" s="276">
        <f t="shared" si="67"/>
        <v>0</v>
      </c>
      <c r="CN59" s="276">
        <f t="shared" si="67"/>
        <v>0</v>
      </c>
      <c r="CO59" s="276">
        <f t="shared" si="67"/>
        <v>0</v>
      </c>
      <c r="CP59" s="276">
        <f t="shared" ref="CP59:DC59" si="68">CP37</f>
        <v>0</v>
      </c>
      <c r="CQ59" s="276">
        <f t="shared" si="68"/>
        <v>0</v>
      </c>
      <c r="CR59" s="276">
        <f t="shared" si="68"/>
        <v>0</v>
      </c>
      <c r="CS59" s="276">
        <f t="shared" si="68"/>
        <v>0</v>
      </c>
      <c r="CT59" s="276">
        <f t="shared" si="68"/>
        <v>0</v>
      </c>
      <c r="CU59" s="276">
        <f t="shared" si="68"/>
        <v>0</v>
      </c>
      <c r="CV59" s="276">
        <f t="shared" si="68"/>
        <v>0</v>
      </c>
      <c r="CW59" s="276">
        <f t="shared" si="68"/>
        <v>0</v>
      </c>
      <c r="CX59" s="276">
        <f t="shared" si="68"/>
        <v>0</v>
      </c>
      <c r="CY59" s="276">
        <f t="shared" si="68"/>
        <v>0</v>
      </c>
      <c r="CZ59" s="276">
        <f t="shared" si="68"/>
        <v>0</v>
      </c>
      <c r="DA59" s="276">
        <f t="shared" si="68"/>
        <v>0</v>
      </c>
      <c r="DB59" s="276">
        <f t="shared" si="68"/>
        <v>0</v>
      </c>
      <c r="DC59" s="276">
        <f t="shared" si="68"/>
        <v>0</v>
      </c>
    </row>
    <row r="60" spans="2:107" x14ac:dyDescent="0.15">
      <c r="B60" s="215">
        <f t="shared" si="61"/>
        <v>28</v>
      </c>
      <c r="C60" s="222" t="s">
        <v>403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AA60" si="69">I58/30</f>
        <v>0</v>
      </c>
      <c r="J60" s="230">
        <f t="shared" si="69"/>
        <v>0</v>
      </c>
      <c r="K60" s="230">
        <f t="shared" si="69"/>
        <v>0</v>
      </c>
      <c r="L60" s="230">
        <f t="shared" si="69"/>
        <v>0</v>
      </c>
      <c r="M60" s="230">
        <f t="shared" si="69"/>
        <v>0</v>
      </c>
      <c r="N60" s="230">
        <f t="shared" si="69"/>
        <v>0</v>
      </c>
      <c r="O60" s="230">
        <f t="shared" si="69"/>
        <v>0</v>
      </c>
      <c r="P60" s="230">
        <f t="shared" si="69"/>
        <v>0</v>
      </c>
      <c r="Q60" s="230">
        <f t="shared" si="69"/>
        <v>0</v>
      </c>
      <c r="R60" s="230">
        <f t="shared" si="69"/>
        <v>0</v>
      </c>
      <c r="S60" s="230">
        <f t="shared" si="69"/>
        <v>0</v>
      </c>
      <c r="T60" s="230">
        <f t="shared" si="69"/>
        <v>0</v>
      </c>
      <c r="U60" s="230">
        <f t="shared" si="69"/>
        <v>0</v>
      </c>
      <c r="V60" s="230">
        <f t="shared" si="69"/>
        <v>0</v>
      </c>
      <c r="W60" s="230">
        <f t="shared" si="69"/>
        <v>0</v>
      </c>
      <c r="X60" s="230">
        <f t="shared" si="69"/>
        <v>0</v>
      </c>
      <c r="Y60" s="230">
        <f t="shared" si="69"/>
        <v>0</v>
      </c>
      <c r="Z60" s="230">
        <f t="shared" si="69"/>
        <v>0</v>
      </c>
      <c r="AA60" s="230">
        <f t="shared" si="69"/>
        <v>0</v>
      </c>
      <c r="AB60" s="230">
        <f t="shared" ref="AB60:AC60" si="70">AB58/30</f>
        <v>0</v>
      </c>
      <c r="AC60" s="230">
        <f t="shared" si="70"/>
        <v>0</v>
      </c>
      <c r="AD60" s="230">
        <f t="shared" ref="AD60:CO60" si="71">AD58/30</f>
        <v>0</v>
      </c>
      <c r="AE60" s="230">
        <f t="shared" si="71"/>
        <v>0</v>
      </c>
      <c r="AF60" s="230">
        <f t="shared" si="71"/>
        <v>0</v>
      </c>
      <c r="AG60" s="230">
        <f t="shared" si="71"/>
        <v>0</v>
      </c>
      <c r="AH60" s="230">
        <f t="shared" si="71"/>
        <v>0</v>
      </c>
      <c r="AI60" s="230">
        <f t="shared" si="71"/>
        <v>0</v>
      </c>
      <c r="AJ60" s="230">
        <f t="shared" si="71"/>
        <v>0</v>
      </c>
      <c r="AK60" s="230">
        <f t="shared" si="71"/>
        <v>0</v>
      </c>
      <c r="AL60" s="230">
        <f t="shared" si="71"/>
        <v>0</v>
      </c>
      <c r="AM60" s="230">
        <f t="shared" si="71"/>
        <v>0</v>
      </c>
      <c r="AN60" s="230">
        <f t="shared" si="71"/>
        <v>0</v>
      </c>
      <c r="AO60" s="230">
        <f t="shared" si="71"/>
        <v>0</v>
      </c>
      <c r="AP60" s="230">
        <f t="shared" si="71"/>
        <v>0</v>
      </c>
      <c r="AQ60" s="230">
        <f t="shared" si="71"/>
        <v>0</v>
      </c>
      <c r="AR60" s="230">
        <f t="shared" si="71"/>
        <v>0</v>
      </c>
      <c r="AS60" s="230">
        <f t="shared" si="71"/>
        <v>0</v>
      </c>
      <c r="AT60" s="230">
        <f t="shared" si="71"/>
        <v>0</v>
      </c>
      <c r="AU60" s="230">
        <f t="shared" si="71"/>
        <v>0</v>
      </c>
      <c r="AV60" s="230">
        <f t="shared" si="71"/>
        <v>0</v>
      </c>
      <c r="AW60" s="230">
        <f t="shared" si="71"/>
        <v>0</v>
      </c>
      <c r="AX60" s="230">
        <f t="shared" si="71"/>
        <v>0</v>
      </c>
      <c r="AY60" s="230">
        <f t="shared" si="71"/>
        <v>0</v>
      </c>
      <c r="AZ60" s="230">
        <f t="shared" si="71"/>
        <v>0</v>
      </c>
      <c r="BA60" s="230">
        <f t="shared" si="71"/>
        <v>0</v>
      </c>
      <c r="BB60" s="230">
        <f t="shared" si="71"/>
        <v>0</v>
      </c>
      <c r="BC60" s="230">
        <f t="shared" si="71"/>
        <v>0</v>
      </c>
      <c r="BD60" s="230">
        <f t="shared" si="71"/>
        <v>0</v>
      </c>
      <c r="BE60" s="230">
        <f t="shared" si="71"/>
        <v>0</v>
      </c>
      <c r="BF60" s="230">
        <f t="shared" si="71"/>
        <v>0</v>
      </c>
      <c r="BG60" s="230">
        <f t="shared" si="71"/>
        <v>0</v>
      </c>
      <c r="BH60" s="230">
        <f t="shared" si="71"/>
        <v>0</v>
      </c>
      <c r="BI60" s="230">
        <f t="shared" si="71"/>
        <v>0</v>
      </c>
      <c r="BJ60" s="230">
        <f t="shared" si="71"/>
        <v>0</v>
      </c>
      <c r="BK60" s="230">
        <f t="shared" si="71"/>
        <v>0</v>
      </c>
      <c r="BL60" s="230">
        <f t="shared" si="71"/>
        <v>0</v>
      </c>
      <c r="BM60" s="230">
        <f t="shared" si="71"/>
        <v>0</v>
      </c>
      <c r="BN60" s="230">
        <f t="shared" si="71"/>
        <v>0</v>
      </c>
      <c r="BO60" s="230">
        <f t="shared" si="71"/>
        <v>0</v>
      </c>
      <c r="BP60" s="230">
        <f t="shared" si="71"/>
        <v>0</v>
      </c>
      <c r="BQ60" s="230">
        <f t="shared" si="71"/>
        <v>0</v>
      </c>
      <c r="BR60" s="230">
        <f t="shared" si="71"/>
        <v>0</v>
      </c>
      <c r="BS60" s="230">
        <f t="shared" si="71"/>
        <v>0</v>
      </c>
      <c r="BT60" s="230">
        <f t="shared" si="71"/>
        <v>0</v>
      </c>
      <c r="BU60" s="230">
        <f t="shared" si="71"/>
        <v>0</v>
      </c>
      <c r="BV60" s="230">
        <f t="shared" si="71"/>
        <v>0</v>
      </c>
      <c r="BW60" s="230">
        <f t="shared" si="71"/>
        <v>0</v>
      </c>
      <c r="BX60" s="230">
        <f t="shared" si="71"/>
        <v>0</v>
      </c>
      <c r="BY60" s="230">
        <f t="shared" si="71"/>
        <v>0</v>
      </c>
      <c r="BZ60" s="230">
        <f t="shared" si="71"/>
        <v>0</v>
      </c>
      <c r="CA60" s="230">
        <f t="shared" si="71"/>
        <v>0</v>
      </c>
      <c r="CB60" s="230">
        <f t="shared" si="71"/>
        <v>0</v>
      </c>
      <c r="CC60" s="230">
        <f t="shared" si="71"/>
        <v>0</v>
      </c>
      <c r="CD60" s="230">
        <f t="shared" si="71"/>
        <v>0</v>
      </c>
      <c r="CE60" s="230">
        <f t="shared" si="71"/>
        <v>0</v>
      </c>
      <c r="CF60" s="230">
        <f t="shared" si="71"/>
        <v>0</v>
      </c>
      <c r="CG60" s="230">
        <f t="shared" si="71"/>
        <v>0</v>
      </c>
      <c r="CH60" s="230">
        <f t="shared" si="71"/>
        <v>0</v>
      </c>
      <c r="CI60" s="230">
        <f t="shared" si="71"/>
        <v>0</v>
      </c>
      <c r="CJ60" s="230">
        <f t="shared" si="71"/>
        <v>0</v>
      </c>
      <c r="CK60" s="230">
        <f t="shared" si="71"/>
        <v>0</v>
      </c>
      <c r="CL60" s="230">
        <f t="shared" si="71"/>
        <v>0</v>
      </c>
      <c r="CM60" s="230">
        <f t="shared" si="71"/>
        <v>0</v>
      </c>
      <c r="CN60" s="230">
        <f t="shared" si="71"/>
        <v>0</v>
      </c>
      <c r="CO60" s="230">
        <f t="shared" si="71"/>
        <v>0</v>
      </c>
      <c r="CP60" s="230">
        <f t="shared" ref="CP60:DC60" si="72">CP58/30</f>
        <v>0</v>
      </c>
      <c r="CQ60" s="230">
        <f t="shared" si="72"/>
        <v>0</v>
      </c>
      <c r="CR60" s="230">
        <f t="shared" si="72"/>
        <v>0</v>
      </c>
      <c r="CS60" s="230">
        <f t="shared" si="72"/>
        <v>0</v>
      </c>
      <c r="CT60" s="230">
        <f t="shared" si="72"/>
        <v>0</v>
      </c>
      <c r="CU60" s="230">
        <f t="shared" si="72"/>
        <v>0</v>
      </c>
      <c r="CV60" s="230">
        <f t="shared" si="72"/>
        <v>0</v>
      </c>
      <c r="CW60" s="230">
        <f t="shared" si="72"/>
        <v>0</v>
      </c>
      <c r="CX60" s="230">
        <f t="shared" si="72"/>
        <v>0</v>
      </c>
      <c r="CY60" s="230">
        <f t="shared" si="72"/>
        <v>0</v>
      </c>
      <c r="CZ60" s="230">
        <f t="shared" si="72"/>
        <v>0</v>
      </c>
      <c r="DA60" s="230">
        <f t="shared" si="72"/>
        <v>0</v>
      </c>
      <c r="DB60" s="230">
        <f t="shared" si="72"/>
        <v>0</v>
      </c>
      <c r="DC60" s="230">
        <f t="shared" si="72"/>
        <v>0</v>
      </c>
    </row>
    <row r="61" spans="2:107" x14ac:dyDescent="0.15">
      <c r="B61" s="215">
        <f t="shared" si="61"/>
        <v>29</v>
      </c>
      <c r="C61" s="222" t="s">
        <v>404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AA61" si="73">IFERROR(I59/I57,0)</f>
        <v>0</v>
      </c>
      <c r="J61" s="230">
        <f t="shared" si="73"/>
        <v>0</v>
      </c>
      <c r="K61" s="230">
        <f t="shared" si="73"/>
        <v>0</v>
      </c>
      <c r="L61" s="230">
        <f t="shared" si="73"/>
        <v>0</v>
      </c>
      <c r="M61" s="230">
        <f t="shared" si="73"/>
        <v>0</v>
      </c>
      <c r="N61" s="230">
        <f t="shared" si="73"/>
        <v>0</v>
      </c>
      <c r="O61" s="230">
        <f t="shared" si="73"/>
        <v>0</v>
      </c>
      <c r="P61" s="230">
        <f t="shared" si="73"/>
        <v>0</v>
      </c>
      <c r="Q61" s="230">
        <f t="shared" si="73"/>
        <v>0</v>
      </c>
      <c r="R61" s="230">
        <f t="shared" si="73"/>
        <v>0</v>
      </c>
      <c r="S61" s="230">
        <f t="shared" si="73"/>
        <v>0</v>
      </c>
      <c r="T61" s="230">
        <f t="shared" si="73"/>
        <v>0</v>
      </c>
      <c r="U61" s="230">
        <f t="shared" si="73"/>
        <v>0</v>
      </c>
      <c r="V61" s="230">
        <f t="shared" si="73"/>
        <v>0</v>
      </c>
      <c r="W61" s="230">
        <f t="shared" si="73"/>
        <v>0</v>
      </c>
      <c r="X61" s="230">
        <f t="shared" si="73"/>
        <v>0</v>
      </c>
      <c r="Y61" s="230">
        <f t="shared" si="73"/>
        <v>0</v>
      </c>
      <c r="Z61" s="230">
        <f t="shared" si="73"/>
        <v>0</v>
      </c>
      <c r="AA61" s="230">
        <f t="shared" si="73"/>
        <v>0</v>
      </c>
      <c r="AB61" s="230">
        <f t="shared" ref="AB61:AC61" si="74">IFERROR(AB59/AB57,0)</f>
        <v>0</v>
      </c>
      <c r="AC61" s="230">
        <f t="shared" si="74"/>
        <v>0</v>
      </c>
      <c r="AD61" s="230">
        <f t="shared" ref="AD61:CO61" si="75">IFERROR(AD59/AD57,0)</f>
        <v>0</v>
      </c>
      <c r="AE61" s="230">
        <f t="shared" si="75"/>
        <v>0</v>
      </c>
      <c r="AF61" s="230">
        <f t="shared" si="75"/>
        <v>0</v>
      </c>
      <c r="AG61" s="230">
        <f t="shared" si="75"/>
        <v>0</v>
      </c>
      <c r="AH61" s="230">
        <f t="shared" si="75"/>
        <v>0</v>
      </c>
      <c r="AI61" s="230">
        <f t="shared" si="75"/>
        <v>0</v>
      </c>
      <c r="AJ61" s="230">
        <f t="shared" si="75"/>
        <v>0</v>
      </c>
      <c r="AK61" s="230">
        <f t="shared" si="75"/>
        <v>0</v>
      </c>
      <c r="AL61" s="230">
        <f t="shared" si="75"/>
        <v>0</v>
      </c>
      <c r="AM61" s="230">
        <f t="shared" si="75"/>
        <v>0</v>
      </c>
      <c r="AN61" s="230">
        <f t="shared" si="75"/>
        <v>0</v>
      </c>
      <c r="AO61" s="230">
        <f t="shared" si="75"/>
        <v>0</v>
      </c>
      <c r="AP61" s="230">
        <f t="shared" si="75"/>
        <v>0</v>
      </c>
      <c r="AQ61" s="230">
        <f t="shared" si="75"/>
        <v>0</v>
      </c>
      <c r="AR61" s="230">
        <f t="shared" si="75"/>
        <v>0</v>
      </c>
      <c r="AS61" s="230">
        <f t="shared" si="75"/>
        <v>0</v>
      </c>
      <c r="AT61" s="230">
        <f t="shared" si="75"/>
        <v>0</v>
      </c>
      <c r="AU61" s="230">
        <f t="shared" si="75"/>
        <v>0</v>
      </c>
      <c r="AV61" s="230">
        <f t="shared" si="75"/>
        <v>0</v>
      </c>
      <c r="AW61" s="230">
        <f t="shared" si="75"/>
        <v>0</v>
      </c>
      <c r="AX61" s="230">
        <f t="shared" si="75"/>
        <v>0</v>
      </c>
      <c r="AY61" s="230">
        <f t="shared" si="75"/>
        <v>0</v>
      </c>
      <c r="AZ61" s="230">
        <f t="shared" si="75"/>
        <v>0</v>
      </c>
      <c r="BA61" s="230">
        <f t="shared" si="75"/>
        <v>0</v>
      </c>
      <c r="BB61" s="230">
        <f t="shared" si="75"/>
        <v>0</v>
      </c>
      <c r="BC61" s="230">
        <f t="shared" si="75"/>
        <v>0</v>
      </c>
      <c r="BD61" s="230">
        <f t="shared" si="75"/>
        <v>0</v>
      </c>
      <c r="BE61" s="230">
        <f t="shared" si="75"/>
        <v>0</v>
      </c>
      <c r="BF61" s="230">
        <f t="shared" si="75"/>
        <v>0</v>
      </c>
      <c r="BG61" s="230">
        <f t="shared" si="75"/>
        <v>0</v>
      </c>
      <c r="BH61" s="230">
        <f t="shared" si="75"/>
        <v>0</v>
      </c>
      <c r="BI61" s="230">
        <f t="shared" si="75"/>
        <v>0</v>
      </c>
      <c r="BJ61" s="230">
        <f t="shared" si="75"/>
        <v>0</v>
      </c>
      <c r="BK61" s="230">
        <f t="shared" si="75"/>
        <v>0</v>
      </c>
      <c r="BL61" s="230">
        <f t="shared" si="75"/>
        <v>0</v>
      </c>
      <c r="BM61" s="230">
        <f t="shared" si="75"/>
        <v>0</v>
      </c>
      <c r="BN61" s="230">
        <f t="shared" si="75"/>
        <v>0</v>
      </c>
      <c r="BO61" s="230">
        <f t="shared" si="75"/>
        <v>0</v>
      </c>
      <c r="BP61" s="230">
        <f t="shared" si="75"/>
        <v>0</v>
      </c>
      <c r="BQ61" s="230">
        <f t="shared" si="75"/>
        <v>0</v>
      </c>
      <c r="BR61" s="230">
        <f t="shared" si="75"/>
        <v>0</v>
      </c>
      <c r="BS61" s="230">
        <f t="shared" si="75"/>
        <v>0</v>
      </c>
      <c r="BT61" s="230">
        <f t="shared" si="75"/>
        <v>0</v>
      </c>
      <c r="BU61" s="230">
        <f t="shared" si="75"/>
        <v>0</v>
      </c>
      <c r="BV61" s="230">
        <f t="shared" si="75"/>
        <v>0</v>
      </c>
      <c r="BW61" s="230">
        <f t="shared" si="75"/>
        <v>0</v>
      </c>
      <c r="BX61" s="230">
        <f t="shared" si="75"/>
        <v>0</v>
      </c>
      <c r="BY61" s="230">
        <f t="shared" si="75"/>
        <v>0</v>
      </c>
      <c r="BZ61" s="230">
        <f t="shared" si="75"/>
        <v>0</v>
      </c>
      <c r="CA61" s="230">
        <f t="shared" si="75"/>
        <v>0</v>
      </c>
      <c r="CB61" s="230">
        <f t="shared" si="75"/>
        <v>0</v>
      </c>
      <c r="CC61" s="230">
        <f t="shared" si="75"/>
        <v>0</v>
      </c>
      <c r="CD61" s="230">
        <f t="shared" si="75"/>
        <v>0</v>
      </c>
      <c r="CE61" s="230">
        <f t="shared" si="75"/>
        <v>0</v>
      </c>
      <c r="CF61" s="230">
        <f t="shared" si="75"/>
        <v>0</v>
      </c>
      <c r="CG61" s="230">
        <f t="shared" si="75"/>
        <v>0</v>
      </c>
      <c r="CH61" s="230">
        <f t="shared" si="75"/>
        <v>0</v>
      </c>
      <c r="CI61" s="230">
        <f t="shared" si="75"/>
        <v>0</v>
      </c>
      <c r="CJ61" s="230">
        <f t="shared" si="75"/>
        <v>0</v>
      </c>
      <c r="CK61" s="230">
        <f t="shared" si="75"/>
        <v>0</v>
      </c>
      <c r="CL61" s="230">
        <f t="shared" si="75"/>
        <v>0</v>
      </c>
      <c r="CM61" s="230">
        <f t="shared" si="75"/>
        <v>0</v>
      </c>
      <c r="CN61" s="230">
        <f t="shared" si="75"/>
        <v>0</v>
      </c>
      <c r="CO61" s="230">
        <f t="shared" si="75"/>
        <v>0</v>
      </c>
      <c r="CP61" s="230">
        <f t="shared" ref="CP61:DC61" si="76">IFERROR(CP59/CP57,0)</f>
        <v>0</v>
      </c>
      <c r="CQ61" s="230">
        <f t="shared" si="76"/>
        <v>0</v>
      </c>
      <c r="CR61" s="230">
        <f t="shared" si="76"/>
        <v>0</v>
      </c>
      <c r="CS61" s="230">
        <f t="shared" si="76"/>
        <v>0</v>
      </c>
      <c r="CT61" s="230">
        <f t="shared" si="76"/>
        <v>0</v>
      </c>
      <c r="CU61" s="230">
        <f t="shared" si="76"/>
        <v>0</v>
      </c>
      <c r="CV61" s="230">
        <f t="shared" si="76"/>
        <v>0</v>
      </c>
      <c r="CW61" s="230">
        <f t="shared" si="76"/>
        <v>0</v>
      </c>
      <c r="CX61" s="230">
        <f t="shared" si="76"/>
        <v>0</v>
      </c>
      <c r="CY61" s="230">
        <f t="shared" si="76"/>
        <v>0</v>
      </c>
      <c r="CZ61" s="230">
        <f t="shared" si="76"/>
        <v>0</v>
      </c>
      <c r="DA61" s="230">
        <f t="shared" si="76"/>
        <v>0</v>
      </c>
      <c r="DB61" s="230">
        <f t="shared" si="76"/>
        <v>0</v>
      </c>
      <c r="DC61" s="230">
        <f t="shared" si="76"/>
        <v>0</v>
      </c>
    </row>
    <row r="62" spans="2:107" x14ac:dyDescent="0.15">
      <c r="B62" s="215">
        <f t="shared" si="61"/>
        <v>30</v>
      </c>
      <c r="C62" s="222" t="s">
        <v>405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AA62" si="77">I60*I61</f>
        <v>0</v>
      </c>
      <c r="J62" s="230">
        <f t="shared" si="77"/>
        <v>0</v>
      </c>
      <c r="K62" s="230">
        <f t="shared" si="77"/>
        <v>0</v>
      </c>
      <c r="L62" s="230">
        <f t="shared" si="77"/>
        <v>0</v>
      </c>
      <c r="M62" s="230">
        <f t="shared" si="77"/>
        <v>0</v>
      </c>
      <c r="N62" s="230">
        <f t="shared" si="77"/>
        <v>0</v>
      </c>
      <c r="O62" s="230">
        <f t="shared" si="77"/>
        <v>0</v>
      </c>
      <c r="P62" s="230">
        <f t="shared" si="77"/>
        <v>0</v>
      </c>
      <c r="Q62" s="230">
        <f t="shared" si="77"/>
        <v>0</v>
      </c>
      <c r="R62" s="230">
        <f t="shared" si="77"/>
        <v>0</v>
      </c>
      <c r="S62" s="230">
        <f t="shared" si="77"/>
        <v>0</v>
      </c>
      <c r="T62" s="230">
        <f t="shared" si="77"/>
        <v>0</v>
      </c>
      <c r="U62" s="230">
        <f t="shared" si="77"/>
        <v>0</v>
      </c>
      <c r="V62" s="230">
        <f t="shared" si="77"/>
        <v>0</v>
      </c>
      <c r="W62" s="230">
        <f t="shared" si="77"/>
        <v>0</v>
      </c>
      <c r="X62" s="230">
        <f t="shared" si="77"/>
        <v>0</v>
      </c>
      <c r="Y62" s="230">
        <f t="shared" si="77"/>
        <v>0</v>
      </c>
      <c r="Z62" s="230">
        <f t="shared" si="77"/>
        <v>0</v>
      </c>
      <c r="AA62" s="230">
        <f t="shared" si="77"/>
        <v>0</v>
      </c>
      <c r="AB62" s="230">
        <f t="shared" ref="AB62:AC62" si="78">AB60*AB61</f>
        <v>0</v>
      </c>
      <c r="AC62" s="230">
        <f t="shared" si="78"/>
        <v>0</v>
      </c>
      <c r="AD62" s="230">
        <f t="shared" ref="AD62:CO62" si="79">AD60*AD61</f>
        <v>0</v>
      </c>
      <c r="AE62" s="230">
        <f t="shared" si="79"/>
        <v>0</v>
      </c>
      <c r="AF62" s="230">
        <f t="shared" si="79"/>
        <v>0</v>
      </c>
      <c r="AG62" s="230">
        <f t="shared" si="79"/>
        <v>0</v>
      </c>
      <c r="AH62" s="230">
        <f t="shared" si="79"/>
        <v>0</v>
      </c>
      <c r="AI62" s="230">
        <f t="shared" si="79"/>
        <v>0</v>
      </c>
      <c r="AJ62" s="230">
        <f t="shared" si="79"/>
        <v>0</v>
      </c>
      <c r="AK62" s="230">
        <f t="shared" si="79"/>
        <v>0</v>
      </c>
      <c r="AL62" s="230">
        <f t="shared" si="79"/>
        <v>0</v>
      </c>
      <c r="AM62" s="230">
        <f t="shared" si="79"/>
        <v>0</v>
      </c>
      <c r="AN62" s="230">
        <f t="shared" si="79"/>
        <v>0</v>
      </c>
      <c r="AO62" s="230">
        <f t="shared" si="79"/>
        <v>0</v>
      </c>
      <c r="AP62" s="230">
        <f t="shared" si="79"/>
        <v>0</v>
      </c>
      <c r="AQ62" s="230">
        <f t="shared" si="79"/>
        <v>0</v>
      </c>
      <c r="AR62" s="230">
        <f t="shared" si="79"/>
        <v>0</v>
      </c>
      <c r="AS62" s="230">
        <f t="shared" si="79"/>
        <v>0</v>
      </c>
      <c r="AT62" s="230">
        <f t="shared" si="79"/>
        <v>0</v>
      </c>
      <c r="AU62" s="230">
        <f t="shared" si="79"/>
        <v>0</v>
      </c>
      <c r="AV62" s="230">
        <f t="shared" si="79"/>
        <v>0</v>
      </c>
      <c r="AW62" s="230">
        <f t="shared" si="79"/>
        <v>0</v>
      </c>
      <c r="AX62" s="230">
        <f t="shared" si="79"/>
        <v>0</v>
      </c>
      <c r="AY62" s="230">
        <f t="shared" si="79"/>
        <v>0</v>
      </c>
      <c r="AZ62" s="230">
        <f t="shared" si="79"/>
        <v>0</v>
      </c>
      <c r="BA62" s="230">
        <f t="shared" si="79"/>
        <v>0</v>
      </c>
      <c r="BB62" s="230">
        <f t="shared" si="79"/>
        <v>0</v>
      </c>
      <c r="BC62" s="230">
        <f t="shared" si="79"/>
        <v>0</v>
      </c>
      <c r="BD62" s="230">
        <f t="shared" si="79"/>
        <v>0</v>
      </c>
      <c r="BE62" s="230">
        <f t="shared" si="79"/>
        <v>0</v>
      </c>
      <c r="BF62" s="230">
        <f t="shared" si="79"/>
        <v>0</v>
      </c>
      <c r="BG62" s="230">
        <f t="shared" si="79"/>
        <v>0</v>
      </c>
      <c r="BH62" s="230">
        <f t="shared" si="79"/>
        <v>0</v>
      </c>
      <c r="BI62" s="230">
        <f t="shared" si="79"/>
        <v>0</v>
      </c>
      <c r="BJ62" s="230">
        <f t="shared" si="79"/>
        <v>0</v>
      </c>
      <c r="BK62" s="230">
        <f t="shared" si="79"/>
        <v>0</v>
      </c>
      <c r="BL62" s="230">
        <f t="shared" si="79"/>
        <v>0</v>
      </c>
      <c r="BM62" s="230">
        <f t="shared" si="79"/>
        <v>0</v>
      </c>
      <c r="BN62" s="230">
        <f t="shared" si="79"/>
        <v>0</v>
      </c>
      <c r="BO62" s="230">
        <f t="shared" si="79"/>
        <v>0</v>
      </c>
      <c r="BP62" s="230">
        <f t="shared" si="79"/>
        <v>0</v>
      </c>
      <c r="BQ62" s="230">
        <f t="shared" si="79"/>
        <v>0</v>
      </c>
      <c r="BR62" s="230">
        <f t="shared" si="79"/>
        <v>0</v>
      </c>
      <c r="BS62" s="230">
        <f t="shared" si="79"/>
        <v>0</v>
      </c>
      <c r="BT62" s="230">
        <f t="shared" si="79"/>
        <v>0</v>
      </c>
      <c r="BU62" s="230">
        <f t="shared" si="79"/>
        <v>0</v>
      </c>
      <c r="BV62" s="230">
        <f t="shared" si="79"/>
        <v>0</v>
      </c>
      <c r="BW62" s="230">
        <f t="shared" si="79"/>
        <v>0</v>
      </c>
      <c r="BX62" s="230">
        <f t="shared" si="79"/>
        <v>0</v>
      </c>
      <c r="BY62" s="230">
        <f t="shared" si="79"/>
        <v>0</v>
      </c>
      <c r="BZ62" s="230">
        <f t="shared" si="79"/>
        <v>0</v>
      </c>
      <c r="CA62" s="230">
        <f t="shared" si="79"/>
        <v>0</v>
      </c>
      <c r="CB62" s="230">
        <f t="shared" si="79"/>
        <v>0</v>
      </c>
      <c r="CC62" s="230">
        <f t="shared" si="79"/>
        <v>0</v>
      </c>
      <c r="CD62" s="230">
        <f t="shared" si="79"/>
        <v>0</v>
      </c>
      <c r="CE62" s="230">
        <f t="shared" si="79"/>
        <v>0</v>
      </c>
      <c r="CF62" s="230">
        <f t="shared" si="79"/>
        <v>0</v>
      </c>
      <c r="CG62" s="230">
        <f t="shared" si="79"/>
        <v>0</v>
      </c>
      <c r="CH62" s="230">
        <f t="shared" si="79"/>
        <v>0</v>
      </c>
      <c r="CI62" s="230">
        <f t="shared" si="79"/>
        <v>0</v>
      </c>
      <c r="CJ62" s="230">
        <f t="shared" si="79"/>
        <v>0</v>
      </c>
      <c r="CK62" s="230">
        <f t="shared" si="79"/>
        <v>0</v>
      </c>
      <c r="CL62" s="230">
        <f t="shared" si="79"/>
        <v>0</v>
      </c>
      <c r="CM62" s="230">
        <f t="shared" si="79"/>
        <v>0</v>
      </c>
      <c r="CN62" s="230">
        <f t="shared" si="79"/>
        <v>0</v>
      </c>
      <c r="CO62" s="230">
        <f t="shared" si="79"/>
        <v>0</v>
      </c>
      <c r="CP62" s="230">
        <f t="shared" ref="CP62:DC62" si="80">CP60*CP61</f>
        <v>0</v>
      </c>
      <c r="CQ62" s="230">
        <f t="shared" si="80"/>
        <v>0</v>
      </c>
      <c r="CR62" s="230">
        <f t="shared" si="80"/>
        <v>0</v>
      </c>
      <c r="CS62" s="230">
        <f t="shared" si="80"/>
        <v>0</v>
      </c>
      <c r="CT62" s="230">
        <f t="shared" si="80"/>
        <v>0</v>
      </c>
      <c r="CU62" s="230">
        <f t="shared" si="80"/>
        <v>0</v>
      </c>
      <c r="CV62" s="230">
        <f t="shared" si="80"/>
        <v>0</v>
      </c>
      <c r="CW62" s="230">
        <f t="shared" si="80"/>
        <v>0</v>
      </c>
      <c r="CX62" s="230">
        <f t="shared" si="80"/>
        <v>0</v>
      </c>
      <c r="CY62" s="230">
        <f t="shared" si="80"/>
        <v>0</v>
      </c>
      <c r="CZ62" s="230">
        <f t="shared" si="80"/>
        <v>0</v>
      </c>
      <c r="DA62" s="230">
        <f t="shared" si="80"/>
        <v>0</v>
      </c>
      <c r="DB62" s="230">
        <f t="shared" si="80"/>
        <v>0</v>
      </c>
      <c r="DC62" s="230">
        <f t="shared" si="80"/>
        <v>0</v>
      </c>
    </row>
    <row r="63" spans="2:107" x14ac:dyDescent="0.15">
      <c r="B63" s="215">
        <f t="shared" si="61"/>
        <v>31</v>
      </c>
      <c r="C63" s="222" t="s">
        <v>406</v>
      </c>
      <c r="D63" s="222"/>
      <c r="E63" s="223" t="s">
        <v>709</v>
      </c>
      <c r="F63" s="224"/>
      <c r="G63" s="231">
        <f t="shared" ref="G63:G68" si="81">ROUND(SUM(H63:DC63),2)</f>
        <v>0</v>
      </c>
      <c r="H63" s="232">
        <f>H47/12</f>
        <v>0</v>
      </c>
      <c r="I63" s="232">
        <f t="shared" ref="I63:AA63" si="82">I47/12</f>
        <v>0</v>
      </c>
      <c r="J63" s="232">
        <f t="shared" si="82"/>
        <v>0</v>
      </c>
      <c r="K63" s="232">
        <f t="shared" si="82"/>
        <v>0</v>
      </c>
      <c r="L63" s="232">
        <f t="shared" si="82"/>
        <v>0</v>
      </c>
      <c r="M63" s="232">
        <f t="shared" si="82"/>
        <v>0</v>
      </c>
      <c r="N63" s="232">
        <f t="shared" si="82"/>
        <v>0</v>
      </c>
      <c r="O63" s="232">
        <f t="shared" si="82"/>
        <v>0</v>
      </c>
      <c r="P63" s="232">
        <f t="shared" si="82"/>
        <v>0</v>
      </c>
      <c r="Q63" s="232">
        <f t="shared" si="82"/>
        <v>0</v>
      </c>
      <c r="R63" s="232">
        <f t="shared" si="82"/>
        <v>0</v>
      </c>
      <c r="S63" s="232">
        <f t="shared" si="82"/>
        <v>0</v>
      </c>
      <c r="T63" s="232">
        <f t="shared" si="82"/>
        <v>0</v>
      </c>
      <c r="U63" s="232">
        <f t="shared" si="82"/>
        <v>0</v>
      </c>
      <c r="V63" s="232">
        <f t="shared" si="82"/>
        <v>0</v>
      </c>
      <c r="W63" s="232">
        <f t="shared" si="82"/>
        <v>0</v>
      </c>
      <c r="X63" s="232">
        <f t="shared" si="82"/>
        <v>0</v>
      </c>
      <c r="Y63" s="232">
        <f t="shared" si="82"/>
        <v>0</v>
      </c>
      <c r="Z63" s="232">
        <f t="shared" si="82"/>
        <v>0</v>
      </c>
      <c r="AA63" s="232">
        <f t="shared" si="82"/>
        <v>0</v>
      </c>
      <c r="AB63" s="232">
        <f t="shared" ref="AB63:AC63" si="83">AB47/12</f>
        <v>0</v>
      </c>
      <c r="AC63" s="232">
        <f t="shared" si="83"/>
        <v>0</v>
      </c>
      <c r="AD63" s="232">
        <f t="shared" ref="AD63:CO63" si="84">AD47/12</f>
        <v>0</v>
      </c>
      <c r="AE63" s="232">
        <f t="shared" si="84"/>
        <v>0</v>
      </c>
      <c r="AF63" s="232">
        <f t="shared" si="84"/>
        <v>0</v>
      </c>
      <c r="AG63" s="232">
        <f t="shared" si="84"/>
        <v>0</v>
      </c>
      <c r="AH63" s="232">
        <f t="shared" si="84"/>
        <v>0</v>
      </c>
      <c r="AI63" s="232">
        <f t="shared" si="84"/>
        <v>0</v>
      </c>
      <c r="AJ63" s="232">
        <f t="shared" si="84"/>
        <v>0</v>
      </c>
      <c r="AK63" s="232">
        <f t="shared" si="84"/>
        <v>0</v>
      </c>
      <c r="AL63" s="232">
        <f t="shared" si="84"/>
        <v>0</v>
      </c>
      <c r="AM63" s="232">
        <f t="shared" si="84"/>
        <v>0</v>
      </c>
      <c r="AN63" s="232">
        <f t="shared" si="84"/>
        <v>0</v>
      </c>
      <c r="AO63" s="232">
        <f t="shared" si="84"/>
        <v>0</v>
      </c>
      <c r="AP63" s="232">
        <f t="shared" si="84"/>
        <v>0</v>
      </c>
      <c r="AQ63" s="232">
        <f t="shared" si="84"/>
        <v>0</v>
      </c>
      <c r="AR63" s="232">
        <f t="shared" si="84"/>
        <v>0</v>
      </c>
      <c r="AS63" s="232">
        <f t="shared" si="84"/>
        <v>0</v>
      </c>
      <c r="AT63" s="232">
        <f t="shared" si="84"/>
        <v>0</v>
      </c>
      <c r="AU63" s="232">
        <f t="shared" si="84"/>
        <v>0</v>
      </c>
      <c r="AV63" s="232">
        <f t="shared" si="84"/>
        <v>0</v>
      </c>
      <c r="AW63" s="232">
        <f t="shared" si="84"/>
        <v>0</v>
      </c>
      <c r="AX63" s="232">
        <f t="shared" si="84"/>
        <v>0</v>
      </c>
      <c r="AY63" s="232">
        <f t="shared" si="84"/>
        <v>0</v>
      </c>
      <c r="AZ63" s="232">
        <f t="shared" si="84"/>
        <v>0</v>
      </c>
      <c r="BA63" s="232">
        <f t="shared" si="84"/>
        <v>0</v>
      </c>
      <c r="BB63" s="232">
        <f t="shared" si="84"/>
        <v>0</v>
      </c>
      <c r="BC63" s="232">
        <f t="shared" si="84"/>
        <v>0</v>
      </c>
      <c r="BD63" s="232">
        <f t="shared" si="84"/>
        <v>0</v>
      </c>
      <c r="BE63" s="232">
        <f t="shared" si="84"/>
        <v>0</v>
      </c>
      <c r="BF63" s="232">
        <f t="shared" si="84"/>
        <v>0</v>
      </c>
      <c r="BG63" s="232">
        <f t="shared" si="84"/>
        <v>0</v>
      </c>
      <c r="BH63" s="232">
        <f t="shared" si="84"/>
        <v>0</v>
      </c>
      <c r="BI63" s="232">
        <f t="shared" si="84"/>
        <v>0</v>
      </c>
      <c r="BJ63" s="232">
        <f t="shared" si="84"/>
        <v>0</v>
      </c>
      <c r="BK63" s="232">
        <f t="shared" si="84"/>
        <v>0</v>
      </c>
      <c r="BL63" s="232">
        <f t="shared" si="84"/>
        <v>0</v>
      </c>
      <c r="BM63" s="232">
        <f t="shared" si="84"/>
        <v>0</v>
      </c>
      <c r="BN63" s="232">
        <f t="shared" si="84"/>
        <v>0</v>
      </c>
      <c r="BO63" s="232">
        <f t="shared" si="84"/>
        <v>0</v>
      </c>
      <c r="BP63" s="232">
        <f t="shared" si="84"/>
        <v>0</v>
      </c>
      <c r="BQ63" s="232">
        <f t="shared" si="84"/>
        <v>0</v>
      </c>
      <c r="BR63" s="232">
        <f t="shared" si="84"/>
        <v>0</v>
      </c>
      <c r="BS63" s="232">
        <f t="shared" si="84"/>
        <v>0</v>
      </c>
      <c r="BT63" s="232">
        <f t="shared" si="84"/>
        <v>0</v>
      </c>
      <c r="BU63" s="232">
        <f t="shared" si="84"/>
        <v>0</v>
      </c>
      <c r="BV63" s="232">
        <f t="shared" si="84"/>
        <v>0</v>
      </c>
      <c r="BW63" s="232">
        <f t="shared" si="84"/>
        <v>0</v>
      </c>
      <c r="BX63" s="232">
        <f t="shared" si="84"/>
        <v>0</v>
      </c>
      <c r="BY63" s="232">
        <f t="shared" si="84"/>
        <v>0</v>
      </c>
      <c r="BZ63" s="232">
        <f t="shared" si="84"/>
        <v>0</v>
      </c>
      <c r="CA63" s="232">
        <f t="shared" si="84"/>
        <v>0</v>
      </c>
      <c r="CB63" s="232">
        <f t="shared" si="84"/>
        <v>0</v>
      </c>
      <c r="CC63" s="232">
        <f t="shared" si="84"/>
        <v>0</v>
      </c>
      <c r="CD63" s="232">
        <f t="shared" si="84"/>
        <v>0</v>
      </c>
      <c r="CE63" s="232">
        <f t="shared" si="84"/>
        <v>0</v>
      </c>
      <c r="CF63" s="232">
        <f t="shared" si="84"/>
        <v>0</v>
      </c>
      <c r="CG63" s="232">
        <f t="shared" si="84"/>
        <v>0</v>
      </c>
      <c r="CH63" s="232">
        <f t="shared" si="84"/>
        <v>0</v>
      </c>
      <c r="CI63" s="232">
        <f t="shared" si="84"/>
        <v>0</v>
      </c>
      <c r="CJ63" s="232">
        <f t="shared" si="84"/>
        <v>0</v>
      </c>
      <c r="CK63" s="232">
        <f t="shared" si="84"/>
        <v>0</v>
      </c>
      <c r="CL63" s="232">
        <f t="shared" si="84"/>
        <v>0</v>
      </c>
      <c r="CM63" s="232">
        <f t="shared" si="84"/>
        <v>0</v>
      </c>
      <c r="CN63" s="232">
        <f t="shared" si="84"/>
        <v>0</v>
      </c>
      <c r="CO63" s="232">
        <f t="shared" si="84"/>
        <v>0</v>
      </c>
      <c r="CP63" s="232">
        <f t="shared" ref="CP63:DC63" si="85">CP47/12</f>
        <v>0</v>
      </c>
      <c r="CQ63" s="232">
        <f t="shared" si="85"/>
        <v>0</v>
      </c>
      <c r="CR63" s="232">
        <f t="shared" si="85"/>
        <v>0</v>
      </c>
      <c r="CS63" s="232">
        <f t="shared" si="85"/>
        <v>0</v>
      </c>
      <c r="CT63" s="232">
        <f t="shared" si="85"/>
        <v>0</v>
      </c>
      <c r="CU63" s="232">
        <f t="shared" si="85"/>
        <v>0</v>
      </c>
      <c r="CV63" s="232">
        <f t="shared" si="85"/>
        <v>0</v>
      </c>
      <c r="CW63" s="232">
        <f t="shared" si="85"/>
        <v>0</v>
      </c>
      <c r="CX63" s="232">
        <f t="shared" si="85"/>
        <v>0</v>
      </c>
      <c r="CY63" s="232">
        <f t="shared" si="85"/>
        <v>0</v>
      </c>
      <c r="CZ63" s="232">
        <f t="shared" si="85"/>
        <v>0</v>
      </c>
      <c r="DA63" s="232">
        <f t="shared" si="85"/>
        <v>0</v>
      </c>
      <c r="DB63" s="232">
        <f t="shared" si="85"/>
        <v>0</v>
      </c>
      <c r="DC63" s="232">
        <f t="shared" si="85"/>
        <v>0</v>
      </c>
    </row>
    <row r="64" spans="2:107" x14ac:dyDescent="0.15">
      <c r="B64" s="215">
        <f t="shared" si="61"/>
        <v>32</v>
      </c>
      <c r="C64" s="222" t="s">
        <v>407</v>
      </c>
      <c r="D64" s="222"/>
      <c r="E64" s="223" t="s">
        <v>709</v>
      </c>
      <c r="F64" s="224"/>
      <c r="G64" s="231">
        <f t="shared" si="81"/>
        <v>0</v>
      </c>
      <c r="H64" s="232">
        <f>H63*H62</f>
        <v>0</v>
      </c>
      <c r="I64" s="232">
        <f t="shared" ref="I64:AA64" si="86">I63*I62</f>
        <v>0</v>
      </c>
      <c r="J64" s="232">
        <f t="shared" si="86"/>
        <v>0</v>
      </c>
      <c r="K64" s="232">
        <f t="shared" si="86"/>
        <v>0</v>
      </c>
      <c r="L64" s="232">
        <f t="shared" si="86"/>
        <v>0</v>
      </c>
      <c r="M64" s="232">
        <f t="shared" si="86"/>
        <v>0</v>
      </c>
      <c r="N64" s="232">
        <f t="shared" si="86"/>
        <v>0</v>
      </c>
      <c r="O64" s="232">
        <f t="shared" si="86"/>
        <v>0</v>
      </c>
      <c r="P64" s="232">
        <f t="shared" si="86"/>
        <v>0</v>
      </c>
      <c r="Q64" s="232">
        <f t="shared" si="86"/>
        <v>0</v>
      </c>
      <c r="R64" s="232">
        <f t="shared" si="86"/>
        <v>0</v>
      </c>
      <c r="S64" s="232">
        <f t="shared" si="86"/>
        <v>0</v>
      </c>
      <c r="T64" s="232">
        <f t="shared" si="86"/>
        <v>0</v>
      </c>
      <c r="U64" s="232">
        <f t="shared" si="86"/>
        <v>0</v>
      </c>
      <c r="V64" s="232">
        <f t="shared" si="86"/>
        <v>0</v>
      </c>
      <c r="W64" s="232">
        <f t="shared" si="86"/>
        <v>0</v>
      </c>
      <c r="X64" s="232">
        <f t="shared" si="86"/>
        <v>0</v>
      </c>
      <c r="Y64" s="232">
        <f t="shared" si="86"/>
        <v>0</v>
      </c>
      <c r="Z64" s="232">
        <f t="shared" si="86"/>
        <v>0</v>
      </c>
      <c r="AA64" s="232">
        <f t="shared" si="86"/>
        <v>0</v>
      </c>
      <c r="AB64" s="232">
        <f t="shared" ref="AB64:AC64" si="87">AB63*AB62</f>
        <v>0</v>
      </c>
      <c r="AC64" s="232">
        <f t="shared" si="87"/>
        <v>0</v>
      </c>
      <c r="AD64" s="232">
        <f t="shared" ref="AD64:CO64" si="88">AD63*AD62</f>
        <v>0</v>
      </c>
      <c r="AE64" s="232">
        <f t="shared" si="88"/>
        <v>0</v>
      </c>
      <c r="AF64" s="232">
        <f t="shared" si="88"/>
        <v>0</v>
      </c>
      <c r="AG64" s="232">
        <f t="shared" si="88"/>
        <v>0</v>
      </c>
      <c r="AH64" s="232">
        <f t="shared" si="88"/>
        <v>0</v>
      </c>
      <c r="AI64" s="232">
        <f t="shared" si="88"/>
        <v>0</v>
      </c>
      <c r="AJ64" s="232">
        <f t="shared" si="88"/>
        <v>0</v>
      </c>
      <c r="AK64" s="232">
        <f t="shared" si="88"/>
        <v>0</v>
      </c>
      <c r="AL64" s="232">
        <f t="shared" si="88"/>
        <v>0</v>
      </c>
      <c r="AM64" s="232">
        <f t="shared" si="88"/>
        <v>0</v>
      </c>
      <c r="AN64" s="232">
        <f t="shared" si="88"/>
        <v>0</v>
      </c>
      <c r="AO64" s="232">
        <f t="shared" si="88"/>
        <v>0</v>
      </c>
      <c r="AP64" s="232">
        <f t="shared" si="88"/>
        <v>0</v>
      </c>
      <c r="AQ64" s="232">
        <f t="shared" si="88"/>
        <v>0</v>
      </c>
      <c r="AR64" s="232">
        <f t="shared" si="88"/>
        <v>0</v>
      </c>
      <c r="AS64" s="232">
        <f t="shared" si="88"/>
        <v>0</v>
      </c>
      <c r="AT64" s="232">
        <f t="shared" si="88"/>
        <v>0</v>
      </c>
      <c r="AU64" s="232">
        <f t="shared" si="88"/>
        <v>0</v>
      </c>
      <c r="AV64" s="232">
        <f t="shared" si="88"/>
        <v>0</v>
      </c>
      <c r="AW64" s="232">
        <f t="shared" si="88"/>
        <v>0</v>
      </c>
      <c r="AX64" s="232">
        <f t="shared" si="88"/>
        <v>0</v>
      </c>
      <c r="AY64" s="232">
        <f t="shared" si="88"/>
        <v>0</v>
      </c>
      <c r="AZ64" s="232">
        <f t="shared" si="88"/>
        <v>0</v>
      </c>
      <c r="BA64" s="232">
        <f t="shared" si="88"/>
        <v>0</v>
      </c>
      <c r="BB64" s="232">
        <f t="shared" si="88"/>
        <v>0</v>
      </c>
      <c r="BC64" s="232">
        <f t="shared" si="88"/>
        <v>0</v>
      </c>
      <c r="BD64" s="232">
        <f t="shared" si="88"/>
        <v>0</v>
      </c>
      <c r="BE64" s="232">
        <f t="shared" si="88"/>
        <v>0</v>
      </c>
      <c r="BF64" s="232">
        <f t="shared" si="88"/>
        <v>0</v>
      </c>
      <c r="BG64" s="232">
        <f t="shared" si="88"/>
        <v>0</v>
      </c>
      <c r="BH64" s="232">
        <f t="shared" si="88"/>
        <v>0</v>
      </c>
      <c r="BI64" s="232">
        <f t="shared" si="88"/>
        <v>0</v>
      </c>
      <c r="BJ64" s="232">
        <f t="shared" si="88"/>
        <v>0</v>
      </c>
      <c r="BK64" s="232">
        <f t="shared" si="88"/>
        <v>0</v>
      </c>
      <c r="BL64" s="232">
        <f t="shared" si="88"/>
        <v>0</v>
      </c>
      <c r="BM64" s="232">
        <f t="shared" si="88"/>
        <v>0</v>
      </c>
      <c r="BN64" s="232">
        <f t="shared" si="88"/>
        <v>0</v>
      </c>
      <c r="BO64" s="232">
        <f t="shared" si="88"/>
        <v>0</v>
      </c>
      <c r="BP64" s="232">
        <f t="shared" si="88"/>
        <v>0</v>
      </c>
      <c r="BQ64" s="232">
        <f t="shared" si="88"/>
        <v>0</v>
      </c>
      <c r="BR64" s="232">
        <f t="shared" si="88"/>
        <v>0</v>
      </c>
      <c r="BS64" s="232">
        <f t="shared" si="88"/>
        <v>0</v>
      </c>
      <c r="BT64" s="232">
        <f t="shared" si="88"/>
        <v>0</v>
      </c>
      <c r="BU64" s="232">
        <f t="shared" si="88"/>
        <v>0</v>
      </c>
      <c r="BV64" s="232">
        <f t="shared" si="88"/>
        <v>0</v>
      </c>
      <c r="BW64" s="232">
        <f t="shared" si="88"/>
        <v>0</v>
      </c>
      <c r="BX64" s="232">
        <f t="shared" si="88"/>
        <v>0</v>
      </c>
      <c r="BY64" s="232">
        <f t="shared" si="88"/>
        <v>0</v>
      </c>
      <c r="BZ64" s="232">
        <f t="shared" si="88"/>
        <v>0</v>
      </c>
      <c r="CA64" s="232">
        <f t="shared" si="88"/>
        <v>0</v>
      </c>
      <c r="CB64" s="232">
        <f t="shared" si="88"/>
        <v>0</v>
      </c>
      <c r="CC64" s="232">
        <f t="shared" si="88"/>
        <v>0</v>
      </c>
      <c r="CD64" s="232">
        <f t="shared" si="88"/>
        <v>0</v>
      </c>
      <c r="CE64" s="232">
        <f t="shared" si="88"/>
        <v>0</v>
      </c>
      <c r="CF64" s="232">
        <f t="shared" si="88"/>
        <v>0</v>
      </c>
      <c r="CG64" s="232">
        <f t="shared" si="88"/>
        <v>0</v>
      </c>
      <c r="CH64" s="232">
        <f t="shared" si="88"/>
        <v>0</v>
      </c>
      <c r="CI64" s="232">
        <f t="shared" si="88"/>
        <v>0</v>
      </c>
      <c r="CJ64" s="232">
        <f t="shared" si="88"/>
        <v>0</v>
      </c>
      <c r="CK64" s="232">
        <f t="shared" si="88"/>
        <v>0</v>
      </c>
      <c r="CL64" s="232">
        <f t="shared" si="88"/>
        <v>0</v>
      </c>
      <c r="CM64" s="232">
        <f t="shared" si="88"/>
        <v>0</v>
      </c>
      <c r="CN64" s="232">
        <f t="shared" si="88"/>
        <v>0</v>
      </c>
      <c r="CO64" s="232">
        <f t="shared" si="88"/>
        <v>0</v>
      </c>
      <c r="CP64" s="232">
        <f t="shared" ref="CP64:DC64" si="89">CP63*CP62</f>
        <v>0</v>
      </c>
      <c r="CQ64" s="232">
        <f t="shared" si="89"/>
        <v>0</v>
      </c>
      <c r="CR64" s="232">
        <f t="shared" si="89"/>
        <v>0</v>
      </c>
      <c r="CS64" s="232">
        <f t="shared" si="89"/>
        <v>0</v>
      </c>
      <c r="CT64" s="232">
        <f t="shared" si="89"/>
        <v>0</v>
      </c>
      <c r="CU64" s="232">
        <f t="shared" si="89"/>
        <v>0</v>
      </c>
      <c r="CV64" s="232">
        <f t="shared" si="89"/>
        <v>0</v>
      </c>
      <c r="CW64" s="232">
        <f t="shared" si="89"/>
        <v>0</v>
      </c>
      <c r="CX64" s="232">
        <f t="shared" si="89"/>
        <v>0</v>
      </c>
      <c r="CY64" s="232">
        <f t="shared" si="89"/>
        <v>0</v>
      </c>
      <c r="CZ64" s="232">
        <f t="shared" si="89"/>
        <v>0</v>
      </c>
      <c r="DA64" s="232">
        <f t="shared" si="89"/>
        <v>0</v>
      </c>
      <c r="DB64" s="232">
        <f t="shared" si="89"/>
        <v>0</v>
      </c>
      <c r="DC64" s="232">
        <f t="shared" si="89"/>
        <v>0</v>
      </c>
    </row>
    <row r="65" spans="2:107" x14ac:dyDescent="0.15">
      <c r="B65" s="215">
        <f t="shared" si="61"/>
        <v>33</v>
      </c>
      <c r="C65" s="222" t="s">
        <v>408</v>
      </c>
      <c r="D65" s="222"/>
      <c r="E65" s="223" t="s">
        <v>709</v>
      </c>
      <c r="F65" s="224"/>
      <c r="G65" s="231">
        <f t="shared" si="81"/>
        <v>0</v>
      </c>
      <c r="H65" s="232">
        <f>H63-H64</f>
        <v>0</v>
      </c>
      <c r="I65" s="232">
        <f t="shared" ref="I65:AA65" si="90">I63-I64</f>
        <v>0</v>
      </c>
      <c r="J65" s="232">
        <f t="shared" si="90"/>
        <v>0</v>
      </c>
      <c r="K65" s="232">
        <f t="shared" si="90"/>
        <v>0</v>
      </c>
      <c r="L65" s="232">
        <f t="shared" si="90"/>
        <v>0</v>
      </c>
      <c r="M65" s="232">
        <f t="shared" si="90"/>
        <v>0</v>
      </c>
      <c r="N65" s="232">
        <f t="shared" si="90"/>
        <v>0</v>
      </c>
      <c r="O65" s="232">
        <f t="shared" si="90"/>
        <v>0</v>
      </c>
      <c r="P65" s="232">
        <f t="shared" si="90"/>
        <v>0</v>
      </c>
      <c r="Q65" s="232">
        <f t="shared" si="90"/>
        <v>0</v>
      </c>
      <c r="R65" s="232">
        <f t="shared" si="90"/>
        <v>0</v>
      </c>
      <c r="S65" s="232">
        <f t="shared" si="90"/>
        <v>0</v>
      </c>
      <c r="T65" s="232">
        <f t="shared" si="90"/>
        <v>0</v>
      </c>
      <c r="U65" s="232">
        <f t="shared" si="90"/>
        <v>0</v>
      </c>
      <c r="V65" s="232">
        <f t="shared" si="90"/>
        <v>0</v>
      </c>
      <c r="W65" s="232">
        <f t="shared" si="90"/>
        <v>0</v>
      </c>
      <c r="X65" s="232">
        <f t="shared" si="90"/>
        <v>0</v>
      </c>
      <c r="Y65" s="232">
        <f t="shared" si="90"/>
        <v>0</v>
      </c>
      <c r="Z65" s="232">
        <f t="shared" si="90"/>
        <v>0</v>
      </c>
      <c r="AA65" s="232">
        <f t="shared" si="90"/>
        <v>0</v>
      </c>
      <c r="AB65" s="232">
        <f t="shared" ref="AB65:AC65" si="91">AB63-AB64</f>
        <v>0</v>
      </c>
      <c r="AC65" s="232">
        <f t="shared" si="91"/>
        <v>0</v>
      </c>
      <c r="AD65" s="232">
        <f t="shared" ref="AD65:CO65" si="92">AD63-AD64</f>
        <v>0</v>
      </c>
      <c r="AE65" s="232">
        <f t="shared" si="92"/>
        <v>0</v>
      </c>
      <c r="AF65" s="232">
        <f t="shared" si="92"/>
        <v>0</v>
      </c>
      <c r="AG65" s="232">
        <f t="shared" si="92"/>
        <v>0</v>
      </c>
      <c r="AH65" s="232">
        <f t="shared" si="92"/>
        <v>0</v>
      </c>
      <c r="AI65" s="232">
        <f t="shared" si="92"/>
        <v>0</v>
      </c>
      <c r="AJ65" s="232">
        <f t="shared" si="92"/>
        <v>0</v>
      </c>
      <c r="AK65" s="232">
        <f t="shared" si="92"/>
        <v>0</v>
      </c>
      <c r="AL65" s="232">
        <f t="shared" si="92"/>
        <v>0</v>
      </c>
      <c r="AM65" s="232">
        <f t="shared" si="92"/>
        <v>0</v>
      </c>
      <c r="AN65" s="232">
        <f t="shared" si="92"/>
        <v>0</v>
      </c>
      <c r="AO65" s="232">
        <f t="shared" si="92"/>
        <v>0</v>
      </c>
      <c r="AP65" s="232">
        <f t="shared" si="92"/>
        <v>0</v>
      </c>
      <c r="AQ65" s="232">
        <f t="shared" si="92"/>
        <v>0</v>
      </c>
      <c r="AR65" s="232">
        <f t="shared" si="92"/>
        <v>0</v>
      </c>
      <c r="AS65" s="232">
        <f t="shared" si="92"/>
        <v>0</v>
      </c>
      <c r="AT65" s="232">
        <f t="shared" si="92"/>
        <v>0</v>
      </c>
      <c r="AU65" s="232">
        <f t="shared" si="92"/>
        <v>0</v>
      </c>
      <c r="AV65" s="232">
        <f t="shared" si="92"/>
        <v>0</v>
      </c>
      <c r="AW65" s="232">
        <f t="shared" si="92"/>
        <v>0</v>
      </c>
      <c r="AX65" s="232">
        <f t="shared" si="92"/>
        <v>0</v>
      </c>
      <c r="AY65" s="232">
        <f t="shared" si="92"/>
        <v>0</v>
      </c>
      <c r="AZ65" s="232">
        <f t="shared" si="92"/>
        <v>0</v>
      </c>
      <c r="BA65" s="232">
        <f t="shared" si="92"/>
        <v>0</v>
      </c>
      <c r="BB65" s="232">
        <f t="shared" si="92"/>
        <v>0</v>
      </c>
      <c r="BC65" s="232">
        <f t="shared" si="92"/>
        <v>0</v>
      </c>
      <c r="BD65" s="232">
        <f t="shared" si="92"/>
        <v>0</v>
      </c>
      <c r="BE65" s="232">
        <f t="shared" si="92"/>
        <v>0</v>
      </c>
      <c r="BF65" s="232">
        <f t="shared" si="92"/>
        <v>0</v>
      </c>
      <c r="BG65" s="232">
        <f t="shared" si="92"/>
        <v>0</v>
      </c>
      <c r="BH65" s="232">
        <f t="shared" si="92"/>
        <v>0</v>
      </c>
      <c r="BI65" s="232">
        <f t="shared" si="92"/>
        <v>0</v>
      </c>
      <c r="BJ65" s="232">
        <f t="shared" si="92"/>
        <v>0</v>
      </c>
      <c r="BK65" s="232">
        <f t="shared" si="92"/>
        <v>0</v>
      </c>
      <c r="BL65" s="232">
        <f t="shared" si="92"/>
        <v>0</v>
      </c>
      <c r="BM65" s="232">
        <f t="shared" si="92"/>
        <v>0</v>
      </c>
      <c r="BN65" s="232">
        <f t="shared" si="92"/>
        <v>0</v>
      </c>
      <c r="BO65" s="232">
        <f t="shared" si="92"/>
        <v>0</v>
      </c>
      <c r="BP65" s="232">
        <f t="shared" si="92"/>
        <v>0</v>
      </c>
      <c r="BQ65" s="232">
        <f t="shared" si="92"/>
        <v>0</v>
      </c>
      <c r="BR65" s="232">
        <f t="shared" si="92"/>
        <v>0</v>
      </c>
      <c r="BS65" s="232">
        <f t="shared" si="92"/>
        <v>0</v>
      </c>
      <c r="BT65" s="232">
        <f t="shared" si="92"/>
        <v>0</v>
      </c>
      <c r="BU65" s="232">
        <f t="shared" si="92"/>
        <v>0</v>
      </c>
      <c r="BV65" s="232">
        <f t="shared" si="92"/>
        <v>0</v>
      </c>
      <c r="BW65" s="232">
        <f t="shared" si="92"/>
        <v>0</v>
      </c>
      <c r="BX65" s="232">
        <f t="shared" si="92"/>
        <v>0</v>
      </c>
      <c r="BY65" s="232">
        <f t="shared" si="92"/>
        <v>0</v>
      </c>
      <c r="BZ65" s="232">
        <f t="shared" si="92"/>
        <v>0</v>
      </c>
      <c r="CA65" s="232">
        <f t="shared" si="92"/>
        <v>0</v>
      </c>
      <c r="CB65" s="232">
        <f t="shared" si="92"/>
        <v>0</v>
      </c>
      <c r="CC65" s="232">
        <f t="shared" si="92"/>
        <v>0</v>
      </c>
      <c r="CD65" s="232">
        <f t="shared" si="92"/>
        <v>0</v>
      </c>
      <c r="CE65" s="232">
        <f t="shared" si="92"/>
        <v>0</v>
      </c>
      <c r="CF65" s="232">
        <f t="shared" si="92"/>
        <v>0</v>
      </c>
      <c r="CG65" s="232">
        <f t="shared" si="92"/>
        <v>0</v>
      </c>
      <c r="CH65" s="232">
        <f t="shared" si="92"/>
        <v>0</v>
      </c>
      <c r="CI65" s="232">
        <f t="shared" si="92"/>
        <v>0</v>
      </c>
      <c r="CJ65" s="232">
        <f t="shared" si="92"/>
        <v>0</v>
      </c>
      <c r="CK65" s="232">
        <f t="shared" si="92"/>
        <v>0</v>
      </c>
      <c r="CL65" s="232">
        <f t="shared" si="92"/>
        <v>0</v>
      </c>
      <c r="CM65" s="232">
        <f t="shared" si="92"/>
        <v>0</v>
      </c>
      <c r="CN65" s="232">
        <f t="shared" si="92"/>
        <v>0</v>
      </c>
      <c r="CO65" s="232">
        <f t="shared" si="92"/>
        <v>0</v>
      </c>
      <c r="CP65" s="232">
        <f t="shared" ref="CP65:DC65" si="93">CP63-CP64</f>
        <v>0</v>
      </c>
      <c r="CQ65" s="232">
        <f t="shared" si="93"/>
        <v>0</v>
      </c>
      <c r="CR65" s="232">
        <f t="shared" si="93"/>
        <v>0</v>
      </c>
      <c r="CS65" s="232">
        <f t="shared" si="93"/>
        <v>0</v>
      </c>
      <c r="CT65" s="232">
        <f t="shared" si="93"/>
        <v>0</v>
      </c>
      <c r="CU65" s="232">
        <f t="shared" si="93"/>
        <v>0</v>
      </c>
      <c r="CV65" s="232">
        <f t="shared" si="93"/>
        <v>0</v>
      </c>
      <c r="CW65" s="232">
        <f t="shared" si="93"/>
        <v>0</v>
      </c>
      <c r="CX65" s="232">
        <f t="shared" si="93"/>
        <v>0</v>
      </c>
      <c r="CY65" s="232">
        <f t="shared" si="93"/>
        <v>0</v>
      </c>
      <c r="CZ65" s="232">
        <f t="shared" si="93"/>
        <v>0</v>
      </c>
      <c r="DA65" s="232">
        <f t="shared" si="93"/>
        <v>0</v>
      </c>
      <c r="DB65" s="232">
        <f t="shared" si="93"/>
        <v>0</v>
      </c>
      <c r="DC65" s="232">
        <f t="shared" si="93"/>
        <v>0</v>
      </c>
    </row>
    <row r="66" spans="2:107" x14ac:dyDescent="0.15">
      <c r="B66" s="215">
        <f>B65+1</f>
        <v>34</v>
      </c>
      <c r="C66" s="222" t="s">
        <v>702</v>
      </c>
      <c r="D66" s="222"/>
      <c r="E66" s="223" t="s">
        <v>703</v>
      </c>
      <c r="F66" s="224"/>
      <c r="G66" s="231">
        <f t="shared" si="81"/>
        <v>0</v>
      </c>
      <c r="H66" s="232">
        <f>H11-H31</f>
        <v>0</v>
      </c>
      <c r="I66" s="232">
        <f t="shared" ref="I66:AA66" si="94">I11-I31</f>
        <v>0</v>
      </c>
      <c r="J66" s="232">
        <f t="shared" si="94"/>
        <v>0</v>
      </c>
      <c r="K66" s="232">
        <f t="shared" si="94"/>
        <v>0</v>
      </c>
      <c r="L66" s="232">
        <f t="shared" si="94"/>
        <v>0</v>
      </c>
      <c r="M66" s="232">
        <f t="shared" si="94"/>
        <v>0</v>
      </c>
      <c r="N66" s="232">
        <f t="shared" si="94"/>
        <v>0</v>
      </c>
      <c r="O66" s="232">
        <f t="shared" si="94"/>
        <v>0</v>
      </c>
      <c r="P66" s="232">
        <f t="shared" si="94"/>
        <v>0</v>
      </c>
      <c r="Q66" s="232">
        <f t="shared" si="94"/>
        <v>0</v>
      </c>
      <c r="R66" s="232">
        <f t="shared" si="94"/>
        <v>0</v>
      </c>
      <c r="S66" s="232">
        <f t="shared" si="94"/>
        <v>0</v>
      </c>
      <c r="T66" s="232">
        <f t="shared" si="94"/>
        <v>0</v>
      </c>
      <c r="U66" s="232">
        <f t="shared" si="94"/>
        <v>0</v>
      </c>
      <c r="V66" s="232">
        <f t="shared" si="94"/>
        <v>0</v>
      </c>
      <c r="W66" s="232">
        <f t="shared" si="94"/>
        <v>0</v>
      </c>
      <c r="X66" s="232">
        <f t="shared" si="94"/>
        <v>0</v>
      </c>
      <c r="Y66" s="232">
        <f t="shared" si="94"/>
        <v>0</v>
      </c>
      <c r="Z66" s="232">
        <f t="shared" si="94"/>
        <v>0</v>
      </c>
      <c r="AA66" s="232">
        <f t="shared" si="94"/>
        <v>0</v>
      </c>
      <c r="AB66" s="232">
        <f t="shared" ref="AB66:AC66" si="95">AB11-AB31</f>
        <v>0</v>
      </c>
      <c r="AC66" s="232">
        <f t="shared" si="95"/>
        <v>0</v>
      </c>
      <c r="AD66" s="232">
        <f t="shared" ref="AD66:CO66" si="96">AD11-AD31</f>
        <v>0</v>
      </c>
      <c r="AE66" s="232">
        <f t="shared" si="96"/>
        <v>0</v>
      </c>
      <c r="AF66" s="232">
        <f t="shared" si="96"/>
        <v>0</v>
      </c>
      <c r="AG66" s="232">
        <f t="shared" si="96"/>
        <v>0</v>
      </c>
      <c r="AH66" s="232">
        <f t="shared" si="96"/>
        <v>0</v>
      </c>
      <c r="AI66" s="232">
        <f t="shared" si="96"/>
        <v>0</v>
      </c>
      <c r="AJ66" s="232">
        <f t="shared" si="96"/>
        <v>0</v>
      </c>
      <c r="AK66" s="232">
        <f t="shared" si="96"/>
        <v>0</v>
      </c>
      <c r="AL66" s="232">
        <f t="shared" si="96"/>
        <v>0</v>
      </c>
      <c r="AM66" s="232">
        <f t="shared" si="96"/>
        <v>0</v>
      </c>
      <c r="AN66" s="232">
        <f t="shared" si="96"/>
        <v>0</v>
      </c>
      <c r="AO66" s="232">
        <f t="shared" si="96"/>
        <v>0</v>
      </c>
      <c r="AP66" s="232">
        <f t="shared" si="96"/>
        <v>0</v>
      </c>
      <c r="AQ66" s="232">
        <f t="shared" si="96"/>
        <v>0</v>
      </c>
      <c r="AR66" s="232">
        <f t="shared" si="96"/>
        <v>0</v>
      </c>
      <c r="AS66" s="232">
        <f t="shared" si="96"/>
        <v>0</v>
      </c>
      <c r="AT66" s="232">
        <f t="shared" si="96"/>
        <v>0</v>
      </c>
      <c r="AU66" s="232">
        <f t="shared" si="96"/>
        <v>0</v>
      </c>
      <c r="AV66" s="232">
        <f t="shared" si="96"/>
        <v>0</v>
      </c>
      <c r="AW66" s="232">
        <f t="shared" si="96"/>
        <v>0</v>
      </c>
      <c r="AX66" s="232">
        <f t="shared" si="96"/>
        <v>0</v>
      </c>
      <c r="AY66" s="232">
        <f t="shared" si="96"/>
        <v>0</v>
      </c>
      <c r="AZ66" s="232">
        <f t="shared" si="96"/>
        <v>0</v>
      </c>
      <c r="BA66" s="232">
        <f t="shared" si="96"/>
        <v>0</v>
      </c>
      <c r="BB66" s="232">
        <f t="shared" si="96"/>
        <v>0</v>
      </c>
      <c r="BC66" s="232">
        <f t="shared" si="96"/>
        <v>0</v>
      </c>
      <c r="BD66" s="232">
        <f t="shared" si="96"/>
        <v>0</v>
      </c>
      <c r="BE66" s="232">
        <f t="shared" si="96"/>
        <v>0</v>
      </c>
      <c r="BF66" s="232">
        <f t="shared" si="96"/>
        <v>0</v>
      </c>
      <c r="BG66" s="232">
        <f t="shared" si="96"/>
        <v>0</v>
      </c>
      <c r="BH66" s="232">
        <f t="shared" si="96"/>
        <v>0</v>
      </c>
      <c r="BI66" s="232">
        <f t="shared" si="96"/>
        <v>0</v>
      </c>
      <c r="BJ66" s="232">
        <f t="shared" si="96"/>
        <v>0</v>
      </c>
      <c r="BK66" s="232">
        <f t="shared" si="96"/>
        <v>0</v>
      </c>
      <c r="BL66" s="232">
        <f t="shared" si="96"/>
        <v>0</v>
      </c>
      <c r="BM66" s="232">
        <f t="shared" si="96"/>
        <v>0</v>
      </c>
      <c r="BN66" s="232">
        <f t="shared" si="96"/>
        <v>0</v>
      </c>
      <c r="BO66" s="232">
        <f t="shared" si="96"/>
        <v>0</v>
      </c>
      <c r="BP66" s="232">
        <f t="shared" si="96"/>
        <v>0</v>
      </c>
      <c r="BQ66" s="232">
        <f t="shared" si="96"/>
        <v>0</v>
      </c>
      <c r="BR66" s="232">
        <f t="shared" si="96"/>
        <v>0</v>
      </c>
      <c r="BS66" s="232">
        <f t="shared" si="96"/>
        <v>0</v>
      </c>
      <c r="BT66" s="232">
        <f t="shared" si="96"/>
        <v>0</v>
      </c>
      <c r="BU66" s="232">
        <f t="shared" si="96"/>
        <v>0</v>
      </c>
      <c r="BV66" s="232">
        <f t="shared" si="96"/>
        <v>0</v>
      </c>
      <c r="BW66" s="232">
        <f t="shared" si="96"/>
        <v>0</v>
      </c>
      <c r="BX66" s="232">
        <f t="shared" si="96"/>
        <v>0</v>
      </c>
      <c r="BY66" s="232">
        <f t="shared" si="96"/>
        <v>0</v>
      </c>
      <c r="BZ66" s="232">
        <f t="shared" si="96"/>
        <v>0</v>
      </c>
      <c r="CA66" s="232">
        <f t="shared" si="96"/>
        <v>0</v>
      </c>
      <c r="CB66" s="232">
        <f t="shared" si="96"/>
        <v>0</v>
      </c>
      <c r="CC66" s="232">
        <f t="shared" si="96"/>
        <v>0</v>
      </c>
      <c r="CD66" s="232">
        <f t="shared" si="96"/>
        <v>0</v>
      </c>
      <c r="CE66" s="232">
        <f t="shared" si="96"/>
        <v>0</v>
      </c>
      <c r="CF66" s="232">
        <f t="shared" si="96"/>
        <v>0</v>
      </c>
      <c r="CG66" s="232">
        <f t="shared" si="96"/>
        <v>0</v>
      </c>
      <c r="CH66" s="232">
        <f t="shared" si="96"/>
        <v>0</v>
      </c>
      <c r="CI66" s="232">
        <f t="shared" si="96"/>
        <v>0</v>
      </c>
      <c r="CJ66" s="232">
        <f t="shared" si="96"/>
        <v>0</v>
      </c>
      <c r="CK66" s="232">
        <f t="shared" si="96"/>
        <v>0</v>
      </c>
      <c r="CL66" s="232">
        <f t="shared" si="96"/>
        <v>0</v>
      </c>
      <c r="CM66" s="232">
        <f t="shared" si="96"/>
        <v>0</v>
      </c>
      <c r="CN66" s="232">
        <f t="shared" si="96"/>
        <v>0</v>
      </c>
      <c r="CO66" s="232">
        <f t="shared" si="96"/>
        <v>0</v>
      </c>
      <c r="CP66" s="232">
        <f t="shared" ref="CP66:DC66" si="97">CP11-CP31</f>
        <v>0</v>
      </c>
      <c r="CQ66" s="232">
        <f t="shared" si="97"/>
        <v>0</v>
      </c>
      <c r="CR66" s="232">
        <f t="shared" si="97"/>
        <v>0</v>
      </c>
      <c r="CS66" s="232">
        <f t="shared" si="97"/>
        <v>0</v>
      </c>
      <c r="CT66" s="232">
        <f t="shared" si="97"/>
        <v>0</v>
      </c>
      <c r="CU66" s="232">
        <f t="shared" si="97"/>
        <v>0</v>
      </c>
      <c r="CV66" s="232">
        <f t="shared" si="97"/>
        <v>0</v>
      </c>
      <c r="CW66" s="232">
        <f t="shared" si="97"/>
        <v>0</v>
      </c>
      <c r="CX66" s="232">
        <f t="shared" si="97"/>
        <v>0</v>
      </c>
      <c r="CY66" s="232">
        <f t="shared" si="97"/>
        <v>0</v>
      </c>
      <c r="CZ66" s="232">
        <f t="shared" si="97"/>
        <v>0</v>
      </c>
      <c r="DA66" s="232">
        <f t="shared" si="97"/>
        <v>0</v>
      </c>
      <c r="DB66" s="232">
        <f t="shared" si="97"/>
        <v>0</v>
      </c>
      <c r="DC66" s="232">
        <f t="shared" si="97"/>
        <v>0</v>
      </c>
    </row>
    <row r="67" spans="2:107" x14ac:dyDescent="0.15">
      <c r="B67" s="215">
        <f>B66+1</f>
        <v>35</v>
      </c>
      <c r="C67" s="222" t="s">
        <v>706</v>
      </c>
      <c r="D67" s="222"/>
      <c r="E67" s="223" t="s">
        <v>703</v>
      </c>
      <c r="F67" s="224"/>
      <c r="G67" s="231">
        <f t="shared" si="81"/>
        <v>0</v>
      </c>
      <c r="H67" s="232">
        <f>H45</f>
        <v>0</v>
      </c>
      <c r="I67" s="232">
        <f t="shared" ref="I67:AA67" si="98">I45</f>
        <v>0</v>
      </c>
      <c r="J67" s="232">
        <f t="shared" si="98"/>
        <v>0</v>
      </c>
      <c r="K67" s="232">
        <f t="shared" si="98"/>
        <v>0</v>
      </c>
      <c r="L67" s="232">
        <f t="shared" si="98"/>
        <v>0</v>
      </c>
      <c r="M67" s="232">
        <f t="shared" si="98"/>
        <v>0</v>
      </c>
      <c r="N67" s="232">
        <f t="shared" si="98"/>
        <v>0</v>
      </c>
      <c r="O67" s="232">
        <f t="shared" si="98"/>
        <v>0</v>
      </c>
      <c r="P67" s="232">
        <f t="shared" si="98"/>
        <v>0</v>
      </c>
      <c r="Q67" s="232">
        <f t="shared" si="98"/>
        <v>0</v>
      </c>
      <c r="R67" s="232">
        <f t="shared" si="98"/>
        <v>0</v>
      </c>
      <c r="S67" s="232">
        <f t="shared" si="98"/>
        <v>0</v>
      </c>
      <c r="T67" s="232">
        <f t="shared" si="98"/>
        <v>0</v>
      </c>
      <c r="U67" s="232">
        <f t="shared" si="98"/>
        <v>0</v>
      </c>
      <c r="V67" s="232">
        <f t="shared" si="98"/>
        <v>0</v>
      </c>
      <c r="W67" s="232">
        <f t="shared" si="98"/>
        <v>0</v>
      </c>
      <c r="X67" s="232">
        <f t="shared" si="98"/>
        <v>0</v>
      </c>
      <c r="Y67" s="232">
        <f t="shared" si="98"/>
        <v>0</v>
      </c>
      <c r="Z67" s="232">
        <f t="shared" si="98"/>
        <v>0</v>
      </c>
      <c r="AA67" s="232">
        <f t="shared" si="98"/>
        <v>0</v>
      </c>
      <c r="AB67" s="232">
        <f t="shared" ref="AB67:AC67" si="99">AB45</f>
        <v>0</v>
      </c>
      <c r="AC67" s="232">
        <f t="shared" si="99"/>
        <v>0</v>
      </c>
      <c r="AD67" s="232">
        <f t="shared" ref="AD67:CO67" si="100">AD45</f>
        <v>0</v>
      </c>
      <c r="AE67" s="232">
        <f t="shared" si="100"/>
        <v>0</v>
      </c>
      <c r="AF67" s="232">
        <f t="shared" si="100"/>
        <v>0</v>
      </c>
      <c r="AG67" s="232">
        <f t="shared" si="100"/>
        <v>0</v>
      </c>
      <c r="AH67" s="232">
        <f t="shared" si="100"/>
        <v>0</v>
      </c>
      <c r="AI67" s="232">
        <f t="shared" si="100"/>
        <v>0</v>
      </c>
      <c r="AJ67" s="232">
        <f t="shared" si="100"/>
        <v>0</v>
      </c>
      <c r="AK67" s="232">
        <f t="shared" si="100"/>
        <v>0</v>
      </c>
      <c r="AL67" s="232">
        <f t="shared" si="100"/>
        <v>0</v>
      </c>
      <c r="AM67" s="232">
        <f t="shared" si="100"/>
        <v>0</v>
      </c>
      <c r="AN67" s="232">
        <f t="shared" si="100"/>
        <v>0</v>
      </c>
      <c r="AO67" s="232">
        <f t="shared" si="100"/>
        <v>0</v>
      </c>
      <c r="AP67" s="232">
        <f t="shared" si="100"/>
        <v>0</v>
      </c>
      <c r="AQ67" s="232">
        <f t="shared" si="100"/>
        <v>0</v>
      </c>
      <c r="AR67" s="232">
        <f t="shared" si="100"/>
        <v>0</v>
      </c>
      <c r="AS67" s="232">
        <f t="shared" si="100"/>
        <v>0</v>
      </c>
      <c r="AT67" s="232">
        <f t="shared" si="100"/>
        <v>0</v>
      </c>
      <c r="AU67" s="232">
        <f t="shared" si="100"/>
        <v>0</v>
      </c>
      <c r="AV67" s="232">
        <f t="shared" si="100"/>
        <v>0</v>
      </c>
      <c r="AW67" s="232">
        <f t="shared" si="100"/>
        <v>0</v>
      </c>
      <c r="AX67" s="232">
        <f t="shared" si="100"/>
        <v>0</v>
      </c>
      <c r="AY67" s="232">
        <f t="shared" si="100"/>
        <v>0</v>
      </c>
      <c r="AZ67" s="232">
        <f t="shared" si="100"/>
        <v>0</v>
      </c>
      <c r="BA67" s="232">
        <f t="shared" si="100"/>
        <v>0</v>
      </c>
      <c r="BB67" s="232">
        <f t="shared" si="100"/>
        <v>0</v>
      </c>
      <c r="BC67" s="232">
        <f t="shared" si="100"/>
        <v>0</v>
      </c>
      <c r="BD67" s="232">
        <f t="shared" si="100"/>
        <v>0</v>
      </c>
      <c r="BE67" s="232">
        <f t="shared" si="100"/>
        <v>0</v>
      </c>
      <c r="BF67" s="232">
        <f t="shared" si="100"/>
        <v>0</v>
      </c>
      <c r="BG67" s="232">
        <f t="shared" si="100"/>
        <v>0</v>
      </c>
      <c r="BH67" s="232">
        <f t="shared" si="100"/>
        <v>0</v>
      </c>
      <c r="BI67" s="232">
        <f t="shared" si="100"/>
        <v>0</v>
      </c>
      <c r="BJ67" s="232">
        <f t="shared" si="100"/>
        <v>0</v>
      </c>
      <c r="BK67" s="232">
        <f t="shared" si="100"/>
        <v>0</v>
      </c>
      <c r="BL67" s="232">
        <f t="shared" si="100"/>
        <v>0</v>
      </c>
      <c r="BM67" s="232">
        <f t="shared" si="100"/>
        <v>0</v>
      </c>
      <c r="BN67" s="232">
        <f t="shared" si="100"/>
        <v>0</v>
      </c>
      <c r="BO67" s="232">
        <f t="shared" si="100"/>
        <v>0</v>
      </c>
      <c r="BP67" s="232">
        <f t="shared" si="100"/>
        <v>0</v>
      </c>
      <c r="BQ67" s="232">
        <f t="shared" si="100"/>
        <v>0</v>
      </c>
      <c r="BR67" s="232">
        <f t="shared" si="100"/>
        <v>0</v>
      </c>
      <c r="BS67" s="232">
        <f t="shared" si="100"/>
        <v>0</v>
      </c>
      <c r="BT67" s="232">
        <f t="shared" si="100"/>
        <v>0</v>
      </c>
      <c r="BU67" s="232">
        <f t="shared" si="100"/>
        <v>0</v>
      </c>
      <c r="BV67" s="232">
        <f t="shared" si="100"/>
        <v>0</v>
      </c>
      <c r="BW67" s="232">
        <f t="shared" si="100"/>
        <v>0</v>
      </c>
      <c r="BX67" s="232">
        <f t="shared" si="100"/>
        <v>0</v>
      </c>
      <c r="BY67" s="232">
        <f t="shared" si="100"/>
        <v>0</v>
      </c>
      <c r="BZ67" s="232">
        <f t="shared" si="100"/>
        <v>0</v>
      </c>
      <c r="CA67" s="232">
        <f t="shared" si="100"/>
        <v>0</v>
      </c>
      <c r="CB67" s="232">
        <f t="shared" si="100"/>
        <v>0</v>
      </c>
      <c r="CC67" s="232">
        <f t="shared" si="100"/>
        <v>0</v>
      </c>
      <c r="CD67" s="232">
        <f t="shared" si="100"/>
        <v>0</v>
      </c>
      <c r="CE67" s="232">
        <f t="shared" si="100"/>
        <v>0</v>
      </c>
      <c r="CF67" s="232">
        <f t="shared" si="100"/>
        <v>0</v>
      </c>
      <c r="CG67" s="232">
        <f t="shared" si="100"/>
        <v>0</v>
      </c>
      <c r="CH67" s="232">
        <f t="shared" si="100"/>
        <v>0</v>
      </c>
      <c r="CI67" s="232">
        <f t="shared" si="100"/>
        <v>0</v>
      </c>
      <c r="CJ67" s="232">
        <f t="shared" si="100"/>
        <v>0</v>
      </c>
      <c r="CK67" s="232">
        <f t="shared" si="100"/>
        <v>0</v>
      </c>
      <c r="CL67" s="232">
        <f t="shared" si="100"/>
        <v>0</v>
      </c>
      <c r="CM67" s="232">
        <f t="shared" si="100"/>
        <v>0</v>
      </c>
      <c r="CN67" s="232">
        <f t="shared" si="100"/>
        <v>0</v>
      </c>
      <c r="CO67" s="232">
        <f t="shared" si="100"/>
        <v>0</v>
      </c>
      <c r="CP67" s="232">
        <f t="shared" ref="CP67:DC67" si="101">CP45</f>
        <v>0</v>
      </c>
      <c r="CQ67" s="232">
        <f t="shared" si="101"/>
        <v>0</v>
      </c>
      <c r="CR67" s="232">
        <f t="shared" si="101"/>
        <v>0</v>
      </c>
      <c r="CS67" s="232">
        <f t="shared" si="101"/>
        <v>0</v>
      </c>
      <c r="CT67" s="232">
        <f t="shared" si="101"/>
        <v>0</v>
      </c>
      <c r="CU67" s="232">
        <f t="shared" si="101"/>
        <v>0</v>
      </c>
      <c r="CV67" s="232">
        <f t="shared" si="101"/>
        <v>0</v>
      </c>
      <c r="CW67" s="232">
        <f t="shared" si="101"/>
        <v>0</v>
      </c>
      <c r="CX67" s="232">
        <f t="shared" si="101"/>
        <v>0</v>
      </c>
      <c r="CY67" s="232">
        <f t="shared" si="101"/>
        <v>0</v>
      </c>
      <c r="CZ67" s="232">
        <f t="shared" si="101"/>
        <v>0</v>
      </c>
      <c r="DA67" s="232">
        <f t="shared" si="101"/>
        <v>0</v>
      </c>
      <c r="DB67" s="232">
        <f t="shared" si="101"/>
        <v>0</v>
      </c>
      <c r="DC67" s="232">
        <f t="shared" si="101"/>
        <v>0</v>
      </c>
    </row>
    <row r="68" spans="2:107" x14ac:dyDescent="0.15">
      <c r="B68" s="215">
        <f>B67+1</f>
        <v>36</v>
      </c>
      <c r="C68" s="222" t="s">
        <v>707</v>
      </c>
      <c r="D68" s="222"/>
      <c r="E68" s="223" t="s">
        <v>703</v>
      </c>
      <c r="F68" s="224"/>
      <c r="G68" s="231">
        <f t="shared" si="81"/>
        <v>0</v>
      </c>
      <c r="H68" s="232">
        <f>H66</f>
        <v>0</v>
      </c>
      <c r="I68" s="232">
        <f t="shared" ref="I68:AA68" si="102">I66</f>
        <v>0</v>
      </c>
      <c r="J68" s="232">
        <f t="shared" si="102"/>
        <v>0</v>
      </c>
      <c r="K68" s="232">
        <f t="shared" si="102"/>
        <v>0</v>
      </c>
      <c r="L68" s="232">
        <f t="shared" si="102"/>
        <v>0</v>
      </c>
      <c r="M68" s="232">
        <f t="shared" si="102"/>
        <v>0</v>
      </c>
      <c r="N68" s="232">
        <f t="shared" si="102"/>
        <v>0</v>
      </c>
      <c r="O68" s="232">
        <f t="shared" si="102"/>
        <v>0</v>
      </c>
      <c r="P68" s="232">
        <f t="shared" si="102"/>
        <v>0</v>
      </c>
      <c r="Q68" s="232">
        <f t="shared" si="102"/>
        <v>0</v>
      </c>
      <c r="R68" s="232">
        <f t="shared" si="102"/>
        <v>0</v>
      </c>
      <c r="S68" s="232">
        <f t="shared" si="102"/>
        <v>0</v>
      </c>
      <c r="T68" s="232">
        <f t="shared" si="102"/>
        <v>0</v>
      </c>
      <c r="U68" s="232">
        <f t="shared" si="102"/>
        <v>0</v>
      </c>
      <c r="V68" s="232">
        <f t="shared" si="102"/>
        <v>0</v>
      </c>
      <c r="W68" s="232">
        <f t="shared" si="102"/>
        <v>0</v>
      </c>
      <c r="X68" s="232">
        <f t="shared" si="102"/>
        <v>0</v>
      </c>
      <c r="Y68" s="232">
        <f t="shared" si="102"/>
        <v>0</v>
      </c>
      <c r="Z68" s="232">
        <f t="shared" si="102"/>
        <v>0</v>
      </c>
      <c r="AA68" s="232">
        <f t="shared" si="102"/>
        <v>0</v>
      </c>
      <c r="AB68" s="232">
        <f t="shared" ref="AB68:AC68" si="103">AB66</f>
        <v>0</v>
      </c>
      <c r="AC68" s="232">
        <f t="shared" si="103"/>
        <v>0</v>
      </c>
      <c r="AD68" s="232">
        <f t="shared" ref="AD68:CO68" si="104">AD66</f>
        <v>0</v>
      </c>
      <c r="AE68" s="232">
        <f t="shared" si="104"/>
        <v>0</v>
      </c>
      <c r="AF68" s="232">
        <f t="shared" si="104"/>
        <v>0</v>
      </c>
      <c r="AG68" s="232">
        <f t="shared" si="104"/>
        <v>0</v>
      </c>
      <c r="AH68" s="232">
        <f t="shared" si="104"/>
        <v>0</v>
      </c>
      <c r="AI68" s="232">
        <f t="shared" si="104"/>
        <v>0</v>
      </c>
      <c r="AJ68" s="232">
        <f t="shared" si="104"/>
        <v>0</v>
      </c>
      <c r="AK68" s="232">
        <f t="shared" si="104"/>
        <v>0</v>
      </c>
      <c r="AL68" s="232">
        <f t="shared" si="104"/>
        <v>0</v>
      </c>
      <c r="AM68" s="232">
        <f t="shared" si="104"/>
        <v>0</v>
      </c>
      <c r="AN68" s="232">
        <f t="shared" si="104"/>
        <v>0</v>
      </c>
      <c r="AO68" s="232">
        <f t="shared" si="104"/>
        <v>0</v>
      </c>
      <c r="AP68" s="232">
        <f t="shared" si="104"/>
        <v>0</v>
      </c>
      <c r="AQ68" s="232">
        <f t="shared" si="104"/>
        <v>0</v>
      </c>
      <c r="AR68" s="232">
        <f t="shared" si="104"/>
        <v>0</v>
      </c>
      <c r="AS68" s="232">
        <f t="shared" si="104"/>
        <v>0</v>
      </c>
      <c r="AT68" s="232">
        <f t="shared" si="104"/>
        <v>0</v>
      </c>
      <c r="AU68" s="232">
        <f t="shared" si="104"/>
        <v>0</v>
      </c>
      <c r="AV68" s="232">
        <f t="shared" si="104"/>
        <v>0</v>
      </c>
      <c r="AW68" s="232">
        <f t="shared" si="104"/>
        <v>0</v>
      </c>
      <c r="AX68" s="232">
        <f t="shared" si="104"/>
        <v>0</v>
      </c>
      <c r="AY68" s="232">
        <f t="shared" si="104"/>
        <v>0</v>
      </c>
      <c r="AZ68" s="232">
        <f t="shared" si="104"/>
        <v>0</v>
      </c>
      <c r="BA68" s="232">
        <f t="shared" si="104"/>
        <v>0</v>
      </c>
      <c r="BB68" s="232">
        <f t="shared" si="104"/>
        <v>0</v>
      </c>
      <c r="BC68" s="232">
        <f t="shared" si="104"/>
        <v>0</v>
      </c>
      <c r="BD68" s="232">
        <f t="shared" si="104"/>
        <v>0</v>
      </c>
      <c r="BE68" s="232">
        <f t="shared" si="104"/>
        <v>0</v>
      </c>
      <c r="BF68" s="232">
        <f t="shared" si="104"/>
        <v>0</v>
      </c>
      <c r="BG68" s="232">
        <f t="shared" si="104"/>
        <v>0</v>
      </c>
      <c r="BH68" s="232">
        <f t="shared" si="104"/>
        <v>0</v>
      </c>
      <c r="BI68" s="232">
        <f t="shared" si="104"/>
        <v>0</v>
      </c>
      <c r="BJ68" s="232">
        <f t="shared" si="104"/>
        <v>0</v>
      </c>
      <c r="BK68" s="232">
        <f t="shared" si="104"/>
        <v>0</v>
      </c>
      <c r="BL68" s="232">
        <f t="shared" si="104"/>
        <v>0</v>
      </c>
      <c r="BM68" s="232">
        <f t="shared" si="104"/>
        <v>0</v>
      </c>
      <c r="BN68" s="232">
        <f t="shared" si="104"/>
        <v>0</v>
      </c>
      <c r="BO68" s="232">
        <f t="shared" si="104"/>
        <v>0</v>
      </c>
      <c r="BP68" s="232">
        <f t="shared" si="104"/>
        <v>0</v>
      </c>
      <c r="BQ68" s="232">
        <f t="shared" si="104"/>
        <v>0</v>
      </c>
      <c r="BR68" s="232">
        <f t="shared" si="104"/>
        <v>0</v>
      </c>
      <c r="BS68" s="232">
        <f t="shared" si="104"/>
        <v>0</v>
      </c>
      <c r="BT68" s="232">
        <f t="shared" si="104"/>
        <v>0</v>
      </c>
      <c r="BU68" s="232">
        <f t="shared" si="104"/>
        <v>0</v>
      </c>
      <c r="BV68" s="232">
        <f t="shared" si="104"/>
        <v>0</v>
      </c>
      <c r="BW68" s="232">
        <f t="shared" si="104"/>
        <v>0</v>
      </c>
      <c r="BX68" s="232">
        <f t="shared" si="104"/>
        <v>0</v>
      </c>
      <c r="BY68" s="232">
        <f t="shared" si="104"/>
        <v>0</v>
      </c>
      <c r="BZ68" s="232">
        <f t="shared" si="104"/>
        <v>0</v>
      </c>
      <c r="CA68" s="232">
        <f t="shared" si="104"/>
        <v>0</v>
      </c>
      <c r="CB68" s="232">
        <f t="shared" si="104"/>
        <v>0</v>
      </c>
      <c r="CC68" s="232">
        <f t="shared" si="104"/>
        <v>0</v>
      </c>
      <c r="CD68" s="232">
        <f t="shared" si="104"/>
        <v>0</v>
      </c>
      <c r="CE68" s="232">
        <f t="shared" si="104"/>
        <v>0</v>
      </c>
      <c r="CF68" s="232">
        <f t="shared" si="104"/>
        <v>0</v>
      </c>
      <c r="CG68" s="232">
        <f t="shared" si="104"/>
        <v>0</v>
      </c>
      <c r="CH68" s="232">
        <f t="shared" si="104"/>
        <v>0</v>
      </c>
      <c r="CI68" s="232">
        <f t="shared" si="104"/>
        <v>0</v>
      </c>
      <c r="CJ68" s="232">
        <f t="shared" si="104"/>
        <v>0</v>
      </c>
      <c r="CK68" s="232">
        <f t="shared" si="104"/>
        <v>0</v>
      </c>
      <c r="CL68" s="232">
        <f t="shared" si="104"/>
        <v>0</v>
      </c>
      <c r="CM68" s="232">
        <f t="shared" si="104"/>
        <v>0</v>
      </c>
      <c r="CN68" s="232">
        <f t="shared" si="104"/>
        <v>0</v>
      </c>
      <c r="CO68" s="232">
        <f t="shared" si="104"/>
        <v>0</v>
      </c>
      <c r="CP68" s="232">
        <f t="shared" ref="CP68:DC68" si="105">CP66</f>
        <v>0</v>
      </c>
      <c r="CQ68" s="232">
        <f t="shared" si="105"/>
        <v>0</v>
      </c>
      <c r="CR68" s="232">
        <f t="shared" si="105"/>
        <v>0</v>
      </c>
      <c r="CS68" s="232">
        <f t="shared" si="105"/>
        <v>0</v>
      </c>
      <c r="CT68" s="232">
        <f t="shared" si="105"/>
        <v>0</v>
      </c>
      <c r="CU68" s="232">
        <f t="shared" si="105"/>
        <v>0</v>
      </c>
      <c r="CV68" s="232">
        <f t="shared" si="105"/>
        <v>0</v>
      </c>
      <c r="CW68" s="232">
        <f t="shared" si="105"/>
        <v>0</v>
      </c>
      <c r="CX68" s="232">
        <f t="shared" si="105"/>
        <v>0</v>
      </c>
      <c r="CY68" s="232">
        <f t="shared" si="105"/>
        <v>0</v>
      </c>
      <c r="CZ68" s="232">
        <f t="shared" si="105"/>
        <v>0</v>
      </c>
      <c r="DA68" s="232">
        <f t="shared" si="105"/>
        <v>0</v>
      </c>
      <c r="DB68" s="232">
        <f t="shared" si="105"/>
        <v>0</v>
      </c>
      <c r="DC68" s="232">
        <f t="shared" si="105"/>
        <v>0</v>
      </c>
    </row>
  </sheetData>
  <sheetProtection algorithmName="SHA-512" hashValue="e9z2fNei3QcVf0kKeuH0aH3DKjLZhWsZA0jjkYIT7bQdOthxIQ81SGxbhhJO4VA7ZSaTtuMsCfx54tRxFbq3Ng==" saltValue="n0oT211KJRpKe9DzKs3hyQ==" spinCount="100000" sheet="1" objects="1" scenarios="1"/>
  <mergeCells count="16">
    <mergeCell ref="B2:D2"/>
    <mergeCell ref="E2:G2"/>
    <mergeCell ref="B55:F55"/>
    <mergeCell ref="D51:E51"/>
    <mergeCell ref="D52:E52"/>
    <mergeCell ref="B3:F3"/>
    <mergeCell ref="B4:F4"/>
    <mergeCell ref="B10:B11"/>
    <mergeCell ref="B12:B14"/>
    <mergeCell ref="B15:B19"/>
    <mergeCell ref="B23:F23"/>
    <mergeCell ref="B30:B31"/>
    <mergeCell ref="B32:B34"/>
    <mergeCell ref="B35:B39"/>
    <mergeCell ref="B43:F43"/>
    <mergeCell ref="C49:D49"/>
  </mergeCells>
  <phoneticPr fontId="21" type="noConversion"/>
  <conditionalFormatting sqref="G19 G39">
    <cfRule type="cellIs" dxfId="162" priority="22" operator="equal">
      <formula>"ERRO"</formula>
    </cfRule>
  </conditionalFormatting>
  <conditionalFormatting sqref="G51:G52">
    <cfRule type="cellIs" dxfId="161" priority="23" operator="lessThan">
      <formula>0</formula>
    </cfRule>
  </conditionalFormatting>
  <conditionalFormatting sqref="H12:DC12">
    <cfRule type="cellIs" dxfId="160" priority="3" operator="greaterThan">
      <formula>24</formula>
    </cfRule>
    <cfRule type="cellIs" dxfId="159" priority="4" operator="lessThan">
      <formula>0</formula>
    </cfRule>
  </conditionalFormatting>
  <conditionalFormatting sqref="H19:DC19">
    <cfRule type="cellIs" dxfId="158" priority="9" operator="greaterThan">
      <formula>1</formula>
    </cfRule>
    <cfRule type="cellIs" dxfId="157" priority="10" operator="lessThan">
      <formula>0</formula>
    </cfRule>
  </conditionalFormatting>
  <conditionalFormatting sqref="H32:DC32">
    <cfRule type="cellIs" dxfId="156" priority="1" operator="greaterThan">
      <formula>24</formula>
    </cfRule>
    <cfRule type="cellIs" dxfId="155" priority="2" operator="lessThan">
      <formula>0</formula>
    </cfRule>
  </conditionalFormatting>
  <conditionalFormatting sqref="H39:DC39">
    <cfRule type="cellIs" dxfId="154" priority="5" operator="greaterThan">
      <formula>1</formula>
    </cfRule>
    <cfRule type="cellIs" dxfId="153" priority="6" operator="lessThan">
      <formula>0</formula>
    </cfRule>
  </conditionalFormatting>
  <conditionalFormatting sqref="H57:DC59">
    <cfRule type="cellIs" dxfId="152" priority="11" operator="greaterThan">
      <formula>24</formula>
    </cfRule>
    <cfRule type="cellIs" dxfId="151" priority="12" operator="lessThan">
      <formula>0</formula>
    </cfRule>
  </conditionalFormatting>
  <conditionalFormatting sqref="H58:DC58">
    <cfRule type="cellIs" dxfId="150" priority="14" operator="greaterThan">
      <formula>22</formula>
    </cfRule>
  </conditionalFormatting>
  <conditionalFormatting sqref="H58:DC59">
    <cfRule type="cellIs" dxfId="149" priority="15" operator="lessThan">
      <formula>0</formula>
    </cfRule>
  </conditionalFormatting>
  <conditionalFormatting sqref="H59:DC59">
    <cfRule type="cellIs" dxfId="148" priority="1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5">
    <tabColor theme="7"/>
  </sheetPr>
  <dimension ref="B2:Q163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20.1640625" style="362" bestFit="1" customWidth="1"/>
    <col min="11" max="16" width="28.5" style="362" customWidth="1"/>
    <col min="17" max="17" width="17.5" style="362" bestFit="1" customWidth="1"/>
    <col min="18" max="16384" width="9.1640625" style="362"/>
  </cols>
  <sheetData>
    <row r="2" spans="2:17" ht="22.5" customHeight="1" x14ac:dyDescent="0.2">
      <c r="B2" s="1057" t="s">
        <v>940</v>
      </c>
      <c r="C2" s="1058"/>
      <c r="D2" s="1058"/>
      <c r="E2" s="1058"/>
      <c r="F2" s="1058"/>
      <c r="G2" s="1058"/>
      <c r="H2" s="1058"/>
      <c r="I2" s="1058"/>
      <c r="J2" s="1058"/>
      <c r="K2" s="456"/>
      <c r="L2" s="456"/>
      <c r="M2" s="457"/>
      <c r="N2" s="456"/>
      <c r="O2" s="456"/>
      <c r="P2" s="457"/>
    </row>
    <row r="3" spans="2:17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1"/>
      <c r="K3" s="1069" t="s">
        <v>927</v>
      </c>
      <c r="L3" s="1070"/>
      <c r="M3" s="1070"/>
      <c r="N3" s="1070"/>
      <c r="O3" s="1070"/>
      <c r="P3" s="1071"/>
    </row>
    <row r="4" spans="2:17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4"/>
      <c r="K4" s="299" t="s">
        <v>899</v>
      </c>
      <c r="L4" s="299" t="s">
        <v>908</v>
      </c>
      <c r="M4" s="299" t="s">
        <v>909</v>
      </c>
      <c r="N4" s="299" t="s">
        <v>924</v>
      </c>
      <c r="O4" s="299" t="s">
        <v>925</v>
      </c>
      <c r="P4" s="459" t="s">
        <v>926</v>
      </c>
    </row>
    <row r="5" spans="2:17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153" t="s">
        <v>1317</v>
      </c>
    </row>
    <row r="6" spans="2:17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1"/>
      <c r="K6" s="480" t="s">
        <v>899</v>
      </c>
      <c r="L6" s="480" t="s">
        <v>908</v>
      </c>
      <c r="M6" s="480" t="s">
        <v>909</v>
      </c>
      <c r="N6" s="480" t="s">
        <v>924</v>
      </c>
      <c r="O6" s="480" t="s">
        <v>925</v>
      </c>
      <c r="P6" s="480" t="s">
        <v>926</v>
      </c>
      <c r="Q6" s="1153"/>
    </row>
    <row r="7" spans="2:17" ht="15" customHeight="1" x14ac:dyDescent="0.2">
      <c r="B7" s="1132" t="s">
        <v>277</v>
      </c>
      <c r="C7" s="1133"/>
      <c r="D7" s="1133"/>
      <c r="E7" s="1133"/>
      <c r="F7" s="1133"/>
      <c r="G7" s="1134"/>
      <c r="H7" s="290" t="s">
        <v>278</v>
      </c>
      <c r="I7" s="290" t="s">
        <v>16</v>
      </c>
      <c r="J7" s="290" t="s">
        <v>911</v>
      </c>
      <c r="K7" s="290" t="s">
        <v>911</v>
      </c>
      <c r="L7" s="290" t="s">
        <v>911</v>
      </c>
      <c r="M7" s="290" t="s">
        <v>911</v>
      </c>
      <c r="N7" s="290" t="s">
        <v>911</v>
      </c>
      <c r="O7" s="290" t="s">
        <v>911</v>
      </c>
      <c r="P7" s="290" t="s">
        <v>911</v>
      </c>
      <c r="Q7" s="1154"/>
    </row>
    <row r="8" spans="2:17" ht="15" customHeight="1" outlineLevel="1" x14ac:dyDescent="0.2">
      <c r="B8" s="160">
        <v>1</v>
      </c>
      <c r="C8" s="1135"/>
      <c r="D8" s="1136"/>
      <c r="E8" s="1136"/>
      <c r="F8" s="1136"/>
      <c r="G8" s="1136"/>
      <c r="H8" s="615"/>
      <c r="I8" s="728"/>
      <c r="J8" s="437">
        <f t="shared" ref="J8:J71" si="0">IFERROR(IF(INDEX(K8:P8,1,MATCH(SMALL($K$110:$P$110,1),$K$110:$P$110,0))&gt;0,INDEX(K8:P8,1,MATCH(SMALL($K$110:$P$110,1),$K$110:$P$110,0)),IF(INDEX(K8:P8,1,MATCH(SMALL($K$110:$P$110,2),$K$110:$P$110,0))&gt;0,INDEX(K8:P8,1,MATCH(SMALL($K$110:$P$110,2),$K$110:$P$110,0)),IF(INDEX(K8:P8,1,MATCH(SMALL($K$110:$P$110,3),$K$110:$P$110,0))&gt;0,INDEX(K8:P8,1,MATCH(SMALL($K$110:$P$110,3),$K$110:$P$110,0)),IF(INDEX(K8:P8,1,MATCH(SMALL($K$110:$P$110,4),$K$110:$P$110,0))&gt;0,INDEX(K8:P8,1,MATCH(SMALL($K$110:$P$110,4),$K$110:$P$110,0)),IF(INDEX(K8:P8,1,MATCH(SMALL($K$110:$P$110,5),$K$110:$P$110,0))&gt;0,INDEX(K8:P8,1,MATCH(SMALL($K$110:$P$110,5),$K$110:$P$110,0)),INDEX(K8:P8,1,MATCH(SMALL($K$110:$P$110,6),$K$110:$P$110,0))))))),0)</f>
        <v>0</v>
      </c>
      <c r="K8" s="312"/>
      <c r="L8" s="312"/>
      <c r="M8" s="312"/>
      <c r="N8" s="312"/>
      <c r="O8" s="312"/>
      <c r="P8" s="312"/>
      <c r="Q8" s="708"/>
    </row>
    <row r="9" spans="2:17" ht="15" customHeight="1" outlineLevel="1" x14ac:dyDescent="0.2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8"/>
    </row>
    <row r="10" spans="2:17" ht="15" customHeight="1" outlineLevel="1" x14ac:dyDescent="0.2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8"/>
    </row>
    <row r="11" spans="2:17" ht="15" customHeight="1" outlineLevel="1" x14ac:dyDescent="0.2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8"/>
    </row>
    <row r="12" spans="2:17" ht="15" customHeight="1" outlineLevel="1" x14ac:dyDescent="0.2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8"/>
    </row>
    <row r="13" spans="2:17" ht="15" customHeight="1" outlineLevel="1" x14ac:dyDescent="0.2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8"/>
    </row>
    <row r="14" spans="2:17" ht="15" customHeight="1" outlineLevel="1" x14ac:dyDescent="0.2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8"/>
    </row>
    <row r="15" spans="2:17" ht="15" customHeight="1" outlineLevel="1" x14ac:dyDescent="0.2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8"/>
    </row>
    <row r="16" spans="2:17" ht="15" customHeight="1" outlineLevel="1" x14ac:dyDescent="0.2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8"/>
    </row>
    <row r="17" spans="2:17" ht="15" customHeight="1" outlineLevel="1" x14ac:dyDescent="0.2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8"/>
    </row>
    <row r="18" spans="2:17" ht="15" customHeight="1" outlineLevel="1" x14ac:dyDescent="0.2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8"/>
    </row>
    <row r="19" spans="2:17" ht="15" customHeight="1" outlineLevel="1" x14ac:dyDescent="0.2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8"/>
    </row>
    <row r="20" spans="2:17" ht="15" customHeight="1" outlineLevel="1" x14ac:dyDescent="0.2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8"/>
    </row>
    <row r="21" spans="2:17" ht="15" customHeight="1" outlineLevel="1" x14ac:dyDescent="0.2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8"/>
    </row>
    <row r="22" spans="2:17" ht="15" customHeight="1" outlineLevel="1" x14ac:dyDescent="0.2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8"/>
    </row>
    <row r="23" spans="2:17" ht="15" customHeight="1" outlineLevel="1" x14ac:dyDescent="0.2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8"/>
    </row>
    <row r="24" spans="2:17" ht="15" customHeight="1" outlineLevel="1" x14ac:dyDescent="0.2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8"/>
    </row>
    <row r="25" spans="2:17" ht="15" customHeight="1" outlineLevel="1" x14ac:dyDescent="0.2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8"/>
    </row>
    <row r="26" spans="2:17" ht="15" customHeight="1" outlineLevel="1" x14ac:dyDescent="0.2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8"/>
    </row>
    <row r="27" spans="2:17" ht="15" customHeight="1" outlineLevel="1" x14ac:dyDescent="0.2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8"/>
    </row>
    <row r="28" spans="2:17" ht="15" customHeight="1" outlineLevel="1" x14ac:dyDescent="0.2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8"/>
    </row>
    <row r="29" spans="2:17" ht="15" customHeight="1" outlineLevel="1" x14ac:dyDescent="0.2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8"/>
    </row>
    <row r="30" spans="2:17" ht="15" customHeight="1" outlineLevel="1" x14ac:dyDescent="0.2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8"/>
    </row>
    <row r="31" spans="2:17" ht="15" customHeight="1" outlineLevel="1" x14ac:dyDescent="0.2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8"/>
    </row>
    <row r="32" spans="2:17" ht="15" customHeight="1" outlineLevel="1" x14ac:dyDescent="0.2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8"/>
    </row>
    <row r="33" spans="2:17" ht="15" customHeight="1" outlineLevel="1" x14ac:dyDescent="0.2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8"/>
    </row>
    <row r="34" spans="2:17" ht="15" customHeight="1" outlineLevel="1" x14ac:dyDescent="0.2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8"/>
    </row>
    <row r="35" spans="2:17" ht="15" customHeight="1" outlineLevel="1" x14ac:dyDescent="0.2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8"/>
    </row>
    <row r="36" spans="2:17" ht="15" customHeight="1" outlineLevel="1" x14ac:dyDescent="0.2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8"/>
    </row>
    <row r="37" spans="2:17" ht="15" customHeight="1" outlineLevel="1" x14ac:dyDescent="0.2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8"/>
    </row>
    <row r="38" spans="2:17" ht="15" customHeight="1" outlineLevel="1" x14ac:dyDescent="0.2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8"/>
    </row>
    <row r="39" spans="2:17" ht="15" customHeight="1" outlineLevel="1" x14ac:dyDescent="0.2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8"/>
    </row>
    <row r="40" spans="2:17" ht="15" customHeight="1" outlineLevel="1" x14ac:dyDescent="0.2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8"/>
    </row>
    <row r="41" spans="2:17" ht="15" customHeight="1" outlineLevel="1" x14ac:dyDescent="0.2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8"/>
    </row>
    <row r="42" spans="2:17" ht="15" customHeight="1" outlineLevel="1" x14ac:dyDescent="0.2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8"/>
    </row>
    <row r="43" spans="2:17" ht="15" customHeight="1" outlineLevel="1" x14ac:dyDescent="0.2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8"/>
    </row>
    <row r="44" spans="2:17" ht="15" customHeight="1" outlineLevel="1" x14ac:dyDescent="0.2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8"/>
    </row>
    <row r="45" spans="2:17" ht="15" customHeight="1" outlineLevel="1" x14ac:dyDescent="0.2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8"/>
    </row>
    <row r="46" spans="2:17" ht="15" customHeight="1" outlineLevel="1" x14ac:dyDescent="0.2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8"/>
    </row>
    <row r="47" spans="2:17" ht="15" customHeight="1" outlineLevel="1" x14ac:dyDescent="0.2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8"/>
    </row>
    <row r="48" spans="2:17" ht="15" customHeight="1" outlineLevel="1" x14ac:dyDescent="0.2">
      <c r="B48" s="160">
        <v>41</v>
      </c>
      <c r="C48" s="1135"/>
      <c r="D48" s="1136"/>
      <c r="E48" s="1136"/>
      <c r="F48" s="1136"/>
      <c r="G48" s="1136"/>
      <c r="H48" s="163"/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  <c r="Q48" s="708"/>
    </row>
    <row r="49" spans="2:17" ht="15" customHeight="1" outlineLevel="1" x14ac:dyDescent="0.2">
      <c r="B49" s="162">
        <v>42</v>
      </c>
      <c r="C49" s="1135"/>
      <c r="D49" s="1136"/>
      <c r="E49" s="1136"/>
      <c r="F49" s="1136"/>
      <c r="G49" s="1136"/>
      <c r="H49" s="163"/>
      <c r="I49" s="307"/>
      <c r="J49" s="437">
        <f t="shared" si="0"/>
        <v>0</v>
      </c>
      <c r="K49" s="312"/>
      <c r="L49" s="312"/>
      <c r="M49" s="312"/>
      <c r="N49" s="312"/>
      <c r="O49" s="312"/>
      <c r="P49" s="312"/>
      <c r="Q49" s="708"/>
    </row>
    <row r="50" spans="2:17" ht="15" customHeight="1" outlineLevel="1" x14ac:dyDescent="0.2">
      <c r="B50" s="160">
        <v>43</v>
      </c>
      <c r="C50" s="1135"/>
      <c r="D50" s="1136"/>
      <c r="E50" s="1136"/>
      <c r="F50" s="1136"/>
      <c r="G50" s="1136"/>
      <c r="H50" s="163"/>
      <c r="I50" s="307"/>
      <c r="J50" s="437">
        <f t="shared" si="0"/>
        <v>0</v>
      </c>
      <c r="K50" s="312"/>
      <c r="L50" s="312"/>
      <c r="M50" s="312"/>
      <c r="N50" s="312"/>
      <c r="O50" s="312"/>
      <c r="P50" s="312"/>
      <c r="Q50" s="708"/>
    </row>
    <row r="51" spans="2:17" ht="15" customHeight="1" outlineLevel="1" x14ac:dyDescent="0.2">
      <c r="B51" s="162">
        <v>44</v>
      </c>
      <c r="C51" s="1135"/>
      <c r="D51" s="1136"/>
      <c r="E51" s="1136"/>
      <c r="F51" s="1136"/>
      <c r="G51" s="1136"/>
      <c r="H51" s="163"/>
      <c r="I51" s="307"/>
      <c r="J51" s="437">
        <f t="shared" si="0"/>
        <v>0</v>
      </c>
      <c r="K51" s="312"/>
      <c r="L51" s="312"/>
      <c r="M51" s="312"/>
      <c r="N51" s="312"/>
      <c r="O51" s="312"/>
      <c r="P51" s="312"/>
      <c r="Q51" s="708"/>
    </row>
    <row r="52" spans="2:17" ht="15" customHeight="1" outlineLevel="1" x14ac:dyDescent="0.2">
      <c r="B52" s="160">
        <v>45</v>
      </c>
      <c r="C52" s="1135"/>
      <c r="D52" s="1136"/>
      <c r="E52" s="1136"/>
      <c r="F52" s="1136"/>
      <c r="G52" s="1136"/>
      <c r="H52" s="163"/>
      <c r="I52" s="307"/>
      <c r="J52" s="437">
        <f t="shared" si="0"/>
        <v>0</v>
      </c>
      <c r="K52" s="312"/>
      <c r="L52" s="312"/>
      <c r="M52" s="312"/>
      <c r="N52" s="312"/>
      <c r="O52" s="312"/>
      <c r="P52" s="312"/>
      <c r="Q52" s="708"/>
    </row>
    <row r="53" spans="2:17" ht="15" customHeight="1" outlineLevel="1" x14ac:dyDescent="0.2">
      <c r="B53" s="162">
        <v>46</v>
      </c>
      <c r="C53" s="1135"/>
      <c r="D53" s="1136"/>
      <c r="E53" s="1136"/>
      <c r="F53" s="1136"/>
      <c r="G53" s="1136"/>
      <c r="H53" s="163"/>
      <c r="I53" s="307"/>
      <c r="J53" s="437">
        <f t="shared" si="0"/>
        <v>0</v>
      </c>
      <c r="K53" s="312"/>
      <c r="L53" s="312"/>
      <c r="M53" s="312"/>
      <c r="N53" s="312"/>
      <c r="O53" s="312"/>
      <c r="P53" s="312"/>
      <c r="Q53" s="708"/>
    </row>
    <row r="54" spans="2:17" ht="15" customHeight="1" outlineLevel="1" x14ac:dyDescent="0.2">
      <c r="B54" s="160">
        <v>47</v>
      </c>
      <c r="C54" s="1135"/>
      <c r="D54" s="1136"/>
      <c r="E54" s="1136"/>
      <c r="F54" s="1136"/>
      <c r="G54" s="1136"/>
      <c r="H54" s="163"/>
      <c r="I54" s="307"/>
      <c r="J54" s="437">
        <f t="shared" si="0"/>
        <v>0</v>
      </c>
      <c r="K54" s="312"/>
      <c r="L54" s="312"/>
      <c r="M54" s="312"/>
      <c r="N54" s="312"/>
      <c r="O54" s="312"/>
      <c r="P54" s="312"/>
      <c r="Q54" s="708"/>
    </row>
    <row r="55" spans="2:17" ht="15" customHeight="1" outlineLevel="1" x14ac:dyDescent="0.2">
      <c r="B55" s="162">
        <v>48</v>
      </c>
      <c r="C55" s="1135"/>
      <c r="D55" s="1136"/>
      <c r="E55" s="1136"/>
      <c r="F55" s="1136"/>
      <c r="G55" s="1136"/>
      <c r="H55" s="163"/>
      <c r="I55" s="307"/>
      <c r="J55" s="437">
        <f t="shared" si="0"/>
        <v>0</v>
      </c>
      <c r="K55" s="312"/>
      <c r="L55" s="312"/>
      <c r="M55" s="312"/>
      <c r="N55" s="312"/>
      <c r="O55" s="312"/>
      <c r="P55" s="312"/>
      <c r="Q55" s="708"/>
    </row>
    <row r="56" spans="2:17" ht="15" customHeight="1" outlineLevel="1" x14ac:dyDescent="0.2">
      <c r="B56" s="160">
        <v>49</v>
      </c>
      <c r="C56" s="1135"/>
      <c r="D56" s="1136"/>
      <c r="E56" s="1136"/>
      <c r="F56" s="1136"/>
      <c r="G56" s="1136"/>
      <c r="H56" s="163"/>
      <c r="I56" s="307"/>
      <c r="J56" s="437">
        <f t="shared" si="0"/>
        <v>0</v>
      </c>
      <c r="K56" s="312"/>
      <c r="L56" s="312"/>
      <c r="M56" s="312"/>
      <c r="N56" s="312"/>
      <c r="O56" s="312"/>
      <c r="P56" s="312"/>
      <c r="Q56" s="708"/>
    </row>
    <row r="57" spans="2:17" ht="15" customHeight="1" outlineLevel="1" x14ac:dyDescent="0.2">
      <c r="B57" s="162">
        <v>50</v>
      </c>
      <c r="C57" s="1135"/>
      <c r="D57" s="1136"/>
      <c r="E57" s="1136"/>
      <c r="F57" s="1136"/>
      <c r="G57" s="1136"/>
      <c r="H57" s="311"/>
      <c r="I57" s="307"/>
      <c r="J57" s="437">
        <f t="shared" si="0"/>
        <v>0</v>
      </c>
      <c r="K57" s="312"/>
      <c r="L57" s="312"/>
      <c r="M57" s="312"/>
      <c r="N57" s="312"/>
      <c r="O57" s="312"/>
      <c r="P57" s="312"/>
      <c r="Q57" s="708"/>
    </row>
    <row r="58" spans="2:17" ht="15" customHeight="1" outlineLevel="1" x14ac:dyDescent="0.2">
      <c r="B58" s="160">
        <v>51</v>
      </c>
      <c r="C58" s="1135"/>
      <c r="D58" s="1136"/>
      <c r="E58" s="1136"/>
      <c r="F58" s="1136"/>
      <c r="G58" s="1136"/>
      <c r="H58" s="163"/>
      <c r="I58" s="307"/>
      <c r="J58" s="437">
        <f t="shared" si="0"/>
        <v>0</v>
      </c>
      <c r="K58" s="312"/>
      <c r="L58" s="312"/>
      <c r="M58" s="312"/>
      <c r="N58" s="312"/>
      <c r="O58" s="312"/>
      <c r="P58" s="312"/>
      <c r="Q58" s="708"/>
    </row>
    <row r="59" spans="2:17" ht="15" customHeight="1" outlineLevel="1" x14ac:dyDescent="0.2">
      <c r="B59" s="162">
        <v>52</v>
      </c>
      <c r="C59" s="1135"/>
      <c r="D59" s="1136"/>
      <c r="E59" s="1136"/>
      <c r="F59" s="1136"/>
      <c r="G59" s="1136"/>
      <c r="H59" s="163"/>
      <c r="I59" s="307"/>
      <c r="J59" s="437">
        <f t="shared" si="0"/>
        <v>0</v>
      </c>
      <c r="K59" s="312"/>
      <c r="L59" s="312"/>
      <c r="M59" s="312"/>
      <c r="N59" s="312"/>
      <c r="O59" s="312"/>
      <c r="P59" s="312"/>
      <c r="Q59" s="708"/>
    </row>
    <row r="60" spans="2:17" ht="15" customHeight="1" outlineLevel="1" x14ac:dyDescent="0.2">
      <c r="B60" s="160">
        <v>53</v>
      </c>
      <c r="C60" s="1135"/>
      <c r="D60" s="1136"/>
      <c r="E60" s="1136"/>
      <c r="F60" s="1136"/>
      <c r="G60" s="1136"/>
      <c r="H60" s="311"/>
      <c r="I60" s="307"/>
      <c r="J60" s="437">
        <f t="shared" si="0"/>
        <v>0</v>
      </c>
      <c r="K60" s="312"/>
      <c r="L60" s="312"/>
      <c r="M60" s="312"/>
      <c r="N60" s="312"/>
      <c r="O60" s="312"/>
      <c r="P60" s="312"/>
      <c r="Q60" s="708"/>
    </row>
    <row r="61" spans="2:17" ht="15" customHeight="1" outlineLevel="1" x14ac:dyDescent="0.2">
      <c r="B61" s="162">
        <v>54</v>
      </c>
      <c r="C61" s="1135"/>
      <c r="D61" s="1136"/>
      <c r="E61" s="1136"/>
      <c r="F61" s="1136"/>
      <c r="G61" s="1136"/>
      <c r="H61" s="163"/>
      <c r="I61" s="307"/>
      <c r="J61" s="437">
        <f t="shared" si="0"/>
        <v>0</v>
      </c>
      <c r="K61" s="312"/>
      <c r="L61" s="312"/>
      <c r="M61" s="312"/>
      <c r="N61" s="312"/>
      <c r="O61" s="312"/>
      <c r="P61" s="312"/>
      <c r="Q61" s="708"/>
    </row>
    <row r="62" spans="2:17" ht="15" customHeight="1" outlineLevel="1" x14ac:dyDescent="0.2">
      <c r="B62" s="160">
        <v>55</v>
      </c>
      <c r="C62" s="1135"/>
      <c r="D62" s="1136"/>
      <c r="E62" s="1136"/>
      <c r="F62" s="1136"/>
      <c r="G62" s="1136"/>
      <c r="H62" s="163"/>
      <c r="I62" s="307"/>
      <c r="J62" s="437">
        <f t="shared" si="0"/>
        <v>0</v>
      </c>
      <c r="K62" s="312"/>
      <c r="L62" s="312"/>
      <c r="M62" s="312"/>
      <c r="N62" s="312"/>
      <c r="O62" s="312"/>
      <c r="P62" s="312"/>
      <c r="Q62" s="708"/>
    </row>
    <row r="63" spans="2:17" ht="15" customHeight="1" outlineLevel="1" x14ac:dyDescent="0.2">
      <c r="B63" s="162">
        <v>56</v>
      </c>
      <c r="C63" s="1135"/>
      <c r="D63" s="1136"/>
      <c r="E63" s="1136"/>
      <c r="F63" s="1136"/>
      <c r="G63" s="1136"/>
      <c r="H63" s="163"/>
      <c r="I63" s="307"/>
      <c r="J63" s="437">
        <f t="shared" si="0"/>
        <v>0</v>
      </c>
      <c r="K63" s="312"/>
      <c r="L63" s="312"/>
      <c r="M63" s="312"/>
      <c r="N63" s="312"/>
      <c r="O63" s="312"/>
      <c r="P63" s="312"/>
      <c r="Q63" s="708"/>
    </row>
    <row r="64" spans="2:17" ht="15" customHeight="1" outlineLevel="1" x14ac:dyDescent="0.2">
      <c r="B64" s="160">
        <v>57</v>
      </c>
      <c r="C64" s="1135"/>
      <c r="D64" s="1136"/>
      <c r="E64" s="1136"/>
      <c r="F64" s="1136"/>
      <c r="G64" s="1136"/>
      <c r="H64" s="163"/>
      <c r="I64" s="307"/>
      <c r="J64" s="437">
        <f t="shared" si="0"/>
        <v>0</v>
      </c>
      <c r="K64" s="312"/>
      <c r="L64" s="312"/>
      <c r="M64" s="312"/>
      <c r="N64" s="312"/>
      <c r="O64" s="312"/>
      <c r="P64" s="312"/>
      <c r="Q64" s="708"/>
    </row>
    <row r="65" spans="2:17" ht="15" customHeight="1" outlineLevel="1" x14ac:dyDescent="0.2">
      <c r="B65" s="162">
        <v>58</v>
      </c>
      <c r="C65" s="1135"/>
      <c r="D65" s="1136"/>
      <c r="E65" s="1136"/>
      <c r="F65" s="1136"/>
      <c r="G65" s="1136"/>
      <c r="H65" s="163"/>
      <c r="I65" s="307"/>
      <c r="J65" s="437">
        <f t="shared" si="0"/>
        <v>0</v>
      </c>
      <c r="K65" s="312"/>
      <c r="L65" s="312"/>
      <c r="M65" s="312"/>
      <c r="N65" s="312"/>
      <c r="O65" s="312"/>
      <c r="P65" s="312"/>
      <c r="Q65" s="708"/>
    </row>
    <row r="66" spans="2:17" ht="15" customHeight="1" outlineLevel="1" x14ac:dyDescent="0.2">
      <c r="B66" s="160">
        <v>59</v>
      </c>
      <c r="C66" s="1135"/>
      <c r="D66" s="1136"/>
      <c r="E66" s="1136"/>
      <c r="F66" s="1136"/>
      <c r="G66" s="1136"/>
      <c r="H66" s="163"/>
      <c r="I66" s="307"/>
      <c r="J66" s="437">
        <f t="shared" si="0"/>
        <v>0</v>
      </c>
      <c r="K66" s="312"/>
      <c r="L66" s="312"/>
      <c r="M66" s="312"/>
      <c r="N66" s="312"/>
      <c r="O66" s="312"/>
      <c r="P66" s="312"/>
      <c r="Q66" s="708"/>
    </row>
    <row r="67" spans="2:17" ht="15" customHeight="1" outlineLevel="1" x14ac:dyDescent="0.2">
      <c r="B67" s="162">
        <v>60</v>
      </c>
      <c r="C67" s="1135"/>
      <c r="D67" s="1136"/>
      <c r="E67" s="1136"/>
      <c r="F67" s="1136"/>
      <c r="G67" s="1136"/>
      <c r="H67" s="163"/>
      <c r="I67" s="307"/>
      <c r="J67" s="437">
        <f t="shared" si="0"/>
        <v>0</v>
      </c>
      <c r="K67" s="312"/>
      <c r="L67" s="312"/>
      <c r="M67" s="312"/>
      <c r="N67" s="312"/>
      <c r="O67" s="312"/>
      <c r="P67" s="312"/>
      <c r="Q67" s="708"/>
    </row>
    <row r="68" spans="2:17" ht="15" customHeight="1" outlineLevel="1" x14ac:dyDescent="0.2">
      <c r="B68" s="160">
        <v>61</v>
      </c>
      <c r="C68" s="1135"/>
      <c r="D68" s="1136"/>
      <c r="E68" s="1136"/>
      <c r="F68" s="1136"/>
      <c r="G68" s="1136"/>
      <c r="H68" s="163"/>
      <c r="I68" s="307"/>
      <c r="J68" s="437">
        <f t="shared" si="0"/>
        <v>0</v>
      </c>
      <c r="K68" s="312"/>
      <c r="L68" s="312"/>
      <c r="M68" s="312"/>
      <c r="N68" s="312"/>
      <c r="O68" s="312"/>
      <c r="P68" s="312"/>
      <c r="Q68" s="708"/>
    </row>
    <row r="69" spans="2:17" ht="15" customHeight="1" outlineLevel="1" x14ac:dyDescent="0.2">
      <c r="B69" s="162">
        <v>62</v>
      </c>
      <c r="C69" s="1135"/>
      <c r="D69" s="1136"/>
      <c r="E69" s="1136"/>
      <c r="F69" s="1136"/>
      <c r="G69" s="1136"/>
      <c r="H69" s="163"/>
      <c r="I69" s="307"/>
      <c r="J69" s="437">
        <f t="shared" si="0"/>
        <v>0</v>
      </c>
      <c r="K69" s="312"/>
      <c r="L69" s="312"/>
      <c r="M69" s="312"/>
      <c r="N69" s="312"/>
      <c r="O69" s="312"/>
      <c r="P69" s="312"/>
      <c r="Q69" s="708"/>
    </row>
    <row r="70" spans="2:17" ht="15" customHeight="1" outlineLevel="1" x14ac:dyDescent="0.2">
      <c r="B70" s="160">
        <v>63</v>
      </c>
      <c r="C70" s="1135"/>
      <c r="D70" s="1136"/>
      <c r="E70" s="1136"/>
      <c r="F70" s="1136"/>
      <c r="G70" s="1136"/>
      <c r="H70" s="163"/>
      <c r="I70" s="307"/>
      <c r="J70" s="437">
        <f t="shared" si="0"/>
        <v>0</v>
      </c>
      <c r="K70" s="312"/>
      <c r="L70" s="312"/>
      <c r="M70" s="312"/>
      <c r="N70" s="312"/>
      <c r="O70" s="312"/>
      <c r="P70" s="312"/>
      <c r="Q70" s="708"/>
    </row>
    <row r="71" spans="2:17" ht="15" customHeight="1" outlineLevel="1" x14ac:dyDescent="0.2">
      <c r="B71" s="162">
        <v>64</v>
      </c>
      <c r="C71" s="1135"/>
      <c r="D71" s="1136"/>
      <c r="E71" s="1136"/>
      <c r="F71" s="1136"/>
      <c r="G71" s="1136"/>
      <c r="H71" s="163"/>
      <c r="I71" s="307"/>
      <c r="J71" s="437">
        <f t="shared" si="0"/>
        <v>0</v>
      </c>
      <c r="K71" s="312"/>
      <c r="L71" s="312"/>
      <c r="M71" s="312"/>
      <c r="N71" s="312"/>
      <c r="O71" s="312"/>
      <c r="P71" s="312"/>
      <c r="Q71" s="708"/>
    </row>
    <row r="72" spans="2:17" ht="15" customHeight="1" outlineLevel="1" x14ac:dyDescent="0.2">
      <c r="B72" s="160">
        <v>65</v>
      </c>
      <c r="C72" s="1135"/>
      <c r="D72" s="1136"/>
      <c r="E72" s="1136"/>
      <c r="F72" s="1136"/>
      <c r="G72" s="1136"/>
      <c r="H72" s="163"/>
      <c r="I72" s="307"/>
      <c r="J72" s="437">
        <f t="shared" ref="J72:J107" si="1">IFERROR(IF(INDEX(K72:P72,1,MATCH(SMALL($K$110:$P$110,1),$K$110:$P$110,0))&gt;0,INDEX(K72:P72,1,MATCH(SMALL($K$110:$P$110,1),$K$110:$P$110,0)),IF(INDEX(K72:P72,1,MATCH(SMALL($K$110:$P$110,2),$K$110:$P$110,0))&gt;0,INDEX(K72:P72,1,MATCH(SMALL($K$110:$P$110,2),$K$110:$P$110,0)),IF(INDEX(K72:P72,1,MATCH(SMALL($K$110:$P$110,3),$K$110:$P$110,0))&gt;0,INDEX(K72:P72,1,MATCH(SMALL($K$110:$P$110,3),$K$110:$P$110,0)),IF(INDEX(K72:P72,1,MATCH(SMALL($K$110:$P$110,4),$K$110:$P$110,0))&gt;0,INDEX(K72:P72,1,MATCH(SMALL($K$110:$P$110,4),$K$110:$P$110,0)),IF(INDEX(K72:P72,1,MATCH(SMALL($K$110:$P$110,5),$K$110:$P$110,0))&gt;0,INDEX(K72:P72,1,MATCH(SMALL($K$110:$P$110,5),$K$110:$P$110,0)),INDEX(K72:P72,1,MATCH(SMALL($K$110:$P$110,6),$K$110:$P$110,0))))))),0)</f>
        <v>0</v>
      </c>
      <c r="K72" s="312"/>
      <c r="L72" s="312"/>
      <c r="M72" s="312"/>
      <c r="N72" s="312"/>
      <c r="O72" s="312"/>
      <c r="P72" s="312"/>
      <c r="Q72" s="708"/>
    </row>
    <row r="73" spans="2:17" ht="15" customHeight="1" outlineLevel="1" x14ac:dyDescent="0.2">
      <c r="B73" s="162">
        <v>66</v>
      </c>
      <c r="C73" s="1135"/>
      <c r="D73" s="1136"/>
      <c r="E73" s="1136"/>
      <c r="F73" s="1136"/>
      <c r="G73" s="1136"/>
      <c r="H73" s="163"/>
      <c r="I73" s="307"/>
      <c r="J73" s="437">
        <f t="shared" si="1"/>
        <v>0</v>
      </c>
      <c r="K73" s="312"/>
      <c r="L73" s="312"/>
      <c r="M73" s="312"/>
      <c r="N73" s="312"/>
      <c r="O73" s="312"/>
      <c r="P73" s="312"/>
      <c r="Q73" s="708"/>
    </row>
    <row r="74" spans="2:17" ht="15" customHeight="1" outlineLevel="1" x14ac:dyDescent="0.2">
      <c r="B74" s="160">
        <v>67</v>
      </c>
      <c r="C74" s="1135"/>
      <c r="D74" s="1136"/>
      <c r="E74" s="1136"/>
      <c r="F74" s="1136"/>
      <c r="G74" s="1136"/>
      <c r="H74" s="163"/>
      <c r="I74" s="307"/>
      <c r="J74" s="437">
        <f t="shared" si="1"/>
        <v>0</v>
      </c>
      <c r="K74" s="312"/>
      <c r="L74" s="312"/>
      <c r="M74" s="312"/>
      <c r="N74" s="312"/>
      <c r="O74" s="312"/>
      <c r="P74" s="312"/>
      <c r="Q74" s="708"/>
    </row>
    <row r="75" spans="2:17" ht="15" customHeight="1" outlineLevel="1" x14ac:dyDescent="0.2">
      <c r="B75" s="162">
        <v>68</v>
      </c>
      <c r="C75" s="1135"/>
      <c r="D75" s="1136"/>
      <c r="E75" s="1136"/>
      <c r="F75" s="1136"/>
      <c r="G75" s="1136"/>
      <c r="H75" s="163"/>
      <c r="I75" s="307"/>
      <c r="J75" s="437">
        <f t="shared" si="1"/>
        <v>0</v>
      </c>
      <c r="K75" s="312"/>
      <c r="L75" s="312"/>
      <c r="M75" s="312"/>
      <c r="N75" s="312"/>
      <c r="O75" s="312"/>
      <c r="P75" s="312"/>
      <c r="Q75" s="708"/>
    </row>
    <row r="76" spans="2:17" ht="15" customHeight="1" outlineLevel="1" x14ac:dyDescent="0.2">
      <c r="B76" s="160">
        <v>69</v>
      </c>
      <c r="C76" s="1135"/>
      <c r="D76" s="1136"/>
      <c r="E76" s="1136"/>
      <c r="F76" s="1136"/>
      <c r="G76" s="1136"/>
      <c r="H76" s="163"/>
      <c r="I76" s="307"/>
      <c r="J76" s="437">
        <f t="shared" si="1"/>
        <v>0</v>
      </c>
      <c r="K76" s="312"/>
      <c r="L76" s="312"/>
      <c r="M76" s="312"/>
      <c r="N76" s="312"/>
      <c r="O76" s="312"/>
      <c r="P76" s="312"/>
      <c r="Q76" s="708"/>
    </row>
    <row r="77" spans="2:17" ht="15" customHeight="1" outlineLevel="1" x14ac:dyDescent="0.2">
      <c r="B77" s="162">
        <v>70</v>
      </c>
      <c r="C77" s="1135"/>
      <c r="D77" s="1136"/>
      <c r="E77" s="1136"/>
      <c r="F77" s="1136"/>
      <c r="G77" s="1136"/>
      <c r="H77" s="163"/>
      <c r="I77" s="307"/>
      <c r="J77" s="437">
        <f t="shared" si="1"/>
        <v>0</v>
      </c>
      <c r="K77" s="312"/>
      <c r="L77" s="312"/>
      <c r="M77" s="312"/>
      <c r="N77" s="312"/>
      <c r="O77" s="312"/>
      <c r="P77" s="312"/>
      <c r="Q77" s="708"/>
    </row>
    <row r="78" spans="2:17" ht="15" customHeight="1" outlineLevel="1" x14ac:dyDescent="0.2">
      <c r="B78" s="160">
        <v>71</v>
      </c>
      <c r="C78" s="1135"/>
      <c r="D78" s="1136"/>
      <c r="E78" s="1136"/>
      <c r="F78" s="1136"/>
      <c r="G78" s="1136"/>
      <c r="H78" s="163"/>
      <c r="I78" s="307"/>
      <c r="J78" s="437">
        <f t="shared" si="1"/>
        <v>0</v>
      </c>
      <c r="K78" s="312"/>
      <c r="L78" s="312"/>
      <c r="M78" s="312"/>
      <c r="N78" s="312"/>
      <c r="O78" s="312"/>
      <c r="P78" s="312"/>
      <c r="Q78" s="708"/>
    </row>
    <row r="79" spans="2:17" ht="15" customHeight="1" outlineLevel="1" x14ac:dyDescent="0.2">
      <c r="B79" s="162">
        <v>72</v>
      </c>
      <c r="C79" s="1135"/>
      <c r="D79" s="1136"/>
      <c r="E79" s="1136"/>
      <c r="F79" s="1136"/>
      <c r="G79" s="1136"/>
      <c r="H79" s="163"/>
      <c r="I79" s="307"/>
      <c r="J79" s="437">
        <f t="shared" si="1"/>
        <v>0</v>
      </c>
      <c r="K79" s="312"/>
      <c r="L79" s="312"/>
      <c r="M79" s="312"/>
      <c r="N79" s="312"/>
      <c r="O79" s="312"/>
      <c r="P79" s="312"/>
      <c r="Q79" s="708"/>
    </row>
    <row r="80" spans="2:17" ht="15" customHeight="1" outlineLevel="1" x14ac:dyDescent="0.2">
      <c r="B80" s="160">
        <v>73</v>
      </c>
      <c r="C80" s="1135"/>
      <c r="D80" s="1136"/>
      <c r="E80" s="1136"/>
      <c r="F80" s="1136"/>
      <c r="G80" s="1136"/>
      <c r="H80" s="163"/>
      <c r="I80" s="307"/>
      <c r="J80" s="437">
        <f t="shared" si="1"/>
        <v>0</v>
      </c>
      <c r="K80" s="312"/>
      <c r="L80" s="312"/>
      <c r="M80" s="312"/>
      <c r="N80" s="312"/>
      <c r="O80" s="312"/>
      <c r="P80" s="312"/>
      <c r="Q80" s="708"/>
    </row>
    <row r="81" spans="2:17" ht="15" customHeight="1" outlineLevel="1" x14ac:dyDescent="0.2">
      <c r="B81" s="162">
        <v>74</v>
      </c>
      <c r="C81" s="1135"/>
      <c r="D81" s="1136"/>
      <c r="E81" s="1136"/>
      <c r="F81" s="1136"/>
      <c r="G81" s="1136"/>
      <c r="H81" s="163"/>
      <c r="I81" s="307"/>
      <c r="J81" s="437">
        <f t="shared" si="1"/>
        <v>0</v>
      </c>
      <c r="K81" s="312"/>
      <c r="L81" s="312"/>
      <c r="M81" s="312"/>
      <c r="N81" s="312"/>
      <c r="O81" s="312"/>
      <c r="P81" s="312"/>
      <c r="Q81" s="708"/>
    </row>
    <row r="82" spans="2:17" ht="15" customHeight="1" outlineLevel="1" x14ac:dyDescent="0.2">
      <c r="B82" s="160">
        <v>75</v>
      </c>
      <c r="C82" s="1135"/>
      <c r="D82" s="1136"/>
      <c r="E82" s="1136"/>
      <c r="F82" s="1136"/>
      <c r="G82" s="1136"/>
      <c r="H82" s="163"/>
      <c r="I82" s="307"/>
      <c r="J82" s="437">
        <f t="shared" si="1"/>
        <v>0</v>
      </c>
      <c r="K82" s="312"/>
      <c r="L82" s="312"/>
      <c r="M82" s="312"/>
      <c r="N82" s="312"/>
      <c r="O82" s="312"/>
      <c r="P82" s="312"/>
      <c r="Q82" s="708"/>
    </row>
    <row r="83" spans="2:17" ht="15" customHeight="1" outlineLevel="1" x14ac:dyDescent="0.2">
      <c r="B83" s="162">
        <v>76</v>
      </c>
      <c r="C83" s="1135"/>
      <c r="D83" s="1136"/>
      <c r="E83" s="1136"/>
      <c r="F83" s="1136"/>
      <c r="G83" s="1136"/>
      <c r="H83" s="163"/>
      <c r="I83" s="307"/>
      <c r="J83" s="437">
        <f t="shared" si="1"/>
        <v>0</v>
      </c>
      <c r="K83" s="312"/>
      <c r="L83" s="312"/>
      <c r="M83" s="312"/>
      <c r="N83" s="312"/>
      <c r="O83" s="312"/>
      <c r="P83" s="312"/>
      <c r="Q83" s="708"/>
    </row>
    <row r="84" spans="2:17" ht="15" customHeight="1" outlineLevel="1" x14ac:dyDescent="0.2">
      <c r="B84" s="160">
        <v>77</v>
      </c>
      <c r="C84" s="1135"/>
      <c r="D84" s="1136"/>
      <c r="E84" s="1136"/>
      <c r="F84" s="1136"/>
      <c r="G84" s="1136"/>
      <c r="H84" s="163"/>
      <c r="I84" s="307"/>
      <c r="J84" s="437">
        <f t="shared" si="1"/>
        <v>0</v>
      </c>
      <c r="K84" s="312"/>
      <c r="L84" s="312"/>
      <c r="M84" s="312"/>
      <c r="N84" s="312"/>
      <c r="O84" s="312"/>
      <c r="P84" s="312"/>
      <c r="Q84" s="708"/>
    </row>
    <row r="85" spans="2:17" ht="15" customHeight="1" outlineLevel="1" x14ac:dyDescent="0.2">
      <c r="B85" s="162">
        <v>78</v>
      </c>
      <c r="C85" s="1135"/>
      <c r="D85" s="1136"/>
      <c r="E85" s="1136"/>
      <c r="F85" s="1136"/>
      <c r="G85" s="1136"/>
      <c r="H85" s="163"/>
      <c r="I85" s="307"/>
      <c r="J85" s="437">
        <f t="shared" si="1"/>
        <v>0</v>
      </c>
      <c r="K85" s="312"/>
      <c r="L85" s="312"/>
      <c r="M85" s="312"/>
      <c r="N85" s="312"/>
      <c r="O85" s="312"/>
      <c r="P85" s="312"/>
      <c r="Q85" s="708"/>
    </row>
    <row r="86" spans="2:17" ht="15" customHeight="1" outlineLevel="1" x14ac:dyDescent="0.2">
      <c r="B86" s="160">
        <v>79</v>
      </c>
      <c r="C86" s="1135"/>
      <c r="D86" s="1136"/>
      <c r="E86" s="1136"/>
      <c r="F86" s="1136"/>
      <c r="G86" s="1136"/>
      <c r="H86" s="163"/>
      <c r="I86" s="307"/>
      <c r="J86" s="437">
        <f t="shared" si="1"/>
        <v>0</v>
      </c>
      <c r="K86" s="312"/>
      <c r="L86" s="312"/>
      <c r="M86" s="312"/>
      <c r="N86" s="312"/>
      <c r="O86" s="312"/>
      <c r="P86" s="312"/>
      <c r="Q86" s="708"/>
    </row>
    <row r="87" spans="2:17" ht="15" customHeight="1" outlineLevel="1" x14ac:dyDescent="0.2">
      <c r="B87" s="162">
        <v>80</v>
      </c>
      <c r="C87" s="1135"/>
      <c r="D87" s="1136"/>
      <c r="E87" s="1136"/>
      <c r="F87" s="1136"/>
      <c r="G87" s="1136"/>
      <c r="H87" s="163"/>
      <c r="I87" s="307"/>
      <c r="J87" s="437">
        <f t="shared" si="1"/>
        <v>0</v>
      </c>
      <c r="K87" s="312"/>
      <c r="L87" s="312"/>
      <c r="M87" s="312"/>
      <c r="N87" s="312"/>
      <c r="O87" s="312"/>
      <c r="P87" s="312"/>
      <c r="Q87" s="708"/>
    </row>
    <row r="88" spans="2:17" ht="15" customHeight="1" outlineLevel="1" x14ac:dyDescent="0.2">
      <c r="B88" s="160">
        <v>81</v>
      </c>
      <c r="C88" s="1135"/>
      <c r="D88" s="1136"/>
      <c r="E88" s="1136"/>
      <c r="F88" s="1136"/>
      <c r="G88" s="1136"/>
      <c r="H88" s="163"/>
      <c r="I88" s="307"/>
      <c r="J88" s="437">
        <f t="shared" si="1"/>
        <v>0</v>
      </c>
      <c r="K88" s="312"/>
      <c r="L88" s="312"/>
      <c r="M88" s="312"/>
      <c r="N88" s="312"/>
      <c r="O88" s="312"/>
      <c r="P88" s="312"/>
      <c r="Q88" s="708"/>
    </row>
    <row r="89" spans="2:17" ht="15" customHeight="1" outlineLevel="1" x14ac:dyDescent="0.2">
      <c r="B89" s="162">
        <v>82</v>
      </c>
      <c r="C89" s="1135"/>
      <c r="D89" s="1136"/>
      <c r="E89" s="1136"/>
      <c r="F89" s="1136"/>
      <c r="G89" s="1136"/>
      <c r="H89" s="163"/>
      <c r="I89" s="307"/>
      <c r="J89" s="437">
        <f t="shared" si="1"/>
        <v>0</v>
      </c>
      <c r="K89" s="312"/>
      <c r="L89" s="312"/>
      <c r="M89" s="312"/>
      <c r="N89" s="312"/>
      <c r="O89" s="312"/>
      <c r="P89" s="312"/>
      <c r="Q89" s="708"/>
    </row>
    <row r="90" spans="2:17" ht="15" customHeight="1" outlineLevel="1" x14ac:dyDescent="0.2">
      <c r="B90" s="160">
        <v>83</v>
      </c>
      <c r="C90" s="1135"/>
      <c r="D90" s="1136"/>
      <c r="E90" s="1136"/>
      <c r="F90" s="1136"/>
      <c r="G90" s="1136"/>
      <c r="H90" s="163"/>
      <c r="I90" s="307"/>
      <c r="J90" s="437">
        <f t="shared" si="1"/>
        <v>0</v>
      </c>
      <c r="K90" s="312"/>
      <c r="L90" s="312"/>
      <c r="M90" s="312"/>
      <c r="N90" s="312"/>
      <c r="O90" s="312"/>
      <c r="P90" s="312"/>
      <c r="Q90" s="708"/>
    </row>
    <row r="91" spans="2:17" ht="15" customHeight="1" outlineLevel="1" x14ac:dyDescent="0.2">
      <c r="B91" s="162">
        <v>84</v>
      </c>
      <c r="C91" s="1135"/>
      <c r="D91" s="1136"/>
      <c r="E91" s="1136"/>
      <c r="F91" s="1136"/>
      <c r="G91" s="1136"/>
      <c r="H91" s="163"/>
      <c r="I91" s="307"/>
      <c r="J91" s="437">
        <f t="shared" si="1"/>
        <v>0</v>
      </c>
      <c r="K91" s="312"/>
      <c r="L91" s="312"/>
      <c r="M91" s="312"/>
      <c r="N91" s="312"/>
      <c r="O91" s="312"/>
      <c r="P91" s="312"/>
      <c r="Q91" s="708"/>
    </row>
    <row r="92" spans="2:17" ht="15" customHeight="1" outlineLevel="1" x14ac:dyDescent="0.2">
      <c r="B92" s="160">
        <v>85</v>
      </c>
      <c r="C92" s="1135"/>
      <c r="D92" s="1136"/>
      <c r="E92" s="1136"/>
      <c r="F92" s="1136"/>
      <c r="G92" s="1136"/>
      <c r="H92" s="163"/>
      <c r="I92" s="307"/>
      <c r="J92" s="437">
        <f t="shared" si="1"/>
        <v>0</v>
      </c>
      <c r="K92" s="312"/>
      <c r="L92" s="312"/>
      <c r="M92" s="312"/>
      <c r="N92" s="312"/>
      <c r="O92" s="312"/>
      <c r="P92" s="312"/>
      <c r="Q92" s="708"/>
    </row>
    <row r="93" spans="2:17" ht="15" customHeight="1" outlineLevel="1" x14ac:dyDescent="0.2">
      <c r="B93" s="162">
        <v>86</v>
      </c>
      <c r="C93" s="1135"/>
      <c r="D93" s="1136"/>
      <c r="E93" s="1136"/>
      <c r="F93" s="1136"/>
      <c r="G93" s="1136"/>
      <c r="H93" s="163"/>
      <c r="I93" s="307"/>
      <c r="J93" s="437">
        <f t="shared" si="1"/>
        <v>0</v>
      </c>
      <c r="K93" s="312"/>
      <c r="L93" s="312"/>
      <c r="M93" s="312"/>
      <c r="N93" s="312"/>
      <c r="O93" s="312"/>
      <c r="P93" s="312"/>
      <c r="Q93" s="708"/>
    </row>
    <row r="94" spans="2:17" ht="15" customHeight="1" outlineLevel="1" x14ac:dyDescent="0.2">
      <c r="B94" s="160">
        <v>87</v>
      </c>
      <c r="C94" s="1135"/>
      <c r="D94" s="1136"/>
      <c r="E94" s="1136"/>
      <c r="F94" s="1136"/>
      <c r="G94" s="1136"/>
      <c r="H94" s="163"/>
      <c r="I94" s="307"/>
      <c r="J94" s="437">
        <f t="shared" si="1"/>
        <v>0</v>
      </c>
      <c r="K94" s="312"/>
      <c r="L94" s="312"/>
      <c r="M94" s="312"/>
      <c r="N94" s="312"/>
      <c r="O94" s="312"/>
      <c r="P94" s="312"/>
      <c r="Q94" s="708"/>
    </row>
    <row r="95" spans="2:17" ht="15" customHeight="1" outlineLevel="1" x14ac:dyDescent="0.2">
      <c r="B95" s="162">
        <v>88</v>
      </c>
      <c r="C95" s="1135"/>
      <c r="D95" s="1136"/>
      <c r="E95" s="1136"/>
      <c r="F95" s="1136"/>
      <c r="G95" s="1136"/>
      <c r="H95" s="163"/>
      <c r="I95" s="307"/>
      <c r="J95" s="437">
        <f t="shared" si="1"/>
        <v>0</v>
      </c>
      <c r="K95" s="312"/>
      <c r="L95" s="312"/>
      <c r="M95" s="312"/>
      <c r="N95" s="312"/>
      <c r="O95" s="312"/>
      <c r="P95" s="312"/>
      <c r="Q95" s="708"/>
    </row>
    <row r="96" spans="2:17" ht="15" customHeight="1" outlineLevel="1" x14ac:dyDescent="0.2">
      <c r="B96" s="160">
        <v>89</v>
      </c>
      <c r="C96" s="1135"/>
      <c r="D96" s="1136"/>
      <c r="E96" s="1136"/>
      <c r="F96" s="1136"/>
      <c r="G96" s="1136"/>
      <c r="H96" s="163"/>
      <c r="I96" s="307"/>
      <c r="J96" s="437">
        <f t="shared" si="1"/>
        <v>0</v>
      </c>
      <c r="K96" s="312"/>
      <c r="L96" s="312"/>
      <c r="M96" s="312"/>
      <c r="N96" s="312"/>
      <c r="O96" s="312"/>
      <c r="P96" s="312"/>
      <c r="Q96" s="708"/>
    </row>
    <row r="97" spans="2:17" ht="15" customHeight="1" outlineLevel="1" x14ac:dyDescent="0.2">
      <c r="B97" s="162">
        <v>90</v>
      </c>
      <c r="C97" s="1135"/>
      <c r="D97" s="1136"/>
      <c r="E97" s="1136"/>
      <c r="F97" s="1136"/>
      <c r="G97" s="1136"/>
      <c r="H97" s="163"/>
      <c r="I97" s="307"/>
      <c r="J97" s="437">
        <f t="shared" si="1"/>
        <v>0</v>
      </c>
      <c r="K97" s="312"/>
      <c r="L97" s="312"/>
      <c r="M97" s="312"/>
      <c r="N97" s="312"/>
      <c r="O97" s="312"/>
      <c r="P97" s="312"/>
      <c r="Q97" s="708"/>
    </row>
    <row r="98" spans="2:17" ht="15" customHeight="1" outlineLevel="1" x14ac:dyDescent="0.2">
      <c r="B98" s="160">
        <v>91</v>
      </c>
      <c r="C98" s="1135"/>
      <c r="D98" s="1136"/>
      <c r="E98" s="1136"/>
      <c r="F98" s="1136"/>
      <c r="G98" s="1136"/>
      <c r="H98" s="163"/>
      <c r="I98" s="307"/>
      <c r="J98" s="437">
        <f t="shared" si="1"/>
        <v>0</v>
      </c>
      <c r="K98" s="312"/>
      <c r="L98" s="312"/>
      <c r="M98" s="312"/>
      <c r="N98" s="312"/>
      <c r="O98" s="312"/>
      <c r="P98" s="312"/>
      <c r="Q98" s="708"/>
    </row>
    <row r="99" spans="2:17" ht="15" customHeight="1" outlineLevel="1" x14ac:dyDescent="0.2">
      <c r="B99" s="162">
        <v>92</v>
      </c>
      <c r="C99" s="1135"/>
      <c r="D99" s="1136"/>
      <c r="E99" s="1136"/>
      <c r="F99" s="1136"/>
      <c r="G99" s="1136"/>
      <c r="H99" s="163"/>
      <c r="I99" s="307"/>
      <c r="J99" s="437">
        <f t="shared" si="1"/>
        <v>0</v>
      </c>
      <c r="K99" s="312"/>
      <c r="L99" s="312"/>
      <c r="M99" s="312"/>
      <c r="N99" s="312"/>
      <c r="O99" s="312"/>
      <c r="P99" s="312"/>
      <c r="Q99" s="708"/>
    </row>
    <row r="100" spans="2:17" ht="15" customHeight="1" outlineLevel="1" x14ac:dyDescent="0.2">
      <c r="B100" s="160">
        <v>93</v>
      </c>
      <c r="C100" s="1135"/>
      <c r="D100" s="1136"/>
      <c r="E100" s="1136"/>
      <c r="F100" s="1136"/>
      <c r="G100" s="1136"/>
      <c r="H100" s="163"/>
      <c r="I100" s="307"/>
      <c r="J100" s="437">
        <f t="shared" si="1"/>
        <v>0</v>
      </c>
      <c r="K100" s="312"/>
      <c r="L100" s="312"/>
      <c r="M100" s="312"/>
      <c r="N100" s="312"/>
      <c r="O100" s="312"/>
      <c r="P100" s="312"/>
      <c r="Q100" s="708"/>
    </row>
    <row r="101" spans="2:17" ht="15" customHeight="1" outlineLevel="1" x14ac:dyDescent="0.2">
      <c r="B101" s="162">
        <v>94</v>
      </c>
      <c r="C101" s="1135"/>
      <c r="D101" s="1136"/>
      <c r="E101" s="1136"/>
      <c r="F101" s="1136"/>
      <c r="G101" s="1136"/>
      <c r="H101" s="163"/>
      <c r="I101" s="307"/>
      <c r="J101" s="437">
        <f t="shared" si="1"/>
        <v>0</v>
      </c>
      <c r="K101" s="312"/>
      <c r="L101" s="312"/>
      <c r="M101" s="312"/>
      <c r="N101" s="312"/>
      <c r="O101" s="312"/>
      <c r="P101" s="312"/>
      <c r="Q101" s="708"/>
    </row>
    <row r="102" spans="2:17" ht="15" customHeight="1" outlineLevel="1" x14ac:dyDescent="0.2">
      <c r="B102" s="160">
        <v>95</v>
      </c>
      <c r="C102" s="1135"/>
      <c r="D102" s="1136"/>
      <c r="E102" s="1136"/>
      <c r="F102" s="1136"/>
      <c r="G102" s="1136"/>
      <c r="H102" s="163"/>
      <c r="I102" s="307"/>
      <c r="J102" s="437">
        <f t="shared" si="1"/>
        <v>0</v>
      </c>
      <c r="K102" s="312"/>
      <c r="L102" s="312"/>
      <c r="M102" s="312"/>
      <c r="N102" s="312"/>
      <c r="O102" s="312"/>
      <c r="P102" s="312"/>
      <c r="Q102" s="708"/>
    </row>
    <row r="103" spans="2:17" ht="15" customHeight="1" outlineLevel="1" x14ac:dyDescent="0.2">
      <c r="B103" s="162">
        <v>96</v>
      </c>
      <c r="C103" s="1135"/>
      <c r="D103" s="1136"/>
      <c r="E103" s="1136"/>
      <c r="F103" s="1136"/>
      <c r="G103" s="1136"/>
      <c r="H103" s="163"/>
      <c r="I103" s="307"/>
      <c r="J103" s="437">
        <f t="shared" si="1"/>
        <v>0</v>
      </c>
      <c r="K103" s="312"/>
      <c r="L103" s="312"/>
      <c r="M103" s="312"/>
      <c r="N103" s="312"/>
      <c r="O103" s="312"/>
      <c r="P103" s="312"/>
      <c r="Q103" s="708"/>
    </row>
    <row r="104" spans="2:17" ht="15" customHeight="1" outlineLevel="1" x14ac:dyDescent="0.2">
      <c r="B104" s="160">
        <v>97</v>
      </c>
      <c r="C104" s="1135"/>
      <c r="D104" s="1136"/>
      <c r="E104" s="1136"/>
      <c r="F104" s="1136"/>
      <c r="G104" s="1136"/>
      <c r="H104" s="163"/>
      <c r="I104" s="307"/>
      <c r="J104" s="437">
        <f t="shared" si="1"/>
        <v>0</v>
      </c>
      <c r="K104" s="312"/>
      <c r="L104" s="312"/>
      <c r="M104" s="312"/>
      <c r="N104" s="312"/>
      <c r="O104" s="312"/>
      <c r="P104" s="312"/>
      <c r="Q104" s="708"/>
    </row>
    <row r="105" spans="2:17" ht="15" customHeight="1" outlineLevel="1" x14ac:dyDescent="0.2">
      <c r="B105" s="162">
        <v>98</v>
      </c>
      <c r="C105" s="1135"/>
      <c r="D105" s="1136"/>
      <c r="E105" s="1136"/>
      <c r="F105" s="1136"/>
      <c r="G105" s="1136"/>
      <c r="H105" s="163"/>
      <c r="I105" s="307"/>
      <c r="J105" s="437">
        <f t="shared" si="1"/>
        <v>0</v>
      </c>
      <c r="K105" s="312"/>
      <c r="L105" s="312"/>
      <c r="M105" s="312"/>
      <c r="N105" s="312"/>
      <c r="O105" s="312"/>
      <c r="P105" s="312"/>
      <c r="Q105" s="708"/>
    </row>
    <row r="106" spans="2:17" ht="15" customHeight="1" outlineLevel="1" x14ac:dyDescent="0.2">
      <c r="B106" s="160">
        <v>99</v>
      </c>
      <c r="C106" s="1135"/>
      <c r="D106" s="1136"/>
      <c r="E106" s="1136"/>
      <c r="F106" s="1136"/>
      <c r="G106" s="1136"/>
      <c r="H106" s="163"/>
      <c r="I106" s="307"/>
      <c r="J106" s="437">
        <f t="shared" si="1"/>
        <v>0</v>
      </c>
      <c r="K106" s="312"/>
      <c r="L106" s="312"/>
      <c r="M106" s="312"/>
      <c r="N106" s="312"/>
      <c r="O106" s="312"/>
      <c r="P106" s="312"/>
      <c r="Q106" s="708"/>
    </row>
    <row r="107" spans="2:17" ht="15" customHeight="1" outlineLevel="1" x14ac:dyDescent="0.2">
      <c r="B107" s="162">
        <v>100</v>
      </c>
      <c r="C107" s="1135"/>
      <c r="D107" s="1136"/>
      <c r="E107" s="1136"/>
      <c r="F107" s="1136"/>
      <c r="G107" s="1136"/>
      <c r="H107" s="163"/>
      <c r="I107" s="307"/>
      <c r="J107" s="437">
        <f t="shared" si="1"/>
        <v>0</v>
      </c>
      <c r="K107" s="312"/>
      <c r="L107" s="312"/>
      <c r="M107" s="312"/>
      <c r="N107" s="312"/>
      <c r="O107" s="312"/>
      <c r="P107" s="312"/>
      <c r="Q107" s="708"/>
    </row>
    <row r="108" spans="2:17" x14ac:dyDescent="0.2">
      <c r="B108" s="160"/>
      <c r="C108" s="1220" t="s">
        <v>282</v>
      </c>
      <c r="D108" s="1221"/>
      <c r="E108" s="1221"/>
      <c r="F108" s="1221"/>
      <c r="G108" s="1221"/>
      <c r="H108" s="164">
        <v>20</v>
      </c>
      <c r="I108" s="307"/>
      <c r="J108" s="437">
        <f>IFERROR(IF(INDEX(K108:P108,1,MATCH(SMALL($K$110:$P$110,1),$K$110:$P$110,0))&gt;0,INDEX(K108:P108,1,MATCH(SMALL($K$110:$P$110,1),$K$110:$P$110,0)),IF(INDEX(K108:P108,1,MATCH(SMALL($K$110:$P$110,2),$K$110:$P$110,0))&gt;0,INDEX(K108:P108,1,MATCH(SMALL($K$110:$P$110,2),$K$110:$P$110,0)),IF(INDEX(K108:P108,1,MATCH(SMALL($K$110:$P$110,3),$K$110:$P$110,0))&gt;0,INDEX(K108:P108,1,MATCH(SMALL($K$110:$P$110,3),$K$110:$P$110,0)),IF(INDEX(K108:P108,1,MATCH(SMALL($K$110:$P$110,4),$K$110:$P$110,0))&gt;0,INDEX(K108:P108,1,MATCH(SMALL($K$110:$P$110,4),$K$110:$P$110,0)),IF(INDEX(K108:P108,1,MATCH(SMALL($K$110:$P$110,5),$K$110:$P$110,0))&gt;0,INDEX(K108:P108,1,MATCH(SMALL($K$110:$P$110,5),$K$110:$P$110,0)),INDEX(K108:P108,1,MATCH(SMALL($K$110:$P$110,6),$K$110:$P$110,0))))))),0)</f>
        <v>0</v>
      </c>
      <c r="K108" s="312"/>
      <c r="L108" s="312"/>
      <c r="M108" s="312"/>
      <c r="N108" s="312"/>
      <c r="O108" s="312"/>
      <c r="P108" s="312"/>
    </row>
    <row r="109" spans="2:17" s="442" customFormat="1" ht="15" customHeight="1" x14ac:dyDescent="0.15">
      <c r="B109" s="448"/>
      <c r="C109" s="1000" t="s">
        <v>910</v>
      </c>
      <c r="D109" s="1000"/>
      <c r="E109" s="1000"/>
      <c r="F109" s="1000"/>
      <c r="G109" s="1000"/>
      <c r="H109" s="1000"/>
      <c r="I109" s="1000"/>
      <c r="J109" s="1000"/>
      <c r="K109" s="452" t="s">
        <v>899</v>
      </c>
      <c r="L109" s="452" t="s">
        <v>908</v>
      </c>
      <c r="M109" s="452" t="s">
        <v>909</v>
      </c>
      <c r="N109" s="452" t="s">
        <v>924</v>
      </c>
      <c r="O109" s="452" t="s">
        <v>925</v>
      </c>
      <c r="P109" s="452" t="s">
        <v>926</v>
      </c>
    </row>
    <row r="110" spans="2:17" s="442" customFormat="1" ht="15" customHeight="1" x14ac:dyDescent="0.15">
      <c r="B110" s="1001" t="s">
        <v>1329</v>
      </c>
      <c r="C110" s="1002"/>
      <c r="D110" s="1002"/>
      <c r="E110" s="1002"/>
      <c r="F110" s="1002"/>
      <c r="G110" s="1002"/>
      <c r="H110" s="1002"/>
      <c r="I110" s="1002"/>
      <c r="J110" s="1003"/>
      <c r="K110" s="727" t="str">
        <f>IF(SUMPRODUCT(($I$8:$I$108)*(K8:K108))=0,"-",SUMPRODUCT(($I$8:$I$108)*(K8:K108)))</f>
        <v>-</v>
      </c>
      <c r="L110" s="727" t="str">
        <f t="shared" ref="L110:P110" si="2">IF(SUMPRODUCT(($I$8:$I$108)*(L8:L108))=0,"-",SUMPRODUCT(($I$8:$I$108)*(L8:L108)))</f>
        <v>-</v>
      </c>
      <c r="M110" s="727" t="str">
        <f t="shared" si="2"/>
        <v>-</v>
      </c>
      <c r="N110" s="727" t="str">
        <f t="shared" si="2"/>
        <v>-</v>
      </c>
      <c r="O110" s="727" t="str">
        <f t="shared" si="2"/>
        <v>-</v>
      </c>
      <c r="P110" s="727" t="str">
        <f t="shared" si="2"/>
        <v>-</v>
      </c>
    </row>
    <row r="111" spans="2:17" s="442" customFormat="1" ht="15" customHeight="1" x14ac:dyDescent="0.15">
      <c r="B111" s="1001" t="s">
        <v>900</v>
      </c>
      <c r="C111" s="1002"/>
      <c r="D111" s="1002"/>
      <c r="E111" s="1002"/>
      <c r="F111" s="1002"/>
      <c r="G111" s="1002"/>
      <c r="H111" s="1002"/>
      <c r="I111" s="1002"/>
      <c r="J111" s="1003"/>
      <c r="K111" s="465"/>
      <c r="L111" s="465"/>
      <c r="M111" s="465"/>
      <c r="N111" s="465"/>
      <c r="O111" s="465"/>
      <c r="P111" s="465"/>
    </row>
    <row r="112" spans="2:17" s="442" customFormat="1" ht="15" customHeight="1" x14ac:dyDescent="0.15">
      <c r="B112" s="1001" t="s">
        <v>901</v>
      </c>
      <c r="C112" s="1002"/>
      <c r="D112" s="1002"/>
      <c r="E112" s="1002"/>
      <c r="F112" s="1002"/>
      <c r="G112" s="1002"/>
      <c r="H112" s="1002"/>
      <c r="I112" s="1002"/>
      <c r="J112" s="1003"/>
      <c r="K112" s="466"/>
      <c r="L112" s="466"/>
      <c r="M112" s="466"/>
      <c r="N112" s="466"/>
      <c r="O112" s="466"/>
      <c r="P112" s="466"/>
    </row>
    <row r="113" spans="2:17" s="442" customFormat="1" ht="15" customHeight="1" x14ac:dyDescent="0.15">
      <c r="B113" s="1001" t="s">
        <v>902</v>
      </c>
      <c r="C113" s="1002"/>
      <c r="D113" s="1002"/>
      <c r="E113" s="1002"/>
      <c r="F113" s="1002"/>
      <c r="G113" s="1002"/>
      <c r="H113" s="1002"/>
      <c r="I113" s="1002"/>
      <c r="J113" s="1003"/>
      <c r="K113" s="467"/>
      <c r="L113" s="467"/>
      <c r="M113" s="467"/>
      <c r="N113" s="467"/>
      <c r="O113" s="467"/>
      <c r="P113" s="467"/>
    </row>
    <row r="114" spans="2:17" s="442" customFormat="1" ht="15" customHeight="1" x14ac:dyDescent="0.15">
      <c r="B114" s="1001" t="s">
        <v>903</v>
      </c>
      <c r="C114" s="1002"/>
      <c r="D114" s="1002"/>
      <c r="E114" s="1002"/>
      <c r="F114" s="1002"/>
      <c r="G114" s="1002"/>
      <c r="H114" s="1002"/>
      <c r="I114" s="1002"/>
      <c r="J114" s="1003"/>
      <c r="K114" s="467"/>
      <c r="L114" s="467"/>
      <c r="M114" s="467"/>
      <c r="N114" s="467"/>
      <c r="O114" s="467"/>
      <c r="P114" s="467"/>
    </row>
    <row r="115" spans="2:17" s="442" customFormat="1" ht="15" customHeight="1" x14ac:dyDescent="0.15">
      <c r="B115" s="1001" t="s">
        <v>904</v>
      </c>
      <c r="C115" s="1002"/>
      <c r="D115" s="1002"/>
      <c r="E115" s="1002"/>
      <c r="F115" s="1002"/>
      <c r="G115" s="1002"/>
      <c r="H115" s="1002"/>
      <c r="I115" s="1002"/>
      <c r="J115" s="1003"/>
      <c r="K115" s="465"/>
      <c r="L115" s="465"/>
      <c r="M115" s="465"/>
      <c r="N115" s="465"/>
      <c r="O115" s="465"/>
      <c r="P115" s="465"/>
    </row>
    <row r="116" spans="2:17" s="442" customFormat="1" x14ac:dyDescent="0.15">
      <c r="B116" s="1001" t="s">
        <v>905</v>
      </c>
      <c r="C116" s="1002"/>
      <c r="D116" s="1002"/>
      <c r="E116" s="1002"/>
      <c r="F116" s="1002"/>
      <c r="G116" s="1002"/>
      <c r="H116" s="1002"/>
      <c r="I116" s="1002"/>
      <c r="J116" s="1003"/>
      <c r="K116" s="468"/>
      <c r="L116" s="468"/>
      <c r="M116" s="468"/>
      <c r="N116" s="468"/>
      <c r="O116" s="468"/>
      <c r="P116" s="468"/>
    </row>
    <row r="117" spans="2:17" s="442" customFormat="1" x14ac:dyDescent="0.15">
      <c r="B117" s="1001" t="s">
        <v>906</v>
      </c>
      <c r="C117" s="1002"/>
      <c r="D117" s="1002"/>
      <c r="E117" s="1002"/>
      <c r="F117" s="1002"/>
      <c r="G117" s="1002"/>
      <c r="H117" s="1002"/>
      <c r="I117" s="1002"/>
      <c r="J117" s="1003"/>
      <c r="K117" s="469"/>
      <c r="L117" s="469"/>
      <c r="M117" s="469"/>
      <c r="N117" s="469"/>
      <c r="O117" s="469"/>
      <c r="P117" s="469"/>
    </row>
    <row r="118" spans="2:17" s="485" customFormat="1" ht="15" customHeight="1" x14ac:dyDescent="0.15">
      <c r="B118" s="1147" t="s">
        <v>907</v>
      </c>
      <c r="C118" s="1148"/>
      <c r="D118" s="1148"/>
      <c r="E118" s="1148"/>
      <c r="F118" s="1148"/>
      <c r="G118" s="1148"/>
      <c r="H118" s="1148"/>
      <c r="I118" s="1148"/>
      <c r="J118" s="1149"/>
      <c r="K118" s="1090" t="s">
        <v>1333</v>
      </c>
      <c r="L118" s="1090"/>
      <c r="M118" s="1090"/>
      <c r="N118" s="1090" t="s">
        <v>1333</v>
      </c>
      <c r="O118" s="1090"/>
      <c r="P118" s="1090"/>
    </row>
    <row r="119" spans="2:17" x14ac:dyDescent="0.2">
      <c r="B119" s="1139" t="s">
        <v>285</v>
      </c>
      <c r="C119" s="1140"/>
      <c r="D119" s="1140"/>
      <c r="E119" s="1140"/>
      <c r="F119" s="1140"/>
      <c r="G119" s="1140"/>
      <c r="H119" s="1140"/>
      <c r="I119" s="1140"/>
      <c r="J119" s="1141"/>
      <c r="K119" s="480" t="s">
        <v>899</v>
      </c>
      <c r="L119" s="480" t="s">
        <v>908</v>
      </c>
      <c r="M119" s="480" t="s">
        <v>909</v>
      </c>
      <c r="N119" s="480" t="s">
        <v>924</v>
      </c>
      <c r="O119" s="480" t="s">
        <v>925</v>
      </c>
      <c r="P119" s="480" t="s">
        <v>926</v>
      </c>
    </row>
    <row r="120" spans="2:17" ht="32" x14ac:dyDescent="0.2">
      <c r="B120" s="303"/>
      <c r="C120" s="1145" t="s">
        <v>287</v>
      </c>
      <c r="D120" s="1145"/>
      <c r="E120" s="1145"/>
      <c r="F120" s="1145"/>
      <c r="G120" s="1146"/>
      <c r="H120" s="118" t="s">
        <v>16</v>
      </c>
      <c r="I120" s="290" t="s">
        <v>288</v>
      </c>
      <c r="J120" s="290" t="s">
        <v>929</v>
      </c>
      <c r="K120" s="290" t="s">
        <v>929</v>
      </c>
      <c r="L120" s="290" t="s">
        <v>929</v>
      </c>
      <c r="M120" s="290" t="s">
        <v>929</v>
      </c>
      <c r="N120" s="290" t="s">
        <v>929</v>
      </c>
      <c r="O120" s="290" t="s">
        <v>929</v>
      </c>
      <c r="P120" s="290" t="s">
        <v>929</v>
      </c>
    </row>
    <row r="121" spans="2:17" ht="15" customHeight="1" x14ac:dyDescent="0.2">
      <c r="B121" s="160">
        <v>1</v>
      </c>
      <c r="C121" s="1142"/>
      <c r="D121" s="1142"/>
      <c r="E121" s="1142"/>
      <c r="F121" s="1142"/>
      <c r="G121" s="1135"/>
      <c r="H121" s="616"/>
      <c r="I121" s="306"/>
      <c r="J121" s="437">
        <f>IFERROR(IF(INDEX(K121:P121,1,MATCH(SMALL($K$127:$P$127,1),$K$127:$P$127,0))&gt;0,INDEX(K121:P121,1,MATCH(SMALL($K$127:$P$127,1),$K$127:$P$127,0)),IF(INDEX(K121:P121,1,MATCH(SMALL($K$127:$P$127,2),$K$127:$P$127,0))&gt;0,INDEX(K121:P121,1,MATCH(SMALL($K$127:$P$127,2),$K$127:$P$127,0)),IF(INDEX(K121:P121,1,MATCH(SMALL($K$127:$P$127,3),$K$127:$P$127,0))&gt;0,INDEX(K121:P121,1,MATCH(SMALL($K$127:$P$127,3),$K$127:$P$127,0)),IF(INDEX(K121:P121,1,MATCH(SMALL($K$127:$P$127,4),$K$127:$P$127,0))&gt;0,INDEX(K121:P121,1,MATCH(SMALL($K$127:$P$127,4),$K$127:$P$127,0)),IF(INDEX(K121:P121,1,MATCH(SMALL($K$127:$P$127,5),$K$127:$P$127,0))&gt;0,INDEX(K121:P121,1,MATCH(SMALL($K$127:$P$127,5),$K$127:$P$127,0)),INDEX(K121:P121,1,MATCH(SMALL($K$127:$P$127,6),$K$127:$P$127,0))))))),0)</f>
        <v>0</v>
      </c>
      <c r="K121" s="312"/>
      <c r="L121" s="312"/>
      <c r="M121" s="312"/>
      <c r="N121" s="312"/>
      <c r="O121" s="312"/>
      <c r="P121" s="312"/>
    </row>
    <row r="122" spans="2:17" ht="15" customHeight="1" x14ac:dyDescent="0.2">
      <c r="B122" s="162">
        <v>2</v>
      </c>
      <c r="C122" s="1142"/>
      <c r="D122" s="1142"/>
      <c r="E122" s="1142"/>
      <c r="F122" s="1142"/>
      <c r="G122" s="1135"/>
      <c r="H122" s="171"/>
      <c r="I122" s="307"/>
      <c r="J122" s="437">
        <f t="shared" ref="J122:J125" si="3">IFERROR(IF(INDEX(K122:P122,1,MATCH(SMALL($K$127:$P$127,1),$K$127:$P$127,0))&gt;0,INDEX(K122:P122,1,MATCH(SMALL($K$127:$P$127,1),$K$127:$P$127,0)),IF(INDEX(K122:P122,1,MATCH(SMALL($K$127:$P$127,2),$K$127:$P$127,0))&gt;0,INDEX(K122:P122,1,MATCH(SMALL($K$127:$P$127,2),$K$127:$P$127,0)),IF(INDEX(K122:P122,1,MATCH(SMALL($K$127:$P$127,3),$K$127:$P$127,0))&gt;0,INDEX(K122:P122,1,MATCH(SMALL($K$127:$P$127,3),$K$127:$P$127,0)),IF(INDEX(K122:P122,1,MATCH(SMALL($K$127:$P$127,4),$K$127:$P$127,0))&gt;0,INDEX(K122:P122,1,MATCH(SMALL($K$127:$P$127,4),$K$127:$P$127,0)),IF(INDEX(K122:P122,1,MATCH(SMALL($K$127:$P$127,5),$K$127:$P$127,0))&gt;0,INDEX(K122:P122,1,MATCH(SMALL($K$127:$P$127,5),$K$127:$P$127,0)),INDEX(K122:P122,1,MATCH(SMALL($K$127:$P$127,6),$K$127:$P$127,0))))))),0)</f>
        <v>0</v>
      </c>
      <c r="K122" s="312"/>
      <c r="L122" s="312"/>
      <c r="M122" s="312"/>
      <c r="N122" s="312"/>
      <c r="O122" s="312"/>
      <c r="P122" s="312"/>
    </row>
    <row r="123" spans="2:17" ht="15" customHeight="1" x14ac:dyDescent="0.2">
      <c r="B123" s="160">
        <v>3</v>
      </c>
      <c r="C123" s="1142"/>
      <c r="D123" s="1142"/>
      <c r="E123" s="1142"/>
      <c r="F123" s="1142"/>
      <c r="G123" s="1135"/>
      <c r="H123" s="171"/>
      <c r="I123" s="307"/>
      <c r="J123" s="437">
        <f t="shared" si="3"/>
        <v>0</v>
      </c>
      <c r="K123" s="312"/>
      <c r="L123" s="312"/>
      <c r="M123" s="312"/>
      <c r="N123" s="312"/>
      <c r="O123" s="312"/>
      <c r="P123" s="312"/>
    </row>
    <row r="124" spans="2:17" ht="15" customHeight="1" x14ac:dyDescent="0.2">
      <c r="B124" s="162">
        <v>4</v>
      </c>
      <c r="C124" s="1142"/>
      <c r="D124" s="1142"/>
      <c r="E124" s="1142"/>
      <c r="F124" s="1142"/>
      <c r="G124" s="1135"/>
      <c r="H124" s="171"/>
      <c r="I124" s="307"/>
      <c r="J124" s="437">
        <f t="shared" si="3"/>
        <v>0</v>
      </c>
      <c r="K124" s="312"/>
      <c r="L124" s="312"/>
      <c r="M124" s="312"/>
      <c r="N124" s="312"/>
      <c r="O124" s="312"/>
      <c r="P124" s="312"/>
    </row>
    <row r="125" spans="2:17" ht="15" customHeight="1" x14ac:dyDescent="0.2">
      <c r="B125" s="160">
        <v>5</v>
      </c>
      <c r="C125" s="1142"/>
      <c r="D125" s="1142"/>
      <c r="E125" s="1142"/>
      <c r="F125" s="1142"/>
      <c r="G125" s="1135"/>
      <c r="H125" s="171"/>
      <c r="I125" s="307"/>
      <c r="J125" s="437">
        <f t="shared" si="3"/>
        <v>0</v>
      </c>
      <c r="K125" s="312"/>
      <c r="L125" s="312"/>
      <c r="M125" s="312"/>
      <c r="N125" s="312"/>
      <c r="O125" s="312"/>
      <c r="P125" s="312"/>
    </row>
    <row r="126" spans="2:17" s="442" customFormat="1" ht="15" customHeight="1" x14ac:dyDescent="0.15">
      <c r="B126" s="448"/>
      <c r="C126" s="1000" t="s">
        <v>910</v>
      </c>
      <c r="D126" s="1000"/>
      <c r="E126" s="1000"/>
      <c r="F126" s="1000"/>
      <c r="G126" s="1000"/>
      <c r="H126" s="1000"/>
      <c r="I126" s="1000"/>
      <c r="J126" s="1000"/>
      <c r="K126" s="452" t="s">
        <v>899</v>
      </c>
      <c r="L126" s="452" t="s">
        <v>908</v>
      </c>
      <c r="M126" s="452" t="s">
        <v>909</v>
      </c>
      <c r="N126" s="452" t="s">
        <v>924</v>
      </c>
      <c r="O126" s="452" t="s">
        <v>925</v>
      </c>
      <c r="P126" s="452" t="s">
        <v>926</v>
      </c>
    </row>
    <row r="127" spans="2:17" s="442" customFormat="1" ht="15" customHeight="1" x14ac:dyDescent="0.15">
      <c r="B127" s="1001" t="s">
        <v>1329</v>
      </c>
      <c r="C127" s="1002"/>
      <c r="D127" s="1002"/>
      <c r="E127" s="1002"/>
      <c r="F127" s="1002"/>
      <c r="G127" s="1002"/>
      <c r="H127" s="1002"/>
      <c r="I127" s="1002"/>
      <c r="J127" s="1003"/>
      <c r="K127" s="727" t="str">
        <f>IF(SUMPRODUCT(($H$121:$H$125)*($I$121:$I$125)*(K121:K125))=0,"-",SUMPRODUCT(($H$121:$H$125)*($I$121:$I$125)*(K121:K125)))</f>
        <v>-</v>
      </c>
      <c r="L127" s="727" t="str">
        <f t="shared" ref="L127:P127" si="4">IF(SUMPRODUCT(($H$121:$H$125)*($I$121:$I$125)*(L121:L125))=0,"-",SUMPRODUCT(($H$121:$H$125)*($I$121:$I$125)*(L121:L125)))</f>
        <v>-</v>
      </c>
      <c r="M127" s="727" t="str">
        <f t="shared" si="4"/>
        <v>-</v>
      </c>
      <c r="N127" s="727" t="str">
        <f t="shared" si="4"/>
        <v>-</v>
      </c>
      <c r="O127" s="727" t="str">
        <f t="shared" si="4"/>
        <v>-</v>
      </c>
      <c r="P127" s="727" t="str">
        <f t="shared" si="4"/>
        <v>-</v>
      </c>
      <c r="Q127" s="628"/>
    </row>
    <row r="128" spans="2:17" s="442" customFormat="1" ht="15" customHeight="1" x14ac:dyDescent="0.15">
      <c r="B128" s="1001" t="s">
        <v>900</v>
      </c>
      <c r="C128" s="1002"/>
      <c r="D128" s="1002"/>
      <c r="E128" s="1002"/>
      <c r="F128" s="1002"/>
      <c r="G128" s="1002"/>
      <c r="H128" s="1002"/>
      <c r="I128" s="1002"/>
      <c r="J128" s="1003"/>
      <c r="K128" s="465"/>
      <c r="L128" s="465"/>
      <c r="M128" s="465"/>
      <c r="N128" s="465"/>
      <c r="O128" s="465"/>
      <c r="P128" s="465"/>
      <c r="Q128" s="628"/>
    </row>
    <row r="129" spans="2:17" s="442" customFormat="1" ht="15" customHeight="1" x14ac:dyDescent="0.15">
      <c r="B129" s="1001" t="s">
        <v>901</v>
      </c>
      <c r="C129" s="1002"/>
      <c r="D129" s="1002"/>
      <c r="E129" s="1002"/>
      <c r="F129" s="1002"/>
      <c r="G129" s="1002"/>
      <c r="H129" s="1002"/>
      <c r="I129" s="1002"/>
      <c r="J129" s="1003"/>
      <c r="K129" s="466"/>
      <c r="L129" s="466"/>
      <c r="M129" s="466"/>
      <c r="N129" s="466"/>
      <c r="O129" s="466"/>
      <c r="P129" s="466"/>
      <c r="Q129" s="628"/>
    </row>
    <row r="130" spans="2:17" s="442" customFormat="1" ht="15" customHeight="1" x14ac:dyDescent="0.15">
      <c r="B130" s="1001" t="s">
        <v>902</v>
      </c>
      <c r="C130" s="1002"/>
      <c r="D130" s="1002"/>
      <c r="E130" s="1002"/>
      <c r="F130" s="1002"/>
      <c r="G130" s="1002"/>
      <c r="H130" s="1002"/>
      <c r="I130" s="1002"/>
      <c r="J130" s="1003"/>
      <c r="K130" s="467"/>
      <c r="L130" s="467"/>
      <c r="M130" s="467"/>
      <c r="N130" s="467"/>
      <c r="O130" s="467"/>
      <c r="P130" s="467"/>
      <c r="Q130" s="628"/>
    </row>
    <row r="131" spans="2:17" s="442" customFormat="1" ht="15" customHeight="1" x14ac:dyDescent="0.15">
      <c r="B131" s="1001" t="s">
        <v>903</v>
      </c>
      <c r="C131" s="1002"/>
      <c r="D131" s="1002"/>
      <c r="E131" s="1002"/>
      <c r="F131" s="1002"/>
      <c r="G131" s="1002"/>
      <c r="H131" s="1002"/>
      <c r="I131" s="1002"/>
      <c r="J131" s="1003"/>
      <c r="K131" s="467"/>
      <c r="L131" s="467"/>
      <c r="M131" s="467"/>
      <c r="N131" s="467"/>
      <c r="O131" s="467"/>
      <c r="P131" s="467"/>
      <c r="Q131" s="628"/>
    </row>
    <row r="132" spans="2:17" s="442" customFormat="1" ht="15" customHeight="1" x14ac:dyDescent="0.15">
      <c r="B132" s="1001" t="s">
        <v>904</v>
      </c>
      <c r="C132" s="1002"/>
      <c r="D132" s="1002"/>
      <c r="E132" s="1002"/>
      <c r="F132" s="1002"/>
      <c r="G132" s="1002"/>
      <c r="H132" s="1002"/>
      <c r="I132" s="1002"/>
      <c r="J132" s="1003"/>
      <c r="K132" s="465"/>
      <c r="L132" s="465"/>
      <c r="M132" s="465"/>
      <c r="N132" s="465"/>
      <c r="O132" s="465"/>
      <c r="P132" s="465"/>
      <c r="Q132" s="628"/>
    </row>
    <row r="133" spans="2:17" s="442" customFormat="1" x14ac:dyDescent="0.15">
      <c r="B133" s="1001" t="s">
        <v>905</v>
      </c>
      <c r="C133" s="1002"/>
      <c r="D133" s="1002"/>
      <c r="E133" s="1002"/>
      <c r="F133" s="1002"/>
      <c r="G133" s="1002"/>
      <c r="H133" s="1002"/>
      <c r="I133" s="1002"/>
      <c r="J133" s="1003"/>
      <c r="K133" s="468"/>
      <c r="L133" s="468"/>
      <c r="M133" s="468"/>
      <c r="N133" s="468"/>
      <c r="O133" s="468"/>
      <c r="P133" s="468"/>
      <c r="Q133" s="628"/>
    </row>
    <row r="134" spans="2:17" s="442" customFormat="1" x14ac:dyDescent="0.15">
      <c r="B134" s="1001" t="s">
        <v>906</v>
      </c>
      <c r="C134" s="1002"/>
      <c r="D134" s="1002"/>
      <c r="E134" s="1002"/>
      <c r="F134" s="1002"/>
      <c r="G134" s="1002"/>
      <c r="H134" s="1002"/>
      <c r="I134" s="1002"/>
      <c r="J134" s="1003"/>
      <c r="K134" s="469"/>
      <c r="L134" s="469"/>
      <c r="M134" s="469"/>
      <c r="N134" s="469"/>
      <c r="O134" s="469"/>
      <c r="P134" s="469"/>
      <c r="Q134" s="628"/>
    </row>
    <row r="135" spans="2:17" s="485" customFormat="1" ht="15" customHeight="1" x14ac:dyDescent="0.15">
      <c r="B135" s="1147" t="s">
        <v>907</v>
      </c>
      <c r="C135" s="1148"/>
      <c r="D135" s="1148"/>
      <c r="E135" s="1148"/>
      <c r="F135" s="1148"/>
      <c r="G135" s="1148"/>
      <c r="H135" s="1148"/>
      <c r="I135" s="1148"/>
      <c r="J135" s="1149"/>
      <c r="K135" s="1090" t="s">
        <v>1333</v>
      </c>
      <c r="L135" s="1090"/>
      <c r="M135" s="1090"/>
      <c r="N135" s="1090" t="s">
        <v>1333</v>
      </c>
      <c r="O135" s="1090"/>
      <c r="P135" s="1090"/>
    </row>
    <row r="136" spans="2:17" ht="15" customHeight="1" x14ac:dyDescent="0.2">
      <c r="B136" s="1139" t="s">
        <v>293</v>
      </c>
      <c r="C136" s="1140"/>
      <c r="D136" s="1140"/>
      <c r="E136" s="1140"/>
      <c r="F136" s="1140"/>
      <c r="G136" s="1140"/>
      <c r="H136" s="1140"/>
      <c r="I136" s="1140"/>
      <c r="J136" s="1141"/>
      <c r="K136" s="480" t="s">
        <v>899</v>
      </c>
      <c r="L136" s="480" t="s">
        <v>908</v>
      </c>
      <c r="M136" s="480" t="s">
        <v>909</v>
      </c>
      <c r="N136" s="480" t="s">
        <v>924</v>
      </c>
      <c r="O136" s="480" t="s">
        <v>925</v>
      </c>
      <c r="P136" s="480" t="s">
        <v>926</v>
      </c>
    </row>
    <row r="137" spans="2:17" ht="15" customHeight="1" x14ac:dyDescent="0.2">
      <c r="B137" s="303"/>
      <c r="C137" s="1133" t="s">
        <v>172</v>
      </c>
      <c r="D137" s="1133"/>
      <c r="E137" s="1133"/>
      <c r="F137" s="1133"/>
      <c r="G137" s="1133"/>
      <c r="H137" s="1134"/>
      <c r="I137" s="290" t="s">
        <v>16</v>
      </c>
      <c r="J137" s="290" t="s">
        <v>928</v>
      </c>
      <c r="K137" s="290" t="s">
        <v>911</v>
      </c>
      <c r="L137" s="290" t="s">
        <v>911</v>
      </c>
      <c r="M137" s="290" t="s">
        <v>911</v>
      </c>
      <c r="N137" s="290" t="s">
        <v>911</v>
      </c>
      <c r="O137" s="290" t="s">
        <v>911</v>
      </c>
      <c r="P137" s="290" t="s">
        <v>911</v>
      </c>
    </row>
    <row r="138" spans="2:17" ht="15" customHeight="1" x14ac:dyDescent="0.2">
      <c r="B138" s="172">
        <v>1</v>
      </c>
      <c r="C138" s="1150"/>
      <c r="D138" s="1151"/>
      <c r="E138" s="1151"/>
      <c r="F138" s="1151"/>
      <c r="G138" s="1151"/>
      <c r="H138" s="1152"/>
      <c r="I138" s="172"/>
      <c r="J138" s="476">
        <f>IFERROR(SMALL(K138:P138,1),0)</f>
        <v>0</v>
      </c>
      <c r="K138" s="723"/>
      <c r="L138" s="723"/>
      <c r="M138" s="723"/>
      <c r="N138" s="723"/>
      <c r="O138" s="723"/>
      <c r="P138" s="723"/>
    </row>
    <row r="139" spans="2:17" ht="15" customHeight="1" x14ac:dyDescent="0.2">
      <c r="B139" s="172">
        <v>2</v>
      </c>
      <c r="C139" s="1150"/>
      <c r="D139" s="1151"/>
      <c r="E139" s="1151"/>
      <c r="F139" s="1151"/>
      <c r="G139" s="1151"/>
      <c r="H139" s="1152"/>
      <c r="I139" s="172"/>
      <c r="J139" s="476">
        <f>IFERROR(SMALL(K139:P139,1),0)</f>
        <v>0</v>
      </c>
      <c r="K139" s="723"/>
      <c r="L139" s="723"/>
      <c r="M139" s="723"/>
      <c r="N139" s="723"/>
      <c r="O139" s="723"/>
      <c r="P139" s="723"/>
    </row>
    <row r="140" spans="2:17" ht="15" customHeight="1" x14ac:dyDescent="0.2">
      <c r="B140" s="172">
        <v>3</v>
      </c>
      <c r="C140" s="1150"/>
      <c r="D140" s="1151"/>
      <c r="E140" s="1151"/>
      <c r="F140" s="1151"/>
      <c r="G140" s="1151"/>
      <c r="H140" s="1152"/>
      <c r="I140" s="172"/>
      <c r="J140" s="476">
        <f>IFERROR(SMALL(K140:P140,1),0)</f>
        <v>0</v>
      </c>
      <c r="K140" s="723"/>
      <c r="L140" s="723"/>
      <c r="M140" s="723"/>
      <c r="N140" s="723"/>
      <c r="O140" s="723"/>
      <c r="P140" s="723"/>
    </row>
    <row r="141" spans="2:17" s="442" customFormat="1" ht="15" customHeight="1" x14ac:dyDescent="0.15">
      <c r="B141" s="448"/>
      <c r="C141" s="1000" t="s">
        <v>910</v>
      </c>
      <c r="D141" s="1000"/>
      <c r="E141" s="1000"/>
      <c r="F141" s="1000"/>
      <c r="G141" s="1000"/>
      <c r="H141" s="1000"/>
      <c r="I141" s="1000"/>
      <c r="J141" s="1000"/>
      <c r="K141" s="452" t="s">
        <v>899</v>
      </c>
      <c r="L141" s="452" t="s">
        <v>908</v>
      </c>
      <c r="M141" s="452" t="s">
        <v>909</v>
      </c>
      <c r="N141" s="452" t="s">
        <v>924</v>
      </c>
      <c r="O141" s="452" t="s">
        <v>925</v>
      </c>
      <c r="P141" s="452" t="s">
        <v>926</v>
      </c>
    </row>
    <row r="142" spans="2:17" s="442" customFormat="1" ht="15" customHeight="1" x14ac:dyDescent="0.15">
      <c r="B142" s="1001" t="s">
        <v>900</v>
      </c>
      <c r="C142" s="1002"/>
      <c r="D142" s="1002"/>
      <c r="E142" s="1002"/>
      <c r="F142" s="1002"/>
      <c r="G142" s="1002"/>
      <c r="H142" s="1002"/>
      <c r="I142" s="1002"/>
      <c r="J142" s="1003"/>
      <c r="K142" s="465"/>
      <c r="L142" s="465"/>
      <c r="M142" s="465"/>
      <c r="N142" s="465"/>
      <c r="O142" s="465"/>
      <c r="P142" s="465"/>
      <c r="Q142" s="628"/>
    </row>
    <row r="143" spans="2:17" s="442" customFormat="1" ht="15" customHeight="1" x14ac:dyDescent="0.15">
      <c r="B143" s="1001" t="s">
        <v>901</v>
      </c>
      <c r="C143" s="1002"/>
      <c r="D143" s="1002"/>
      <c r="E143" s="1002"/>
      <c r="F143" s="1002"/>
      <c r="G143" s="1002"/>
      <c r="H143" s="1002"/>
      <c r="I143" s="1002"/>
      <c r="J143" s="1003"/>
      <c r="K143" s="466"/>
      <c r="L143" s="466"/>
      <c r="M143" s="466"/>
      <c r="N143" s="466"/>
      <c r="O143" s="466"/>
      <c r="P143" s="466"/>
      <c r="Q143" s="628"/>
    </row>
    <row r="144" spans="2:17" s="442" customFormat="1" ht="15" customHeight="1" x14ac:dyDescent="0.15">
      <c r="B144" s="1001" t="s">
        <v>902</v>
      </c>
      <c r="C144" s="1002"/>
      <c r="D144" s="1002"/>
      <c r="E144" s="1002"/>
      <c r="F144" s="1002"/>
      <c r="G144" s="1002"/>
      <c r="H144" s="1002"/>
      <c r="I144" s="1002"/>
      <c r="J144" s="1003"/>
      <c r="K144" s="467"/>
      <c r="L144" s="467"/>
      <c r="M144" s="467"/>
      <c r="N144" s="467"/>
      <c r="O144" s="467"/>
      <c r="P144" s="467"/>
      <c r="Q144" s="628"/>
    </row>
    <row r="145" spans="2:17" s="442" customFormat="1" ht="15" customHeight="1" x14ac:dyDescent="0.15">
      <c r="B145" s="1001" t="s">
        <v>903</v>
      </c>
      <c r="C145" s="1002"/>
      <c r="D145" s="1002"/>
      <c r="E145" s="1002"/>
      <c r="F145" s="1002"/>
      <c r="G145" s="1002"/>
      <c r="H145" s="1002"/>
      <c r="I145" s="1002"/>
      <c r="J145" s="1003"/>
      <c r="K145" s="467"/>
      <c r="L145" s="467"/>
      <c r="M145" s="467"/>
      <c r="N145" s="467"/>
      <c r="O145" s="467"/>
      <c r="P145" s="467"/>
      <c r="Q145" s="628"/>
    </row>
    <row r="146" spans="2:17" s="442" customFormat="1" ht="15" customHeight="1" x14ac:dyDescent="0.15">
      <c r="B146" s="1001" t="s">
        <v>904</v>
      </c>
      <c r="C146" s="1002"/>
      <c r="D146" s="1002"/>
      <c r="E146" s="1002"/>
      <c r="F146" s="1002"/>
      <c r="G146" s="1002"/>
      <c r="H146" s="1002"/>
      <c r="I146" s="1002"/>
      <c r="J146" s="1003"/>
      <c r="K146" s="465"/>
      <c r="L146" s="465"/>
      <c r="M146" s="465"/>
      <c r="N146" s="465"/>
      <c r="O146" s="465"/>
      <c r="P146" s="465"/>
      <c r="Q146" s="628"/>
    </row>
    <row r="147" spans="2:17" s="442" customFormat="1" x14ac:dyDescent="0.15">
      <c r="B147" s="1001" t="s">
        <v>905</v>
      </c>
      <c r="C147" s="1002"/>
      <c r="D147" s="1002"/>
      <c r="E147" s="1002"/>
      <c r="F147" s="1002"/>
      <c r="G147" s="1002"/>
      <c r="H147" s="1002"/>
      <c r="I147" s="1002"/>
      <c r="J147" s="1003"/>
      <c r="K147" s="468"/>
      <c r="L147" s="468"/>
      <c r="M147" s="468"/>
      <c r="N147" s="468"/>
      <c r="O147" s="468"/>
      <c r="P147" s="468"/>
      <c r="Q147" s="628"/>
    </row>
    <row r="148" spans="2:17" s="442" customFormat="1" x14ac:dyDescent="0.15">
      <c r="B148" s="1001" t="s">
        <v>906</v>
      </c>
      <c r="C148" s="1002"/>
      <c r="D148" s="1002"/>
      <c r="E148" s="1002"/>
      <c r="F148" s="1002"/>
      <c r="G148" s="1002"/>
      <c r="H148" s="1002"/>
      <c r="I148" s="1002"/>
      <c r="J148" s="1003"/>
      <c r="K148" s="469"/>
      <c r="L148" s="469"/>
      <c r="M148" s="469"/>
      <c r="N148" s="469"/>
      <c r="O148" s="469"/>
      <c r="P148" s="469"/>
      <c r="Q148" s="628"/>
    </row>
    <row r="149" spans="2:17" s="485" customFormat="1" ht="15" customHeight="1" x14ac:dyDescent="0.15">
      <c r="B149" s="1147" t="s">
        <v>907</v>
      </c>
      <c r="C149" s="1148"/>
      <c r="D149" s="1148"/>
      <c r="E149" s="1148"/>
      <c r="F149" s="1148"/>
      <c r="G149" s="1148"/>
      <c r="H149" s="1148"/>
      <c r="I149" s="1148"/>
      <c r="J149" s="1149"/>
      <c r="K149" s="1090" t="s">
        <v>897</v>
      </c>
      <c r="L149" s="1090"/>
      <c r="M149" s="1090"/>
      <c r="N149" s="1090" t="s">
        <v>897</v>
      </c>
      <c r="O149" s="1090"/>
      <c r="P149" s="1090"/>
    </row>
    <row r="150" spans="2:17" ht="15" customHeight="1" x14ac:dyDescent="0.2">
      <c r="B150" s="1137" t="s">
        <v>698</v>
      </c>
      <c r="C150" s="1138"/>
      <c r="D150" s="1138"/>
      <c r="E150" s="1138"/>
      <c r="F150" s="1138"/>
      <c r="G150" s="1138"/>
      <c r="H150" s="1138"/>
      <c r="I150" s="1138"/>
      <c r="J150" s="1155"/>
      <c r="K150" s="321" t="s">
        <v>899</v>
      </c>
      <c r="L150" s="321" t="s">
        <v>908</v>
      </c>
      <c r="M150" s="321" t="s">
        <v>909</v>
      </c>
      <c r="N150" s="321" t="s">
        <v>924</v>
      </c>
      <c r="O150" s="321" t="s">
        <v>925</v>
      </c>
      <c r="P150" s="321" t="s">
        <v>926</v>
      </c>
    </row>
    <row r="151" spans="2:17" ht="15" customHeight="1" x14ac:dyDescent="0.2">
      <c r="B151" s="1132" t="s">
        <v>15</v>
      </c>
      <c r="C151" s="1133"/>
      <c r="D151" s="1133"/>
      <c r="E151" s="1133"/>
      <c r="F151" s="1133"/>
      <c r="G151" s="1133"/>
      <c r="H151" s="1134"/>
      <c r="I151" s="290" t="s">
        <v>16</v>
      </c>
      <c r="J151" s="290" t="s">
        <v>928</v>
      </c>
      <c r="K151" s="290" t="s">
        <v>911</v>
      </c>
      <c r="L151" s="290" t="s">
        <v>911</v>
      </c>
      <c r="M151" s="290" t="s">
        <v>911</v>
      </c>
      <c r="N151" s="290" t="s">
        <v>911</v>
      </c>
      <c r="O151" s="290" t="s">
        <v>911</v>
      </c>
      <c r="P151" s="290" t="s">
        <v>911</v>
      </c>
    </row>
    <row r="152" spans="2:17" ht="15" customHeight="1" x14ac:dyDescent="0.2">
      <c r="B152" s="172">
        <v>1</v>
      </c>
      <c r="C152" s="1150"/>
      <c r="D152" s="1151"/>
      <c r="E152" s="1151"/>
      <c r="F152" s="1151"/>
      <c r="G152" s="1151"/>
      <c r="H152" s="1152"/>
      <c r="I152" s="172"/>
      <c r="J152" s="476">
        <f>IFERROR(SMALL(K152:P152,1),0)</f>
        <v>0</v>
      </c>
      <c r="K152" s="723"/>
      <c r="L152" s="723"/>
      <c r="M152" s="723"/>
      <c r="N152" s="723"/>
      <c r="O152" s="723"/>
      <c r="P152" s="723"/>
    </row>
    <row r="153" spans="2:17" ht="15" customHeight="1" x14ac:dyDescent="0.2">
      <c r="B153" s="172">
        <v>2</v>
      </c>
      <c r="C153" s="1150"/>
      <c r="D153" s="1151"/>
      <c r="E153" s="1151"/>
      <c r="F153" s="1151"/>
      <c r="G153" s="1151"/>
      <c r="H153" s="1152"/>
      <c r="I153" s="172"/>
      <c r="J153" s="476">
        <f>IFERROR(SMALL(K153:P153,1),0)</f>
        <v>0</v>
      </c>
      <c r="K153" s="723"/>
      <c r="L153" s="723"/>
      <c r="M153" s="723"/>
      <c r="N153" s="723"/>
      <c r="O153" s="723"/>
      <c r="P153" s="723"/>
    </row>
    <row r="154" spans="2:17" ht="15" customHeight="1" x14ac:dyDescent="0.2">
      <c r="B154" s="172">
        <v>3</v>
      </c>
      <c r="C154" s="1150"/>
      <c r="D154" s="1151"/>
      <c r="E154" s="1151"/>
      <c r="F154" s="1151"/>
      <c r="G154" s="1151"/>
      <c r="H154" s="1152"/>
      <c r="I154" s="172"/>
      <c r="J154" s="476">
        <f>IFERROR(SMALL(K154:P154,1),0)</f>
        <v>0</v>
      </c>
      <c r="K154" s="723"/>
      <c r="L154" s="723"/>
      <c r="M154" s="723"/>
      <c r="N154" s="723"/>
      <c r="O154" s="723"/>
      <c r="P154" s="723"/>
    </row>
    <row r="155" spans="2:17" s="442" customFormat="1" ht="15" customHeight="1" x14ac:dyDescent="0.15">
      <c r="B155" s="448"/>
      <c r="C155" s="1000" t="s">
        <v>910</v>
      </c>
      <c r="D155" s="1000"/>
      <c r="E155" s="1000"/>
      <c r="F155" s="1000"/>
      <c r="G155" s="1000"/>
      <c r="H155" s="1000"/>
      <c r="I155" s="1000"/>
      <c r="J155" s="1000"/>
      <c r="K155" s="452" t="s">
        <v>899</v>
      </c>
      <c r="L155" s="452" t="s">
        <v>908</v>
      </c>
      <c r="M155" s="452" t="s">
        <v>909</v>
      </c>
      <c r="N155" s="452" t="s">
        <v>924</v>
      </c>
      <c r="O155" s="452" t="s">
        <v>925</v>
      </c>
      <c r="P155" s="452" t="s">
        <v>926</v>
      </c>
    </row>
    <row r="156" spans="2:17" s="442" customFormat="1" ht="15" customHeight="1" x14ac:dyDescent="0.15">
      <c r="B156" s="1001" t="s">
        <v>900</v>
      </c>
      <c r="C156" s="1002"/>
      <c r="D156" s="1002"/>
      <c r="E156" s="1002"/>
      <c r="F156" s="1002"/>
      <c r="G156" s="1002"/>
      <c r="H156" s="1002"/>
      <c r="I156" s="1002"/>
      <c r="J156" s="1003"/>
      <c r="K156" s="465"/>
      <c r="L156" s="465"/>
      <c r="M156" s="465"/>
      <c r="N156" s="465"/>
      <c r="O156" s="465"/>
      <c r="P156" s="465"/>
      <c r="Q156" s="628"/>
    </row>
    <row r="157" spans="2:17" s="442" customFormat="1" ht="15" customHeight="1" x14ac:dyDescent="0.15">
      <c r="B157" s="1001" t="s">
        <v>901</v>
      </c>
      <c r="C157" s="1002"/>
      <c r="D157" s="1002"/>
      <c r="E157" s="1002"/>
      <c r="F157" s="1002"/>
      <c r="G157" s="1002"/>
      <c r="H157" s="1002"/>
      <c r="I157" s="1002"/>
      <c r="J157" s="1003"/>
      <c r="K157" s="466"/>
      <c r="L157" s="466"/>
      <c r="M157" s="466"/>
      <c r="N157" s="466"/>
      <c r="O157" s="466"/>
      <c r="P157" s="466"/>
      <c r="Q157" s="628"/>
    </row>
    <row r="158" spans="2:17" s="442" customFormat="1" ht="15" customHeight="1" x14ac:dyDescent="0.15">
      <c r="B158" s="1001" t="s">
        <v>902</v>
      </c>
      <c r="C158" s="1002"/>
      <c r="D158" s="1002"/>
      <c r="E158" s="1002"/>
      <c r="F158" s="1002"/>
      <c r="G158" s="1002"/>
      <c r="H158" s="1002"/>
      <c r="I158" s="1002"/>
      <c r="J158" s="1003"/>
      <c r="K158" s="467"/>
      <c r="L158" s="467"/>
      <c r="M158" s="467"/>
      <c r="N158" s="467"/>
      <c r="O158" s="467"/>
      <c r="P158" s="467"/>
      <c r="Q158" s="628"/>
    </row>
    <row r="159" spans="2:17" s="442" customFormat="1" ht="15" customHeight="1" x14ac:dyDescent="0.15">
      <c r="B159" s="1001" t="s">
        <v>903</v>
      </c>
      <c r="C159" s="1002"/>
      <c r="D159" s="1002"/>
      <c r="E159" s="1002"/>
      <c r="F159" s="1002"/>
      <c r="G159" s="1002"/>
      <c r="H159" s="1002"/>
      <c r="I159" s="1002"/>
      <c r="J159" s="1003"/>
      <c r="K159" s="467"/>
      <c r="L159" s="467"/>
      <c r="M159" s="467"/>
      <c r="N159" s="467"/>
      <c r="O159" s="467"/>
      <c r="P159" s="467"/>
      <c r="Q159" s="628"/>
    </row>
    <row r="160" spans="2:17" s="442" customFormat="1" ht="15" customHeight="1" x14ac:dyDescent="0.15">
      <c r="B160" s="1001" t="s">
        <v>904</v>
      </c>
      <c r="C160" s="1002"/>
      <c r="D160" s="1002"/>
      <c r="E160" s="1002"/>
      <c r="F160" s="1002"/>
      <c r="G160" s="1002"/>
      <c r="H160" s="1002"/>
      <c r="I160" s="1002"/>
      <c r="J160" s="1003"/>
      <c r="K160" s="465"/>
      <c r="L160" s="465"/>
      <c r="M160" s="465"/>
      <c r="N160" s="465"/>
      <c r="O160" s="465"/>
      <c r="P160" s="465"/>
      <c r="Q160" s="628"/>
    </row>
    <row r="161" spans="2:17" s="442" customFormat="1" x14ac:dyDescent="0.15">
      <c r="B161" s="1001" t="s">
        <v>905</v>
      </c>
      <c r="C161" s="1002"/>
      <c r="D161" s="1002"/>
      <c r="E161" s="1002"/>
      <c r="F161" s="1002"/>
      <c r="G161" s="1002"/>
      <c r="H161" s="1002"/>
      <c r="I161" s="1002"/>
      <c r="J161" s="1003"/>
      <c r="K161" s="468"/>
      <c r="L161" s="468"/>
      <c r="M161" s="468"/>
      <c r="N161" s="468"/>
      <c r="O161" s="468"/>
      <c r="P161" s="468"/>
      <c r="Q161" s="628"/>
    </row>
    <row r="162" spans="2:17" s="442" customFormat="1" x14ac:dyDescent="0.15">
      <c r="B162" s="1001" t="s">
        <v>906</v>
      </c>
      <c r="C162" s="1002"/>
      <c r="D162" s="1002"/>
      <c r="E162" s="1002"/>
      <c r="F162" s="1002"/>
      <c r="G162" s="1002"/>
      <c r="H162" s="1002"/>
      <c r="I162" s="1002"/>
      <c r="J162" s="1003"/>
      <c r="K162" s="469"/>
      <c r="L162" s="469"/>
      <c r="M162" s="469"/>
      <c r="N162" s="469"/>
      <c r="O162" s="469"/>
      <c r="P162" s="469"/>
      <c r="Q162" s="628"/>
    </row>
    <row r="163" spans="2:17" s="485" customFormat="1" ht="15" customHeight="1" x14ac:dyDescent="0.15">
      <c r="B163" s="1147" t="s">
        <v>907</v>
      </c>
      <c r="C163" s="1148"/>
      <c r="D163" s="1148"/>
      <c r="E163" s="1148"/>
      <c r="F163" s="1148"/>
      <c r="G163" s="1148"/>
      <c r="H163" s="1148"/>
      <c r="I163" s="1148"/>
      <c r="J163" s="1149"/>
      <c r="K163" s="1090" t="s">
        <v>897</v>
      </c>
      <c r="L163" s="1090"/>
      <c r="M163" s="1090"/>
      <c r="N163" s="1090" t="s">
        <v>897</v>
      </c>
      <c r="O163" s="1090"/>
      <c r="P163" s="1090"/>
    </row>
  </sheetData>
  <sheetProtection algorithmName="SHA-512" hashValue="BpfLonp35yNUWWp7ZwZ+63VMQ9O1hTqc7+13xu5CTQRAbnL5DTZGz4VtQ16qYwbh5OzPzJSs9RzWE0ylCsoAdg==" saltValue="qL6W/0Rut/ohdpHkO98MaA==" spinCount="100000" sheet="1" objects="1" scenarios="1"/>
  <mergeCells count="171">
    <mergeCell ref="B163:J163"/>
    <mergeCell ref="K163:M163"/>
    <mergeCell ref="N163:P163"/>
    <mergeCell ref="B150:J150"/>
    <mergeCell ref="B151:H151"/>
    <mergeCell ref="C152:H152"/>
    <mergeCell ref="C153:H153"/>
    <mergeCell ref="B144:J144"/>
    <mergeCell ref="B145:J145"/>
    <mergeCell ref="B146:J146"/>
    <mergeCell ref="B147:J147"/>
    <mergeCell ref="B148:J148"/>
    <mergeCell ref="B149:J149"/>
    <mergeCell ref="C154:H154"/>
    <mergeCell ref="C155:J155"/>
    <mergeCell ref="B156:J156"/>
    <mergeCell ref="B157:J157"/>
    <mergeCell ref="B158:J158"/>
    <mergeCell ref="B159:J159"/>
    <mergeCell ref="B160:J160"/>
    <mergeCell ref="B161:J161"/>
    <mergeCell ref="B162:J162"/>
    <mergeCell ref="K149:M149"/>
    <mergeCell ref="N149:P149"/>
    <mergeCell ref="C138:H138"/>
    <mergeCell ref="C139:H139"/>
    <mergeCell ref="C140:H140"/>
    <mergeCell ref="C141:J141"/>
    <mergeCell ref="B142:J142"/>
    <mergeCell ref="Q5:Q7"/>
    <mergeCell ref="B143:J143"/>
    <mergeCell ref="B118:J118"/>
    <mergeCell ref="K118:M118"/>
    <mergeCell ref="N135:P135"/>
    <mergeCell ref="B136:J136"/>
    <mergeCell ref="C137:H137"/>
    <mergeCell ref="B127:J127"/>
    <mergeCell ref="B129:J129"/>
    <mergeCell ref="B130:J130"/>
    <mergeCell ref="B131:J131"/>
    <mergeCell ref="B132:J132"/>
    <mergeCell ref="C121:G121"/>
    <mergeCell ref="C122:G122"/>
    <mergeCell ref="C123:G123"/>
    <mergeCell ref="C124:G124"/>
    <mergeCell ref="C125:G125"/>
    <mergeCell ref="C126:J126"/>
    <mergeCell ref="N118:P118"/>
    <mergeCell ref="B119:J119"/>
    <mergeCell ref="C120:G120"/>
    <mergeCell ref="B134:J134"/>
    <mergeCell ref="B135:J135"/>
    <mergeCell ref="K135:M135"/>
    <mergeCell ref="B110:J110"/>
    <mergeCell ref="B112:J112"/>
    <mergeCell ref="B113:J113"/>
    <mergeCell ref="B114:J114"/>
    <mergeCell ref="B115:J115"/>
    <mergeCell ref="B116:J116"/>
    <mergeCell ref="B117:J117"/>
    <mergeCell ref="B133:J133"/>
    <mergeCell ref="B111:J111"/>
    <mergeCell ref="B128:J128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J109"/>
    <mergeCell ref="C95:G95"/>
    <mergeCell ref="C96:G96"/>
    <mergeCell ref="C97:G97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71:G71"/>
    <mergeCell ref="C72:G72"/>
    <mergeCell ref="C73:G73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47:G47"/>
    <mergeCell ref="C48:G48"/>
    <mergeCell ref="C49:G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20:G20"/>
    <mergeCell ref="C21:G21"/>
    <mergeCell ref="C22:G22"/>
    <mergeCell ref="C44:G44"/>
    <mergeCell ref="C45:G45"/>
    <mergeCell ref="C46:G46"/>
    <mergeCell ref="C23:G23"/>
    <mergeCell ref="C24:G24"/>
    <mergeCell ref="C25:G25"/>
  </mergeCells>
  <conditionalFormatting sqref="C8:G107">
    <cfRule type="expression" dxfId="147" priority="1">
      <formula>OR(AND(C8&lt;&gt;"",Q8=""),AND(COUNT(K8:P8)&gt;0,COUNT(K8:P8)&lt;3))</formula>
    </cfRule>
  </conditionalFormatting>
  <dataValidations count="1">
    <dataValidation type="list" allowBlank="1" showInputMessage="1" showErrorMessage="1" sqref="Q8:Q107" xr:uid="{00000000-0002-0000-1B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0">
    <tabColor theme="7"/>
  </sheetPr>
  <dimension ref="B2:Z147"/>
  <sheetViews>
    <sheetView showGridLines="0" zoomScale="80" zoomScaleNormal="80" workbookViewId="0">
      <pane ySplit="5" topLeftCell="A6" activePane="bottomLeft" state="frozen"/>
      <selection activeCell="H9" sqref="H9"/>
      <selection pane="bottomLeft" activeCell="H9" sqref="H9"/>
    </sheetView>
  </sheetViews>
  <sheetFormatPr baseColWidth="10" defaultColWidth="9.1640625" defaultRowHeight="15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13.6640625" style="362" customWidth="1"/>
    <col min="11" max="11" width="17.6640625" style="362" customWidth="1"/>
    <col min="12" max="12" width="16.83203125" style="362" bestFit="1" customWidth="1"/>
    <col min="13" max="14" width="14.6640625" style="362" customWidth="1"/>
    <col min="15" max="16" width="3.6640625" style="362" customWidth="1"/>
    <col min="17" max="21" width="10.6640625" style="362" customWidth="1"/>
    <col min="22" max="22" width="11.6640625" style="362" customWidth="1"/>
    <col min="23" max="23" width="10.6640625" style="362" customWidth="1"/>
    <col min="24" max="24" width="18.6640625" style="362" customWidth="1"/>
    <col min="25" max="25" width="17" style="362" customWidth="1"/>
    <col min="26" max="16384" width="9.1640625" style="362"/>
  </cols>
  <sheetData>
    <row r="2" spans="2:26" ht="22.5" customHeight="1" x14ac:dyDescent="0.2">
      <c r="B2" s="1057" t="s">
        <v>941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  <c r="P2" s="1174" t="str">
        <f>B2</f>
        <v>CUSTOS - MOTOR (ORIGEM DOS RECURSOS)</v>
      </c>
      <c r="Q2" s="1175"/>
      <c r="R2" s="1175"/>
      <c r="S2" s="1175"/>
      <c r="T2" s="1175"/>
      <c r="U2" s="1175"/>
      <c r="V2" s="1175"/>
      <c r="W2" s="1175"/>
      <c r="X2" s="1175"/>
      <c r="Y2" s="1175"/>
      <c r="Z2" s="369"/>
    </row>
    <row r="3" spans="2:26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  <c r="P3" s="1086" t="s">
        <v>688</v>
      </c>
      <c r="Q3" s="1087"/>
      <c r="R3" s="1087"/>
      <c r="S3" s="1087"/>
      <c r="T3" s="1087"/>
      <c r="U3" s="1087"/>
      <c r="V3" s="1087"/>
      <c r="W3" s="1087"/>
      <c r="X3" s="1087"/>
      <c r="Y3" s="1087"/>
    </row>
    <row r="4" spans="2:26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  <c r="P4" s="1086"/>
      <c r="Q4" s="1087"/>
      <c r="R4" s="1087"/>
      <c r="S4" s="1087"/>
      <c r="T4" s="1087"/>
      <c r="U4" s="1087"/>
      <c r="V4" s="1087"/>
      <c r="W4" s="1087"/>
      <c r="X4" s="1087"/>
      <c r="Y4" s="1087"/>
    </row>
    <row r="5" spans="2:26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55"/>
      <c r="P5" s="1204"/>
      <c r="Q5" s="1205"/>
      <c r="R5" s="1205"/>
      <c r="S5" s="1205"/>
      <c r="T5" s="1205"/>
      <c r="U5" s="1205"/>
      <c r="V5" s="1205"/>
      <c r="W5" s="1205"/>
      <c r="X5" s="1205"/>
      <c r="Y5" s="1205"/>
    </row>
    <row r="6" spans="2:26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1"/>
      <c r="P6" s="1202" t="s">
        <v>276</v>
      </c>
      <c r="Q6" s="1203"/>
      <c r="R6" s="1203"/>
      <c r="S6" s="1203"/>
      <c r="T6" s="1203"/>
      <c r="U6" s="1203"/>
      <c r="V6" s="1203"/>
      <c r="W6" s="1203"/>
      <c r="X6" s="1203"/>
      <c r="Y6" s="1203"/>
    </row>
    <row r="7" spans="2:26" ht="16" x14ac:dyDescent="0.2">
      <c r="B7" s="1154" t="s">
        <v>277</v>
      </c>
      <c r="C7" s="1154"/>
      <c r="D7" s="1154"/>
      <c r="E7" s="1171"/>
      <c r="F7" s="1171"/>
      <c r="G7" s="1171"/>
      <c r="H7" s="290" t="s">
        <v>278</v>
      </c>
      <c r="I7" s="290" t="s">
        <v>16</v>
      </c>
      <c r="J7" s="290" t="s">
        <v>232</v>
      </c>
      <c r="K7" s="159" t="s">
        <v>279</v>
      </c>
      <c r="L7" s="290" t="s">
        <v>781</v>
      </c>
      <c r="M7" s="118" t="s">
        <v>233</v>
      </c>
      <c r="N7" s="118" t="s">
        <v>234</v>
      </c>
      <c r="P7" s="1154" t="str">
        <f>B7</f>
        <v>Materiais e equipamentos</v>
      </c>
      <c r="Q7" s="1154"/>
      <c r="R7" s="1154"/>
      <c r="S7" s="1171"/>
      <c r="T7" s="1171"/>
      <c r="U7" s="1171"/>
      <c r="V7" s="290" t="s">
        <v>278</v>
      </c>
      <c r="W7" s="159" t="s">
        <v>280</v>
      </c>
      <c r="X7" s="159" t="s">
        <v>281</v>
      </c>
      <c r="Y7" s="159" t="s">
        <v>1317</v>
      </c>
    </row>
    <row r="8" spans="2:26" ht="15" customHeight="1" outlineLevel="1" x14ac:dyDescent="0.2">
      <c r="B8" s="160">
        <v>1</v>
      </c>
      <c r="C8" s="1143" t="str">
        <f>IF(ISBLANK('MotorCusto (ORÇ)'!C8)," ",'MotorCusto (ORÇ)'!C8)</f>
        <v xml:space="preserve"> </v>
      </c>
      <c r="D8" s="1144"/>
      <c r="E8" s="1144"/>
      <c r="F8" s="1144"/>
      <c r="G8" s="1144"/>
      <c r="H8" s="491">
        <f>'MotorCusto (ORÇ)'!H8</f>
        <v>0</v>
      </c>
      <c r="I8" s="492">
        <f>'MotorCusto (ORÇ)'!I8</f>
        <v>0</v>
      </c>
      <c r="J8" s="484">
        <f>'MotorCusto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1" t="str">
        <f>IF(OR(C8=0,C8=""),"",C8)</f>
        <v xml:space="preserve"> </v>
      </c>
      <c r="R8" s="1161"/>
      <c r="S8" s="1161"/>
      <c r="T8" s="1161"/>
      <c r="U8" s="1162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Contábil'!$D$7&gt;0),ROUND(K8*($K$146/$K$109)*W8,2),0)</f>
        <v>0</v>
      </c>
      <c r="Y8" s="706">
        <f>'MotorCusto (ORÇ)'!Q8</f>
        <v>0</v>
      </c>
    </row>
    <row r="9" spans="2:26" ht="15" customHeight="1" outlineLevel="1" x14ac:dyDescent="0.2">
      <c r="B9" s="162">
        <v>2</v>
      </c>
      <c r="C9" s="1143" t="str">
        <f>IF(ISBLANK('MotorCusto (ORÇ)'!C9)," ",'MotorCusto (ORÇ)'!C9)</f>
        <v xml:space="preserve"> </v>
      </c>
      <c r="D9" s="1144"/>
      <c r="E9" s="1144"/>
      <c r="F9" s="1144"/>
      <c r="G9" s="1144"/>
      <c r="H9" s="491">
        <f>'MotorCusto (ORÇ)'!H9</f>
        <v>0</v>
      </c>
      <c r="I9" s="492">
        <f>'MotorCusto (ORÇ)'!I9</f>
        <v>0</v>
      </c>
      <c r="J9" s="484">
        <f>'MotorCusto (ORÇ)'!J9</f>
        <v>0</v>
      </c>
      <c r="K9" s="313">
        <f t="shared" ref="K9:K72" si="0">I9*J9</f>
        <v>0</v>
      </c>
      <c r="L9" s="313">
        <f t="shared" ref="L9:L72" si="1">K9-M9-N9</f>
        <v>0</v>
      </c>
      <c r="M9" s="312"/>
      <c r="N9" s="312"/>
      <c r="P9" s="160">
        <f t="shared" ref="P9:P106" si="2">B9</f>
        <v>2</v>
      </c>
      <c r="Q9" s="1161" t="str">
        <f t="shared" ref="Q9:Q72" si="3">IF(OR(C9=0,C9=""),"",C9)</f>
        <v xml:space="preserve"> </v>
      </c>
      <c r="R9" s="1161"/>
      <c r="S9" s="1161"/>
      <c r="T9" s="1161"/>
      <c r="U9" s="1162"/>
      <c r="V9" s="161">
        <f t="shared" ref="V9:V72" si="4">IF(H9="",0,H9)</f>
        <v>0</v>
      </c>
      <c r="W9" s="314">
        <f t="shared" ref="W9:W72" si="5">IF(OR(V9="",V9=0),0,(Desc*((1+Desc)^V9))/(((1+Desc)^V9)-1))</f>
        <v>0</v>
      </c>
      <c r="X9" s="315">
        <f>IF(AND(K9&gt;0,'Custo Contábil'!$D$7&gt;0),ROUND(K9*($K$146/$K$109)*W9,2),0)</f>
        <v>0</v>
      </c>
      <c r="Y9" s="706">
        <f>'MotorCusto (ORÇ)'!Q9</f>
        <v>0</v>
      </c>
    </row>
    <row r="10" spans="2:26" ht="15" customHeight="1" outlineLevel="1" x14ac:dyDescent="0.2">
      <c r="B10" s="160">
        <v>3</v>
      </c>
      <c r="C10" s="1143" t="str">
        <f>IF(ISBLANK('MotorCusto (ORÇ)'!C10)," ",'MotorCusto (ORÇ)'!C10)</f>
        <v xml:space="preserve"> </v>
      </c>
      <c r="D10" s="1144"/>
      <c r="E10" s="1144"/>
      <c r="F10" s="1144"/>
      <c r="G10" s="1144"/>
      <c r="H10" s="491">
        <f>'MotorCusto (ORÇ)'!H10</f>
        <v>0</v>
      </c>
      <c r="I10" s="492">
        <f>'MotorCusto (ORÇ)'!I10</f>
        <v>0</v>
      </c>
      <c r="J10" s="484">
        <f>'MotorCusto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1" t="str">
        <f t="shared" si="3"/>
        <v xml:space="preserve"> </v>
      </c>
      <c r="R10" s="1161"/>
      <c r="S10" s="1161"/>
      <c r="T10" s="1161"/>
      <c r="U10" s="1162"/>
      <c r="V10" s="161">
        <f t="shared" si="4"/>
        <v>0</v>
      </c>
      <c r="W10" s="314">
        <f t="shared" si="5"/>
        <v>0</v>
      </c>
      <c r="X10" s="315">
        <f>IF(AND(K10&gt;0,'Custo Contábil'!$D$7&gt;0),ROUND(K10*($K$146/$K$109)*W10,2),0)</f>
        <v>0</v>
      </c>
      <c r="Y10" s="706">
        <f>'MotorCusto (ORÇ)'!Q10</f>
        <v>0</v>
      </c>
    </row>
    <row r="11" spans="2:26" ht="15" customHeight="1" outlineLevel="1" x14ac:dyDescent="0.2">
      <c r="B11" s="162">
        <v>4</v>
      </c>
      <c r="C11" s="1143" t="str">
        <f>IF(ISBLANK('MotorCusto (ORÇ)'!C11)," ",'MotorCusto (ORÇ)'!C11)</f>
        <v xml:space="preserve"> </v>
      </c>
      <c r="D11" s="1144"/>
      <c r="E11" s="1144"/>
      <c r="F11" s="1144"/>
      <c r="G11" s="1144"/>
      <c r="H11" s="491">
        <f>'MotorCusto (ORÇ)'!H11</f>
        <v>0</v>
      </c>
      <c r="I11" s="492">
        <f>'MotorCusto (ORÇ)'!I11</f>
        <v>0</v>
      </c>
      <c r="J11" s="484">
        <f>'MotorCusto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1" t="str">
        <f t="shared" si="3"/>
        <v xml:space="preserve"> </v>
      </c>
      <c r="R11" s="1161"/>
      <c r="S11" s="1161"/>
      <c r="T11" s="1161"/>
      <c r="U11" s="1162"/>
      <c r="V11" s="161">
        <f t="shared" si="4"/>
        <v>0</v>
      </c>
      <c r="W11" s="314">
        <f t="shared" si="5"/>
        <v>0</v>
      </c>
      <c r="X11" s="315">
        <f>IF(AND(K11&gt;0,'Custo Contábil'!$D$7&gt;0),ROUND(K11*($K$146/$K$109)*W11,2),0)</f>
        <v>0</v>
      </c>
      <c r="Y11" s="706">
        <f>'MotorCusto (ORÇ)'!Q11</f>
        <v>0</v>
      </c>
    </row>
    <row r="12" spans="2:26" ht="15" customHeight="1" outlineLevel="1" x14ac:dyDescent="0.2">
      <c r="B12" s="160">
        <v>5</v>
      </c>
      <c r="C12" s="1143" t="str">
        <f>IF(ISBLANK('MotorCusto (ORÇ)'!C12)," ",'MotorCusto (ORÇ)'!C12)</f>
        <v xml:space="preserve"> </v>
      </c>
      <c r="D12" s="1144"/>
      <c r="E12" s="1144"/>
      <c r="F12" s="1144"/>
      <c r="G12" s="1144"/>
      <c r="H12" s="491">
        <f>'MotorCusto (ORÇ)'!H12</f>
        <v>0</v>
      </c>
      <c r="I12" s="492">
        <f>'MotorCusto (ORÇ)'!I12</f>
        <v>0</v>
      </c>
      <c r="J12" s="484">
        <f>'MotorCusto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1" t="str">
        <f t="shared" si="3"/>
        <v xml:space="preserve"> </v>
      </c>
      <c r="R12" s="1161"/>
      <c r="S12" s="1161"/>
      <c r="T12" s="1161"/>
      <c r="U12" s="1162"/>
      <c r="V12" s="161">
        <f t="shared" si="4"/>
        <v>0</v>
      </c>
      <c r="W12" s="314">
        <f t="shared" si="5"/>
        <v>0</v>
      </c>
      <c r="X12" s="315">
        <f>IF(AND(K12&gt;0,'Custo Contábil'!$D$7&gt;0),ROUND(K12*($K$146/$K$109)*W12,2),0)</f>
        <v>0</v>
      </c>
      <c r="Y12" s="706">
        <f>'MotorCusto (ORÇ)'!Q12</f>
        <v>0</v>
      </c>
    </row>
    <row r="13" spans="2:26" ht="15" customHeight="1" outlineLevel="1" x14ac:dyDescent="0.2">
      <c r="B13" s="162">
        <v>6</v>
      </c>
      <c r="C13" s="1143" t="str">
        <f>IF(ISBLANK('MotorCusto (ORÇ)'!C13)," ",'MotorCusto (ORÇ)'!C13)</f>
        <v xml:space="preserve"> </v>
      </c>
      <c r="D13" s="1144"/>
      <c r="E13" s="1144"/>
      <c r="F13" s="1144"/>
      <c r="G13" s="1144"/>
      <c r="H13" s="491">
        <f>'MotorCusto (ORÇ)'!H13</f>
        <v>0</v>
      </c>
      <c r="I13" s="492">
        <f>'MotorCusto (ORÇ)'!I13</f>
        <v>0</v>
      </c>
      <c r="J13" s="484">
        <f>'MotorCusto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1" t="str">
        <f t="shared" si="3"/>
        <v xml:space="preserve"> </v>
      </c>
      <c r="R13" s="1161"/>
      <c r="S13" s="1161"/>
      <c r="T13" s="1161"/>
      <c r="U13" s="1162"/>
      <c r="V13" s="161">
        <f t="shared" si="4"/>
        <v>0</v>
      </c>
      <c r="W13" s="314">
        <f t="shared" si="5"/>
        <v>0</v>
      </c>
      <c r="X13" s="315">
        <f>IF(AND(K13&gt;0,'Custo Contábil'!$D$7&gt;0),ROUND(K13*($K$146/$K$109)*W13,2),0)</f>
        <v>0</v>
      </c>
      <c r="Y13" s="706">
        <f>'MotorCusto (ORÇ)'!Q13</f>
        <v>0</v>
      </c>
    </row>
    <row r="14" spans="2:26" ht="15" customHeight="1" outlineLevel="1" x14ac:dyDescent="0.2">
      <c r="B14" s="160">
        <v>7</v>
      </c>
      <c r="C14" s="1143" t="str">
        <f>IF(ISBLANK('MotorCusto (ORÇ)'!C14)," ",'MotorCusto (ORÇ)'!C14)</f>
        <v xml:space="preserve"> </v>
      </c>
      <c r="D14" s="1144"/>
      <c r="E14" s="1144"/>
      <c r="F14" s="1144"/>
      <c r="G14" s="1144"/>
      <c r="H14" s="491">
        <f>'MotorCusto (ORÇ)'!H14</f>
        <v>0</v>
      </c>
      <c r="I14" s="492">
        <f>'MotorCusto (ORÇ)'!I14</f>
        <v>0</v>
      </c>
      <c r="J14" s="484">
        <f>'MotorCusto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1" t="str">
        <f t="shared" si="3"/>
        <v xml:space="preserve"> </v>
      </c>
      <c r="R14" s="1161"/>
      <c r="S14" s="1161"/>
      <c r="T14" s="1161"/>
      <c r="U14" s="1162"/>
      <c r="V14" s="161">
        <f t="shared" si="4"/>
        <v>0</v>
      </c>
      <c r="W14" s="314">
        <f t="shared" si="5"/>
        <v>0</v>
      </c>
      <c r="X14" s="315">
        <f>IF(AND(K14&gt;0,'Custo Contábil'!$D$7&gt;0),ROUND(K14*($K$146/$K$109)*W14,2),0)</f>
        <v>0</v>
      </c>
      <c r="Y14" s="706">
        <f>'MotorCusto (ORÇ)'!Q14</f>
        <v>0</v>
      </c>
    </row>
    <row r="15" spans="2:26" ht="15" customHeight="1" outlineLevel="1" x14ac:dyDescent="0.2">
      <c r="B15" s="162">
        <v>8</v>
      </c>
      <c r="C15" s="1143" t="str">
        <f>IF(ISBLANK('MotorCusto (ORÇ)'!C15)," ",'MotorCusto (ORÇ)'!C15)</f>
        <v xml:space="preserve"> </v>
      </c>
      <c r="D15" s="1144"/>
      <c r="E15" s="1144"/>
      <c r="F15" s="1144"/>
      <c r="G15" s="1144"/>
      <c r="H15" s="491">
        <f>'MotorCusto (ORÇ)'!H15</f>
        <v>0</v>
      </c>
      <c r="I15" s="492">
        <f>'MotorCusto (ORÇ)'!I15</f>
        <v>0</v>
      </c>
      <c r="J15" s="484">
        <f>'MotorCusto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1" t="str">
        <f t="shared" si="3"/>
        <v xml:space="preserve"> </v>
      </c>
      <c r="R15" s="1161"/>
      <c r="S15" s="1161"/>
      <c r="T15" s="1161"/>
      <c r="U15" s="1162"/>
      <c r="V15" s="161">
        <f t="shared" si="4"/>
        <v>0</v>
      </c>
      <c r="W15" s="314">
        <f t="shared" si="5"/>
        <v>0</v>
      </c>
      <c r="X15" s="315">
        <f>IF(AND(K15&gt;0,'Custo Contábil'!$D$7&gt;0),ROUND(K15*($K$146/$K$109)*W15,2),0)</f>
        <v>0</v>
      </c>
      <c r="Y15" s="706">
        <f>'MotorCusto (ORÇ)'!Q15</f>
        <v>0</v>
      </c>
    </row>
    <row r="16" spans="2:26" ht="15" customHeight="1" outlineLevel="1" x14ac:dyDescent="0.2">
      <c r="B16" s="160">
        <v>9</v>
      </c>
      <c r="C16" s="1143" t="str">
        <f>IF(ISBLANK('MotorCusto (ORÇ)'!C16)," ",'MotorCusto (ORÇ)'!C16)</f>
        <v xml:space="preserve"> </v>
      </c>
      <c r="D16" s="1144"/>
      <c r="E16" s="1144"/>
      <c r="F16" s="1144"/>
      <c r="G16" s="1144"/>
      <c r="H16" s="491">
        <f>'MotorCusto (ORÇ)'!H16</f>
        <v>0</v>
      </c>
      <c r="I16" s="492">
        <f>'MotorCusto (ORÇ)'!I16</f>
        <v>0</v>
      </c>
      <c r="J16" s="484">
        <f>'MotorCusto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1" t="str">
        <f t="shared" si="3"/>
        <v xml:space="preserve"> </v>
      </c>
      <c r="R16" s="1161"/>
      <c r="S16" s="1161"/>
      <c r="T16" s="1161"/>
      <c r="U16" s="1162"/>
      <c r="V16" s="161">
        <f t="shared" si="4"/>
        <v>0</v>
      </c>
      <c r="W16" s="314">
        <f t="shared" si="5"/>
        <v>0</v>
      </c>
      <c r="X16" s="315">
        <f>IF(AND(K16&gt;0,'Custo Contábil'!$D$7&gt;0),ROUND(K16*($K$146/$K$109)*W16,2),0)</f>
        <v>0</v>
      </c>
      <c r="Y16" s="706">
        <f>'MotorCusto (ORÇ)'!Q16</f>
        <v>0</v>
      </c>
    </row>
    <row r="17" spans="2:25" outlineLevel="1" x14ac:dyDescent="0.2">
      <c r="B17" s="162">
        <v>10</v>
      </c>
      <c r="C17" s="1143" t="str">
        <f>IF(ISBLANK('MotorCusto (ORÇ)'!C17)," ",'MotorCusto (ORÇ)'!C17)</f>
        <v xml:space="preserve"> </v>
      </c>
      <c r="D17" s="1144"/>
      <c r="E17" s="1144"/>
      <c r="F17" s="1144"/>
      <c r="G17" s="1144"/>
      <c r="H17" s="491">
        <f>'MotorCusto (ORÇ)'!H17</f>
        <v>0</v>
      </c>
      <c r="I17" s="492">
        <f>'MotorCusto (ORÇ)'!I17</f>
        <v>0</v>
      </c>
      <c r="J17" s="484">
        <f>'MotorCusto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1" t="str">
        <f t="shared" si="3"/>
        <v xml:space="preserve"> </v>
      </c>
      <c r="R17" s="1161"/>
      <c r="S17" s="1161"/>
      <c r="T17" s="1161"/>
      <c r="U17" s="1162"/>
      <c r="V17" s="161">
        <f t="shared" si="4"/>
        <v>0</v>
      </c>
      <c r="W17" s="314">
        <f t="shared" si="5"/>
        <v>0</v>
      </c>
      <c r="X17" s="315">
        <f>IF(AND(K17&gt;0,'Custo Contábil'!$D$7&gt;0),ROUND(K17*($K$146/$K$109)*W17,2),0)</f>
        <v>0</v>
      </c>
      <c r="Y17" s="706">
        <f>'MotorCusto (ORÇ)'!Q17</f>
        <v>0</v>
      </c>
    </row>
    <row r="18" spans="2:25" outlineLevel="1" x14ac:dyDescent="0.2">
      <c r="B18" s="160">
        <v>11</v>
      </c>
      <c r="C18" s="1143" t="str">
        <f>IF(ISBLANK('MotorCusto (ORÇ)'!C18)," ",'MotorCusto (ORÇ)'!C18)</f>
        <v xml:space="preserve"> </v>
      </c>
      <c r="D18" s="1144"/>
      <c r="E18" s="1144"/>
      <c r="F18" s="1144"/>
      <c r="G18" s="1144"/>
      <c r="H18" s="491">
        <f>'MotorCusto (ORÇ)'!H18</f>
        <v>0</v>
      </c>
      <c r="I18" s="492">
        <f>'MotorCusto (ORÇ)'!I18</f>
        <v>0</v>
      </c>
      <c r="J18" s="484">
        <f>'MotorCusto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1" t="str">
        <f t="shared" si="3"/>
        <v xml:space="preserve"> </v>
      </c>
      <c r="R18" s="1161"/>
      <c r="S18" s="1161"/>
      <c r="T18" s="1161"/>
      <c r="U18" s="1162"/>
      <c r="V18" s="161">
        <f t="shared" si="4"/>
        <v>0</v>
      </c>
      <c r="W18" s="314">
        <f t="shared" si="5"/>
        <v>0</v>
      </c>
      <c r="X18" s="315">
        <f>IF(AND(K18&gt;0,'Custo Contábil'!$D$7&gt;0),ROUND(K18*($K$146/$K$109)*W18,2),0)</f>
        <v>0</v>
      </c>
      <c r="Y18" s="706">
        <f>'MotorCusto (ORÇ)'!Q18</f>
        <v>0</v>
      </c>
    </row>
    <row r="19" spans="2:25" outlineLevel="1" x14ac:dyDescent="0.2">
      <c r="B19" s="162">
        <v>12</v>
      </c>
      <c r="C19" s="1143" t="str">
        <f>IF(ISBLANK('MotorCusto (ORÇ)'!C19)," ",'MotorCusto (ORÇ)'!C19)</f>
        <v xml:space="preserve"> </v>
      </c>
      <c r="D19" s="1144"/>
      <c r="E19" s="1144"/>
      <c r="F19" s="1144"/>
      <c r="G19" s="1144"/>
      <c r="H19" s="491">
        <f>'MotorCusto (ORÇ)'!H19</f>
        <v>0</v>
      </c>
      <c r="I19" s="492">
        <f>'MotorCusto (ORÇ)'!I19</f>
        <v>0</v>
      </c>
      <c r="J19" s="484">
        <f>'MotorCusto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1" t="str">
        <f t="shared" si="3"/>
        <v xml:space="preserve"> </v>
      </c>
      <c r="R19" s="1161"/>
      <c r="S19" s="1161"/>
      <c r="T19" s="1161"/>
      <c r="U19" s="1162"/>
      <c r="V19" s="161">
        <f t="shared" si="4"/>
        <v>0</v>
      </c>
      <c r="W19" s="314">
        <f t="shared" si="5"/>
        <v>0</v>
      </c>
      <c r="X19" s="315">
        <f>IF(AND(K19&gt;0,'Custo Contábil'!$D$7&gt;0),ROUND(K19*($K$146/$K$109)*W19,2),0)</f>
        <v>0</v>
      </c>
      <c r="Y19" s="706">
        <f>'MotorCusto (ORÇ)'!Q19</f>
        <v>0</v>
      </c>
    </row>
    <row r="20" spans="2:25" outlineLevel="1" x14ac:dyDescent="0.2">
      <c r="B20" s="160">
        <v>13</v>
      </c>
      <c r="C20" s="1143" t="str">
        <f>IF(ISBLANK('MotorCusto (ORÇ)'!C20)," ",'MotorCusto (ORÇ)'!C20)</f>
        <v xml:space="preserve"> </v>
      </c>
      <c r="D20" s="1144"/>
      <c r="E20" s="1144"/>
      <c r="F20" s="1144"/>
      <c r="G20" s="1144"/>
      <c r="H20" s="491">
        <f>'MotorCusto (ORÇ)'!H20</f>
        <v>0</v>
      </c>
      <c r="I20" s="492">
        <f>'MotorCusto (ORÇ)'!I20</f>
        <v>0</v>
      </c>
      <c r="J20" s="484">
        <f>'MotorCusto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1" t="str">
        <f t="shared" si="3"/>
        <v xml:space="preserve"> </v>
      </c>
      <c r="R20" s="1161"/>
      <c r="S20" s="1161"/>
      <c r="T20" s="1161"/>
      <c r="U20" s="1162"/>
      <c r="V20" s="161">
        <f t="shared" si="4"/>
        <v>0</v>
      </c>
      <c r="W20" s="314">
        <f t="shared" si="5"/>
        <v>0</v>
      </c>
      <c r="X20" s="315">
        <f>IF(AND(K20&gt;0,'Custo Contábil'!$D$7&gt;0),ROUND(K20*($K$146/$K$109)*W20,2),0)</f>
        <v>0</v>
      </c>
      <c r="Y20" s="706">
        <f>'MotorCusto (ORÇ)'!Q20</f>
        <v>0</v>
      </c>
    </row>
    <row r="21" spans="2:25" outlineLevel="1" x14ac:dyDescent="0.2">
      <c r="B21" s="162">
        <v>14</v>
      </c>
      <c r="C21" s="1143" t="str">
        <f>IF(ISBLANK('MotorCusto (ORÇ)'!C21)," ",'MotorCusto (ORÇ)'!C21)</f>
        <v xml:space="preserve"> </v>
      </c>
      <c r="D21" s="1144"/>
      <c r="E21" s="1144"/>
      <c r="F21" s="1144"/>
      <c r="G21" s="1144"/>
      <c r="H21" s="491">
        <f>'MotorCusto (ORÇ)'!H21</f>
        <v>0</v>
      </c>
      <c r="I21" s="492">
        <f>'MotorCusto (ORÇ)'!I21</f>
        <v>0</v>
      </c>
      <c r="J21" s="484">
        <f>'MotorCusto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1" t="str">
        <f t="shared" si="3"/>
        <v xml:space="preserve"> </v>
      </c>
      <c r="R21" s="1161"/>
      <c r="S21" s="1161"/>
      <c r="T21" s="1161"/>
      <c r="U21" s="1162"/>
      <c r="V21" s="161">
        <f t="shared" si="4"/>
        <v>0</v>
      </c>
      <c r="W21" s="314">
        <f t="shared" si="5"/>
        <v>0</v>
      </c>
      <c r="X21" s="315">
        <f>IF(AND(K21&gt;0,'Custo Contábil'!$D$7&gt;0),ROUND(K21*($K$146/$K$109)*W21,2),0)</f>
        <v>0</v>
      </c>
      <c r="Y21" s="706">
        <f>'MotorCusto (ORÇ)'!Q21</f>
        <v>0</v>
      </c>
    </row>
    <row r="22" spans="2:25" outlineLevel="1" x14ac:dyDescent="0.2">
      <c r="B22" s="160">
        <v>15</v>
      </c>
      <c r="C22" s="1143" t="str">
        <f>IF(ISBLANK('MotorCusto (ORÇ)'!C22)," ",'MotorCusto (ORÇ)'!C22)</f>
        <v xml:space="preserve"> </v>
      </c>
      <c r="D22" s="1144"/>
      <c r="E22" s="1144"/>
      <c r="F22" s="1144"/>
      <c r="G22" s="1144"/>
      <c r="H22" s="491">
        <f>'MotorCusto (ORÇ)'!H22</f>
        <v>0</v>
      </c>
      <c r="I22" s="492">
        <f>'MotorCusto (ORÇ)'!I22</f>
        <v>0</v>
      </c>
      <c r="J22" s="484">
        <f>'MotorCusto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1" t="str">
        <f t="shared" si="3"/>
        <v xml:space="preserve"> </v>
      </c>
      <c r="R22" s="1161"/>
      <c r="S22" s="1161"/>
      <c r="T22" s="1161"/>
      <c r="U22" s="1162"/>
      <c r="V22" s="161">
        <f t="shared" si="4"/>
        <v>0</v>
      </c>
      <c r="W22" s="314">
        <f t="shared" si="5"/>
        <v>0</v>
      </c>
      <c r="X22" s="315">
        <f>IF(AND(K22&gt;0,'Custo Contábil'!$D$7&gt;0),ROUND(K22*($K$146/$K$109)*W22,2),0)</f>
        <v>0</v>
      </c>
      <c r="Y22" s="706">
        <f>'MotorCusto (ORÇ)'!Q22</f>
        <v>0</v>
      </c>
    </row>
    <row r="23" spans="2:25" outlineLevel="1" x14ac:dyDescent="0.2">
      <c r="B23" s="162">
        <v>16</v>
      </c>
      <c r="C23" s="1143" t="str">
        <f>IF(ISBLANK('MotorCusto (ORÇ)'!C23)," ",'MotorCusto (ORÇ)'!C23)</f>
        <v xml:space="preserve"> </v>
      </c>
      <c r="D23" s="1144"/>
      <c r="E23" s="1144"/>
      <c r="F23" s="1144"/>
      <c r="G23" s="1144"/>
      <c r="H23" s="491">
        <f>'MotorCusto (ORÇ)'!H23</f>
        <v>0</v>
      </c>
      <c r="I23" s="492">
        <f>'MotorCusto (ORÇ)'!I23</f>
        <v>0</v>
      </c>
      <c r="J23" s="484">
        <f>'MotorCusto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1" t="str">
        <f t="shared" si="3"/>
        <v xml:space="preserve"> </v>
      </c>
      <c r="R23" s="1161"/>
      <c r="S23" s="1161"/>
      <c r="T23" s="1161"/>
      <c r="U23" s="1162"/>
      <c r="V23" s="161">
        <f t="shared" si="4"/>
        <v>0</v>
      </c>
      <c r="W23" s="314">
        <f t="shared" si="5"/>
        <v>0</v>
      </c>
      <c r="X23" s="315">
        <f>IF(AND(K23&gt;0,'Custo Contábil'!$D$7&gt;0),ROUND(K23*($K$146/$K$109)*W23,2),0)</f>
        <v>0</v>
      </c>
      <c r="Y23" s="706">
        <f>'MotorCusto (ORÇ)'!Q23</f>
        <v>0</v>
      </c>
    </row>
    <row r="24" spans="2:25" outlineLevel="1" x14ac:dyDescent="0.2">
      <c r="B24" s="160">
        <v>17</v>
      </c>
      <c r="C24" s="1143" t="str">
        <f>IF(ISBLANK('MotorCusto (ORÇ)'!C24)," ",'MotorCusto (ORÇ)'!C24)</f>
        <v xml:space="preserve"> </v>
      </c>
      <c r="D24" s="1144"/>
      <c r="E24" s="1144"/>
      <c r="F24" s="1144"/>
      <c r="G24" s="1144"/>
      <c r="H24" s="491">
        <f>'MotorCusto (ORÇ)'!H24</f>
        <v>0</v>
      </c>
      <c r="I24" s="492">
        <f>'MotorCusto (ORÇ)'!I24</f>
        <v>0</v>
      </c>
      <c r="J24" s="484">
        <f>'MotorCusto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1" t="str">
        <f t="shared" si="3"/>
        <v xml:space="preserve"> </v>
      </c>
      <c r="R24" s="1161"/>
      <c r="S24" s="1161"/>
      <c r="T24" s="1161"/>
      <c r="U24" s="1162"/>
      <c r="V24" s="161">
        <f t="shared" si="4"/>
        <v>0</v>
      </c>
      <c r="W24" s="314">
        <f t="shared" si="5"/>
        <v>0</v>
      </c>
      <c r="X24" s="315">
        <f>IF(AND(K24&gt;0,'Custo Contábil'!$D$7&gt;0),ROUND(K24*($K$146/$K$109)*W24,2),0)</f>
        <v>0</v>
      </c>
      <c r="Y24" s="706">
        <f>'MotorCusto (ORÇ)'!Q24</f>
        <v>0</v>
      </c>
    </row>
    <row r="25" spans="2:25" outlineLevel="1" x14ac:dyDescent="0.2">
      <c r="B25" s="162">
        <v>18</v>
      </c>
      <c r="C25" s="1143" t="str">
        <f>IF(ISBLANK('MotorCusto (ORÇ)'!C25)," ",'MotorCusto (ORÇ)'!C25)</f>
        <v xml:space="preserve"> </v>
      </c>
      <c r="D25" s="1144"/>
      <c r="E25" s="1144"/>
      <c r="F25" s="1144"/>
      <c r="G25" s="1144"/>
      <c r="H25" s="491">
        <f>'MotorCusto (ORÇ)'!H25</f>
        <v>0</v>
      </c>
      <c r="I25" s="492">
        <f>'MotorCusto (ORÇ)'!I25</f>
        <v>0</v>
      </c>
      <c r="J25" s="484">
        <f>'MotorCusto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1" t="str">
        <f t="shared" si="3"/>
        <v xml:space="preserve"> </v>
      </c>
      <c r="R25" s="1161"/>
      <c r="S25" s="1161"/>
      <c r="T25" s="1161"/>
      <c r="U25" s="1162"/>
      <c r="V25" s="161">
        <f t="shared" si="4"/>
        <v>0</v>
      </c>
      <c r="W25" s="314">
        <f t="shared" si="5"/>
        <v>0</v>
      </c>
      <c r="X25" s="315">
        <f>IF(AND(K25&gt;0,'Custo Contábil'!$D$7&gt;0),ROUND(K25*($K$146/$K$109)*W25,2),0)</f>
        <v>0</v>
      </c>
      <c r="Y25" s="706">
        <f>'MotorCusto (ORÇ)'!Q25</f>
        <v>0</v>
      </c>
    </row>
    <row r="26" spans="2:25" outlineLevel="1" x14ac:dyDescent="0.2">
      <c r="B26" s="160">
        <v>19</v>
      </c>
      <c r="C26" s="1143" t="str">
        <f>IF(ISBLANK('MotorCusto (ORÇ)'!C26)," ",'MotorCusto (ORÇ)'!C26)</f>
        <v xml:space="preserve"> </v>
      </c>
      <c r="D26" s="1144"/>
      <c r="E26" s="1144"/>
      <c r="F26" s="1144"/>
      <c r="G26" s="1144"/>
      <c r="H26" s="491">
        <f>'MotorCusto (ORÇ)'!H26</f>
        <v>0</v>
      </c>
      <c r="I26" s="492">
        <f>'MotorCusto (ORÇ)'!I26</f>
        <v>0</v>
      </c>
      <c r="J26" s="484">
        <f>'MotorCusto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1" t="str">
        <f t="shared" si="3"/>
        <v xml:space="preserve"> </v>
      </c>
      <c r="R26" s="1161"/>
      <c r="S26" s="1161"/>
      <c r="T26" s="1161"/>
      <c r="U26" s="1162"/>
      <c r="V26" s="161">
        <f t="shared" si="4"/>
        <v>0</v>
      </c>
      <c r="W26" s="314">
        <f t="shared" si="5"/>
        <v>0</v>
      </c>
      <c r="X26" s="315">
        <f>IF(AND(K26&gt;0,'Custo Contábil'!$D$7&gt;0),ROUND(K26*($K$146/$K$109)*W26,2),0)</f>
        <v>0</v>
      </c>
      <c r="Y26" s="706">
        <f>'MotorCusto (ORÇ)'!Q26</f>
        <v>0</v>
      </c>
    </row>
    <row r="27" spans="2:25" outlineLevel="1" x14ac:dyDescent="0.2">
      <c r="B27" s="162">
        <v>20</v>
      </c>
      <c r="C27" s="1143" t="str">
        <f>IF(ISBLANK('MotorCusto (ORÇ)'!C27)," ",'MotorCusto (ORÇ)'!C27)</f>
        <v xml:space="preserve"> </v>
      </c>
      <c r="D27" s="1144"/>
      <c r="E27" s="1144"/>
      <c r="F27" s="1144"/>
      <c r="G27" s="1144"/>
      <c r="H27" s="491">
        <f>'MotorCusto (ORÇ)'!H27</f>
        <v>0</v>
      </c>
      <c r="I27" s="492">
        <f>'MotorCusto (ORÇ)'!I27</f>
        <v>0</v>
      </c>
      <c r="J27" s="484">
        <f>'MotorCusto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1" t="str">
        <f t="shared" si="3"/>
        <v xml:space="preserve"> </v>
      </c>
      <c r="R27" s="1161"/>
      <c r="S27" s="1161"/>
      <c r="T27" s="1161"/>
      <c r="U27" s="1162"/>
      <c r="V27" s="161">
        <f t="shared" si="4"/>
        <v>0</v>
      </c>
      <c r="W27" s="314">
        <f t="shared" si="5"/>
        <v>0</v>
      </c>
      <c r="X27" s="315">
        <f>IF(AND(K27&gt;0,'Custo Contábil'!$D$7&gt;0),ROUND(K27*($K$146/$K$109)*W27,2),0)</f>
        <v>0</v>
      </c>
      <c r="Y27" s="706">
        <f>'MotorCusto (ORÇ)'!Q27</f>
        <v>0</v>
      </c>
    </row>
    <row r="28" spans="2:25" outlineLevel="1" x14ac:dyDescent="0.2">
      <c r="B28" s="160">
        <v>21</v>
      </c>
      <c r="C28" s="1143" t="str">
        <f>IF(ISBLANK('MotorCusto (ORÇ)'!C28)," ",'MotorCusto (ORÇ)'!C28)</f>
        <v xml:space="preserve"> </v>
      </c>
      <c r="D28" s="1144"/>
      <c r="E28" s="1144"/>
      <c r="F28" s="1144"/>
      <c r="G28" s="1144"/>
      <c r="H28" s="491">
        <f>'MotorCusto (ORÇ)'!H28</f>
        <v>0</v>
      </c>
      <c r="I28" s="492">
        <f>'MotorCusto (ORÇ)'!I28</f>
        <v>0</v>
      </c>
      <c r="J28" s="484">
        <f>'MotorCusto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1" t="str">
        <f t="shared" si="3"/>
        <v xml:space="preserve"> </v>
      </c>
      <c r="R28" s="1161"/>
      <c r="S28" s="1161"/>
      <c r="T28" s="1161"/>
      <c r="U28" s="1162"/>
      <c r="V28" s="161">
        <f t="shared" si="4"/>
        <v>0</v>
      </c>
      <c r="W28" s="314">
        <f t="shared" si="5"/>
        <v>0</v>
      </c>
      <c r="X28" s="315">
        <f>IF(AND(K28&gt;0,'Custo Contábil'!$D$7&gt;0),ROUND(K28*($K$146/$K$109)*W28,2),0)</f>
        <v>0</v>
      </c>
      <c r="Y28" s="706">
        <f>'MotorCusto (ORÇ)'!Q28</f>
        <v>0</v>
      </c>
    </row>
    <row r="29" spans="2:25" outlineLevel="1" x14ac:dyDescent="0.2">
      <c r="B29" s="162">
        <v>22</v>
      </c>
      <c r="C29" s="1143" t="str">
        <f>IF(ISBLANK('MotorCusto (ORÇ)'!C29)," ",'MotorCusto (ORÇ)'!C29)</f>
        <v xml:space="preserve"> </v>
      </c>
      <c r="D29" s="1144"/>
      <c r="E29" s="1144"/>
      <c r="F29" s="1144"/>
      <c r="G29" s="1144"/>
      <c r="H29" s="491">
        <f>'MotorCusto (ORÇ)'!H29</f>
        <v>0</v>
      </c>
      <c r="I29" s="492">
        <f>'MotorCusto (ORÇ)'!I29</f>
        <v>0</v>
      </c>
      <c r="J29" s="484">
        <f>'MotorCusto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1" t="str">
        <f t="shared" si="3"/>
        <v xml:space="preserve"> </v>
      </c>
      <c r="R29" s="1161"/>
      <c r="S29" s="1161"/>
      <c r="T29" s="1161"/>
      <c r="U29" s="1162"/>
      <c r="V29" s="161">
        <f t="shared" si="4"/>
        <v>0</v>
      </c>
      <c r="W29" s="314">
        <f t="shared" si="5"/>
        <v>0</v>
      </c>
      <c r="X29" s="315">
        <f>IF(AND(K29&gt;0,'Custo Contábil'!$D$7&gt;0),ROUND(K29*($K$146/$K$109)*W29,2),0)</f>
        <v>0</v>
      </c>
      <c r="Y29" s="706">
        <f>'MotorCusto (ORÇ)'!Q29</f>
        <v>0</v>
      </c>
    </row>
    <row r="30" spans="2:25" outlineLevel="1" x14ac:dyDescent="0.2">
      <c r="B30" s="160">
        <v>23</v>
      </c>
      <c r="C30" s="1143" t="str">
        <f>IF(ISBLANK('MotorCusto (ORÇ)'!C30)," ",'MotorCusto (ORÇ)'!C30)</f>
        <v xml:space="preserve"> </v>
      </c>
      <c r="D30" s="1144"/>
      <c r="E30" s="1144"/>
      <c r="F30" s="1144"/>
      <c r="G30" s="1144"/>
      <c r="H30" s="491">
        <f>'MotorCusto (ORÇ)'!H30</f>
        <v>0</v>
      </c>
      <c r="I30" s="492">
        <f>'MotorCusto (ORÇ)'!I30</f>
        <v>0</v>
      </c>
      <c r="J30" s="484">
        <f>'MotorCusto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1" t="str">
        <f t="shared" si="3"/>
        <v xml:space="preserve"> </v>
      </c>
      <c r="R30" s="1161"/>
      <c r="S30" s="1161"/>
      <c r="T30" s="1161"/>
      <c r="U30" s="1162"/>
      <c r="V30" s="161">
        <f t="shared" si="4"/>
        <v>0</v>
      </c>
      <c r="W30" s="314">
        <f t="shared" si="5"/>
        <v>0</v>
      </c>
      <c r="X30" s="315">
        <f>IF(AND(K30&gt;0,'Custo Contábil'!$D$7&gt;0),ROUND(K30*($K$146/$K$109)*W30,2),0)</f>
        <v>0</v>
      </c>
      <c r="Y30" s="706">
        <f>'MotorCusto (ORÇ)'!Q30</f>
        <v>0</v>
      </c>
    </row>
    <row r="31" spans="2:25" outlineLevel="1" x14ac:dyDescent="0.2">
      <c r="B31" s="162">
        <v>24</v>
      </c>
      <c r="C31" s="1143" t="str">
        <f>IF(ISBLANK('MotorCusto (ORÇ)'!C31)," ",'MotorCusto (ORÇ)'!C31)</f>
        <v xml:space="preserve"> </v>
      </c>
      <c r="D31" s="1144"/>
      <c r="E31" s="1144"/>
      <c r="F31" s="1144"/>
      <c r="G31" s="1144"/>
      <c r="H31" s="491">
        <f>'MotorCusto (ORÇ)'!H31</f>
        <v>0</v>
      </c>
      <c r="I31" s="492">
        <f>'MotorCusto (ORÇ)'!I31</f>
        <v>0</v>
      </c>
      <c r="J31" s="484">
        <f>'MotorCusto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1" t="str">
        <f t="shared" si="3"/>
        <v xml:space="preserve"> </v>
      </c>
      <c r="R31" s="1161"/>
      <c r="S31" s="1161"/>
      <c r="T31" s="1161"/>
      <c r="U31" s="1162"/>
      <c r="V31" s="161">
        <f t="shared" si="4"/>
        <v>0</v>
      </c>
      <c r="W31" s="314">
        <f t="shared" si="5"/>
        <v>0</v>
      </c>
      <c r="X31" s="315">
        <f>IF(AND(K31&gt;0,'Custo Contábil'!$D$7&gt;0),ROUND(K31*($K$146/$K$109)*W31,2),0)</f>
        <v>0</v>
      </c>
      <c r="Y31" s="706">
        <f>'MotorCusto (ORÇ)'!Q31</f>
        <v>0</v>
      </c>
    </row>
    <row r="32" spans="2:25" outlineLevel="1" x14ac:dyDescent="0.2">
      <c r="B32" s="160">
        <v>25</v>
      </c>
      <c r="C32" s="1143"/>
      <c r="D32" s="1144"/>
      <c r="E32" s="1144"/>
      <c r="F32" s="1144"/>
      <c r="G32" s="1144"/>
      <c r="H32" s="491">
        <f>'MotorCusto (ORÇ)'!H32</f>
        <v>0</v>
      </c>
      <c r="I32" s="492">
        <f>'MotorCusto (ORÇ)'!I32</f>
        <v>0</v>
      </c>
      <c r="J32" s="484">
        <f>'MotorCusto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1" t="str">
        <f t="shared" si="3"/>
        <v/>
      </c>
      <c r="R32" s="1161"/>
      <c r="S32" s="1161"/>
      <c r="T32" s="1161"/>
      <c r="U32" s="1162"/>
      <c r="V32" s="161">
        <f t="shared" si="4"/>
        <v>0</v>
      </c>
      <c r="W32" s="314">
        <f t="shared" si="5"/>
        <v>0</v>
      </c>
      <c r="X32" s="315">
        <f>IF(AND(K32&gt;0,'Custo Contábil'!$D$7&gt;0),ROUND(K32*($K$146/$K$109)*W32,2),0)</f>
        <v>0</v>
      </c>
      <c r="Y32" s="706">
        <f>'MotorCusto (ORÇ)'!Q32</f>
        <v>0</v>
      </c>
    </row>
    <row r="33" spans="2:25" outlineLevel="1" x14ac:dyDescent="0.2">
      <c r="B33" s="162">
        <v>26</v>
      </c>
      <c r="C33" s="1143" t="str">
        <f>IF(ISBLANK('MotorCusto (ORÇ)'!C33)," ",'MotorCusto (ORÇ)'!C33)</f>
        <v xml:space="preserve"> </v>
      </c>
      <c r="D33" s="1144"/>
      <c r="E33" s="1144"/>
      <c r="F33" s="1144"/>
      <c r="G33" s="1144"/>
      <c r="H33" s="491">
        <f>'MotorCusto (ORÇ)'!H33</f>
        <v>0</v>
      </c>
      <c r="I33" s="492">
        <f>'MotorCusto (ORÇ)'!I33</f>
        <v>0</v>
      </c>
      <c r="J33" s="484">
        <f>'MotorCusto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1" t="str">
        <f t="shared" si="3"/>
        <v xml:space="preserve"> </v>
      </c>
      <c r="R33" s="1161"/>
      <c r="S33" s="1161"/>
      <c r="T33" s="1161"/>
      <c r="U33" s="1162"/>
      <c r="V33" s="161">
        <f t="shared" si="4"/>
        <v>0</v>
      </c>
      <c r="W33" s="314">
        <f t="shared" si="5"/>
        <v>0</v>
      </c>
      <c r="X33" s="315">
        <f>IF(AND(K33&gt;0,'Custo Contábil'!$D$7&gt;0),ROUND(K33*($K$146/$K$109)*W33,2),0)</f>
        <v>0</v>
      </c>
      <c r="Y33" s="706">
        <f>'MotorCusto (ORÇ)'!Q33</f>
        <v>0</v>
      </c>
    </row>
    <row r="34" spans="2:25" outlineLevel="1" x14ac:dyDescent="0.2">
      <c r="B34" s="160">
        <v>27</v>
      </c>
      <c r="C34" s="1143" t="str">
        <f>IF(ISBLANK('MotorCusto (ORÇ)'!C34)," ",'MotorCusto (ORÇ)'!C34)</f>
        <v xml:space="preserve"> </v>
      </c>
      <c r="D34" s="1144"/>
      <c r="E34" s="1144"/>
      <c r="F34" s="1144"/>
      <c r="G34" s="1144"/>
      <c r="H34" s="491">
        <f>'MotorCusto (ORÇ)'!H34</f>
        <v>0</v>
      </c>
      <c r="I34" s="492">
        <f>'MotorCusto (ORÇ)'!I34</f>
        <v>0</v>
      </c>
      <c r="J34" s="484">
        <f>'MotorCusto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1" t="str">
        <f t="shared" si="3"/>
        <v xml:space="preserve"> </v>
      </c>
      <c r="R34" s="1161"/>
      <c r="S34" s="1161"/>
      <c r="T34" s="1161"/>
      <c r="U34" s="1162"/>
      <c r="V34" s="161">
        <f t="shared" si="4"/>
        <v>0</v>
      </c>
      <c r="W34" s="314">
        <f t="shared" si="5"/>
        <v>0</v>
      </c>
      <c r="X34" s="315">
        <f>IF(AND(K34&gt;0,'Custo Contábil'!$D$7&gt;0),ROUND(K34*($K$146/$K$109)*W34,2),0)</f>
        <v>0</v>
      </c>
      <c r="Y34" s="706">
        <f>'MotorCusto (ORÇ)'!Q34</f>
        <v>0</v>
      </c>
    </row>
    <row r="35" spans="2:25" outlineLevel="1" x14ac:dyDescent="0.2">
      <c r="B35" s="162">
        <v>28</v>
      </c>
      <c r="C35" s="1143" t="str">
        <f>IF(ISBLANK('MotorCusto (ORÇ)'!C35)," ",'MotorCusto (ORÇ)'!C35)</f>
        <v xml:space="preserve"> </v>
      </c>
      <c r="D35" s="1144"/>
      <c r="E35" s="1144"/>
      <c r="F35" s="1144"/>
      <c r="G35" s="1144"/>
      <c r="H35" s="491">
        <f>'MotorCusto (ORÇ)'!H35</f>
        <v>0</v>
      </c>
      <c r="I35" s="492">
        <f>'MotorCusto (ORÇ)'!I35</f>
        <v>0</v>
      </c>
      <c r="J35" s="484">
        <f>'MotorCusto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1" t="str">
        <f t="shared" si="3"/>
        <v xml:space="preserve"> </v>
      </c>
      <c r="R35" s="1161"/>
      <c r="S35" s="1161"/>
      <c r="T35" s="1161"/>
      <c r="U35" s="1162"/>
      <c r="V35" s="161">
        <f t="shared" si="4"/>
        <v>0</v>
      </c>
      <c r="W35" s="314">
        <f t="shared" si="5"/>
        <v>0</v>
      </c>
      <c r="X35" s="315">
        <f>IF(AND(K35&gt;0,'Custo Contábil'!$D$7&gt;0),ROUND(K35*($K$146/$K$109)*W35,2),0)</f>
        <v>0</v>
      </c>
      <c r="Y35" s="706">
        <f>'MotorCusto (ORÇ)'!Q35</f>
        <v>0</v>
      </c>
    </row>
    <row r="36" spans="2:25" outlineLevel="1" x14ac:dyDescent="0.2">
      <c r="B36" s="160">
        <v>29</v>
      </c>
      <c r="C36" s="1143" t="str">
        <f>IF(ISBLANK('MotorCusto (ORÇ)'!C36)," ",'MotorCusto (ORÇ)'!C36)</f>
        <v xml:space="preserve"> </v>
      </c>
      <c r="D36" s="1144"/>
      <c r="E36" s="1144"/>
      <c r="F36" s="1144"/>
      <c r="G36" s="1144"/>
      <c r="H36" s="491">
        <f>'MotorCusto (ORÇ)'!H36</f>
        <v>0</v>
      </c>
      <c r="I36" s="492">
        <f>'MotorCusto (ORÇ)'!I36</f>
        <v>0</v>
      </c>
      <c r="J36" s="484">
        <f>'MotorCusto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1" t="str">
        <f t="shared" si="3"/>
        <v xml:space="preserve"> </v>
      </c>
      <c r="R36" s="1161"/>
      <c r="S36" s="1161"/>
      <c r="T36" s="1161"/>
      <c r="U36" s="1162"/>
      <c r="V36" s="161">
        <f t="shared" si="4"/>
        <v>0</v>
      </c>
      <c r="W36" s="314">
        <f t="shared" si="5"/>
        <v>0</v>
      </c>
      <c r="X36" s="315">
        <f>IF(AND(K36&gt;0,'Custo Contábil'!$D$7&gt;0),ROUND(K36*($K$146/$K$109)*W36,2),0)</f>
        <v>0</v>
      </c>
      <c r="Y36" s="706">
        <f>'MotorCusto (ORÇ)'!Q36</f>
        <v>0</v>
      </c>
    </row>
    <row r="37" spans="2:25" outlineLevel="1" x14ac:dyDescent="0.2">
      <c r="B37" s="162">
        <v>30</v>
      </c>
      <c r="C37" s="1143" t="str">
        <f>IF(ISBLANK('MotorCusto (ORÇ)'!C37)," ",'MotorCusto (ORÇ)'!C37)</f>
        <v xml:space="preserve"> </v>
      </c>
      <c r="D37" s="1144"/>
      <c r="E37" s="1144"/>
      <c r="F37" s="1144"/>
      <c r="G37" s="1144"/>
      <c r="H37" s="491">
        <f>'MotorCusto (ORÇ)'!H37</f>
        <v>0</v>
      </c>
      <c r="I37" s="492">
        <f>'MotorCusto (ORÇ)'!I37</f>
        <v>0</v>
      </c>
      <c r="J37" s="484">
        <f>'MotorCusto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1" t="str">
        <f t="shared" si="3"/>
        <v xml:space="preserve"> </v>
      </c>
      <c r="R37" s="1161"/>
      <c r="S37" s="1161"/>
      <c r="T37" s="1161"/>
      <c r="U37" s="1162"/>
      <c r="V37" s="161">
        <f t="shared" si="4"/>
        <v>0</v>
      </c>
      <c r="W37" s="314">
        <f t="shared" si="5"/>
        <v>0</v>
      </c>
      <c r="X37" s="315">
        <f>IF(AND(K37&gt;0,'Custo Contábil'!$D$7&gt;0),ROUND(K37*($K$146/$K$109)*W37,2),0)</f>
        <v>0</v>
      </c>
      <c r="Y37" s="706">
        <f>'MotorCusto (ORÇ)'!Q37</f>
        <v>0</v>
      </c>
    </row>
    <row r="38" spans="2:25" outlineLevel="1" x14ac:dyDescent="0.2">
      <c r="B38" s="160">
        <v>31</v>
      </c>
      <c r="C38" s="1143" t="str">
        <f>IF(ISBLANK('MotorCusto (ORÇ)'!C38)," ",'MotorCusto (ORÇ)'!C38)</f>
        <v xml:space="preserve"> </v>
      </c>
      <c r="D38" s="1144"/>
      <c r="E38" s="1144"/>
      <c r="F38" s="1144"/>
      <c r="G38" s="1144"/>
      <c r="H38" s="491">
        <f>'MotorCusto (ORÇ)'!H38</f>
        <v>0</v>
      </c>
      <c r="I38" s="492">
        <f>'MotorCusto (ORÇ)'!I38</f>
        <v>0</v>
      </c>
      <c r="J38" s="484">
        <f>'MotorCusto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1" t="str">
        <f t="shared" si="3"/>
        <v xml:space="preserve"> </v>
      </c>
      <c r="R38" s="1161"/>
      <c r="S38" s="1161"/>
      <c r="T38" s="1161"/>
      <c r="U38" s="1162"/>
      <c r="V38" s="161">
        <f t="shared" si="4"/>
        <v>0</v>
      </c>
      <c r="W38" s="314">
        <f t="shared" si="5"/>
        <v>0</v>
      </c>
      <c r="X38" s="315">
        <f>IF(AND(K38&gt;0,'Custo Contábil'!$D$7&gt;0),ROUND(K38*($K$146/$K$109)*W38,2),0)</f>
        <v>0</v>
      </c>
      <c r="Y38" s="706">
        <f>'MotorCusto (ORÇ)'!Q38</f>
        <v>0</v>
      </c>
    </row>
    <row r="39" spans="2:25" outlineLevel="1" x14ac:dyDescent="0.2">
      <c r="B39" s="162">
        <v>32</v>
      </c>
      <c r="C39" s="1143" t="str">
        <f>IF(ISBLANK('MotorCusto (ORÇ)'!C39)," ",'MotorCusto (ORÇ)'!C39)</f>
        <v xml:space="preserve"> </v>
      </c>
      <c r="D39" s="1144"/>
      <c r="E39" s="1144"/>
      <c r="F39" s="1144"/>
      <c r="G39" s="1144"/>
      <c r="H39" s="491">
        <f>'MotorCusto (ORÇ)'!H39</f>
        <v>0</v>
      </c>
      <c r="I39" s="492">
        <f>'MotorCusto (ORÇ)'!I39</f>
        <v>0</v>
      </c>
      <c r="J39" s="484">
        <f>'MotorCusto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1" t="str">
        <f t="shared" si="3"/>
        <v xml:space="preserve"> </v>
      </c>
      <c r="R39" s="1161"/>
      <c r="S39" s="1161"/>
      <c r="T39" s="1161"/>
      <c r="U39" s="1162"/>
      <c r="V39" s="161">
        <f t="shared" si="4"/>
        <v>0</v>
      </c>
      <c r="W39" s="314">
        <f t="shared" si="5"/>
        <v>0</v>
      </c>
      <c r="X39" s="315">
        <f>IF(AND(K39&gt;0,'Custo Contábil'!$D$7&gt;0),ROUND(K39*($K$146/$K$109)*W39,2),0)</f>
        <v>0</v>
      </c>
      <c r="Y39" s="706">
        <f>'MotorCusto (ORÇ)'!Q39</f>
        <v>0</v>
      </c>
    </row>
    <row r="40" spans="2:25" outlineLevel="1" x14ac:dyDescent="0.2">
      <c r="B40" s="160">
        <v>33</v>
      </c>
      <c r="C40" s="1143" t="str">
        <f>IF(ISBLANK('MotorCusto (ORÇ)'!C40)," ",'MotorCusto (ORÇ)'!C40)</f>
        <v xml:space="preserve"> </v>
      </c>
      <c r="D40" s="1144"/>
      <c r="E40" s="1144"/>
      <c r="F40" s="1144"/>
      <c r="G40" s="1144"/>
      <c r="H40" s="491">
        <f>'MotorCusto (ORÇ)'!H40</f>
        <v>0</v>
      </c>
      <c r="I40" s="492">
        <f>'MotorCusto (ORÇ)'!I40</f>
        <v>0</v>
      </c>
      <c r="J40" s="484">
        <f>'MotorCusto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1" t="str">
        <f t="shared" si="3"/>
        <v xml:space="preserve"> </v>
      </c>
      <c r="R40" s="1161"/>
      <c r="S40" s="1161"/>
      <c r="T40" s="1161"/>
      <c r="U40" s="1162"/>
      <c r="V40" s="161">
        <f t="shared" si="4"/>
        <v>0</v>
      </c>
      <c r="W40" s="314">
        <f t="shared" si="5"/>
        <v>0</v>
      </c>
      <c r="X40" s="315">
        <f>IF(AND(K40&gt;0,'Custo Contábil'!$D$7&gt;0),ROUND(K40*($K$146/$K$109)*W40,2),0)</f>
        <v>0</v>
      </c>
      <c r="Y40" s="706">
        <f>'MotorCusto (ORÇ)'!Q40</f>
        <v>0</v>
      </c>
    </row>
    <row r="41" spans="2:25" outlineLevel="1" x14ac:dyDescent="0.2">
      <c r="B41" s="162">
        <v>34</v>
      </c>
      <c r="C41" s="1143" t="str">
        <f>IF(ISBLANK('MotorCusto (ORÇ)'!C41)," ",'MotorCusto (ORÇ)'!C41)</f>
        <v xml:space="preserve"> </v>
      </c>
      <c r="D41" s="1144"/>
      <c r="E41" s="1144"/>
      <c r="F41" s="1144"/>
      <c r="G41" s="1144"/>
      <c r="H41" s="491">
        <f>'MotorCusto (ORÇ)'!H41</f>
        <v>0</v>
      </c>
      <c r="I41" s="492">
        <f>'MotorCusto (ORÇ)'!I41</f>
        <v>0</v>
      </c>
      <c r="J41" s="484">
        <f>'MotorCusto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1" t="str">
        <f t="shared" si="3"/>
        <v xml:space="preserve"> </v>
      </c>
      <c r="R41" s="1161"/>
      <c r="S41" s="1161"/>
      <c r="T41" s="1161"/>
      <c r="U41" s="1162"/>
      <c r="V41" s="161">
        <f t="shared" si="4"/>
        <v>0</v>
      </c>
      <c r="W41" s="314">
        <f t="shared" si="5"/>
        <v>0</v>
      </c>
      <c r="X41" s="315">
        <f>IF(AND(K41&gt;0,'Custo Contábil'!$D$7&gt;0),ROUND(K41*($K$146/$K$109)*W41,2),0)</f>
        <v>0</v>
      </c>
      <c r="Y41" s="706">
        <f>'MotorCusto (ORÇ)'!Q41</f>
        <v>0</v>
      </c>
    </row>
    <row r="42" spans="2:25" outlineLevel="1" x14ac:dyDescent="0.2">
      <c r="B42" s="160">
        <v>35</v>
      </c>
      <c r="C42" s="1143" t="str">
        <f>IF(ISBLANK('MotorCusto (ORÇ)'!C42)," ",'MotorCusto (ORÇ)'!C42)</f>
        <v xml:space="preserve"> </v>
      </c>
      <c r="D42" s="1144"/>
      <c r="E42" s="1144"/>
      <c r="F42" s="1144"/>
      <c r="G42" s="1144"/>
      <c r="H42" s="491">
        <f>'MotorCusto (ORÇ)'!H42</f>
        <v>0</v>
      </c>
      <c r="I42" s="492">
        <f>'MotorCusto (ORÇ)'!I42</f>
        <v>0</v>
      </c>
      <c r="J42" s="484">
        <f>'MotorCusto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1" t="str">
        <f t="shared" si="3"/>
        <v xml:space="preserve"> </v>
      </c>
      <c r="R42" s="1161"/>
      <c r="S42" s="1161"/>
      <c r="T42" s="1161"/>
      <c r="U42" s="1162"/>
      <c r="V42" s="161">
        <f t="shared" si="4"/>
        <v>0</v>
      </c>
      <c r="W42" s="314">
        <f t="shared" si="5"/>
        <v>0</v>
      </c>
      <c r="X42" s="315">
        <f>IF(AND(K42&gt;0,'Custo Contábil'!$D$7&gt;0),ROUND(K42*($K$146/$K$109)*W42,2),0)</f>
        <v>0</v>
      </c>
      <c r="Y42" s="706">
        <f>'MotorCusto (ORÇ)'!Q42</f>
        <v>0</v>
      </c>
    </row>
    <row r="43" spans="2:25" outlineLevel="1" x14ac:dyDescent="0.2">
      <c r="B43" s="162">
        <v>36</v>
      </c>
      <c r="C43" s="1143" t="str">
        <f>IF(ISBLANK('MotorCusto (ORÇ)'!C43)," ",'MotorCusto (ORÇ)'!C43)</f>
        <v xml:space="preserve"> </v>
      </c>
      <c r="D43" s="1144"/>
      <c r="E43" s="1144"/>
      <c r="F43" s="1144"/>
      <c r="G43" s="1144"/>
      <c r="H43" s="491">
        <f>'MotorCusto (ORÇ)'!H43</f>
        <v>0</v>
      </c>
      <c r="I43" s="492">
        <f>'MotorCusto (ORÇ)'!I43</f>
        <v>0</v>
      </c>
      <c r="J43" s="484">
        <f>'MotorCusto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1" t="str">
        <f t="shared" si="3"/>
        <v xml:space="preserve"> </v>
      </c>
      <c r="R43" s="1161"/>
      <c r="S43" s="1161"/>
      <c r="T43" s="1161"/>
      <c r="U43" s="1162"/>
      <c r="V43" s="161">
        <f t="shared" si="4"/>
        <v>0</v>
      </c>
      <c r="W43" s="314">
        <f t="shared" si="5"/>
        <v>0</v>
      </c>
      <c r="X43" s="315">
        <f>IF(AND(K43&gt;0,'Custo Contábil'!$D$7&gt;0),ROUND(K43*($K$146/$K$109)*W43,2),0)</f>
        <v>0</v>
      </c>
      <c r="Y43" s="706">
        <f>'MotorCusto (ORÇ)'!Q43</f>
        <v>0</v>
      </c>
    </row>
    <row r="44" spans="2:25" outlineLevel="1" x14ac:dyDescent="0.2">
      <c r="B44" s="160">
        <v>37</v>
      </c>
      <c r="C44" s="1143" t="str">
        <f>IF(ISBLANK('MotorCusto (ORÇ)'!C44)," ",'MotorCusto (ORÇ)'!C44)</f>
        <v xml:space="preserve"> </v>
      </c>
      <c r="D44" s="1144"/>
      <c r="E44" s="1144"/>
      <c r="F44" s="1144"/>
      <c r="G44" s="1144"/>
      <c r="H44" s="491">
        <f>'MotorCusto (ORÇ)'!H44</f>
        <v>0</v>
      </c>
      <c r="I44" s="492">
        <f>'MotorCusto (ORÇ)'!I44</f>
        <v>0</v>
      </c>
      <c r="J44" s="484">
        <f>'MotorCusto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1" t="str">
        <f t="shared" si="3"/>
        <v xml:space="preserve"> </v>
      </c>
      <c r="R44" s="1161"/>
      <c r="S44" s="1161"/>
      <c r="T44" s="1161"/>
      <c r="U44" s="1162"/>
      <c r="V44" s="161">
        <f t="shared" si="4"/>
        <v>0</v>
      </c>
      <c r="W44" s="314">
        <f t="shared" si="5"/>
        <v>0</v>
      </c>
      <c r="X44" s="315">
        <f>IF(AND(K44&gt;0,'Custo Contábil'!$D$7&gt;0),ROUND(K44*($K$146/$K$109)*W44,2),0)</f>
        <v>0</v>
      </c>
      <c r="Y44" s="706">
        <f>'MotorCusto (ORÇ)'!Q44</f>
        <v>0</v>
      </c>
    </row>
    <row r="45" spans="2:25" outlineLevel="1" x14ac:dyDescent="0.2">
      <c r="B45" s="162">
        <v>38</v>
      </c>
      <c r="C45" s="1143" t="str">
        <f>IF(ISBLANK('MotorCusto (ORÇ)'!C45)," ",'MotorCusto (ORÇ)'!C45)</f>
        <v xml:space="preserve"> </v>
      </c>
      <c r="D45" s="1144"/>
      <c r="E45" s="1144"/>
      <c r="F45" s="1144"/>
      <c r="G45" s="1144"/>
      <c r="H45" s="491">
        <f>'MotorCusto (ORÇ)'!H45</f>
        <v>0</v>
      </c>
      <c r="I45" s="492">
        <f>'MotorCusto (ORÇ)'!I45</f>
        <v>0</v>
      </c>
      <c r="J45" s="484">
        <f>'MotorCusto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1" t="str">
        <f t="shared" si="3"/>
        <v xml:space="preserve"> </v>
      </c>
      <c r="R45" s="1161"/>
      <c r="S45" s="1161"/>
      <c r="T45" s="1161"/>
      <c r="U45" s="1162"/>
      <c r="V45" s="161">
        <f t="shared" si="4"/>
        <v>0</v>
      </c>
      <c r="W45" s="314">
        <f t="shared" si="5"/>
        <v>0</v>
      </c>
      <c r="X45" s="315">
        <f>IF(AND(K45&gt;0,'Custo Contábil'!$D$7&gt;0),ROUND(K45*($K$146/$K$109)*W45,2),0)</f>
        <v>0</v>
      </c>
      <c r="Y45" s="706">
        <f>'MotorCusto (ORÇ)'!Q45</f>
        <v>0</v>
      </c>
    </row>
    <row r="46" spans="2:25" outlineLevel="1" x14ac:dyDescent="0.2">
      <c r="B46" s="160">
        <v>39</v>
      </c>
      <c r="C46" s="1143" t="str">
        <f>IF(ISBLANK('MotorCusto (ORÇ)'!C46)," ",'MotorCusto (ORÇ)'!C46)</f>
        <v xml:space="preserve"> </v>
      </c>
      <c r="D46" s="1144"/>
      <c r="E46" s="1144"/>
      <c r="F46" s="1144"/>
      <c r="G46" s="1144"/>
      <c r="H46" s="491">
        <f>'MotorCusto (ORÇ)'!H46</f>
        <v>0</v>
      </c>
      <c r="I46" s="492">
        <f>'MotorCusto (ORÇ)'!I46</f>
        <v>0</v>
      </c>
      <c r="J46" s="484">
        <f>'MotorCusto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1" t="str">
        <f t="shared" si="3"/>
        <v xml:space="preserve"> </v>
      </c>
      <c r="R46" s="1161"/>
      <c r="S46" s="1161"/>
      <c r="T46" s="1161"/>
      <c r="U46" s="1162"/>
      <c r="V46" s="161">
        <f t="shared" si="4"/>
        <v>0</v>
      </c>
      <c r="W46" s="314">
        <f t="shared" si="5"/>
        <v>0</v>
      </c>
      <c r="X46" s="315">
        <f>IF(AND(K46&gt;0,'Custo Contábil'!$D$7&gt;0),ROUND(K46*($K$146/$K$109)*W46,2),0)</f>
        <v>0</v>
      </c>
      <c r="Y46" s="706">
        <f>'MotorCusto (ORÇ)'!Q46</f>
        <v>0</v>
      </c>
    </row>
    <row r="47" spans="2:25" outlineLevel="1" x14ac:dyDescent="0.2">
      <c r="B47" s="162">
        <v>40</v>
      </c>
      <c r="C47" s="1143" t="str">
        <f>IF(ISBLANK('MotorCusto (ORÇ)'!C47)," ",'MotorCusto (ORÇ)'!C47)</f>
        <v xml:space="preserve"> </v>
      </c>
      <c r="D47" s="1144"/>
      <c r="E47" s="1144"/>
      <c r="F47" s="1144"/>
      <c r="G47" s="1144"/>
      <c r="H47" s="491">
        <f>'MotorCusto (ORÇ)'!H47</f>
        <v>0</v>
      </c>
      <c r="I47" s="492">
        <f>'MotorCusto (ORÇ)'!I47</f>
        <v>0</v>
      </c>
      <c r="J47" s="484">
        <f>'MotorCusto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1" t="str">
        <f t="shared" si="3"/>
        <v xml:space="preserve"> </v>
      </c>
      <c r="R47" s="1161"/>
      <c r="S47" s="1161"/>
      <c r="T47" s="1161"/>
      <c r="U47" s="1162"/>
      <c r="V47" s="161">
        <f t="shared" si="4"/>
        <v>0</v>
      </c>
      <c r="W47" s="314">
        <f t="shared" si="5"/>
        <v>0</v>
      </c>
      <c r="X47" s="315">
        <f>IF(AND(K47&gt;0,'Custo Contábil'!$D$7&gt;0),ROUND(K47*($K$146/$K$109)*W47,2),0)</f>
        <v>0</v>
      </c>
      <c r="Y47" s="706">
        <f>'MotorCusto (ORÇ)'!Q47</f>
        <v>0</v>
      </c>
    </row>
    <row r="48" spans="2:25" outlineLevel="1" x14ac:dyDescent="0.2">
      <c r="B48" s="160">
        <v>41</v>
      </c>
      <c r="C48" s="1143" t="str">
        <f>IF(ISBLANK('MotorCusto (ORÇ)'!C48)," ",'MotorCusto (ORÇ)'!C48)</f>
        <v xml:space="preserve"> </v>
      </c>
      <c r="D48" s="1144"/>
      <c r="E48" s="1144"/>
      <c r="F48" s="1144"/>
      <c r="G48" s="1144"/>
      <c r="H48" s="491">
        <f>'MotorCusto (ORÇ)'!H48</f>
        <v>0</v>
      </c>
      <c r="I48" s="492">
        <f>'MotorCusto (ORÇ)'!I48</f>
        <v>0</v>
      </c>
      <c r="J48" s="484">
        <f>'MotorCusto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>
        <f t="shared" si="2"/>
        <v>41</v>
      </c>
      <c r="Q48" s="1161" t="str">
        <f t="shared" si="3"/>
        <v xml:space="preserve"> </v>
      </c>
      <c r="R48" s="1161"/>
      <c r="S48" s="1161"/>
      <c r="T48" s="1161"/>
      <c r="U48" s="1162"/>
      <c r="V48" s="161">
        <f t="shared" si="4"/>
        <v>0</v>
      </c>
      <c r="W48" s="314">
        <f t="shared" si="5"/>
        <v>0</v>
      </c>
      <c r="X48" s="315">
        <f>IF(AND(K48&gt;0,'Custo Contábil'!$D$7&gt;0),ROUND(K48*($K$146/$K$109)*W48,2),0)</f>
        <v>0</v>
      </c>
      <c r="Y48" s="706">
        <f>'MotorCusto (ORÇ)'!Q48</f>
        <v>0</v>
      </c>
    </row>
    <row r="49" spans="2:25" outlineLevel="1" x14ac:dyDescent="0.2">
      <c r="B49" s="162">
        <v>42</v>
      </c>
      <c r="C49" s="1143" t="str">
        <f>IF(ISBLANK('MotorCusto (ORÇ)'!C49)," ",'MotorCusto (ORÇ)'!C49)</f>
        <v xml:space="preserve"> </v>
      </c>
      <c r="D49" s="1144"/>
      <c r="E49" s="1144"/>
      <c r="F49" s="1144"/>
      <c r="G49" s="1144"/>
      <c r="H49" s="491">
        <f>'MotorCusto (ORÇ)'!H49</f>
        <v>0</v>
      </c>
      <c r="I49" s="492">
        <f>'MotorCusto (ORÇ)'!I49</f>
        <v>0</v>
      </c>
      <c r="J49" s="484">
        <f>'MotorCusto (ORÇ)'!J49</f>
        <v>0</v>
      </c>
      <c r="K49" s="313">
        <f t="shared" si="0"/>
        <v>0</v>
      </c>
      <c r="L49" s="313">
        <f t="shared" si="1"/>
        <v>0</v>
      </c>
      <c r="M49" s="312"/>
      <c r="N49" s="312"/>
      <c r="P49" s="160">
        <f t="shared" si="2"/>
        <v>42</v>
      </c>
      <c r="Q49" s="1161" t="str">
        <f t="shared" si="3"/>
        <v xml:space="preserve"> </v>
      </c>
      <c r="R49" s="1161"/>
      <c r="S49" s="1161"/>
      <c r="T49" s="1161"/>
      <c r="U49" s="1162"/>
      <c r="V49" s="161">
        <f t="shared" si="4"/>
        <v>0</v>
      </c>
      <c r="W49" s="314">
        <f t="shared" si="5"/>
        <v>0</v>
      </c>
      <c r="X49" s="315">
        <f>IF(AND(K49&gt;0,'Custo Contábil'!$D$7&gt;0),ROUND(K49*($K$146/$K$109)*W49,2),0)</f>
        <v>0</v>
      </c>
      <c r="Y49" s="706">
        <f>'MotorCusto (ORÇ)'!Q49</f>
        <v>0</v>
      </c>
    </row>
    <row r="50" spans="2:25" outlineLevel="1" x14ac:dyDescent="0.2">
      <c r="B50" s="160">
        <v>43</v>
      </c>
      <c r="C50" s="1143" t="str">
        <f>IF(ISBLANK('MotorCusto (ORÇ)'!C50)," ",'MotorCusto (ORÇ)'!C50)</f>
        <v xml:space="preserve"> </v>
      </c>
      <c r="D50" s="1144"/>
      <c r="E50" s="1144"/>
      <c r="F50" s="1144"/>
      <c r="G50" s="1144"/>
      <c r="H50" s="491">
        <f>'MotorCusto (ORÇ)'!H50</f>
        <v>0</v>
      </c>
      <c r="I50" s="492">
        <f>'MotorCusto (ORÇ)'!I50</f>
        <v>0</v>
      </c>
      <c r="J50" s="484">
        <f>'MotorCusto (ORÇ)'!J50</f>
        <v>0</v>
      </c>
      <c r="K50" s="313">
        <f t="shared" si="0"/>
        <v>0</v>
      </c>
      <c r="L50" s="313">
        <f t="shared" si="1"/>
        <v>0</v>
      </c>
      <c r="M50" s="312"/>
      <c r="N50" s="312"/>
      <c r="P50" s="160">
        <f t="shared" si="2"/>
        <v>43</v>
      </c>
      <c r="Q50" s="1161" t="str">
        <f t="shared" si="3"/>
        <v xml:space="preserve"> </v>
      </c>
      <c r="R50" s="1161"/>
      <c r="S50" s="1161"/>
      <c r="T50" s="1161"/>
      <c r="U50" s="1162"/>
      <c r="V50" s="161">
        <f t="shared" si="4"/>
        <v>0</v>
      </c>
      <c r="W50" s="314">
        <f t="shared" si="5"/>
        <v>0</v>
      </c>
      <c r="X50" s="315">
        <f>IF(AND(K50&gt;0,'Custo Contábil'!$D$7&gt;0),ROUND(K50*($K$146/$K$109)*W50,2),0)</f>
        <v>0</v>
      </c>
      <c r="Y50" s="706">
        <f>'MotorCusto (ORÇ)'!Q50</f>
        <v>0</v>
      </c>
    </row>
    <row r="51" spans="2:25" outlineLevel="1" x14ac:dyDescent="0.2">
      <c r="B51" s="162">
        <v>44</v>
      </c>
      <c r="C51" s="1143" t="str">
        <f>IF(ISBLANK('MotorCusto (ORÇ)'!C51)," ",'MotorCusto (ORÇ)'!C51)</f>
        <v xml:space="preserve"> </v>
      </c>
      <c r="D51" s="1144"/>
      <c r="E51" s="1144"/>
      <c r="F51" s="1144"/>
      <c r="G51" s="1144"/>
      <c r="H51" s="491">
        <f>'MotorCusto (ORÇ)'!H51</f>
        <v>0</v>
      </c>
      <c r="I51" s="492">
        <f>'MotorCusto (ORÇ)'!I51</f>
        <v>0</v>
      </c>
      <c r="J51" s="484">
        <f>'MotorCusto (ORÇ)'!J51</f>
        <v>0</v>
      </c>
      <c r="K51" s="313">
        <f t="shared" si="0"/>
        <v>0</v>
      </c>
      <c r="L51" s="313">
        <f t="shared" si="1"/>
        <v>0</v>
      </c>
      <c r="M51" s="312"/>
      <c r="N51" s="312"/>
      <c r="P51" s="160">
        <f t="shared" si="2"/>
        <v>44</v>
      </c>
      <c r="Q51" s="1161" t="str">
        <f t="shared" si="3"/>
        <v xml:space="preserve"> </v>
      </c>
      <c r="R51" s="1161"/>
      <c r="S51" s="1161"/>
      <c r="T51" s="1161"/>
      <c r="U51" s="1162"/>
      <c r="V51" s="161">
        <f t="shared" si="4"/>
        <v>0</v>
      </c>
      <c r="W51" s="314">
        <f t="shared" si="5"/>
        <v>0</v>
      </c>
      <c r="X51" s="315">
        <f>IF(AND(K51&gt;0,'Custo Contábil'!$D$7&gt;0),ROUND(K51*($K$146/$K$109)*W51,2),0)</f>
        <v>0</v>
      </c>
      <c r="Y51" s="706">
        <f>'MotorCusto (ORÇ)'!Q51</f>
        <v>0</v>
      </c>
    </row>
    <row r="52" spans="2:25" outlineLevel="1" x14ac:dyDescent="0.2">
      <c r="B52" s="160">
        <v>45</v>
      </c>
      <c r="C52" s="1143" t="str">
        <f>IF(ISBLANK('MotorCusto (ORÇ)'!C52)," ",'MotorCusto (ORÇ)'!C52)</f>
        <v xml:space="preserve"> </v>
      </c>
      <c r="D52" s="1144"/>
      <c r="E52" s="1144"/>
      <c r="F52" s="1144"/>
      <c r="G52" s="1144"/>
      <c r="H52" s="491">
        <f>'MotorCusto (ORÇ)'!H52</f>
        <v>0</v>
      </c>
      <c r="I52" s="492">
        <f>'MotorCusto (ORÇ)'!I52</f>
        <v>0</v>
      </c>
      <c r="J52" s="484">
        <f>'MotorCusto (ORÇ)'!J52</f>
        <v>0</v>
      </c>
      <c r="K52" s="313">
        <f t="shared" si="0"/>
        <v>0</v>
      </c>
      <c r="L52" s="313">
        <f t="shared" si="1"/>
        <v>0</v>
      </c>
      <c r="M52" s="312"/>
      <c r="N52" s="312"/>
      <c r="P52" s="160">
        <f t="shared" si="2"/>
        <v>45</v>
      </c>
      <c r="Q52" s="1161" t="str">
        <f t="shared" si="3"/>
        <v xml:space="preserve"> </v>
      </c>
      <c r="R52" s="1161"/>
      <c r="S52" s="1161"/>
      <c r="T52" s="1161"/>
      <c r="U52" s="1162"/>
      <c r="V52" s="161">
        <f t="shared" si="4"/>
        <v>0</v>
      </c>
      <c r="W52" s="314">
        <f t="shared" si="5"/>
        <v>0</v>
      </c>
      <c r="X52" s="315">
        <f>IF(AND(K52&gt;0,'Custo Contábil'!$D$7&gt;0),ROUND(K52*($K$146/$K$109)*W52,2),0)</f>
        <v>0</v>
      </c>
      <c r="Y52" s="706">
        <f>'MotorCusto (ORÇ)'!Q52</f>
        <v>0</v>
      </c>
    </row>
    <row r="53" spans="2:25" outlineLevel="1" x14ac:dyDescent="0.2">
      <c r="B53" s="162">
        <v>46</v>
      </c>
      <c r="C53" s="1143" t="str">
        <f>IF(ISBLANK('MotorCusto (ORÇ)'!C53)," ",'MotorCusto (ORÇ)'!C53)</f>
        <v xml:space="preserve"> </v>
      </c>
      <c r="D53" s="1144"/>
      <c r="E53" s="1144"/>
      <c r="F53" s="1144"/>
      <c r="G53" s="1144"/>
      <c r="H53" s="491">
        <f>'MotorCusto (ORÇ)'!H53</f>
        <v>0</v>
      </c>
      <c r="I53" s="492">
        <f>'MotorCusto (ORÇ)'!I53</f>
        <v>0</v>
      </c>
      <c r="J53" s="484">
        <f>'MotorCusto (ORÇ)'!J53</f>
        <v>0</v>
      </c>
      <c r="K53" s="313">
        <f t="shared" si="0"/>
        <v>0</v>
      </c>
      <c r="L53" s="313">
        <f t="shared" si="1"/>
        <v>0</v>
      </c>
      <c r="M53" s="312"/>
      <c r="N53" s="312"/>
      <c r="P53" s="160">
        <f t="shared" si="2"/>
        <v>46</v>
      </c>
      <c r="Q53" s="1161" t="str">
        <f t="shared" si="3"/>
        <v xml:space="preserve"> </v>
      </c>
      <c r="R53" s="1161"/>
      <c r="S53" s="1161"/>
      <c r="T53" s="1161"/>
      <c r="U53" s="1162"/>
      <c r="V53" s="161">
        <f t="shared" si="4"/>
        <v>0</v>
      </c>
      <c r="W53" s="314">
        <f t="shared" si="5"/>
        <v>0</v>
      </c>
      <c r="X53" s="315">
        <f>IF(AND(K53&gt;0,'Custo Contábil'!$D$7&gt;0),ROUND(K53*($K$146/$K$109)*W53,2),0)</f>
        <v>0</v>
      </c>
      <c r="Y53" s="706">
        <f>'MotorCusto (ORÇ)'!Q53</f>
        <v>0</v>
      </c>
    </row>
    <row r="54" spans="2:25" outlineLevel="1" x14ac:dyDescent="0.2">
      <c r="B54" s="160">
        <v>47</v>
      </c>
      <c r="C54" s="1143" t="str">
        <f>IF(ISBLANK('MotorCusto (ORÇ)'!C54)," ",'MotorCusto (ORÇ)'!C54)</f>
        <v xml:space="preserve"> </v>
      </c>
      <c r="D54" s="1144"/>
      <c r="E54" s="1144"/>
      <c r="F54" s="1144"/>
      <c r="G54" s="1144"/>
      <c r="H54" s="491">
        <f>'MotorCusto (ORÇ)'!H54</f>
        <v>0</v>
      </c>
      <c r="I54" s="492">
        <f>'MotorCusto (ORÇ)'!I54</f>
        <v>0</v>
      </c>
      <c r="J54" s="484">
        <f>'MotorCusto (ORÇ)'!J54</f>
        <v>0</v>
      </c>
      <c r="K54" s="313">
        <f t="shared" si="0"/>
        <v>0</v>
      </c>
      <c r="L54" s="313">
        <f t="shared" si="1"/>
        <v>0</v>
      </c>
      <c r="M54" s="312"/>
      <c r="N54" s="312"/>
      <c r="P54" s="160">
        <f t="shared" si="2"/>
        <v>47</v>
      </c>
      <c r="Q54" s="1161" t="str">
        <f t="shared" si="3"/>
        <v xml:space="preserve"> </v>
      </c>
      <c r="R54" s="1161"/>
      <c r="S54" s="1161"/>
      <c r="T54" s="1161"/>
      <c r="U54" s="1162"/>
      <c r="V54" s="161">
        <f t="shared" si="4"/>
        <v>0</v>
      </c>
      <c r="W54" s="314">
        <f t="shared" si="5"/>
        <v>0</v>
      </c>
      <c r="X54" s="315">
        <f>IF(AND(K54&gt;0,'Custo Contábil'!$D$7&gt;0),ROUND(K54*($K$146/$K$109)*W54,2),0)</f>
        <v>0</v>
      </c>
      <c r="Y54" s="706">
        <f>'MotorCusto (ORÇ)'!Q54</f>
        <v>0</v>
      </c>
    </row>
    <row r="55" spans="2:25" outlineLevel="1" x14ac:dyDescent="0.2">
      <c r="B55" s="162">
        <v>48</v>
      </c>
      <c r="C55" s="1143" t="str">
        <f>IF(ISBLANK('MotorCusto (ORÇ)'!C55)," ",'MotorCusto (ORÇ)'!C55)</f>
        <v xml:space="preserve"> </v>
      </c>
      <c r="D55" s="1144"/>
      <c r="E55" s="1144"/>
      <c r="F55" s="1144"/>
      <c r="G55" s="1144"/>
      <c r="H55" s="491">
        <f>'MotorCusto (ORÇ)'!H55</f>
        <v>0</v>
      </c>
      <c r="I55" s="492">
        <f>'MotorCusto (ORÇ)'!I55</f>
        <v>0</v>
      </c>
      <c r="J55" s="484">
        <f>'MotorCusto (ORÇ)'!J55</f>
        <v>0</v>
      </c>
      <c r="K55" s="313">
        <f t="shared" si="0"/>
        <v>0</v>
      </c>
      <c r="L55" s="313">
        <f t="shared" si="1"/>
        <v>0</v>
      </c>
      <c r="M55" s="312"/>
      <c r="N55" s="312"/>
      <c r="P55" s="160">
        <f t="shared" si="2"/>
        <v>48</v>
      </c>
      <c r="Q55" s="1161" t="str">
        <f t="shared" si="3"/>
        <v xml:space="preserve"> </v>
      </c>
      <c r="R55" s="1161"/>
      <c r="S55" s="1161"/>
      <c r="T55" s="1161"/>
      <c r="U55" s="1162"/>
      <c r="V55" s="161">
        <f t="shared" si="4"/>
        <v>0</v>
      </c>
      <c r="W55" s="314">
        <f t="shared" si="5"/>
        <v>0</v>
      </c>
      <c r="X55" s="315">
        <f>IF(AND(K55&gt;0,'Custo Contábil'!$D$7&gt;0),ROUND(K55*($K$146/$K$109)*W55,2),0)</f>
        <v>0</v>
      </c>
      <c r="Y55" s="706">
        <f>'MotorCusto (ORÇ)'!Q55</f>
        <v>0</v>
      </c>
    </row>
    <row r="56" spans="2:25" outlineLevel="1" x14ac:dyDescent="0.2">
      <c r="B56" s="160">
        <v>49</v>
      </c>
      <c r="C56" s="1143" t="str">
        <f>IF(ISBLANK('MotorCusto (ORÇ)'!C56)," ",'MotorCusto (ORÇ)'!C56)</f>
        <v xml:space="preserve"> </v>
      </c>
      <c r="D56" s="1144"/>
      <c r="E56" s="1144"/>
      <c r="F56" s="1144"/>
      <c r="G56" s="1144"/>
      <c r="H56" s="491">
        <f>'MotorCusto (ORÇ)'!H56</f>
        <v>0</v>
      </c>
      <c r="I56" s="492">
        <f>'MotorCusto (ORÇ)'!I56</f>
        <v>0</v>
      </c>
      <c r="J56" s="484">
        <f>'MotorCusto (ORÇ)'!J56</f>
        <v>0</v>
      </c>
      <c r="K56" s="313">
        <f t="shared" si="0"/>
        <v>0</v>
      </c>
      <c r="L56" s="313">
        <f t="shared" si="1"/>
        <v>0</v>
      </c>
      <c r="M56" s="312"/>
      <c r="N56" s="312"/>
      <c r="P56" s="160">
        <f t="shared" si="2"/>
        <v>49</v>
      </c>
      <c r="Q56" s="1161" t="str">
        <f t="shared" si="3"/>
        <v xml:space="preserve"> </v>
      </c>
      <c r="R56" s="1161"/>
      <c r="S56" s="1161"/>
      <c r="T56" s="1161"/>
      <c r="U56" s="1162"/>
      <c r="V56" s="161">
        <f t="shared" si="4"/>
        <v>0</v>
      </c>
      <c r="W56" s="314">
        <f t="shared" si="5"/>
        <v>0</v>
      </c>
      <c r="X56" s="315">
        <f>IF(AND(K56&gt;0,'Custo Contábil'!$D$7&gt;0),ROUND(K56*($K$146/$K$109)*W56,2),0)</f>
        <v>0</v>
      </c>
      <c r="Y56" s="706">
        <f>'MotorCusto (ORÇ)'!Q56</f>
        <v>0</v>
      </c>
    </row>
    <row r="57" spans="2:25" outlineLevel="1" x14ac:dyDescent="0.2">
      <c r="B57" s="162">
        <v>50</v>
      </c>
      <c r="C57" s="1143" t="str">
        <f>IF(ISBLANK('MotorCusto (ORÇ)'!C57)," ",'MotorCusto (ORÇ)'!C57)</f>
        <v xml:space="preserve"> </v>
      </c>
      <c r="D57" s="1144"/>
      <c r="E57" s="1144"/>
      <c r="F57" s="1144"/>
      <c r="G57" s="1144"/>
      <c r="H57" s="491">
        <f>'MotorCusto (ORÇ)'!H57</f>
        <v>0</v>
      </c>
      <c r="I57" s="492">
        <f>'MotorCusto (ORÇ)'!I57</f>
        <v>0</v>
      </c>
      <c r="J57" s="484">
        <f>'MotorCusto (ORÇ)'!J57</f>
        <v>0</v>
      </c>
      <c r="K57" s="313">
        <f t="shared" si="0"/>
        <v>0</v>
      </c>
      <c r="L57" s="313">
        <f t="shared" si="1"/>
        <v>0</v>
      </c>
      <c r="M57" s="312"/>
      <c r="N57" s="312"/>
      <c r="P57" s="160">
        <f t="shared" si="2"/>
        <v>50</v>
      </c>
      <c r="Q57" s="1161" t="str">
        <f t="shared" si="3"/>
        <v xml:space="preserve"> </v>
      </c>
      <c r="R57" s="1161"/>
      <c r="S57" s="1161"/>
      <c r="T57" s="1161"/>
      <c r="U57" s="1162"/>
      <c r="V57" s="161">
        <f t="shared" si="4"/>
        <v>0</v>
      </c>
      <c r="W57" s="314">
        <f t="shared" si="5"/>
        <v>0</v>
      </c>
      <c r="X57" s="315">
        <f>IF(AND(K57&gt;0,'Custo Contábil'!$D$7&gt;0),ROUND(K57*($K$146/$K$109)*W57,2),0)</f>
        <v>0</v>
      </c>
      <c r="Y57" s="706">
        <f>'MotorCusto (ORÇ)'!Q57</f>
        <v>0</v>
      </c>
    </row>
    <row r="58" spans="2:25" outlineLevel="1" x14ac:dyDescent="0.2">
      <c r="B58" s="160">
        <v>51</v>
      </c>
      <c r="C58" s="1143" t="str">
        <f>IF(ISBLANK('MotorCusto (ORÇ)'!C58)," ",'MotorCusto (ORÇ)'!C58)</f>
        <v xml:space="preserve"> </v>
      </c>
      <c r="D58" s="1144"/>
      <c r="E58" s="1144"/>
      <c r="F58" s="1144"/>
      <c r="G58" s="1144"/>
      <c r="H58" s="491">
        <f>'MotorCusto (ORÇ)'!H58</f>
        <v>0</v>
      </c>
      <c r="I58" s="492">
        <f>'MotorCusto (ORÇ)'!I58</f>
        <v>0</v>
      </c>
      <c r="J58" s="484">
        <f>'MotorCusto (ORÇ)'!J58</f>
        <v>0</v>
      </c>
      <c r="K58" s="313">
        <f t="shared" si="0"/>
        <v>0</v>
      </c>
      <c r="L58" s="313">
        <f t="shared" si="1"/>
        <v>0</v>
      </c>
      <c r="M58" s="312"/>
      <c r="N58" s="312"/>
      <c r="P58" s="160">
        <f t="shared" si="2"/>
        <v>51</v>
      </c>
      <c r="Q58" s="1161" t="str">
        <f t="shared" si="3"/>
        <v xml:space="preserve"> </v>
      </c>
      <c r="R58" s="1161"/>
      <c r="S58" s="1161"/>
      <c r="T58" s="1161"/>
      <c r="U58" s="1162"/>
      <c r="V58" s="161">
        <f t="shared" si="4"/>
        <v>0</v>
      </c>
      <c r="W58" s="314">
        <f t="shared" si="5"/>
        <v>0</v>
      </c>
      <c r="X58" s="315">
        <f>IF(AND(K58&gt;0,'Custo Contábil'!$D$7&gt;0),ROUND(K58*($K$146/$K$109)*W58,2),0)</f>
        <v>0</v>
      </c>
      <c r="Y58" s="706">
        <f>'MotorCusto (ORÇ)'!Q58</f>
        <v>0</v>
      </c>
    </row>
    <row r="59" spans="2:25" outlineLevel="1" x14ac:dyDescent="0.2">
      <c r="B59" s="162">
        <v>52</v>
      </c>
      <c r="C59" s="1143" t="str">
        <f>IF(ISBLANK('MotorCusto (ORÇ)'!C59)," ",'MotorCusto (ORÇ)'!C59)</f>
        <v xml:space="preserve"> </v>
      </c>
      <c r="D59" s="1144"/>
      <c r="E59" s="1144"/>
      <c r="F59" s="1144"/>
      <c r="G59" s="1144"/>
      <c r="H59" s="491">
        <f>'MotorCusto (ORÇ)'!H59</f>
        <v>0</v>
      </c>
      <c r="I59" s="492">
        <f>'MotorCusto (ORÇ)'!I59</f>
        <v>0</v>
      </c>
      <c r="J59" s="484">
        <f>'MotorCusto (ORÇ)'!J59</f>
        <v>0</v>
      </c>
      <c r="K59" s="313">
        <f t="shared" si="0"/>
        <v>0</v>
      </c>
      <c r="L59" s="313">
        <f t="shared" si="1"/>
        <v>0</v>
      </c>
      <c r="M59" s="312"/>
      <c r="N59" s="312"/>
      <c r="P59" s="160">
        <f t="shared" si="2"/>
        <v>52</v>
      </c>
      <c r="Q59" s="1161" t="str">
        <f t="shared" si="3"/>
        <v xml:space="preserve"> </v>
      </c>
      <c r="R59" s="1161"/>
      <c r="S59" s="1161"/>
      <c r="T59" s="1161"/>
      <c r="U59" s="1162"/>
      <c r="V59" s="161">
        <f t="shared" si="4"/>
        <v>0</v>
      </c>
      <c r="W59" s="314">
        <f t="shared" si="5"/>
        <v>0</v>
      </c>
      <c r="X59" s="315">
        <f>IF(AND(K59&gt;0,'Custo Contábil'!$D$7&gt;0),ROUND(K59*($K$146/$K$109)*W59,2),0)</f>
        <v>0</v>
      </c>
      <c r="Y59" s="706">
        <f>'MotorCusto (ORÇ)'!Q59</f>
        <v>0</v>
      </c>
    </row>
    <row r="60" spans="2:25" outlineLevel="1" x14ac:dyDescent="0.2">
      <c r="B60" s="160">
        <v>53</v>
      </c>
      <c r="C60" s="1143" t="str">
        <f>IF(ISBLANK('MotorCusto (ORÇ)'!C60)," ",'MotorCusto (ORÇ)'!C60)</f>
        <v xml:space="preserve"> </v>
      </c>
      <c r="D60" s="1144"/>
      <c r="E60" s="1144"/>
      <c r="F60" s="1144"/>
      <c r="G60" s="1144"/>
      <c r="H60" s="491">
        <f>'MotorCusto (ORÇ)'!H60</f>
        <v>0</v>
      </c>
      <c r="I60" s="492">
        <f>'MotorCusto (ORÇ)'!I60</f>
        <v>0</v>
      </c>
      <c r="J60" s="484">
        <f>'MotorCusto (ORÇ)'!J60</f>
        <v>0</v>
      </c>
      <c r="K60" s="313">
        <f t="shared" si="0"/>
        <v>0</v>
      </c>
      <c r="L60" s="313">
        <f t="shared" si="1"/>
        <v>0</v>
      </c>
      <c r="M60" s="312"/>
      <c r="N60" s="312"/>
      <c r="P60" s="160">
        <f t="shared" si="2"/>
        <v>53</v>
      </c>
      <c r="Q60" s="1161" t="str">
        <f t="shared" si="3"/>
        <v xml:space="preserve"> </v>
      </c>
      <c r="R60" s="1161"/>
      <c r="S60" s="1161"/>
      <c r="T60" s="1161"/>
      <c r="U60" s="1162"/>
      <c r="V60" s="161">
        <f t="shared" si="4"/>
        <v>0</v>
      </c>
      <c r="W60" s="314">
        <f t="shared" si="5"/>
        <v>0</v>
      </c>
      <c r="X60" s="315">
        <f>IF(AND(K60&gt;0,'Custo Contábil'!$D$7&gt;0),ROUND(K60*($K$146/$K$109)*W60,2),0)</f>
        <v>0</v>
      </c>
      <c r="Y60" s="706">
        <f>'MotorCusto (ORÇ)'!Q60</f>
        <v>0</v>
      </c>
    </row>
    <row r="61" spans="2:25" outlineLevel="1" x14ac:dyDescent="0.2">
      <c r="B61" s="162">
        <v>54</v>
      </c>
      <c r="C61" s="1143" t="str">
        <f>IF(ISBLANK('MotorCusto (ORÇ)'!C61)," ",'MotorCusto (ORÇ)'!C61)</f>
        <v xml:space="preserve"> </v>
      </c>
      <c r="D61" s="1144"/>
      <c r="E61" s="1144"/>
      <c r="F61" s="1144"/>
      <c r="G61" s="1144"/>
      <c r="H61" s="491">
        <f>'MotorCusto (ORÇ)'!H61</f>
        <v>0</v>
      </c>
      <c r="I61" s="492">
        <f>'MotorCusto (ORÇ)'!I61</f>
        <v>0</v>
      </c>
      <c r="J61" s="484">
        <f>'MotorCusto (ORÇ)'!J61</f>
        <v>0</v>
      </c>
      <c r="K61" s="313">
        <f t="shared" si="0"/>
        <v>0</v>
      </c>
      <c r="L61" s="313">
        <f t="shared" si="1"/>
        <v>0</v>
      </c>
      <c r="M61" s="312"/>
      <c r="N61" s="312"/>
      <c r="P61" s="160">
        <f t="shared" si="2"/>
        <v>54</v>
      </c>
      <c r="Q61" s="1161" t="str">
        <f t="shared" si="3"/>
        <v xml:space="preserve"> </v>
      </c>
      <c r="R61" s="1161"/>
      <c r="S61" s="1161"/>
      <c r="T61" s="1161"/>
      <c r="U61" s="1162"/>
      <c r="V61" s="161">
        <f t="shared" si="4"/>
        <v>0</v>
      </c>
      <c r="W61" s="314">
        <f t="shared" si="5"/>
        <v>0</v>
      </c>
      <c r="X61" s="315">
        <f>IF(AND(K61&gt;0,'Custo Contábil'!$D$7&gt;0),ROUND(K61*($K$146/$K$109)*W61,2),0)</f>
        <v>0</v>
      </c>
      <c r="Y61" s="706">
        <f>'MotorCusto (ORÇ)'!Q61</f>
        <v>0</v>
      </c>
    </row>
    <row r="62" spans="2:25" outlineLevel="1" x14ac:dyDescent="0.2">
      <c r="B62" s="160">
        <v>55</v>
      </c>
      <c r="C62" s="1143" t="str">
        <f>IF(ISBLANK('MotorCusto (ORÇ)'!C62)," ",'MotorCusto (ORÇ)'!C62)</f>
        <v xml:space="preserve"> </v>
      </c>
      <c r="D62" s="1144"/>
      <c r="E62" s="1144"/>
      <c r="F62" s="1144"/>
      <c r="G62" s="1144"/>
      <c r="H62" s="491">
        <f>'MotorCusto (ORÇ)'!H62</f>
        <v>0</v>
      </c>
      <c r="I62" s="492">
        <f>'MotorCusto (ORÇ)'!I62</f>
        <v>0</v>
      </c>
      <c r="J62" s="484">
        <f>'MotorCusto (ORÇ)'!J62</f>
        <v>0</v>
      </c>
      <c r="K62" s="313">
        <f t="shared" si="0"/>
        <v>0</v>
      </c>
      <c r="L62" s="313">
        <f t="shared" si="1"/>
        <v>0</v>
      </c>
      <c r="M62" s="312"/>
      <c r="N62" s="312"/>
      <c r="P62" s="160">
        <f t="shared" si="2"/>
        <v>55</v>
      </c>
      <c r="Q62" s="1161" t="str">
        <f t="shared" si="3"/>
        <v xml:space="preserve"> </v>
      </c>
      <c r="R62" s="1161"/>
      <c r="S62" s="1161"/>
      <c r="T62" s="1161"/>
      <c r="U62" s="1162"/>
      <c r="V62" s="161">
        <f t="shared" si="4"/>
        <v>0</v>
      </c>
      <c r="W62" s="314">
        <f t="shared" si="5"/>
        <v>0</v>
      </c>
      <c r="X62" s="315">
        <f>IF(AND(K62&gt;0,'Custo Contábil'!$D$7&gt;0),ROUND(K62*($K$146/$K$109)*W62,2),0)</f>
        <v>0</v>
      </c>
      <c r="Y62" s="706">
        <f>'MotorCusto (ORÇ)'!Q62</f>
        <v>0</v>
      </c>
    </row>
    <row r="63" spans="2:25" outlineLevel="1" x14ac:dyDescent="0.2">
      <c r="B63" s="162">
        <v>56</v>
      </c>
      <c r="C63" s="1143" t="str">
        <f>IF(ISBLANK('MotorCusto (ORÇ)'!C63)," ",'MotorCusto (ORÇ)'!C63)</f>
        <v xml:space="preserve"> </v>
      </c>
      <c r="D63" s="1144"/>
      <c r="E63" s="1144"/>
      <c r="F63" s="1144"/>
      <c r="G63" s="1144"/>
      <c r="H63" s="491">
        <f>'MotorCusto (ORÇ)'!H63</f>
        <v>0</v>
      </c>
      <c r="I63" s="492">
        <f>'MotorCusto (ORÇ)'!I63</f>
        <v>0</v>
      </c>
      <c r="J63" s="484">
        <f>'MotorCusto (ORÇ)'!J63</f>
        <v>0</v>
      </c>
      <c r="K63" s="313">
        <f t="shared" si="0"/>
        <v>0</v>
      </c>
      <c r="L63" s="313">
        <f t="shared" si="1"/>
        <v>0</v>
      </c>
      <c r="M63" s="312"/>
      <c r="N63" s="312"/>
      <c r="P63" s="160">
        <f t="shared" si="2"/>
        <v>56</v>
      </c>
      <c r="Q63" s="1161" t="str">
        <f t="shared" si="3"/>
        <v xml:space="preserve"> </v>
      </c>
      <c r="R63" s="1161"/>
      <c r="S63" s="1161"/>
      <c r="T63" s="1161"/>
      <c r="U63" s="1162"/>
      <c r="V63" s="161">
        <f t="shared" si="4"/>
        <v>0</v>
      </c>
      <c r="W63" s="314">
        <f t="shared" si="5"/>
        <v>0</v>
      </c>
      <c r="X63" s="315">
        <f>IF(AND(K63&gt;0,'Custo Contábil'!$D$7&gt;0),ROUND(K63*($K$146/$K$109)*W63,2),0)</f>
        <v>0</v>
      </c>
      <c r="Y63" s="706">
        <f>'MotorCusto (ORÇ)'!Q63</f>
        <v>0</v>
      </c>
    </row>
    <row r="64" spans="2:25" outlineLevel="1" x14ac:dyDescent="0.2">
      <c r="B64" s="160">
        <v>57</v>
      </c>
      <c r="C64" s="1143" t="str">
        <f>IF(ISBLANK('MotorCusto (ORÇ)'!C64)," ",'MotorCusto (ORÇ)'!C64)</f>
        <v xml:space="preserve"> </v>
      </c>
      <c r="D64" s="1144"/>
      <c r="E64" s="1144"/>
      <c r="F64" s="1144"/>
      <c r="G64" s="1144"/>
      <c r="H64" s="491">
        <f>'MotorCusto (ORÇ)'!H64</f>
        <v>0</v>
      </c>
      <c r="I64" s="492">
        <f>'MotorCusto (ORÇ)'!I64</f>
        <v>0</v>
      </c>
      <c r="J64" s="484">
        <f>'MotorCusto (ORÇ)'!J64</f>
        <v>0</v>
      </c>
      <c r="K64" s="313">
        <f t="shared" si="0"/>
        <v>0</v>
      </c>
      <c r="L64" s="313">
        <f t="shared" si="1"/>
        <v>0</v>
      </c>
      <c r="M64" s="312"/>
      <c r="N64" s="312"/>
      <c r="P64" s="160">
        <f t="shared" si="2"/>
        <v>57</v>
      </c>
      <c r="Q64" s="1161" t="str">
        <f t="shared" si="3"/>
        <v xml:space="preserve"> </v>
      </c>
      <c r="R64" s="1161"/>
      <c r="S64" s="1161"/>
      <c r="T64" s="1161"/>
      <c r="U64" s="1162"/>
      <c r="V64" s="161">
        <f t="shared" si="4"/>
        <v>0</v>
      </c>
      <c r="W64" s="314">
        <f t="shared" si="5"/>
        <v>0</v>
      </c>
      <c r="X64" s="315">
        <f>IF(AND(K64&gt;0,'Custo Contábil'!$D$7&gt;0),ROUND(K64*($K$146/$K$109)*W64,2),0)</f>
        <v>0</v>
      </c>
      <c r="Y64" s="706">
        <f>'MotorCusto (ORÇ)'!Q64</f>
        <v>0</v>
      </c>
    </row>
    <row r="65" spans="2:25" outlineLevel="1" x14ac:dyDescent="0.2">
      <c r="B65" s="162">
        <v>58</v>
      </c>
      <c r="C65" s="1143" t="str">
        <f>IF(ISBLANK('MotorCusto (ORÇ)'!C65)," ",'MotorCusto (ORÇ)'!C65)</f>
        <v xml:space="preserve"> </v>
      </c>
      <c r="D65" s="1144"/>
      <c r="E65" s="1144"/>
      <c r="F65" s="1144"/>
      <c r="G65" s="1144"/>
      <c r="H65" s="491">
        <f>'MotorCusto (ORÇ)'!H65</f>
        <v>0</v>
      </c>
      <c r="I65" s="492">
        <f>'MotorCusto (ORÇ)'!I65</f>
        <v>0</v>
      </c>
      <c r="J65" s="484">
        <f>'MotorCusto (ORÇ)'!J65</f>
        <v>0</v>
      </c>
      <c r="K65" s="313">
        <f t="shared" si="0"/>
        <v>0</v>
      </c>
      <c r="L65" s="313">
        <f t="shared" si="1"/>
        <v>0</v>
      </c>
      <c r="M65" s="312"/>
      <c r="N65" s="312"/>
      <c r="P65" s="160">
        <f t="shared" si="2"/>
        <v>58</v>
      </c>
      <c r="Q65" s="1161" t="str">
        <f t="shared" si="3"/>
        <v xml:space="preserve"> </v>
      </c>
      <c r="R65" s="1161"/>
      <c r="S65" s="1161"/>
      <c r="T65" s="1161"/>
      <c r="U65" s="1162"/>
      <c r="V65" s="161">
        <f t="shared" si="4"/>
        <v>0</v>
      </c>
      <c r="W65" s="314">
        <f t="shared" si="5"/>
        <v>0</v>
      </c>
      <c r="X65" s="315">
        <f>IF(AND(K65&gt;0,'Custo Contábil'!$D$7&gt;0),ROUND(K65*($K$146/$K$109)*W65,2),0)</f>
        <v>0</v>
      </c>
      <c r="Y65" s="706">
        <f>'MotorCusto (ORÇ)'!Q65</f>
        <v>0</v>
      </c>
    </row>
    <row r="66" spans="2:25" outlineLevel="1" x14ac:dyDescent="0.2">
      <c r="B66" s="160">
        <v>59</v>
      </c>
      <c r="C66" s="1143" t="str">
        <f>IF(ISBLANK('MotorCusto (ORÇ)'!C66)," ",'MotorCusto (ORÇ)'!C66)</f>
        <v xml:space="preserve"> </v>
      </c>
      <c r="D66" s="1144"/>
      <c r="E66" s="1144"/>
      <c r="F66" s="1144"/>
      <c r="G66" s="1144"/>
      <c r="H66" s="491">
        <f>'MotorCusto (ORÇ)'!H66</f>
        <v>0</v>
      </c>
      <c r="I66" s="492">
        <f>'MotorCusto (ORÇ)'!I66</f>
        <v>0</v>
      </c>
      <c r="J66" s="484">
        <f>'MotorCusto (ORÇ)'!J66</f>
        <v>0</v>
      </c>
      <c r="K66" s="313">
        <f t="shared" si="0"/>
        <v>0</v>
      </c>
      <c r="L66" s="313">
        <f t="shared" si="1"/>
        <v>0</v>
      </c>
      <c r="M66" s="312"/>
      <c r="N66" s="312"/>
      <c r="P66" s="160">
        <f t="shared" si="2"/>
        <v>59</v>
      </c>
      <c r="Q66" s="1161" t="str">
        <f t="shared" si="3"/>
        <v xml:space="preserve"> </v>
      </c>
      <c r="R66" s="1161"/>
      <c r="S66" s="1161"/>
      <c r="T66" s="1161"/>
      <c r="U66" s="1162"/>
      <c r="V66" s="161">
        <f t="shared" si="4"/>
        <v>0</v>
      </c>
      <c r="W66" s="314">
        <f t="shared" si="5"/>
        <v>0</v>
      </c>
      <c r="X66" s="315">
        <f>IF(AND(K66&gt;0,'Custo Contábil'!$D$7&gt;0),ROUND(K66*($K$146/$K$109)*W66,2),0)</f>
        <v>0</v>
      </c>
      <c r="Y66" s="706">
        <f>'MotorCusto (ORÇ)'!Q66</f>
        <v>0</v>
      </c>
    </row>
    <row r="67" spans="2:25" outlineLevel="1" x14ac:dyDescent="0.2">
      <c r="B67" s="162">
        <v>60</v>
      </c>
      <c r="C67" s="1143" t="str">
        <f>IF(ISBLANK('MotorCusto (ORÇ)'!C67)," ",'MotorCusto (ORÇ)'!C67)</f>
        <v xml:space="preserve"> </v>
      </c>
      <c r="D67" s="1144"/>
      <c r="E67" s="1144"/>
      <c r="F67" s="1144"/>
      <c r="G67" s="1144"/>
      <c r="H67" s="491">
        <f>'MotorCusto (ORÇ)'!H67</f>
        <v>0</v>
      </c>
      <c r="I67" s="492">
        <f>'MotorCusto (ORÇ)'!I67</f>
        <v>0</v>
      </c>
      <c r="J67" s="484">
        <f>'MotorCusto (ORÇ)'!J67</f>
        <v>0</v>
      </c>
      <c r="K67" s="313">
        <f t="shared" si="0"/>
        <v>0</v>
      </c>
      <c r="L67" s="313">
        <f t="shared" si="1"/>
        <v>0</v>
      </c>
      <c r="M67" s="312"/>
      <c r="N67" s="312"/>
      <c r="P67" s="160">
        <f t="shared" si="2"/>
        <v>60</v>
      </c>
      <c r="Q67" s="1161" t="str">
        <f t="shared" si="3"/>
        <v xml:space="preserve"> </v>
      </c>
      <c r="R67" s="1161"/>
      <c r="S67" s="1161"/>
      <c r="T67" s="1161"/>
      <c r="U67" s="1162"/>
      <c r="V67" s="161">
        <f t="shared" si="4"/>
        <v>0</v>
      </c>
      <c r="W67" s="314">
        <f t="shared" si="5"/>
        <v>0</v>
      </c>
      <c r="X67" s="315">
        <f>IF(AND(K67&gt;0,'Custo Contábil'!$D$7&gt;0),ROUND(K67*($K$146/$K$109)*W67,2),0)</f>
        <v>0</v>
      </c>
      <c r="Y67" s="706">
        <f>'MotorCusto (ORÇ)'!Q67</f>
        <v>0</v>
      </c>
    </row>
    <row r="68" spans="2:25" outlineLevel="1" x14ac:dyDescent="0.2">
      <c r="B68" s="160">
        <v>61</v>
      </c>
      <c r="C68" s="1143" t="str">
        <f>IF(ISBLANK('MotorCusto (ORÇ)'!C68)," ",'MotorCusto (ORÇ)'!C68)</f>
        <v xml:space="preserve"> </v>
      </c>
      <c r="D68" s="1144"/>
      <c r="E68" s="1144"/>
      <c r="F68" s="1144"/>
      <c r="G68" s="1144"/>
      <c r="H68" s="491">
        <f>'MotorCusto (ORÇ)'!H68</f>
        <v>0</v>
      </c>
      <c r="I68" s="492">
        <f>'MotorCusto (ORÇ)'!I68</f>
        <v>0</v>
      </c>
      <c r="J68" s="484">
        <f>'MotorCusto (ORÇ)'!J68</f>
        <v>0</v>
      </c>
      <c r="K68" s="313">
        <f t="shared" si="0"/>
        <v>0</v>
      </c>
      <c r="L68" s="313">
        <f t="shared" si="1"/>
        <v>0</v>
      </c>
      <c r="M68" s="312"/>
      <c r="N68" s="312"/>
      <c r="P68" s="160">
        <f t="shared" si="2"/>
        <v>61</v>
      </c>
      <c r="Q68" s="1161" t="str">
        <f t="shared" si="3"/>
        <v xml:space="preserve"> </v>
      </c>
      <c r="R68" s="1161"/>
      <c r="S68" s="1161"/>
      <c r="T68" s="1161"/>
      <c r="U68" s="1162"/>
      <c r="V68" s="161">
        <f t="shared" si="4"/>
        <v>0</v>
      </c>
      <c r="W68" s="314">
        <f t="shared" si="5"/>
        <v>0</v>
      </c>
      <c r="X68" s="315">
        <f>IF(AND(K68&gt;0,'Custo Contábil'!$D$7&gt;0),ROUND(K68*($K$146/$K$109)*W68,2),0)</f>
        <v>0</v>
      </c>
      <c r="Y68" s="706">
        <f>'MotorCusto (ORÇ)'!Q68</f>
        <v>0</v>
      </c>
    </row>
    <row r="69" spans="2:25" outlineLevel="1" x14ac:dyDescent="0.2">
      <c r="B69" s="162">
        <v>62</v>
      </c>
      <c r="C69" s="1143" t="str">
        <f>IF(ISBLANK('MotorCusto (ORÇ)'!C69)," ",'MotorCusto (ORÇ)'!C69)</f>
        <v xml:space="preserve"> </v>
      </c>
      <c r="D69" s="1144"/>
      <c r="E69" s="1144"/>
      <c r="F69" s="1144"/>
      <c r="G69" s="1144"/>
      <c r="H69" s="491">
        <f>'MotorCusto (ORÇ)'!H69</f>
        <v>0</v>
      </c>
      <c r="I69" s="492">
        <f>'MotorCusto (ORÇ)'!I69</f>
        <v>0</v>
      </c>
      <c r="J69" s="484">
        <f>'MotorCusto (ORÇ)'!J69</f>
        <v>0</v>
      </c>
      <c r="K69" s="313">
        <f t="shared" si="0"/>
        <v>0</v>
      </c>
      <c r="L69" s="313">
        <f t="shared" si="1"/>
        <v>0</v>
      </c>
      <c r="M69" s="312"/>
      <c r="N69" s="312"/>
      <c r="P69" s="160">
        <f t="shared" si="2"/>
        <v>62</v>
      </c>
      <c r="Q69" s="1161" t="str">
        <f t="shared" si="3"/>
        <v xml:space="preserve"> </v>
      </c>
      <c r="R69" s="1161"/>
      <c r="S69" s="1161"/>
      <c r="T69" s="1161"/>
      <c r="U69" s="1162"/>
      <c r="V69" s="161">
        <f t="shared" si="4"/>
        <v>0</v>
      </c>
      <c r="W69" s="314">
        <f t="shared" si="5"/>
        <v>0</v>
      </c>
      <c r="X69" s="315">
        <f>IF(AND(K69&gt;0,'Custo Contábil'!$D$7&gt;0),ROUND(K69*($K$146/$K$109)*W69,2),0)</f>
        <v>0</v>
      </c>
      <c r="Y69" s="706">
        <f>'MotorCusto (ORÇ)'!Q69</f>
        <v>0</v>
      </c>
    </row>
    <row r="70" spans="2:25" outlineLevel="1" x14ac:dyDescent="0.2">
      <c r="B70" s="160">
        <v>63</v>
      </c>
      <c r="C70" s="1143" t="str">
        <f>IF(ISBLANK('MotorCusto (ORÇ)'!C70)," ",'MotorCusto (ORÇ)'!C70)</f>
        <v xml:space="preserve"> </v>
      </c>
      <c r="D70" s="1144"/>
      <c r="E70" s="1144"/>
      <c r="F70" s="1144"/>
      <c r="G70" s="1144"/>
      <c r="H70" s="491">
        <f>'MotorCusto (ORÇ)'!H70</f>
        <v>0</v>
      </c>
      <c r="I70" s="492">
        <f>'MotorCusto (ORÇ)'!I70</f>
        <v>0</v>
      </c>
      <c r="J70" s="484">
        <f>'MotorCusto (ORÇ)'!J70</f>
        <v>0</v>
      </c>
      <c r="K70" s="313">
        <f t="shared" si="0"/>
        <v>0</v>
      </c>
      <c r="L70" s="313">
        <f t="shared" si="1"/>
        <v>0</v>
      </c>
      <c r="M70" s="312"/>
      <c r="N70" s="312"/>
      <c r="P70" s="160">
        <f t="shared" si="2"/>
        <v>63</v>
      </c>
      <c r="Q70" s="1161" t="str">
        <f t="shared" si="3"/>
        <v xml:space="preserve"> </v>
      </c>
      <c r="R70" s="1161"/>
      <c r="S70" s="1161"/>
      <c r="T70" s="1161"/>
      <c r="U70" s="1162"/>
      <c r="V70" s="161">
        <f t="shared" si="4"/>
        <v>0</v>
      </c>
      <c r="W70" s="314">
        <f t="shared" si="5"/>
        <v>0</v>
      </c>
      <c r="X70" s="315">
        <f>IF(AND(K70&gt;0,'Custo Contábil'!$D$7&gt;0),ROUND(K70*($K$146/$K$109)*W70,2),0)</f>
        <v>0</v>
      </c>
      <c r="Y70" s="706">
        <f>'MotorCusto (ORÇ)'!Q70</f>
        <v>0</v>
      </c>
    </row>
    <row r="71" spans="2:25" outlineLevel="1" x14ac:dyDescent="0.2">
      <c r="B71" s="162">
        <v>64</v>
      </c>
      <c r="C71" s="1143" t="str">
        <f>IF(ISBLANK('MotorCusto (ORÇ)'!C71)," ",'MotorCusto (ORÇ)'!C71)</f>
        <v xml:space="preserve"> </v>
      </c>
      <c r="D71" s="1144"/>
      <c r="E71" s="1144"/>
      <c r="F71" s="1144"/>
      <c r="G71" s="1144"/>
      <c r="H71" s="491">
        <f>'MotorCusto (ORÇ)'!H71</f>
        <v>0</v>
      </c>
      <c r="I71" s="492">
        <f>'MotorCusto (ORÇ)'!I71</f>
        <v>0</v>
      </c>
      <c r="J71" s="484">
        <f>'MotorCusto (ORÇ)'!J71</f>
        <v>0</v>
      </c>
      <c r="K71" s="313">
        <f t="shared" si="0"/>
        <v>0</v>
      </c>
      <c r="L71" s="313">
        <f t="shared" si="1"/>
        <v>0</v>
      </c>
      <c r="M71" s="312"/>
      <c r="N71" s="312"/>
      <c r="P71" s="160">
        <f t="shared" si="2"/>
        <v>64</v>
      </c>
      <c r="Q71" s="1161" t="str">
        <f t="shared" si="3"/>
        <v xml:space="preserve"> </v>
      </c>
      <c r="R71" s="1161"/>
      <c r="S71" s="1161"/>
      <c r="T71" s="1161"/>
      <c r="U71" s="1162"/>
      <c r="V71" s="161">
        <f t="shared" si="4"/>
        <v>0</v>
      </c>
      <c r="W71" s="314">
        <f t="shared" si="5"/>
        <v>0</v>
      </c>
      <c r="X71" s="315">
        <f>IF(AND(K71&gt;0,'Custo Contábil'!$D$7&gt;0),ROUND(K71*($K$146/$K$109)*W71,2),0)</f>
        <v>0</v>
      </c>
      <c r="Y71" s="706">
        <f>'MotorCusto (ORÇ)'!Q71</f>
        <v>0</v>
      </c>
    </row>
    <row r="72" spans="2:25" outlineLevel="1" x14ac:dyDescent="0.2">
      <c r="B72" s="160">
        <v>65</v>
      </c>
      <c r="C72" s="1143" t="str">
        <f>IF(ISBLANK('MotorCusto (ORÇ)'!C72)," ",'MotorCusto (ORÇ)'!C72)</f>
        <v xml:space="preserve"> </v>
      </c>
      <c r="D72" s="1144"/>
      <c r="E72" s="1144"/>
      <c r="F72" s="1144"/>
      <c r="G72" s="1144"/>
      <c r="H72" s="491">
        <f>'MotorCusto (ORÇ)'!H72</f>
        <v>0</v>
      </c>
      <c r="I72" s="492">
        <f>'MotorCusto (ORÇ)'!I72</f>
        <v>0</v>
      </c>
      <c r="J72" s="484">
        <f>'MotorCusto (ORÇ)'!J72</f>
        <v>0</v>
      </c>
      <c r="K72" s="313">
        <f t="shared" si="0"/>
        <v>0</v>
      </c>
      <c r="L72" s="313">
        <f t="shared" si="1"/>
        <v>0</v>
      </c>
      <c r="M72" s="312"/>
      <c r="N72" s="312"/>
      <c r="P72" s="160">
        <f t="shared" si="2"/>
        <v>65</v>
      </c>
      <c r="Q72" s="1161" t="str">
        <f t="shared" si="3"/>
        <v xml:space="preserve"> </v>
      </c>
      <c r="R72" s="1161"/>
      <c r="S72" s="1161"/>
      <c r="T72" s="1161"/>
      <c r="U72" s="1162"/>
      <c r="V72" s="161">
        <f t="shared" si="4"/>
        <v>0</v>
      </c>
      <c r="W72" s="314">
        <f t="shared" si="5"/>
        <v>0</v>
      </c>
      <c r="X72" s="315">
        <f>IF(AND(K72&gt;0,'Custo Contábil'!$D$7&gt;0),ROUND(K72*($K$146/$K$109)*W72,2),0)</f>
        <v>0</v>
      </c>
      <c r="Y72" s="706">
        <f>'MotorCusto (ORÇ)'!Q72</f>
        <v>0</v>
      </c>
    </row>
    <row r="73" spans="2:25" outlineLevel="1" x14ac:dyDescent="0.2">
      <c r="B73" s="162">
        <v>66</v>
      </c>
      <c r="C73" s="1143" t="str">
        <f>IF(ISBLANK('MotorCusto (ORÇ)'!C73)," ",'MotorCusto (ORÇ)'!C73)</f>
        <v xml:space="preserve"> </v>
      </c>
      <c r="D73" s="1144"/>
      <c r="E73" s="1144"/>
      <c r="F73" s="1144"/>
      <c r="G73" s="1144"/>
      <c r="H73" s="491">
        <f>'MotorCusto (ORÇ)'!H73</f>
        <v>0</v>
      </c>
      <c r="I73" s="492">
        <f>'MotorCusto (ORÇ)'!I73</f>
        <v>0</v>
      </c>
      <c r="J73" s="484">
        <f>'MotorCusto (ORÇ)'!J73</f>
        <v>0</v>
      </c>
      <c r="K73" s="313">
        <f t="shared" ref="K73:K108" si="6">I73*J73</f>
        <v>0</v>
      </c>
      <c r="L73" s="313">
        <f t="shared" ref="L73:L108" si="7">K73-M73-N73</f>
        <v>0</v>
      </c>
      <c r="M73" s="312"/>
      <c r="N73" s="312"/>
      <c r="P73" s="160">
        <f t="shared" si="2"/>
        <v>66</v>
      </c>
      <c r="Q73" s="1161" t="str">
        <f t="shared" ref="Q73:Q107" si="8">IF(OR(C73=0,C73=""),"",C73)</f>
        <v xml:space="preserve"> </v>
      </c>
      <c r="R73" s="1161"/>
      <c r="S73" s="1161"/>
      <c r="T73" s="1161"/>
      <c r="U73" s="1162"/>
      <c r="V73" s="161">
        <f t="shared" ref="V73:V107" si="9">IF(H73="",0,H73)</f>
        <v>0</v>
      </c>
      <c r="W73" s="314">
        <f t="shared" ref="W73:W108" si="10">IF(OR(V73="",V73=0),0,(Desc*((1+Desc)^V73))/(((1+Desc)^V73)-1))</f>
        <v>0</v>
      </c>
      <c r="X73" s="315">
        <f>IF(AND(K73&gt;0,'Custo Contábil'!$D$7&gt;0),ROUND(K73*($K$146/$K$109)*W73,2),0)</f>
        <v>0</v>
      </c>
      <c r="Y73" s="706">
        <f>'MotorCusto (ORÇ)'!Q73</f>
        <v>0</v>
      </c>
    </row>
    <row r="74" spans="2:25" outlineLevel="1" x14ac:dyDescent="0.2">
      <c r="B74" s="160">
        <v>67</v>
      </c>
      <c r="C74" s="1143" t="str">
        <f>IF(ISBLANK('MotorCusto (ORÇ)'!C74)," ",'MotorCusto (ORÇ)'!C74)</f>
        <v xml:space="preserve"> </v>
      </c>
      <c r="D74" s="1144"/>
      <c r="E74" s="1144"/>
      <c r="F74" s="1144"/>
      <c r="G74" s="1144"/>
      <c r="H74" s="491">
        <f>'MotorCusto (ORÇ)'!H74</f>
        <v>0</v>
      </c>
      <c r="I74" s="492">
        <f>'MotorCusto (ORÇ)'!I74</f>
        <v>0</v>
      </c>
      <c r="J74" s="484">
        <f>'MotorCusto (ORÇ)'!J74</f>
        <v>0</v>
      </c>
      <c r="K74" s="313">
        <f t="shared" si="6"/>
        <v>0</v>
      </c>
      <c r="L74" s="313">
        <f t="shared" si="7"/>
        <v>0</v>
      </c>
      <c r="M74" s="312"/>
      <c r="N74" s="312"/>
      <c r="P74" s="160">
        <f t="shared" si="2"/>
        <v>67</v>
      </c>
      <c r="Q74" s="1161" t="str">
        <f t="shared" si="8"/>
        <v xml:space="preserve"> </v>
      </c>
      <c r="R74" s="1161"/>
      <c r="S74" s="1161"/>
      <c r="T74" s="1161"/>
      <c r="U74" s="1162"/>
      <c r="V74" s="161">
        <f t="shared" si="9"/>
        <v>0</v>
      </c>
      <c r="W74" s="314">
        <f t="shared" si="10"/>
        <v>0</v>
      </c>
      <c r="X74" s="315">
        <f>IF(AND(K74&gt;0,'Custo Contábil'!$D$7&gt;0),ROUND(K74*($K$146/$K$109)*W74,2),0)</f>
        <v>0</v>
      </c>
      <c r="Y74" s="706">
        <f>'MotorCusto (ORÇ)'!Q74</f>
        <v>0</v>
      </c>
    </row>
    <row r="75" spans="2:25" outlineLevel="1" x14ac:dyDescent="0.2">
      <c r="B75" s="162">
        <v>68</v>
      </c>
      <c r="C75" s="1143" t="str">
        <f>IF(ISBLANK('MotorCusto (ORÇ)'!C75)," ",'MotorCusto (ORÇ)'!C75)</f>
        <v xml:space="preserve"> </v>
      </c>
      <c r="D75" s="1144"/>
      <c r="E75" s="1144"/>
      <c r="F75" s="1144"/>
      <c r="G75" s="1144"/>
      <c r="H75" s="491">
        <f>'MotorCusto (ORÇ)'!H75</f>
        <v>0</v>
      </c>
      <c r="I75" s="492">
        <f>'MotorCusto (ORÇ)'!I75</f>
        <v>0</v>
      </c>
      <c r="J75" s="484">
        <f>'MotorCusto (ORÇ)'!J75</f>
        <v>0</v>
      </c>
      <c r="K75" s="313">
        <f t="shared" si="6"/>
        <v>0</v>
      </c>
      <c r="L75" s="313">
        <f t="shared" si="7"/>
        <v>0</v>
      </c>
      <c r="M75" s="312"/>
      <c r="N75" s="312"/>
      <c r="P75" s="160">
        <f t="shared" si="2"/>
        <v>68</v>
      </c>
      <c r="Q75" s="1161" t="str">
        <f t="shared" si="8"/>
        <v xml:space="preserve"> </v>
      </c>
      <c r="R75" s="1161"/>
      <c r="S75" s="1161"/>
      <c r="T75" s="1161"/>
      <c r="U75" s="1162"/>
      <c r="V75" s="161">
        <f t="shared" si="9"/>
        <v>0</v>
      </c>
      <c r="W75" s="314">
        <f t="shared" si="10"/>
        <v>0</v>
      </c>
      <c r="X75" s="315">
        <f>IF(AND(K75&gt;0,'Custo Contábil'!$D$7&gt;0),ROUND(K75*($K$146/$K$109)*W75,2),0)</f>
        <v>0</v>
      </c>
      <c r="Y75" s="706">
        <f>'MotorCusto (ORÇ)'!Q75</f>
        <v>0</v>
      </c>
    </row>
    <row r="76" spans="2:25" outlineLevel="1" x14ac:dyDescent="0.2">
      <c r="B76" s="160">
        <v>69</v>
      </c>
      <c r="C76" s="1143" t="str">
        <f>IF(ISBLANK('MotorCusto (ORÇ)'!C76)," ",'MotorCusto (ORÇ)'!C76)</f>
        <v xml:space="preserve"> </v>
      </c>
      <c r="D76" s="1144"/>
      <c r="E76" s="1144"/>
      <c r="F76" s="1144"/>
      <c r="G76" s="1144"/>
      <c r="H76" s="491">
        <f>'MotorCusto (ORÇ)'!H76</f>
        <v>0</v>
      </c>
      <c r="I76" s="492">
        <f>'MotorCusto (ORÇ)'!I76</f>
        <v>0</v>
      </c>
      <c r="J76" s="484">
        <f>'MotorCusto (ORÇ)'!J76</f>
        <v>0</v>
      </c>
      <c r="K76" s="313">
        <f t="shared" si="6"/>
        <v>0</v>
      </c>
      <c r="L76" s="313">
        <f t="shared" si="7"/>
        <v>0</v>
      </c>
      <c r="M76" s="312"/>
      <c r="N76" s="312"/>
      <c r="P76" s="160">
        <f t="shared" si="2"/>
        <v>69</v>
      </c>
      <c r="Q76" s="1161" t="str">
        <f t="shared" si="8"/>
        <v xml:space="preserve"> </v>
      </c>
      <c r="R76" s="1161"/>
      <c r="S76" s="1161"/>
      <c r="T76" s="1161"/>
      <c r="U76" s="1162"/>
      <c r="V76" s="161">
        <f t="shared" si="9"/>
        <v>0</v>
      </c>
      <c r="W76" s="314">
        <f t="shared" si="10"/>
        <v>0</v>
      </c>
      <c r="X76" s="315">
        <f>IF(AND(K76&gt;0,'Custo Contábil'!$D$7&gt;0),ROUND(K76*($K$146/$K$109)*W76,2),0)</f>
        <v>0</v>
      </c>
      <c r="Y76" s="706">
        <f>'MotorCusto (ORÇ)'!Q76</f>
        <v>0</v>
      </c>
    </row>
    <row r="77" spans="2:25" outlineLevel="1" x14ac:dyDescent="0.2">
      <c r="B77" s="162">
        <v>70</v>
      </c>
      <c r="C77" s="1143" t="str">
        <f>IF(ISBLANK('MotorCusto (ORÇ)'!C77)," ",'MotorCusto (ORÇ)'!C77)</f>
        <v xml:space="preserve"> </v>
      </c>
      <c r="D77" s="1144"/>
      <c r="E77" s="1144"/>
      <c r="F77" s="1144"/>
      <c r="G77" s="1144"/>
      <c r="H77" s="491">
        <f>'MotorCusto (ORÇ)'!H77</f>
        <v>0</v>
      </c>
      <c r="I77" s="492">
        <f>'MotorCusto (ORÇ)'!I77</f>
        <v>0</v>
      </c>
      <c r="J77" s="484">
        <f>'MotorCusto (ORÇ)'!J77</f>
        <v>0</v>
      </c>
      <c r="K77" s="313">
        <f t="shared" si="6"/>
        <v>0</v>
      </c>
      <c r="L77" s="313">
        <f t="shared" si="7"/>
        <v>0</v>
      </c>
      <c r="M77" s="312"/>
      <c r="N77" s="312"/>
      <c r="P77" s="160">
        <f t="shared" si="2"/>
        <v>70</v>
      </c>
      <c r="Q77" s="1161" t="str">
        <f t="shared" si="8"/>
        <v xml:space="preserve"> </v>
      </c>
      <c r="R77" s="1161"/>
      <c r="S77" s="1161"/>
      <c r="T77" s="1161"/>
      <c r="U77" s="1162"/>
      <c r="V77" s="161">
        <f t="shared" si="9"/>
        <v>0</v>
      </c>
      <c r="W77" s="314">
        <f t="shared" si="10"/>
        <v>0</v>
      </c>
      <c r="X77" s="315">
        <f>IF(AND(K77&gt;0,'Custo Contábil'!$D$7&gt;0),ROUND(K77*($K$146/$K$109)*W77,2),0)</f>
        <v>0</v>
      </c>
      <c r="Y77" s="706">
        <f>'MotorCusto (ORÇ)'!Q77</f>
        <v>0</v>
      </c>
    </row>
    <row r="78" spans="2:25" outlineLevel="1" x14ac:dyDescent="0.2">
      <c r="B78" s="160">
        <v>71</v>
      </c>
      <c r="C78" s="1143" t="str">
        <f>IF(ISBLANK('MotorCusto (ORÇ)'!C78)," ",'MotorCusto (ORÇ)'!C78)</f>
        <v xml:space="preserve"> </v>
      </c>
      <c r="D78" s="1144"/>
      <c r="E78" s="1144"/>
      <c r="F78" s="1144"/>
      <c r="G78" s="1144"/>
      <c r="H78" s="491">
        <f>'MotorCusto (ORÇ)'!H78</f>
        <v>0</v>
      </c>
      <c r="I78" s="492">
        <f>'MotorCusto (ORÇ)'!I78</f>
        <v>0</v>
      </c>
      <c r="J78" s="484">
        <f>'MotorCusto (ORÇ)'!J78</f>
        <v>0</v>
      </c>
      <c r="K78" s="313">
        <f t="shared" si="6"/>
        <v>0</v>
      </c>
      <c r="L78" s="313">
        <f t="shared" si="7"/>
        <v>0</v>
      </c>
      <c r="M78" s="312"/>
      <c r="N78" s="312"/>
      <c r="P78" s="160">
        <f t="shared" si="2"/>
        <v>71</v>
      </c>
      <c r="Q78" s="1161" t="str">
        <f t="shared" si="8"/>
        <v xml:space="preserve"> </v>
      </c>
      <c r="R78" s="1161"/>
      <c r="S78" s="1161"/>
      <c r="T78" s="1161"/>
      <c r="U78" s="1162"/>
      <c r="V78" s="161">
        <f t="shared" si="9"/>
        <v>0</v>
      </c>
      <c r="W78" s="314">
        <f t="shared" si="10"/>
        <v>0</v>
      </c>
      <c r="X78" s="315">
        <f>IF(AND(K78&gt;0,'Custo Contábil'!$D$7&gt;0),ROUND(K78*($K$146/$K$109)*W78,2),0)</f>
        <v>0</v>
      </c>
      <c r="Y78" s="706">
        <f>'MotorCusto (ORÇ)'!Q78</f>
        <v>0</v>
      </c>
    </row>
    <row r="79" spans="2:25" outlineLevel="1" x14ac:dyDescent="0.2">
      <c r="B79" s="162">
        <v>72</v>
      </c>
      <c r="C79" s="1143" t="str">
        <f>IF(ISBLANK('MotorCusto (ORÇ)'!C79)," ",'MotorCusto (ORÇ)'!C79)</f>
        <v xml:space="preserve"> </v>
      </c>
      <c r="D79" s="1144"/>
      <c r="E79" s="1144"/>
      <c r="F79" s="1144"/>
      <c r="G79" s="1144"/>
      <c r="H79" s="491">
        <f>'MotorCusto (ORÇ)'!H79</f>
        <v>0</v>
      </c>
      <c r="I79" s="492">
        <f>'MotorCusto (ORÇ)'!I79</f>
        <v>0</v>
      </c>
      <c r="J79" s="484">
        <f>'MotorCusto (ORÇ)'!J79</f>
        <v>0</v>
      </c>
      <c r="K79" s="313">
        <f t="shared" si="6"/>
        <v>0</v>
      </c>
      <c r="L79" s="313">
        <f t="shared" si="7"/>
        <v>0</v>
      </c>
      <c r="M79" s="312"/>
      <c r="N79" s="312"/>
      <c r="P79" s="160">
        <f t="shared" si="2"/>
        <v>72</v>
      </c>
      <c r="Q79" s="1161" t="str">
        <f t="shared" si="8"/>
        <v xml:space="preserve"> </v>
      </c>
      <c r="R79" s="1161"/>
      <c r="S79" s="1161"/>
      <c r="T79" s="1161"/>
      <c r="U79" s="1162"/>
      <c r="V79" s="161">
        <f t="shared" si="9"/>
        <v>0</v>
      </c>
      <c r="W79" s="314">
        <f t="shared" si="10"/>
        <v>0</v>
      </c>
      <c r="X79" s="315">
        <f>IF(AND(K79&gt;0,'Custo Contábil'!$D$7&gt;0),ROUND(K79*($K$146/$K$109)*W79,2),0)</f>
        <v>0</v>
      </c>
      <c r="Y79" s="706">
        <f>'MotorCusto (ORÇ)'!Q79</f>
        <v>0</v>
      </c>
    </row>
    <row r="80" spans="2:25" outlineLevel="1" x14ac:dyDescent="0.2">
      <c r="B80" s="160">
        <v>73</v>
      </c>
      <c r="C80" s="1143" t="str">
        <f>IF(ISBLANK('MotorCusto (ORÇ)'!C80)," ",'MotorCusto (ORÇ)'!C80)</f>
        <v xml:space="preserve"> </v>
      </c>
      <c r="D80" s="1144"/>
      <c r="E80" s="1144"/>
      <c r="F80" s="1144"/>
      <c r="G80" s="1144"/>
      <c r="H80" s="491">
        <f>'MotorCusto (ORÇ)'!H80</f>
        <v>0</v>
      </c>
      <c r="I80" s="492">
        <f>'MotorCusto (ORÇ)'!I80</f>
        <v>0</v>
      </c>
      <c r="J80" s="484">
        <f>'MotorCusto (ORÇ)'!J80</f>
        <v>0</v>
      </c>
      <c r="K80" s="313">
        <f t="shared" si="6"/>
        <v>0</v>
      </c>
      <c r="L80" s="313">
        <f t="shared" si="7"/>
        <v>0</v>
      </c>
      <c r="M80" s="312"/>
      <c r="N80" s="312"/>
      <c r="P80" s="160">
        <f t="shared" si="2"/>
        <v>73</v>
      </c>
      <c r="Q80" s="1161" t="str">
        <f t="shared" si="8"/>
        <v xml:space="preserve"> </v>
      </c>
      <c r="R80" s="1161"/>
      <c r="S80" s="1161"/>
      <c r="T80" s="1161"/>
      <c r="U80" s="1162"/>
      <c r="V80" s="161">
        <f t="shared" si="9"/>
        <v>0</v>
      </c>
      <c r="W80" s="314">
        <f t="shared" si="10"/>
        <v>0</v>
      </c>
      <c r="X80" s="315">
        <f>IF(AND(K80&gt;0,'Custo Contábil'!$D$7&gt;0),ROUND(K80*($K$146/$K$109)*W80,2),0)</f>
        <v>0</v>
      </c>
      <c r="Y80" s="706">
        <f>'MotorCusto (ORÇ)'!Q80</f>
        <v>0</v>
      </c>
    </row>
    <row r="81" spans="2:25" outlineLevel="1" x14ac:dyDescent="0.2">
      <c r="B81" s="162">
        <v>74</v>
      </c>
      <c r="C81" s="1143" t="str">
        <f>IF(ISBLANK('MotorCusto (ORÇ)'!C81)," ",'MotorCusto (ORÇ)'!C81)</f>
        <v xml:space="preserve"> </v>
      </c>
      <c r="D81" s="1144"/>
      <c r="E81" s="1144"/>
      <c r="F81" s="1144"/>
      <c r="G81" s="1144"/>
      <c r="H81" s="491">
        <f>'MotorCusto (ORÇ)'!H81</f>
        <v>0</v>
      </c>
      <c r="I81" s="492">
        <f>'MotorCusto (ORÇ)'!I81</f>
        <v>0</v>
      </c>
      <c r="J81" s="484">
        <f>'MotorCusto (ORÇ)'!J81</f>
        <v>0</v>
      </c>
      <c r="K81" s="313">
        <f t="shared" si="6"/>
        <v>0</v>
      </c>
      <c r="L81" s="313">
        <f t="shared" si="7"/>
        <v>0</v>
      </c>
      <c r="M81" s="312"/>
      <c r="N81" s="312"/>
      <c r="P81" s="160">
        <f t="shared" si="2"/>
        <v>74</v>
      </c>
      <c r="Q81" s="1161" t="str">
        <f t="shared" si="8"/>
        <v xml:space="preserve"> </v>
      </c>
      <c r="R81" s="1161"/>
      <c r="S81" s="1161"/>
      <c r="T81" s="1161"/>
      <c r="U81" s="1162"/>
      <c r="V81" s="161">
        <f t="shared" si="9"/>
        <v>0</v>
      </c>
      <c r="W81" s="314">
        <f t="shared" si="10"/>
        <v>0</v>
      </c>
      <c r="X81" s="315">
        <f>IF(AND(K81&gt;0,'Custo Contábil'!$D$7&gt;0),ROUND(K81*($K$146/$K$109)*W81,2),0)</f>
        <v>0</v>
      </c>
      <c r="Y81" s="706">
        <f>'MotorCusto (ORÇ)'!Q81</f>
        <v>0</v>
      </c>
    </row>
    <row r="82" spans="2:25" outlineLevel="1" x14ac:dyDescent="0.2">
      <c r="B82" s="160">
        <v>75</v>
      </c>
      <c r="C82" s="1143" t="str">
        <f>IF(ISBLANK('MotorCusto (ORÇ)'!C82)," ",'MotorCusto (ORÇ)'!C82)</f>
        <v xml:space="preserve"> </v>
      </c>
      <c r="D82" s="1144"/>
      <c r="E82" s="1144"/>
      <c r="F82" s="1144"/>
      <c r="G82" s="1144"/>
      <c r="H82" s="491">
        <f>'MotorCusto (ORÇ)'!H82</f>
        <v>0</v>
      </c>
      <c r="I82" s="492">
        <f>'MotorCusto (ORÇ)'!I82</f>
        <v>0</v>
      </c>
      <c r="J82" s="484">
        <f>'MotorCusto (ORÇ)'!J82</f>
        <v>0</v>
      </c>
      <c r="K82" s="313">
        <f t="shared" si="6"/>
        <v>0</v>
      </c>
      <c r="L82" s="313">
        <f t="shared" si="7"/>
        <v>0</v>
      </c>
      <c r="M82" s="312"/>
      <c r="N82" s="312"/>
      <c r="P82" s="160">
        <f t="shared" si="2"/>
        <v>75</v>
      </c>
      <c r="Q82" s="1161" t="str">
        <f t="shared" si="8"/>
        <v xml:space="preserve"> </v>
      </c>
      <c r="R82" s="1161"/>
      <c r="S82" s="1161"/>
      <c r="T82" s="1161"/>
      <c r="U82" s="1162"/>
      <c r="V82" s="161">
        <f t="shared" si="9"/>
        <v>0</v>
      </c>
      <c r="W82" s="314">
        <f t="shared" si="10"/>
        <v>0</v>
      </c>
      <c r="X82" s="315">
        <f>IF(AND(K82&gt;0,'Custo Contábil'!$D$7&gt;0),ROUND(K82*($K$146/$K$109)*W82,2),0)</f>
        <v>0</v>
      </c>
      <c r="Y82" s="706">
        <f>'MotorCusto (ORÇ)'!Q82</f>
        <v>0</v>
      </c>
    </row>
    <row r="83" spans="2:25" outlineLevel="1" x14ac:dyDescent="0.2">
      <c r="B83" s="162">
        <v>76</v>
      </c>
      <c r="C83" s="1143" t="str">
        <f>IF(ISBLANK('MotorCusto (ORÇ)'!C83)," ",'MotorCusto (ORÇ)'!C83)</f>
        <v xml:space="preserve"> </v>
      </c>
      <c r="D83" s="1144"/>
      <c r="E83" s="1144"/>
      <c r="F83" s="1144"/>
      <c r="G83" s="1144"/>
      <c r="H83" s="491">
        <f>'MotorCusto (ORÇ)'!H83</f>
        <v>0</v>
      </c>
      <c r="I83" s="492">
        <f>'MotorCusto (ORÇ)'!I83</f>
        <v>0</v>
      </c>
      <c r="J83" s="484">
        <f>'MotorCusto (ORÇ)'!J83</f>
        <v>0</v>
      </c>
      <c r="K83" s="313">
        <f t="shared" si="6"/>
        <v>0</v>
      </c>
      <c r="L83" s="313">
        <f t="shared" si="7"/>
        <v>0</v>
      </c>
      <c r="M83" s="312"/>
      <c r="N83" s="312"/>
      <c r="P83" s="160">
        <f t="shared" si="2"/>
        <v>76</v>
      </c>
      <c r="Q83" s="1161" t="str">
        <f t="shared" si="8"/>
        <v xml:space="preserve"> </v>
      </c>
      <c r="R83" s="1161"/>
      <c r="S83" s="1161"/>
      <c r="T83" s="1161"/>
      <c r="U83" s="1162"/>
      <c r="V83" s="161">
        <f t="shared" si="9"/>
        <v>0</v>
      </c>
      <c r="W83" s="314">
        <f t="shared" si="10"/>
        <v>0</v>
      </c>
      <c r="X83" s="315">
        <f>IF(AND(K83&gt;0,'Custo Contábil'!$D$7&gt;0),ROUND(K83*($K$146/$K$109)*W83,2),0)</f>
        <v>0</v>
      </c>
      <c r="Y83" s="706">
        <f>'MotorCusto (ORÇ)'!Q83</f>
        <v>0</v>
      </c>
    </row>
    <row r="84" spans="2:25" outlineLevel="1" x14ac:dyDescent="0.2">
      <c r="B84" s="160">
        <v>77</v>
      </c>
      <c r="C84" s="1143" t="str">
        <f>IF(ISBLANK('MotorCusto (ORÇ)'!C84)," ",'MotorCusto (ORÇ)'!C84)</f>
        <v xml:space="preserve"> </v>
      </c>
      <c r="D84" s="1144"/>
      <c r="E84" s="1144"/>
      <c r="F84" s="1144"/>
      <c r="G84" s="1144"/>
      <c r="H84" s="491">
        <f>'MotorCusto (ORÇ)'!H84</f>
        <v>0</v>
      </c>
      <c r="I84" s="492">
        <f>'MotorCusto (ORÇ)'!I84</f>
        <v>0</v>
      </c>
      <c r="J84" s="484">
        <f>'MotorCusto (ORÇ)'!J84</f>
        <v>0</v>
      </c>
      <c r="K84" s="313">
        <f t="shared" si="6"/>
        <v>0</v>
      </c>
      <c r="L84" s="313">
        <f t="shared" si="7"/>
        <v>0</v>
      </c>
      <c r="M84" s="312"/>
      <c r="N84" s="312"/>
      <c r="P84" s="160">
        <f t="shared" si="2"/>
        <v>77</v>
      </c>
      <c r="Q84" s="1161" t="str">
        <f t="shared" si="8"/>
        <v xml:space="preserve"> </v>
      </c>
      <c r="R84" s="1161"/>
      <c r="S84" s="1161"/>
      <c r="T84" s="1161"/>
      <c r="U84" s="1162"/>
      <c r="V84" s="161">
        <f t="shared" si="9"/>
        <v>0</v>
      </c>
      <c r="W84" s="314">
        <f t="shared" si="10"/>
        <v>0</v>
      </c>
      <c r="X84" s="315">
        <f>IF(AND(K84&gt;0,'Custo Contábil'!$D$7&gt;0),ROUND(K84*($K$146/$K$109)*W84,2),0)</f>
        <v>0</v>
      </c>
      <c r="Y84" s="706">
        <f>'MotorCusto (ORÇ)'!Q84</f>
        <v>0</v>
      </c>
    </row>
    <row r="85" spans="2:25" outlineLevel="1" x14ac:dyDescent="0.2">
      <c r="B85" s="162">
        <v>78</v>
      </c>
      <c r="C85" s="1143" t="str">
        <f>IF(ISBLANK('MotorCusto (ORÇ)'!C85)," ",'MotorCusto (ORÇ)'!C85)</f>
        <v xml:space="preserve"> </v>
      </c>
      <c r="D85" s="1144"/>
      <c r="E85" s="1144"/>
      <c r="F85" s="1144"/>
      <c r="G85" s="1144"/>
      <c r="H85" s="491">
        <f>'MotorCusto (ORÇ)'!H85</f>
        <v>0</v>
      </c>
      <c r="I85" s="492">
        <f>'MotorCusto (ORÇ)'!I85</f>
        <v>0</v>
      </c>
      <c r="J85" s="484">
        <f>'MotorCusto (ORÇ)'!J85</f>
        <v>0</v>
      </c>
      <c r="K85" s="313">
        <f t="shared" si="6"/>
        <v>0</v>
      </c>
      <c r="L85" s="313">
        <f t="shared" si="7"/>
        <v>0</v>
      </c>
      <c r="M85" s="312"/>
      <c r="N85" s="312"/>
      <c r="P85" s="160">
        <f t="shared" si="2"/>
        <v>78</v>
      </c>
      <c r="Q85" s="1161" t="str">
        <f t="shared" si="8"/>
        <v xml:space="preserve"> </v>
      </c>
      <c r="R85" s="1161"/>
      <c r="S85" s="1161"/>
      <c r="T85" s="1161"/>
      <c r="U85" s="1162"/>
      <c r="V85" s="161">
        <f t="shared" si="9"/>
        <v>0</v>
      </c>
      <c r="W85" s="314">
        <f t="shared" si="10"/>
        <v>0</v>
      </c>
      <c r="X85" s="315">
        <f>IF(AND(K85&gt;0,'Custo Contábil'!$D$7&gt;0),ROUND(K85*($K$146/$K$109)*W85,2),0)</f>
        <v>0</v>
      </c>
      <c r="Y85" s="706">
        <f>'MotorCusto (ORÇ)'!Q85</f>
        <v>0</v>
      </c>
    </row>
    <row r="86" spans="2:25" outlineLevel="1" x14ac:dyDescent="0.2">
      <c r="B86" s="160">
        <v>79</v>
      </c>
      <c r="C86" s="1143" t="str">
        <f>IF(ISBLANK('MotorCusto (ORÇ)'!C86)," ",'MotorCusto (ORÇ)'!C86)</f>
        <v xml:space="preserve"> </v>
      </c>
      <c r="D86" s="1144"/>
      <c r="E86" s="1144"/>
      <c r="F86" s="1144"/>
      <c r="G86" s="1144"/>
      <c r="H86" s="491">
        <f>'MotorCusto (ORÇ)'!H86</f>
        <v>0</v>
      </c>
      <c r="I86" s="492">
        <f>'MotorCusto (ORÇ)'!I86</f>
        <v>0</v>
      </c>
      <c r="J86" s="484">
        <f>'MotorCusto (ORÇ)'!J86</f>
        <v>0</v>
      </c>
      <c r="K86" s="313">
        <f t="shared" si="6"/>
        <v>0</v>
      </c>
      <c r="L86" s="313">
        <f t="shared" si="7"/>
        <v>0</v>
      </c>
      <c r="M86" s="312"/>
      <c r="N86" s="312"/>
      <c r="P86" s="160">
        <f t="shared" si="2"/>
        <v>79</v>
      </c>
      <c r="Q86" s="1161" t="str">
        <f t="shared" si="8"/>
        <v xml:space="preserve"> </v>
      </c>
      <c r="R86" s="1161"/>
      <c r="S86" s="1161"/>
      <c r="T86" s="1161"/>
      <c r="U86" s="1162"/>
      <c r="V86" s="161">
        <f t="shared" si="9"/>
        <v>0</v>
      </c>
      <c r="W86" s="314">
        <f t="shared" si="10"/>
        <v>0</v>
      </c>
      <c r="X86" s="315">
        <f>IF(AND(K86&gt;0,'Custo Contábil'!$D$7&gt;0),ROUND(K86*($K$146/$K$109)*W86,2),0)</f>
        <v>0</v>
      </c>
      <c r="Y86" s="706">
        <f>'MotorCusto (ORÇ)'!Q86</f>
        <v>0</v>
      </c>
    </row>
    <row r="87" spans="2:25" outlineLevel="1" x14ac:dyDescent="0.2">
      <c r="B87" s="162">
        <v>80</v>
      </c>
      <c r="C87" s="1143" t="str">
        <f>IF(ISBLANK('MotorCusto (ORÇ)'!C87)," ",'MotorCusto (ORÇ)'!C87)</f>
        <v xml:space="preserve"> </v>
      </c>
      <c r="D87" s="1144"/>
      <c r="E87" s="1144"/>
      <c r="F87" s="1144"/>
      <c r="G87" s="1144"/>
      <c r="H87" s="491">
        <f>'MotorCusto (ORÇ)'!H87</f>
        <v>0</v>
      </c>
      <c r="I87" s="492">
        <f>'MotorCusto (ORÇ)'!I87</f>
        <v>0</v>
      </c>
      <c r="J87" s="484">
        <f>'MotorCusto (ORÇ)'!J87</f>
        <v>0</v>
      </c>
      <c r="K87" s="313">
        <f t="shared" si="6"/>
        <v>0</v>
      </c>
      <c r="L87" s="313">
        <f t="shared" si="7"/>
        <v>0</v>
      </c>
      <c r="M87" s="312"/>
      <c r="N87" s="312"/>
      <c r="P87" s="160">
        <f t="shared" si="2"/>
        <v>80</v>
      </c>
      <c r="Q87" s="1161" t="str">
        <f t="shared" si="8"/>
        <v xml:space="preserve"> </v>
      </c>
      <c r="R87" s="1161"/>
      <c r="S87" s="1161"/>
      <c r="T87" s="1161"/>
      <c r="U87" s="1162"/>
      <c r="V87" s="161">
        <f t="shared" si="9"/>
        <v>0</v>
      </c>
      <c r="W87" s="314">
        <f t="shared" si="10"/>
        <v>0</v>
      </c>
      <c r="X87" s="315">
        <f>IF(AND(K87&gt;0,'Custo Contábil'!$D$7&gt;0),ROUND(K87*($K$146/$K$109)*W87,2),0)</f>
        <v>0</v>
      </c>
      <c r="Y87" s="706">
        <f>'MotorCusto (ORÇ)'!Q87</f>
        <v>0</v>
      </c>
    </row>
    <row r="88" spans="2:25" outlineLevel="1" x14ac:dyDescent="0.2">
      <c r="B88" s="160">
        <v>81</v>
      </c>
      <c r="C88" s="1143" t="str">
        <f>IF(ISBLANK('MotorCusto (ORÇ)'!C88)," ",'MotorCusto (ORÇ)'!C88)</f>
        <v xml:space="preserve"> </v>
      </c>
      <c r="D88" s="1144"/>
      <c r="E88" s="1144"/>
      <c r="F88" s="1144"/>
      <c r="G88" s="1144"/>
      <c r="H88" s="491">
        <f>'MotorCusto (ORÇ)'!H88</f>
        <v>0</v>
      </c>
      <c r="I88" s="492">
        <f>'MotorCusto (ORÇ)'!I88</f>
        <v>0</v>
      </c>
      <c r="J88" s="484">
        <f>'MotorCusto (ORÇ)'!J88</f>
        <v>0</v>
      </c>
      <c r="K88" s="313">
        <f t="shared" si="6"/>
        <v>0</v>
      </c>
      <c r="L88" s="313">
        <f t="shared" si="7"/>
        <v>0</v>
      </c>
      <c r="M88" s="312"/>
      <c r="N88" s="312"/>
      <c r="P88" s="160">
        <f t="shared" si="2"/>
        <v>81</v>
      </c>
      <c r="Q88" s="1161" t="str">
        <f t="shared" si="8"/>
        <v xml:space="preserve"> </v>
      </c>
      <c r="R88" s="1161"/>
      <c r="S88" s="1161"/>
      <c r="T88" s="1161"/>
      <c r="U88" s="1162"/>
      <c r="V88" s="161">
        <f t="shared" si="9"/>
        <v>0</v>
      </c>
      <c r="W88" s="314">
        <f t="shared" si="10"/>
        <v>0</v>
      </c>
      <c r="X88" s="315">
        <f>IF(AND(K88&gt;0,'Custo Contábil'!$D$7&gt;0),ROUND(K88*($K$146/$K$109)*W88,2),0)</f>
        <v>0</v>
      </c>
      <c r="Y88" s="706">
        <f>'MotorCusto (ORÇ)'!Q88</f>
        <v>0</v>
      </c>
    </row>
    <row r="89" spans="2:25" outlineLevel="1" x14ac:dyDescent="0.2">
      <c r="B89" s="162">
        <v>82</v>
      </c>
      <c r="C89" s="1143" t="str">
        <f>IF(ISBLANK('MotorCusto (ORÇ)'!C89)," ",'MotorCusto (ORÇ)'!C89)</f>
        <v xml:space="preserve"> </v>
      </c>
      <c r="D89" s="1144"/>
      <c r="E89" s="1144"/>
      <c r="F89" s="1144"/>
      <c r="G89" s="1144"/>
      <c r="H89" s="491">
        <f>'MotorCusto (ORÇ)'!H89</f>
        <v>0</v>
      </c>
      <c r="I89" s="492">
        <f>'MotorCusto (ORÇ)'!I89</f>
        <v>0</v>
      </c>
      <c r="J89" s="484">
        <f>'MotorCusto (ORÇ)'!J89</f>
        <v>0</v>
      </c>
      <c r="K89" s="313">
        <f t="shared" si="6"/>
        <v>0</v>
      </c>
      <c r="L89" s="313">
        <f t="shared" si="7"/>
        <v>0</v>
      </c>
      <c r="M89" s="312"/>
      <c r="N89" s="312"/>
      <c r="P89" s="160">
        <f t="shared" si="2"/>
        <v>82</v>
      </c>
      <c r="Q89" s="1161" t="str">
        <f t="shared" si="8"/>
        <v xml:space="preserve"> </v>
      </c>
      <c r="R89" s="1161"/>
      <c r="S89" s="1161"/>
      <c r="T89" s="1161"/>
      <c r="U89" s="1162"/>
      <c r="V89" s="161">
        <f t="shared" si="9"/>
        <v>0</v>
      </c>
      <c r="W89" s="314">
        <f t="shared" si="10"/>
        <v>0</v>
      </c>
      <c r="X89" s="315">
        <f>IF(AND(K89&gt;0,'Custo Contábil'!$D$7&gt;0),ROUND(K89*($K$146/$K$109)*W89,2),0)</f>
        <v>0</v>
      </c>
      <c r="Y89" s="706">
        <f>'MotorCusto (ORÇ)'!Q89</f>
        <v>0</v>
      </c>
    </row>
    <row r="90" spans="2:25" outlineLevel="1" x14ac:dyDescent="0.2">
      <c r="B90" s="160">
        <v>83</v>
      </c>
      <c r="C90" s="1143" t="str">
        <f>IF(ISBLANK('MotorCusto (ORÇ)'!C90)," ",'MotorCusto (ORÇ)'!C90)</f>
        <v xml:space="preserve"> </v>
      </c>
      <c r="D90" s="1144"/>
      <c r="E90" s="1144"/>
      <c r="F90" s="1144"/>
      <c r="G90" s="1144"/>
      <c r="H90" s="491">
        <f>'MotorCusto (ORÇ)'!H90</f>
        <v>0</v>
      </c>
      <c r="I90" s="492">
        <f>'MotorCusto (ORÇ)'!I90</f>
        <v>0</v>
      </c>
      <c r="J90" s="484">
        <f>'MotorCusto (ORÇ)'!J90</f>
        <v>0</v>
      </c>
      <c r="K90" s="313">
        <f t="shared" si="6"/>
        <v>0</v>
      </c>
      <c r="L90" s="313">
        <f t="shared" si="7"/>
        <v>0</v>
      </c>
      <c r="M90" s="312"/>
      <c r="N90" s="312"/>
      <c r="P90" s="160">
        <f t="shared" si="2"/>
        <v>83</v>
      </c>
      <c r="Q90" s="1161" t="str">
        <f t="shared" si="8"/>
        <v xml:space="preserve"> </v>
      </c>
      <c r="R90" s="1161"/>
      <c r="S90" s="1161"/>
      <c r="T90" s="1161"/>
      <c r="U90" s="1162"/>
      <c r="V90" s="161">
        <f t="shared" si="9"/>
        <v>0</v>
      </c>
      <c r="W90" s="314">
        <f t="shared" si="10"/>
        <v>0</v>
      </c>
      <c r="X90" s="315">
        <f>IF(AND(K90&gt;0,'Custo Contábil'!$D$7&gt;0),ROUND(K90*($K$146/$K$109)*W90,2),0)</f>
        <v>0</v>
      </c>
      <c r="Y90" s="706">
        <f>'MotorCusto (ORÇ)'!Q90</f>
        <v>0</v>
      </c>
    </row>
    <row r="91" spans="2:25" outlineLevel="1" x14ac:dyDescent="0.2">
      <c r="B91" s="162">
        <v>84</v>
      </c>
      <c r="C91" s="1143" t="str">
        <f>IF(ISBLANK('MotorCusto (ORÇ)'!C91)," ",'MotorCusto (ORÇ)'!C91)</f>
        <v xml:space="preserve"> </v>
      </c>
      <c r="D91" s="1144"/>
      <c r="E91" s="1144"/>
      <c r="F91" s="1144"/>
      <c r="G91" s="1144"/>
      <c r="H91" s="491">
        <f>'MotorCusto (ORÇ)'!H91</f>
        <v>0</v>
      </c>
      <c r="I91" s="492">
        <f>'MotorCusto (ORÇ)'!I91</f>
        <v>0</v>
      </c>
      <c r="J91" s="484">
        <f>'MotorCusto (ORÇ)'!J91</f>
        <v>0</v>
      </c>
      <c r="K91" s="313">
        <f t="shared" si="6"/>
        <v>0</v>
      </c>
      <c r="L91" s="313">
        <f t="shared" si="7"/>
        <v>0</v>
      </c>
      <c r="M91" s="312"/>
      <c r="N91" s="312"/>
      <c r="P91" s="160">
        <f t="shared" si="2"/>
        <v>84</v>
      </c>
      <c r="Q91" s="1161" t="str">
        <f t="shared" si="8"/>
        <v xml:space="preserve"> </v>
      </c>
      <c r="R91" s="1161"/>
      <c r="S91" s="1161"/>
      <c r="T91" s="1161"/>
      <c r="U91" s="1162"/>
      <c r="V91" s="161">
        <f t="shared" si="9"/>
        <v>0</v>
      </c>
      <c r="W91" s="314">
        <f t="shared" si="10"/>
        <v>0</v>
      </c>
      <c r="X91" s="315">
        <f>IF(AND(K91&gt;0,'Custo Contábil'!$D$7&gt;0),ROUND(K91*($K$146/$K$109)*W91,2),0)</f>
        <v>0</v>
      </c>
      <c r="Y91" s="706">
        <f>'MotorCusto (ORÇ)'!Q91</f>
        <v>0</v>
      </c>
    </row>
    <row r="92" spans="2:25" outlineLevel="1" x14ac:dyDescent="0.2">
      <c r="B92" s="160">
        <v>85</v>
      </c>
      <c r="C92" s="1143" t="str">
        <f>IF(ISBLANK('MotorCusto (ORÇ)'!C92)," ",'MotorCusto (ORÇ)'!C92)</f>
        <v xml:space="preserve"> </v>
      </c>
      <c r="D92" s="1144"/>
      <c r="E92" s="1144"/>
      <c r="F92" s="1144"/>
      <c r="G92" s="1144"/>
      <c r="H92" s="491">
        <f>'MotorCusto (ORÇ)'!H92</f>
        <v>0</v>
      </c>
      <c r="I92" s="492">
        <f>'MotorCusto (ORÇ)'!I92</f>
        <v>0</v>
      </c>
      <c r="J92" s="484">
        <f>'MotorCusto (ORÇ)'!J92</f>
        <v>0</v>
      </c>
      <c r="K92" s="313">
        <f t="shared" si="6"/>
        <v>0</v>
      </c>
      <c r="L92" s="313">
        <f t="shared" si="7"/>
        <v>0</v>
      </c>
      <c r="M92" s="312"/>
      <c r="N92" s="312"/>
      <c r="P92" s="160">
        <f t="shared" si="2"/>
        <v>85</v>
      </c>
      <c r="Q92" s="1161" t="str">
        <f t="shared" si="8"/>
        <v xml:space="preserve"> </v>
      </c>
      <c r="R92" s="1161"/>
      <c r="S92" s="1161"/>
      <c r="T92" s="1161"/>
      <c r="U92" s="1162"/>
      <c r="V92" s="161">
        <f t="shared" si="9"/>
        <v>0</v>
      </c>
      <c r="W92" s="314">
        <f t="shared" si="10"/>
        <v>0</v>
      </c>
      <c r="X92" s="315">
        <f>IF(AND(K92&gt;0,'Custo Contábil'!$D$7&gt;0),ROUND(K92*($K$146/$K$109)*W92,2),0)</f>
        <v>0</v>
      </c>
      <c r="Y92" s="706">
        <f>'MotorCusto (ORÇ)'!Q92</f>
        <v>0</v>
      </c>
    </row>
    <row r="93" spans="2:25" outlineLevel="1" x14ac:dyDescent="0.2">
      <c r="B93" s="162">
        <v>86</v>
      </c>
      <c r="C93" s="1143" t="str">
        <f>IF(ISBLANK('MotorCusto (ORÇ)'!C93)," ",'MotorCusto (ORÇ)'!C93)</f>
        <v xml:space="preserve"> </v>
      </c>
      <c r="D93" s="1144"/>
      <c r="E93" s="1144"/>
      <c r="F93" s="1144"/>
      <c r="G93" s="1144"/>
      <c r="H93" s="491">
        <f>'MotorCusto (ORÇ)'!H93</f>
        <v>0</v>
      </c>
      <c r="I93" s="492">
        <f>'MotorCusto (ORÇ)'!I93</f>
        <v>0</v>
      </c>
      <c r="J93" s="484">
        <f>'MotorCusto (ORÇ)'!J93</f>
        <v>0</v>
      </c>
      <c r="K93" s="313">
        <f t="shared" si="6"/>
        <v>0</v>
      </c>
      <c r="L93" s="313">
        <f t="shared" si="7"/>
        <v>0</v>
      </c>
      <c r="M93" s="312"/>
      <c r="N93" s="312"/>
      <c r="P93" s="160">
        <f t="shared" si="2"/>
        <v>86</v>
      </c>
      <c r="Q93" s="1161" t="str">
        <f t="shared" si="8"/>
        <v xml:space="preserve"> </v>
      </c>
      <c r="R93" s="1161"/>
      <c r="S93" s="1161"/>
      <c r="T93" s="1161"/>
      <c r="U93" s="1162"/>
      <c r="V93" s="161">
        <f t="shared" si="9"/>
        <v>0</v>
      </c>
      <c r="W93" s="314">
        <f t="shared" si="10"/>
        <v>0</v>
      </c>
      <c r="X93" s="315">
        <f>IF(AND(K93&gt;0,'Custo Contábil'!$D$7&gt;0),ROUND(K93*($K$146/$K$109)*W93,2),0)</f>
        <v>0</v>
      </c>
      <c r="Y93" s="706">
        <f>'MotorCusto (ORÇ)'!Q93</f>
        <v>0</v>
      </c>
    </row>
    <row r="94" spans="2:25" outlineLevel="1" x14ac:dyDescent="0.2">
      <c r="B94" s="160">
        <v>87</v>
      </c>
      <c r="C94" s="1143" t="str">
        <f>IF(ISBLANK('MotorCusto (ORÇ)'!C94)," ",'MotorCusto (ORÇ)'!C94)</f>
        <v xml:space="preserve"> </v>
      </c>
      <c r="D94" s="1144"/>
      <c r="E94" s="1144"/>
      <c r="F94" s="1144"/>
      <c r="G94" s="1144"/>
      <c r="H94" s="491">
        <f>'MotorCusto (ORÇ)'!H94</f>
        <v>0</v>
      </c>
      <c r="I94" s="492">
        <f>'MotorCusto (ORÇ)'!I94</f>
        <v>0</v>
      </c>
      <c r="J94" s="484">
        <f>'MotorCusto (ORÇ)'!J94</f>
        <v>0</v>
      </c>
      <c r="K94" s="313">
        <f t="shared" si="6"/>
        <v>0</v>
      </c>
      <c r="L94" s="313">
        <f t="shared" si="7"/>
        <v>0</v>
      </c>
      <c r="M94" s="312"/>
      <c r="N94" s="312"/>
      <c r="P94" s="160">
        <f t="shared" si="2"/>
        <v>87</v>
      </c>
      <c r="Q94" s="1161" t="str">
        <f t="shared" si="8"/>
        <v xml:space="preserve"> </v>
      </c>
      <c r="R94" s="1161"/>
      <c r="S94" s="1161"/>
      <c r="T94" s="1161"/>
      <c r="U94" s="1162"/>
      <c r="V94" s="161">
        <f t="shared" si="9"/>
        <v>0</v>
      </c>
      <c r="W94" s="314">
        <f t="shared" si="10"/>
        <v>0</v>
      </c>
      <c r="X94" s="315">
        <f>IF(AND(K94&gt;0,'Custo Contábil'!$D$7&gt;0),ROUND(K94*($K$146/$K$109)*W94,2),0)</f>
        <v>0</v>
      </c>
      <c r="Y94" s="706">
        <f>'MotorCusto (ORÇ)'!Q94</f>
        <v>0</v>
      </c>
    </row>
    <row r="95" spans="2:25" outlineLevel="1" x14ac:dyDescent="0.2">
      <c r="B95" s="162">
        <v>88</v>
      </c>
      <c r="C95" s="1143" t="str">
        <f>IF(ISBLANK('MotorCusto (ORÇ)'!C95)," ",'MotorCusto (ORÇ)'!C95)</f>
        <v xml:space="preserve"> </v>
      </c>
      <c r="D95" s="1144"/>
      <c r="E95" s="1144"/>
      <c r="F95" s="1144"/>
      <c r="G95" s="1144"/>
      <c r="H95" s="491">
        <f>'MotorCusto (ORÇ)'!H95</f>
        <v>0</v>
      </c>
      <c r="I95" s="492">
        <f>'MotorCusto (ORÇ)'!I95</f>
        <v>0</v>
      </c>
      <c r="J95" s="484">
        <f>'MotorCusto (ORÇ)'!J95</f>
        <v>0</v>
      </c>
      <c r="K95" s="313">
        <f t="shared" si="6"/>
        <v>0</v>
      </c>
      <c r="L95" s="313">
        <f t="shared" si="7"/>
        <v>0</v>
      </c>
      <c r="M95" s="312"/>
      <c r="N95" s="312"/>
      <c r="P95" s="160">
        <f t="shared" si="2"/>
        <v>88</v>
      </c>
      <c r="Q95" s="1161" t="str">
        <f t="shared" si="8"/>
        <v xml:space="preserve"> </v>
      </c>
      <c r="R95" s="1161"/>
      <c r="S95" s="1161"/>
      <c r="T95" s="1161"/>
      <c r="U95" s="1162"/>
      <c r="V95" s="161">
        <f t="shared" si="9"/>
        <v>0</v>
      </c>
      <c r="W95" s="314">
        <f t="shared" si="10"/>
        <v>0</v>
      </c>
      <c r="X95" s="315">
        <f>IF(AND(K95&gt;0,'Custo Contábil'!$D$7&gt;0),ROUND(K95*($K$146/$K$109)*W95,2),0)</f>
        <v>0</v>
      </c>
      <c r="Y95" s="706">
        <f>'MotorCusto (ORÇ)'!Q95</f>
        <v>0</v>
      </c>
    </row>
    <row r="96" spans="2:25" outlineLevel="1" x14ac:dyDescent="0.2">
      <c r="B96" s="160">
        <v>89</v>
      </c>
      <c r="C96" s="1143" t="str">
        <f>IF(ISBLANK('MotorCusto (ORÇ)'!C96)," ",'MotorCusto (ORÇ)'!C96)</f>
        <v xml:space="preserve"> </v>
      </c>
      <c r="D96" s="1144"/>
      <c r="E96" s="1144"/>
      <c r="F96" s="1144"/>
      <c r="G96" s="1144"/>
      <c r="H96" s="491">
        <f>'MotorCusto (ORÇ)'!H96</f>
        <v>0</v>
      </c>
      <c r="I96" s="492">
        <f>'MotorCusto (ORÇ)'!I96</f>
        <v>0</v>
      </c>
      <c r="J96" s="484">
        <f>'MotorCusto (ORÇ)'!J96</f>
        <v>0</v>
      </c>
      <c r="K96" s="313">
        <f t="shared" si="6"/>
        <v>0</v>
      </c>
      <c r="L96" s="313">
        <f t="shared" si="7"/>
        <v>0</v>
      </c>
      <c r="M96" s="312"/>
      <c r="N96" s="312"/>
      <c r="P96" s="160">
        <f t="shared" si="2"/>
        <v>89</v>
      </c>
      <c r="Q96" s="1161" t="str">
        <f t="shared" si="8"/>
        <v xml:space="preserve"> </v>
      </c>
      <c r="R96" s="1161"/>
      <c r="S96" s="1161"/>
      <c r="T96" s="1161"/>
      <c r="U96" s="1162"/>
      <c r="V96" s="161">
        <f t="shared" si="9"/>
        <v>0</v>
      </c>
      <c r="W96" s="314">
        <f t="shared" si="10"/>
        <v>0</v>
      </c>
      <c r="X96" s="315">
        <f>IF(AND(K96&gt;0,'Custo Contábil'!$D$7&gt;0),ROUND(K96*($K$146/$K$109)*W96,2),0)</f>
        <v>0</v>
      </c>
      <c r="Y96" s="706">
        <f>'MotorCusto (ORÇ)'!Q96</f>
        <v>0</v>
      </c>
    </row>
    <row r="97" spans="2:25" outlineLevel="1" x14ac:dyDescent="0.2">
      <c r="B97" s="162">
        <v>90</v>
      </c>
      <c r="C97" s="1143" t="str">
        <f>IF(ISBLANK('MotorCusto (ORÇ)'!C97)," ",'MotorCusto (ORÇ)'!C97)</f>
        <v xml:space="preserve"> </v>
      </c>
      <c r="D97" s="1144"/>
      <c r="E97" s="1144"/>
      <c r="F97" s="1144"/>
      <c r="G97" s="1144"/>
      <c r="H97" s="491">
        <f>'MotorCusto (ORÇ)'!H97</f>
        <v>0</v>
      </c>
      <c r="I97" s="492">
        <f>'MotorCusto (ORÇ)'!I97</f>
        <v>0</v>
      </c>
      <c r="J97" s="484">
        <f>'MotorCusto (ORÇ)'!J97</f>
        <v>0</v>
      </c>
      <c r="K97" s="313">
        <f t="shared" si="6"/>
        <v>0</v>
      </c>
      <c r="L97" s="313">
        <f t="shared" si="7"/>
        <v>0</v>
      </c>
      <c r="M97" s="312"/>
      <c r="N97" s="312"/>
      <c r="P97" s="160">
        <f t="shared" si="2"/>
        <v>90</v>
      </c>
      <c r="Q97" s="1161" t="str">
        <f t="shared" si="8"/>
        <v xml:space="preserve"> </v>
      </c>
      <c r="R97" s="1161"/>
      <c r="S97" s="1161"/>
      <c r="T97" s="1161"/>
      <c r="U97" s="1162"/>
      <c r="V97" s="161">
        <f t="shared" si="9"/>
        <v>0</v>
      </c>
      <c r="W97" s="314">
        <f t="shared" si="10"/>
        <v>0</v>
      </c>
      <c r="X97" s="315">
        <f>IF(AND(K97&gt;0,'Custo Contábil'!$D$7&gt;0),ROUND(K97*($K$146/$K$109)*W97,2),0)</f>
        <v>0</v>
      </c>
      <c r="Y97" s="706">
        <f>'MotorCusto (ORÇ)'!Q97</f>
        <v>0</v>
      </c>
    </row>
    <row r="98" spans="2:25" outlineLevel="1" x14ac:dyDescent="0.2">
      <c r="B98" s="160">
        <v>91</v>
      </c>
      <c r="C98" s="1143" t="str">
        <f>IF(ISBLANK('MotorCusto (ORÇ)'!C98)," ",'MotorCusto (ORÇ)'!C98)</f>
        <v xml:space="preserve"> </v>
      </c>
      <c r="D98" s="1144"/>
      <c r="E98" s="1144"/>
      <c r="F98" s="1144"/>
      <c r="G98" s="1144"/>
      <c r="H98" s="491">
        <f>'MotorCusto (ORÇ)'!H98</f>
        <v>0</v>
      </c>
      <c r="I98" s="492">
        <f>'MotorCusto (ORÇ)'!I98</f>
        <v>0</v>
      </c>
      <c r="J98" s="484">
        <f>'MotorCusto (ORÇ)'!J98</f>
        <v>0</v>
      </c>
      <c r="K98" s="313">
        <f t="shared" si="6"/>
        <v>0</v>
      </c>
      <c r="L98" s="313">
        <f t="shared" si="7"/>
        <v>0</v>
      </c>
      <c r="M98" s="312"/>
      <c r="N98" s="312"/>
      <c r="P98" s="160">
        <f t="shared" si="2"/>
        <v>91</v>
      </c>
      <c r="Q98" s="1161" t="str">
        <f t="shared" si="8"/>
        <v xml:space="preserve"> </v>
      </c>
      <c r="R98" s="1161"/>
      <c r="S98" s="1161"/>
      <c r="T98" s="1161"/>
      <c r="U98" s="1162"/>
      <c r="V98" s="161">
        <f t="shared" si="9"/>
        <v>0</v>
      </c>
      <c r="W98" s="314">
        <f t="shared" si="10"/>
        <v>0</v>
      </c>
      <c r="X98" s="315">
        <f>IF(AND(K98&gt;0,'Custo Contábil'!$D$7&gt;0),ROUND(K98*($K$146/$K$109)*W98,2),0)</f>
        <v>0</v>
      </c>
      <c r="Y98" s="706">
        <f>'MotorCusto (ORÇ)'!Q98</f>
        <v>0</v>
      </c>
    </row>
    <row r="99" spans="2:25" outlineLevel="1" x14ac:dyDescent="0.2">
      <c r="B99" s="162">
        <v>92</v>
      </c>
      <c r="C99" s="1143" t="str">
        <f>IF(ISBLANK('MotorCusto (ORÇ)'!C99)," ",'MotorCusto (ORÇ)'!C99)</f>
        <v xml:space="preserve"> </v>
      </c>
      <c r="D99" s="1144"/>
      <c r="E99" s="1144"/>
      <c r="F99" s="1144"/>
      <c r="G99" s="1144"/>
      <c r="H99" s="491">
        <f>'MotorCusto (ORÇ)'!H99</f>
        <v>0</v>
      </c>
      <c r="I99" s="492">
        <f>'MotorCusto (ORÇ)'!I99</f>
        <v>0</v>
      </c>
      <c r="J99" s="484">
        <f>'MotorCusto (ORÇ)'!J99</f>
        <v>0</v>
      </c>
      <c r="K99" s="313">
        <f t="shared" si="6"/>
        <v>0</v>
      </c>
      <c r="L99" s="313">
        <f t="shared" si="7"/>
        <v>0</v>
      </c>
      <c r="M99" s="312"/>
      <c r="N99" s="312"/>
      <c r="P99" s="160">
        <f t="shared" si="2"/>
        <v>92</v>
      </c>
      <c r="Q99" s="1161" t="str">
        <f t="shared" si="8"/>
        <v xml:space="preserve"> </v>
      </c>
      <c r="R99" s="1161"/>
      <c r="S99" s="1161"/>
      <c r="T99" s="1161"/>
      <c r="U99" s="1162"/>
      <c r="V99" s="161">
        <f t="shared" si="9"/>
        <v>0</v>
      </c>
      <c r="W99" s="314">
        <f t="shared" si="10"/>
        <v>0</v>
      </c>
      <c r="X99" s="315">
        <f>IF(AND(K99&gt;0,'Custo Contábil'!$D$7&gt;0),ROUND(K99*($K$146/$K$109)*W99,2),0)</f>
        <v>0</v>
      </c>
      <c r="Y99" s="706">
        <f>'MotorCusto (ORÇ)'!Q99</f>
        <v>0</v>
      </c>
    </row>
    <row r="100" spans="2:25" outlineLevel="1" x14ac:dyDescent="0.2">
      <c r="B100" s="160">
        <v>93</v>
      </c>
      <c r="C100" s="1143" t="str">
        <f>IF(ISBLANK('MotorCusto (ORÇ)'!C100)," ",'MotorCusto (ORÇ)'!C100)</f>
        <v xml:space="preserve"> </v>
      </c>
      <c r="D100" s="1144"/>
      <c r="E100" s="1144"/>
      <c r="F100" s="1144"/>
      <c r="G100" s="1144"/>
      <c r="H100" s="491">
        <f>'MotorCusto (ORÇ)'!H100</f>
        <v>0</v>
      </c>
      <c r="I100" s="492">
        <f>'MotorCusto (ORÇ)'!I100</f>
        <v>0</v>
      </c>
      <c r="J100" s="484">
        <f>'MotorCusto (ORÇ)'!J100</f>
        <v>0</v>
      </c>
      <c r="K100" s="313">
        <f t="shared" si="6"/>
        <v>0</v>
      </c>
      <c r="L100" s="313">
        <f t="shared" si="7"/>
        <v>0</v>
      </c>
      <c r="M100" s="312"/>
      <c r="N100" s="312"/>
      <c r="P100" s="160">
        <f t="shared" si="2"/>
        <v>93</v>
      </c>
      <c r="Q100" s="1161" t="str">
        <f t="shared" si="8"/>
        <v xml:space="preserve"> </v>
      </c>
      <c r="R100" s="1161"/>
      <c r="S100" s="1161"/>
      <c r="T100" s="1161"/>
      <c r="U100" s="1162"/>
      <c r="V100" s="161">
        <f t="shared" si="9"/>
        <v>0</v>
      </c>
      <c r="W100" s="314">
        <f t="shared" si="10"/>
        <v>0</v>
      </c>
      <c r="X100" s="315">
        <f>IF(AND(K100&gt;0,'Custo Contábil'!$D$7&gt;0),ROUND(K100*($K$146/$K$109)*W100,2),0)</f>
        <v>0</v>
      </c>
      <c r="Y100" s="706">
        <f>'MotorCusto (ORÇ)'!Q100</f>
        <v>0</v>
      </c>
    </row>
    <row r="101" spans="2:25" outlineLevel="1" x14ac:dyDescent="0.2">
      <c r="B101" s="162">
        <v>94</v>
      </c>
      <c r="C101" s="1143" t="str">
        <f>IF(ISBLANK('MotorCusto (ORÇ)'!C101)," ",'MotorCusto (ORÇ)'!C101)</f>
        <v xml:space="preserve"> </v>
      </c>
      <c r="D101" s="1144"/>
      <c r="E101" s="1144"/>
      <c r="F101" s="1144"/>
      <c r="G101" s="1144"/>
      <c r="H101" s="491">
        <f>'MotorCusto (ORÇ)'!H101</f>
        <v>0</v>
      </c>
      <c r="I101" s="492">
        <f>'MotorCusto (ORÇ)'!I101</f>
        <v>0</v>
      </c>
      <c r="J101" s="484">
        <f>'MotorCusto (ORÇ)'!J101</f>
        <v>0</v>
      </c>
      <c r="K101" s="313">
        <f t="shared" si="6"/>
        <v>0</v>
      </c>
      <c r="L101" s="313">
        <f t="shared" si="7"/>
        <v>0</v>
      </c>
      <c r="M101" s="312"/>
      <c r="N101" s="312"/>
      <c r="P101" s="160">
        <f t="shared" si="2"/>
        <v>94</v>
      </c>
      <c r="Q101" s="1161" t="str">
        <f t="shared" si="8"/>
        <v xml:space="preserve"> </v>
      </c>
      <c r="R101" s="1161"/>
      <c r="S101" s="1161"/>
      <c r="T101" s="1161"/>
      <c r="U101" s="1162"/>
      <c r="V101" s="161">
        <f t="shared" si="9"/>
        <v>0</v>
      </c>
      <c r="W101" s="314">
        <f t="shared" si="10"/>
        <v>0</v>
      </c>
      <c r="X101" s="315">
        <f>IF(AND(K101&gt;0,'Custo Contábil'!$D$7&gt;0),ROUND(K101*($K$146/$K$109)*W101,2),0)</f>
        <v>0</v>
      </c>
      <c r="Y101" s="706">
        <f>'MotorCusto (ORÇ)'!Q101</f>
        <v>0</v>
      </c>
    </row>
    <row r="102" spans="2:25" outlineLevel="1" x14ac:dyDescent="0.2">
      <c r="B102" s="160">
        <v>95</v>
      </c>
      <c r="C102" s="1143" t="str">
        <f>IF(ISBLANK('MotorCusto (ORÇ)'!C102)," ",'MotorCusto (ORÇ)'!C102)</f>
        <v xml:space="preserve"> </v>
      </c>
      <c r="D102" s="1144"/>
      <c r="E102" s="1144"/>
      <c r="F102" s="1144"/>
      <c r="G102" s="1144"/>
      <c r="H102" s="491">
        <f>'MotorCusto (ORÇ)'!H102</f>
        <v>0</v>
      </c>
      <c r="I102" s="492">
        <f>'MotorCusto (ORÇ)'!I102</f>
        <v>0</v>
      </c>
      <c r="J102" s="484">
        <f>'MotorCusto (ORÇ)'!J102</f>
        <v>0</v>
      </c>
      <c r="K102" s="313">
        <f t="shared" si="6"/>
        <v>0</v>
      </c>
      <c r="L102" s="313">
        <f t="shared" si="7"/>
        <v>0</v>
      </c>
      <c r="M102" s="312"/>
      <c r="N102" s="312"/>
      <c r="P102" s="160">
        <f t="shared" si="2"/>
        <v>95</v>
      </c>
      <c r="Q102" s="1161" t="str">
        <f t="shared" si="8"/>
        <v xml:space="preserve"> </v>
      </c>
      <c r="R102" s="1161"/>
      <c r="S102" s="1161"/>
      <c r="T102" s="1161"/>
      <c r="U102" s="1162"/>
      <c r="V102" s="161">
        <f t="shared" si="9"/>
        <v>0</v>
      </c>
      <c r="W102" s="314">
        <f t="shared" si="10"/>
        <v>0</v>
      </c>
      <c r="X102" s="315">
        <f>IF(AND(K102&gt;0,'Custo Contábil'!$D$7&gt;0),ROUND(K102*($K$146/$K$109)*W102,2),0)</f>
        <v>0</v>
      </c>
      <c r="Y102" s="706">
        <f>'MotorCusto (ORÇ)'!Q102</f>
        <v>0</v>
      </c>
    </row>
    <row r="103" spans="2:25" outlineLevel="1" x14ac:dyDescent="0.2">
      <c r="B103" s="162">
        <v>96</v>
      </c>
      <c r="C103" s="1143" t="str">
        <f>IF(ISBLANK('MotorCusto (ORÇ)'!C103)," ",'MotorCusto (ORÇ)'!C103)</f>
        <v xml:space="preserve"> </v>
      </c>
      <c r="D103" s="1144"/>
      <c r="E103" s="1144"/>
      <c r="F103" s="1144"/>
      <c r="G103" s="1144"/>
      <c r="H103" s="491">
        <f>'MotorCusto (ORÇ)'!H103</f>
        <v>0</v>
      </c>
      <c r="I103" s="492">
        <f>'MotorCusto (ORÇ)'!I103</f>
        <v>0</v>
      </c>
      <c r="J103" s="484">
        <f>'MotorCusto (ORÇ)'!J103</f>
        <v>0</v>
      </c>
      <c r="K103" s="313">
        <f t="shared" si="6"/>
        <v>0</v>
      </c>
      <c r="L103" s="313">
        <f t="shared" si="7"/>
        <v>0</v>
      </c>
      <c r="M103" s="312"/>
      <c r="N103" s="312"/>
      <c r="P103" s="160">
        <f t="shared" si="2"/>
        <v>96</v>
      </c>
      <c r="Q103" s="1161" t="str">
        <f t="shared" si="8"/>
        <v xml:space="preserve"> </v>
      </c>
      <c r="R103" s="1161"/>
      <c r="S103" s="1161"/>
      <c r="T103" s="1161"/>
      <c r="U103" s="1162"/>
      <c r="V103" s="161">
        <f t="shared" si="9"/>
        <v>0</v>
      </c>
      <c r="W103" s="314">
        <f t="shared" si="10"/>
        <v>0</v>
      </c>
      <c r="X103" s="315">
        <f>IF(AND(K103&gt;0,'Custo Contábil'!$D$7&gt;0),ROUND(K103*($K$146/$K$109)*W103,2),0)</f>
        <v>0</v>
      </c>
      <c r="Y103" s="706">
        <f>'MotorCusto (ORÇ)'!Q103</f>
        <v>0</v>
      </c>
    </row>
    <row r="104" spans="2:25" outlineLevel="1" x14ac:dyDescent="0.2">
      <c r="B104" s="160">
        <v>97</v>
      </c>
      <c r="C104" s="1143" t="str">
        <f>IF(ISBLANK('MotorCusto (ORÇ)'!C104)," ",'MotorCusto (ORÇ)'!C104)</f>
        <v xml:space="preserve"> </v>
      </c>
      <c r="D104" s="1144"/>
      <c r="E104" s="1144"/>
      <c r="F104" s="1144"/>
      <c r="G104" s="1144"/>
      <c r="H104" s="491">
        <f>'MotorCusto (ORÇ)'!H104</f>
        <v>0</v>
      </c>
      <c r="I104" s="492">
        <f>'MotorCusto (ORÇ)'!I104</f>
        <v>0</v>
      </c>
      <c r="J104" s="484">
        <f>'MotorCusto (ORÇ)'!J104</f>
        <v>0</v>
      </c>
      <c r="K104" s="313">
        <f t="shared" si="6"/>
        <v>0</v>
      </c>
      <c r="L104" s="313">
        <f t="shared" si="7"/>
        <v>0</v>
      </c>
      <c r="M104" s="312"/>
      <c r="N104" s="312"/>
      <c r="P104" s="160">
        <f t="shared" si="2"/>
        <v>97</v>
      </c>
      <c r="Q104" s="1161" t="str">
        <f t="shared" si="8"/>
        <v xml:space="preserve"> </v>
      </c>
      <c r="R104" s="1161"/>
      <c r="S104" s="1161"/>
      <c r="T104" s="1161"/>
      <c r="U104" s="1162"/>
      <c r="V104" s="161">
        <f t="shared" si="9"/>
        <v>0</v>
      </c>
      <c r="W104" s="314">
        <f t="shared" si="10"/>
        <v>0</v>
      </c>
      <c r="X104" s="315">
        <f>IF(AND(K104&gt;0,'Custo Contábil'!$D$7&gt;0),ROUND(K104*($K$146/$K$109)*W104,2),0)</f>
        <v>0</v>
      </c>
      <c r="Y104" s="706">
        <f>'MotorCusto (ORÇ)'!Q104</f>
        <v>0</v>
      </c>
    </row>
    <row r="105" spans="2:25" outlineLevel="1" x14ac:dyDescent="0.2">
      <c r="B105" s="162">
        <v>98</v>
      </c>
      <c r="C105" s="1143" t="str">
        <f>IF(ISBLANK('MotorCusto (ORÇ)'!C105)," ",'MotorCusto (ORÇ)'!C105)</f>
        <v xml:space="preserve"> </v>
      </c>
      <c r="D105" s="1144"/>
      <c r="E105" s="1144"/>
      <c r="F105" s="1144"/>
      <c r="G105" s="1144"/>
      <c r="H105" s="491">
        <f>'MotorCusto (ORÇ)'!H105</f>
        <v>0</v>
      </c>
      <c r="I105" s="492">
        <f>'MotorCusto (ORÇ)'!I105</f>
        <v>0</v>
      </c>
      <c r="J105" s="484">
        <f>'MotorCusto (ORÇ)'!J105</f>
        <v>0</v>
      </c>
      <c r="K105" s="313">
        <f t="shared" si="6"/>
        <v>0</v>
      </c>
      <c r="L105" s="313">
        <f t="shared" si="7"/>
        <v>0</v>
      </c>
      <c r="M105" s="312"/>
      <c r="N105" s="312"/>
      <c r="P105" s="160">
        <f t="shared" si="2"/>
        <v>98</v>
      </c>
      <c r="Q105" s="1161" t="str">
        <f t="shared" si="8"/>
        <v xml:space="preserve"> </v>
      </c>
      <c r="R105" s="1161"/>
      <c r="S105" s="1161"/>
      <c r="T105" s="1161"/>
      <c r="U105" s="1162"/>
      <c r="V105" s="161">
        <f t="shared" si="9"/>
        <v>0</v>
      </c>
      <c r="W105" s="314">
        <f t="shared" si="10"/>
        <v>0</v>
      </c>
      <c r="X105" s="315">
        <f>IF(AND(K105&gt;0,'Custo Contábil'!$D$7&gt;0),ROUND(K105*($K$146/$K$109)*W105,2),0)</f>
        <v>0</v>
      </c>
      <c r="Y105" s="706">
        <f>'MotorCusto (ORÇ)'!Q105</f>
        <v>0</v>
      </c>
    </row>
    <row r="106" spans="2:25" outlineLevel="1" x14ac:dyDescent="0.2">
      <c r="B106" s="160">
        <v>99</v>
      </c>
      <c r="C106" s="1143" t="str">
        <f>IF(ISBLANK('MotorCusto (ORÇ)'!C106)," ",'MotorCusto (ORÇ)'!C106)</f>
        <v xml:space="preserve"> </v>
      </c>
      <c r="D106" s="1144"/>
      <c r="E106" s="1144"/>
      <c r="F106" s="1144"/>
      <c r="G106" s="1144"/>
      <c r="H106" s="491">
        <f>'MotorCusto (ORÇ)'!H106</f>
        <v>0</v>
      </c>
      <c r="I106" s="492">
        <f>'MotorCusto (ORÇ)'!I106</f>
        <v>0</v>
      </c>
      <c r="J106" s="484">
        <f>'MotorCusto (ORÇ)'!J106</f>
        <v>0</v>
      </c>
      <c r="K106" s="313">
        <f t="shared" si="6"/>
        <v>0</v>
      </c>
      <c r="L106" s="313">
        <f t="shared" si="7"/>
        <v>0</v>
      </c>
      <c r="M106" s="312"/>
      <c r="N106" s="312"/>
      <c r="P106" s="160">
        <f t="shared" si="2"/>
        <v>99</v>
      </c>
      <c r="Q106" s="1161" t="str">
        <f t="shared" si="8"/>
        <v xml:space="preserve"> </v>
      </c>
      <c r="R106" s="1161"/>
      <c r="S106" s="1161"/>
      <c r="T106" s="1161"/>
      <c r="U106" s="1162"/>
      <c r="V106" s="161">
        <f t="shared" si="9"/>
        <v>0</v>
      </c>
      <c r="W106" s="314">
        <f t="shared" si="10"/>
        <v>0</v>
      </c>
      <c r="X106" s="315">
        <f>IF(AND(K106&gt;0,'Custo Contábil'!$D$7&gt;0),ROUND(K106*($K$146/$K$109)*W106,2),0)</f>
        <v>0</v>
      </c>
      <c r="Y106" s="706">
        <f>'MotorCusto (ORÇ)'!Q106</f>
        <v>0</v>
      </c>
    </row>
    <row r="107" spans="2:25" outlineLevel="1" x14ac:dyDescent="0.2">
      <c r="B107" s="162">
        <v>100</v>
      </c>
      <c r="C107" s="1143" t="str">
        <f>IF(ISBLANK('MotorCusto (ORÇ)'!C107)," ",'MotorCusto (ORÇ)'!C107)</f>
        <v xml:space="preserve"> </v>
      </c>
      <c r="D107" s="1144"/>
      <c r="E107" s="1144"/>
      <c r="F107" s="1144"/>
      <c r="G107" s="1144"/>
      <c r="H107" s="491">
        <f>'MotorCusto (ORÇ)'!H107</f>
        <v>0</v>
      </c>
      <c r="I107" s="492">
        <f>'MotorCusto (ORÇ)'!I107</f>
        <v>0</v>
      </c>
      <c r="J107" s="484">
        <f>'MotorCusto (ORÇ)'!J107</f>
        <v>0</v>
      </c>
      <c r="K107" s="313">
        <f t="shared" si="6"/>
        <v>0</v>
      </c>
      <c r="L107" s="313">
        <f t="shared" si="7"/>
        <v>0</v>
      </c>
      <c r="M107" s="312"/>
      <c r="N107" s="312"/>
      <c r="P107" s="160">
        <f>B107</f>
        <v>100</v>
      </c>
      <c r="Q107" s="1161" t="str">
        <f t="shared" si="8"/>
        <v xml:space="preserve"> </v>
      </c>
      <c r="R107" s="1161"/>
      <c r="S107" s="1161"/>
      <c r="T107" s="1161"/>
      <c r="U107" s="1162"/>
      <c r="V107" s="161">
        <f t="shared" si="9"/>
        <v>0</v>
      </c>
      <c r="W107" s="314">
        <f t="shared" si="10"/>
        <v>0</v>
      </c>
      <c r="X107" s="315">
        <f>IF(AND(K107&gt;0,'Custo Contábil'!$D$7&gt;0),ROUND(K107*($K$146/$K$109)*W107,2),0)</f>
        <v>0</v>
      </c>
      <c r="Y107" s="706">
        <f>'MotorCusto (ORÇ)'!Q107</f>
        <v>0</v>
      </c>
    </row>
    <row r="108" spans="2:25" x14ac:dyDescent="0.2">
      <c r="B108" s="160"/>
      <c r="C108" s="1143" t="str">
        <f>IF(ISBLANK('MotorCusto (ORÇ)'!C108)," ",'MotorCusto (ORÇ)'!C108)</f>
        <v>Acessórios</v>
      </c>
      <c r="D108" s="1144"/>
      <c r="E108" s="1144"/>
      <c r="F108" s="1144"/>
      <c r="G108" s="1144"/>
      <c r="H108" s="491">
        <f>'MotorCusto (ORÇ)'!H108</f>
        <v>20</v>
      </c>
      <c r="I108" s="492">
        <f>'MotorCusto (ORÇ)'!I108</f>
        <v>0</v>
      </c>
      <c r="J108" s="484">
        <f>'MotorCusto (ORÇ)'!J108</f>
        <v>0</v>
      </c>
      <c r="K108" s="313">
        <f t="shared" si="6"/>
        <v>0</v>
      </c>
      <c r="L108" s="313">
        <f t="shared" si="7"/>
        <v>0</v>
      </c>
      <c r="M108" s="312"/>
      <c r="N108" s="312"/>
      <c r="P108" s="160"/>
      <c r="Q108" s="1161" t="str">
        <f>IF(OR(C108=0,C108=""),"",C108)</f>
        <v>Acessórios</v>
      </c>
      <c r="R108" s="1161"/>
      <c r="S108" s="1161"/>
      <c r="T108" s="1161"/>
      <c r="U108" s="1162"/>
      <c r="V108" s="161">
        <f>IF(H108="",0,H108)</f>
        <v>20</v>
      </c>
      <c r="W108" s="314">
        <f t="shared" si="10"/>
        <v>0.10185220882315059</v>
      </c>
      <c r="X108" s="315">
        <f>IF(AND(K108&gt;0,'Custo Contábil'!$D$7&gt;0),ROUND(K108*($K$146/$K$109)*W108,2),0)</f>
        <v>0</v>
      </c>
      <c r="Y108" s="370"/>
    </row>
    <row r="109" spans="2:25" ht="17" x14ac:dyDescent="0.2">
      <c r="B109" s="308"/>
      <c r="C109" s="1169" t="s">
        <v>803</v>
      </c>
      <c r="D109" s="1169"/>
      <c r="E109" s="1169"/>
      <c r="F109" s="1169"/>
      <c r="G109" s="1169"/>
      <c r="H109" s="1169"/>
      <c r="I109" s="1169"/>
      <c r="J109" s="1170"/>
      <c r="K109" s="165">
        <f>SUM(K8:K108)</f>
        <v>0</v>
      </c>
      <c r="L109" s="165">
        <f>SUM(L8:L108)</f>
        <v>0</v>
      </c>
      <c r="M109" s="165">
        <f>SUM(M8:M108)</f>
        <v>0</v>
      </c>
      <c r="N109" s="165">
        <f>SUM(N8:N108)</f>
        <v>0</v>
      </c>
      <c r="P109" s="1156" t="s">
        <v>809</v>
      </c>
      <c r="Q109" s="1157"/>
      <c r="R109" s="1157"/>
      <c r="S109" s="1157"/>
      <c r="T109" s="1157"/>
      <c r="U109" s="1157"/>
      <c r="V109" s="1158"/>
      <c r="W109" s="166" t="s">
        <v>811</v>
      </c>
      <c r="X109" s="167">
        <f>SUM(X8:X108)</f>
        <v>0</v>
      </c>
    </row>
    <row r="110" spans="2:25" ht="17" x14ac:dyDescent="0.2">
      <c r="B110" s="1139" t="s">
        <v>285</v>
      </c>
      <c r="C110" s="1140"/>
      <c r="D110" s="1140"/>
      <c r="E110" s="1140"/>
      <c r="F110" s="1140"/>
      <c r="G110" s="1140"/>
      <c r="H110" s="1140"/>
      <c r="I110" s="1140"/>
      <c r="J110" s="1140"/>
      <c r="K110" s="1140"/>
      <c r="L110" s="1140"/>
      <c r="M110" s="1140"/>
      <c r="N110" s="1141"/>
      <c r="P110" s="1156" t="s">
        <v>810</v>
      </c>
      <c r="Q110" s="1157"/>
      <c r="R110" s="1157"/>
      <c r="S110" s="1157"/>
      <c r="T110" s="1157"/>
      <c r="U110" s="1157"/>
      <c r="V110" s="1158"/>
      <c r="W110" s="166" t="s">
        <v>812</v>
      </c>
      <c r="X110" s="167">
        <f>IFERROR(IFERROR(SUMPRODUCT($L$8:$L$108*$W$8:$W$108)*($L$146/$L$109),X109-SUMPRODUCT($K$8:$K$108,$W$8:$W$108)*(K109/K109)),0)</f>
        <v>0</v>
      </c>
    </row>
    <row r="111" spans="2:25" ht="18" customHeight="1" x14ac:dyDescent="0.2">
      <c r="B111" s="1132" t="s">
        <v>783</v>
      </c>
      <c r="C111" s="1133"/>
      <c r="D111" s="1133"/>
      <c r="E111" s="1133"/>
      <c r="F111" s="1133"/>
      <c r="G111" s="1133"/>
      <c r="H111" s="301"/>
      <c r="I111" s="301"/>
      <c r="J111" s="302"/>
      <c r="K111" s="159" t="s">
        <v>279</v>
      </c>
      <c r="L111" s="299" t="s">
        <v>781</v>
      </c>
      <c r="M111" s="118" t="s">
        <v>233</v>
      </c>
      <c r="N111" s="118" t="s">
        <v>234</v>
      </c>
      <c r="P111" s="364"/>
      <c r="Q111" s="364"/>
      <c r="R111" s="365"/>
      <c r="S111" s="366"/>
      <c r="T111" s="366"/>
      <c r="U111" s="366"/>
      <c r="V111" s="367"/>
    </row>
    <row r="112" spans="2:25" ht="18" customHeight="1" x14ac:dyDescent="0.25">
      <c r="B112" s="168"/>
      <c r="C112" s="1165" t="s">
        <v>286</v>
      </c>
      <c r="D112" s="1165"/>
      <c r="E112" s="1165"/>
      <c r="F112" s="1165"/>
      <c r="G112" s="1165"/>
      <c r="H112" s="301"/>
      <c r="I112" s="301"/>
      <c r="J112" s="302"/>
      <c r="K112" s="313">
        <f>SUM(L112:N112)</f>
        <v>0</v>
      </c>
      <c r="L112" s="313">
        <f>'Custo Contábil'!F39</f>
        <v>0</v>
      </c>
      <c r="M112" s="313">
        <v>0</v>
      </c>
      <c r="N112" s="313">
        <v>0</v>
      </c>
      <c r="P112" s="738" t="s">
        <v>1355</v>
      </c>
      <c r="Q112" s="309"/>
      <c r="R112" s="170">
        <f>RCB!G7</f>
        <v>0</v>
      </c>
      <c r="T112" s="1159" t="s">
        <v>700</v>
      </c>
      <c r="U112" s="1160"/>
      <c r="V112" s="320">
        <f>IFERROR(SUMPRODUCT($V$8:$V$107,$X$8:$X$107)/$X$109,0)</f>
        <v>0</v>
      </c>
    </row>
    <row r="113" spans="2:23" ht="15" customHeight="1" x14ac:dyDescent="0.25">
      <c r="B113" s="168"/>
      <c r="C113" s="1165" t="s">
        <v>170</v>
      </c>
      <c r="D113" s="1165"/>
      <c r="E113" s="1165"/>
      <c r="F113" s="1165"/>
      <c r="G113" s="1165"/>
      <c r="H113" s="301"/>
      <c r="I113" s="301"/>
      <c r="J113" s="302"/>
      <c r="K113" s="313">
        <f>SUM(L113:N113)</f>
        <v>0</v>
      </c>
      <c r="L113" s="313">
        <f>Diagnóstico!M15</f>
        <v>0</v>
      </c>
      <c r="M113" s="313">
        <f>Diagnóstico!N15</f>
        <v>0</v>
      </c>
      <c r="N113" s="313">
        <f>Diagnóstico!O15</f>
        <v>0</v>
      </c>
      <c r="P113" s="169" t="s">
        <v>290</v>
      </c>
      <c r="Q113" s="309"/>
      <c r="R113" s="170">
        <f>RCB!J7</f>
        <v>0</v>
      </c>
    </row>
    <row r="114" spans="2:23" ht="16" x14ac:dyDescent="0.2">
      <c r="B114" s="303"/>
      <c r="C114" s="1145" t="s">
        <v>287</v>
      </c>
      <c r="D114" s="1145"/>
      <c r="E114" s="1145"/>
      <c r="F114" s="1145"/>
      <c r="G114" s="1146"/>
      <c r="H114" s="118" t="s">
        <v>16</v>
      </c>
      <c r="I114" s="290" t="s">
        <v>288</v>
      </c>
      <c r="J114" s="290" t="s">
        <v>289</v>
      </c>
      <c r="K114" s="159" t="s">
        <v>279</v>
      </c>
      <c r="L114" s="299" t="s">
        <v>781</v>
      </c>
      <c r="M114" s="118" t="s">
        <v>233</v>
      </c>
      <c r="N114" s="118" t="s">
        <v>234</v>
      </c>
    </row>
    <row r="115" spans="2:23" x14ac:dyDescent="0.2">
      <c r="B115" s="160">
        <v>1</v>
      </c>
      <c r="C115" s="1143" t="str">
        <f>IF(ISBLANK('MotorCusto (ORÇ)'!C121)," ",'MotorCusto (ORÇ)'!C121)</f>
        <v xml:space="preserve"> </v>
      </c>
      <c r="D115" s="1144"/>
      <c r="E115" s="1144"/>
      <c r="F115" s="1144"/>
      <c r="G115" s="1144"/>
      <c r="H115" s="491">
        <f>'MotorCusto (ORÇ)'!H121</f>
        <v>0</v>
      </c>
      <c r="I115" s="492">
        <f>'MotorCusto (ORÇ)'!I121</f>
        <v>0</v>
      </c>
      <c r="J115" s="484">
        <f>'MotorCusto (ORÇ)'!J121</f>
        <v>0</v>
      </c>
      <c r="K115" s="313">
        <f>H115*I115*J115</f>
        <v>0</v>
      </c>
      <c r="L115" s="313">
        <f>K115-M115-N115</f>
        <v>0</v>
      </c>
      <c r="M115" s="312"/>
      <c r="N115" s="312"/>
      <c r="Q115" s="1174" t="s">
        <v>1321</v>
      </c>
      <c r="R115" s="1175"/>
      <c r="S115" s="1175"/>
      <c r="T115" s="1175"/>
      <c r="U115" s="1175"/>
      <c r="V115" s="1175"/>
      <c r="W115" s="1175"/>
    </row>
    <row r="116" spans="2:23" x14ac:dyDescent="0.2">
      <c r="B116" s="162">
        <v>2</v>
      </c>
      <c r="C116" s="1143" t="str">
        <f>IF(ISBLANK('MotorCusto (ORÇ)'!C122)," ",'MotorCusto (ORÇ)'!C122)</f>
        <v xml:space="preserve"> </v>
      </c>
      <c r="D116" s="1144"/>
      <c r="E116" s="1144"/>
      <c r="F116" s="1144"/>
      <c r="G116" s="1144"/>
      <c r="H116" s="491">
        <f>'MotorCusto (ORÇ)'!H122</f>
        <v>0</v>
      </c>
      <c r="I116" s="492">
        <f>'MotorCusto (ORÇ)'!I122</f>
        <v>0</v>
      </c>
      <c r="J116" s="484">
        <f>'MotorCusto (ORÇ)'!J122</f>
        <v>0</v>
      </c>
      <c r="K116" s="313">
        <f>H116*I116*J116</f>
        <v>0</v>
      </c>
      <c r="L116" s="313">
        <f>K116-M116-N116</f>
        <v>0</v>
      </c>
      <c r="M116" s="312"/>
      <c r="N116" s="312"/>
      <c r="Q116" s="1177" t="s">
        <v>1317</v>
      </c>
      <c r="R116" s="1177"/>
      <c r="S116" s="1176" t="s">
        <v>1353</v>
      </c>
      <c r="T116" s="1176"/>
      <c r="U116" s="1183" t="s">
        <v>1354</v>
      </c>
      <c r="V116" s="1184"/>
      <c r="W116" s="1185"/>
    </row>
    <row r="117" spans="2:23" x14ac:dyDescent="0.2">
      <c r="B117" s="160">
        <v>3</v>
      </c>
      <c r="C117" s="1143" t="str">
        <f>IF(ISBLANK('MotorCusto (ORÇ)'!C123)," ",'MotorCusto (ORÇ)'!C123)</f>
        <v xml:space="preserve"> </v>
      </c>
      <c r="D117" s="1144"/>
      <c r="E117" s="1144"/>
      <c r="F117" s="1144"/>
      <c r="G117" s="1144"/>
      <c r="H117" s="491">
        <f>'MotorCusto (ORÇ)'!H123</f>
        <v>0</v>
      </c>
      <c r="I117" s="492">
        <f>'MotorCusto (ORÇ)'!I123</f>
        <v>0</v>
      </c>
      <c r="J117" s="484">
        <f>'MotorCusto (ORÇ)'!J123</f>
        <v>0</v>
      </c>
      <c r="K117" s="313">
        <f>H117*I117*J117</f>
        <v>0</v>
      </c>
      <c r="L117" s="313">
        <f>K117-M117-N117</f>
        <v>0</v>
      </c>
      <c r="M117" s="312"/>
      <c r="N117" s="312"/>
      <c r="Q117" s="1178" t="str">
        <f>RCB!B38</f>
        <v>-</v>
      </c>
      <c r="R117" s="1178"/>
      <c r="S117" s="1180">
        <f>IFERROR(SUMIF($Y$8:$Y$107,Q117,$X$8:$X$107)+$X$108*(SUMIF($Y$8:$Y$107,Q117,$K$8:$K$107)/SUM($K$8:$K$107)),0)</f>
        <v>0</v>
      </c>
      <c r="T117" s="1180"/>
      <c r="U117" s="1181">
        <f>IFERROR(S117*($X$110/$X$109),0)</f>
        <v>0</v>
      </c>
      <c r="V117" s="1181"/>
      <c r="W117" s="1181"/>
    </row>
    <row r="118" spans="2:23" x14ac:dyDescent="0.2">
      <c r="B118" s="162">
        <v>4</v>
      </c>
      <c r="C118" s="1143" t="str">
        <f>IF(ISBLANK('MotorCusto (ORÇ)'!C124)," ",'MotorCusto (ORÇ)'!C124)</f>
        <v xml:space="preserve"> </v>
      </c>
      <c r="D118" s="1144"/>
      <c r="E118" s="1144"/>
      <c r="F118" s="1144"/>
      <c r="G118" s="1144"/>
      <c r="H118" s="491">
        <f>'MotorCusto (ORÇ)'!H124</f>
        <v>0</v>
      </c>
      <c r="I118" s="492">
        <f>'MotorCusto (ORÇ)'!I124</f>
        <v>0</v>
      </c>
      <c r="J118" s="484">
        <f>'MotorCusto (ORÇ)'!J124</f>
        <v>0</v>
      </c>
      <c r="K118" s="313">
        <f>H118*I118*J118</f>
        <v>0</v>
      </c>
      <c r="L118" s="313">
        <f>K118-M118-N118</f>
        <v>0</v>
      </c>
      <c r="M118" s="312"/>
      <c r="N118" s="312"/>
      <c r="Q118" s="1178" t="str">
        <f>RCB!B39</f>
        <v>-</v>
      </c>
      <c r="R118" s="1178"/>
      <c r="S118" s="1180">
        <f>IFERROR(SUMIF($Y$8:$Y$107,Q118,$X$8:$X$107)+$X$108*(SUMIF($Y$8:$Y$107,Q118,$K$8:$K$107)/SUM($K$8:$K$107)),0)</f>
        <v>0</v>
      </c>
      <c r="T118" s="1180"/>
      <c r="U118" s="1181">
        <f>IFERROR(S118*($X$110/$X$109),0)</f>
        <v>0</v>
      </c>
      <c r="V118" s="1181"/>
      <c r="W118" s="1181"/>
    </row>
    <row r="119" spans="2:23" ht="15" customHeight="1" x14ac:dyDescent="0.2">
      <c r="B119" s="160">
        <v>5</v>
      </c>
      <c r="C119" s="1143" t="str">
        <f>IF(ISBLANK('MotorCusto (ORÇ)'!C125)," ",'MotorCusto (ORÇ)'!C125)</f>
        <v xml:space="preserve"> </v>
      </c>
      <c r="D119" s="1144"/>
      <c r="E119" s="1144"/>
      <c r="F119" s="1144"/>
      <c r="G119" s="1144"/>
      <c r="H119" s="491">
        <f>'MotorCusto (ORÇ)'!H125</f>
        <v>0</v>
      </c>
      <c r="I119" s="492">
        <f>'MotorCusto (ORÇ)'!I125</f>
        <v>0</v>
      </c>
      <c r="J119" s="484">
        <f>'MotorCusto (ORÇ)'!J125</f>
        <v>0</v>
      </c>
      <c r="K119" s="313">
        <f>H119*I119*J119</f>
        <v>0</v>
      </c>
      <c r="L119" s="313">
        <f>K119-M119-N119</f>
        <v>0</v>
      </c>
      <c r="M119" s="312"/>
      <c r="N119" s="312"/>
      <c r="Q119" s="1179" t="s">
        <v>31</v>
      </c>
      <c r="R119" s="1179"/>
      <c r="S119" s="1182">
        <f>SUM(S117:T118)</f>
        <v>0</v>
      </c>
      <c r="T119" s="1182"/>
      <c r="U119" s="1182">
        <f>SUM(U117:W118)</f>
        <v>0</v>
      </c>
      <c r="V119" s="1182"/>
      <c r="W119" s="1182"/>
    </row>
    <row r="120" spans="2:23" x14ac:dyDescent="0.2">
      <c r="B120" s="168"/>
      <c r="C120" s="1167" t="s">
        <v>716</v>
      </c>
      <c r="D120" s="1167"/>
      <c r="E120" s="1167"/>
      <c r="F120" s="1167"/>
      <c r="G120" s="1167"/>
      <c r="H120" s="1167"/>
      <c r="I120" s="1167"/>
      <c r="J120" s="1168"/>
      <c r="K120" s="313">
        <f>SUM(K115:K119)</f>
        <v>0</v>
      </c>
      <c r="L120" s="313">
        <f>SUM(L115:L119)</f>
        <v>0</v>
      </c>
      <c r="M120" s="313">
        <f>SUM(M115:M119)</f>
        <v>0</v>
      </c>
      <c r="N120" s="313">
        <f>SUM(N115:N119)</f>
        <v>0</v>
      </c>
    </row>
    <row r="121" spans="2:23" x14ac:dyDescent="0.2">
      <c r="B121" s="308"/>
      <c r="C121" s="1169" t="s">
        <v>717</v>
      </c>
      <c r="D121" s="1169"/>
      <c r="E121" s="1169"/>
      <c r="F121" s="1169"/>
      <c r="G121" s="1169"/>
      <c r="H121" s="1169"/>
      <c r="I121" s="1169"/>
      <c r="J121" s="1170"/>
      <c r="K121" s="165">
        <f>SUM(K120,K112:K113)</f>
        <v>0</v>
      </c>
      <c r="L121" s="277">
        <f>SUM(L120,L112:L113)</f>
        <v>0</v>
      </c>
      <c r="M121" s="277">
        <f>SUM(M120,M112:M113)</f>
        <v>0</v>
      </c>
      <c r="N121" s="277">
        <f>SUM(N120,N112:N113)</f>
        <v>0</v>
      </c>
    </row>
    <row r="122" spans="2:23" x14ac:dyDescent="0.2">
      <c r="B122" s="1139" t="s">
        <v>293</v>
      </c>
      <c r="C122" s="1140"/>
      <c r="D122" s="1140"/>
      <c r="E122" s="1140"/>
      <c r="F122" s="1140"/>
      <c r="G122" s="1140"/>
      <c r="H122" s="1140"/>
      <c r="I122" s="1140"/>
      <c r="J122" s="1140"/>
      <c r="K122" s="1140"/>
      <c r="L122" s="1140"/>
      <c r="M122" s="1140"/>
      <c r="N122" s="1141"/>
    </row>
    <row r="123" spans="2:23" ht="15" customHeight="1" x14ac:dyDescent="0.2">
      <c r="B123" s="1132" t="s">
        <v>783</v>
      </c>
      <c r="C123" s="1133"/>
      <c r="D123" s="1133"/>
      <c r="E123" s="1133"/>
      <c r="F123" s="1133"/>
      <c r="G123" s="1133"/>
      <c r="H123" s="301"/>
      <c r="I123" s="301"/>
      <c r="J123" s="302"/>
      <c r="K123" s="159" t="s">
        <v>279</v>
      </c>
      <c r="L123" s="299" t="s">
        <v>781</v>
      </c>
      <c r="M123" s="118" t="s">
        <v>233</v>
      </c>
      <c r="N123" s="118" t="s">
        <v>234</v>
      </c>
      <c r="P123" s="368"/>
    </row>
    <row r="124" spans="2:23" x14ac:dyDescent="0.2">
      <c r="B124" s="168"/>
      <c r="C124" s="1165" t="s">
        <v>9</v>
      </c>
      <c r="D124" s="1165"/>
      <c r="E124" s="1165"/>
      <c r="F124" s="1165"/>
      <c r="G124" s="1165"/>
      <c r="H124" s="1165"/>
      <c r="I124" s="1165"/>
      <c r="J124" s="1166"/>
      <c r="K124" s="313">
        <f>SUM(L124:N124)</f>
        <v>0</v>
      </c>
      <c r="L124" s="316">
        <f>'Custo Contábil'!F41</f>
        <v>0</v>
      </c>
      <c r="M124" s="313">
        <v>0</v>
      </c>
      <c r="N124" s="313">
        <v>0</v>
      </c>
    </row>
    <row r="125" spans="2:23" ht="16" x14ac:dyDescent="0.2">
      <c r="B125" s="303"/>
      <c r="C125" s="1133" t="s">
        <v>172</v>
      </c>
      <c r="D125" s="1133"/>
      <c r="E125" s="1133"/>
      <c r="F125" s="1133"/>
      <c r="G125" s="1133"/>
      <c r="H125" s="1134"/>
      <c r="I125" s="290" t="s">
        <v>16</v>
      </c>
      <c r="J125" s="290" t="s">
        <v>294</v>
      </c>
      <c r="K125" s="159" t="s">
        <v>279</v>
      </c>
      <c r="L125" s="299" t="s">
        <v>781</v>
      </c>
      <c r="M125" s="118" t="s">
        <v>233</v>
      </c>
      <c r="N125" s="118" t="s">
        <v>234</v>
      </c>
    </row>
    <row r="126" spans="2:23" x14ac:dyDescent="0.2">
      <c r="B126" s="172">
        <v>1</v>
      </c>
      <c r="C126" s="1165" t="str">
        <f>IF(ISBLANK('MotorCusto (ORÇ)'!C138)," ",'MotorCusto (ORÇ)'!C138)</f>
        <v xml:space="preserve"> </v>
      </c>
      <c r="D126" s="1165"/>
      <c r="E126" s="1165"/>
      <c r="F126" s="1165"/>
      <c r="G126" s="1165"/>
      <c r="H126" s="1166"/>
      <c r="I126" s="492">
        <f>'MotorCusto (ORÇ)'!I138</f>
        <v>0</v>
      </c>
      <c r="J126" s="484">
        <f>'MotorCusto (ORÇ)'!J138</f>
        <v>0</v>
      </c>
      <c r="K126" s="313">
        <f>I126*J126</f>
        <v>0</v>
      </c>
      <c r="L126" s="313">
        <f>K126-M126-N126</f>
        <v>0</v>
      </c>
      <c r="M126" s="312"/>
      <c r="N126" s="312"/>
    </row>
    <row r="127" spans="2:23" ht="15" customHeight="1" x14ac:dyDescent="0.2">
      <c r="B127" s="172">
        <v>2</v>
      </c>
      <c r="C127" s="1165" t="str">
        <f>IF(ISBLANK('MotorCusto (ORÇ)'!C139)," ",'MotorCusto (ORÇ)'!C139)</f>
        <v xml:space="preserve"> </v>
      </c>
      <c r="D127" s="1165"/>
      <c r="E127" s="1165"/>
      <c r="F127" s="1165"/>
      <c r="G127" s="1165"/>
      <c r="H127" s="1166"/>
      <c r="I127" s="492">
        <f>'MotorCusto (ORÇ)'!I139</f>
        <v>0</v>
      </c>
      <c r="J127" s="484">
        <f>'MotorCusto (ORÇ)'!J139</f>
        <v>0</v>
      </c>
      <c r="K127" s="313">
        <f>I127*J127</f>
        <v>0</v>
      </c>
      <c r="L127" s="313">
        <f>K127-M127-N127</f>
        <v>0</v>
      </c>
      <c r="M127" s="312"/>
      <c r="N127" s="312"/>
    </row>
    <row r="128" spans="2:23" x14ac:dyDescent="0.2">
      <c r="B128" s="172">
        <v>3</v>
      </c>
      <c r="C128" s="1165" t="str">
        <f>IF(ISBLANK('MotorCusto (ORÇ)'!C140)," ",'MotorCusto (ORÇ)'!C140)</f>
        <v xml:space="preserve"> </v>
      </c>
      <c r="D128" s="1165"/>
      <c r="E128" s="1165"/>
      <c r="F128" s="1165"/>
      <c r="G128" s="1165"/>
      <c r="H128" s="1166"/>
      <c r="I128" s="492">
        <f>'MotorCusto (ORÇ)'!I140</f>
        <v>0</v>
      </c>
      <c r="J128" s="484">
        <f>'MotorCusto (ORÇ)'!J140</f>
        <v>0</v>
      </c>
      <c r="K128" s="313">
        <f>I128*J128</f>
        <v>0</v>
      </c>
      <c r="L128" s="313">
        <f>K128-M128-N128</f>
        <v>0</v>
      </c>
      <c r="M128" s="312"/>
      <c r="N128" s="312"/>
    </row>
    <row r="129" spans="2:16" x14ac:dyDescent="0.2">
      <c r="B129" s="168"/>
      <c r="C129" s="1167" t="s">
        <v>804</v>
      </c>
      <c r="D129" s="1167"/>
      <c r="E129" s="1167"/>
      <c r="F129" s="1167"/>
      <c r="G129" s="1167"/>
      <c r="H129" s="1167"/>
      <c r="I129" s="1167"/>
      <c r="J129" s="1168"/>
      <c r="K129" s="313">
        <f>SUM(K126:K128)</f>
        <v>0</v>
      </c>
      <c r="L129" s="313">
        <f>SUM(L126:L128)</f>
        <v>0</v>
      </c>
      <c r="M129" s="313">
        <f>SUM(M126:M128)</f>
        <v>0</v>
      </c>
      <c r="N129" s="313">
        <f>SUM(N126:N128)</f>
        <v>0</v>
      </c>
    </row>
    <row r="130" spans="2:16" x14ac:dyDescent="0.2">
      <c r="B130" s="308"/>
      <c r="C130" s="1169" t="s">
        <v>718</v>
      </c>
      <c r="D130" s="1169"/>
      <c r="E130" s="1169"/>
      <c r="F130" s="1169"/>
      <c r="G130" s="1169"/>
      <c r="H130" s="1169"/>
      <c r="I130" s="1169"/>
      <c r="J130" s="1170"/>
      <c r="K130" s="165">
        <f>SUM(K124,K129)</f>
        <v>0</v>
      </c>
      <c r="L130" s="165">
        <f>SUM(L124,L129)</f>
        <v>0</v>
      </c>
      <c r="M130" s="165">
        <f>SUM(M124,M129)</f>
        <v>0</v>
      </c>
      <c r="N130" s="165">
        <f>SUM(N124,N129)</f>
        <v>0</v>
      </c>
    </row>
    <row r="131" spans="2:16" ht="15" customHeight="1" x14ac:dyDescent="0.2">
      <c r="B131" s="310"/>
      <c r="C131" s="1163" t="s">
        <v>719</v>
      </c>
      <c r="D131" s="1163"/>
      <c r="E131" s="1163"/>
      <c r="F131" s="1163"/>
      <c r="G131" s="1163"/>
      <c r="H131" s="1163"/>
      <c r="I131" s="1163"/>
      <c r="J131" s="1164"/>
      <c r="K131" s="128">
        <f>SUM(K109,K121,K130)</f>
        <v>0</v>
      </c>
      <c r="L131" s="128">
        <f>SUM(L109,L121,L130)</f>
        <v>0</v>
      </c>
      <c r="M131" s="128">
        <f>SUM(M109,M121,M130)</f>
        <v>0</v>
      </c>
      <c r="N131" s="128">
        <f>SUM(N109,N121,N130)</f>
        <v>0</v>
      </c>
    </row>
    <row r="132" spans="2:16" ht="15" customHeight="1" x14ac:dyDescent="0.2">
      <c r="B132" s="1137" t="s">
        <v>698</v>
      </c>
      <c r="C132" s="1138"/>
      <c r="D132" s="1138"/>
      <c r="E132" s="1138"/>
      <c r="F132" s="1138"/>
      <c r="G132" s="1138"/>
      <c r="H132" s="1138"/>
      <c r="I132" s="1138"/>
      <c r="J132" s="1138"/>
      <c r="K132" s="1138"/>
      <c r="L132" s="1138"/>
      <c r="M132" s="1138"/>
      <c r="N132" s="1155"/>
    </row>
    <row r="133" spans="2:16" ht="16" x14ac:dyDescent="0.2">
      <c r="B133" s="1132" t="s">
        <v>783</v>
      </c>
      <c r="C133" s="1133"/>
      <c r="D133" s="1133"/>
      <c r="E133" s="1133"/>
      <c r="F133" s="1133"/>
      <c r="G133" s="1133"/>
      <c r="H133" s="301"/>
      <c r="I133" s="301"/>
      <c r="J133" s="302"/>
      <c r="K133" s="159" t="s">
        <v>279</v>
      </c>
      <c r="L133" s="299" t="s">
        <v>781</v>
      </c>
      <c r="M133" s="118" t="s">
        <v>233</v>
      </c>
      <c r="N133" s="118" t="s">
        <v>234</v>
      </c>
    </row>
    <row r="134" spans="2:16" ht="15" customHeight="1" x14ac:dyDescent="0.2">
      <c r="B134" s="168"/>
      <c r="C134" s="1165" t="s">
        <v>297</v>
      </c>
      <c r="D134" s="1165"/>
      <c r="E134" s="1165"/>
      <c r="F134" s="1165"/>
      <c r="G134" s="1165"/>
      <c r="H134" s="1165"/>
      <c r="I134" s="1165"/>
      <c r="J134" s="1166"/>
      <c r="K134" s="313">
        <f t="shared" ref="K134:K139" si="11">SUM(L134:N134)</f>
        <v>0</v>
      </c>
      <c r="L134" s="313">
        <f>'Custo Contábil'!$F$37*'Custo Contábil'!F13</f>
        <v>0</v>
      </c>
      <c r="M134" s="313">
        <v>0</v>
      </c>
      <c r="N134" s="313">
        <v>0</v>
      </c>
    </row>
    <row r="135" spans="2:16" ht="15" customHeight="1" x14ac:dyDescent="0.2">
      <c r="B135" s="168"/>
      <c r="C135" s="1165" t="s">
        <v>12</v>
      </c>
      <c r="D135" s="1165"/>
      <c r="E135" s="1165"/>
      <c r="F135" s="1165"/>
      <c r="G135" s="1165"/>
      <c r="H135" s="1165"/>
      <c r="I135" s="1165"/>
      <c r="J135" s="1166"/>
      <c r="K135" s="313">
        <f t="shared" si="11"/>
        <v>0</v>
      </c>
      <c r="L135" s="313">
        <f>'Custo Contábil'!F45</f>
        <v>0</v>
      </c>
      <c r="M135" s="313">
        <v>0</v>
      </c>
      <c r="N135" s="313">
        <v>0</v>
      </c>
    </row>
    <row r="136" spans="2:16" ht="15" customHeight="1" x14ac:dyDescent="0.2">
      <c r="B136" s="168"/>
      <c r="C136" s="1165" t="s">
        <v>169</v>
      </c>
      <c r="D136" s="1165"/>
      <c r="E136" s="1165"/>
      <c r="F136" s="1165"/>
      <c r="G136" s="1165"/>
      <c r="H136" s="1165"/>
      <c r="I136" s="1165"/>
      <c r="J136" s="1166"/>
      <c r="K136" s="313">
        <f t="shared" si="11"/>
        <v>0</v>
      </c>
      <c r="L136" s="313">
        <f>'Custo Contábil'!F44</f>
        <v>0</v>
      </c>
      <c r="M136" s="313">
        <f>Marketing!M20</f>
        <v>0</v>
      </c>
      <c r="N136" s="313">
        <f>Marketing!N20</f>
        <v>0</v>
      </c>
    </row>
    <row r="137" spans="2:16" ht="15" customHeight="1" x14ac:dyDescent="0.2">
      <c r="B137" s="168"/>
      <c r="C137" s="1165" t="s">
        <v>298</v>
      </c>
      <c r="D137" s="1165"/>
      <c r="E137" s="1165"/>
      <c r="F137" s="1165"/>
      <c r="G137" s="1165"/>
      <c r="H137" s="1165"/>
      <c r="I137" s="1165"/>
      <c r="J137" s="1166"/>
      <c r="K137" s="313">
        <f t="shared" si="11"/>
        <v>0</v>
      </c>
      <c r="L137" s="313">
        <f>Treinamento!L34</f>
        <v>0</v>
      </c>
      <c r="M137" s="313">
        <f>Treinamento!M34</f>
        <v>0</v>
      </c>
      <c r="N137" s="313">
        <f>Treinamento!N34</f>
        <v>0</v>
      </c>
      <c r="P137" s="368"/>
    </row>
    <row r="138" spans="2:16" x14ac:dyDescent="0.2">
      <c r="B138" s="168"/>
      <c r="C138" s="1165" t="s">
        <v>299</v>
      </c>
      <c r="D138" s="1165"/>
      <c r="E138" s="1165"/>
      <c r="F138" s="1165"/>
      <c r="G138" s="1165"/>
      <c r="H138" s="1165"/>
      <c r="I138" s="1165"/>
      <c r="J138" s="1166"/>
      <c r="K138" s="313">
        <f t="shared" si="11"/>
        <v>0</v>
      </c>
      <c r="L138" s="313">
        <f>Descarte!L43</f>
        <v>0</v>
      </c>
      <c r="M138" s="313">
        <f>Descarte!M43</f>
        <v>0</v>
      </c>
      <c r="N138" s="313">
        <f>Descarte!N43</f>
        <v>0</v>
      </c>
    </row>
    <row r="139" spans="2:16" x14ac:dyDescent="0.2">
      <c r="B139" s="168"/>
      <c r="C139" s="1165" t="s">
        <v>300</v>
      </c>
      <c r="D139" s="1165"/>
      <c r="E139" s="1165"/>
      <c r="F139" s="1165"/>
      <c r="G139" s="1165"/>
      <c r="H139" s="1165"/>
      <c r="I139" s="1165"/>
      <c r="J139" s="1166"/>
      <c r="K139" s="313">
        <f t="shared" si="11"/>
        <v>0</v>
      </c>
      <c r="L139" s="313">
        <f>'M&amp;V'!N270</f>
        <v>0</v>
      </c>
      <c r="M139" s="313">
        <f>'M&amp;V'!O270</f>
        <v>0</v>
      </c>
      <c r="N139" s="313">
        <f>'M&amp;V'!P270</f>
        <v>0</v>
      </c>
    </row>
    <row r="140" spans="2:16" ht="16" x14ac:dyDescent="0.2">
      <c r="B140" s="1132" t="s">
        <v>15</v>
      </c>
      <c r="C140" s="1133"/>
      <c r="D140" s="1133"/>
      <c r="E140" s="1133"/>
      <c r="F140" s="1133"/>
      <c r="G140" s="1133"/>
      <c r="H140" s="1134"/>
      <c r="I140" s="290" t="s">
        <v>16</v>
      </c>
      <c r="J140" s="290" t="s">
        <v>294</v>
      </c>
      <c r="K140" s="159" t="s">
        <v>279</v>
      </c>
      <c r="L140" s="290" t="s">
        <v>781</v>
      </c>
      <c r="M140" s="118" t="s">
        <v>233</v>
      </c>
      <c r="N140" s="118" t="s">
        <v>234</v>
      </c>
    </row>
    <row r="141" spans="2:16" ht="15" customHeight="1" x14ac:dyDescent="0.2">
      <c r="B141" s="172">
        <v>1</v>
      </c>
      <c r="C141" s="1165" t="str">
        <f>IF(ISBLANK('MotorCusto (ORÇ)'!C152)," ",'MotorCusto (ORÇ)'!C152)</f>
        <v xml:space="preserve"> </v>
      </c>
      <c r="D141" s="1165"/>
      <c r="E141" s="1165"/>
      <c r="F141" s="1165"/>
      <c r="G141" s="1165"/>
      <c r="H141" s="1166"/>
      <c r="I141" s="492">
        <f>'MotorCusto (ORÇ)'!I152</f>
        <v>0</v>
      </c>
      <c r="J141" s="484">
        <f>'MotorCusto (ORÇ)'!J152</f>
        <v>0</v>
      </c>
      <c r="K141" s="313">
        <f>I141*J141</f>
        <v>0</v>
      </c>
      <c r="L141" s="313">
        <f>K141-M141-N141</f>
        <v>0</v>
      </c>
      <c r="M141" s="312"/>
      <c r="N141" s="312"/>
    </row>
    <row r="142" spans="2:16" x14ac:dyDescent="0.2">
      <c r="B142" s="172">
        <v>2</v>
      </c>
      <c r="C142" s="1165" t="str">
        <f>IF(ISBLANK('MotorCusto (ORÇ)'!C153)," ",'MotorCusto (ORÇ)'!C153)</f>
        <v xml:space="preserve"> </v>
      </c>
      <c r="D142" s="1165"/>
      <c r="E142" s="1165"/>
      <c r="F142" s="1165"/>
      <c r="G142" s="1165"/>
      <c r="H142" s="1166"/>
      <c r="I142" s="492">
        <f>'MotorCusto (ORÇ)'!I153</f>
        <v>0</v>
      </c>
      <c r="J142" s="484">
        <f>'MotorCusto (ORÇ)'!J153</f>
        <v>0</v>
      </c>
      <c r="K142" s="313">
        <f>I142*J142</f>
        <v>0</v>
      </c>
      <c r="L142" s="313">
        <f>K142-M142-N142</f>
        <v>0</v>
      </c>
      <c r="M142" s="312"/>
      <c r="N142" s="312"/>
    </row>
    <row r="143" spans="2:16" x14ac:dyDescent="0.2">
      <c r="B143" s="172">
        <v>3</v>
      </c>
      <c r="C143" s="1165" t="str">
        <f>IF(ISBLANK('MotorCusto (ORÇ)'!C154)," ",'MotorCusto (ORÇ)'!C154)</f>
        <v xml:space="preserve"> </v>
      </c>
      <c r="D143" s="1165"/>
      <c r="E143" s="1165"/>
      <c r="F143" s="1165"/>
      <c r="G143" s="1165"/>
      <c r="H143" s="1166"/>
      <c r="I143" s="492">
        <f>'MotorCusto (ORÇ)'!I154</f>
        <v>0</v>
      </c>
      <c r="J143" s="484">
        <f>'MotorCusto (ORÇ)'!J154</f>
        <v>0</v>
      </c>
      <c r="K143" s="313">
        <f>SUM(L143:N143)</f>
        <v>0</v>
      </c>
      <c r="L143" s="313">
        <f>'Custo Contábil'!F49</f>
        <v>0</v>
      </c>
      <c r="M143" s="312"/>
      <c r="N143" s="312"/>
    </row>
    <row r="144" spans="2:16" x14ac:dyDescent="0.2">
      <c r="B144" s="168"/>
      <c r="C144" s="1167" t="s">
        <v>807</v>
      </c>
      <c r="D144" s="1167"/>
      <c r="E144" s="1167"/>
      <c r="F144" s="1167"/>
      <c r="G144" s="1167"/>
      <c r="H144" s="1167"/>
      <c r="I144" s="1167"/>
      <c r="J144" s="1168"/>
      <c r="K144" s="313">
        <f>SUM(K141:K143)</f>
        <v>0</v>
      </c>
      <c r="L144" s="313">
        <f>SUM(L141:L143)</f>
        <v>0</v>
      </c>
      <c r="M144" s="313">
        <f>SUM(M141:M143)</f>
        <v>0</v>
      </c>
      <c r="N144" s="313">
        <f>SUM(N141:N143)</f>
        <v>0</v>
      </c>
    </row>
    <row r="145" spans="2:14" x14ac:dyDescent="0.2">
      <c r="B145" s="310"/>
      <c r="C145" s="1163" t="s">
        <v>720</v>
      </c>
      <c r="D145" s="1163"/>
      <c r="E145" s="1163"/>
      <c r="F145" s="1163"/>
      <c r="G145" s="1163"/>
      <c r="H145" s="1163"/>
      <c r="I145" s="1163"/>
      <c r="J145" s="1164"/>
      <c r="K145" s="128">
        <f>SUM(K134:K139,K144)</f>
        <v>0</v>
      </c>
      <c r="L145" s="128">
        <f>SUM(L134:L139,L144)</f>
        <v>0</v>
      </c>
      <c r="M145" s="128">
        <f>SUM(M134:M139,M144)</f>
        <v>0</v>
      </c>
      <c r="N145" s="128">
        <f>SUM(N134:N139,N144)</f>
        <v>0</v>
      </c>
    </row>
    <row r="146" spans="2:14" x14ac:dyDescent="0.2">
      <c r="B146" s="173"/>
      <c r="C146" s="1077" t="s">
        <v>808</v>
      </c>
      <c r="D146" s="1077"/>
      <c r="E146" s="1077"/>
      <c r="F146" s="1077"/>
      <c r="G146" s="1077"/>
      <c r="H146" s="1077"/>
      <c r="I146" s="1077"/>
      <c r="J146" s="1078"/>
      <c r="K146" s="167">
        <f>SUM(K131,K145)</f>
        <v>0</v>
      </c>
      <c r="L146" s="167">
        <f>SUM(L131,L145)</f>
        <v>0</v>
      </c>
      <c r="M146" s="167">
        <f>SUM(M131,M145)</f>
        <v>0</v>
      </c>
      <c r="N146" s="167">
        <f>SUM(N131,N145)</f>
        <v>0</v>
      </c>
    </row>
    <row r="147" spans="2:14" x14ac:dyDescent="0.2">
      <c r="I147" s="374"/>
      <c r="K147" s="375"/>
    </row>
  </sheetData>
  <sheetProtection algorithmName="SHA-512" hashValue="YmpVSawSzgvXxa3ieH4SVBCe5uuUNrkWROHMIp5QkYsDwvWz9PorZUXqvqpFwcuuDGPVZUNOTcAarrWfjWTkBA==" saltValue="LWbhXytaNfGiJGp5saLRxA==" spinCount="100000" sheet="1" objects="1" scenarios="1"/>
  <mergeCells count="267">
    <mergeCell ref="Q119:R119"/>
    <mergeCell ref="S119:T119"/>
    <mergeCell ref="U119:W119"/>
    <mergeCell ref="P6:Y6"/>
    <mergeCell ref="P5:Y5"/>
    <mergeCell ref="P3:Y4"/>
    <mergeCell ref="P2:Y2"/>
    <mergeCell ref="Q115:W115"/>
    <mergeCell ref="Q116:R116"/>
    <mergeCell ref="S116:T116"/>
    <mergeCell ref="Q117:R117"/>
    <mergeCell ref="S117:T117"/>
    <mergeCell ref="U117:W117"/>
    <mergeCell ref="Q118:R118"/>
    <mergeCell ref="S118:T118"/>
    <mergeCell ref="U118:W118"/>
    <mergeCell ref="P109:V109"/>
    <mergeCell ref="Q99:U99"/>
    <mergeCell ref="Q15:U15"/>
    <mergeCell ref="Q96:U96"/>
    <mergeCell ref="Q92:U92"/>
    <mergeCell ref="Q93:U93"/>
    <mergeCell ref="Q94:U94"/>
    <mergeCell ref="Q95:U95"/>
    <mergeCell ref="C138:J138"/>
    <mergeCell ref="C139:J139"/>
    <mergeCell ref="B140:H140"/>
    <mergeCell ref="C144:J144"/>
    <mergeCell ref="C141:H141"/>
    <mergeCell ref="C142:H142"/>
    <mergeCell ref="C143:H143"/>
    <mergeCell ref="C131:J131"/>
    <mergeCell ref="C134:J134"/>
    <mergeCell ref="C135:J135"/>
    <mergeCell ref="C145:J145"/>
    <mergeCell ref="C146:J146"/>
    <mergeCell ref="C136:J136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4:G114"/>
    <mergeCell ref="C115:G115"/>
    <mergeCell ref="C119:G119"/>
    <mergeCell ref="C121:J121"/>
    <mergeCell ref="B122:N122"/>
    <mergeCell ref="B123:G123"/>
    <mergeCell ref="C124:J124"/>
    <mergeCell ref="C130:J130"/>
    <mergeCell ref="B132:N132"/>
    <mergeCell ref="B133:G133"/>
    <mergeCell ref="C137:J137"/>
    <mergeCell ref="C62:G62"/>
    <mergeCell ref="B110:N110"/>
    <mergeCell ref="P110:V110"/>
    <mergeCell ref="B111:G111"/>
    <mergeCell ref="C112:G112"/>
    <mergeCell ref="T112:U112"/>
    <mergeCell ref="Q102:U102"/>
    <mergeCell ref="C103:G103"/>
    <mergeCell ref="Q103:U103"/>
    <mergeCell ref="C107:G107"/>
    <mergeCell ref="Q107:U107"/>
    <mergeCell ref="C108:G108"/>
    <mergeCell ref="Q108:U108"/>
    <mergeCell ref="C109:J109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C76:G76"/>
    <mergeCell ref="C55:G55"/>
    <mergeCell ref="C56:G56"/>
    <mergeCell ref="C57:G57"/>
    <mergeCell ref="C58:G58"/>
    <mergeCell ref="C59:G59"/>
    <mergeCell ref="C60:G60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47:G47"/>
    <mergeCell ref="C48:G48"/>
    <mergeCell ref="C49:G49"/>
    <mergeCell ref="C98:G98"/>
    <mergeCell ref="Q98:U98"/>
    <mergeCell ref="C99:G99"/>
    <mergeCell ref="C52:G52"/>
    <mergeCell ref="C61:G61"/>
    <mergeCell ref="C43:G43"/>
    <mergeCell ref="Q43:U43"/>
    <mergeCell ref="C44:G44"/>
    <mergeCell ref="Q44:U44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20:G20"/>
    <mergeCell ref="Q20:U20"/>
    <mergeCell ref="C21:G21"/>
    <mergeCell ref="Q21:U21"/>
    <mergeCell ref="C22:G22"/>
    <mergeCell ref="Q22:U22"/>
    <mergeCell ref="C35:G35"/>
    <mergeCell ref="Q35:U35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16:G16"/>
    <mergeCell ref="Q16:U16"/>
    <mergeCell ref="C17:G17"/>
    <mergeCell ref="Q17:U17"/>
    <mergeCell ref="C18:G18"/>
    <mergeCell ref="Q18:U18"/>
    <mergeCell ref="C19:G19"/>
    <mergeCell ref="Q19:U19"/>
    <mergeCell ref="B7:G7"/>
    <mergeCell ref="P7:U7"/>
    <mergeCell ref="C8:G8"/>
    <mergeCell ref="Q8:U8"/>
    <mergeCell ref="C12:G12"/>
    <mergeCell ref="Q12:U12"/>
    <mergeCell ref="C13:G13"/>
    <mergeCell ref="Q13:U13"/>
    <mergeCell ref="C14:G14"/>
    <mergeCell ref="Q14:U14"/>
    <mergeCell ref="C15:G15"/>
    <mergeCell ref="L3:N3"/>
    <mergeCell ref="B6:N6"/>
    <mergeCell ref="B2:N2"/>
    <mergeCell ref="C9:G9"/>
    <mergeCell ref="Q9:U9"/>
    <mergeCell ref="C10:G10"/>
    <mergeCell ref="Q10:U10"/>
    <mergeCell ref="C11:G11"/>
    <mergeCell ref="Q11:U11"/>
    <mergeCell ref="B5:N5"/>
    <mergeCell ref="B3:K4"/>
    <mergeCell ref="Q55:U55"/>
    <mergeCell ref="Q56:U56"/>
    <mergeCell ref="Q57:U57"/>
    <mergeCell ref="Q58:U58"/>
    <mergeCell ref="Q59:U59"/>
    <mergeCell ref="Q60:U60"/>
    <mergeCell ref="C23:G23"/>
    <mergeCell ref="Q23:U23"/>
    <mergeCell ref="Q49:U49"/>
    <mergeCell ref="Q50:U50"/>
    <mergeCell ref="Q51:U51"/>
    <mergeCell ref="Q52:U52"/>
    <mergeCell ref="Q53:U53"/>
    <mergeCell ref="Q54:U54"/>
    <mergeCell ref="C32:G32"/>
    <mergeCell ref="Q32:U32"/>
    <mergeCell ref="C33:G33"/>
    <mergeCell ref="Q33:U33"/>
    <mergeCell ref="C34:G34"/>
    <mergeCell ref="Q34:U34"/>
    <mergeCell ref="C53:G53"/>
    <mergeCell ref="C54:G54"/>
    <mergeCell ref="C42:G42"/>
    <mergeCell ref="Q42:U42"/>
    <mergeCell ref="C77:G77"/>
    <mergeCell ref="C78:G78"/>
    <mergeCell ref="C79:G79"/>
    <mergeCell ref="Q76:U76"/>
    <mergeCell ref="Q77:U77"/>
    <mergeCell ref="C72:G72"/>
    <mergeCell ref="C63:G63"/>
    <mergeCell ref="C64:G64"/>
    <mergeCell ref="C68:G68"/>
    <mergeCell ref="C69:G69"/>
    <mergeCell ref="C70:G70"/>
    <mergeCell ref="C65:G65"/>
    <mergeCell ref="C66:G66"/>
    <mergeCell ref="C67:G67"/>
    <mergeCell ref="C71:G71"/>
    <mergeCell ref="Q69:U69"/>
    <mergeCell ref="Q70:U70"/>
    <mergeCell ref="Q71:U71"/>
    <mergeCell ref="Q72:U72"/>
    <mergeCell ref="Q73:U73"/>
    <mergeCell ref="Q74:U74"/>
    <mergeCell ref="Q75:U75"/>
    <mergeCell ref="C74:G74"/>
    <mergeCell ref="C75:G75"/>
    <mergeCell ref="Q80:U80"/>
    <mergeCell ref="Q81:U81"/>
    <mergeCell ref="Q82:U82"/>
    <mergeCell ref="Q83:U83"/>
    <mergeCell ref="Q84:U84"/>
    <mergeCell ref="C92:G92"/>
    <mergeCell ref="C93:G93"/>
    <mergeCell ref="C94:G94"/>
    <mergeCell ref="Q86:U86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Q85:U85"/>
    <mergeCell ref="U116:W116"/>
    <mergeCell ref="C95:G95"/>
    <mergeCell ref="C96:G96"/>
    <mergeCell ref="Q47:U47"/>
    <mergeCell ref="Q48:U48"/>
    <mergeCell ref="C89:G89"/>
    <mergeCell ref="C90:G90"/>
    <mergeCell ref="C91:G91"/>
    <mergeCell ref="Q61:U61"/>
    <mergeCell ref="Q62:U62"/>
    <mergeCell ref="Q63:U63"/>
    <mergeCell ref="Q64:U64"/>
    <mergeCell ref="Q65:U65"/>
    <mergeCell ref="Q66:U66"/>
    <mergeCell ref="Q67:U67"/>
    <mergeCell ref="Q68:U68"/>
    <mergeCell ref="C73:G73"/>
    <mergeCell ref="Q87:U87"/>
    <mergeCell ref="Q88:U88"/>
    <mergeCell ref="Q89:U89"/>
    <mergeCell ref="Q90:U90"/>
    <mergeCell ref="Q91:U91"/>
    <mergeCell ref="Q78:U78"/>
    <mergeCell ref="Q79:U79"/>
  </mergeCells>
  <conditionalFormatting sqref="R111:R113">
    <cfRule type="cellIs" dxfId="146" priority="1" operator="lessThan">
      <formula>0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1">
    <tabColor rgb="FF00B0F0"/>
    <pageSetUpPr fitToPage="1"/>
  </sheetPr>
  <dimension ref="A1:AI240"/>
  <sheetViews>
    <sheetView showGridLines="0" zoomScaleNormal="100" workbookViewId="0">
      <selection activeCell="H9" sqref="H9"/>
    </sheetView>
  </sheetViews>
  <sheetFormatPr baseColWidth="10" defaultColWidth="9.1640625" defaultRowHeight="15" customHeight="1" x14ac:dyDescent="0.2"/>
  <cols>
    <col min="1" max="1" width="3.6640625" style="648" customWidth="1"/>
    <col min="2" max="2" width="3.6640625" style="649" customWidth="1"/>
    <col min="3" max="23" width="3.6640625" style="648" customWidth="1"/>
    <col min="24" max="24" width="4.33203125" style="648" customWidth="1"/>
    <col min="25" max="34" width="3.6640625" style="648" customWidth="1"/>
    <col min="35" max="16384" width="9.1640625" style="648"/>
  </cols>
  <sheetData>
    <row r="1" spans="2:34" ht="15" customHeight="1" x14ac:dyDescent="0.2">
      <c r="B1"/>
      <c r="C1" s="918" t="s">
        <v>1306</v>
      </c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  <c r="P1" s="918"/>
      <c r="Q1" s="918"/>
      <c r="R1" s="918"/>
      <c r="S1" s="918"/>
      <c r="T1" s="918"/>
      <c r="U1" s="918"/>
      <c r="V1" s="918"/>
      <c r="W1" s="918"/>
      <c r="X1" s="918"/>
      <c r="Y1" s="918"/>
      <c r="Z1" s="918"/>
      <c r="AA1" s="918"/>
      <c r="AB1" s="918"/>
      <c r="AC1" s="918"/>
      <c r="AD1" s="918"/>
      <c r="AE1" s="918"/>
      <c r="AF1" s="918"/>
      <c r="AG1" s="918"/>
      <c r="AH1" s="918"/>
    </row>
    <row r="2" spans="2:34" ht="15" customHeight="1" x14ac:dyDescent="0.2">
      <c r="B2" s="661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660"/>
      <c r="AC2" s="660"/>
      <c r="AD2" s="660"/>
      <c r="AE2" s="660"/>
      <c r="AF2" s="660"/>
      <c r="AG2" s="660"/>
      <c r="AH2" s="659"/>
    </row>
    <row r="3" spans="2:34" ht="15" customHeight="1" x14ac:dyDescent="0.2">
      <c r="B3" s="668"/>
      <c r="C3" s="658" t="s">
        <v>1301</v>
      </c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54"/>
      <c r="AF3" s="654"/>
      <c r="AG3" s="654"/>
      <c r="AH3" s="665"/>
    </row>
    <row r="4" spans="2:34" ht="15" customHeight="1" x14ac:dyDescent="0.2">
      <c r="B4" s="667"/>
      <c r="C4" s="654"/>
      <c r="D4" s="654" t="s">
        <v>1092</v>
      </c>
      <c r="E4" s="655" t="s">
        <v>1300</v>
      </c>
      <c r="F4" s="655"/>
      <c r="G4" s="655"/>
      <c r="H4" s="655"/>
      <c r="I4" s="655"/>
      <c r="J4" s="655"/>
      <c r="K4" s="655"/>
      <c r="L4" s="655"/>
      <c r="M4" s="655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  <c r="AD4" s="654"/>
      <c r="AE4" s="654"/>
      <c r="AF4" s="654"/>
      <c r="AG4" s="654"/>
      <c r="AH4" s="665"/>
    </row>
    <row r="5" spans="2:34" ht="15" customHeight="1" x14ac:dyDescent="0.2">
      <c r="B5" s="667"/>
      <c r="C5" s="654"/>
      <c r="D5" s="654" t="s">
        <v>1096</v>
      </c>
      <c r="E5" s="655" t="s">
        <v>1307</v>
      </c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4"/>
      <c r="Q5" s="654"/>
      <c r="R5" s="654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4"/>
      <c r="AF5" s="654"/>
      <c r="AG5" s="654"/>
      <c r="AH5" s="665"/>
    </row>
    <row r="6" spans="2:34" ht="15" customHeight="1" x14ac:dyDescent="0.2">
      <c r="B6" s="667"/>
      <c r="C6" s="654"/>
      <c r="D6" s="654" t="s">
        <v>1088</v>
      </c>
      <c r="E6" s="662" t="s">
        <v>1299</v>
      </c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54"/>
      <c r="X6" s="654"/>
      <c r="Y6" s="654"/>
      <c r="Z6" s="654"/>
      <c r="AA6" s="654"/>
      <c r="AB6" s="654"/>
      <c r="AC6" s="654"/>
      <c r="AD6" s="654"/>
      <c r="AE6" s="654"/>
      <c r="AF6" s="654"/>
      <c r="AG6" s="654"/>
      <c r="AH6" s="665"/>
    </row>
    <row r="7" spans="2:34" ht="15" customHeight="1" x14ac:dyDescent="0.2">
      <c r="B7" s="667"/>
      <c r="C7" s="654"/>
      <c r="D7" s="654" t="s">
        <v>1176</v>
      </c>
      <c r="E7" s="655" t="s">
        <v>1298</v>
      </c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4"/>
      <c r="Q7" s="654"/>
      <c r="R7" s="654"/>
      <c r="S7" s="654"/>
      <c r="T7" s="654"/>
      <c r="U7" s="654"/>
      <c r="V7" s="654"/>
      <c r="W7" s="654"/>
      <c r="X7" s="654"/>
      <c r="Y7" s="654"/>
      <c r="Z7" s="654"/>
      <c r="AA7" s="654"/>
      <c r="AB7" s="654"/>
      <c r="AC7" s="654"/>
      <c r="AD7" s="654"/>
      <c r="AE7" s="654"/>
      <c r="AF7" s="654"/>
      <c r="AG7" s="654"/>
      <c r="AH7" s="665"/>
    </row>
    <row r="8" spans="2:34" ht="15" customHeight="1" x14ac:dyDescent="0.2">
      <c r="B8" s="667"/>
      <c r="C8" s="654"/>
      <c r="D8" s="654" t="s">
        <v>1164</v>
      </c>
      <c r="E8" s="655" t="s">
        <v>1297</v>
      </c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65"/>
    </row>
    <row r="9" spans="2:34" ht="15" customHeight="1" x14ac:dyDescent="0.2">
      <c r="B9" s="667"/>
      <c r="C9" s="654"/>
      <c r="D9" s="654" t="s">
        <v>1160</v>
      </c>
      <c r="E9" s="655" t="s">
        <v>1296</v>
      </c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4"/>
      <c r="R9" s="654"/>
      <c r="S9" s="654"/>
      <c r="T9" s="654"/>
      <c r="U9" s="654"/>
      <c r="V9" s="654"/>
      <c r="W9" s="654"/>
      <c r="X9" s="654"/>
      <c r="Y9" s="654"/>
      <c r="Z9" s="654"/>
      <c r="AA9" s="654"/>
      <c r="AB9" s="654"/>
      <c r="AC9" s="654"/>
      <c r="AD9" s="654"/>
      <c r="AE9" s="654"/>
      <c r="AF9" s="654"/>
      <c r="AG9" s="654"/>
      <c r="AH9" s="665"/>
    </row>
    <row r="10" spans="2:34" ht="15" customHeight="1" x14ac:dyDescent="0.2">
      <c r="B10" s="667"/>
      <c r="C10" s="654"/>
      <c r="D10" s="654" t="s">
        <v>1152</v>
      </c>
      <c r="E10" s="655" t="s">
        <v>1295</v>
      </c>
      <c r="F10" s="655"/>
      <c r="G10" s="655"/>
      <c r="H10" s="655"/>
      <c r="I10" s="655"/>
      <c r="J10" s="655"/>
      <c r="K10" s="655"/>
      <c r="L10" s="654"/>
      <c r="M10" s="654"/>
      <c r="N10" s="654"/>
      <c r="O10" s="654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65"/>
    </row>
    <row r="11" spans="2:34" ht="15" customHeight="1" x14ac:dyDescent="0.2">
      <c r="B11" s="667"/>
      <c r="C11" s="654"/>
      <c r="D11" s="654" t="s">
        <v>1255</v>
      </c>
      <c r="E11" s="655" t="s">
        <v>1294</v>
      </c>
      <c r="F11" s="655"/>
      <c r="G11" s="655"/>
      <c r="H11" s="655"/>
      <c r="I11" s="655"/>
      <c r="J11" s="655"/>
      <c r="K11" s="655"/>
      <c r="L11" s="655"/>
      <c r="M11" s="654"/>
      <c r="N11" s="654"/>
      <c r="O11" s="654"/>
      <c r="P11" s="654"/>
      <c r="Q11" s="654"/>
      <c r="R11" s="654"/>
      <c r="S11" s="654"/>
      <c r="T11" s="654"/>
      <c r="U11" s="654"/>
      <c r="V11" s="654"/>
      <c r="W11" s="654"/>
      <c r="X11" s="654"/>
      <c r="Y11" s="654"/>
      <c r="Z11" s="654"/>
      <c r="AA11" s="654"/>
      <c r="AB11" s="654"/>
      <c r="AC11" s="654"/>
      <c r="AD11" s="654"/>
      <c r="AE11" s="654"/>
      <c r="AF11" s="654"/>
      <c r="AG11" s="654"/>
      <c r="AH11" s="665"/>
    </row>
    <row r="12" spans="2:34" ht="15" customHeight="1" x14ac:dyDescent="0.2">
      <c r="B12" s="667"/>
      <c r="C12" s="654"/>
      <c r="D12" s="654" t="s">
        <v>1293</v>
      </c>
      <c r="E12" s="655" t="s">
        <v>1292</v>
      </c>
      <c r="F12" s="655"/>
      <c r="G12" s="655"/>
      <c r="H12" s="655"/>
      <c r="I12" s="655"/>
      <c r="J12" s="655"/>
      <c r="K12" s="655"/>
      <c r="L12" s="655"/>
      <c r="M12" s="655"/>
      <c r="N12" s="655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65"/>
    </row>
    <row r="13" spans="2:34" ht="15" customHeight="1" x14ac:dyDescent="0.2">
      <c r="B13" s="667"/>
      <c r="C13" s="654"/>
      <c r="D13" s="654" t="s">
        <v>1291</v>
      </c>
      <c r="E13" s="655" t="s">
        <v>1290</v>
      </c>
      <c r="F13" s="655"/>
      <c r="G13" s="655"/>
      <c r="H13" s="655"/>
      <c r="I13" s="655"/>
      <c r="J13" s="655"/>
      <c r="K13" s="655"/>
      <c r="L13" s="655"/>
      <c r="M13" s="654"/>
      <c r="N13" s="654"/>
      <c r="O13" s="654"/>
      <c r="P13" s="654"/>
      <c r="Q13" s="654"/>
      <c r="R13" s="654"/>
      <c r="S13" s="654"/>
      <c r="T13" s="654"/>
      <c r="U13" s="654"/>
      <c r="V13" s="654"/>
      <c r="W13" s="654"/>
      <c r="X13" s="654"/>
      <c r="Y13" s="654"/>
      <c r="Z13" s="654"/>
      <c r="AA13" s="654"/>
      <c r="AB13" s="654"/>
      <c r="AC13" s="654"/>
      <c r="AD13" s="654"/>
      <c r="AE13" s="654"/>
      <c r="AF13" s="654"/>
      <c r="AG13" s="654"/>
      <c r="AH13" s="665"/>
    </row>
    <row r="14" spans="2:34" ht="15" customHeight="1" x14ac:dyDescent="0.2">
      <c r="B14" s="667"/>
      <c r="C14" s="654"/>
      <c r="D14" s="654" t="s">
        <v>1289</v>
      </c>
      <c r="E14" s="655" t="s">
        <v>1288</v>
      </c>
      <c r="F14" s="655"/>
      <c r="G14" s="655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4"/>
      <c r="AE14" s="654"/>
      <c r="AF14" s="654"/>
      <c r="AG14" s="654"/>
      <c r="AH14" s="665"/>
    </row>
    <row r="15" spans="2:34" ht="15" customHeight="1" x14ac:dyDescent="0.2">
      <c r="B15" s="667"/>
      <c r="C15" s="654"/>
      <c r="D15" s="654" t="s">
        <v>1287</v>
      </c>
      <c r="E15" s="655" t="s">
        <v>1286</v>
      </c>
      <c r="F15" s="655"/>
      <c r="G15" s="655"/>
      <c r="H15" s="655"/>
      <c r="I15" s="655"/>
      <c r="J15" s="654"/>
      <c r="K15" s="654"/>
      <c r="L15" s="654"/>
      <c r="M15" s="654"/>
      <c r="N15" s="654"/>
      <c r="O15" s="654"/>
      <c r="P15" s="654"/>
      <c r="Q15" s="654"/>
      <c r="R15" s="654"/>
      <c r="S15" s="654"/>
      <c r="T15" s="654"/>
      <c r="U15" s="654"/>
      <c r="V15" s="654"/>
      <c r="W15" s="654"/>
      <c r="X15" s="654"/>
      <c r="Y15" s="654"/>
      <c r="Z15" s="654"/>
      <c r="AA15" s="654"/>
      <c r="AB15" s="654"/>
      <c r="AC15" s="654"/>
      <c r="AD15" s="654"/>
      <c r="AE15" s="654"/>
      <c r="AF15" s="654"/>
      <c r="AG15" s="654"/>
      <c r="AH15" s="665"/>
    </row>
    <row r="16" spans="2:34" ht="15" customHeight="1" x14ac:dyDescent="0.2">
      <c r="B16" s="664"/>
      <c r="C16" s="651"/>
      <c r="D16" s="651"/>
      <c r="E16" s="651"/>
      <c r="F16" s="651"/>
      <c r="G16" s="651"/>
      <c r="H16" s="651"/>
      <c r="I16" s="651"/>
      <c r="J16" s="651"/>
      <c r="K16" s="651"/>
      <c r="L16" s="651"/>
      <c r="M16" s="651"/>
      <c r="N16" s="651"/>
      <c r="O16" s="651"/>
      <c r="P16" s="651"/>
      <c r="Q16" s="651"/>
      <c r="R16" s="651"/>
      <c r="S16" s="651"/>
      <c r="T16" s="651"/>
      <c r="U16" s="651"/>
      <c r="V16" s="651"/>
      <c r="W16" s="651"/>
      <c r="X16" s="651"/>
      <c r="Y16" s="651"/>
      <c r="Z16" s="651"/>
      <c r="AA16" s="651"/>
      <c r="AB16" s="651"/>
      <c r="AC16" s="651"/>
      <c r="AD16" s="651"/>
      <c r="AE16" s="651"/>
      <c r="AF16" s="651"/>
      <c r="AG16" s="651"/>
      <c r="AH16" s="663"/>
    </row>
    <row r="18" spans="2:34" ht="15" customHeight="1" x14ac:dyDescent="0.2">
      <c r="B18" s="661"/>
      <c r="C18" s="660"/>
      <c r="D18" s="660"/>
      <c r="E18" s="660"/>
      <c r="F18" s="660"/>
      <c r="G18" s="660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59"/>
    </row>
    <row r="19" spans="2:34" ht="15" customHeight="1" x14ac:dyDescent="0.2">
      <c r="B19" s="656"/>
      <c r="C19" s="658" t="s">
        <v>1285</v>
      </c>
      <c r="D19" s="654"/>
      <c r="E19" s="654"/>
      <c r="F19" s="654"/>
      <c r="G19" s="654"/>
      <c r="H19" s="654"/>
      <c r="I19" s="654"/>
      <c r="J19" s="654"/>
      <c r="K19" s="654"/>
      <c r="L19" s="654"/>
      <c r="M19" s="654"/>
      <c r="N19" s="654"/>
      <c r="O19" s="654"/>
      <c r="P19" s="654"/>
      <c r="Q19" s="654"/>
      <c r="R19" s="654"/>
      <c r="S19" s="654"/>
      <c r="T19" s="654"/>
      <c r="U19" s="654"/>
      <c r="V19" s="654"/>
      <c r="W19" s="654"/>
      <c r="X19" s="654"/>
      <c r="Y19" s="654"/>
      <c r="Z19" s="654"/>
      <c r="AA19" s="654"/>
      <c r="AB19" s="654"/>
      <c r="AC19" s="654"/>
      <c r="AD19" s="657" t="s">
        <v>1087</v>
      </c>
      <c r="AE19" s="657"/>
      <c r="AF19" s="657"/>
      <c r="AG19" s="657"/>
      <c r="AH19" s="653"/>
    </row>
    <row r="20" spans="2:34" ht="15" customHeight="1" x14ac:dyDescent="0.2">
      <c r="B20" s="656"/>
      <c r="C20" s="654"/>
      <c r="D20" s="654" t="s">
        <v>1092</v>
      </c>
      <c r="E20" s="658" t="s">
        <v>1284</v>
      </c>
      <c r="F20" s="654"/>
      <c r="G20" s="654"/>
      <c r="H20" s="654"/>
      <c r="I20" s="654"/>
      <c r="J20" s="654"/>
      <c r="K20" s="654"/>
      <c r="L20" s="654"/>
      <c r="M20" s="654"/>
      <c r="N20" s="654"/>
      <c r="O20" s="654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  <c r="AC20" s="654"/>
      <c r="AD20" s="654"/>
      <c r="AE20" s="654"/>
      <c r="AF20" s="654"/>
      <c r="AG20" s="654"/>
      <c r="AH20" s="653"/>
    </row>
    <row r="21" spans="2:34" ht="15" customHeight="1" x14ac:dyDescent="0.2">
      <c r="B21" s="656"/>
      <c r="C21" s="654"/>
      <c r="D21" s="654" t="s">
        <v>1096</v>
      </c>
      <c r="E21" s="658" t="s">
        <v>1283</v>
      </c>
      <c r="F21" s="654"/>
      <c r="G21" s="654"/>
      <c r="H21" s="654"/>
      <c r="I21" s="654"/>
      <c r="J21" s="654"/>
      <c r="K21" s="654"/>
      <c r="L21" s="654"/>
      <c r="M21" s="654"/>
      <c r="N21" s="654"/>
      <c r="O21" s="654"/>
      <c r="P21" s="654"/>
      <c r="Q21" s="65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3"/>
    </row>
    <row r="22" spans="2:34" ht="15" customHeight="1" x14ac:dyDescent="0.2">
      <c r="B22" s="656"/>
      <c r="C22" s="654"/>
      <c r="D22" s="654" t="s">
        <v>1088</v>
      </c>
      <c r="E22" s="654" t="s">
        <v>1282</v>
      </c>
      <c r="F22" s="654"/>
      <c r="G22" s="654"/>
      <c r="H22" s="654"/>
      <c r="I22" s="654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  <c r="AC22" s="654"/>
      <c r="AD22" s="654"/>
      <c r="AE22" s="654"/>
      <c r="AF22" s="654"/>
      <c r="AG22" s="654"/>
      <c r="AH22" s="653"/>
    </row>
    <row r="23" spans="2:34" ht="15" customHeight="1" x14ac:dyDescent="0.2">
      <c r="B23" s="656"/>
      <c r="C23" s="654"/>
      <c r="D23" s="654" t="s">
        <v>1176</v>
      </c>
      <c r="E23" s="672" t="s">
        <v>1281</v>
      </c>
      <c r="F23" s="672"/>
      <c r="G23" s="672"/>
      <c r="H23" s="672"/>
      <c r="I23" s="672"/>
      <c r="J23" s="654"/>
      <c r="K23" s="654"/>
      <c r="L23" s="666"/>
      <c r="M23" s="666"/>
      <c r="N23" s="666"/>
      <c r="O23" s="666"/>
      <c r="P23" s="666"/>
      <c r="Q23" s="666"/>
      <c r="R23" s="666"/>
      <c r="S23" s="666"/>
      <c r="T23" s="666"/>
      <c r="U23" s="666"/>
      <c r="V23" s="666"/>
      <c r="W23" s="666"/>
      <c r="X23" s="666"/>
      <c r="Y23" s="666"/>
      <c r="Z23" s="666"/>
      <c r="AA23" s="666"/>
      <c r="AB23" s="666"/>
      <c r="AC23" s="666"/>
      <c r="AD23" s="666"/>
      <c r="AE23" s="666"/>
      <c r="AF23" s="666"/>
      <c r="AG23" s="666"/>
      <c r="AH23" s="653"/>
    </row>
    <row r="24" spans="2:34" ht="15" customHeight="1" x14ac:dyDescent="0.2">
      <c r="B24" s="656"/>
      <c r="C24" s="654"/>
      <c r="D24" s="654"/>
      <c r="E24" s="666" t="s">
        <v>1174</v>
      </c>
      <c r="F24" s="666" t="s">
        <v>1280</v>
      </c>
      <c r="G24" s="672"/>
      <c r="H24" s="672"/>
      <c r="I24" s="672"/>
      <c r="J24" s="666"/>
      <c r="K24" s="666"/>
      <c r="L24" s="666"/>
      <c r="M24" s="666"/>
      <c r="N24" s="666"/>
      <c r="O24" s="666"/>
      <c r="P24" s="666"/>
      <c r="Q24" s="666"/>
      <c r="R24" s="666"/>
      <c r="S24" s="666"/>
      <c r="T24" s="666"/>
      <c r="U24" s="666"/>
      <c r="V24" s="666"/>
      <c r="W24" s="666"/>
      <c r="X24" s="666"/>
      <c r="Y24" s="666"/>
      <c r="Z24" s="666"/>
      <c r="AA24" s="666"/>
      <c r="AB24" s="666"/>
      <c r="AC24" s="666"/>
      <c r="AD24" s="666"/>
      <c r="AE24" s="666"/>
      <c r="AF24" s="666"/>
      <c r="AG24" s="666"/>
      <c r="AH24" s="653"/>
    </row>
    <row r="25" spans="2:34" ht="15" customHeight="1" x14ac:dyDescent="0.2">
      <c r="B25" s="656"/>
      <c r="C25" s="654"/>
      <c r="D25" s="654"/>
      <c r="E25" s="666" t="s">
        <v>1169</v>
      </c>
      <c r="F25" s="666" t="s">
        <v>1279</v>
      </c>
      <c r="G25" s="666"/>
      <c r="H25" s="666"/>
      <c r="I25" s="666"/>
      <c r="J25" s="654"/>
      <c r="K25" s="654"/>
      <c r="L25" s="666"/>
      <c r="M25" s="666"/>
      <c r="N25" s="666"/>
      <c r="O25" s="666"/>
      <c r="P25" s="666"/>
      <c r="Q25" s="666"/>
      <c r="R25" s="666"/>
      <c r="S25" s="666"/>
      <c r="T25" s="666"/>
      <c r="U25" s="666"/>
      <c r="V25" s="666"/>
      <c r="W25" s="666"/>
      <c r="X25" s="666"/>
      <c r="Y25" s="666"/>
      <c r="Z25" s="666"/>
      <c r="AA25" s="666"/>
      <c r="AB25" s="666"/>
      <c r="AC25" s="666"/>
      <c r="AD25" s="666"/>
      <c r="AE25" s="666"/>
      <c r="AF25" s="666"/>
      <c r="AG25" s="666"/>
      <c r="AH25" s="653"/>
    </row>
    <row r="26" spans="2:34" ht="15" customHeight="1" x14ac:dyDescent="0.2">
      <c r="B26" s="656"/>
      <c r="C26" s="654"/>
      <c r="D26" s="654"/>
      <c r="E26" s="666" t="s">
        <v>1278</v>
      </c>
      <c r="F26" s="666" t="s">
        <v>1277</v>
      </c>
      <c r="G26" s="666"/>
      <c r="H26" s="666"/>
      <c r="I26" s="666"/>
      <c r="J26" s="654"/>
      <c r="K26" s="654"/>
      <c r="L26" s="666"/>
      <c r="M26" s="666"/>
      <c r="N26" s="666"/>
      <c r="O26" s="666"/>
      <c r="P26" s="666"/>
      <c r="Q26" s="666"/>
      <c r="R26" s="666"/>
      <c r="S26" s="666"/>
      <c r="T26" s="666"/>
      <c r="U26" s="666"/>
      <c r="V26" s="666"/>
      <c r="W26" s="666"/>
      <c r="X26" s="666"/>
      <c r="Y26" s="666"/>
      <c r="Z26" s="666"/>
      <c r="AA26" s="666"/>
      <c r="AB26" s="666"/>
      <c r="AC26" s="666"/>
      <c r="AD26" s="666"/>
      <c r="AE26" s="666"/>
      <c r="AF26" s="666"/>
      <c r="AG26" s="666"/>
      <c r="AH26" s="653"/>
    </row>
    <row r="27" spans="2:34" ht="15" customHeight="1" x14ac:dyDescent="0.2">
      <c r="B27" s="656"/>
      <c r="C27" s="654"/>
      <c r="D27" s="654"/>
      <c r="E27" s="666" t="s">
        <v>1276</v>
      </c>
      <c r="F27" s="666" t="s">
        <v>1275</v>
      </c>
      <c r="G27" s="666"/>
      <c r="H27" s="666"/>
      <c r="I27" s="666"/>
      <c r="J27" s="654"/>
      <c r="K27" s="654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  <c r="AB27" s="666"/>
      <c r="AC27" s="666"/>
      <c r="AD27" s="666"/>
      <c r="AE27" s="666"/>
      <c r="AF27" s="666"/>
      <c r="AG27" s="666"/>
      <c r="AH27" s="653"/>
    </row>
    <row r="28" spans="2:34" ht="15" customHeight="1" x14ac:dyDescent="0.2">
      <c r="B28" s="656"/>
      <c r="C28" s="654"/>
      <c r="D28" s="654"/>
      <c r="E28" s="666" t="s">
        <v>1274</v>
      </c>
      <c r="F28" s="672" t="s">
        <v>1273</v>
      </c>
      <c r="G28" s="666"/>
      <c r="H28" s="666"/>
      <c r="I28" s="666"/>
      <c r="J28" s="654"/>
      <c r="K28" s="654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53"/>
    </row>
    <row r="29" spans="2:34" ht="15" customHeight="1" x14ac:dyDescent="0.2">
      <c r="B29" s="656"/>
      <c r="C29" s="654"/>
      <c r="D29" s="654" t="s">
        <v>1164</v>
      </c>
      <c r="E29" s="672" t="s">
        <v>1272</v>
      </c>
      <c r="F29" s="672"/>
      <c r="G29" s="672"/>
      <c r="H29" s="672"/>
      <c r="I29" s="672"/>
      <c r="J29" s="654"/>
      <c r="K29" s="654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53"/>
    </row>
    <row r="30" spans="2:34" ht="15" customHeight="1" x14ac:dyDescent="0.2">
      <c r="B30" s="656"/>
      <c r="C30" s="654"/>
      <c r="D30" s="654"/>
      <c r="E30" s="666" t="s">
        <v>1271</v>
      </c>
      <c r="F30" s="666" t="s">
        <v>1270</v>
      </c>
      <c r="G30" s="666"/>
      <c r="H30" s="666"/>
      <c r="I30" s="666"/>
      <c r="J30" s="654"/>
      <c r="K30" s="654"/>
      <c r="L30" s="666"/>
      <c r="M30" s="666"/>
      <c r="N30" s="666"/>
      <c r="O30" s="666"/>
      <c r="P30" s="666"/>
      <c r="Q30" s="666"/>
      <c r="R30" s="666"/>
      <c r="S30" s="666"/>
      <c r="T30" s="666"/>
      <c r="U30" s="666"/>
      <c r="V30" s="666"/>
      <c r="W30" s="666"/>
      <c r="X30" s="666"/>
      <c r="Y30" s="666"/>
      <c r="Z30" s="666"/>
      <c r="AA30" s="666"/>
      <c r="AB30" s="666"/>
      <c r="AC30" s="666"/>
      <c r="AD30" s="666"/>
      <c r="AE30" s="666"/>
      <c r="AF30" s="666"/>
      <c r="AG30" s="666"/>
      <c r="AH30" s="653"/>
    </row>
    <row r="31" spans="2:34" ht="15" customHeight="1" x14ac:dyDescent="0.2">
      <c r="B31" s="656"/>
      <c r="C31" s="654"/>
      <c r="D31" s="654"/>
      <c r="E31" s="666" t="s">
        <v>1269</v>
      </c>
      <c r="F31" s="666" t="s">
        <v>1268</v>
      </c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53"/>
    </row>
    <row r="32" spans="2:34" ht="15" customHeight="1" x14ac:dyDescent="0.2">
      <c r="B32" s="656"/>
      <c r="C32" s="654"/>
      <c r="D32" s="654"/>
      <c r="E32" s="666" t="s">
        <v>1267</v>
      </c>
      <c r="F32" s="666" t="s">
        <v>1266</v>
      </c>
      <c r="G32" s="666"/>
      <c r="H32" s="666"/>
      <c r="I32" s="666"/>
      <c r="J32" s="654"/>
      <c r="K32" s="654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666"/>
      <c r="AE32" s="666"/>
      <c r="AF32" s="666"/>
      <c r="AG32" s="666"/>
      <c r="AH32" s="653"/>
    </row>
    <row r="33" spans="2:34" ht="15" customHeight="1" x14ac:dyDescent="0.2">
      <c r="B33" s="656"/>
      <c r="C33" s="654"/>
      <c r="D33" s="654"/>
      <c r="E33" s="666" t="s">
        <v>1265</v>
      </c>
      <c r="F33" s="666" t="s">
        <v>1264</v>
      </c>
      <c r="G33" s="666"/>
      <c r="H33" s="666"/>
      <c r="I33" s="666"/>
      <c r="J33" s="654"/>
      <c r="K33" s="654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53"/>
    </row>
    <row r="34" spans="2:34" ht="15" customHeight="1" x14ac:dyDescent="0.2">
      <c r="B34" s="656"/>
      <c r="C34" s="654"/>
      <c r="D34" s="654"/>
      <c r="E34" s="666" t="s">
        <v>1263</v>
      </c>
      <c r="F34" s="672" t="s">
        <v>1262</v>
      </c>
      <c r="G34" s="666"/>
      <c r="H34" s="666"/>
      <c r="I34" s="666"/>
      <c r="J34" s="654"/>
      <c r="K34" s="654"/>
      <c r="L34" s="666"/>
      <c r="M34" s="666"/>
      <c r="N34" s="666"/>
      <c r="O34" s="666"/>
      <c r="P34" s="666"/>
      <c r="Q34" s="666"/>
      <c r="R34" s="666"/>
      <c r="S34" s="666"/>
      <c r="T34" s="666"/>
      <c r="U34" s="666"/>
      <c r="V34" s="666"/>
      <c r="W34" s="666"/>
      <c r="X34" s="666"/>
      <c r="Y34" s="666"/>
      <c r="Z34" s="666"/>
      <c r="AA34" s="666"/>
      <c r="AB34" s="666"/>
      <c r="AC34" s="666"/>
      <c r="AD34" s="666"/>
      <c r="AE34" s="666"/>
      <c r="AF34" s="666"/>
      <c r="AG34" s="666"/>
      <c r="AH34" s="653"/>
    </row>
    <row r="35" spans="2:34" ht="15" customHeight="1" x14ac:dyDescent="0.2">
      <c r="B35" s="656"/>
      <c r="C35" s="654"/>
      <c r="D35" s="654" t="s">
        <v>1160</v>
      </c>
      <c r="E35" s="666" t="s">
        <v>1261</v>
      </c>
      <c r="F35" s="666"/>
      <c r="G35" s="666"/>
      <c r="H35" s="666"/>
      <c r="I35" s="666"/>
      <c r="J35" s="666"/>
      <c r="K35" s="672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53"/>
    </row>
    <row r="36" spans="2:34" ht="15" customHeight="1" x14ac:dyDescent="0.2">
      <c r="B36" s="656"/>
      <c r="C36" s="654"/>
      <c r="D36" s="654" t="s">
        <v>1152</v>
      </c>
      <c r="E36" s="654" t="s">
        <v>1260</v>
      </c>
      <c r="F36" s="654"/>
      <c r="G36" s="654"/>
      <c r="H36" s="654"/>
      <c r="I36" s="654"/>
      <c r="J36" s="654"/>
      <c r="K36" s="654"/>
      <c r="L36" s="654"/>
      <c r="M36" s="654"/>
      <c r="N36" s="654"/>
      <c r="O36" s="654"/>
      <c r="P36" s="654"/>
      <c r="Q36" s="654"/>
      <c r="R36" s="654"/>
      <c r="S36" s="654"/>
      <c r="T36" s="654"/>
      <c r="U36" s="654"/>
      <c r="V36" s="654"/>
      <c r="W36" s="654"/>
      <c r="X36" s="654"/>
      <c r="Y36" s="654"/>
      <c r="Z36" s="654"/>
      <c r="AA36" s="654"/>
      <c r="AB36" s="654"/>
      <c r="AC36" s="654"/>
      <c r="AD36" s="654"/>
      <c r="AE36" s="654"/>
      <c r="AF36" s="654"/>
      <c r="AG36" s="654"/>
      <c r="AH36" s="653"/>
    </row>
    <row r="37" spans="2:34" ht="15" customHeight="1" x14ac:dyDescent="0.2">
      <c r="B37" s="656"/>
      <c r="C37" s="654"/>
      <c r="D37" s="654"/>
      <c r="E37" s="654" t="s">
        <v>1259</v>
      </c>
      <c r="F37" s="654" t="s">
        <v>1258</v>
      </c>
      <c r="G37" s="654"/>
      <c r="H37" s="654"/>
      <c r="I37" s="654"/>
      <c r="J37" s="654"/>
      <c r="K37" s="654"/>
      <c r="L37" s="654"/>
      <c r="M37" s="654"/>
      <c r="N37" s="654"/>
      <c r="O37" s="654"/>
      <c r="P37" s="654"/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4"/>
      <c r="AC37" s="654"/>
      <c r="AD37" s="654"/>
      <c r="AE37" s="654"/>
      <c r="AF37" s="654"/>
      <c r="AG37" s="654"/>
      <c r="AH37" s="653"/>
    </row>
    <row r="38" spans="2:34" ht="15" customHeight="1" x14ac:dyDescent="0.2">
      <c r="B38" s="656"/>
      <c r="C38" s="654"/>
      <c r="D38" s="654"/>
      <c r="E38" s="654" t="s">
        <v>1257</v>
      </c>
      <c r="F38" s="654" t="s">
        <v>1256</v>
      </c>
      <c r="G38" s="654"/>
      <c r="H38" s="654"/>
      <c r="I38" s="654"/>
      <c r="J38" s="654"/>
      <c r="K38" s="654"/>
      <c r="L38" s="654"/>
      <c r="M38" s="654"/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  <c r="AA38" s="654"/>
      <c r="AB38" s="654"/>
      <c r="AC38" s="654"/>
      <c r="AD38" s="654"/>
      <c r="AE38" s="654"/>
      <c r="AF38" s="654"/>
      <c r="AG38" s="654"/>
      <c r="AH38" s="653"/>
    </row>
    <row r="39" spans="2:34" ht="15" customHeight="1" x14ac:dyDescent="0.2">
      <c r="B39" s="656"/>
      <c r="C39" s="654"/>
      <c r="D39" s="654" t="s">
        <v>1255</v>
      </c>
      <c r="E39" s="654" t="s">
        <v>1254</v>
      </c>
      <c r="F39" s="654"/>
      <c r="G39" s="654"/>
      <c r="H39" s="654"/>
      <c r="I39" s="654"/>
      <c r="J39" s="654"/>
      <c r="K39" s="654"/>
      <c r="L39" s="654"/>
      <c r="M39" s="654"/>
      <c r="N39" s="654"/>
      <c r="O39" s="654"/>
      <c r="P39" s="654"/>
      <c r="Q39" s="654"/>
      <c r="R39" s="654"/>
      <c r="S39" s="654"/>
      <c r="T39" s="654"/>
      <c r="U39" s="654"/>
      <c r="V39" s="654"/>
      <c r="W39" s="654"/>
      <c r="X39" s="654"/>
      <c r="Y39" s="654"/>
      <c r="Z39" s="654"/>
      <c r="AA39" s="654"/>
      <c r="AB39" s="654"/>
      <c r="AC39" s="654"/>
      <c r="AD39" s="654"/>
      <c r="AE39" s="654"/>
      <c r="AF39" s="654"/>
      <c r="AG39" s="654"/>
      <c r="AH39" s="653"/>
    </row>
    <row r="40" spans="2:34" ht="15" customHeight="1" x14ac:dyDescent="0.2">
      <c r="B40" s="656"/>
      <c r="C40" s="654"/>
      <c r="D40" s="654"/>
      <c r="E40" s="654" t="s">
        <v>1253</v>
      </c>
      <c r="F40" s="654" t="s">
        <v>1252</v>
      </c>
      <c r="G40" s="654"/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/>
      <c r="W40" s="654"/>
      <c r="X40" s="654"/>
      <c r="Y40" s="654"/>
      <c r="Z40" s="654"/>
      <c r="AA40" s="654"/>
      <c r="AB40" s="654"/>
      <c r="AC40" s="654"/>
      <c r="AD40" s="654"/>
      <c r="AE40" s="654"/>
      <c r="AF40" s="654"/>
      <c r="AG40" s="654"/>
      <c r="AH40" s="653"/>
    </row>
    <row r="41" spans="2:34" ht="15" customHeight="1" x14ac:dyDescent="0.2">
      <c r="B41" s="652"/>
      <c r="C41" s="651"/>
      <c r="D41" s="651"/>
      <c r="E41" s="651"/>
      <c r="F41" s="651"/>
      <c r="G41" s="651"/>
      <c r="H41" s="651"/>
      <c r="I41" s="651"/>
      <c r="J41" s="651"/>
      <c r="K41" s="651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651"/>
      <c r="W41" s="651"/>
      <c r="X41" s="651"/>
      <c r="Y41" s="651"/>
      <c r="Z41" s="651"/>
      <c r="AA41" s="651"/>
      <c r="AB41" s="651"/>
      <c r="AC41" s="651"/>
      <c r="AD41" s="651"/>
      <c r="AE41" s="651"/>
      <c r="AF41" s="651"/>
      <c r="AG41" s="651"/>
      <c r="AH41" s="650"/>
    </row>
    <row r="42" spans="2:34" ht="15" customHeight="1" x14ac:dyDescent="0.2">
      <c r="B42" s="648"/>
      <c r="AH42" s="675"/>
    </row>
    <row r="43" spans="2:34" ht="15" customHeight="1" x14ac:dyDescent="0.2">
      <c r="B43" s="674"/>
      <c r="C43" s="660"/>
      <c r="D43" s="660"/>
      <c r="E43" s="660"/>
      <c r="F43" s="660"/>
      <c r="G43" s="660"/>
      <c r="H43" s="660"/>
      <c r="I43" s="660"/>
      <c r="J43" s="660"/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/>
      <c r="AG43" s="660"/>
      <c r="AH43" s="673"/>
    </row>
    <row r="44" spans="2:34" ht="15" customHeight="1" x14ac:dyDescent="0.2">
      <c r="B44" s="668"/>
      <c r="C44" s="658" t="s">
        <v>1251</v>
      </c>
      <c r="D44" s="654"/>
      <c r="E44" s="654"/>
      <c r="F44" s="654"/>
      <c r="G44" s="654"/>
      <c r="H44" s="654"/>
      <c r="I44" s="654"/>
      <c r="J44" s="654"/>
      <c r="K44" s="654"/>
      <c r="L44" s="654"/>
      <c r="M44" s="654"/>
      <c r="N44" s="654"/>
      <c r="O44" s="654"/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4"/>
      <c r="AC44" s="654"/>
      <c r="AD44" s="657" t="s">
        <v>1087</v>
      </c>
      <c r="AE44" s="657"/>
      <c r="AF44" s="657"/>
      <c r="AG44" s="657"/>
      <c r="AH44" s="665"/>
    </row>
    <row r="45" spans="2:34" ht="15" customHeight="1" x14ac:dyDescent="0.2">
      <c r="B45" s="668"/>
      <c r="C45" s="654"/>
      <c r="D45" s="654" t="s">
        <v>1092</v>
      </c>
      <c r="E45" s="654" t="s">
        <v>1250</v>
      </c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4"/>
      <c r="Q45" s="654"/>
      <c r="R45" s="654"/>
      <c r="S45" s="654"/>
      <c r="T45" s="654"/>
      <c r="U45" s="654"/>
      <c r="V45" s="654"/>
      <c r="W45" s="654"/>
      <c r="X45" s="654"/>
      <c r="Y45" s="654"/>
      <c r="Z45" s="654"/>
      <c r="AA45" s="654"/>
      <c r="AB45" s="654"/>
      <c r="AC45" s="654"/>
      <c r="AD45" s="654"/>
      <c r="AE45" s="654"/>
      <c r="AF45" s="654"/>
      <c r="AG45" s="654"/>
      <c r="AH45" s="665"/>
    </row>
    <row r="46" spans="2:34" ht="15" customHeight="1" x14ac:dyDescent="0.2">
      <c r="B46" s="668"/>
      <c r="C46" s="654"/>
      <c r="D46" s="654" t="s">
        <v>1096</v>
      </c>
      <c r="E46" s="654" t="s">
        <v>1249</v>
      </c>
      <c r="F46" s="654"/>
      <c r="G46" s="654"/>
      <c r="H46" s="654"/>
      <c r="I46" s="654"/>
      <c r="J46" s="654"/>
      <c r="K46" s="654"/>
      <c r="L46" s="654"/>
      <c r="M46" s="654"/>
      <c r="N46" s="654"/>
      <c r="O46" s="654"/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  <c r="AA46" s="654"/>
      <c r="AB46" s="654"/>
      <c r="AC46" s="654"/>
      <c r="AD46" s="654"/>
      <c r="AE46" s="654"/>
      <c r="AF46" s="654"/>
      <c r="AG46" s="654"/>
      <c r="AH46" s="665"/>
    </row>
    <row r="47" spans="2:34" ht="15" customHeight="1" x14ac:dyDescent="0.2">
      <c r="B47" s="668"/>
      <c r="C47" s="654"/>
      <c r="D47" s="654"/>
      <c r="E47" s="654" t="s">
        <v>1111</v>
      </c>
      <c r="F47" s="654" t="s">
        <v>1248</v>
      </c>
      <c r="G47" s="654"/>
      <c r="H47" s="654"/>
      <c r="I47" s="654"/>
      <c r="J47" s="654"/>
      <c r="K47" s="654"/>
      <c r="L47" s="654"/>
      <c r="M47" s="654"/>
      <c r="N47" s="654"/>
      <c r="O47" s="654"/>
      <c r="P47" s="654"/>
      <c r="Q47" s="654"/>
      <c r="R47" s="654"/>
      <c r="S47" s="654"/>
      <c r="T47" s="654"/>
      <c r="U47" s="654"/>
      <c r="V47" s="654"/>
      <c r="W47" s="654"/>
      <c r="X47" s="654"/>
      <c r="Y47" s="654"/>
      <c r="Z47" s="654"/>
      <c r="AA47" s="654"/>
      <c r="AB47" s="654"/>
      <c r="AC47" s="654"/>
      <c r="AD47" s="654"/>
      <c r="AE47" s="654"/>
      <c r="AF47" s="654"/>
      <c r="AG47" s="654"/>
      <c r="AH47" s="665"/>
    </row>
    <row r="48" spans="2:34" ht="15" customHeight="1" x14ac:dyDescent="0.2">
      <c r="B48" s="668"/>
      <c r="C48" s="654"/>
      <c r="D48" s="654"/>
      <c r="E48" s="654" t="s">
        <v>1109</v>
      </c>
      <c r="F48" s="654" t="s">
        <v>1247</v>
      </c>
      <c r="G48" s="654"/>
      <c r="H48" s="654"/>
      <c r="I48" s="654"/>
      <c r="J48" s="654"/>
      <c r="K48" s="654"/>
      <c r="L48" s="654"/>
      <c r="M48" s="654"/>
      <c r="N48" s="654"/>
      <c r="O48" s="654"/>
      <c r="P48" s="654"/>
      <c r="Q48" s="654"/>
      <c r="R48" s="654"/>
      <c r="S48" s="654"/>
      <c r="T48" s="654"/>
      <c r="U48" s="654"/>
      <c r="V48" s="654"/>
      <c r="W48" s="654"/>
      <c r="X48" s="654"/>
      <c r="Y48" s="654"/>
      <c r="Z48" s="654"/>
      <c r="AA48" s="654"/>
      <c r="AB48" s="654"/>
      <c r="AC48" s="654"/>
      <c r="AD48" s="654"/>
      <c r="AE48" s="654"/>
      <c r="AF48" s="654"/>
      <c r="AG48" s="654"/>
      <c r="AH48" s="665"/>
    </row>
    <row r="49" spans="2:34" ht="15" customHeight="1" x14ac:dyDescent="0.2">
      <c r="B49" s="668"/>
      <c r="C49" s="654"/>
      <c r="D49" s="654"/>
      <c r="E49" s="654"/>
      <c r="F49" s="654" t="s">
        <v>1246</v>
      </c>
      <c r="G49" s="654"/>
      <c r="H49" s="654"/>
      <c r="I49" s="654"/>
      <c r="J49" s="654"/>
      <c r="K49" s="654"/>
      <c r="L49" s="654"/>
      <c r="M49" s="654"/>
      <c r="N49" s="654"/>
      <c r="O49" s="654"/>
      <c r="P49" s="654"/>
      <c r="Q49" s="654"/>
      <c r="R49" s="654"/>
      <c r="S49" s="654"/>
      <c r="T49" s="654"/>
      <c r="U49" s="654"/>
      <c r="V49" s="654"/>
      <c r="W49" s="654"/>
      <c r="X49" s="654"/>
      <c r="Y49" s="654"/>
      <c r="Z49" s="654"/>
      <c r="AA49" s="654"/>
      <c r="AB49" s="654"/>
      <c r="AC49" s="654"/>
      <c r="AD49" s="654"/>
      <c r="AE49" s="654"/>
      <c r="AF49" s="654"/>
      <c r="AG49" s="654"/>
      <c r="AH49" s="665"/>
    </row>
    <row r="50" spans="2:34" ht="15" customHeight="1" x14ac:dyDescent="0.2">
      <c r="B50" s="668"/>
      <c r="C50" s="654"/>
      <c r="D50" s="654"/>
      <c r="E50" s="654"/>
      <c r="F50" s="654" t="s">
        <v>1245</v>
      </c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65"/>
    </row>
    <row r="51" spans="2:34" ht="15" customHeight="1" x14ac:dyDescent="0.2">
      <c r="B51" s="668"/>
      <c r="C51" s="654"/>
      <c r="D51" s="654"/>
      <c r="E51" s="654" t="s">
        <v>1106</v>
      </c>
      <c r="F51" s="654" t="s">
        <v>1244</v>
      </c>
      <c r="G51" s="654"/>
      <c r="H51" s="654"/>
      <c r="I51" s="654"/>
      <c r="J51" s="654"/>
      <c r="K51" s="654"/>
      <c r="L51" s="654"/>
      <c r="M51" s="654"/>
      <c r="N51" s="654"/>
      <c r="O51" s="654"/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4"/>
      <c r="AH51" s="665"/>
    </row>
    <row r="52" spans="2:34" ht="15" customHeight="1" x14ac:dyDescent="0.2">
      <c r="B52" s="668"/>
      <c r="C52" s="654"/>
      <c r="D52" s="654"/>
      <c r="E52" s="654"/>
      <c r="F52" s="654" t="s">
        <v>1243</v>
      </c>
      <c r="G52" s="654"/>
      <c r="H52" s="654"/>
      <c r="I52" s="654"/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54"/>
      <c r="W52" s="654"/>
      <c r="X52" s="654"/>
      <c r="Y52" s="654"/>
      <c r="Z52" s="654"/>
      <c r="AA52" s="654"/>
      <c r="AB52" s="654"/>
      <c r="AC52" s="654"/>
      <c r="AD52" s="654"/>
      <c r="AE52" s="654"/>
      <c r="AF52" s="654"/>
      <c r="AG52" s="654"/>
      <c r="AH52" s="665"/>
    </row>
    <row r="53" spans="2:34" ht="15" customHeight="1" x14ac:dyDescent="0.2">
      <c r="B53" s="668"/>
      <c r="C53" s="654"/>
      <c r="D53" s="654"/>
      <c r="E53" s="654"/>
      <c r="F53" s="654" t="s">
        <v>1242</v>
      </c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65"/>
    </row>
    <row r="54" spans="2:34" ht="15" customHeight="1" x14ac:dyDescent="0.2">
      <c r="B54" s="668"/>
      <c r="C54" s="654"/>
      <c r="D54" s="654"/>
      <c r="E54" s="654" t="s">
        <v>1119</v>
      </c>
      <c r="F54" s="654" t="s">
        <v>1241</v>
      </c>
      <c r="G54" s="654"/>
      <c r="H54" s="654"/>
      <c r="I54" s="654"/>
      <c r="J54" s="654"/>
      <c r="K54" s="654"/>
      <c r="L54" s="654"/>
      <c r="M54" s="654"/>
      <c r="N54" s="654"/>
      <c r="O54" s="654"/>
      <c r="P54" s="654"/>
      <c r="Q54" s="654"/>
      <c r="R54" s="654"/>
      <c r="S54" s="654"/>
      <c r="T54" s="654"/>
      <c r="U54" s="654"/>
      <c r="V54" s="654"/>
      <c r="W54" s="654"/>
      <c r="X54" s="654"/>
      <c r="Y54" s="654"/>
      <c r="Z54" s="654"/>
      <c r="AA54" s="654"/>
      <c r="AB54" s="654"/>
      <c r="AC54" s="654"/>
      <c r="AD54" s="654"/>
      <c r="AE54" s="654"/>
      <c r="AF54" s="654"/>
      <c r="AG54" s="654"/>
      <c r="AH54" s="665"/>
    </row>
    <row r="55" spans="2:34" ht="15" customHeight="1" x14ac:dyDescent="0.2">
      <c r="B55" s="668"/>
      <c r="C55" s="654"/>
      <c r="D55" s="654"/>
      <c r="E55" s="654"/>
      <c r="F55" s="654" t="s">
        <v>1240</v>
      </c>
      <c r="G55" s="654"/>
      <c r="H55" s="654"/>
      <c r="I55" s="654"/>
      <c r="J55" s="654"/>
      <c r="K55" s="654"/>
      <c r="L55" s="654"/>
      <c r="M55" s="654"/>
      <c r="N55" s="654"/>
      <c r="O55" s="654"/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  <c r="AD55" s="654"/>
      <c r="AE55" s="654"/>
      <c r="AF55" s="654"/>
      <c r="AG55" s="654"/>
      <c r="AH55" s="665"/>
    </row>
    <row r="56" spans="2:34" ht="15" customHeight="1" x14ac:dyDescent="0.2">
      <c r="B56" s="668"/>
      <c r="C56" s="654"/>
      <c r="D56" s="654" t="s">
        <v>1088</v>
      </c>
      <c r="E56" s="654" t="s">
        <v>1239</v>
      </c>
      <c r="F56" s="654"/>
      <c r="G56" s="654"/>
      <c r="H56" s="654"/>
      <c r="I56" s="654"/>
      <c r="J56" s="654"/>
      <c r="K56" s="654"/>
      <c r="L56" s="654"/>
      <c r="M56" s="654"/>
      <c r="N56" s="654"/>
      <c r="O56" s="654"/>
      <c r="P56" s="654"/>
      <c r="Q56" s="654"/>
      <c r="R56" s="654"/>
      <c r="S56" s="654"/>
      <c r="T56" s="654"/>
      <c r="U56" s="654"/>
      <c r="V56" s="654"/>
      <c r="W56" s="654"/>
      <c r="X56" s="654"/>
      <c r="Y56" s="654"/>
      <c r="Z56" s="654"/>
      <c r="AA56" s="654"/>
      <c r="AB56" s="654"/>
      <c r="AC56" s="654"/>
      <c r="AD56" s="654"/>
      <c r="AE56" s="654"/>
      <c r="AF56" s="654"/>
      <c r="AG56" s="654"/>
      <c r="AH56" s="665"/>
    </row>
    <row r="57" spans="2:34" ht="15" customHeight="1" x14ac:dyDescent="0.2">
      <c r="B57" s="668"/>
      <c r="C57" s="654"/>
      <c r="D57" s="654"/>
      <c r="E57" s="654" t="s">
        <v>1238</v>
      </c>
      <c r="F57" s="654"/>
      <c r="G57" s="654"/>
      <c r="H57" s="654"/>
      <c r="I57" s="654"/>
      <c r="J57" s="654"/>
      <c r="K57" s="654"/>
      <c r="L57" s="654"/>
      <c r="M57" s="654"/>
      <c r="N57" s="654"/>
      <c r="O57" s="654"/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  <c r="AA57" s="654"/>
      <c r="AB57" s="654"/>
      <c r="AC57" s="654"/>
      <c r="AD57" s="654"/>
      <c r="AE57" s="654"/>
      <c r="AF57" s="654"/>
      <c r="AG57" s="654"/>
      <c r="AH57" s="665"/>
    </row>
    <row r="58" spans="2:34" ht="15" customHeight="1" x14ac:dyDescent="0.2">
      <c r="B58" s="668"/>
      <c r="C58" s="654"/>
      <c r="D58" s="654"/>
      <c r="E58" s="654" t="s">
        <v>1237</v>
      </c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P58" s="654"/>
      <c r="Q58" s="654"/>
      <c r="R58" s="654"/>
      <c r="S58" s="654"/>
      <c r="T58" s="654"/>
      <c r="U58" s="654"/>
      <c r="V58" s="654"/>
      <c r="W58" s="654"/>
      <c r="X58" s="654"/>
      <c r="Y58" s="654"/>
      <c r="Z58" s="654"/>
      <c r="AA58" s="654"/>
      <c r="AB58" s="654"/>
      <c r="AC58" s="654"/>
      <c r="AD58" s="654"/>
      <c r="AE58" s="654"/>
      <c r="AF58" s="654"/>
      <c r="AG58" s="654"/>
      <c r="AH58" s="665"/>
    </row>
    <row r="59" spans="2:34" ht="15" customHeight="1" x14ac:dyDescent="0.2">
      <c r="B59" s="668"/>
      <c r="C59" s="654"/>
      <c r="D59" s="654"/>
      <c r="E59" s="654" t="s">
        <v>1236</v>
      </c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65"/>
    </row>
    <row r="60" spans="2:34" ht="15" customHeight="1" x14ac:dyDescent="0.2">
      <c r="B60" s="668"/>
      <c r="C60" s="654"/>
      <c r="D60" s="654"/>
      <c r="E60" s="654" t="s">
        <v>1235</v>
      </c>
      <c r="F60" s="654"/>
      <c r="G60" s="654"/>
      <c r="H60" s="654"/>
      <c r="I60" s="654"/>
      <c r="J60" s="654"/>
      <c r="K60" s="654"/>
      <c r="L60" s="654"/>
      <c r="M60" s="654"/>
      <c r="N60" s="654"/>
      <c r="O60" s="654"/>
      <c r="P60" s="654"/>
      <c r="Q60" s="654"/>
      <c r="R60" s="654"/>
      <c r="S60" s="654"/>
      <c r="T60" s="654"/>
      <c r="U60" s="654"/>
      <c r="V60" s="654"/>
      <c r="W60" s="654"/>
      <c r="X60" s="654"/>
      <c r="Y60" s="654"/>
      <c r="Z60" s="654"/>
      <c r="AA60" s="654"/>
      <c r="AB60" s="654"/>
      <c r="AC60" s="654"/>
      <c r="AD60" s="654"/>
      <c r="AE60" s="654"/>
      <c r="AF60" s="654"/>
      <c r="AG60" s="654"/>
      <c r="AH60" s="665"/>
    </row>
    <row r="61" spans="2:34" ht="15" customHeight="1" x14ac:dyDescent="0.2">
      <c r="B61" s="668"/>
      <c r="C61" s="654"/>
      <c r="D61" s="654"/>
      <c r="E61" s="654" t="s">
        <v>1234</v>
      </c>
      <c r="F61" s="654"/>
      <c r="G61" s="654"/>
      <c r="H61" s="654"/>
      <c r="I61" s="654"/>
      <c r="J61" s="654"/>
      <c r="K61" s="654"/>
      <c r="L61" s="654"/>
      <c r="M61" s="654"/>
      <c r="N61" s="654"/>
      <c r="O61" s="654"/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  <c r="AA61" s="654"/>
      <c r="AB61" s="654"/>
      <c r="AC61" s="654"/>
      <c r="AD61" s="654"/>
      <c r="AE61" s="654"/>
      <c r="AF61" s="654"/>
      <c r="AG61" s="654"/>
      <c r="AH61" s="665"/>
    </row>
    <row r="62" spans="2:34" ht="15" customHeight="1" x14ac:dyDescent="0.2">
      <c r="B62" s="668"/>
      <c r="C62" s="654"/>
      <c r="D62" s="654"/>
      <c r="E62" s="654" t="s">
        <v>1233</v>
      </c>
      <c r="F62" s="654"/>
      <c r="G62" s="654"/>
      <c r="H62" s="654"/>
      <c r="I62" s="654"/>
      <c r="J62" s="654"/>
      <c r="K62" s="654"/>
      <c r="L62" s="654"/>
      <c r="M62" s="654"/>
      <c r="N62" s="654"/>
      <c r="O62" s="654"/>
      <c r="P62" s="654"/>
      <c r="Q62" s="654"/>
      <c r="R62" s="654"/>
      <c r="S62" s="654"/>
      <c r="T62" s="654"/>
      <c r="U62" s="654"/>
      <c r="V62" s="654"/>
      <c r="W62" s="654"/>
      <c r="X62" s="654"/>
      <c r="Y62" s="654"/>
      <c r="Z62" s="654"/>
      <c r="AA62" s="654"/>
      <c r="AB62" s="654"/>
      <c r="AC62" s="654"/>
      <c r="AD62" s="654"/>
      <c r="AE62" s="654"/>
      <c r="AF62" s="654"/>
      <c r="AG62" s="654"/>
      <c r="AH62" s="665"/>
    </row>
    <row r="63" spans="2:34" ht="15" customHeight="1" x14ac:dyDescent="0.2">
      <c r="B63" s="668"/>
      <c r="C63" s="654"/>
      <c r="D63" s="654"/>
      <c r="E63" s="654" t="s">
        <v>1232</v>
      </c>
      <c r="F63" s="654"/>
      <c r="G63" s="654"/>
      <c r="H63" s="654"/>
      <c r="I63" s="654"/>
      <c r="J63" s="654"/>
      <c r="K63" s="654"/>
      <c r="L63" s="654"/>
      <c r="M63" s="654"/>
      <c r="N63" s="654"/>
      <c r="O63" s="654"/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  <c r="AA63" s="654"/>
      <c r="AB63" s="654"/>
      <c r="AC63" s="654"/>
      <c r="AD63" s="654"/>
      <c r="AE63" s="654"/>
      <c r="AF63" s="654"/>
      <c r="AG63" s="654"/>
      <c r="AH63" s="665"/>
    </row>
    <row r="64" spans="2:34" ht="15" customHeight="1" x14ac:dyDescent="0.2">
      <c r="B64" s="668"/>
      <c r="C64" s="654"/>
      <c r="D64" s="654"/>
      <c r="E64" s="654" t="s">
        <v>1231</v>
      </c>
      <c r="F64" s="654"/>
      <c r="G64" s="654"/>
      <c r="H64" s="654"/>
      <c r="I64" s="654"/>
      <c r="J64" s="654"/>
      <c r="K64" s="654"/>
      <c r="L64" s="654"/>
      <c r="M64" s="654"/>
      <c r="N64" s="654"/>
      <c r="O64" s="654"/>
      <c r="P64" s="654"/>
      <c r="Q64" s="654"/>
      <c r="R64" s="654"/>
      <c r="S64" s="654"/>
      <c r="T64" s="654"/>
      <c r="U64" s="654"/>
      <c r="V64" s="654"/>
      <c r="W64" s="654"/>
      <c r="X64" s="654"/>
      <c r="Y64" s="654"/>
      <c r="Z64" s="654"/>
      <c r="AA64" s="654"/>
      <c r="AB64" s="654"/>
      <c r="AC64" s="654"/>
      <c r="AD64" s="654"/>
      <c r="AE64" s="654"/>
      <c r="AF64" s="654"/>
      <c r="AG64" s="654"/>
      <c r="AH64" s="665"/>
    </row>
    <row r="65" spans="2:34" ht="15" customHeight="1" x14ac:dyDescent="0.2">
      <c r="B65" s="668"/>
      <c r="C65" s="654"/>
      <c r="D65" s="654"/>
      <c r="E65" s="654" t="s">
        <v>1230</v>
      </c>
      <c r="F65" s="654"/>
      <c r="G65" s="654"/>
      <c r="H65" s="654"/>
      <c r="I65" s="654"/>
      <c r="J65" s="654"/>
      <c r="K65" s="654"/>
      <c r="L65" s="654"/>
      <c r="M65" s="654"/>
      <c r="N65" s="654"/>
      <c r="O65" s="654"/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  <c r="AA65" s="654"/>
      <c r="AB65" s="654"/>
      <c r="AC65" s="654"/>
      <c r="AD65" s="654"/>
      <c r="AE65" s="654"/>
      <c r="AF65" s="654"/>
      <c r="AG65" s="654"/>
      <c r="AH65" s="665"/>
    </row>
    <row r="66" spans="2:34" ht="15" customHeight="1" x14ac:dyDescent="0.2">
      <c r="B66" s="671"/>
      <c r="C66" s="651"/>
      <c r="D66" s="651"/>
      <c r="E66" s="680"/>
      <c r="F66" s="651"/>
      <c r="G66" s="651"/>
      <c r="H66" s="651"/>
      <c r="I66" s="651"/>
      <c r="J66" s="651"/>
      <c r="K66" s="651"/>
      <c r="L66" s="651"/>
      <c r="M66" s="651"/>
      <c r="N66" s="651"/>
      <c r="O66" s="651"/>
      <c r="P66" s="651"/>
      <c r="Q66" s="651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0"/>
    </row>
    <row r="67" spans="2:34" ht="15" customHeight="1" x14ac:dyDescent="0.2">
      <c r="B67" s="648"/>
      <c r="AH67" s="675"/>
    </row>
    <row r="68" spans="2:34" ht="15" customHeight="1" x14ac:dyDescent="0.2">
      <c r="B68" s="674"/>
      <c r="C68" s="660"/>
      <c r="D68" s="660"/>
      <c r="E68" s="660"/>
      <c r="F68" s="660"/>
      <c r="G68" s="660"/>
      <c r="H68" s="660"/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660"/>
      <c r="T68" s="660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/>
      <c r="AG68" s="660"/>
      <c r="AH68" s="673"/>
    </row>
    <row r="69" spans="2:34" ht="15" customHeight="1" x14ac:dyDescent="0.2">
      <c r="B69" s="668"/>
      <c r="C69" s="658" t="s">
        <v>1229</v>
      </c>
      <c r="D69" s="654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4"/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  <c r="AA69" s="654"/>
      <c r="AB69" s="654"/>
      <c r="AC69" s="654"/>
      <c r="AD69" s="657" t="s">
        <v>1087</v>
      </c>
      <c r="AE69" s="657"/>
      <c r="AF69" s="657"/>
      <c r="AG69" s="657"/>
      <c r="AH69" s="665"/>
    </row>
    <row r="70" spans="2:34" ht="15" customHeight="1" x14ac:dyDescent="0.2">
      <c r="B70" s="668"/>
      <c r="C70" s="654"/>
      <c r="D70" s="658" t="s">
        <v>1228</v>
      </c>
      <c r="E70" s="654"/>
      <c r="F70" s="654"/>
      <c r="G70" s="654"/>
      <c r="H70" s="654"/>
      <c r="I70" s="654"/>
      <c r="J70" s="654"/>
      <c r="K70" s="654"/>
      <c r="L70" s="654"/>
      <c r="M70" s="654"/>
      <c r="N70" s="654"/>
      <c r="O70" s="654"/>
      <c r="P70" s="654"/>
      <c r="Q70" s="654"/>
      <c r="R70" s="654"/>
      <c r="S70" s="654"/>
      <c r="T70" s="654"/>
      <c r="U70" s="654"/>
      <c r="V70" s="654"/>
      <c r="W70" s="654"/>
      <c r="X70" s="654"/>
      <c r="Y70" s="654"/>
      <c r="Z70" s="654"/>
      <c r="AA70" s="654"/>
      <c r="AB70" s="654"/>
      <c r="AC70" s="654"/>
      <c r="AD70" s="654"/>
      <c r="AE70" s="654"/>
      <c r="AF70" s="654"/>
      <c r="AG70" s="654"/>
      <c r="AH70" s="665"/>
    </row>
    <row r="71" spans="2:34" ht="15" customHeight="1" x14ac:dyDescent="0.2">
      <c r="B71" s="668"/>
      <c r="C71" s="654"/>
      <c r="D71" s="654"/>
      <c r="E71" s="654" t="s">
        <v>1227</v>
      </c>
      <c r="F71" s="654"/>
      <c r="G71" s="654"/>
      <c r="H71" s="654"/>
      <c r="I71" s="654"/>
      <c r="J71" s="654"/>
      <c r="K71" s="654"/>
      <c r="L71" s="654"/>
      <c r="M71" s="654"/>
      <c r="N71" s="654"/>
      <c r="O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  <c r="AB71" s="654"/>
      <c r="AC71" s="654"/>
      <c r="AD71" s="654"/>
      <c r="AE71" s="654"/>
      <c r="AF71" s="654"/>
      <c r="AG71" s="654"/>
      <c r="AH71" s="665"/>
    </row>
    <row r="72" spans="2:34" ht="15" customHeight="1" x14ac:dyDescent="0.2">
      <c r="B72" s="668"/>
      <c r="C72" s="654"/>
      <c r="D72" s="654"/>
      <c r="E72" s="654" t="s">
        <v>1226</v>
      </c>
      <c r="F72" s="654"/>
      <c r="G72" s="654"/>
      <c r="H72" s="654"/>
      <c r="I72" s="654"/>
      <c r="J72" s="654"/>
      <c r="K72" s="654"/>
      <c r="L72" s="654"/>
      <c r="M72" s="654"/>
      <c r="N72" s="654"/>
      <c r="O72" s="654"/>
      <c r="P72" s="654"/>
      <c r="Q72" s="654"/>
      <c r="R72" s="654"/>
      <c r="S72" s="654"/>
      <c r="T72" s="654"/>
      <c r="U72" s="654"/>
      <c r="V72" s="654"/>
      <c r="W72" s="654"/>
      <c r="X72" s="654"/>
      <c r="Y72" s="654"/>
      <c r="Z72" s="654"/>
      <c r="AA72" s="654"/>
      <c r="AB72" s="654"/>
      <c r="AC72" s="654"/>
      <c r="AD72" s="654"/>
      <c r="AE72" s="654"/>
      <c r="AF72" s="654"/>
      <c r="AG72" s="654"/>
      <c r="AH72" s="665"/>
    </row>
    <row r="73" spans="2:34" ht="15" customHeight="1" x14ac:dyDescent="0.2">
      <c r="B73" s="668"/>
      <c r="C73" s="654"/>
      <c r="D73" s="654"/>
      <c r="E73" s="654" t="s">
        <v>1225</v>
      </c>
      <c r="F73" s="654"/>
      <c r="G73" s="654"/>
      <c r="H73" s="654"/>
      <c r="I73" s="654"/>
      <c r="J73" s="654"/>
      <c r="K73" s="654"/>
      <c r="L73" s="654"/>
      <c r="M73" s="654"/>
      <c r="N73" s="654"/>
      <c r="O73" s="654"/>
      <c r="P73" s="654"/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  <c r="AB73" s="654"/>
      <c r="AC73" s="654"/>
      <c r="AD73" s="654"/>
      <c r="AE73" s="654"/>
      <c r="AF73" s="654"/>
      <c r="AG73" s="654"/>
      <c r="AH73" s="665"/>
    </row>
    <row r="74" spans="2:34" ht="15" customHeight="1" x14ac:dyDescent="0.2">
      <c r="B74" s="668"/>
      <c r="C74" s="654"/>
      <c r="D74" s="654"/>
      <c r="E74" s="654" t="s">
        <v>1224</v>
      </c>
      <c r="F74" s="654"/>
      <c r="G74" s="654"/>
      <c r="H74" s="654"/>
      <c r="I74" s="654"/>
      <c r="J74" s="654"/>
      <c r="K74" s="654"/>
      <c r="L74" s="654"/>
      <c r="M74" s="654"/>
      <c r="N74" s="654"/>
      <c r="O74" s="654"/>
      <c r="P74" s="654"/>
      <c r="Q74" s="654"/>
      <c r="R74" s="654"/>
      <c r="S74" s="654"/>
      <c r="T74" s="654"/>
      <c r="U74" s="654"/>
      <c r="V74" s="654"/>
      <c r="W74" s="654"/>
      <c r="X74" s="654"/>
      <c r="Y74" s="654"/>
      <c r="Z74" s="654"/>
      <c r="AA74" s="654"/>
      <c r="AB74" s="654"/>
      <c r="AC74" s="654"/>
      <c r="AD74" s="654"/>
      <c r="AE74" s="654"/>
      <c r="AF74" s="654"/>
      <c r="AG74" s="654"/>
      <c r="AH74" s="665"/>
    </row>
    <row r="75" spans="2:34" ht="15" customHeight="1" x14ac:dyDescent="0.2">
      <c r="B75" s="668"/>
      <c r="C75" s="654"/>
      <c r="D75" s="654"/>
      <c r="E75" s="654" t="s">
        <v>1223</v>
      </c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65"/>
    </row>
    <row r="76" spans="2:34" ht="15" customHeight="1" x14ac:dyDescent="0.2">
      <c r="B76" s="668"/>
      <c r="C76" s="654"/>
      <c r="D76" s="654"/>
      <c r="E76" s="654" t="s">
        <v>1222</v>
      </c>
      <c r="F76" s="654"/>
      <c r="G76" s="654"/>
      <c r="H76" s="654"/>
      <c r="I76" s="654"/>
      <c r="J76" s="654"/>
      <c r="K76" s="654"/>
      <c r="L76" s="654"/>
      <c r="M76" s="654"/>
      <c r="N76" s="654"/>
      <c r="O76" s="654"/>
      <c r="P76" s="654"/>
      <c r="Q76" s="654"/>
      <c r="R76" s="654"/>
      <c r="S76" s="654"/>
      <c r="T76" s="654"/>
      <c r="U76" s="654"/>
      <c r="V76" s="654"/>
      <c r="W76" s="654"/>
      <c r="X76" s="654"/>
      <c r="Y76" s="654"/>
      <c r="Z76" s="654"/>
      <c r="AA76" s="654"/>
      <c r="AB76" s="654"/>
      <c r="AC76" s="654"/>
      <c r="AD76" s="654"/>
      <c r="AE76" s="654"/>
      <c r="AF76" s="654"/>
      <c r="AG76" s="654"/>
      <c r="AH76" s="665"/>
    </row>
    <row r="77" spans="2:34" ht="15" customHeight="1" x14ac:dyDescent="0.2">
      <c r="B77" s="668"/>
      <c r="C77" s="654"/>
      <c r="D77" s="658" t="s">
        <v>1221</v>
      </c>
      <c r="E77" s="654"/>
      <c r="F77" s="654"/>
      <c r="G77" s="654"/>
      <c r="H77" s="654"/>
      <c r="I77" s="654"/>
      <c r="J77" s="654"/>
      <c r="K77" s="654"/>
      <c r="L77" s="654"/>
      <c r="M77" s="654"/>
      <c r="N77" s="654"/>
      <c r="O77" s="654"/>
      <c r="P77" s="654"/>
      <c r="Q77" s="654"/>
      <c r="R77" s="654"/>
      <c r="S77" s="654"/>
      <c r="T77" s="654"/>
      <c r="U77" s="654"/>
      <c r="V77" s="654"/>
      <c r="W77" s="654"/>
      <c r="X77" s="654"/>
      <c r="Y77" s="654"/>
      <c r="Z77" s="654"/>
      <c r="AA77" s="654"/>
      <c r="AB77" s="654"/>
      <c r="AC77" s="654"/>
      <c r="AD77" s="654"/>
      <c r="AE77" s="654"/>
      <c r="AF77" s="654"/>
      <c r="AG77" s="654"/>
      <c r="AH77" s="665"/>
    </row>
    <row r="78" spans="2:34" ht="15" customHeight="1" x14ac:dyDescent="0.2">
      <c r="B78" s="668"/>
      <c r="C78" s="654"/>
      <c r="D78" s="654"/>
      <c r="E78" s="654" t="s">
        <v>1220</v>
      </c>
      <c r="F78" s="654"/>
      <c r="G78" s="654"/>
      <c r="H78" s="654"/>
      <c r="I78" s="654"/>
      <c r="J78" s="654"/>
      <c r="K78" s="654"/>
      <c r="L78" s="654"/>
      <c r="M78" s="654"/>
      <c r="N78" s="654"/>
      <c r="O78" s="654"/>
      <c r="P78" s="654"/>
      <c r="Q78" s="654"/>
      <c r="R78" s="654"/>
      <c r="S78" s="654"/>
      <c r="T78" s="654"/>
      <c r="U78" s="654"/>
      <c r="V78" s="654"/>
      <c r="W78" s="654"/>
      <c r="X78" s="654"/>
      <c r="Y78" s="654"/>
      <c r="Z78" s="654"/>
      <c r="AA78" s="654"/>
      <c r="AB78" s="654"/>
      <c r="AC78" s="654"/>
      <c r="AD78" s="654"/>
      <c r="AE78" s="654"/>
      <c r="AF78" s="654"/>
      <c r="AG78" s="654"/>
      <c r="AH78" s="665"/>
    </row>
    <row r="79" spans="2:34" ht="15" customHeight="1" x14ac:dyDescent="0.2">
      <c r="B79" s="668"/>
      <c r="C79" s="654"/>
      <c r="D79" s="654"/>
      <c r="E79" s="654" t="s">
        <v>1219</v>
      </c>
      <c r="F79" s="654"/>
      <c r="G79" s="654"/>
      <c r="H79" s="654"/>
      <c r="I79" s="654"/>
      <c r="J79" s="654"/>
      <c r="K79" s="654"/>
      <c r="L79" s="654"/>
      <c r="M79" s="654"/>
      <c r="N79" s="654"/>
      <c r="O79" s="654"/>
      <c r="P79" s="654"/>
      <c r="Q79" s="654"/>
      <c r="R79" s="654"/>
      <c r="S79" s="654"/>
      <c r="T79" s="654"/>
      <c r="U79" s="654"/>
      <c r="V79" s="654"/>
      <c r="W79" s="654"/>
      <c r="X79" s="654"/>
      <c r="Y79" s="654"/>
      <c r="Z79" s="654"/>
      <c r="AA79" s="654"/>
      <c r="AB79" s="654"/>
      <c r="AC79" s="654"/>
      <c r="AD79" s="654"/>
      <c r="AE79" s="654"/>
      <c r="AF79" s="654"/>
      <c r="AG79" s="654"/>
      <c r="AH79" s="665"/>
    </row>
    <row r="80" spans="2:34" ht="15" customHeight="1" x14ac:dyDescent="0.2">
      <c r="B80" s="668"/>
      <c r="C80" s="654"/>
      <c r="D80" s="654"/>
      <c r="E80" s="654" t="s">
        <v>1218</v>
      </c>
      <c r="F80" s="654"/>
      <c r="G80" s="654"/>
      <c r="H80" s="654"/>
      <c r="I80" s="654"/>
      <c r="J80" s="654"/>
      <c r="K80" s="654"/>
      <c r="L80" s="654"/>
      <c r="M80" s="654"/>
      <c r="N80" s="654"/>
      <c r="O80" s="654"/>
      <c r="P80" s="654"/>
      <c r="Q80" s="654"/>
      <c r="R80" s="654"/>
      <c r="S80" s="654"/>
      <c r="T80" s="654"/>
      <c r="U80" s="654"/>
      <c r="V80" s="654"/>
      <c r="W80" s="654"/>
      <c r="X80" s="654"/>
      <c r="Y80" s="654"/>
      <c r="Z80" s="654"/>
      <c r="AA80" s="654"/>
      <c r="AB80" s="654"/>
      <c r="AC80" s="654"/>
      <c r="AD80" s="654"/>
      <c r="AE80" s="654"/>
      <c r="AF80" s="654"/>
      <c r="AG80" s="654"/>
      <c r="AH80" s="665"/>
    </row>
    <row r="81" spans="2:34" ht="15" customHeight="1" x14ac:dyDescent="0.2">
      <c r="B81" s="668"/>
      <c r="C81" s="654"/>
      <c r="D81" s="654"/>
      <c r="E81" s="654" t="s">
        <v>1217</v>
      </c>
      <c r="F81" s="654"/>
      <c r="G81" s="654"/>
      <c r="H81" s="654"/>
      <c r="I81" s="654"/>
      <c r="J81" s="654"/>
      <c r="K81" s="654"/>
      <c r="L81" s="654"/>
      <c r="M81" s="654"/>
      <c r="N81" s="654"/>
      <c r="O81" s="654"/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4"/>
      <c r="AC81" s="654"/>
      <c r="AD81" s="654"/>
      <c r="AE81" s="654"/>
      <c r="AF81" s="654"/>
      <c r="AG81" s="654"/>
      <c r="AH81" s="665"/>
    </row>
    <row r="82" spans="2:34" ht="15" customHeight="1" x14ac:dyDescent="0.2">
      <c r="B82" s="668"/>
      <c r="C82" s="654"/>
      <c r="D82" s="654"/>
      <c r="E82" s="654" t="s">
        <v>1216</v>
      </c>
      <c r="F82" s="654"/>
      <c r="G82" s="654"/>
      <c r="H82" s="654"/>
      <c r="I82" s="654"/>
      <c r="J82" s="654"/>
      <c r="K82" s="654"/>
      <c r="L82" s="654"/>
      <c r="M82" s="654"/>
      <c r="N82" s="654"/>
      <c r="O82" s="654"/>
      <c r="P82" s="654"/>
      <c r="Q82" s="654"/>
      <c r="R82" s="654"/>
      <c r="S82" s="654"/>
      <c r="T82" s="654"/>
      <c r="U82" s="654"/>
      <c r="V82" s="654"/>
      <c r="W82" s="654"/>
      <c r="X82" s="654"/>
      <c r="Y82" s="654"/>
      <c r="Z82" s="654"/>
      <c r="AA82" s="654"/>
      <c r="AB82" s="654"/>
      <c r="AC82" s="654"/>
      <c r="AD82" s="654"/>
      <c r="AE82" s="654"/>
      <c r="AF82" s="654"/>
      <c r="AG82" s="654"/>
      <c r="AH82" s="665"/>
    </row>
    <row r="83" spans="2:34" ht="15" customHeight="1" x14ac:dyDescent="0.2">
      <c r="B83" s="671"/>
      <c r="C83" s="651"/>
      <c r="D83" s="651"/>
      <c r="E83" s="651"/>
      <c r="F83" s="651"/>
      <c r="G83" s="651"/>
      <c r="H83" s="651"/>
      <c r="I83" s="651"/>
      <c r="J83" s="651"/>
      <c r="K83" s="651"/>
      <c r="L83" s="651"/>
      <c r="M83" s="651"/>
      <c r="N83" s="651"/>
      <c r="O83" s="651"/>
      <c r="P83" s="651"/>
      <c r="Q83" s="651"/>
      <c r="R83" s="651"/>
      <c r="S83" s="651"/>
      <c r="T83" s="651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63"/>
    </row>
    <row r="85" spans="2:34" ht="15" customHeight="1" x14ac:dyDescent="0.2">
      <c r="B85" s="661"/>
      <c r="C85" s="660"/>
      <c r="D85" s="660"/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59"/>
    </row>
    <row r="86" spans="2:34" ht="15" customHeight="1" x14ac:dyDescent="0.2">
      <c r="B86" s="668"/>
      <c r="C86" s="658" t="s">
        <v>1215</v>
      </c>
      <c r="D86" s="654"/>
      <c r="E86" s="654"/>
      <c r="F86" s="654"/>
      <c r="G86" s="654"/>
      <c r="H86" s="654"/>
      <c r="I86" s="654"/>
      <c r="J86" s="654"/>
      <c r="K86" s="654"/>
      <c r="L86" s="654"/>
      <c r="M86" s="654"/>
      <c r="N86" s="654"/>
      <c r="O86" s="654"/>
      <c r="P86" s="654"/>
      <c r="Q86" s="654"/>
      <c r="R86" s="654"/>
      <c r="S86" s="654"/>
      <c r="T86" s="654"/>
      <c r="U86" s="654"/>
      <c r="V86" s="654"/>
      <c r="W86" s="654"/>
      <c r="X86" s="654"/>
      <c r="Y86" s="654"/>
      <c r="Z86" s="654"/>
      <c r="AA86" s="654"/>
      <c r="AB86" s="654"/>
      <c r="AC86" s="654"/>
      <c r="AD86" s="657" t="s">
        <v>1087</v>
      </c>
      <c r="AE86" s="657"/>
      <c r="AF86" s="657"/>
      <c r="AG86" s="657"/>
      <c r="AH86" s="665"/>
    </row>
    <row r="87" spans="2:34" ht="15" customHeight="1" x14ac:dyDescent="0.2">
      <c r="B87" s="667"/>
      <c r="C87" s="654"/>
      <c r="D87" s="654" t="s">
        <v>1092</v>
      </c>
      <c r="E87" s="658" t="s">
        <v>1214</v>
      </c>
      <c r="F87" s="654"/>
      <c r="G87" s="654"/>
      <c r="H87" s="654"/>
      <c r="I87" s="654"/>
      <c r="J87" s="654"/>
      <c r="K87" s="654"/>
      <c r="L87" s="654"/>
      <c r="M87" s="654"/>
      <c r="N87" s="654"/>
      <c r="O87" s="654"/>
      <c r="P87" s="654"/>
      <c r="Q87" s="654"/>
      <c r="R87" s="654"/>
      <c r="S87" s="654"/>
      <c r="T87" s="654"/>
      <c r="U87" s="654"/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4"/>
      <c r="AH87" s="665"/>
    </row>
    <row r="88" spans="2:34" ht="15" customHeight="1" x14ac:dyDescent="0.2">
      <c r="B88" s="667"/>
      <c r="C88" s="654"/>
      <c r="D88" s="654" t="s">
        <v>1096</v>
      </c>
      <c r="E88" s="654" t="s">
        <v>1213</v>
      </c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4"/>
      <c r="Q88" s="654"/>
      <c r="R88" s="654"/>
      <c r="S88" s="654"/>
      <c r="T88" s="654"/>
      <c r="U88" s="654"/>
      <c r="V88" s="654"/>
      <c r="W88" s="654"/>
      <c r="X88" s="654"/>
      <c r="Y88" s="654"/>
      <c r="Z88" s="654"/>
      <c r="AA88" s="654"/>
      <c r="AB88" s="654"/>
      <c r="AC88" s="654"/>
      <c r="AD88" s="654"/>
      <c r="AE88" s="654"/>
      <c r="AF88" s="654"/>
      <c r="AG88" s="654"/>
      <c r="AH88" s="665"/>
    </row>
    <row r="89" spans="2:34" ht="15" customHeight="1" x14ac:dyDescent="0.2">
      <c r="B89" s="667"/>
      <c r="C89" s="654"/>
      <c r="D89" s="654"/>
      <c r="E89" s="654" t="s">
        <v>1111</v>
      </c>
      <c r="F89" s="654" t="s">
        <v>1212</v>
      </c>
      <c r="G89" s="654"/>
      <c r="H89" s="654"/>
      <c r="I89" s="654"/>
      <c r="J89" s="654"/>
      <c r="K89" s="654"/>
      <c r="L89" s="654"/>
      <c r="M89" s="654"/>
      <c r="N89" s="654"/>
      <c r="O89" s="654"/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65"/>
    </row>
    <row r="90" spans="2:34" ht="15" customHeight="1" x14ac:dyDescent="0.2">
      <c r="B90" s="667"/>
      <c r="C90" s="654"/>
      <c r="D90" s="654"/>
      <c r="E90" s="654" t="s">
        <v>1109</v>
      </c>
      <c r="F90" s="654" t="s">
        <v>1211</v>
      </c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65"/>
    </row>
    <row r="91" spans="2:34" ht="15" customHeight="1" x14ac:dyDescent="0.2">
      <c r="B91" s="667"/>
      <c r="C91" s="654"/>
      <c r="D91" s="654"/>
      <c r="E91" s="654" t="s">
        <v>1106</v>
      </c>
      <c r="F91" s="654" t="s">
        <v>1210</v>
      </c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65"/>
    </row>
    <row r="92" spans="2:34" ht="15" customHeight="1" x14ac:dyDescent="0.2">
      <c r="B92" s="667"/>
      <c r="C92" s="654"/>
      <c r="D92" s="654"/>
      <c r="E92" s="654" t="s">
        <v>1119</v>
      </c>
      <c r="F92" s="654" t="s">
        <v>1209</v>
      </c>
      <c r="G92" s="654"/>
      <c r="H92" s="654"/>
      <c r="I92" s="654"/>
      <c r="J92" s="654"/>
      <c r="K92" s="654"/>
      <c r="L92" s="654"/>
      <c r="M92" s="654"/>
      <c r="N92" s="654"/>
      <c r="O92" s="654"/>
      <c r="P92" s="654"/>
      <c r="Q92" s="654"/>
      <c r="R92" s="654"/>
      <c r="S92" s="654"/>
      <c r="T92" s="654"/>
      <c r="U92" s="654"/>
      <c r="V92" s="654"/>
      <c r="W92" s="654"/>
      <c r="X92" s="654"/>
      <c r="Y92" s="654"/>
      <c r="Z92" s="654"/>
      <c r="AA92" s="654"/>
      <c r="AB92" s="654"/>
      <c r="AC92" s="654"/>
      <c r="AD92" s="654"/>
      <c r="AE92" s="654"/>
      <c r="AF92" s="654"/>
      <c r="AG92" s="654"/>
      <c r="AH92" s="665"/>
    </row>
    <row r="93" spans="2:34" ht="15" customHeight="1" x14ac:dyDescent="0.2">
      <c r="B93" s="667"/>
      <c r="C93" s="654"/>
      <c r="D93" s="654" t="s">
        <v>1088</v>
      </c>
      <c r="E93" s="654" t="s">
        <v>1208</v>
      </c>
      <c r="F93" s="654"/>
      <c r="G93" s="654"/>
      <c r="H93" s="654"/>
      <c r="I93" s="654"/>
      <c r="J93" s="654"/>
      <c r="K93" s="654"/>
      <c r="L93" s="654"/>
      <c r="M93" s="654"/>
      <c r="N93" s="654"/>
      <c r="O93" s="654"/>
      <c r="P93" s="654"/>
      <c r="Q93" s="654"/>
      <c r="R93" s="654"/>
      <c r="S93" s="654"/>
      <c r="T93" s="654"/>
      <c r="U93" s="654"/>
      <c r="V93" s="654"/>
      <c r="W93" s="654"/>
      <c r="X93" s="654"/>
      <c r="Y93" s="654"/>
      <c r="Z93" s="654"/>
      <c r="AA93" s="654"/>
      <c r="AB93" s="654"/>
      <c r="AC93" s="654"/>
      <c r="AD93" s="654"/>
      <c r="AE93" s="654"/>
      <c r="AF93" s="654"/>
      <c r="AG93" s="654"/>
      <c r="AH93" s="665"/>
    </row>
    <row r="94" spans="2:34" ht="15" customHeight="1" x14ac:dyDescent="0.2">
      <c r="B94" s="664"/>
      <c r="C94" s="651"/>
      <c r="D94" s="651"/>
      <c r="E94" s="651"/>
      <c r="F94" s="651"/>
      <c r="G94" s="651"/>
      <c r="H94" s="651"/>
      <c r="I94" s="651"/>
      <c r="J94" s="651"/>
      <c r="K94" s="651"/>
      <c r="L94" s="651"/>
      <c r="M94" s="651"/>
      <c r="N94" s="651"/>
      <c r="O94" s="651"/>
      <c r="P94" s="651"/>
      <c r="Q94" s="651"/>
      <c r="R94" s="651"/>
      <c r="S94" s="651"/>
      <c r="T94" s="651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63"/>
    </row>
    <row r="96" spans="2:34" ht="15" customHeight="1" x14ac:dyDescent="0.2">
      <c r="B96" s="661"/>
      <c r="C96" s="660"/>
      <c r="D96" s="660"/>
      <c r="E96" s="660"/>
      <c r="F96" s="660"/>
      <c r="G96" s="660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/>
      <c r="AG96" s="660"/>
      <c r="AH96" s="659"/>
    </row>
    <row r="97" spans="2:34" ht="15" customHeight="1" x14ac:dyDescent="0.2">
      <c r="B97" s="668"/>
      <c r="C97" s="658" t="s">
        <v>1207</v>
      </c>
      <c r="D97" s="654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4"/>
      <c r="P97" s="654"/>
      <c r="Q97" s="65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4"/>
      <c r="AC97" s="654"/>
      <c r="AD97" s="657" t="s">
        <v>1087</v>
      </c>
      <c r="AE97" s="657"/>
      <c r="AF97" s="657"/>
      <c r="AG97" s="657"/>
      <c r="AH97" s="665"/>
    </row>
    <row r="98" spans="2:34" ht="15" customHeight="1" x14ac:dyDescent="0.2">
      <c r="B98" s="667"/>
      <c r="C98" s="654"/>
      <c r="D98" s="654" t="s">
        <v>1206</v>
      </c>
      <c r="E98" s="654"/>
      <c r="F98" s="654"/>
      <c r="G98" s="654"/>
      <c r="H98" s="654"/>
      <c r="I98" s="654"/>
      <c r="J98" s="654"/>
      <c r="K98" s="654"/>
      <c r="L98" s="654"/>
      <c r="M98" s="654"/>
      <c r="N98" s="654"/>
      <c r="O98" s="654"/>
      <c r="P98" s="654"/>
      <c r="Q98" s="654"/>
      <c r="R98" s="654"/>
      <c r="S98" s="654"/>
      <c r="T98" s="654"/>
      <c r="U98" s="654"/>
      <c r="V98" s="654"/>
      <c r="W98" s="654"/>
      <c r="X98" s="654"/>
      <c r="Y98" s="654"/>
      <c r="Z98" s="654"/>
      <c r="AA98" s="654"/>
      <c r="AB98" s="654"/>
      <c r="AC98" s="654"/>
      <c r="AD98" s="654"/>
      <c r="AE98" s="654"/>
      <c r="AF98" s="654"/>
      <c r="AG98" s="654"/>
      <c r="AH98" s="665"/>
    </row>
    <row r="99" spans="2:34" ht="15" customHeight="1" x14ac:dyDescent="0.2">
      <c r="B99" s="667"/>
      <c r="C99" s="654"/>
      <c r="D99" s="654" t="s">
        <v>1205</v>
      </c>
      <c r="E99" s="654"/>
      <c r="F99" s="654"/>
      <c r="G99" s="654"/>
      <c r="H99" s="654"/>
      <c r="I99" s="654"/>
      <c r="J99" s="654"/>
      <c r="K99" s="654"/>
      <c r="L99" s="654"/>
      <c r="M99" s="654"/>
      <c r="N99" s="654"/>
      <c r="O99" s="654"/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  <c r="AA99" s="654"/>
      <c r="AB99" s="654"/>
      <c r="AC99" s="654"/>
      <c r="AD99" s="654"/>
      <c r="AE99" s="654"/>
      <c r="AF99" s="654"/>
      <c r="AG99" s="654"/>
      <c r="AH99" s="665"/>
    </row>
    <row r="100" spans="2:34" ht="15" customHeight="1" x14ac:dyDescent="0.2">
      <c r="B100" s="667"/>
      <c r="C100" s="654"/>
      <c r="D100" s="654" t="s">
        <v>1092</v>
      </c>
      <c r="E100" s="742" t="s">
        <v>1883</v>
      </c>
      <c r="F100" s="654"/>
      <c r="G100" s="654"/>
      <c r="H100" s="654"/>
      <c r="I100" s="654"/>
      <c r="J100" s="654"/>
      <c r="K100" s="654"/>
      <c r="L100" s="654"/>
      <c r="M100" s="654"/>
      <c r="N100" s="654"/>
      <c r="O100" s="654"/>
      <c r="P100" s="654"/>
      <c r="Q100" s="654"/>
      <c r="R100" s="654"/>
      <c r="S100" s="654"/>
      <c r="T100" s="654"/>
      <c r="U100" s="654"/>
      <c r="V100" s="654"/>
      <c r="W100" s="654"/>
      <c r="X100" s="654"/>
      <c r="Y100" s="654"/>
      <c r="Z100" s="654"/>
      <c r="AA100" s="654"/>
      <c r="AB100" s="654"/>
      <c r="AC100" s="654"/>
      <c r="AD100" s="654"/>
      <c r="AE100" s="654"/>
      <c r="AF100" s="654"/>
      <c r="AG100" s="654"/>
      <c r="AH100" s="665"/>
    </row>
    <row r="101" spans="2:34" ht="15" customHeight="1" x14ac:dyDescent="0.2">
      <c r="B101" s="667"/>
      <c r="C101" s="654"/>
      <c r="D101" s="654"/>
      <c r="E101" s="654" t="s">
        <v>1100</v>
      </c>
      <c r="F101" s="742" t="s">
        <v>1884</v>
      </c>
      <c r="G101" s="654"/>
      <c r="H101" s="654"/>
      <c r="I101" s="654"/>
      <c r="J101" s="654"/>
      <c r="K101" s="654"/>
      <c r="L101" s="654"/>
      <c r="M101" s="654"/>
      <c r="N101" s="654"/>
      <c r="O101" s="654"/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  <c r="AD101" s="654"/>
      <c r="AE101" s="654"/>
      <c r="AF101" s="654"/>
      <c r="AG101" s="654"/>
      <c r="AH101" s="665"/>
    </row>
    <row r="102" spans="2:34" ht="15" customHeight="1" x14ac:dyDescent="0.2">
      <c r="B102" s="667"/>
      <c r="C102" s="654"/>
      <c r="D102" s="654"/>
      <c r="E102" s="654" t="s">
        <v>1097</v>
      </c>
      <c r="F102" s="739" t="s">
        <v>1885</v>
      </c>
      <c r="G102" s="654"/>
      <c r="H102" s="654"/>
      <c r="I102" s="654"/>
      <c r="J102" s="654"/>
      <c r="K102" s="654"/>
      <c r="L102" s="654"/>
      <c r="M102" s="654"/>
      <c r="N102" s="654"/>
      <c r="O102" s="654"/>
      <c r="P102" s="654"/>
      <c r="Q102" s="654"/>
      <c r="R102" s="654"/>
      <c r="S102" s="654"/>
      <c r="T102" s="654"/>
      <c r="U102" s="654"/>
      <c r="V102" s="654"/>
      <c r="W102" s="654"/>
      <c r="X102" s="654"/>
      <c r="Y102" s="654"/>
      <c r="Z102" s="654"/>
      <c r="AA102" s="654"/>
      <c r="AB102" s="654"/>
      <c r="AC102" s="654"/>
      <c r="AD102" s="654"/>
      <c r="AE102" s="654"/>
      <c r="AF102" s="654"/>
      <c r="AG102" s="654"/>
      <c r="AH102" s="665"/>
    </row>
    <row r="103" spans="2:34" ht="15" customHeight="1" x14ac:dyDescent="0.2">
      <c r="B103" s="667"/>
      <c r="C103" s="654"/>
      <c r="D103" s="654" t="s">
        <v>1096</v>
      </c>
      <c r="E103" s="654" t="s">
        <v>1204</v>
      </c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  <c r="AD103" s="654"/>
      <c r="AE103" s="654"/>
      <c r="AF103" s="654"/>
      <c r="AG103" s="654"/>
      <c r="AH103" s="665"/>
    </row>
    <row r="104" spans="2:34" ht="15" customHeight="1" x14ac:dyDescent="0.2">
      <c r="B104" s="667"/>
      <c r="C104" s="654"/>
      <c r="D104" s="654"/>
      <c r="E104" s="654" t="s">
        <v>1111</v>
      </c>
      <c r="F104" s="654" t="s">
        <v>1203</v>
      </c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  <c r="R104" s="654"/>
      <c r="S104" s="654"/>
      <c r="T104" s="654"/>
      <c r="U104" s="654"/>
      <c r="V104" s="654"/>
      <c r="W104" s="654"/>
      <c r="X104" s="654"/>
      <c r="Y104" s="654"/>
      <c r="Z104" s="654"/>
      <c r="AA104" s="654"/>
      <c r="AB104" s="654"/>
      <c r="AC104" s="654"/>
      <c r="AD104" s="654"/>
      <c r="AE104" s="654"/>
      <c r="AF104" s="654"/>
      <c r="AG104" s="654"/>
      <c r="AH104" s="665"/>
    </row>
    <row r="105" spans="2:34" ht="15" customHeight="1" x14ac:dyDescent="0.2">
      <c r="B105" s="667"/>
      <c r="C105" s="654"/>
      <c r="D105" s="654"/>
      <c r="E105" s="654" t="s">
        <v>1109</v>
      </c>
      <c r="F105" s="742" t="s">
        <v>1886</v>
      </c>
      <c r="G105" s="654"/>
      <c r="H105" s="654"/>
      <c r="I105" s="654"/>
      <c r="J105" s="654"/>
      <c r="K105" s="654"/>
      <c r="L105" s="654"/>
      <c r="M105" s="654"/>
      <c r="N105" s="654"/>
      <c r="O105" s="654"/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  <c r="AA105" s="654"/>
      <c r="AB105" s="654"/>
      <c r="AC105" s="654"/>
      <c r="AD105" s="654"/>
      <c r="AE105" s="654"/>
      <c r="AF105" s="654"/>
      <c r="AG105" s="654"/>
      <c r="AH105" s="665"/>
    </row>
    <row r="106" spans="2:34" ht="15" customHeight="1" x14ac:dyDescent="0.2">
      <c r="B106" s="667"/>
      <c r="C106" s="654"/>
      <c r="D106" s="654"/>
      <c r="E106" s="654"/>
      <c r="F106" s="654"/>
      <c r="G106" s="654"/>
      <c r="H106" s="654"/>
      <c r="I106" s="654"/>
      <c r="J106" s="654"/>
      <c r="K106" s="654"/>
      <c r="L106" s="654"/>
      <c r="M106" s="654"/>
      <c r="N106" s="654"/>
      <c r="O106" s="654"/>
      <c r="P106" s="654"/>
      <c r="Q106" s="654"/>
      <c r="R106" s="654"/>
      <c r="S106" s="654"/>
      <c r="T106" s="654"/>
      <c r="U106" s="654"/>
      <c r="V106" s="654"/>
      <c r="W106" s="654"/>
      <c r="X106" s="654"/>
      <c r="Y106" s="654"/>
      <c r="Z106" s="654"/>
      <c r="AA106" s="654"/>
      <c r="AB106" s="654"/>
      <c r="AC106" s="654"/>
      <c r="AD106" s="654"/>
      <c r="AE106" s="654"/>
      <c r="AF106" s="654"/>
      <c r="AG106" s="654"/>
      <c r="AH106" s="665"/>
    </row>
    <row r="107" spans="2:34" ht="15" customHeight="1" x14ac:dyDescent="0.2">
      <c r="B107" s="667"/>
      <c r="C107" s="654"/>
      <c r="D107" s="654" t="s">
        <v>1088</v>
      </c>
      <c r="E107" s="654" t="s">
        <v>1202</v>
      </c>
      <c r="F107" s="654"/>
      <c r="G107" s="654"/>
      <c r="H107" s="654"/>
      <c r="I107" s="654"/>
      <c r="J107" s="654"/>
      <c r="K107" s="654"/>
      <c r="L107" s="654"/>
      <c r="M107" s="654"/>
      <c r="N107" s="654"/>
      <c r="O107" s="654"/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  <c r="AA107" s="654"/>
      <c r="AB107" s="654"/>
      <c r="AC107" s="654"/>
      <c r="AD107" s="654"/>
      <c r="AE107" s="654"/>
      <c r="AF107" s="654"/>
      <c r="AG107" s="654"/>
      <c r="AH107" s="665"/>
    </row>
    <row r="108" spans="2:34" ht="15" customHeight="1" x14ac:dyDescent="0.2">
      <c r="B108" s="667"/>
      <c r="C108" s="654"/>
      <c r="D108" s="654"/>
      <c r="E108" s="654" t="s">
        <v>1141</v>
      </c>
      <c r="F108" s="654" t="s">
        <v>1201</v>
      </c>
      <c r="G108" s="654"/>
      <c r="H108" s="654"/>
      <c r="I108" s="654"/>
      <c r="J108" s="654"/>
      <c r="K108" s="654"/>
      <c r="L108" s="654"/>
      <c r="M108" s="654"/>
      <c r="N108" s="654"/>
      <c r="O108" s="654"/>
      <c r="P108" s="654"/>
      <c r="Q108" s="654"/>
      <c r="R108" s="654"/>
      <c r="S108" s="654"/>
      <c r="T108" s="654"/>
      <c r="U108" s="654"/>
      <c r="V108" s="654"/>
      <c r="W108" s="654"/>
      <c r="X108" s="654"/>
      <c r="Y108" s="654"/>
      <c r="Z108" s="654"/>
      <c r="AA108" s="654"/>
      <c r="AB108" s="654"/>
      <c r="AC108" s="654"/>
      <c r="AD108" s="654"/>
      <c r="AE108" s="654"/>
      <c r="AF108" s="654"/>
      <c r="AG108" s="654"/>
      <c r="AH108" s="665"/>
    </row>
    <row r="109" spans="2:34" ht="15" customHeight="1" x14ac:dyDescent="0.2">
      <c r="B109" s="667"/>
      <c r="C109" s="654"/>
      <c r="D109" s="654"/>
      <c r="E109" s="654" t="s">
        <v>1136</v>
      </c>
      <c r="F109" s="654" t="s">
        <v>1200</v>
      </c>
      <c r="G109" s="654"/>
      <c r="H109" s="654"/>
      <c r="I109" s="654"/>
      <c r="J109" s="654"/>
      <c r="K109" s="654"/>
      <c r="L109" s="654"/>
      <c r="M109" s="654"/>
      <c r="N109" s="654"/>
      <c r="O109" s="654"/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  <c r="AA109" s="654"/>
      <c r="AB109" s="654"/>
      <c r="AC109" s="654"/>
      <c r="AD109" s="654"/>
      <c r="AE109" s="654"/>
      <c r="AF109" s="654"/>
      <c r="AG109" s="654"/>
      <c r="AH109" s="665"/>
    </row>
    <row r="110" spans="2:34" ht="15" customHeight="1" x14ac:dyDescent="0.2">
      <c r="B110" s="667"/>
      <c r="C110" s="654"/>
      <c r="D110" s="654"/>
      <c r="E110" s="654" t="s">
        <v>1130</v>
      </c>
      <c r="F110" s="654" t="s">
        <v>1199</v>
      </c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  <c r="S110" s="654"/>
      <c r="T110" s="654"/>
      <c r="U110" s="654"/>
      <c r="V110" s="654"/>
      <c r="W110" s="654"/>
      <c r="X110" s="654"/>
      <c r="Y110" s="654"/>
      <c r="Z110" s="654"/>
      <c r="AA110" s="654"/>
      <c r="AB110" s="654"/>
      <c r="AC110" s="654"/>
      <c r="AD110" s="654"/>
      <c r="AE110" s="654"/>
      <c r="AF110" s="654"/>
      <c r="AG110" s="654"/>
      <c r="AH110" s="665"/>
    </row>
    <row r="111" spans="2:34" ht="15" customHeight="1" x14ac:dyDescent="0.2">
      <c r="B111" s="667"/>
      <c r="C111" s="654"/>
      <c r="D111" s="654"/>
      <c r="E111" s="654" t="s">
        <v>1198</v>
      </c>
      <c r="F111" s="654" t="s">
        <v>1197</v>
      </c>
      <c r="G111" s="654"/>
      <c r="H111" s="654"/>
      <c r="I111" s="654"/>
      <c r="J111" s="654"/>
      <c r="K111" s="654"/>
      <c r="L111" s="654"/>
      <c r="M111" s="654"/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  <c r="AA111" s="654"/>
      <c r="AB111" s="654"/>
      <c r="AC111" s="654"/>
      <c r="AD111" s="654"/>
      <c r="AE111" s="654"/>
      <c r="AF111" s="654"/>
      <c r="AG111" s="654"/>
      <c r="AH111" s="665"/>
    </row>
    <row r="112" spans="2:34" ht="15" customHeight="1" x14ac:dyDescent="0.2">
      <c r="B112" s="667"/>
      <c r="C112" s="654"/>
      <c r="D112" s="654" t="s">
        <v>1176</v>
      </c>
      <c r="E112" s="654" t="s">
        <v>1196</v>
      </c>
      <c r="F112" s="654"/>
      <c r="G112" s="654"/>
      <c r="H112" s="654"/>
      <c r="I112" s="654"/>
      <c r="J112" s="654"/>
      <c r="K112" s="654"/>
      <c r="L112" s="654"/>
      <c r="M112" s="654"/>
      <c r="N112" s="654"/>
      <c r="O112" s="654"/>
      <c r="P112" s="654"/>
      <c r="Q112" s="654"/>
      <c r="R112" s="654"/>
      <c r="S112" s="654"/>
      <c r="T112" s="654"/>
      <c r="U112" s="654"/>
      <c r="V112" s="654"/>
      <c r="W112" s="654"/>
      <c r="X112" s="654"/>
      <c r="Y112" s="654"/>
      <c r="Z112" s="654"/>
      <c r="AA112" s="654"/>
      <c r="AB112" s="654"/>
      <c r="AC112" s="654"/>
      <c r="AD112" s="654"/>
      <c r="AE112" s="654"/>
      <c r="AF112" s="654"/>
      <c r="AG112" s="654"/>
      <c r="AH112" s="665"/>
    </row>
    <row r="113" spans="2:34" ht="15" customHeight="1" x14ac:dyDescent="0.2">
      <c r="B113" s="667"/>
      <c r="C113" s="654"/>
      <c r="D113" s="654"/>
      <c r="E113" s="654" t="s">
        <v>1174</v>
      </c>
      <c r="F113" s="654" t="s">
        <v>1195</v>
      </c>
      <c r="G113" s="654"/>
      <c r="H113" s="654"/>
      <c r="I113" s="654"/>
      <c r="J113" s="654"/>
      <c r="K113" s="654"/>
      <c r="L113" s="654"/>
      <c r="M113" s="654"/>
      <c r="N113" s="654"/>
      <c r="O113" s="654"/>
      <c r="P113" s="654"/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  <c r="AA113" s="654"/>
      <c r="AB113" s="654"/>
      <c r="AC113" s="654"/>
      <c r="AD113" s="654"/>
      <c r="AE113" s="654"/>
      <c r="AF113" s="654"/>
      <c r="AG113" s="654"/>
      <c r="AH113" s="665"/>
    </row>
    <row r="114" spans="2:34" ht="15" customHeight="1" x14ac:dyDescent="0.2">
      <c r="B114" s="667"/>
      <c r="C114" s="654"/>
      <c r="D114" s="654"/>
      <c r="E114" s="654" t="s">
        <v>1169</v>
      </c>
      <c r="F114" s="654" t="s">
        <v>1194</v>
      </c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65"/>
    </row>
    <row r="115" spans="2:34" ht="15" customHeight="1" x14ac:dyDescent="0.2">
      <c r="B115" s="667"/>
      <c r="C115" s="654"/>
      <c r="D115" s="654" t="s">
        <v>1164</v>
      </c>
      <c r="E115" s="658" t="s">
        <v>1193</v>
      </c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4"/>
      <c r="AH115" s="665"/>
    </row>
    <row r="116" spans="2:34" ht="15" customHeight="1" x14ac:dyDescent="0.2">
      <c r="B116" s="667"/>
      <c r="C116" s="654"/>
      <c r="D116" s="654"/>
      <c r="E116" s="654" t="s">
        <v>1192</v>
      </c>
      <c r="F116" s="654"/>
      <c r="G116" s="654"/>
      <c r="H116" s="654"/>
      <c r="I116" s="654"/>
      <c r="J116" s="654"/>
      <c r="K116" s="654"/>
      <c r="L116" s="654"/>
      <c r="M116" s="654"/>
      <c r="N116" s="654"/>
      <c r="O116" s="654"/>
      <c r="P116" s="654"/>
      <c r="Q116" s="654"/>
      <c r="R116" s="654"/>
      <c r="S116" s="654"/>
      <c r="T116" s="654"/>
      <c r="U116" s="654"/>
      <c r="V116" s="654"/>
      <c r="W116" s="654"/>
      <c r="X116" s="654"/>
      <c r="Y116" s="654"/>
      <c r="Z116" s="654"/>
      <c r="AA116" s="654"/>
      <c r="AB116" s="654"/>
      <c r="AC116" s="654"/>
      <c r="AD116" s="654"/>
      <c r="AE116" s="654"/>
      <c r="AF116" s="654"/>
      <c r="AG116" s="654"/>
      <c r="AH116" s="665"/>
    </row>
    <row r="117" spans="2:34" ht="15" customHeight="1" x14ac:dyDescent="0.2">
      <c r="B117" s="664"/>
      <c r="C117" s="651"/>
      <c r="D117" s="651"/>
      <c r="E117" s="651"/>
      <c r="F117" s="651"/>
      <c r="G117" s="651"/>
      <c r="H117" s="651"/>
      <c r="I117" s="651"/>
      <c r="J117" s="651"/>
      <c r="K117" s="651"/>
      <c r="L117" s="651"/>
      <c r="M117" s="651"/>
      <c r="N117" s="651"/>
      <c r="O117" s="651"/>
      <c r="P117" s="651"/>
      <c r="Q117" s="651"/>
      <c r="R117" s="651"/>
      <c r="S117" s="651"/>
      <c r="T117" s="651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63"/>
    </row>
    <row r="118" spans="2:34" ht="15" customHeight="1" x14ac:dyDescent="0.2">
      <c r="B118" s="677"/>
      <c r="AH118" s="675"/>
    </row>
    <row r="119" spans="2:34" ht="15" customHeight="1" x14ac:dyDescent="0.2">
      <c r="B119" s="676"/>
      <c r="C119" s="660"/>
      <c r="D119" s="660"/>
      <c r="E119" s="660"/>
      <c r="F119" s="660"/>
      <c r="G119" s="660"/>
      <c r="H119" s="660"/>
      <c r="I119" s="660"/>
      <c r="J119" s="660"/>
      <c r="K119" s="660"/>
      <c r="L119" s="660"/>
      <c r="M119" s="660"/>
      <c r="N119" s="660"/>
      <c r="O119" s="660"/>
      <c r="P119" s="660"/>
      <c r="Q119" s="660"/>
      <c r="R119" s="660"/>
      <c r="S119" s="660"/>
      <c r="T119" s="660"/>
      <c r="U119" s="660"/>
      <c r="V119" s="660"/>
      <c r="W119" s="660"/>
      <c r="X119" s="660"/>
      <c r="Y119" s="660"/>
      <c r="Z119" s="660"/>
      <c r="AA119" s="660"/>
      <c r="AB119" s="660"/>
      <c r="AC119" s="660"/>
      <c r="AD119" s="660"/>
      <c r="AE119" s="660"/>
      <c r="AF119" s="660"/>
      <c r="AG119" s="660"/>
      <c r="AH119" s="673"/>
    </row>
    <row r="120" spans="2:34" ht="15" customHeight="1" x14ac:dyDescent="0.2">
      <c r="B120" s="667"/>
      <c r="C120" s="658" t="s">
        <v>1191</v>
      </c>
      <c r="D120" s="654"/>
      <c r="E120" s="654"/>
      <c r="F120" s="654"/>
      <c r="G120" s="654"/>
      <c r="H120" s="654"/>
      <c r="I120" s="654"/>
      <c r="J120" s="654"/>
      <c r="K120" s="654"/>
      <c r="L120" s="654"/>
      <c r="M120" s="654"/>
      <c r="N120" s="654"/>
      <c r="O120" s="654"/>
      <c r="P120" s="654"/>
      <c r="Q120" s="654"/>
      <c r="R120" s="654"/>
      <c r="S120" s="654"/>
      <c r="T120" s="654"/>
      <c r="U120" s="654"/>
      <c r="V120" s="654"/>
      <c r="W120" s="654"/>
      <c r="X120" s="654"/>
      <c r="Y120" s="654"/>
      <c r="Z120" s="654"/>
      <c r="AA120" s="654"/>
      <c r="AB120" s="654"/>
      <c r="AC120" s="654"/>
      <c r="AD120" s="657" t="s">
        <v>1087</v>
      </c>
      <c r="AE120" s="657"/>
      <c r="AF120" s="657"/>
      <c r="AG120" s="657"/>
      <c r="AH120" s="665"/>
    </row>
    <row r="121" spans="2:34" ht="15" customHeight="1" x14ac:dyDescent="0.2">
      <c r="B121" s="667"/>
      <c r="C121" s="654"/>
      <c r="D121" s="654" t="s">
        <v>1092</v>
      </c>
      <c r="E121" s="654" t="s">
        <v>1190</v>
      </c>
      <c r="F121" s="654"/>
      <c r="G121" s="654"/>
      <c r="H121" s="654"/>
      <c r="I121" s="654"/>
      <c r="J121" s="654"/>
      <c r="K121" s="654"/>
      <c r="L121" s="654"/>
      <c r="M121" s="654"/>
      <c r="N121" s="654"/>
      <c r="O121" s="654"/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  <c r="AA121" s="654"/>
      <c r="AB121" s="654"/>
      <c r="AC121" s="654"/>
      <c r="AD121" s="654"/>
      <c r="AE121" s="654"/>
      <c r="AF121" s="654"/>
      <c r="AG121" s="654"/>
      <c r="AH121" s="665"/>
    </row>
    <row r="122" spans="2:34" ht="15" customHeight="1" x14ac:dyDescent="0.2">
      <c r="B122" s="668"/>
      <c r="C122" s="654"/>
      <c r="D122" s="654"/>
      <c r="E122" s="654" t="s">
        <v>1100</v>
      </c>
      <c r="F122" s="740" t="s">
        <v>1360</v>
      </c>
      <c r="G122" s="654"/>
      <c r="H122" s="654"/>
      <c r="I122" s="654"/>
      <c r="J122" s="654"/>
      <c r="K122" s="654"/>
      <c r="L122" s="654"/>
      <c r="M122" s="654"/>
      <c r="N122" s="654"/>
      <c r="O122" s="654"/>
      <c r="P122" s="654"/>
      <c r="Q122" s="654"/>
      <c r="R122" s="654"/>
      <c r="S122" s="654"/>
      <c r="T122" s="654"/>
      <c r="U122" s="654"/>
      <c r="V122" s="654"/>
      <c r="W122" s="654"/>
      <c r="X122" s="654"/>
      <c r="Y122" s="654"/>
      <c r="Z122" s="654"/>
      <c r="AA122" s="654"/>
      <c r="AB122" s="654"/>
      <c r="AC122" s="654"/>
      <c r="AD122" s="654"/>
      <c r="AE122" s="654"/>
      <c r="AF122" s="654"/>
      <c r="AG122" s="654"/>
      <c r="AH122" s="665"/>
    </row>
    <row r="123" spans="2:34" ht="15" customHeight="1" x14ac:dyDescent="0.2">
      <c r="B123" s="668"/>
      <c r="C123" s="654"/>
      <c r="D123" s="654"/>
      <c r="E123" s="654" t="s">
        <v>1097</v>
      </c>
      <c r="F123" s="739" t="s">
        <v>1361</v>
      </c>
      <c r="G123" s="654"/>
      <c r="H123" s="654"/>
      <c r="I123" s="654"/>
      <c r="J123" s="654"/>
      <c r="K123" s="654"/>
      <c r="L123" s="654"/>
      <c r="M123" s="654"/>
      <c r="N123" s="654"/>
      <c r="O123" s="654"/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  <c r="AD123" s="654"/>
      <c r="AE123" s="654"/>
      <c r="AF123" s="654"/>
      <c r="AG123" s="654"/>
      <c r="AH123" s="665"/>
    </row>
    <row r="124" spans="2:34" ht="15" customHeight="1" x14ac:dyDescent="0.2">
      <c r="B124" s="668"/>
      <c r="C124" s="654"/>
      <c r="D124" s="654" t="s">
        <v>1096</v>
      </c>
      <c r="E124" s="654" t="s">
        <v>1303</v>
      </c>
      <c r="F124" s="654"/>
      <c r="G124" s="654"/>
      <c r="H124" s="654"/>
      <c r="I124" s="654"/>
      <c r="J124" s="654"/>
      <c r="K124" s="654"/>
      <c r="L124" s="654"/>
      <c r="M124" s="654"/>
      <c r="N124" s="654"/>
      <c r="O124" s="654"/>
      <c r="P124" s="654"/>
      <c r="Q124" s="654"/>
      <c r="R124" s="654"/>
      <c r="S124" s="654"/>
      <c r="T124" s="654"/>
      <c r="U124" s="654"/>
      <c r="V124" s="654"/>
      <c r="W124" s="654"/>
      <c r="X124" s="654"/>
      <c r="Y124" s="654"/>
      <c r="Z124" s="654"/>
      <c r="AA124" s="654"/>
      <c r="AB124" s="654"/>
      <c r="AC124" s="654"/>
      <c r="AD124" s="654"/>
      <c r="AE124" s="654"/>
      <c r="AF124" s="654"/>
      <c r="AG124" s="654"/>
      <c r="AH124" s="665"/>
    </row>
    <row r="125" spans="2:34" ht="15" customHeight="1" x14ac:dyDescent="0.2">
      <c r="B125" s="668"/>
      <c r="C125" s="654"/>
      <c r="D125" s="654"/>
      <c r="E125" s="654" t="s">
        <v>1189</v>
      </c>
      <c r="F125" s="654"/>
      <c r="G125" s="654"/>
      <c r="H125" s="654"/>
      <c r="I125" s="654"/>
      <c r="J125" s="654"/>
      <c r="K125" s="654"/>
      <c r="L125" s="654"/>
      <c r="M125" s="654"/>
      <c r="N125" s="654"/>
      <c r="O125" s="654"/>
      <c r="P125" s="654"/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  <c r="AA125" s="654"/>
      <c r="AB125" s="654"/>
      <c r="AC125" s="654"/>
      <c r="AD125" s="654"/>
      <c r="AE125" s="654"/>
      <c r="AF125" s="654"/>
      <c r="AG125" s="654"/>
      <c r="AH125" s="665"/>
    </row>
    <row r="126" spans="2:34" ht="15" customHeight="1" x14ac:dyDescent="0.2">
      <c r="B126" s="668"/>
      <c r="C126" s="654"/>
      <c r="D126" s="654"/>
      <c r="E126" s="654" t="s">
        <v>1111</v>
      </c>
      <c r="F126" s="739" t="s">
        <v>1363</v>
      </c>
      <c r="G126" s="654"/>
      <c r="H126" s="654"/>
      <c r="I126" s="654"/>
      <c r="J126" s="654"/>
      <c r="K126" s="654"/>
      <c r="L126" s="654"/>
      <c r="M126" s="654"/>
      <c r="N126" s="654"/>
      <c r="O126" s="654"/>
      <c r="P126" s="654"/>
      <c r="Q126" s="654"/>
      <c r="R126" s="654"/>
      <c r="S126" s="654"/>
      <c r="T126" s="654"/>
      <c r="U126" s="654"/>
      <c r="V126" s="654"/>
      <c r="W126" s="654"/>
      <c r="X126" s="654"/>
      <c r="Y126" s="654"/>
      <c r="Z126" s="654"/>
      <c r="AA126" s="654"/>
      <c r="AB126" s="654"/>
      <c r="AC126" s="654"/>
      <c r="AD126" s="654"/>
      <c r="AE126" s="654"/>
      <c r="AF126" s="654"/>
      <c r="AG126" s="654"/>
      <c r="AH126" s="665"/>
    </row>
    <row r="127" spans="2:34" ht="15" customHeight="1" x14ac:dyDescent="0.2">
      <c r="B127" s="668"/>
      <c r="C127" s="654"/>
      <c r="D127" s="654"/>
      <c r="E127" s="654" t="s">
        <v>1109</v>
      </c>
      <c r="F127" s="741" t="s">
        <v>1364</v>
      </c>
      <c r="G127" s="654"/>
      <c r="H127" s="654"/>
      <c r="I127" s="654"/>
      <c r="J127" s="654"/>
      <c r="K127" s="654"/>
      <c r="L127" s="654"/>
      <c r="M127" s="654"/>
      <c r="N127" s="654"/>
      <c r="O127" s="654"/>
      <c r="P127" s="654"/>
      <c r="Q127" s="65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65"/>
    </row>
    <row r="128" spans="2:34" ht="15" customHeight="1" x14ac:dyDescent="0.2">
      <c r="B128" s="671"/>
      <c r="C128" s="651"/>
      <c r="D128" s="651"/>
      <c r="E128" s="651"/>
      <c r="F128" s="651"/>
      <c r="G128" s="651"/>
      <c r="H128" s="651"/>
      <c r="I128" s="651"/>
      <c r="J128" s="651"/>
      <c r="K128" s="651"/>
      <c r="L128" s="651"/>
      <c r="M128" s="651"/>
      <c r="N128" s="651"/>
      <c r="O128" s="651"/>
      <c r="P128" s="651"/>
      <c r="Q128" s="651"/>
      <c r="R128" s="651"/>
      <c r="S128" s="651"/>
      <c r="T128" s="651"/>
      <c r="U128" s="651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63"/>
    </row>
    <row r="129" spans="2:34" ht="15" customHeight="1" x14ac:dyDescent="0.2">
      <c r="B129" s="648"/>
      <c r="AH129" s="675"/>
    </row>
    <row r="130" spans="2:34" ht="15" customHeight="1" x14ac:dyDescent="0.2">
      <c r="B130" s="674"/>
      <c r="C130" s="660"/>
      <c r="D130" s="660"/>
      <c r="E130" s="660"/>
      <c r="F130" s="660"/>
      <c r="G130" s="660"/>
      <c r="H130" s="660"/>
      <c r="I130" s="660"/>
      <c r="J130" s="660"/>
      <c r="K130" s="660"/>
      <c r="L130" s="660"/>
      <c r="M130" s="660"/>
      <c r="N130" s="660"/>
      <c r="O130" s="660"/>
      <c r="P130" s="660"/>
      <c r="Q130" s="660"/>
      <c r="R130" s="660"/>
      <c r="S130" s="660"/>
      <c r="T130" s="660"/>
      <c r="U130" s="660"/>
      <c r="V130" s="660"/>
      <c r="W130" s="660"/>
      <c r="X130" s="660"/>
      <c r="Y130" s="660"/>
      <c r="Z130" s="660"/>
      <c r="AA130" s="660"/>
      <c r="AB130" s="660"/>
      <c r="AC130" s="660"/>
      <c r="AD130" s="660"/>
      <c r="AE130" s="660"/>
      <c r="AF130" s="660"/>
      <c r="AG130" s="660"/>
      <c r="AH130" s="673"/>
    </row>
    <row r="131" spans="2:34" ht="15" customHeight="1" x14ac:dyDescent="0.2">
      <c r="B131" s="668"/>
      <c r="C131" s="658" t="s">
        <v>1188</v>
      </c>
      <c r="D131" s="654"/>
      <c r="E131" s="654"/>
      <c r="F131" s="654"/>
      <c r="G131" s="654"/>
      <c r="H131" s="654"/>
      <c r="I131" s="654"/>
      <c r="J131" s="654"/>
      <c r="K131" s="654"/>
      <c r="L131" s="654"/>
      <c r="M131" s="654"/>
      <c r="N131" s="654"/>
      <c r="O131" s="654"/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  <c r="AA131" s="654"/>
      <c r="AB131" s="654"/>
      <c r="AC131" s="654"/>
      <c r="AD131" s="657" t="s">
        <v>1087</v>
      </c>
      <c r="AE131" s="657"/>
      <c r="AF131" s="657"/>
      <c r="AG131" s="657"/>
      <c r="AH131" s="665"/>
    </row>
    <row r="132" spans="2:34" ht="15" customHeight="1" x14ac:dyDescent="0.2">
      <c r="B132" s="668"/>
      <c r="C132" s="654"/>
      <c r="D132" s="654" t="s">
        <v>1092</v>
      </c>
      <c r="E132" s="654" t="s">
        <v>1147</v>
      </c>
      <c r="F132" s="654"/>
      <c r="G132" s="654"/>
      <c r="H132" s="654"/>
      <c r="I132" s="654"/>
      <c r="J132" s="654"/>
      <c r="K132" s="654"/>
      <c r="L132" s="654"/>
      <c r="M132" s="654"/>
      <c r="N132" s="654"/>
      <c r="O132" s="654"/>
      <c r="P132" s="654"/>
      <c r="Q132" s="654"/>
      <c r="R132" s="654"/>
      <c r="S132" s="654"/>
      <c r="T132" s="654"/>
      <c r="U132" s="654"/>
      <c r="V132" s="654"/>
      <c r="W132" s="654"/>
      <c r="X132" s="654"/>
      <c r="Y132" s="654"/>
      <c r="Z132" s="654"/>
      <c r="AA132" s="654"/>
      <c r="AB132" s="654"/>
      <c r="AC132" s="654"/>
      <c r="AD132" s="654"/>
      <c r="AE132" s="654"/>
      <c r="AF132" s="654"/>
      <c r="AG132" s="654"/>
      <c r="AH132" s="665"/>
    </row>
    <row r="133" spans="2:34" ht="15" customHeight="1" x14ac:dyDescent="0.2">
      <c r="B133" s="668"/>
      <c r="C133" s="654"/>
      <c r="D133" s="654"/>
      <c r="E133" s="654" t="s">
        <v>1146</v>
      </c>
      <c r="F133" s="654"/>
      <c r="G133" s="654"/>
      <c r="H133" s="654"/>
      <c r="I133" s="654"/>
      <c r="J133" s="654"/>
      <c r="K133" s="654"/>
      <c r="L133" s="654"/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  <c r="AA133" s="654"/>
      <c r="AB133" s="654"/>
      <c r="AC133" s="654"/>
      <c r="AD133" s="654"/>
      <c r="AE133" s="654"/>
      <c r="AF133" s="654"/>
      <c r="AG133" s="654"/>
      <c r="AH133" s="665"/>
    </row>
    <row r="134" spans="2:34" ht="15" customHeight="1" x14ac:dyDescent="0.2">
      <c r="B134" s="668"/>
      <c r="C134" s="654"/>
      <c r="D134" s="654" t="s">
        <v>1096</v>
      </c>
      <c r="E134" s="654" t="s">
        <v>1187</v>
      </c>
      <c r="F134" s="654"/>
      <c r="G134" s="654"/>
      <c r="H134" s="654"/>
      <c r="I134" s="654"/>
      <c r="J134" s="654"/>
      <c r="K134" s="654"/>
      <c r="L134" s="654"/>
      <c r="M134" s="654"/>
      <c r="N134" s="654"/>
      <c r="O134" s="654"/>
      <c r="P134" s="654"/>
      <c r="Q134" s="654"/>
      <c r="R134" s="654"/>
      <c r="S134" s="654"/>
      <c r="T134" s="654"/>
      <c r="U134" s="654"/>
      <c r="V134" s="654"/>
      <c r="W134" s="654"/>
      <c r="X134" s="654"/>
      <c r="Y134" s="654"/>
      <c r="Z134" s="654"/>
      <c r="AA134" s="654"/>
      <c r="AB134" s="654"/>
      <c r="AC134" s="654"/>
      <c r="AD134" s="654"/>
      <c r="AE134" s="654"/>
      <c r="AF134" s="654"/>
      <c r="AG134" s="654"/>
      <c r="AH134" s="665"/>
    </row>
    <row r="135" spans="2:34" ht="15" customHeight="1" x14ac:dyDescent="0.2">
      <c r="B135" s="668"/>
      <c r="C135" s="654"/>
      <c r="D135" s="654"/>
      <c r="E135" s="654" t="s">
        <v>1186</v>
      </c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65"/>
    </row>
    <row r="136" spans="2:34" ht="15" customHeight="1" x14ac:dyDescent="0.2">
      <c r="B136" s="668"/>
      <c r="C136" s="654"/>
      <c r="D136" s="654"/>
      <c r="E136" s="654" t="s">
        <v>1185</v>
      </c>
      <c r="F136" s="654"/>
      <c r="G136" s="654"/>
      <c r="H136" s="654"/>
      <c r="I136" s="654"/>
      <c r="J136" s="654"/>
      <c r="K136" s="654"/>
      <c r="L136" s="654"/>
      <c r="M136" s="654"/>
      <c r="N136" s="654"/>
      <c r="O136" s="654"/>
      <c r="P136" s="654"/>
      <c r="Q136" s="654"/>
      <c r="R136" s="654"/>
      <c r="S136" s="654"/>
      <c r="T136" s="654"/>
      <c r="U136" s="654"/>
      <c r="V136" s="654"/>
      <c r="W136" s="654"/>
      <c r="X136" s="654"/>
      <c r="Y136" s="654"/>
      <c r="Z136" s="654"/>
      <c r="AA136" s="654"/>
      <c r="AB136" s="654"/>
      <c r="AC136" s="654"/>
      <c r="AD136" s="654"/>
      <c r="AE136" s="654"/>
      <c r="AF136" s="654"/>
      <c r="AG136" s="654"/>
      <c r="AH136" s="665"/>
    </row>
    <row r="137" spans="2:34" ht="15" customHeight="1" x14ac:dyDescent="0.2">
      <c r="B137" s="668"/>
      <c r="C137" s="654"/>
      <c r="D137" s="654" t="s">
        <v>1088</v>
      </c>
      <c r="E137" s="654" t="s">
        <v>1184</v>
      </c>
      <c r="F137" s="654"/>
      <c r="G137" s="654"/>
      <c r="H137" s="654"/>
      <c r="I137" s="654"/>
      <c r="J137" s="654"/>
      <c r="K137" s="654"/>
      <c r="L137" s="654"/>
      <c r="M137" s="654"/>
      <c r="N137" s="654"/>
      <c r="O137" s="654"/>
      <c r="P137" s="654"/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  <c r="AA137" s="654"/>
      <c r="AB137" s="654"/>
      <c r="AC137" s="654"/>
      <c r="AD137" s="654"/>
      <c r="AE137" s="654"/>
      <c r="AF137" s="654"/>
      <c r="AG137" s="654"/>
      <c r="AH137" s="665"/>
    </row>
    <row r="138" spans="2:34" ht="15" customHeight="1" x14ac:dyDescent="0.2">
      <c r="B138" s="668"/>
      <c r="C138" s="654"/>
      <c r="D138" s="654"/>
      <c r="E138" s="654" t="s">
        <v>1141</v>
      </c>
      <c r="F138" s="654" t="s">
        <v>1183</v>
      </c>
      <c r="G138" s="654"/>
      <c r="H138" s="654"/>
      <c r="I138" s="654"/>
      <c r="J138" s="654"/>
      <c r="K138" s="654"/>
      <c r="L138" s="654"/>
      <c r="M138" s="654"/>
      <c r="N138" s="654"/>
      <c r="O138" s="654"/>
      <c r="P138" s="654"/>
      <c r="Q138" s="654"/>
      <c r="R138" s="654"/>
      <c r="S138" s="654"/>
      <c r="T138" s="654"/>
      <c r="U138" s="654"/>
      <c r="V138" s="654"/>
      <c r="W138" s="654"/>
      <c r="X138" s="654"/>
      <c r="Y138" s="654"/>
      <c r="Z138" s="654"/>
      <c r="AA138" s="654"/>
      <c r="AB138" s="654"/>
      <c r="AC138" s="654"/>
      <c r="AD138" s="654"/>
      <c r="AE138" s="654"/>
      <c r="AF138" s="654"/>
      <c r="AG138" s="654"/>
      <c r="AH138" s="665"/>
    </row>
    <row r="139" spans="2:34" ht="15" customHeight="1" x14ac:dyDescent="0.2">
      <c r="B139" s="668"/>
      <c r="C139" s="654"/>
      <c r="D139" s="654"/>
      <c r="E139" s="654"/>
      <c r="F139" s="654" t="s">
        <v>1182</v>
      </c>
      <c r="G139" s="654"/>
      <c r="H139" s="654"/>
      <c r="I139" s="654"/>
      <c r="J139" s="654"/>
      <c r="K139" s="654"/>
      <c r="L139" s="654"/>
      <c r="M139" s="654"/>
      <c r="N139" s="654"/>
      <c r="O139" s="654"/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  <c r="AD139" s="654"/>
      <c r="AE139" s="654"/>
      <c r="AF139" s="654"/>
      <c r="AG139" s="654"/>
      <c r="AH139" s="665"/>
    </row>
    <row r="140" spans="2:34" ht="15" customHeight="1" x14ac:dyDescent="0.2">
      <c r="B140" s="668"/>
      <c r="C140" s="654"/>
      <c r="D140" s="654"/>
      <c r="E140" s="654" t="s">
        <v>1136</v>
      </c>
      <c r="F140" s="654" t="s">
        <v>1181</v>
      </c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65"/>
    </row>
    <row r="141" spans="2:34" ht="15" customHeight="1" x14ac:dyDescent="0.2">
      <c r="B141" s="668"/>
      <c r="C141" s="654"/>
      <c r="D141" s="654"/>
      <c r="E141" s="654"/>
      <c r="F141" s="654" t="s">
        <v>1180</v>
      </c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65"/>
    </row>
    <row r="142" spans="2:34" ht="15" customHeight="1" x14ac:dyDescent="0.2">
      <c r="B142" s="668"/>
      <c r="C142" s="654"/>
      <c r="D142" s="654"/>
      <c r="E142" s="654" t="s">
        <v>1130</v>
      </c>
      <c r="F142" s="654" t="s">
        <v>1179</v>
      </c>
      <c r="G142" s="654"/>
      <c r="H142" s="654"/>
      <c r="I142" s="654"/>
      <c r="J142" s="654"/>
      <c r="K142" s="654"/>
      <c r="L142" s="654"/>
      <c r="M142" s="654"/>
      <c r="N142" s="654"/>
      <c r="O142" s="654"/>
      <c r="P142" s="654"/>
      <c r="Q142" s="654"/>
      <c r="R142" s="654"/>
      <c r="S142" s="654"/>
      <c r="T142" s="654"/>
      <c r="U142" s="654"/>
      <c r="V142" s="654"/>
      <c r="W142" s="654"/>
      <c r="X142" s="654"/>
      <c r="Y142" s="654"/>
      <c r="Z142" s="654"/>
      <c r="AA142" s="654"/>
      <c r="AB142" s="654"/>
      <c r="AC142" s="654"/>
      <c r="AD142" s="654"/>
      <c r="AE142" s="654"/>
      <c r="AF142" s="654"/>
      <c r="AG142" s="654"/>
      <c r="AH142" s="665"/>
    </row>
    <row r="143" spans="2:34" ht="15" customHeight="1" x14ac:dyDescent="0.2">
      <c r="B143" s="668"/>
      <c r="C143" s="654"/>
      <c r="D143" s="654"/>
      <c r="E143" s="654"/>
      <c r="F143" s="654" t="s">
        <v>1178</v>
      </c>
      <c r="G143" s="654"/>
      <c r="H143" s="654"/>
      <c r="I143" s="654"/>
      <c r="J143" s="654"/>
      <c r="K143" s="654"/>
      <c r="L143" s="654"/>
      <c r="M143" s="654"/>
      <c r="N143" s="654"/>
      <c r="O143" s="654"/>
      <c r="P143" s="654"/>
      <c r="Q143" s="654"/>
      <c r="R143" s="654"/>
      <c r="S143" s="654"/>
      <c r="T143" s="654"/>
      <c r="U143" s="654"/>
      <c r="V143" s="654"/>
      <c r="W143" s="654"/>
      <c r="X143" s="654"/>
      <c r="Y143" s="654"/>
      <c r="Z143" s="654"/>
      <c r="AA143" s="654"/>
      <c r="AB143" s="654"/>
      <c r="AC143" s="654"/>
      <c r="AD143" s="654"/>
      <c r="AE143" s="654"/>
      <c r="AF143" s="654"/>
      <c r="AG143" s="654"/>
      <c r="AH143" s="665"/>
    </row>
    <row r="144" spans="2:34" ht="15" customHeight="1" x14ac:dyDescent="0.2">
      <c r="B144" s="668"/>
      <c r="C144" s="654"/>
      <c r="D144" s="654"/>
      <c r="E144" s="654"/>
      <c r="F144" s="654" t="s">
        <v>1177</v>
      </c>
      <c r="G144" s="654"/>
      <c r="H144" s="654"/>
      <c r="I144" s="654"/>
      <c r="J144" s="654"/>
      <c r="K144" s="654"/>
      <c r="L144" s="654"/>
      <c r="M144" s="654"/>
      <c r="N144" s="654"/>
      <c r="O144" s="654"/>
      <c r="P144" s="654"/>
      <c r="Q144" s="654"/>
      <c r="R144" s="654"/>
      <c r="S144" s="654"/>
      <c r="T144" s="654"/>
      <c r="U144" s="654"/>
      <c r="V144" s="654"/>
      <c r="W144" s="654"/>
      <c r="X144" s="654"/>
      <c r="Y144" s="654"/>
      <c r="Z144" s="654"/>
      <c r="AA144" s="654"/>
      <c r="AB144" s="654"/>
      <c r="AC144" s="654"/>
      <c r="AD144" s="654"/>
      <c r="AE144" s="654"/>
      <c r="AF144" s="654"/>
      <c r="AG144" s="654"/>
      <c r="AH144" s="665"/>
    </row>
    <row r="145" spans="2:34" ht="15" customHeight="1" x14ac:dyDescent="0.2">
      <c r="B145" s="668"/>
      <c r="C145" s="654"/>
      <c r="D145" s="654" t="s">
        <v>1176</v>
      </c>
      <c r="E145" s="654" t="s">
        <v>1175</v>
      </c>
      <c r="F145" s="654"/>
      <c r="G145" s="654"/>
      <c r="H145" s="654"/>
      <c r="I145" s="654"/>
      <c r="J145" s="654"/>
      <c r="K145" s="654"/>
      <c r="L145" s="654"/>
      <c r="M145" s="654"/>
      <c r="N145" s="654"/>
      <c r="O145" s="654"/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65"/>
    </row>
    <row r="146" spans="2:34" ht="15" customHeight="1" x14ac:dyDescent="0.2">
      <c r="B146" s="668"/>
      <c r="C146" s="654"/>
      <c r="D146" s="654"/>
      <c r="E146" s="654" t="s">
        <v>1174</v>
      </c>
      <c r="F146" s="654" t="s">
        <v>1173</v>
      </c>
      <c r="G146" s="654"/>
      <c r="H146" s="654"/>
      <c r="I146" s="654"/>
      <c r="J146" s="654"/>
      <c r="K146" s="654"/>
      <c r="L146" s="654"/>
      <c r="M146" s="654"/>
      <c r="N146" s="654"/>
      <c r="O146" s="654"/>
      <c r="P146" s="654"/>
      <c r="Q146" s="654"/>
      <c r="R146" s="654"/>
      <c r="S146" s="654"/>
      <c r="T146" s="654"/>
      <c r="U146" s="654"/>
      <c r="V146" s="654"/>
      <c r="W146" s="654"/>
      <c r="X146" s="654"/>
      <c r="Y146" s="654"/>
      <c r="Z146" s="654"/>
      <c r="AA146" s="654"/>
      <c r="AB146" s="654"/>
      <c r="AC146" s="654"/>
      <c r="AD146" s="654"/>
      <c r="AE146" s="654"/>
      <c r="AF146" s="654"/>
      <c r="AG146" s="654"/>
      <c r="AH146" s="665"/>
    </row>
    <row r="147" spans="2:34" ht="15" customHeight="1" x14ac:dyDescent="0.2">
      <c r="B147" s="668"/>
      <c r="C147" s="654"/>
      <c r="D147" s="654"/>
      <c r="E147" s="654"/>
      <c r="F147" s="654" t="s">
        <v>1172</v>
      </c>
      <c r="G147" s="654"/>
      <c r="H147" s="654"/>
      <c r="I147" s="654"/>
      <c r="J147" s="654"/>
      <c r="K147" s="654"/>
      <c r="L147" s="654"/>
      <c r="M147" s="654"/>
      <c r="N147" s="654"/>
      <c r="O147" s="654"/>
      <c r="P147" s="654"/>
      <c r="Q147" s="654"/>
      <c r="R147" s="654"/>
      <c r="S147" s="654"/>
      <c r="T147" s="654"/>
      <c r="U147" s="654"/>
      <c r="V147" s="654"/>
      <c r="W147" s="654"/>
      <c r="X147" s="654"/>
      <c r="Y147" s="654"/>
      <c r="Z147" s="654"/>
      <c r="AA147" s="654"/>
      <c r="AB147" s="654"/>
      <c r="AC147" s="654"/>
      <c r="AD147" s="654"/>
      <c r="AE147" s="654"/>
      <c r="AF147" s="654"/>
      <c r="AG147" s="654"/>
      <c r="AH147" s="665"/>
    </row>
    <row r="148" spans="2:34" ht="15" customHeight="1" x14ac:dyDescent="0.2">
      <c r="B148" s="668"/>
      <c r="C148" s="654"/>
      <c r="D148" s="654"/>
      <c r="E148" s="654"/>
      <c r="F148" s="654" t="s">
        <v>1171</v>
      </c>
      <c r="G148" s="654"/>
      <c r="H148" s="654"/>
      <c r="I148" s="654"/>
      <c r="J148" s="654"/>
      <c r="K148" s="654"/>
      <c r="L148" s="654"/>
      <c r="M148" s="654"/>
      <c r="N148" s="654"/>
      <c r="O148" s="654"/>
      <c r="P148" s="654"/>
      <c r="Q148" s="654"/>
      <c r="R148" s="654"/>
      <c r="S148" s="654"/>
      <c r="T148" s="654"/>
      <c r="U148" s="654"/>
      <c r="V148" s="654"/>
      <c r="W148" s="654"/>
      <c r="X148" s="654"/>
      <c r="Y148" s="654"/>
      <c r="Z148" s="654"/>
      <c r="AA148" s="654"/>
      <c r="AB148" s="654"/>
      <c r="AC148" s="654"/>
      <c r="AD148" s="654"/>
      <c r="AE148" s="654"/>
      <c r="AF148" s="654"/>
      <c r="AG148" s="654"/>
      <c r="AH148" s="665"/>
    </row>
    <row r="149" spans="2:34" ht="15" customHeight="1" x14ac:dyDescent="0.2">
      <c r="B149" s="668"/>
      <c r="C149" s="654"/>
      <c r="D149" s="654"/>
      <c r="E149" s="654"/>
      <c r="F149" s="654" t="s">
        <v>1170</v>
      </c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65"/>
    </row>
    <row r="150" spans="2:34" ht="15" customHeight="1" x14ac:dyDescent="0.2">
      <c r="B150" s="668"/>
      <c r="C150" s="654"/>
      <c r="D150" s="654"/>
      <c r="E150" s="654" t="s">
        <v>1169</v>
      </c>
      <c r="F150" s="654" t="s">
        <v>1168</v>
      </c>
      <c r="G150" s="654"/>
      <c r="H150" s="654"/>
      <c r="I150" s="654"/>
      <c r="J150" s="654"/>
      <c r="K150" s="654"/>
      <c r="L150" s="654"/>
      <c r="M150" s="654"/>
      <c r="N150" s="654"/>
      <c r="O150" s="654"/>
      <c r="P150" s="654"/>
      <c r="Q150" s="654"/>
      <c r="R150" s="654"/>
      <c r="S150" s="654"/>
      <c r="T150" s="654"/>
      <c r="U150" s="654"/>
      <c r="V150" s="654"/>
      <c r="W150" s="654"/>
      <c r="X150" s="654"/>
      <c r="Y150" s="654"/>
      <c r="Z150" s="654"/>
      <c r="AA150" s="654"/>
      <c r="AB150" s="654"/>
      <c r="AC150" s="654"/>
      <c r="AD150" s="654"/>
      <c r="AE150" s="654"/>
      <c r="AF150" s="654"/>
      <c r="AG150" s="654"/>
      <c r="AH150" s="665"/>
    </row>
    <row r="151" spans="2:34" ht="15" customHeight="1" x14ac:dyDescent="0.2">
      <c r="B151" s="668"/>
      <c r="C151" s="654"/>
      <c r="D151" s="654"/>
      <c r="E151" s="654"/>
      <c r="F151" s="654" t="s">
        <v>1167</v>
      </c>
      <c r="G151" s="654"/>
      <c r="H151" s="654"/>
      <c r="I151" s="654"/>
      <c r="J151" s="654"/>
      <c r="K151" s="654"/>
      <c r="L151" s="654"/>
      <c r="M151" s="654"/>
      <c r="N151" s="654"/>
      <c r="O151" s="654"/>
      <c r="P151" s="654"/>
      <c r="Q151" s="654"/>
      <c r="R151" s="654"/>
      <c r="S151" s="654"/>
      <c r="T151" s="654"/>
      <c r="U151" s="654"/>
      <c r="V151" s="654"/>
      <c r="W151" s="654"/>
      <c r="X151" s="654"/>
      <c r="Y151" s="654"/>
      <c r="Z151" s="654"/>
      <c r="AA151" s="654"/>
      <c r="AB151" s="654"/>
      <c r="AC151" s="654"/>
      <c r="AD151" s="654"/>
      <c r="AE151" s="654"/>
      <c r="AF151" s="654"/>
      <c r="AG151" s="654"/>
      <c r="AH151" s="665"/>
    </row>
    <row r="152" spans="2:34" ht="15" customHeight="1" x14ac:dyDescent="0.2">
      <c r="B152" s="668"/>
      <c r="C152" s="654"/>
      <c r="D152" s="654"/>
      <c r="E152" s="654"/>
      <c r="F152" s="654" t="s">
        <v>1166</v>
      </c>
      <c r="G152" s="654"/>
      <c r="H152" s="654"/>
      <c r="I152" s="654"/>
      <c r="J152" s="654"/>
      <c r="K152" s="654"/>
      <c r="L152" s="654"/>
      <c r="M152" s="654"/>
      <c r="N152" s="654"/>
      <c r="O152" s="654"/>
      <c r="P152" s="654"/>
      <c r="Q152" s="654"/>
      <c r="R152" s="654"/>
      <c r="S152" s="654"/>
      <c r="T152" s="654"/>
      <c r="U152" s="654"/>
      <c r="V152" s="654"/>
      <c r="W152" s="654"/>
      <c r="X152" s="654"/>
      <c r="Y152" s="654"/>
      <c r="Z152" s="654"/>
      <c r="AA152" s="654"/>
      <c r="AB152" s="654"/>
      <c r="AC152" s="654"/>
      <c r="AD152" s="654"/>
      <c r="AE152" s="654"/>
      <c r="AF152" s="654"/>
      <c r="AG152" s="654"/>
      <c r="AH152" s="665"/>
    </row>
    <row r="153" spans="2:34" ht="15" customHeight="1" x14ac:dyDescent="0.2">
      <c r="B153" s="668"/>
      <c r="C153" s="654"/>
      <c r="D153" s="654"/>
      <c r="E153" s="654"/>
      <c r="F153" s="689" t="s">
        <v>1311</v>
      </c>
      <c r="G153" s="654"/>
      <c r="H153" s="654"/>
      <c r="I153" s="654"/>
      <c r="J153" s="654"/>
      <c r="K153" s="654"/>
      <c r="L153" s="654"/>
      <c r="M153" s="654"/>
      <c r="N153" s="654"/>
      <c r="O153" s="654"/>
      <c r="P153" s="654"/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  <c r="AA153" s="654"/>
      <c r="AB153" s="654"/>
      <c r="AC153" s="654"/>
      <c r="AD153" s="654"/>
      <c r="AE153" s="654"/>
      <c r="AF153" s="654"/>
      <c r="AG153" s="654"/>
      <c r="AH153" s="665"/>
    </row>
    <row r="154" spans="2:34" ht="15" customHeight="1" x14ac:dyDescent="0.2">
      <c r="B154" s="668"/>
      <c r="C154" s="654"/>
      <c r="D154" s="654"/>
      <c r="E154" s="654"/>
      <c r="F154" s="654" t="s">
        <v>1165</v>
      </c>
      <c r="G154" s="654"/>
      <c r="H154" s="654"/>
      <c r="I154" s="654"/>
      <c r="J154" s="654"/>
      <c r="K154" s="654"/>
      <c r="L154" s="654"/>
      <c r="M154" s="654"/>
      <c r="N154" s="654"/>
      <c r="O154" s="654"/>
      <c r="P154" s="654"/>
      <c r="Q154" s="654"/>
      <c r="R154" s="654"/>
      <c r="S154" s="654"/>
      <c r="T154" s="654"/>
      <c r="U154" s="654"/>
      <c r="V154" s="654"/>
      <c r="W154" s="654"/>
      <c r="X154" s="654"/>
      <c r="Y154" s="654"/>
      <c r="Z154" s="654"/>
      <c r="AA154" s="654"/>
      <c r="AB154" s="654"/>
      <c r="AC154" s="654"/>
      <c r="AD154" s="654"/>
      <c r="AE154" s="654"/>
      <c r="AF154" s="654"/>
      <c r="AG154" s="654"/>
      <c r="AH154" s="665"/>
    </row>
    <row r="155" spans="2:34" ht="15" customHeight="1" x14ac:dyDescent="0.2">
      <c r="B155" s="668"/>
      <c r="C155" s="654"/>
      <c r="D155" s="654" t="s">
        <v>1164</v>
      </c>
      <c r="E155" s="654" t="s">
        <v>1163</v>
      </c>
      <c r="F155" s="654"/>
      <c r="G155" s="654"/>
      <c r="H155" s="654"/>
      <c r="I155" s="654"/>
      <c r="J155" s="654"/>
      <c r="K155" s="654"/>
      <c r="L155" s="654"/>
      <c r="M155" s="654"/>
      <c r="N155" s="654"/>
      <c r="O155" s="654"/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65"/>
    </row>
    <row r="156" spans="2:34" ht="15" customHeight="1" x14ac:dyDescent="0.2">
      <c r="B156" s="668"/>
      <c r="C156" s="654"/>
      <c r="D156" s="654"/>
      <c r="E156" s="654" t="s">
        <v>1162</v>
      </c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  <c r="AA156" s="654"/>
      <c r="AB156" s="654"/>
      <c r="AC156" s="654"/>
      <c r="AD156" s="654"/>
      <c r="AE156" s="654"/>
      <c r="AF156" s="654"/>
      <c r="AG156" s="654"/>
      <c r="AH156" s="665"/>
    </row>
    <row r="157" spans="2:34" ht="15" customHeight="1" x14ac:dyDescent="0.2">
      <c r="B157" s="668"/>
      <c r="C157" s="654"/>
      <c r="D157" s="654"/>
      <c r="E157" s="654" t="s">
        <v>1161</v>
      </c>
      <c r="F157" s="654"/>
      <c r="G157" s="654"/>
      <c r="H157" s="654"/>
      <c r="I157" s="654"/>
      <c r="J157" s="654"/>
      <c r="K157" s="654"/>
      <c r="L157" s="654"/>
      <c r="M157" s="654"/>
      <c r="N157" s="654"/>
      <c r="O157" s="654"/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  <c r="AA157" s="654"/>
      <c r="AB157" s="654"/>
      <c r="AC157" s="654"/>
      <c r="AD157" s="654"/>
      <c r="AE157" s="654"/>
      <c r="AF157" s="654"/>
      <c r="AG157" s="654"/>
      <c r="AH157" s="665"/>
    </row>
    <row r="158" spans="2:34" ht="15" customHeight="1" x14ac:dyDescent="0.2">
      <c r="B158" s="668"/>
      <c r="C158" s="654"/>
      <c r="D158" s="654" t="s">
        <v>1160</v>
      </c>
      <c r="E158" s="654" t="s">
        <v>1159</v>
      </c>
      <c r="F158" s="654"/>
      <c r="G158" s="654"/>
      <c r="H158" s="654"/>
      <c r="I158" s="654"/>
      <c r="J158" s="654"/>
      <c r="K158" s="654"/>
      <c r="L158" s="654"/>
      <c r="M158" s="654"/>
      <c r="N158" s="654"/>
      <c r="O158" s="654"/>
      <c r="P158" s="654"/>
      <c r="Q158" s="654"/>
      <c r="R158" s="654"/>
      <c r="S158" s="654"/>
      <c r="T158" s="654"/>
      <c r="U158" s="654"/>
      <c r="V158" s="654"/>
      <c r="W158" s="654"/>
      <c r="X158" s="654"/>
      <c r="Y158" s="654"/>
      <c r="Z158" s="654"/>
      <c r="AA158" s="654"/>
      <c r="AB158" s="654"/>
      <c r="AC158" s="654"/>
      <c r="AD158" s="654"/>
      <c r="AE158" s="654"/>
      <c r="AF158" s="654"/>
      <c r="AG158" s="654"/>
      <c r="AH158" s="665"/>
    </row>
    <row r="159" spans="2:34" ht="15" customHeight="1" x14ac:dyDescent="0.2">
      <c r="B159" s="668"/>
      <c r="C159" s="654"/>
      <c r="D159" s="654"/>
      <c r="E159" s="654" t="s">
        <v>1158</v>
      </c>
      <c r="F159" s="654" t="s">
        <v>1157</v>
      </c>
      <c r="G159" s="654"/>
      <c r="H159" s="654"/>
      <c r="I159" s="654"/>
      <c r="J159" s="654"/>
      <c r="K159" s="654"/>
      <c r="L159" s="654"/>
      <c r="M159" s="654"/>
      <c r="N159" s="654"/>
      <c r="O159" s="654"/>
      <c r="P159" s="654"/>
      <c r="Q159" s="654"/>
      <c r="R159" s="654"/>
      <c r="S159" s="654"/>
      <c r="T159" s="654"/>
      <c r="U159" s="654"/>
      <c r="V159" s="654"/>
      <c r="W159" s="654"/>
      <c r="X159" s="654"/>
      <c r="Y159" s="654"/>
      <c r="Z159" s="654"/>
      <c r="AA159" s="654"/>
      <c r="AB159" s="654"/>
      <c r="AC159" s="654"/>
      <c r="AD159" s="654"/>
      <c r="AE159" s="654"/>
      <c r="AF159" s="654"/>
      <c r="AG159" s="654"/>
      <c r="AH159" s="665"/>
    </row>
    <row r="160" spans="2:34" ht="15" customHeight="1" x14ac:dyDescent="0.2">
      <c r="B160" s="668"/>
      <c r="C160" s="654"/>
      <c r="D160" s="654"/>
      <c r="E160" s="654" t="s">
        <v>1156</v>
      </c>
      <c r="F160" s="654" t="s">
        <v>1155</v>
      </c>
      <c r="G160" s="654"/>
      <c r="H160" s="654"/>
      <c r="I160" s="654"/>
      <c r="J160" s="654"/>
      <c r="K160" s="654"/>
      <c r="L160" s="654"/>
      <c r="M160" s="654"/>
      <c r="N160" s="654"/>
      <c r="O160" s="654"/>
      <c r="P160" s="654"/>
      <c r="Q160" s="654"/>
      <c r="R160" s="654"/>
      <c r="S160" s="654"/>
      <c r="T160" s="654"/>
      <c r="U160" s="654"/>
      <c r="V160" s="654"/>
      <c r="W160" s="654"/>
      <c r="X160" s="654"/>
      <c r="Y160" s="654"/>
      <c r="Z160" s="654"/>
      <c r="AA160" s="654"/>
      <c r="AB160" s="654"/>
      <c r="AC160" s="654"/>
      <c r="AD160" s="654"/>
      <c r="AE160" s="654"/>
      <c r="AF160" s="654"/>
      <c r="AG160" s="654"/>
      <c r="AH160" s="665"/>
    </row>
    <row r="161" spans="2:34" ht="15" customHeight="1" x14ac:dyDescent="0.2">
      <c r="B161" s="668"/>
      <c r="C161" s="654"/>
      <c r="D161" s="654"/>
      <c r="E161" s="654" t="s">
        <v>1154</v>
      </c>
      <c r="F161" s="654" t="s">
        <v>1153</v>
      </c>
      <c r="G161" s="654"/>
      <c r="H161" s="654"/>
      <c r="I161" s="654"/>
      <c r="J161" s="654"/>
      <c r="K161" s="654"/>
      <c r="L161" s="654"/>
      <c r="M161" s="654"/>
      <c r="N161" s="654"/>
      <c r="O161" s="654"/>
      <c r="P161" s="654"/>
      <c r="Q161" s="654"/>
      <c r="R161" s="654"/>
      <c r="S161" s="654"/>
      <c r="T161" s="654"/>
      <c r="U161" s="654"/>
      <c r="V161" s="654"/>
      <c r="W161" s="654"/>
      <c r="X161" s="654"/>
      <c r="Y161" s="654"/>
      <c r="Z161" s="654"/>
      <c r="AA161" s="654"/>
      <c r="AB161" s="654"/>
      <c r="AC161" s="654"/>
      <c r="AD161" s="654"/>
      <c r="AE161" s="654"/>
      <c r="AF161" s="654"/>
      <c r="AG161" s="654"/>
      <c r="AH161" s="665"/>
    </row>
    <row r="162" spans="2:34" ht="15" customHeight="1" x14ac:dyDescent="0.2">
      <c r="B162" s="668"/>
      <c r="C162" s="654"/>
      <c r="D162" s="654" t="s">
        <v>1152</v>
      </c>
      <c r="E162" s="654" t="s">
        <v>1151</v>
      </c>
      <c r="F162" s="654"/>
      <c r="G162" s="654"/>
      <c r="H162" s="654"/>
      <c r="I162" s="654"/>
      <c r="J162" s="654"/>
      <c r="K162" s="654"/>
      <c r="L162" s="654"/>
      <c r="M162" s="654"/>
      <c r="N162" s="654"/>
      <c r="O162" s="654"/>
      <c r="P162" s="654"/>
      <c r="Q162" s="654"/>
      <c r="R162" s="654"/>
      <c r="S162" s="654"/>
      <c r="T162" s="654"/>
      <c r="U162" s="654"/>
      <c r="V162" s="654"/>
      <c r="W162" s="654"/>
      <c r="X162" s="654"/>
      <c r="Y162" s="654"/>
      <c r="Z162" s="654"/>
      <c r="AA162" s="654"/>
      <c r="AB162" s="654"/>
      <c r="AC162" s="654"/>
      <c r="AD162" s="654"/>
      <c r="AE162" s="654"/>
      <c r="AF162" s="654"/>
      <c r="AG162" s="654"/>
      <c r="AH162" s="665"/>
    </row>
    <row r="163" spans="2:34" ht="15" customHeight="1" x14ac:dyDescent="0.2">
      <c r="B163" s="668"/>
      <c r="C163" s="654"/>
      <c r="D163" s="654"/>
      <c r="E163" s="654" t="s">
        <v>1150</v>
      </c>
      <c r="F163" s="654"/>
      <c r="G163" s="654"/>
      <c r="H163" s="654"/>
      <c r="I163" s="654"/>
      <c r="J163" s="654"/>
      <c r="K163" s="654"/>
      <c r="L163" s="654"/>
      <c r="M163" s="654"/>
      <c r="N163" s="654"/>
      <c r="O163" s="654"/>
      <c r="P163" s="654"/>
      <c r="Q163" s="654"/>
      <c r="R163" s="654"/>
      <c r="S163" s="654"/>
      <c r="T163" s="654"/>
      <c r="U163" s="654"/>
      <c r="V163" s="654"/>
      <c r="W163" s="654"/>
      <c r="X163" s="654"/>
      <c r="Y163" s="654"/>
      <c r="Z163" s="654"/>
      <c r="AA163" s="654"/>
      <c r="AB163" s="654"/>
      <c r="AC163" s="654"/>
      <c r="AD163" s="654"/>
      <c r="AE163" s="654"/>
      <c r="AF163" s="654"/>
      <c r="AG163" s="654"/>
      <c r="AH163" s="665"/>
    </row>
    <row r="164" spans="2:34" ht="15" customHeight="1" x14ac:dyDescent="0.2">
      <c r="B164" s="668"/>
      <c r="C164" s="654"/>
      <c r="D164" s="654"/>
      <c r="E164" s="654" t="s">
        <v>1149</v>
      </c>
      <c r="F164" s="654"/>
      <c r="G164" s="654"/>
      <c r="H164" s="654"/>
      <c r="I164" s="654"/>
      <c r="J164" s="654"/>
      <c r="K164" s="654"/>
      <c r="L164" s="654"/>
      <c r="M164" s="654"/>
      <c r="N164" s="654"/>
      <c r="O164" s="654"/>
      <c r="P164" s="654"/>
      <c r="Q164" s="654"/>
      <c r="R164" s="654"/>
      <c r="S164" s="654"/>
      <c r="T164" s="654"/>
      <c r="U164" s="654"/>
      <c r="V164" s="654"/>
      <c r="W164" s="654"/>
      <c r="X164" s="654"/>
      <c r="Y164" s="654"/>
      <c r="Z164" s="654"/>
      <c r="AA164" s="654"/>
      <c r="AB164" s="654"/>
      <c r="AC164" s="654"/>
      <c r="AD164" s="654"/>
      <c r="AE164" s="654"/>
      <c r="AF164" s="654"/>
      <c r="AG164" s="654"/>
      <c r="AH164" s="665"/>
    </row>
    <row r="165" spans="2:34" ht="15" customHeight="1" x14ac:dyDescent="0.2">
      <c r="B165" s="671"/>
      <c r="C165" s="651"/>
      <c r="D165" s="651"/>
      <c r="E165" s="651"/>
      <c r="F165" s="651"/>
      <c r="G165" s="651"/>
      <c r="H165" s="651"/>
      <c r="I165" s="651"/>
      <c r="J165" s="651"/>
      <c r="K165" s="651"/>
      <c r="L165" s="651"/>
      <c r="M165" s="651"/>
      <c r="N165" s="651"/>
      <c r="O165" s="651"/>
      <c r="P165" s="651"/>
      <c r="Q165" s="651"/>
      <c r="R165" s="651"/>
      <c r="S165" s="651"/>
      <c r="T165" s="651"/>
      <c r="U165" s="651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63"/>
    </row>
    <row r="166" spans="2:34" ht="15" customHeight="1" x14ac:dyDescent="0.2">
      <c r="B166" s="677"/>
      <c r="AH166" s="675"/>
    </row>
    <row r="167" spans="2:34" ht="15" customHeight="1" x14ac:dyDescent="0.2">
      <c r="B167" s="676"/>
      <c r="C167" s="660"/>
      <c r="D167" s="660"/>
      <c r="E167" s="660"/>
      <c r="F167" s="660"/>
      <c r="G167" s="660"/>
      <c r="H167" s="660"/>
      <c r="I167" s="660"/>
      <c r="J167" s="660"/>
      <c r="K167" s="660"/>
      <c r="L167" s="660"/>
      <c r="M167" s="660"/>
      <c r="N167" s="660"/>
      <c r="O167" s="660"/>
      <c r="P167" s="660"/>
      <c r="Q167" s="660"/>
      <c r="R167" s="660"/>
      <c r="S167" s="660"/>
      <c r="T167" s="660"/>
      <c r="U167" s="660"/>
      <c r="V167" s="660"/>
      <c r="W167" s="660"/>
      <c r="X167" s="660"/>
      <c r="Y167" s="660"/>
      <c r="Z167" s="660"/>
      <c r="AA167" s="660"/>
      <c r="AB167" s="660"/>
      <c r="AC167" s="660"/>
      <c r="AD167" s="660"/>
      <c r="AE167" s="660"/>
      <c r="AF167" s="660"/>
      <c r="AG167" s="660"/>
      <c r="AH167" s="673"/>
    </row>
    <row r="168" spans="2:34" ht="15" customHeight="1" x14ac:dyDescent="0.2">
      <c r="B168" s="667"/>
      <c r="C168" s="658" t="s">
        <v>1148</v>
      </c>
      <c r="D168" s="654"/>
      <c r="E168" s="654"/>
      <c r="F168" s="654"/>
      <c r="G168" s="654"/>
      <c r="H168" s="654"/>
      <c r="I168" s="654"/>
      <c r="J168" s="654"/>
      <c r="K168" s="654"/>
      <c r="L168" s="654"/>
      <c r="M168" s="654"/>
      <c r="N168" s="654"/>
      <c r="O168" s="654"/>
      <c r="P168" s="654"/>
      <c r="Q168" s="654"/>
      <c r="R168" s="654"/>
      <c r="S168" s="654"/>
      <c r="T168" s="654"/>
      <c r="U168" s="654"/>
      <c r="V168" s="654"/>
      <c r="W168" s="654"/>
      <c r="X168" s="654"/>
      <c r="Y168" s="654"/>
      <c r="Z168" s="654"/>
      <c r="AA168" s="654"/>
      <c r="AB168" s="654"/>
      <c r="AC168" s="654"/>
      <c r="AD168" s="657" t="s">
        <v>1087</v>
      </c>
      <c r="AE168" s="657"/>
      <c r="AF168" s="657"/>
      <c r="AG168" s="657"/>
      <c r="AH168" s="665"/>
    </row>
    <row r="169" spans="2:34" ht="15" customHeight="1" x14ac:dyDescent="0.2">
      <c r="B169" s="667"/>
      <c r="C169" s="654"/>
      <c r="D169" s="654" t="s">
        <v>1092</v>
      </c>
      <c r="E169" s="654" t="s">
        <v>1147</v>
      </c>
      <c r="F169" s="654"/>
      <c r="G169" s="654"/>
      <c r="H169" s="654"/>
      <c r="I169" s="654"/>
      <c r="J169" s="654"/>
      <c r="K169" s="654"/>
      <c r="L169" s="654"/>
      <c r="M169" s="654"/>
      <c r="N169" s="654"/>
      <c r="O169" s="654"/>
      <c r="P169" s="654"/>
      <c r="Q169" s="654"/>
      <c r="R169" s="654"/>
      <c r="S169" s="654"/>
      <c r="T169" s="654"/>
      <c r="U169" s="654"/>
      <c r="V169" s="654"/>
      <c r="W169" s="654"/>
      <c r="X169" s="654"/>
      <c r="Y169" s="654"/>
      <c r="Z169" s="654"/>
      <c r="AA169" s="654"/>
      <c r="AB169" s="654"/>
      <c r="AC169" s="654"/>
      <c r="AD169" s="654"/>
      <c r="AE169" s="654"/>
      <c r="AF169" s="654"/>
      <c r="AG169" s="654"/>
      <c r="AH169" s="665"/>
    </row>
    <row r="170" spans="2:34" ht="15" customHeight="1" x14ac:dyDescent="0.2">
      <c r="B170" s="667"/>
      <c r="C170" s="654"/>
      <c r="D170" s="654"/>
      <c r="E170" s="654" t="s">
        <v>1146</v>
      </c>
      <c r="F170" s="654"/>
      <c r="G170" s="654"/>
      <c r="H170" s="654"/>
      <c r="I170" s="654"/>
      <c r="J170" s="654"/>
      <c r="K170" s="654"/>
      <c r="L170" s="654"/>
      <c r="M170" s="654"/>
      <c r="N170" s="654"/>
      <c r="O170" s="654"/>
      <c r="P170" s="654"/>
      <c r="Q170" s="654"/>
      <c r="R170" s="654"/>
      <c r="S170" s="654"/>
      <c r="T170" s="654"/>
      <c r="U170" s="654"/>
      <c r="V170" s="654"/>
      <c r="W170" s="654"/>
      <c r="X170" s="654"/>
      <c r="Y170" s="654"/>
      <c r="Z170" s="654"/>
      <c r="AA170" s="654"/>
      <c r="AB170" s="654"/>
      <c r="AC170" s="654"/>
      <c r="AD170" s="654"/>
      <c r="AE170" s="654"/>
      <c r="AF170" s="654"/>
      <c r="AG170" s="654"/>
      <c r="AH170" s="665"/>
    </row>
    <row r="171" spans="2:34" ht="15" customHeight="1" x14ac:dyDescent="0.2">
      <c r="B171" s="667"/>
      <c r="C171" s="654"/>
      <c r="D171" s="654" t="s">
        <v>1096</v>
      </c>
      <c r="E171" s="654" t="s">
        <v>1145</v>
      </c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65"/>
    </row>
    <row r="172" spans="2:34" ht="15" customHeight="1" x14ac:dyDescent="0.2">
      <c r="B172" s="667"/>
      <c r="C172" s="654"/>
      <c r="D172" s="654"/>
      <c r="E172" s="654" t="s">
        <v>1144</v>
      </c>
      <c r="F172" s="654"/>
      <c r="G172" s="654"/>
      <c r="H172" s="654"/>
      <c r="I172" s="654"/>
      <c r="J172" s="654"/>
      <c r="K172" s="654"/>
      <c r="L172" s="654"/>
      <c r="M172" s="654"/>
      <c r="N172" s="654"/>
      <c r="O172" s="654"/>
      <c r="P172" s="654"/>
      <c r="Q172" s="654"/>
      <c r="R172" s="654"/>
      <c r="S172" s="654"/>
      <c r="T172" s="654"/>
      <c r="U172" s="654"/>
      <c r="V172" s="654"/>
      <c r="W172" s="654"/>
      <c r="X172" s="654"/>
      <c r="Y172" s="654"/>
      <c r="Z172" s="654"/>
      <c r="AA172" s="654"/>
      <c r="AB172" s="654"/>
      <c r="AC172" s="654"/>
      <c r="AD172" s="654"/>
      <c r="AE172" s="654"/>
      <c r="AF172" s="654"/>
      <c r="AG172" s="654"/>
      <c r="AH172" s="665"/>
    </row>
    <row r="173" spans="2:34" ht="15" customHeight="1" x14ac:dyDescent="0.2">
      <c r="B173" s="667"/>
      <c r="C173" s="654"/>
      <c r="D173" s="654"/>
      <c r="E173" s="654" t="s">
        <v>1143</v>
      </c>
      <c r="F173" s="654"/>
      <c r="G173" s="654"/>
      <c r="H173" s="654"/>
      <c r="I173" s="654"/>
      <c r="J173" s="654"/>
      <c r="K173" s="654"/>
      <c r="L173" s="654"/>
      <c r="M173" s="654"/>
      <c r="N173" s="654"/>
      <c r="O173" s="654"/>
      <c r="P173" s="654"/>
      <c r="Q173" s="654"/>
      <c r="R173" s="654"/>
      <c r="S173" s="654"/>
      <c r="T173" s="654"/>
      <c r="U173" s="654"/>
      <c r="V173" s="654"/>
      <c r="W173" s="654"/>
      <c r="X173" s="654"/>
      <c r="Y173" s="654"/>
      <c r="Z173" s="654"/>
      <c r="AA173" s="654"/>
      <c r="AB173" s="654"/>
      <c r="AC173" s="654"/>
      <c r="AD173" s="654"/>
      <c r="AE173" s="654"/>
      <c r="AF173" s="654"/>
      <c r="AG173" s="654"/>
      <c r="AH173" s="665"/>
    </row>
    <row r="174" spans="2:34" ht="15" customHeight="1" x14ac:dyDescent="0.2">
      <c r="B174" s="668"/>
      <c r="C174" s="654"/>
      <c r="D174" s="654" t="s">
        <v>1088</v>
      </c>
      <c r="E174" s="654" t="s">
        <v>1142</v>
      </c>
      <c r="F174" s="654"/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65"/>
    </row>
    <row r="175" spans="2:34" ht="15" customHeight="1" x14ac:dyDescent="0.2">
      <c r="B175" s="668"/>
      <c r="C175" s="654"/>
      <c r="D175" s="654"/>
      <c r="E175" s="654" t="s">
        <v>1141</v>
      </c>
      <c r="F175" s="654" t="s">
        <v>1140</v>
      </c>
      <c r="G175" s="654"/>
      <c r="H175" s="654"/>
      <c r="I175" s="654"/>
      <c r="J175" s="654"/>
      <c r="K175" s="654"/>
      <c r="L175" s="654"/>
      <c r="M175" s="654"/>
      <c r="N175" s="654" t="s">
        <v>1139</v>
      </c>
      <c r="O175" s="654"/>
      <c r="P175" s="654"/>
      <c r="Q175" s="654"/>
      <c r="R175" s="654"/>
      <c r="S175" s="654"/>
      <c r="T175" s="654"/>
      <c r="U175" s="654"/>
      <c r="V175" s="654"/>
      <c r="W175" s="654"/>
      <c r="X175" s="654"/>
      <c r="Y175" s="654"/>
      <c r="Z175" s="654"/>
      <c r="AA175" s="654"/>
      <c r="AB175" s="654"/>
      <c r="AC175" s="654"/>
      <c r="AD175" s="654"/>
      <c r="AE175" s="654"/>
      <c r="AF175" s="654"/>
      <c r="AG175" s="654"/>
      <c r="AH175" s="665"/>
    </row>
    <row r="176" spans="2:34" ht="15" customHeight="1" x14ac:dyDescent="0.2">
      <c r="B176" s="668"/>
      <c r="C176" s="654"/>
      <c r="D176" s="654"/>
      <c r="E176" s="654"/>
      <c r="F176" s="654"/>
      <c r="G176" s="654"/>
      <c r="H176" s="654"/>
      <c r="I176" s="654"/>
      <c r="J176" s="654"/>
      <c r="K176" s="654"/>
      <c r="L176" s="654"/>
      <c r="M176" s="654"/>
      <c r="N176" s="654" t="s">
        <v>1138</v>
      </c>
      <c r="O176" s="654"/>
      <c r="P176" s="654"/>
      <c r="Q176" s="654"/>
      <c r="R176" s="654"/>
      <c r="S176" s="654"/>
      <c r="T176" s="654"/>
      <c r="U176" s="654"/>
      <c r="V176" s="654"/>
      <c r="W176" s="654"/>
      <c r="X176" s="654"/>
      <c r="Y176" s="654"/>
      <c r="Z176" s="654"/>
      <c r="AA176" s="654"/>
      <c r="AB176" s="654"/>
      <c r="AC176" s="654"/>
      <c r="AD176" s="654"/>
      <c r="AE176" s="654"/>
      <c r="AF176" s="654"/>
      <c r="AG176" s="654"/>
      <c r="AH176" s="665"/>
    </row>
    <row r="177" spans="2:34" ht="15" customHeight="1" x14ac:dyDescent="0.2">
      <c r="B177" s="668"/>
      <c r="C177" s="654"/>
      <c r="D177" s="654"/>
      <c r="E177" s="654"/>
      <c r="F177" s="654"/>
      <c r="G177" s="654"/>
      <c r="H177" s="654"/>
      <c r="I177" s="654"/>
      <c r="J177" s="654"/>
      <c r="K177" s="654"/>
      <c r="L177" s="654"/>
      <c r="M177" s="654"/>
      <c r="N177" s="654" t="s">
        <v>1137</v>
      </c>
      <c r="O177" s="654"/>
      <c r="P177" s="654"/>
      <c r="Q177" s="654"/>
      <c r="R177" s="654"/>
      <c r="S177" s="654"/>
      <c r="T177" s="654"/>
      <c r="U177" s="654"/>
      <c r="V177" s="654"/>
      <c r="W177" s="654"/>
      <c r="X177" s="654"/>
      <c r="Y177" s="654"/>
      <c r="Z177" s="654"/>
      <c r="AA177" s="654"/>
      <c r="AB177" s="654"/>
      <c r="AC177" s="654"/>
      <c r="AD177" s="654"/>
      <c r="AE177" s="654"/>
      <c r="AF177" s="654"/>
      <c r="AG177" s="654"/>
      <c r="AH177" s="665"/>
    </row>
    <row r="178" spans="2:34" ht="15" customHeight="1" x14ac:dyDescent="0.2">
      <c r="B178" s="668"/>
      <c r="C178" s="654"/>
      <c r="D178" s="654"/>
      <c r="E178" s="654" t="s">
        <v>1136</v>
      </c>
      <c r="F178" s="654" t="s">
        <v>1135</v>
      </c>
      <c r="G178" s="654"/>
      <c r="H178" s="654"/>
      <c r="I178" s="654"/>
      <c r="J178" s="654"/>
      <c r="K178" s="654"/>
      <c r="L178" s="654"/>
      <c r="M178" s="654"/>
      <c r="N178" s="654" t="s">
        <v>1134</v>
      </c>
      <c r="O178" s="654"/>
      <c r="P178" s="654"/>
      <c r="Q178" s="654"/>
      <c r="R178" s="654"/>
      <c r="S178" s="654"/>
      <c r="T178" s="654"/>
      <c r="U178" s="654"/>
      <c r="V178" s="654"/>
      <c r="W178" s="654"/>
      <c r="X178" s="654"/>
      <c r="Y178" s="654"/>
      <c r="Z178" s="654"/>
      <c r="AA178" s="654"/>
      <c r="AB178" s="654"/>
      <c r="AC178" s="654"/>
      <c r="AD178" s="654"/>
      <c r="AE178" s="654"/>
      <c r="AF178" s="654"/>
      <c r="AG178" s="654"/>
      <c r="AH178" s="665"/>
    </row>
    <row r="179" spans="2:34" ht="15" customHeight="1" x14ac:dyDescent="0.2">
      <c r="B179" s="668"/>
      <c r="C179" s="654"/>
      <c r="D179" s="654"/>
      <c r="E179" s="654"/>
      <c r="F179" s="654"/>
      <c r="G179" s="654"/>
      <c r="H179" s="654"/>
      <c r="I179" s="654"/>
      <c r="J179" s="654"/>
      <c r="K179" s="654"/>
      <c r="L179" s="654"/>
      <c r="M179" s="654"/>
      <c r="N179" s="654" t="s">
        <v>1133</v>
      </c>
      <c r="O179" s="654"/>
      <c r="P179" s="654"/>
      <c r="Q179" s="654"/>
      <c r="R179" s="654"/>
      <c r="S179" s="654"/>
      <c r="T179" s="654"/>
      <c r="U179" s="654"/>
      <c r="V179" s="654"/>
      <c r="W179" s="654"/>
      <c r="X179" s="654"/>
      <c r="Y179" s="654"/>
      <c r="Z179" s="654"/>
      <c r="AA179" s="654"/>
      <c r="AB179" s="654"/>
      <c r="AC179" s="654"/>
      <c r="AD179" s="654"/>
      <c r="AE179" s="654"/>
      <c r="AF179" s="654"/>
      <c r="AG179" s="654"/>
      <c r="AH179" s="665"/>
    </row>
    <row r="180" spans="2:34" ht="15" customHeight="1" x14ac:dyDescent="0.2">
      <c r="B180" s="668"/>
      <c r="C180" s="654"/>
      <c r="D180" s="654"/>
      <c r="E180" s="654"/>
      <c r="F180" s="654"/>
      <c r="G180" s="654"/>
      <c r="H180" s="654"/>
      <c r="I180" s="654"/>
      <c r="J180" s="654"/>
      <c r="K180" s="654"/>
      <c r="L180" s="654"/>
      <c r="M180" s="654"/>
      <c r="N180" s="654" t="s">
        <v>1132</v>
      </c>
      <c r="O180" s="654"/>
      <c r="P180" s="654"/>
      <c r="Q180" s="654"/>
      <c r="R180" s="654"/>
      <c r="S180" s="654"/>
      <c r="T180" s="654"/>
      <c r="U180" s="654"/>
      <c r="V180" s="654"/>
      <c r="W180" s="654"/>
      <c r="X180" s="654"/>
      <c r="Y180" s="654"/>
      <c r="Z180" s="654"/>
      <c r="AA180" s="654"/>
      <c r="AB180" s="654"/>
      <c r="AC180" s="654"/>
      <c r="AD180" s="654"/>
      <c r="AE180" s="654"/>
      <c r="AF180" s="654"/>
      <c r="AG180" s="654"/>
      <c r="AH180" s="665"/>
    </row>
    <row r="181" spans="2:34" ht="15" customHeight="1" x14ac:dyDescent="0.2">
      <c r="B181" s="668"/>
      <c r="C181" s="654"/>
      <c r="D181" s="654"/>
      <c r="E181" s="654"/>
      <c r="F181" s="654"/>
      <c r="G181" s="654"/>
      <c r="H181" s="654"/>
      <c r="I181" s="654"/>
      <c r="J181" s="654"/>
      <c r="K181" s="654"/>
      <c r="L181" s="654"/>
      <c r="M181" s="654"/>
      <c r="N181" s="654" t="s">
        <v>1131</v>
      </c>
      <c r="O181" s="654"/>
      <c r="P181" s="654"/>
      <c r="Q181" s="654"/>
      <c r="R181" s="654"/>
      <c r="S181" s="654"/>
      <c r="T181" s="654"/>
      <c r="U181" s="654"/>
      <c r="V181" s="654"/>
      <c r="W181" s="654"/>
      <c r="X181" s="654"/>
      <c r="Y181" s="654"/>
      <c r="Z181" s="654"/>
      <c r="AA181" s="654"/>
      <c r="AB181" s="654"/>
      <c r="AC181" s="654"/>
      <c r="AD181" s="654"/>
      <c r="AE181" s="654"/>
      <c r="AF181" s="654"/>
      <c r="AG181" s="654"/>
      <c r="AH181" s="665"/>
    </row>
    <row r="182" spans="2:34" ht="15" customHeight="1" x14ac:dyDescent="0.2">
      <c r="B182" s="668"/>
      <c r="C182" s="654"/>
      <c r="D182" s="654"/>
      <c r="E182" s="654" t="s">
        <v>1130</v>
      </c>
      <c r="F182" s="741" t="s">
        <v>1362</v>
      </c>
      <c r="G182" s="654"/>
      <c r="H182" s="654"/>
      <c r="I182" s="654"/>
      <c r="J182" s="654"/>
      <c r="K182" s="654"/>
      <c r="L182" s="654"/>
      <c r="M182" s="654"/>
      <c r="N182" s="654"/>
      <c r="O182" s="654"/>
      <c r="P182" s="654"/>
      <c r="Q182" s="654"/>
      <c r="R182" s="654"/>
      <c r="S182" s="654"/>
      <c r="T182" s="654"/>
      <c r="U182" s="654"/>
      <c r="V182" s="654"/>
      <c r="W182" s="654"/>
      <c r="X182" s="654"/>
      <c r="Y182" s="654"/>
      <c r="Z182" s="654"/>
      <c r="AA182" s="654"/>
      <c r="AB182" s="654"/>
      <c r="AC182" s="654"/>
      <c r="AD182" s="654"/>
      <c r="AE182" s="654"/>
      <c r="AF182" s="654"/>
      <c r="AG182" s="654"/>
      <c r="AH182" s="665"/>
    </row>
    <row r="183" spans="2:34" ht="15" customHeight="1" x14ac:dyDescent="0.2">
      <c r="B183" s="671"/>
      <c r="C183" s="651"/>
      <c r="D183" s="651"/>
      <c r="E183" s="651"/>
      <c r="F183" s="651"/>
      <c r="G183" s="651"/>
      <c r="H183" s="651"/>
      <c r="I183" s="651"/>
      <c r="J183" s="651"/>
      <c r="K183" s="651"/>
      <c r="L183" s="651"/>
      <c r="M183" s="651"/>
      <c r="N183" s="651"/>
      <c r="O183" s="651"/>
      <c r="P183" s="651"/>
      <c r="Q183" s="651"/>
      <c r="R183" s="651"/>
      <c r="S183" s="651"/>
      <c r="T183" s="651"/>
      <c r="U183" s="651"/>
      <c r="V183" s="651"/>
      <c r="W183" s="651"/>
      <c r="X183" s="651"/>
      <c r="Y183" s="651"/>
      <c r="Z183" s="651"/>
      <c r="AA183" s="651"/>
      <c r="AB183" s="651"/>
      <c r="AC183" s="651"/>
      <c r="AD183" s="651"/>
      <c r="AE183" s="651"/>
      <c r="AF183" s="651"/>
      <c r="AG183" s="651"/>
      <c r="AH183" s="663"/>
    </row>
    <row r="184" spans="2:34" ht="15" customHeight="1" x14ac:dyDescent="0.2">
      <c r="B184" s="648"/>
      <c r="AH184" s="675"/>
    </row>
    <row r="185" spans="2:34" ht="15" customHeight="1" x14ac:dyDescent="0.2">
      <c r="B185" s="674"/>
      <c r="C185" s="660"/>
      <c r="D185" s="660"/>
      <c r="E185" s="660"/>
      <c r="F185" s="660"/>
      <c r="G185" s="660"/>
      <c r="H185" s="660"/>
      <c r="I185" s="660"/>
      <c r="J185" s="660"/>
      <c r="K185" s="660"/>
      <c r="L185" s="660"/>
      <c r="M185" s="660"/>
      <c r="N185" s="660"/>
      <c r="O185" s="660"/>
      <c r="P185" s="660"/>
      <c r="Q185" s="660"/>
      <c r="R185" s="660"/>
      <c r="S185" s="660"/>
      <c r="T185" s="660"/>
      <c r="U185" s="660"/>
      <c r="V185" s="660"/>
      <c r="W185" s="660"/>
      <c r="X185" s="660"/>
      <c r="Y185" s="660"/>
      <c r="Z185" s="660"/>
      <c r="AA185" s="660"/>
      <c r="AB185" s="660"/>
      <c r="AC185" s="660"/>
      <c r="AD185" s="660"/>
      <c r="AE185" s="660"/>
      <c r="AF185" s="660"/>
      <c r="AG185" s="660"/>
      <c r="AH185" s="673"/>
    </row>
    <row r="186" spans="2:34" ht="15" customHeight="1" x14ac:dyDescent="0.2">
      <c r="B186" s="668"/>
      <c r="C186" s="658" t="s">
        <v>1129</v>
      </c>
      <c r="D186" s="654"/>
      <c r="E186" s="654"/>
      <c r="F186" s="654"/>
      <c r="G186" s="654"/>
      <c r="H186" s="654"/>
      <c r="I186" s="654"/>
      <c r="J186" s="654"/>
      <c r="K186" s="654"/>
      <c r="L186" s="654"/>
      <c r="M186" s="654"/>
      <c r="N186" s="654"/>
      <c r="O186" s="654"/>
      <c r="P186" s="654"/>
      <c r="Q186" s="654"/>
      <c r="R186" s="654"/>
      <c r="S186" s="654"/>
      <c r="T186" s="654"/>
      <c r="U186" s="654"/>
      <c r="V186" s="654"/>
      <c r="W186" s="654"/>
      <c r="X186" s="654"/>
      <c r="Y186" s="654"/>
      <c r="Z186" s="654"/>
      <c r="AA186" s="654"/>
      <c r="AB186" s="654"/>
      <c r="AC186" s="654"/>
      <c r="AD186" s="657" t="s">
        <v>1087</v>
      </c>
      <c r="AE186" s="657"/>
      <c r="AF186" s="657"/>
      <c r="AG186" s="657"/>
      <c r="AH186" s="665"/>
    </row>
    <row r="187" spans="2:34" ht="15" customHeight="1" x14ac:dyDescent="0.2">
      <c r="B187" s="668"/>
      <c r="C187" s="654"/>
      <c r="D187" s="654" t="s">
        <v>1092</v>
      </c>
      <c r="E187" s="654" t="s">
        <v>1128</v>
      </c>
      <c r="F187" s="654"/>
      <c r="G187" s="654"/>
      <c r="H187" s="654"/>
      <c r="I187" s="654"/>
      <c r="J187" s="654"/>
      <c r="K187" s="654"/>
      <c r="L187" s="654"/>
      <c r="M187" s="654"/>
      <c r="N187" s="654"/>
      <c r="O187" s="654"/>
      <c r="P187" s="654"/>
      <c r="Q187" s="654"/>
      <c r="R187" s="654"/>
      <c r="S187" s="654"/>
      <c r="T187" s="654"/>
      <c r="U187" s="654"/>
      <c r="V187" s="654"/>
      <c r="W187" s="654"/>
      <c r="X187" s="654"/>
      <c r="Y187" s="654"/>
      <c r="Z187" s="654"/>
      <c r="AA187" s="654"/>
      <c r="AB187" s="654"/>
      <c r="AC187" s="654"/>
      <c r="AD187" s="654"/>
      <c r="AE187" s="654"/>
      <c r="AF187" s="654"/>
      <c r="AG187" s="654"/>
      <c r="AH187" s="665"/>
    </row>
    <row r="188" spans="2:34" ht="15" customHeight="1" x14ac:dyDescent="0.2">
      <c r="B188" s="668"/>
      <c r="C188" s="654"/>
      <c r="D188" s="654"/>
      <c r="E188" s="654" t="s">
        <v>1100</v>
      </c>
      <c r="F188" s="654" t="s">
        <v>1127</v>
      </c>
      <c r="G188" s="654"/>
      <c r="H188" s="654"/>
      <c r="I188" s="654"/>
      <c r="J188" s="654"/>
      <c r="K188" s="654"/>
      <c r="L188" s="654"/>
      <c r="M188" s="654"/>
      <c r="N188" s="654"/>
      <c r="O188" s="654"/>
      <c r="P188" s="654"/>
      <c r="Q188" s="654"/>
      <c r="R188" s="654"/>
      <c r="S188" s="654"/>
      <c r="T188" s="654"/>
      <c r="U188" s="654"/>
      <c r="V188" s="654"/>
      <c r="W188" s="654"/>
      <c r="X188" s="654"/>
      <c r="Y188" s="654"/>
      <c r="Z188" s="654"/>
      <c r="AA188" s="654"/>
      <c r="AB188" s="654"/>
      <c r="AC188" s="654"/>
      <c r="AD188" s="654"/>
      <c r="AE188" s="654"/>
      <c r="AF188" s="654"/>
      <c r="AG188" s="654"/>
      <c r="AH188" s="665"/>
    </row>
    <row r="189" spans="2:34" ht="15" customHeight="1" x14ac:dyDescent="0.2">
      <c r="B189" s="668"/>
      <c r="C189" s="654"/>
      <c r="D189" s="654"/>
      <c r="E189" s="654" t="s">
        <v>1097</v>
      </c>
      <c r="F189" s="654" t="s">
        <v>1126</v>
      </c>
      <c r="G189" s="654"/>
      <c r="H189" s="654"/>
      <c r="I189" s="654"/>
      <c r="J189" s="654"/>
      <c r="K189" s="654"/>
      <c r="L189" s="654"/>
      <c r="M189" s="654"/>
      <c r="N189" s="654"/>
      <c r="O189" s="654"/>
      <c r="P189" s="654"/>
      <c r="Q189" s="654"/>
      <c r="R189" s="654"/>
      <c r="S189" s="654"/>
      <c r="T189" s="654"/>
      <c r="U189" s="654"/>
      <c r="V189" s="654"/>
      <c r="W189" s="654"/>
      <c r="X189" s="654"/>
      <c r="Y189" s="654"/>
      <c r="Z189" s="654"/>
      <c r="AA189" s="654"/>
      <c r="AB189" s="654"/>
      <c r="AC189" s="654"/>
      <c r="AD189" s="654"/>
      <c r="AE189" s="654"/>
      <c r="AF189" s="654"/>
      <c r="AG189" s="654"/>
      <c r="AH189" s="665"/>
    </row>
    <row r="190" spans="2:34" ht="15" customHeight="1" x14ac:dyDescent="0.2">
      <c r="B190" s="668"/>
      <c r="C190" s="654"/>
      <c r="D190" s="654" t="s">
        <v>1096</v>
      </c>
      <c r="E190" s="666" t="s">
        <v>1125</v>
      </c>
      <c r="F190" s="654"/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654"/>
      <c r="R190" s="654"/>
      <c r="S190" s="654"/>
      <c r="T190" s="654"/>
      <c r="U190" s="654"/>
      <c r="V190" s="654"/>
      <c r="W190" s="654"/>
      <c r="X190" s="654"/>
      <c r="Y190" s="654"/>
      <c r="Z190" s="654"/>
      <c r="AA190" s="654"/>
      <c r="AB190" s="654"/>
      <c r="AC190" s="654"/>
      <c r="AD190" s="654"/>
      <c r="AE190" s="654"/>
      <c r="AF190" s="654"/>
      <c r="AG190" s="654"/>
      <c r="AH190" s="665"/>
    </row>
    <row r="191" spans="2:34" ht="15" customHeight="1" x14ac:dyDescent="0.2">
      <c r="B191" s="656"/>
      <c r="C191" s="654"/>
      <c r="D191" s="654"/>
      <c r="E191" s="666" t="s">
        <v>1111</v>
      </c>
      <c r="F191" s="666" t="s">
        <v>1124</v>
      </c>
      <c r="G191" s="666"/>
      <c r="H191" s="666"/>
      <c r="I191" s="666"/>
      <c r="J191" s="654"/>
      <c r="K191" s="654"/>
      <c r="L191" s="666"/>
      <c r="M191" s="666"/>
      <c r="N191" s="666"/>
      <c r="O191" s="666"/>
      <c r="P191" s="666"/>
      <c r="Q191" s="666"/>
      <c r="R191" s="666"/>
      <c r="S191" s="666"/>
      <c r="T191" s="666"/>
      <c r="U191" s="666"/>
      <c r="V191" s="666"/>
      <c r="W191" s="666"/>
      <c r="X191" s="666"/>
      <c r="Y191" s="666"/>
      <c r="Z191" s="666"/>
      <c r="AA191" s="666"/>
      <c r="AB191" s="666"/>
      <c r="AC191" s="666"/>
      <c r="AD191" s="666"/>
      <c r="AE191" s="666"/>
      <c r="AF191" s="666"/>
      <c r="AG191" s="666"/>
      <c r="AH191" s="653"/>
    </row>
    <row r="192" spans="2:34" ht="15" customHeight="1" x14ac:dyDescent="0.2">
      <c r="B192" s="656"/>
      <c r="C192" s="654"/>
      <c r="D192" s="654"/>
      <c r="E192" s="666"/>
      <c r="F192" s="666" t="s">
        <v>1123</v>
      </c>
      <c r="G192" s="666"/>
      <c r="H192" s="666"/>
      <c r="I192" s="666"/>
      <c r="J192" s="654"/>
      <c r="K192" s="654"/>
      <c r="L192" s="666"/>
      <c r="M192" s="666"/>
      <c r="N192" s="666"/>
      <c r="O192" s="666"/>
      <c r="P192" s="666"/>
      <c r="Q192" s="666"/>
      <c r="R192" s="666"/>
      <c r="S192" s="666"/>
      <c r="T192" s="666"/>
      <c r="U192" s="666"/>
      <c r="V192" s="666"/>
      <c r="W192" s="666"/>
      <c r="X192" s="666"/>
      <c r="Y192" s="666"/>
      <c r="Z192" s="666"/>
      <c r="AA192" s="666"/>
      <c r="AB192" s="666"/>
      <c r="AC192" s="666"/>
      <c r="AD192" s="666"/>
      <c r="AE192" s="666"/>
      <c r="AF192" s="666"/>
      <c r="AG192" s="666"/>
      <c r="AH192" s="653"/>
    </row>
    <row r="193" spans="2:34" ht="15" customHeight="1" x14ac:dyDescent="0.2">
      <c r="B193" s="656"/>
      <c r="C193" s="654"/>
      <c r="D193" s="654"/>
      <c r="E193" s="666" t="s">
        <v>1109</v>
      </c>
      <c r="F193" s="666" t="s">
        <v>1122</v>
      </c>
      <c r="G193" s="666"/>
      <c r="H193" s="666"/>
      <c r="I193" s="666"/>
      <c r="J193" s="654"/>
      <c r="K193" s="654"/>
      <c r="L193" s="666"/>
      <c r="M193" s="666"/>
      <c r="N193" s="666"/>
      <c r="O193" s="666"/>
      <c r="P193" s="666"/>
      <c r="Q193" s="666"/>
      <c r="R193" s="666"/>
      <c r="S193" s="666"/>
      <c r="T193" s="666"/>
      <c r="U193" s="666"/>
      <c r="V193" s="666"/>
      <c r="W193" s="666"/>
      <c r="X193" s="666"/>
      <c r="Y193" s="666"/>
      <c r="Z193" s="666"/>
      <c r="AA193" s="666"/>
      <c r="AB193" s="666"/>
      <c r="AC193" s="666"/>
      <c r="AD193" s="666"/>
      <c r="AE193" s="666"/>
      <c r="AF193" s="666"/>
      <c r="AG193" s="666"/>
      <c r="AH193" s="653"/>
    </row>
    <row r="194" spans="2:34" ht="15" customHeight="1" x14ac:dyDescent="0.2">
      <c r="B194" s="656"/>
      <c r="C194" s="654"/>
      <c r="D194" s="654"/>
      <c r="E194" s="666"/>
      <c r="F194" s="666" t="s">
        <v>1121</v>
      </c>
      <c r="G194" s="666"/>
      <c r="H194" s="666"/>
      <c r="I194" s="666"/>
      <c r="J194" s="654"/>
      <c r="K194" s="654"/>
      <c r="L194" s="666"/>
      <c r="M194" s="666"/>
      <c r="N194" s="666"/>
      <c r="O194" s="666"/>
      <c r="P194" s="666"/>
      <c r="Q194" s="666"/>
      <c r="R194" s="666"/>
      <c r="S194" s="666"/>
      <c r="T194" s="666"/>
      <c r="U194" s="666"/>
      <c r="V194" s="666"/>
      <c r="W194" s="666"/>
      <c r="X194" s="666"/>
      <c r="Y194" s="666"/>
      <c r="Z194" s="666"/>
      <c r="AA194" s="666"/>
      <c r="AB194" s="666"/>
      <c r="AC194" s="666"/>
      <c r="AD194" s="666"/>
      <c r="AE194" s="666"/>
      <c r="AF194" s="666"/>
      <c r="AG194" s="666"/>
      <c r="AH194" s="653"/>
    </row>
    <row r="195" spans="2:34" ht="15" customHeight="1" x14ac:dyDescent="0.2">
      <c r="B195" s="656"/>
      <c r="C195" s="654"/>
      <c r="D195" s="654"/>
      <c r="E195" s="666"/>
      <c r="F195" s="666" t="s">
        <v>1120</v>
      </c>
      <c r="G195" s="666"/>
      <c r="H195" s="666"/>
      <c r="I195" s="666"/>
      <c r="J195" s="654"/>
      <c r="K195" s="654"/>
      <c r="L195" s="666"/>
      <c r="M195" s="666"/>
      <c r="N195" s="666"/>
      <c r="O195" s="666"/>
      <c r="P195" s="666"/>
      <c r="Q195" s="666"/>
      <c r="R195" s="666"/>
      <c r="S195" s="666"/>
      <c r="T195" s="666"/>
      <c r="U195" s="666"/>
      <c r="V195" s="666"/>
      <c r="W195" s="666"/>
      <c r="X195" s="666"/>
      <c r="Y195" s="666"/>
      <c r="Z195" s="666"/>
      <c r="AA195" s="666"/>
      <c r="AB195" s="666"/>
      <c r="AC195" s="666"/>
      <c r="AD195" s="666"/>
      <c r="AE195" s="666"/>
      <c r="AF195" s="666"/>
      <c r="AG195" s="666"/>
      <c r="AH195" s="653"/>
    </row>
    <row r="196" spans="2:34" ht="15" customHeight="1" x14ac:dyDescent="0.2">
      <c r="B196" s="656"/>
      <c r="C196" s="654"/>
      <c r="D196" s="654"/>
      <c r="E196" s="666" t="s">
        <v>1106</v>
      </c>
      <c r="F196" s="666" t="s">
        <v>1118</v>
      </c>
      <c r="G196" s="666"/>
      <c r="H196" s="666"/>
      <c r="I196" s="666"/>
      <c r="J196" s="654"/>
      <c r="K196" s="654"/>
      <c r="L196" s="666"/>
      <c r="M196" s="666"/>
      <c r="N196" s="666"/>
      <c r="O196" s="666"/>
      <c r="P196" s="666"/>
      <c r="Q196" s="666"/>
      <c r="R196" s="666"/>
      <c r="S196" s="666"/>
      <c r="T196" s="666"/>
      <c r="U196" s="666"/>
      <c r="V196" s="666"/>
      <c r="W196" s="666"/>
      <c r="X196" s="666"/>
      <c r="Y196" s="666"/>
      <c r="Z196" s="666"/>
      <c r="AA196" s="666"/>
      <c r="AB196" s="666"/>
      <c r="AC196" s="666"/>
      <c r="AD196" s="666"/>
      <c r="AE196" s="666"/>
      <c r="AF196" s="666"/>
      <c r="AG196" s="666"/>
      <c r="AH196" s="653"/>
    </row>
    <row r="197" spans="2:34" ht="15" customHeight="1" x14ac:dyDescent="0.2">
      <c r="B197" s="656"/>
      <c r="C197" s="654"/>
      <c r="D197" s="654"/>
      <c r="E197" s="666"/>
      <c r="F197" s="666" t="s">
        <v>1117</v>
      </c>
      <c r="G197" s="666"/>
      <c r="H197" s="666"/>
      <c r="I197" s="666"/>
      <c r="J197" s="654"/>
      <c r="K197" s="654"/>
      <c r="L197" s="666"/>
      <c r="M197" s="666"/>
      <c r="N197" s="666"/>
      <c r="O197" s="666"/>
      <c r="P197" s="666"/>
      <c r="Q197" s="666"/>
      <c r="R197" s="666"/>
      <c r="S197" s="666"/>
      <c r="T197" s="666"/>
      <c r="U197" s="666"/>
      <c r="V197" s="666"/>
      <c r="W197" s="666"/>
      <c r="X197" s="666"/>
      <c r="Y197" s="666"/>
      <c r="Z197" s="666"/>
      <c r="AA197" s="666"/>
      <c r="AB197" s="666"/>
      <c r="AC197" s="666"/>
      <c r="AD197" s="666"/>
      <c r="AE197" s="666"/>
      <c r="AF197" s="666"/>
      <c r="AG197" s="666"/>
      <c r="AH197" s="653"/>
    </row>
    <row r="198" spans="2:34" ht="15" customHeight="1" x14ac:dyDescent="0.2">
      <c r="B198" s="656"/>
      <c r="C198" s="654"/>
      <c r="D198" s="654"/>
      <c r="E198" s="666" t="s">
        <v>1119</v>
      </c>
      <c r="F198" s="666" t="s">
        <v>1116</v>
      </c>
      <c r="G198" s="666"/>
      <c r="H198" s="666"/>
      <c r="I198" s="666"/>
      <c r="J198" s="654"/>
      <c r="K198" s="654"/>
      <c r="L198" s="666"/>
      <c r="M198" s="666"/>
      <c r="N198" s="666"/>
      <c r="O198" s="666"/>
      <c r="P198" s="666"/>
      <c r="Q198" s="666"/>
      <c r="R198" s="666"/>
      <c r="S198" s="666"/>
      <c r="T198" s="666"/>
      <c r="U198" s="666"/>
      <c r="V198" s="666"/>
      <c r="W198" s="666"/>
      <c r="X198" s="666"/>
      <c r="Y198" s="666"/>
      <c r="Z198" s="666"/>
      <c r="AA198" s="666"/>
      <c r="AB198" s="666"/>
      <c r="AC198" s="666"/>
      <c r="AD198" s="666"/>
      <c r="AE198" s="666"/>
      <c r="AF198" s="666"/>
      <c r="AG198" s="666"/>
      <c r="AH198" s="653"/>
    </row>
    <row r="199" spans="2:34" ht="15" customHeight="1" x14ac:dyDescent="0.2">
      <c r="B199" s="656"/>
      <c r="C199" s="654"/>
      <c r="D199" s="654"/>
      <c r="E199" s="666"/>
      <c r="F199" s="666" t="s">
        <v>1115</v>
      </c>
      <c r="G199" s="666"/>
      <c r="H199" s="666"/>
      <c r="I199" s="666"/>
      <c r="J199" s="654"/>
      <c r="K199" s="654"/>
      <c r="L199" s="666"/>
      <c r="M199" s="666"/>
      <c r="N199" s="666"/>
      <c r="O199" s="666"/>
      <c r="P199" s="666"/>
      <c r="Q199" s="666"/>
      <c r="R199" s="666"/>
      <c r="S199" s="666"/>
      <c r="T199" s="666"/>
      <c r="U199" s="666"/>
      <c r="V199" s="666"/>
      <c r="W199" s="666"/>
      <c r="X199" s="666"/>
      <c r="Y199" s="666"/>
      <c r="Z199" s="666"/>
      <c r="AA199" s="666"/>
      <c r="AB199" s="666"/>
      <c r="AC199" s="666"/>
      <c r="AD199" s="666"/>
      <c r="AE199" s="666"/>
      <c r="AF199" s="666"/>
      <c r="AG199" s="666"/>
      <c r="AH199" s="653"/>
    </row>
    <row r="200" spans="2:34" ht="15" customHeight="1" x14ac:dyDescent="0.2">
      <c r="B200" s="656"/>
      <c r="C200" s="654"/>
      <c r="D200" s="654"/>
      <c r="E200" s="654"/>
      <c r="F200" s="654"/>
      <c r="G200" s="654"/>
      <c r="H200" s="654"/>
      <c r="I200" s="654"/>
      <c r="J200" s="654"/>
      <c r="K200" s="654"/>
      <c r="L200" s="654"/>
      <c r="M200" s="654"/>
      <c r="N200" s="654"/>
      <c r="O200" s="654"/>
      <c r="P200" s="654"/>
      <c r="Q200" s="654"/>
      <c r="R200" s="654"/>
      <c r="S200" s="654"/>
      <c r="T200" s="654"/>
      <c r="U200" s="654"/>
      <c r="V200" s="654"/>
      <c r="W200" s="654"/>
      <c r="X200" s="654"/>
      <c r="Y200" s="654"/>
      <c r="Z200" s="654"/>
      <c r="AA200" s="654"/>
      <c r="AB200" s="654"/>
      <c r="AC200" s="654"/>
      <c r="AD200" s="654"/>
      <c r="AE200" s="654"/>
      <c r="AF200" s="654"/>
      <c r="AG200" s="654"/>
      <c r="AH200" s="653"/>
    </row>
    <row r="201" spans="2:34" ht="15" customHeight="1" x14ac:dyDescent="0.2">
      <c r="B201" s="656"/>
      <c r="C201" s="654"/>
      <c r="D201" s="654"/>
      <c r="E201" s="654"/>
      <c r="F201" s="654"/>
      <c r="G201" s="654"/>
      <c r="H201" s="654"/>
      <c r="I201" s="654"/>
      <c r="J201" s="654"/>
      <c r="K201" s="654"/>
      <c r="L201" s="654"/>
      <c r="M201" s="654"/>
      <c r="N201" s="654"/>
      <c r="O201" s="654"/>
      <c r="P201" s="654"/>
      <c r="Q201" s="654"/>
      <c r="R201" s="654"/>
      <c r="S201" s="654"/>
      <c r="T201" s="654"/>
      <c r="U201" s="654"/>
      <c r="V201" s="654"/>
      <c r="W201" s="654"/>
      <c r="X201" s="654"/>
      <c r="Y201" s="654"/>
      <c r="Z201" s="654"/>
      <c r="AA201" s="654"/>
      <c r="AB201" s="654"/>
      <c r="AC201" s="654"/>
      <c r="AD201" s="654"/>
      <c r="AE201" s="654"/>
      <c r="AF201" s="654"/>
      <c r="AG201" s="654"/>
      <c r="AH201" s="653"/>
    </row>
    <row r="202" spans="2:34" ht="15" customHeight="1" x14ac:dyDescent="0.2">
      <c r="B202" s="671"/>
      <c r="C202" s="651"/>
      <c r="D202" s="651"/>
      <c r="E202" s="651"/>
      <c r="F202" s="651"/>
      <c r="G202" s="651"/>
      <c r="H202" s="651"/>
      <c r="I202" s="651"/>
      <c r="J202" s="651"/>
      <c r="K202" s="651"/>
      <c r="L202" s="651"/>
      <c r="M202" s="651"/>
      <c r="N202" s="651"/>
      <c r="O202" s="651"/>
      <c r="P202" s="651"/>
      <c r="Q202" s="651"/>
      <c r="R202" s="651"/>
      <c r="S202" s="651"/>
      <c r="T202" s="651"/>
      <c r="U202" s="651"/>
      <c r="V202" s="651"/>
      <c r="W202" s="651"/>
      <c r="X202" s="651"/>
      <c r="Y202" s="651"/>
      <c r="Z202" s="651"/>
      <c r="AA202" s="651"/>
      <c r="AB202" s="651"/>
      <c r="AC202" s="651"/>
      <c r="AD202" s="651"/>
      <c r="AE202" s="651"/>
      <c r="AF202" s="651"/>
      <c r="AG202" s="651"/>
      <c r="AH202" s="663"/>
    </row>
    <row r="204" spans="2:34" ht="15" customHeight="1" x14ac:dyDescent="0.2">
      <c r="B204" s="661"/>
      <c r="C204" s="660"/>
      <c r="D204" s="660"/>
      <c r="E204" s="660"/>
      <c r="F204" s="660"/>
      <c r="G204" s="660"/>
      <c r="H204" s="660"/>
      <c r="I204" s="660"/>
      <c r="J204" s="660"/>
      <c r="K204" s="660"/>
      <c r="L204" s="660"/>
      <c r="M204" s="660"/>
      <c r="N204" s="660"/>
      <c r="O204" s="660"/>
      <c r="P204" s="660"/>
      <c r="Q204" s="660"/>
      <c r="R204" s="660"/>
      <c r="S204" s="660"/>
      <c r="T204" s="660"/>
      <c r="U204" s="660"/>
      <c r="V204" s="660"/>
      <c r="W204" s="660"/>
      <c r="X204" s="660"/>
      <c r="Y204" s="660"/>
      <c r="Z204" s="660"/>
      <c r="AA204" s="660"/>
      <c r="AB204" s="660"/>
      <c r="AC204" s="660"/>
      <c r="AD204" s="660"/>
      <c r="AE204" s="660"/>
      <c r="AF204" s="660"/>
      <c r="AG204" s="660"/>
      <c r="AH204" s="659"/>
    </row>
    <row r="205" spans="2:34" ht="15" customHeight="1" x14ac:dyDescent="0.2">
      <c r="B205" s="668"/>
      <c r="C205" s="658" t="s">
        <v>1114</v>
      </c>
      <c r="D205" s="654"/>
      <c r="E205" s="654"/>
      <c r="F205" s="654"/>
      <c r="G205" s="654"/>
      <c r="H205" s="654"/>
      <c r="I205" s="654"/>
      <c r="J205" s="654"/>
      <c r="K205" s="654"/>
      <c r="L205" s="654"/>
      <c r="M205" s="654"/>
      <c r="N205" s="654"/>
      <c r="O205" s="654"/>
      <c r="P205" s="654"/>
      <c r="Q205" s="654"/>
      <c r="R205" s="654"/>
      <c r="S205" s="654"/>
      <c r="T205" s="654"/>
      <c r="U205" s="654"/>
      <c r="V205" s="654"/>
      <c r="W205" s="654"/>
      <c r="X205" s="654"/>
      <c r="Y205" s="654"/>
      <c r="Z205" s="654"/>
      <c r="AA205" s="654"/>
      <c r="AB205" s="654"/>
      <c r="AC205" s="654"/>
      <c r="AD205" s="657" t="s">
        <v>1087</v>
      </c>
      <c r="AE205" s="657"/>
      <c r="AF205" s="657"/>
      <c r="AG205" s="657"/>
      <c r="AH205" s="665"/>
    </row>
    <row r="206" spans="2:34" ht="15" customHeight="1" x14ac:dyDescent="0.2">
      <c r="B206" s="667"/>
      <c r="C206" s="654"/>
      <c r="D206" s="666" t="s">
        <v>1092</v>
      </c>
      <c r="E206" s="666" t="s">
        <v>1113</v>
      </c>
      <c r="F206" s="670"/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654"/>
      <c r="R206" s="654"/>
      <c r="S206" s="654"/>
      <c r="T206" s="654"/>
      <c r="U206" s="654"/>
      <c r="V206" s="654"/>
      <c r="W206" s="654"/>
      <c r="X206" s="654"/>
      <c r="Y206" s="654"/>
      <c r="Z206" s="654"/>
      <c r="AA206" s="654"/>
      <c r="AB206" s="654"/>
      <c r="AC206" s="654"/>
      <c r="AD206" s="654"/>
      <c r="AE206" s="654"/>
      <c r="AF206" s="654"/>
      <c r="AG206" s="654"/>
      <c r="AH206" s="665"/>
    </row>
    <row r="207" spans="2:34" ht="15" customHeight="1" x14ac:dyDescent="0.2">
      <c r="B207" s="669"/>
      <c r="C207" s="666"/>
      <c r="D207" s="666" t="s">
        <v>1096</v>
      </c>
      <c r="E207" s="666" t="s">
        <v>1112</v>
      </c>
      <c r="F207" s="666"/>
      <c r="G207" s="666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666"/>
      <c r="V207" s="666"/>
      <c r="W207" s="666"/>
      <c r="X207" s="666"/>
      <c r="Y207" s="666"/>
      <c r="Z207" s="666"/>
      <c r="AA207" s="666"/>
      <c r="AB207" s="666"/>
      <c r="AC207" s="666"/>
      <c r="AD207" s="666"/>
      <c r="AE207" s="666"/>
      <c r="AF207" s="666"/>
      <c r="AG207" s="666"/>
      <c r="AH207" s="665"/>
    </row>
    <row r="208" spans="2:34" ht="15" customHeight="1" x14ac:dyDescent="0.2">
      <c r="B208" s="669"/>
      <c r="C208" s="666"/>
      <c r="D208" s="666"/>
      <c r="E208" s="666" t="s">
        <v>1111</v>
      </c>
      <c r="F208" s="666" t="s">
        <v>1110</v>
      </c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5"/>
    </row>
    <row r="209" spans="2:34" ht="15" customHeight="1" x14ac:dyDescent="0.2">
      <c r="B209" s="669"/>
      <c r="C209" s="666"/>
      <c r="D209" s="666"/>
      <c r="E209" s="666" t="s">
        <v>1109</v>
      </c>
      <c r="F209" s="666" t="s">
        <v>1108</v>
      </c>
      <c r="G209" s="666"/>
      <c r="H209" s="666"/>
      <c r="I209" s="666"/>
      <c r="J209" s="666"/>
      <c r="K209" s="666"/>
      <c r="L209" s="666"/>
      <c r="M209" s="666"/>
      <c r="N209" s="666"/>
      <c r="O209" s="666"/>
      <c r="P209" s="666"/>
      <c r="Q209" s="666"/>
      <c r="R209" s="666"/>
      <c r="S209" s="666"/>
      <c r="T209" s="666"/>
      <c r="U209" s="666"/>
      <c r="V209" s="666"/>
      <c r="W209" s="666"/>
      <c r="X209" s="666"/>
      <c r="Y209" s="666"/>
      <c r="Z209" s="666"/>
      <c r="AA209" s="666"/>
      <c r="AB209" s="666"/>
      <c r="AC209" s="666"/>
      <c r="AD209" s="666"/>
      <c r="AE209" s="666"/>
      <c r="AF209" s="666"/>
      <c r="AG209" s="666"/>
      <c r="AH209" s="665"/>
    </row>
    <row r="210" spans="2:34" ht="15" customHeight="1" x14ac:dyDescent="0.2">
      <c r="B210" s="669"/>
      <c r="C210" s="666"/>
      <c r="D210" s="666"/>
      <c r="E210" s="666"/>
      <c r="F210" s="666" t="s">
        <v>1107</v>
      </c>
      <c r="G210" s="666"/>
      <c r="H210" s="666"/>
      <c r="I210" s="666"/>
      <c r="J210" s="666"/>
      <c r="K210" s="666"/>
      <c r="L210" s="666"/>
      <c r="M210" s="666"/>
      <c r="N210" s="666"/>
      <c r="O210" s="666"/>
      <c r="P210" s="666"/>
      <c r="Q210" s="666"/>
      <c r="R210" s="666"/>
      <c r="S210" s="666"/>
      <c r="T210" s="666"/>
      <c r="U210" s="666"/>
      <c r="V210" s="666"/>
      <c r="W210" s="666"/>
      <c r="X210" s="666"/>
      <c r="Y210" s="666"/>
      <c r="Z210" s="666"/>
      <c r="AA210" s="666"/>
      <c r="AB210" s="666"/>
      <c r="AC210" s="666"/>
      <c r="AD210" s="666"/>
      <c r="AE210" s="666"/>
      <c r="AF210" s="666"/>
      <c r="AG210" s="666"/>
      <c r="AH210" s="665"/>
    </row>
    <row r="211" spans="2:34" ht="15" customHeight="1" x14ac:dyDescent="0.2">
      <c r="B211" s="669"/>
      <c r="C211" s="666"/>
      <c r="D211" s="666"/>
      <c r="E211" s="666" t="s">
        <v>1106</v>
      </c>
      <c r="F211" s="666" t="s">
        <v>1105</v>
      </c>
      <c r="G211" s="666"/>
      <c r="H211" s="666"/>
      <c r="I211" s="666"/>
      <c r="J211" s="666"/>
      <c r="K211" s="666"/>
      <c r="L211" s="666"/>
      <c r="M211" s="666"/>
      <c r="N211" s="666"/>
      <c r="O211" s="666"/>
      <c r="P211" s="666"/>
      <c r="Q211" s="666"/>
      <c r="R211" s="666"/>
      <c r="S211" s="666"/>
      <c r="T211" s="666"/>
      <c r="U211" s="666"/>
      <c r="V211" s="666"/>
      <c r="W211" s="666"/>
      <c r="X211" s="666"/>
      <c r="Y211" s="666"/>
      <c r="Z211" s="666"/>
      <c r="AA211" s="666"/>
      <c r="AB211" s="666"/>
      <c r="AC211" s="666"/>
      <c r="AD211" s="666"/>
      <c r="AE211" s="666"/>
      <c r="AF211" s="666"/>
      <c r="AG211" s="666"/>
      <c r="AH211" s="665"/>
    </row>
    <row r="212" spans="2:34" ht="15" customHeight="1" x14ac:dyDescent="0.2">
      <c r="B212" s="669"/>
      <c r="C212" s="666"/>
      <c r="D212" s="666"/>
      <c r="E212" s="666"/>
      <c r="F212" s="666" t="s">
        <v>1104</v>
      </c>
      <c r="G212" s="666"/>
      <c r="H212" s="666"/>
      <c r="I212" s="666"/>
      <c r="J212" s="666"/>
      <c r="K212" s="666"/>
      <c r="L212" s="666"/>
      <c r="M212" s="666"/>
      <c r="N212" s="666"/>
      <c r="O212" s="666"/>
      <c r="P212" s="666"/>
      <c r="Q212" s="666"/>
      <c r="R212" s="666"/>
      <c r="S212" s="666"/>
      <c r="T212" s="666"/>
      <c r="U212" s="666"/>
      <c r="V212" s="666"/>
      <c r="W212" s="666"/>
      <c r="X212" s="666"/>
      <c r="Y212" s="666"/>
      <c r="Z212" s="666"/>
      <c r="AA212" s="666"/>
      <c r="AB212" s="666"/>
      <c r="AC212" s="666"/>
      <c r="AD212" s="666"/>
      <c r="AE212" s="666"/>
      <c r="AF212" s="666"/>
      <c r="AG212" s="666"/>
      <c r="AH212" s="665"/>
    </row>
    <row r="213" spans="2:34" ht="15" customHeight="1" x14ac:dyDescent="0.2">
      <c r="B213" s="664"/>
      <c r="C213" s="651"/>
      <c r="D213" s="651"/>
      <c r="E213" s="651"/>
      <c r="F213" s="651"/>
      <c r="G213" s="651"/>
      <c r="H213" s="651"/>
      <c r="I213" s="651"/>
      <c r="J213" s="651"/>
      <c r="K213" s="651"/>
      <c r="L213" s="651"/>
      <c r="M213" s="651"/>
      <c r="N213" s="651"/>
      <c r="O213" s="651"/>
      <c r="P213" s="651"/>
      <c r="Q213" s="651"/>
      <c r="R213" s="651"/>
      <c r="S213" s="651"/>
      <c r="T213" s="651"/>
      <c r="U213" s="651"/>
      <c r="V213" s="651"/>
      <c r="W213" s="651"/>
      <c r="X213" s="651"/>
      <c r="Y213" s="651"/>
      <c r="Z213" s="651"/>
      <c r="AA213" s="651"/>
      <c r="AB213" s="651"/>
      <c r="AC213" s="651"/>
      <c r="AD213" s="651"/>
      <c r="AE213" s="651"/>
      <c r="AF213" s="651"/>
      <c r="AG213" s="651"/>
      <c r="AH213" s="663"/>
    </row>
    <row r="215" spans="2:34" ht="15" customHeight="1" x14ac:dyDescent="0.2">
      <c r="B215" s="661"/>
      <c r="C215" s="660"/>
      <c r="D215" s="660"/>
      <c r="E215" s="660"/>
      <c r="F215" s="660"/>
      <c r="G215" s="660"/>
      <c r="H215" s="660"/>
      <c r="I215" s="660"/>
      <c r="J215" s="660"/>
      <c r="K215" s="660"/>
      <c r="L215" s="660"/>
      <c r="M215" s="660"/>
      <c r="N215" s="660"/>
      <c r="O215" s="660"/>
      <c r="P215" s="660"/>
      <c r="Q215" s="660"/>
      <c r="R215" s="660"/>
      <c r="S215" s="660"/>
      <c r="T215" s="660"/>
      <c r="U215" s="660"/>
      <c r="V215" s="660"/>
      <c r="W215" s="660"/>
      <c r="X215" s="660"/>
      <c r="Y215" s="660"/>
      <c r="Z215" s="660"/>
      <c r="AA215" s="660"/>
      <c r="AB215" s="660"/>
      <c r="AC215" s="660"/>
      <c r="AD215" s="660"/>
      <c r="AE215" s="660"/>
      <c r="AF215" s="660"/>
      <c r="AG215" s="660"/>
      <c r="AH215" s="659"/>
    </row>
    <row r="216" spans="2:34" ht="15" customHeight="1" x14ac:dyDescent="0.2">
      <c r="B216" s="668"/>
      <c r="C216" s="658" t="s">
        <v>1103</v>
      </c>
      <c r="D216" s="654"/>
      <c r="E216" s="654"/>
      <c r="F216" s="654"/>
      <c r="G216" s="654"/>
      <c r="H216" s="654"/>
      <c r="I216" s="654"/>
      <c r="J216" s="654"/>
      <c r="K216" s="654"/>
      <c r="L216" s="654"/>
      <c r="M216" s="654"/>
      <c r="N216" s="654"/>
      <c r="O216" s="654"/>
      <c r="P216" s="654"/>
      <c r="Q216" s="654"/>
      <c r="R216" s="654"/>
      <c r="S216" s="654"/>
      <c r="T216" s="654"/>
      <c r="U216" s="654"/>
      <c r="V216" s="654"/>
      <c r="W216" s="654"/>
      <c r="X216" s="654"/>
      <c r="Y216" s="654"/>
      <c r="Z216" s="654"/>
      <c r="AA216" s="654"/>
      <c r="AB216" s="654"/>
      <c r="AC216" s="654"/>
      <c r="AD216" s="657" t="s">
        <v>1087</v>
      </c>
      <c r="AE216" s="657"/>
      <c r="AF216" s="657"/>
      <c r="AG216" s="657"/>
      <c r="AH216" s="665"/>
    </row>
    <row r="217" spans="2:34" ht="15" customHeight="1" x14ac:dyDescent="0.2">
      <c r="B217" s="667"/>
      <c r="C217" s="666"/>
      <c r="D217" s="666" t="s">
        <v>1092</v>
      </c>
      <c r="E217" s="666" t="s">
        <v>1102</v>
      </c>
      <c r="F217" s="666"/>
      <c r="G217" s="666"/>
      <c r="H217" s="666"/>
      <c r="I217" s="654"/>
      <c r="J217" s="654"/>
      <c r="K217" s="654"/>
      <c r="L217" s="654"/>
      <c r="M217" s="654"/>
      <c r="N217" s="654"/>
      <c r="O217" s="654"/>
      <c r="P217" s="654"/>
      <c r="Q217" s="654"/>
      <c r="R217" s="654"/>
      <c r="S217" s="654"/>
      <c r="T217" s="654"/>
      <c r="U217" s="654"/>
      <c r="V217" s="654"/>
      <c r="W217" s="654"/>
      <c r="X217" s="654"/>
      <c r="Y217" s="654"/>
      <c r="Z217" s="654"/>
      <c r="AA217" s="654"/>
      <c r="AB217" s="654"/>
      <c r="AC217" s="654"/>
      <c r="AD217" s="654"/>
      <c r="AE217" s="654"/>
      <c r="AF217" s="654"/>
      <c r="AG217" s="654"/>
      <c r="AH217" s="665"/>
    </row>
    <row r="218" spans="2:34" ht="15" customHeight="1" x14ac:dyDescent="0.2">
      <c r="B218" s="667"/>
      <c r="C218" s="666"/>
      <c r="D218" s="666"/>
      <c r="E218" s="666" t="s">
        <v>1101</v>
      </c>
      <c r="F218" s="666"/>
      <c r="G218" s="666"/>
      <c r="H218" s="666"/>
      <c r="I218" s="654"/>
      <c r="J218" s="654"/>
      <c r="K218" s="654"/>
      <c r="L218" s="654"/>
      <c r="M218" s="654"/>
      <c r="N218" s="654"/>
      <c r="O218" s="654"/>
      <c r="P218" s="654"/>
      <c r="Q218" s="654"/>
      <c r="R218" s="654"/>
      <c r="S218" s="654"/>
      <c r="T218" s="654"/>
      <c r="U218" s="654"/>
      <c r="V218" s="654"/>
      <c r="W218" s="654"/>
      <c r="X218" s="654"/>
      <c r="Y218" s="654"/>
      <c r="Z218" s="654"/>
      <c r="AA218" s="654"/>
      <c r="AB218" s="654"/>
      <c r="AC218" s="654"/>
      <c r="AD218" s="654"/>
      <c r="AE218" s="654"/>
      <c r="AF218" s="654"/>
      <c r="AG218" s="654"/>
      <c r="AH218" s="665"/>
    </row>
    <row r="219" spans="2:34" ht="15" customHeight="1" x14ac:dyDescent="0.2">
      <c r="B219" s="667"/>
      <c r="C219" s="666"/>
      <c r="D219" s="666"/>
      <c r="E219" s="666" t="s">
        <v>1100</v>
      </c>
      <c r="F219" s="666" t="s">
        <v>1099</v>
      </c>
      <c r="G219" s="666"/>
      <c r="H219" s="666"/>
      <c r="I219" s="654"/>
      <c r="J219" s="654"/>
      <c r="K219" s="654"/>
      <c r="L219" s="654"/>
      <c r="M219" s="654"/>
      <c r="N219" s="654"/>
      <c r="O219" s="654"/>
      <c r="P219" s="654"/>
      <c r="Q219" s="654"/>
      <c r="R219" s="654"/>
      <c r="S219" s="654"/>
      <c r="T219" s="654"/>
      <c r="U219" s="654"/>
      <c r="V219" s="654"/>
      <c r="W219" s="654"/>
      <c r="X219" s="654"/>
      <c r="Y219" s="654"/>
      <c r="Z219" s="654"/>
      <c r="AA219" s="654"/>
      <c r="AB219" s="654"/>
      <c r="AC219" s="654"/>
      <c r="AD219" s="654"/>
      <c r="AE219" s="654"/>
      <c r="AF219" s="654"/>
      <c r="AG219" s="654"/>
      <c r="AH219" s="665"/>
    </row>
    <row r="220" spans="2:34" ht="15" customHeight="1" x14ac:dyDescent="0.2">
      <c r="B220" s="667"/>
      <c r="C220" s="666"/>
      <c r="D220" s="666"/>
      <c r="E220" s="666"/>
      <c r="F220" s="666" t="s">
        <v>1098</v>
      </c>
      <c r="G220" s="666"/>
      <c r="H220" s="666"/>
      <c r="I220" s="654"/>
      <c r="J220" s="654"/>
      <c r="K220" s="654"/>
      <c r="L220" s="654"/>
      <c r="M220" s="654"/>
      <c r="N220" s="654"/>
      <c r="O220" s="654"/>
      <c r="P220" s="654"/>
      <c r="Q220" s="654"/>
      <c r="R220" s="654"/>
      <c r="S220" s="654"/>
      <c r="T220" s="654"/>
      <c r="U220" s="654"/>
      <c r="V220" s="654"/>
      <c r="W220" s="654"/>
      <c r="X220" s="654"/>
      <c r="Y220" s="654"/>
      <c r="Z220" s="654"/>
      <c r="AA220" s="654"/>
      <c r="AB220" s="654"/>
      <c r="AC220" s="654"/>
      <c r="AD220" s="654"/>
      <c r="AE220" s="654"/>
      <c r="AF220" s="654"/>
      <c r="AG220" s="654"/>
      <c r="AH220" s="665"/>
    </row>
    <row r="221" spans="2:34" ht="15" customHeight="1" x14ac:dyDescent="0.2">
      <c r="B221" s="667"/>
      <c r="C221" s="666"/>
      <c r="D221" s="666"/>
      <c r="E221" s="666" t="s">
        <v>1097</v>
      </c>
      <c r="F221" s="666" t="s">
        <v>1308</v>
      </c>
      <c r="G221" s="666"/>
      <c r="H221" s="666"/>
      <c r="I221" s="654"/>
      <c r="J221" s="654"/>
      <c r="K221" s="654"/>
      <c r="L221" s="654"/>
      <c r="M221" s="654"/>
      <c r="N221" s="654"/>
      <c r="O221" s="654"/>
      <c r="P221" s="654"/>
      <c r="Q221" s="654"/>
      <c r="R221" s="654"/>
      <c r="S221" s="654"/>
      <c r="T221" s="654"/>
      <c r="U221" s="654"/>
      <c r="V221" s="654"/>
      <c r="W221" s="654"/>
      <c r="X221" s="654"/>
      <c r="Y221" s="654"/>
      <c r="Z221" s="654"/>
      <c r="AA221" s="654"/>
      <c r="AB221" s="654"/>
      <c r="AC221" s="654"/>
      <c r="AD221" s="654"/>
      <c r="AE221" s="654"/>
      <c r="AF221" s="654"/>
      <c r="AG221" s="654"/>
      <c r="AH221" s="665"/>
    </row>
    <row r="222" spans="2:34" ht="15" customHeight="1" x14ac:dyDescent="0.2">
      <c r="B222" s="667"/>
      <c r="C222" s="666"/>
      <c r="D222" s="666" t="s">
        <v>1096</v>
      </c>
      <c r="E222" s="666" t="s">
        <v>1095</v>
      </c>
      <c r="F222" s="666"/>
      <c r="G222" s="666"/>
      <c r="H222" s="666"/>
      <c r="I222" s="654"/>
      <c r="J222" s="654"/>
      <c r="K222" s="654"/>
      <c r="L222" s="654"/>
      <c r="M222" s="654"/>
      <c r="N222" s="654"/>
      <c r="O222" s="654"/>
      <c r="P222" s="654"/>
      <c r="Q222" s="654"/>
      <c r="R222" s="654"/>
      <c r="S222" s="654"/>
      <c r="T222" s="654"/>
      <c r="U222" s="654"/>
      <c r="V222" s="654"/>
      <c r="W222" s="654"/>
      <c r="X222" s="654"/>
      <c r="Y222" s="654"/>
      <c r="Z222" s="654"/>
      <c r="AA222" s="654"/>
      <c r="AB222" s="654"/>
      <c r="AC222" s="654"/>
      <c r="AD222" s="654"/>
      <c r="AE222" s="654"/>
      <c r="AF222" s="654"/>
      <c r="AG222" s="654"/>
      <c r="AH222" s="665"/>
    </row>
    <row r="223" spans="2:34" ht="15" customHeight="1" x14ac:dyDescent="0.2">
      <c r="B223" s="667"/>
      <c r="C223" s="666"/>
      <c r="D223" s="666"/>
      <c r="E223" s="666" t="s">
        <v>1094</v>
      </c>
      <c r="F223" s="666"/>
      <c r="G223" s="666"/>
      <c r="H223" s="666"/>
      <c r="I223" s="654"/>
      <c r="J223" s="654"/>
      <c r="K223" s="654"/>
      <c r="L223" s="654"/>
      <c r="M223" s="654"/>
      <c r="N223" s="654"/>
      <c r="O223" s="654"/>
      <c r="P223" s="654"/>
      <c r="Q223" s="654"/>
      <c r="R223" s="654"/>
      <c r="S223" s="654"/>
      <c r="T223" s="654"/>
      <c r="U223" s="654"/>
      <c r="V223" s="654"/>
      <c r="W223" s="654"/>
      <c r="X223" s="654"/>
      <c r="Y223" s="654"/>
      <c r="Z223" s="654"/>
      <c r="AA223" s="654"/>
      <c r="AB223" s="654"/>
      <c r="AC223" s="654"/>
      <c r="AD223" s="654"/>
      <c r="AE223" s="654"/>
      <c r="AF223" s="654"/>
      <c r="AG223" s="654"/>
      <c r="AH223" s="665"/>
    </row>
    <row r="224" spans="2:34" ht="15" customHeight="1" x14ac:dyDescent="0.2">
      <c r="B224" s="664"/>
      <c r="C224" s="651"/>
      <c r="D224" s="651"/>
      <c r="E224" s="651"/>
      <c r="F224" s="651"/>
      <c r="G224" s="651"/>
      <c r="H224" s="651"/>
      <c r="I224" s="651"/>
      <c r="J224" s="651"/>
      <c r="K224" s="651"/>
      <c r="L224" s="651"/>
      <c r="M224" s="651"/>
      <c r="N224" s="651"/>
      <c r="O224" s="651"/>
      <c r="P224" s="651"/>
      <c r="Q224" s="651"/>
      <c r="R224" s="651"/>
      <c r="S224" s="651"/>
      <c r="T224" s="651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  <c r="AE224" s="651"/>
      <c r="AF224" s="651"/>
      <c r="AG224" s="651"/>
      <c r="AH224" s="663"/>
    </row>
    <row r="226" spans="1:35" ht="15" customHeight="1" x14ac:dyDescent="0.2">
      <c r="B226" s="661"/>
      <c r="C226" s="660"/>
      <c r="D226" s="660"/>
      <c r="E226" s="660"/>
      <c r="F226" s="660"/>
      <c r="G226" s="660"/>
      <c r="H226" s="660"/>
      <c r="I226" s="660"/>
      <c r="J226" s="660"/>
      <c r="K226" s="660"/>
      <c r="L226" s="660"/>
      <c r="M226" s="660"/>
      <c r="N226" s="660"/>
      <c r="O226" s="660"/>
      <c r="P226" s="660"/>
      <c r="Q226" s="660"/>
      <c r="R226" s="660"/>
      <c r="S226" s="660"/>
      <c r="T226" s="660"/>
      <c r="U226" s="660"/>
      <c r="V226" s="660"/>
      <c r="W226" s="660"/>
      <c r="X226" s="660"/>
      <c r="Y226" s="660"/>
      <c r="Z226" s="660"/>
      <c r="AA226" s="660"/>
      <c r="AB226" s="660"/>
      <c r="AC226" s="660"/>
      <c r="AD226" s="660"/>
      <c r="AE226" s="660"/>
      <c r="AF226" s="660"/>
      <c r="AG226" s="660"/>
      <c r="AH226" s="659"/>
    </row>
    <row r="227" spans="1:35" ht="15" customHeight="1" x14ac:dyDescent="0.2">
      <c r="B227" s="656"/>
      <c r="C227" s="658" t="s">
        <v>1093</v>
      </c>
      <c r="D227" s="654"/>
      <c r="E227" s="654"/>
      <c r="F227" s="654"/>
      <c r="G227" s="654"/>
      <c r="H227" s="654"/>
      <c r="I227" s="654"/>
      <c r="J227" s="654"/>
      <c r="K227" s="654"/>
      <c r="L227" s="654"/>
      <c r="M227" s="654"/>
      <c r="N227" s="654"/>
      <c r="O227" s="654"/>
      <c r="P227" s="654"/>
      <c r="Q227" s="654"/>
      <c r="R227" s="654"/>
      <c r="S227" s="654"/>
      <c r="T227" s="654"/>
      <c r="U227" s="654"/>
      <c r="V227" s="654"/>
      <c r="W227" s="654"/>
      <c r="X227" s="654"/>
      <c r="Y227" s="654"/>
      <c r="Z227" s="654"/>
      <c r="AA227" s="654"/>
      <c r="AB227" s="654"/>
      <c r="AC227" s="654"/>
      <c r="AD227" s="657" t="s">
        <v>1087</v>
      </c>
      <c r="AE227" s="657"/>
      <c r="AF227" s="657"/>
      <c r="AG227" s="657"/>
      <c r="AH227" s="653"/>
    </row>
    <row r="228" spans="1:35" ht="15" customHeight="1" x14ac:dyDescent="0.2">
      <c r="B228" s="656"/>
      <c r="C228" s="654"/>
      <c r="D228" s="654" t="s">
        <v>1092</v>
      </c>
      <c r="E228" s="654" t="s">
        <v>1091</v>
      </c>
      <c r="F228" s="654"/>
      <c r="G228" s="654"/>
      <c r="H228" s="654"/>
      <c r="I228" s="654"/>
      <c r="J228" s="654"/>
      <c r="K228" s="654"/>
      <c r="L228" s="654"/>
      <c r="M228" s="654"/>
      <c r="N228" s="654"/>
      <c r="O228" s="654"/>
      <c r="P228" s="654"/>
      <c r="Q228" s="654"/>
      <c r="R228" s="654"/>
      <c r="S228" s="654"/>
      <c r="T228" s="654"/>
      <c r="U228" s="654"/>
      <c r="V228" s="654"/>
      <c r="W228" s="654"/>
      <c r="X228" s="654"/>
      <c r="Y228" s="654"/>
      <c r="Z228" s="654"/>
      <c r="AA228" s="654"/>
      <c r="AB228" s="654"/>
      <c r="AC228" s="654"/>
      <c r="AD228" s="654"/>
      <c r="AE228" s="654"/>
      <c r="AF228" s="654"/>
      <c r="AG228" s="654"/>
      <c r="AH228" s="653"/>
    </row>
    <row r="229" spans="1:35" ht="15" customHeight="1" x14ac:dyDescent="0.2">
      <c r="B229" s="656"/>
      <c r="C229" s="654"/>
      <c r="D229" s="654"/>
      <c r="E229" s="654" t="s">
        <v>1090</v>
      </c>
      <c r="F229" s="654"/>
      <c r="G229" s="654"/>
      <c r="H229" s="654"/>
      <c r="I229" s="654"/>
      <c r="J229" s="654"/>
      <c r="K229" s="654"/>
      <c r="L229" s="654"/>
      <c r="M229" s="654"/>
      <c r="N229" s="654"/>
      <c r="O229" s="654"/>
      <c r="P229" s="654"/>
      <c r="Q229" s="654"/>
      <c r="R229" s="654"/>
      <c r="S229" s="654"/>
      <c r="T229" s="654"/>
      <c r="U229" s="654"/>
      <c r="V229" s="654"/>
      <c r="W229" s="654"/>
      <c r="X229" s="654"/>
      <c r="Y229" s="654"/>
      <c r="Z229" s="654"/>
      <c r="AA229" s="654"/>
      <c r="AB229" s="654"/>
      <c r="AC229" s="654"/>
      <c r="AD229" s="654"/>
      <c r="AE229" s="654"/>
      <c r="AF229" s="654"/>
      <c r="AG229" s="654"/>
      <c r="AH229" s="653"/>
    </row>
    <row r="230" spans="1:35" ht="15" customHeight="1" x14ac:dyDescent="0.2">
      <c r="B230" s="656"/>
      <c r="C230" s="654"/>
      <c r="D230" s="654" t="s">
        <v>1089</v>
      </c>
      <c r="E230" s="654" t="s">
        <v>1302</v>
      </c>
      <c r="F230" s="654"/>
      <c r="G230" s="654"/>
      <c r="H230" s="654"/>
      <c r="I230" s="654"/>
      <c r="J230" s="654"/>
      <c r="K230" s="654"/>
      <c r="L230" s="654"/>
      <c r="M230" s="654"/>
      <c r="N230" s="654"/>
      <c r="O230" s="654"/>
      <c r="P230" s="654"/>
      <c r="Q230" s="654"/>
      <c r="R230" s="654"/>
      <c r="S230" s="654"/>
      <c r="T230" s="654"/>
      <c r="U230" s="654"/>
      <c r="V230" s="654"/>
      <c r="W230" s="654"/>
      <c r="X230" s="654"/>
      <c r="Y230" s="654"/>
      <c r="Z230" s="654"/>
      <c r="AA230" s="654"/>
      <c r="AB230" s="654"/>
      <c r="AC230" s="654"/>
      <c r="AD230" s="654"/>
      <c r="AE230" s="654"/>
      <c r="AF230" s="654"/>
      <c r="AG230" s="654"/>
      <c r="AH230" s="653"/>
    </row>
    <row r="231" spans="1:35" ht="15" customHeight="1" x14ac:dyDescent="0.2">
      <c r="B231" s="656"/>
      <c r="C231" s="654"/>
      <c r="D231" s="654" t="s">
        <v>1088</v>
      </c>
      <c r="E231" s="799" t="s">
        <v>1893</v>
      </c>
      <c r="F231" s="654"/>
      <c r="G231" s="654"/>
      <c r="H231" s="654"/>
      <c r="I231" s="654"/>
      <c r="J231" s="654"/>
      <c r="K231" s="654"/>
      <c r="L231" s="654"/>
      <c r="M231" s="654"/>
      <c r="N231" s="654"/>
      <c r="O231" s="654"/>
      <c r="P231" s="654"/>
      <c r="Q231" s="654"/>
      <c r="R231" s="654"/>
      <c r="S231" s="654"/>
      <c r="T231" s="654"/>
      <c r="U231" s="654"/>
      <c r="V231" s="654"/>
      <c r="W231" s="654"/>
      <c r="X231" s="654"/>
      <c r="Y231" s="678"/>
      <c r="Z231" s="678"/>
      <c r="AA231" s="678"/>
      <c r="AB231" s="678"/>
      <c r="AC231" s="678"/>
      <c r="AD231" s="678"/>
      <c r="AE231" s="678"/>
      <c r="AF231" s="678"/>
      <c r="AG231" s="678"/>
      <c r="AH231" s="653"/>
    </row>
    <row r="232" spans="1:35" ht="15" customHeight="1" x14ac:dyDescent="0.2">
      <c r="B232" s="652"/>
      <c r="C232" s="651"/>
      <c r="D232" s="651"/>
      <c r="E232" s="651"/>
      <c r="F232" s="651"/>
      <c r="G232" s="651"/>
      <c r="H232" s="651"/>
      <c r="I232" s="651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0"/>
    </row>
    <row r="233" spans="1:35" ht="1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</row>
    <row r="234" spans="1:35" ht="1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</row>
    <row r="235" spans="1:35" ht="1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</row>
    <row r="236" spans="1:35" ht="15" customHeight="1" x14ac:dyDescent="0.2">
      <c r="A236"/>
      <c r="B236"/>
      <c r="C236"/>
      <c r="D236"/>
      <c r="E236" s="681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</row>
    <row r="237" spans="1:35" ht="15" customHeight="1" x14ac:dyDescent="0.2">
      <c r="A237"/>
      <c r="B237"/>
      <c r="C237"/>
      <c r="D237"/>
      <c r="E237" s="681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</row>
    <row r="238" spans="1:35" ht="15" customHeight="1" x14ac:dyDescent="0.2">
      <c r="A238"/>
      <c r="B238"/>
      <c r="C238"/>
      <c r="D238"/>
      <c r="E238" s="681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</row>
    <row r="239" spans="1:35" ht="1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</row>
    <row r="240" spans="1:35" ht="1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</row>
  </sheetData>
  <sheetProtection algorithmName="SHA-512" hashValue="L/V3l1iHy03wNSFWO5oUCmNsGfKov+cc5+ym2HrWptpZFaLGX9wnpr7JYP0giF9ubQw+kSZP05UcctLUc7AOsg==" saltValue="BMFSWGLa4M9c84ImKZLNVA==" spinCount="100000" sheet="1" objects="1" scenarios="1"/>
  <mergeCells count="1">
    <mergeCell ref="C1:AH1"/>
  </mergeCells>
  <hyperlinks>
    <hyperlink ref="E6:V6" location="Ajuda_ProcelInmetro" tooltip="Diferença entre o Selo Procel e o Programa Brasileiro de Etiquetagem" display="Diferença entre o Selo Procel e o Programa Brasileiro de Etiquetagem - PBE" xr:uid="{00000000-0004-0000-0100-000000000000}"/>
    <hyperlink ref="E7:O7" location="Ajuda_Preenchimento" tooltip="Orientações sobre o preenchimento desta planilha" display="Orientações para preenchimento da planilha" xr:uid="{00000000-0004-0000-0100-000001000000}"/>
    <hyperlink ref="E5:O5" location="Ajuda_Especificação" tooltip="Orientações sobre a especificação de materiais e equipamentos em projetos para o Programa de Eficiência Energética" display="Especificação de materiais e equipamentos" xr:uid="{00000000-0004-0000-0100-000002000000}"/>
    <hyperlink ref="E4:M4" location="Ajuda_Geral" tooltip="Orientações sobre o funcionamento desta planilha" display="Orientações gerais sobre a planilha" xr:uid="{00000000-0004-0000-0100-000003000000}"/>
    <hyperlink ref="E8:R8" location="Ajuda_UC" tooltip="Orientações para preenchimento da aba inicial desta planilha" display="Informações sobre a unidade consumidora beneficiada" xr:uid="{00000000-0004-0000-0100-000004000000}"/>
    <hyperlink ref="E9:P9" location="Ajuda_Viabilidade" tooltip="Orientações para cálculo dos benefícios do projeto nesta planilha" display="Viabilidade dos projetos de eficiência energética" xr:uid="{00000000-0004-0000-0100-000005000000}"/>
    <hyperlink ref="E11:L11" location="Ajuda_Benefícios" tooltip="Orientações para cálculo dos benefícios do projeto nesta planilha" display="Cálculo dos benefícios do projeto" xr:uid="{00000000-0004-0000-0100-000006000000}"/>
    <hyperlink ref="E10:K10" location="Ajuda_Custos" tooltip="Orientações para cálculo dos custos do projeto nesta planilha" display="Cálculo dos custos do projeto" xr:uid="{00000000-0004-0000-0100-000007000000}"/>
    <hyperlink ref="E12:N12" location="Ajuda_MeV" tooltip="Orientações para as ações de medição e verificação do projeto nesta planilha" display="Ações de medição e verificação do projeto" xr:uid="{00000000-0004-0000-0100-000008000000}"/>
    <hyperlink ref="E13:L13" location="Ajuda_Cronograma" tooltip="Orientações para o preenchimento do cronograma" display="Cronograma físico e financeiro" xr:uid="{00000000-0004-0000-0100-000009000000}"/>
    <hyperlink ref="E14:Q14" location="Ajuda_ContratoDesempenho" tooltip="Orientações gerais sobre a simulação das parcelas do contrato de desempenho" display="Simulação das parcelas do contrato de desempenho" xr:uid="{00000000-0004-0000-0100-00000A000000}"/>
    <hyperlink ref="E15:I15" location="Ajuda_Outros" tooltip="Outras orientações referentes à planilha" display="Outras informações" xr:uid="{00000000-0004-0000-0100-00000B000000}"/>
    <hyperlink ref="AD19:AG19" location="Ajuda!B1" tooltip="Voltar ao topo da planilha" display="Voltar ao topo" xr:uid="{00000000-0004-0000-0100-00000C000000}"/>
    <hyperlink ref="AD44:AG44" location="Ajuda!B1" tooltip="Voltar ao topo da planilha" display="Voltar ao topo" xr:uid="{00000000-0004-0000-0100-00000D000000}"/>
    <hyperlink ref="AD69:AG69" location="Ajuda!B1" tooltip="Voltar ao topo da planilha" display="Voltar ao topo" xr:uid="{00000000-0004-0000-0100-00000E000000}"/>
    <hyperlink ref="AD86:AG86" location="Ajuda!B1" tooltip="Voltar ao topo da planilha" display="Voltar ao topo" xr:uid="{00000000-0004-0000-0100-00000F000000}"/>
    <hyperlink ref="AD97:AG97" location="Ajuda!B1" tooltip="Voltar ao topo da planilha" display="Voltar ao topo" xr:uid="{00000000-0004-0000-0100-000010000000}"/>
    <hyperlink ref="AD120:AG120" location="Ajuda!B1" tooltip="Voltar ao topo da planilha" display="Voltar ao topo" xr:uid="{00000000-0004-0000-0100-000011000000}"/>
    <hyperlink ref="AD131:AG131" location="Ajuda!B1" tooltip="Voltar ao topo da planilha" display="Voltar ao topo" xr:uid="{00000000-0004-0000-0100-000012000000}"/>
    <hyperlink ref="AD168:AG168" location="Ajuda!B1" tooltip="Voltar ao topo da planilha" display="Voltar ao topo" xr:uid="{00000000-0004-0000-0100-000013000000}"/>
    <hyperlink ref="AD186:AG186" location="Ajuda!B1" tooltip="Voltar ao topo da planilha" display="Voltar ao topo" xr:uid="{00000000-0004-0000-0100-000014000000}"/>
    <hyperlink ref="AD205:AG205" location="Ajuda!B1" tooltip="Voltar ao topo da planilha" display="Voltar ao topo" xr:uid="{00000000-0004-0000-0100-000015000000}"/>
    <hyperlink ref="AD216:AG216" location="Ajuda!B1" tooltip="Voltar ao topo da planilha" display="Voltar ao topo" xr:uid="{00000000-0004-0000-0100-000016000000}"/>
    <hyperlink ref="AD227:AG227" location="Ajuda!B1" tooltip="Voltar ao topo da planilha" display="Voltar ao topo" xr:uid="{00000000-0004-0000-0100-000017000000}"/>
  </hyperlinks>
  <pageMargins left="0.59055118110236227" right="0.59055118110236227" top="1.1023622047244095" bottom="0.47244094488188981" header="0.19685039370078741" footer="0.19685039370078741"/>
  <pageSetup paperSize="9" scale="73" fitToHeight="0" orientation="portrait" r:id="rId1"/>
  <headerFooter scaleWithDoc="0" alignWithMargins="0">
    <oddHeader>&amp;L&amp;G&amp;C&amp;"Arial"&amp;8&amp;K000000 INTERNAL&amp;1#_x000D_&amp;R&amp;G</oddHeader>
    <oddFooter>&amp;L&amp;F / &amp;A&amp;R&amp;P</oddFooter>
  </headerFooter>
  <rowBreaks count="3" manualBreakCount="3">
    <brk id="67" min="1" max="33" man="1"/>
    <brk id="129" min="1" max="33" man="1"/>
    <brk id="184" min="1" max="33" man="1"/>
  </rowBreaks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0.6640625" style="366" customWidth="1"/>
    <col min="4" max="4" width="17.1640625" style="366" customWidth="1"/>
    <col min="5" max="5" width="9.83203125" style="377" bestFit="1" customWidth="1"/>
    <col min="6" max="6" width="8.6640625" style="378" customWidth="1"/>
    <col min="7" max="7" width="12.6640625" style="366" customWidth="1"/>
    <col min="8" max="57" width="11.6640625" style="366" customWidth="1"/>
    <col min="58" max="16384" width="9.1640625" style="366"/>
  </cols>
  <sheetData>
    <row r="2" spans="2:57" ht="22.5" customHeight="1" x14ac:dyDescent="0.15">
      <c r="B2" s="1189" t="s">
        <v>775</v>
      </c>
      <c r="C2" s="1189"/>
      <c r="D2" s="1189"/>
      <c r="E2" s="1190" t="str">
        <f>RCB!B38</f>
        <v>-</v>
      </c>
      <c r="F2" s="1190"/>
      <c r="G2" s="1190"/>
    </row>
    <row r="3" spans="2:57" x14ac:dyDescent="0.15">
      <c r="B3" s="1137" t="s">
        <v>674</v>
      </c>
      <c r="C3" s="1138"/>
      <c r="D3" s="1138"/>
      <c r="E3" s="1138"/>
      <c r="F3" s="1138"/>
      <c r="G3" s="321" t="s">
        <v>31</v>
      </c>
      <c r="H3" s="380" t="s">
        <v>450</v>
      </c>
      <c r="I3" s="380" t="s">
        <v>451</v>
      </c>
      <c r="J3" s="380" t="s">
        <v>452</v>
      </c>
      <c r="K3" s="380" t="s">
        <v>453</v>
      </c>
      <c r="L3" s="380" t="s">
        <v>454</v>
      </c>
      <c r="M3" s="380" t="s">
        <v>455</v>
      </c>
      <c r="N3" s="380" t="s">
        <v>456</v>
      </c>
      <c r="O3" s="380" t="s">
        <v>457</v>
      </c>
      <c r="P3" s="380" t="s">
        <v>458</v>
      </c>
      <c r="Q3" s="380" t="s">
        <v>459</v>
      </c>
      <c r="R3" s="380" t="s">
        <v>460</v>
      </c>
      <c r="S3" s="380" t="s">
        <v>461</v>
      </c>
      <c r="T3" s="380" t="s">
        <v>462</v>
      </c>
      <c r="U3" s="380" t="s">
        <v>463</v>
      </c>
      <c r="V3" s="380" t="s">
        <v>464</v>
      </c>
      <c r="W3" s="380" t="s">
        <v>465</v>
      </c>
      <c r="X3" s="380" t="s">
        <v>466</v>
      </c>
      <c r="Y3" s="380" t="s">
        <v>467</v>
      </c>
      <c r="Z3" s="380" t="s">
        <v>468</v>
      </c>
      <c r="AA3" s="380" t="s">
        <v>469</v>
      </c>
      <c r="AB3" s="380" t="s">
        <v>470</v>
      </c>
      <c r="AC3" s="380" t="s">
        <v>471</v>
      </c>
      <c r="AD3" s="380" t="s">
        <v>472</v>
      </c>
      <c r="AE3" s="380" t="s">
        <v>473</v>
      </c>
      <c r="AF3" s="380" t="s">
        <v>474</v>
      </c>
      <c r="AG3" s="380" t="s">
        <v>475</v>
      </c>
      <c r="AH3" s="380" t="s">
        <v>476</v>
      </c>
      <c r="AI3" s="380" t="s">
        <v>477</v>
      </c>
      <c r="AJ3" s="380" t="s">
        <v>478</v>
      </c>
      <c r="AK3" s="380" t="s">
        <v>479</v>
      </c>
      <c r="AL3" s="380" t="s">
        <v>480</v>
      </c>
      <c r="AM3" s="380" t="s">
        <v>481</v>
      </c>
      <c r="AN3" s="380" t="s">
        <v>482</v>
      </c>
      <c r="AO3" s="380" t="s">
        <v>483</v>
      </c>
      <c r="AP3" s="380" t="s">
        <v>484</v>
      </c>
      <c r="AQ3" s="380" t="s">
        <v>485</v>
      </c>
      <c r="AR3" s="380" t="s">
        <v>486</v>
      </c>
      <c r="AS3" s="380" t="s">
        <v>487</v>
      </c>
      <c r="AT3" s="380" t="s">
        <v>488</v>
      </c>
      <c r="AU3" s="380" t="s">
        <v>489</v>
      </c>
      <c r="AV3" s="380" t="s">
        <v>490</v>
      </c>
      <c r="AW3" s="380" t="s">
        <v>491</v>
      </c>
      <c r="AX3" s="380" t="s">
        <v>492</v>
      </c>
      <c r="AY3" s="380" t="s">
        <v>493</v>
      </c>
      <c r="AZ3" s="380" t="s">
        <v>494</v>
      </c>
      <c r="BA3" s="380" t="s">
        <v>495</v>
      </c>
      <c r="BB3" s="380" t="s">
        <v>496</v>
      </c>
      <c r="BC3" s="380" t="s">
        <v>497</v>
      </c>
      <c r="BD3" s="380" t="s">
        <v>498</v>
      </c>
      <c r="BE3" s="380" t="s">
        <v>499</v>
      </c>
    </row>
    <row r="4" spans="2:57" s="376" customFormat="1" ht="15" customHeigh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450</v>
      </c>
      <c r="I4" s="179" t="s">
        <v>451</v>
      </c>
      <c r="J4" s="179" t="s">
        <v>452</v>
      </c>
      <c r="K4" s="179" t="s">
        <v>453</v>
      </c>
      <c r="L4" s="179" t="s">
        <v>454</v>
      </c>
      <c r="M4" s="179" t="s">
        <v>455</v>
      </c>
      <c r="N4" s="179" t="s">
        <v>456</v>
      </c>
      <c r="O4" s="179" t="s">
        <v>457</v>
      </c>
      <c r="P4" s="179" t="s">
        <v>458</v>
      </c>
      <c r="Q4" s="179" t="s">
        <v>459</v>
      </c>
      <c r="R4" s="179" t="s">
        <v>460</v>
      </c>
      <c r="S4" s="179" t="s">
        <v>461</v>
      </c>
      <c r="T4" s="179" t="s">
        <v>462</v>
      </c>
      <c r="U4" s="179" t="s">
        <v>463</v>
      </c>
      <c r="V4" s="179" t="s">
        <v>464</v>
      </c>
      <c r="W4" s="179" t="s">
        <v>465</v>
      </c>
      <c r="X4" s="179" t="s">
        <v>466</v>
      </c>
      <c r="Y4" s="179" t="s">
        <v>467</v>
      </c>
      <c r="Z4" s="179" t="s">
        <v>468</v>
      </c>
      <c r="AA4" s="179" t="s">
        <v>469</v>
      </c>
      <c r="AB4" s="179" t="s">
        <v>470</v>
      </c>
      <c r="AC4" s="179" t="s">
        <v>471</v>
      </c>
      <c r="AD4" s="179" t="s">
        <v>472</v>
      </c>
      <c r="AE4" s="179" t="s">
        <v>473</v>
      </c>
      <c r="AF4" s="179" t="s">
        <v>474</v>
      </c>
      <c r="AG4" s="179" t="s">
        <v>475</v>
      </c>
      <c r="AH4" s="179" t="s">
        <v>476</v>
      </c>
      <c r="AI4" s="179" t="s">
        <v>477</v>
      </c>
      <c r="AJ4" s="179" t="s">
        <v>478</v>
      </c>
      <c r="AK4" s="179" t="s">
        <v>479</v>
      </c>
      <c r="AL4" s="179" t="s">
        <v>480</v>
      </c>
      <c r="AM4" s="179" t="s">
        <v>481</v>
      </c>
      <c r="AN4" s="179" t="s">
        <v>482</v>
      </c>
      <c r="AO4" s="179" t="s">
        <v>483</v>
      </c>
      <c r="AP4" s="179" t="s">
        <v>484</v>
      </c>
      <c r="AQ4" s="179" t="s">
        <v>485</v>
      </c>
      <c r="AR4" s="179" t="s">
        <v>486</v>
      </c>
      <c r="AS4" s="179" t="s">
        <v>487</v>
      </c>
      <c r="AT4" s="179" t="s">
        <v>488</v>
      </c>
      <c r="AU4" s="179" t="s">
        <v>489</v>
      </c>
      <c r="AV4" s="179" t="s">
        <v>490</v>
      </c>
      <c r="AW4" s="179" t="s">
        <v>491</v>
      </c>
      <c r="AX4" s="179" t="s">
        <v>492</v>
      </c>
      <c r="AY4" s="179" t="s">
        <v>493</v>
      </c>
      <c r="AZ4" s="179" t="s">
        <v>494</v>
      </c>
      <c r="BA4" s="179" t="s">
        <v>495</v>
      </c>
      <c r="BB4" s="179" t="s">
        <v>496</v>
      </c>
      <c r="BC4" s="179" t="s">
        <v>497</v>
      </c>
      <c r="BD4" s="179" t="s">
        <v>498</v>
      </c>
      <c r="BE4" s="179" t="s">
        <v>499</v>
      </c>
    </row>
    <row r="5" spans="2:57" ht="18" customHeight="1" x14ac:dyDescent="0.15">
      <c r="B5" s="175">
        <v>1</v>
      </c>
      <c r="C5" s="180" t="s">
        <v>500</v>
      </c>
      <c r="D5" s="180"/>
      <c r="E5" s="181" t="s">
        <v>501</v>
      </c>
      <c r="F5" s="186" t="s">
        <v>398</v>
      </c>
      <c r="G5" s="188">
        <f>SUM(H5:BE5)</f>
        <v>0</v>
      </c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7" x14ac:dyDescent="0.15">
      <c r="B6" s="175">
        <f>B5+1</f>
        <v>2</v>
      </c>
      <c r="C6" s="180" t="s">
        <v>502</v>
      </c>
      <c r="D6" s="180"/>
      <c r="E6" s="185" t="s">
        <v>3</v>
      </c>
      <c r="F6" s="234" t="s">
        <v>503</v>
      </c>
      <c r="G6" s="190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637"/>
      <c r="Y6" s="637"/>
      <c r="Z6" s="637"/>
      <c r="AA6" s="637"/>
      <c r="AB6" s="637"/>
      <c r="AC6" s="637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37"/>
      <c r="AT6" s="637"/>
      <c r="AU6" s="637"/>
      <c r="AV6" s="637"/>
      <c r="AW6" s="637"/>
      <c r="AX6" s="637"/>
      <c r="AY6" s="637"/>
      <c r="AZ6" s="637"/>
      <c r="BA6" s="637"/>
      <c r="BB6" s="637"/>
      <c r="BC6" s="637"/>
      <c r="BD6" s="637"/>
      <c r="BE6" s="637"/>
    </row>
    <row r="7" spans="2:57" ht="17" x14ac:dyDescent="0.15">
      <c r="B7" s="1186">
        <f>B6+1</f>
        <v>3</v>
      </c>
      <c r="C7" s="180" t="s">
        <v>504</v>
      </c>
      <c r="D7" s="180"/>
      <c r="E7" s="185" t="s">
        <v>3</v>
      </c>
      <c r="F7" s="234" t="s">
        <v>505</v>
      </c>
      <c r="G7" s="188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7"/>
      <c r="U7" s="637"/>
      <c r="V7" s="637"/>
      <c r="W7" s="637"/>
      <c r="X7" s="637"/>
      <c r="Y7" s="637"/>
      <c r="Z7" s="637"/>
      <c r="AA7" s="637"/>
      <c r="AB7" s="637"/>
      <c r="AC7" s="637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37"/>
      <c r="AT7" s="637"/>
      <c r="AU7" s="637"/>
      <c r="AV7" s="637"/>
      <c r="AW7" s="637"/>
      <c r="AX7" s="637"/>
      <c r="AY7" s="637"/>
      <c r="AZ7" s="637"/>
      <c r="BA7" s="637"/>
      <c r="BB7" s="637"/>
      <c r="BC7" s="637"/>
      <c r="BD7" s="637"/>
      <c r="BE7" s="637"/>
    </row>
    <row r="8" spans="2:57" ht="17" x14ac:dyDescent="0.15">
      <c r="B8" s="1188"/>
      <c r="C8" s="180" t="s">
        <v>506</v>
      </c>
      <c r="D8" s="180"/>
      <c r="E8" s="185" t="s">
        <v>3</v>
      </c>
      <c r="F8" s="234" t="s">
        <v>507</v>
      </c>
      <c r="G8" s="188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7"/>
      <c r="W8" s="637"/>
      <c r="X8" s="637"/>
      <c r="Y8" s="637"/>
      <c r="Z8" s="637"/>
      <c r="AA8" s="637"/>
      <c r="AB8" s="637"/>
      <c r="AC8" s="637"/>
      <c r="AD8" s="637"/>
      <c r="AE8" s="637"/>
      <c r="AF8" s="637"/>
      <c r="AG8" s="637"/>
      <c r="AH8" s="637"/>
      <c r="AI8" s="637"/>
      <c r="AJ8" s="637"/>
      <c r="AK8" s="637"/>
      <c r="AL8" s="637"/>
      <c r="AM8" s="637"/>
      <c r="AN8" s="637"/>
      <c r="AO8" s="637"/>
      <c r="AP8" s="637"/>
      <c r="AQ8" s="637"/>
      <c r="AR8" s="637"/>
      <c r="AS8" s="637"/>
      <c r="AT8" s="637"/>
      <c r="AU8" s="637"/>
      <c r="AV8" s="637"/>
      <c r="AW8" s="637"/>
      <c r="AX8" s="637"/>
      <c r="AY8" s="637"/>
      <c r="AZ8" s="637"/>
      <c r="BA8" s="637"/>
      <c r="BB8" s="637"/>
      <c r="BC8" s="637"/>
      <c r="BD8" s="637"/>
      <c r="BE8" s="637"/>
    </row>
    <row r="9" spans="2:57" ht="17" x14ac:dyDescent="0.15">
      <c r="B9" s="175">
        <f>B7+1</f>
        <v>4</v>
      </c>
      <c r="C9" s="180" t="s">
        <v>16</v>
      </c>
      <c r="D9" s="180"/>
      <c r="E9" s="185"/>
      <c r="F9" s="186" t="s">
        <v>397</v>
      </c>
      <c r="G9" s="188">
        <f>SUM(H9:BE9)</f>
        <v>0</v>
      </c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  <c r="AZ9" s="598"/>
      <c r="BA9" s="598"/>
      <c r="BB9" s="598"/>
      <c r="BC9" s="598"/>
      <c r="BD9" s="598"/>
      <c r="BE9" s="598"/>
    </row>
    <row r="10" spans="2:57" ht="17" x14ac:dyDescent="0.15">
      <c r="B10" s="175">
        <f>B9+1</f>
        <v>5</v>
      </c>
      <c r="C10" s="180" t="s">
        <v>361</v>
      </c>
      <c r="D10" s="180"/>
      <c r="E10" s="185" t="s">
        <v>362</v>
      </c>
      <c r="F10" s="186" t="s">
        <v>363</v>
      </c>
      <c r="G10" s="195">
        <f>SUM(H10:BE10)</f>
        <v>0</v>
      </c>
      <c r="H10" s="193">
        <f>IFERROR((H5*0.736*H9)/H7,0)</f>
        <v>0</v>
      </c>
      <c r="I10" s="193">
        <f t="shared" ref="I10:BE10" si="0">IFERROR((I5*0.736*I9)/I7,0)</f>
        <v>0</v>
      </c>
      <c r="J10" s="193">
        <f t="shared" si="0"/>
        <v>0</v>
      </c>
      <c r="K10" s="193">
        <f t="shared" si="0"/>
        <v>0</v>
      </c>
      <c r="L10" s="193">
        <f t="shared" si="0"/>
        <v>0</v>
      </c>
      <c r="M10" s="193">
        <f t="shared" si="0"/>
        <v>0</v>
      </c>
      <c r="N10" s="193">
        <f t="shared" si="0"/>
        <v>0</v>
      </c>
      <c r="O10" s="193">
        <f t="shared" si="0"/>
        <v>0</v>
      </c>
      <c r="P10" s="193">
        <f t="shared" si="0"/>
        <v>0</v>
      </c>
      <c r="Q10" s="193">
        <f t="shared" si="0"/>
        <v>0</v>
      </c>
      <c r="R10" s="193">
        <f t="shared" si="0"/>
        <v>0</v>
      </c>
      <c r="S10" s="193">
        <f t="shared" si="0"/>
        <v>0</v>
      </c>
      <c r="T10" s="193">
        <f t="shared" si="0"/>
        <v>0</v>
      </c>
      <c r="U10" s="193">
        <f t="shared" si="0"/>
        <v>0</v>
      </c>
      <c r="V10" s="193">
        <f t="shared" si="0"/>
        <v>0</v>
      </c>
      <c r="W10" s="193">
        <f t="shared" si="0"/>
        <v>0</v>
      </c>
      <c r="X10" s="193">
        <f t="shared" si="0"/>
        <v>0</v>
      </c>
      <c r="Y10" s="193">
        <f t="shared" si="0"/>
        <v>0</v>
      </c>
      <c r="Z10" s="193">
        <f t="shared" si="0"/>
        <v>0</v>
      </c>
      <c r="AA10" s="193">
        <f t="shared" si="0"/>
        <v>0</v>
      </c>
      <c r="AB10" s="193">
        <f t="shared" si="0"/>
        <v>0</v>
      </c>
      <c r="AC10" s="193">
        <f t="shared" si="0"/>
        <v>0</v>
      </c>
      <c r="AD10" s="193">
        <f t="shared" si="0"/>
        <v>0</v>
      </c>
      <c r="AE10" s="193">
        <f t="shared" si="0"/>
        <v>0</v>
      </c>
      <c r="AF10" s="193">
        <f t="shared" si="0"/>
        <v>0</v>
      </c>
      <c r="AG10" s="193">
        <f t="shared" si="0"/>
        <v>0</v>
      </c>
      <c r="AH10" s="193">
        <f t="shared" si="0"/>
        <v>0</v>
      </c>
      <c r="AI10" s="193">
        <f t="shared" si="0"/>
        <v>0</v>
      </c>
      <c r="AJ10" s="193">
        <f t="shared" si="0"/>
        <v>0</v>
      </c>
      <c r="AK10" s="193">
        <f t="shared" si="0"/>
        <v>0</v>
      </c>
      <c r="AL10" s="193">
        <f t="shared" si="0"/>
        <v>0</v>
      </c>
      <c r="AM10" s="193">
        <f t="shared" si="0"/>
        <v>0</v>
      </c>
      <c r="AN10" s="193">
        <f t="shared" si="0"/>
        <v>0</v>
      </c>
      <c r="AO10" s="193">
        <f t="shared" si="0"/>
        <v>0</v>
      </c>
      <c r="AP10" s="193">
        <f t="shared" si="0"/>
        <v>0</v>
      </c>
      <c r="AQ10" s="193">
        <f t="shared" si="0"/>
        <v>0</v>
      </c>
      <c r="AR10" s="193">
        <f t="shared" si="0"/>
        <v>0</v>
      </c>
      <c r="AS10" s="193">
        <f t="shared" si="0"/>
        <v>0</v>
      </c>
      <c r="AT10" s="193">
        <f t="shared" si="0"/>
        <v>0</v>
      </c>
      <c r="AU10" s="193">
        <f t="shared" si="0"/>
        <v>0</v>
      </c>
      <c r="AV10" s="193">
        <f t="shared" si="0"/>
        <v>0</v>
      </c>
      <c r="AW10" s="193">
        <f t="shared" si="0"/>
        <v>0</v>
      </c>
      <c r="AX10" s="193">
        <f t="shared" si="0"/>
        <v>0</v>
      </c>
      <c r="AY10" s="193">
        <f t="shared" si="0"/>
        <v>0</v>
      </c>
      <c r="AZ10" s="193">
        <f t="shared" si="0"/>
        <v>0</v>
      </c>
      <c r="BA10" s="193">
        <f t="shared" si="0"/>
        <v>0</v>
      </c>
      <c r="BB10" s="193">
        <f t="shared" si="0"/>
        <v>0</v>
      </c>
      <c r="BC10" s="193">
        <f t="shared" si="0"/>
        <v>0</v>
      </c>
      <c r="BD10" s="193">
        <f t="shared" si="0"/>
        <v>0</v>
      </c>
      <c r="BE10" s="193">
        <f t="shared" si="0"/>
        <v>0</v>
      </c>
    </row>
    <row r="11" spans="2:57" ht="17" x14ac:dyDescent="0.15">
      <c r="B11" s="175">
        <f>B10+1</f>
        <v>6</v>
      </c>
      <c r="C11" s="180" t="s">
        <v>443</v>
      </c>
      <c r="D11" s="180"/>
      <c r="E11" s="185" t="s">
        <v>362</v>
      </c>
      <c r="F11" s="186" t="s">
        <v>444</v>
      </c>
      <c r="G11" s="195">
        <f>SUM(H11:BE11)</f>
        <v>0</v>
      </c>
      <c r="H11" s="193">
        <f>IFERROR(H10*H6*(H7/H8),0)</f>
        <v>0</v>
      </c>
      <c r="I11" s="193">
        <f t="shared" ref="I11:BE11" si="1">IFERROR(I10*I6*(I7/I8),0)</f>
        <v>0</v>
      </c>
      <c r="J11" s="193">
        <f t="shared" si="1"/>
        <v>0</v>
      </c>
      <c r="K11" s="193">
        <f t="shared" si="1"/>
        <v>0</v>
      </c>
      <c r="L11" s="193">
        <f t="shared" si="1"/>
        <v>0</v>
      </c>
      <c r="M11" s="193">
        <f t="shared" si="1"/>
        <v>0</v>
      </c>
      <c r="N11" s="193">
        <f t="shared" si="1"/>
        <v>0</v>
      </c>
      <c r="O11" s="193">
        <f t="shared" si="1"/>
        <v>0</v>
      </c>
      <c r="P11" s="193">
        <f t="shared" si="1"/>
        <v>0</v>
      </c>
      <c r="Q11" s="193">
        <f t="shared" si="1"/>
        <v>0</v>
      </c>
      <c r="R11" s="193">
        <f t="shared" si="1"/>
        <v>0</v>
      </c>
      <c r="S11" s="193">
        <f t="shared" si="1"/>
        <v>0</v>
      </c>
      <c r="T11" s="193">
        <f t="shared" si="1"/>
        <v>0</v>
      </c>
      <c r="U11" s="193">
        <f t="shared" si="1"/>
        <v>0</v>
      </c>
      <c r="V11" s="193">
        <f t="shared" si="1"/>
        <v>0</v>
      </c>
      <c r="W11" s="193">
        <f t="shared" si="1"/>
        <v>0</v>
      </c>
      <c r="X11" s="193">
        <f t="shared" si="1"/>
        <v>0</v>
      </c>
      <c r="Y11" s="193">
        <f t="shared" si="1"/>
        <v>0</v>
      </c>
      <c r="Z11" s="193">
        <f t="shared" si="1"/>
        <v>0</v>
      </c>
      <c r="AA11" s="193">
        <f t="shared" si="1"/>
        <v>0</v>
      </c>
      <c r="AB11" s="193">
        <f t="shared" si="1"/>
        <v>0</v>
      </c>
      <c r="AC11" s="193">
        <f t="shared" si="1"/>
        <v>0</v>
      </c>
      <c r="AD11" s="193">
        <f t="shared" si="1"/>
        <v>0</v>
      </c>
      <c r="AE11" s="193">
        <f t="shared" si="1"/>
        <v>0</v>
      </c>
      <c r="AF11" s="193">
        <f t="shared" si="1"/>
        <v>0</v>
      </c>
      <c r="AG11" s="193">
        <f t="shared" si="1"/>
        <v>0</v>
      </c>
      <c r="AH11" s="193">
        <f t="shared" si="1"/>
        <v>0</v>
      </c>
      <c r="AI11" s="193">
        <f t="shared" si="1"/>
        <v>0</v>
      </c>
      <c r="AJ11" s="193">
        <f t="shared" si="1"/>
        <v>0</v>
      </c>
      <c r="AK11" s="193">
        <f t="shared" si="1"/>
        <v>0</v>
      </c>
      <c r="AL11" s="193">
        <f t="shared" si="1"/>
        <v>0</v>
      </c>
      <c r="AM11" s="193">
        <f t="shared" si="1"/>
        <v>0</v>
      </c>
      <c r="AN11" s="193">
        <f t="shared" si="1"/>
        <v>0</v>
      </c>
      <c r="AO11" s="193">
        <f t="shared" si="1"/>
        <v>0</v>
      </c>
      <c r="AP11" s="193">
        <f t="shared" si="1"/>
        <v>0</v>
      </c>
      <c r="AQ11" s="193">
        <f t="shared" si="1"/>
        <v>0</v>
      </c>
      <c r="AR11" s="193">
        <f t="shared" si="1"/>
        <v>0</v>
      </c>
      <c r="AS11" s="193">
        <f t="shared" si="1"/>
        <v>0</v>
      </c>
      <c r="AT11" s="193">
        <f t="shared" si="1"/>
        <v>0</v>
      </c>
      <c r="AU11" s="193">
        <f t="shared" si="1"/>
        <v>0</v>
      </c>
      <c r="AV11" s="193">
        <f t="shared" si="1"/>
        <v>0</v>
      </c>
      <c r="AW11" s="193">
        <f t="shared" si="1"/>
        <v>0</v>
      </c>
      <c r="AX11" s="193">
        <f t="shared" si="1"/>
        <v>0</v>
      </c>
      <c r="AY11" s="193">
        <f t="shared" si="1"/>
        <v>0</v>
      </c>
      <c r="AZ11" s="193">
        <f t="shared" si="1"/>
        <v>0</v>
      </c>
      <c r="BA11" s="193">
        <f t="shared" si="1"/>
        <v>0</v>
      </c>
      <c r="BB11" s="193">
        <f t="shared" si="1"/>
        <v>0</v>
      </c>
      <c r="BC11" s="193">
        <f t="shared" si="1"/>
        <v>0</v>
      </c>
      <c r="BD11" s="193">
        <f t="shared" si="1"/>
        <v>0</v>
      </c>
      <c r="BE11" s="193">
        <f t="shared" si="1"/>
        <v>0</v>
      </c>
    </row>
    <row r="12" spans="2:57" x14ac:dyDescent="0.15">
      <c r="B12" s="1186">
        <f>B11+1</f>
        <v>7</v>
      </c>
      <c r="C12" s="180" t="s">
        <v>364</v>
      </c>
      <c r="D12" s="180"/>
      <c r="E12" s="185" t="s">
        <v>365</v>
      </c>
      <c r="F12" s="186"/>
      <c r="G12" s="190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</row>
    <row r="13" spans="2:57" x14ac:dyDescent="0.15">
      <c r="B13" s="1187"/>
      <c r="C13" s="191" t="s">
        <v>366</v>
      </c>
      <c r="D13" s="191"/>
      <c r="E13" s="192" t="s">
        <v>367</v>
      </c>
      <c r="F13" s="186"/>
      <c r="G13" s="190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</row>
    <row r="14" spans="2:57" ht="17" x14ac:dyDescent="0.15">
      <c r="B14" s="1188"/>
      <c r="C14" s="180" t="s">
        <v>368</v>
      </c>
      <c r="D14" s="180"/>
      <c r="E14" s="185" t="s">
        <v>369</v>
      </c>
      <c r="F14" s="186" t="s">
        <v>370</v>
      </c>
      <c r="G14" s="190"/>
      <c r="H14" s="193">
        <f>H12*H13</f>
        <v>0</v>
      </c>
      <c r="I14" s="193">
        <f t="shared" ref="I14:BE14" si="2">I12*I13</f>
        <v>0</v>
      </c>
      <c r="J14" s="193">
        <f t="shared" si="2"/>
        <v>0</v>
      </c>
      <c r="K14" s="193">
        <f t="shared" si="2"/>
        <v>0</v>
      </c>
      <c r="L14" s="193">
        <f t="shared" si="2"/>
        <v>0</v>
      </c>
      <c r="M14" s="193">
        <f t="shared" si="2"/>
        <v>0</v>
      </c>
      <c r="N14" s="193">
        <f t="shared" si="2"/>
        <v>0</v>
      </c>
      <c r="O14" s="193">
        <f t="shared" si="2"/>
        <v>0</v>
      </c>
      <c r="P14" s="193">
        <f t="shared" si="2"/>
        <v>0</v>
      </c>
      <c r="Q14" s="193">
        <f t="shared" si="2"/>
        <v>0</v>
      </c>
      <c r="R14" s="193">
        <f t="shared" si="2"/>
        <v>0</v>
      </c>
      <c r="S14" s="193">
        <f t="shared" si="2"/>
        <v>0</v>
      </c>
      <c r="T14" s="193">
        <f t="shared" si="2"/>
        <v>0</v>
      </c>
      <c r="U14" s="193">
        <f t="shared" si="2"/>
        <v>0</v>
      </c>
      <c r="V14" s="193">
        <f t="shared" si="2"/>
        <v>0</v>
      </c>
      <c r="W14" s="193">
        <f t="shared" si="2"/>
        <v>0</v>
      </c>
      <c r="X14" s="193">
        <f t="shared" si="2"/>
        <v>0</v>
      </c>
      <c r="Y14" s="193">
        <f t="shared" si="2"/>
        <v>0</v>
      </c>
      <c r="Z14" s="193">
        <f t="shared" si="2"/>
        <v>0</v>
      </c>
      <c r="AA14" s="193">
        <f t="shared" si="2"/>
        <v>0</v>
      </c>
      <c r="AB14" s="193">
        <f t="shared" si="2"/>
        <v>0</v>
      </c>
      <c r="AC14" s="193">
        <f t="shared" si="2"/>
        <v>0</v>
      </c>
      <c r="AD14" s="193">
        <f t="shared" si="2"/>
        <v>0</v>
      </c>
      <c r="AE14" s="193">
        <f t="shared" si="2"/>
        <v>0</v>
      </c>
      <c r="AF14" s="193">
        <f t="shared" si="2"/>
        <v>0</v>
      </c>
      <c r="AG14" s="193">
        <f t="shared" si="2"/>
        <v>0</v>
      </c>
      <c r="AH14" s="193">
        <f t="shared" si="2"/>
        <v>0</v>
      </c>
      <c r="AI14" s="193">
        <f t="shared" si="2"/>
        <v>0</v>
      </c>
      <c r="AJ14" s="193">
        <f t="shared" si="2"/>
        <v>0</v>
      </c>
      <c r="AK14" s="193">
        <f t="shared" si="2"/>
        <v>0</v>
      </c>
      <c r="AL14" s="193">
        <f t="shared" si="2"/>
        <v>0</v>
      </c>
      <c r="AM14" s="193">
        <f t="shared" si="2"/>
        <v>0</v>
      </c>
      <c r="AN14" s="193">
        <f t="shared" si="2"/>
        <v>0</v>
      </c>
      <c r="AO14" s="193">
        <f t="shared" si="2"/>
        <v>0</v>
      </c>
      <c r="AP14" s="193">
        <f t="shared" si="2"/>
        <v>0</v>
      </c>
      <c r="AQ14" s="193">
        <f t="shared" si="2"/>
        <v>0</v>
      </c>
      <c r="AR14" s="193">
        <f t="shared" si="2"/>
        <v>0</v>
      </c>
      <c r="AS14" s="193">
        <f t="shared" si="2"/>
        <v>0</v>
      </c>
      <c r="AT14" s="193">
        <f t="shared" si="2"/>
        <v>0</v>
      </c>
      <c r="AU14" s="193">
        <f t="shared" si="2"/>
        <v>0</v>
      </c>
      <c r="AV14" s="193">
        <f t="shared" si="2"/>
        <v>0</v>
      </c>
      <c r="AW14" s="193">
        <f t="shared" si="2"/>
        <v>0</v>
      </c>
      <c r="AX14" s="193">
        <f t="shared" si="2"/>
        <v>0</v>
      </c>
      <c r="AY14" s="193">
        <f t="shared" si="2"/>
        <v>0</v>
      </c>
      <c r="AZ14" s="193">
        <f t="shared" si="2"/>
        <v>0</v>
      </c>
      <c r="BA14" s="193">
        <f t="shared" si="2"/>
        <v>0</v>
      </c>
      <c r="BB14" s="193">
        <f t="shared" si="2"/>
        <v>0</v>
      </c>
      <c r="BC14" s="193">
        <f t="shared" si="2"/>
        <v>0</v>
      </c>
      <c r="BD14" s="193">
        <f t="shared" si="2"/>
        <v>0</v>
      </c>
      <c r="BE14" s="193">
        <f t="shared" si="2"/>
        <v>0</v>
      </c>
    </row>
    <row r="15" spans="2:57" x14ac:dyDescent="0.15">
      <c r="B15" s="1186">
        <f>B12+1</f>
        <v>8</v>
      </c>
      <c r="C15" s="180" t="s">
        <v>694</v>
      </c>
      <c r="D15" s="180"/>
      <c r="E15" s="185" t="s">
        <v>272</v>
      </c>
      <c r="F15" s="186" t="s">
        <v>689</v>
      </c>
      <c r="G15" s="283">
        <v>12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</row>
    <row r="16" spans="2:57" x14ac:dyDescent="0.15">
      <c r="B16" s="1187"/>
      <c r="C16" s="180" t="s">
        <v>695</v>
      </c>
      <c r="D16" s="180"/>
      <c r="E16" s="181" t="s">
        <v>692</v>
      </c>
      <c r="F16" s="186" t="s">
        <v>690</v>
      </c>
      <c r="G16" s="283">
        <v>22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</row>
    <row r="17" spans="2:57" x14ac:dyDescent="0.15">
      <c r="B17" s="1187"/>
      <c r="C17" s="180" t="s">
        <v>696</v>
      </c>
      <c r="D17" s="180"/>
      <c r="E17" s="181" t="s">
        <v>693</v>
      </c>
      <c r="F17" s="186" t="s">
        <v>691</v>
      </c>
      <c r="G17" s="283">
        <v>3</v>
      </c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  <c r="AK17" s="598"/>
      <c r="AL17" s="598"/>
      <c r="AM17" s="598"/>
      <c r="AN17" s="598"/>
      <c r="AO17" s="598"/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</row>
    <row r="18" spans="2:57" ht="17" x14ac:dyDescent="0.15">
      <c r="B18" s="1187"/>
      <c r="C18" s="180" t="s">
        <v>371</v>
      </c>
      <c r="D18" s="180"/>
      <c r="E18" s="185" t="s">
        <v>362</v>
      </c>
      <c r="F18" s="186" t="s">
        <v>372</v>
      </c>
      <c r="G18" s="187">
        <f>SUM(H18:BE18)</f>
        <v>0</v>
      </c>
      <c r="H18" s="194">
        <f>H11*((H15*H16*H17)/($G$15*$G$16*$G$17))</f>
        <v>0</v>
      </c>
      <c r="I18" s="194">
        <f t="shared" ref="I18:BE18" si="3">I11*((I15*I16*I17)/($G$15*$G$16*$G$17))</f>
        <v>0</v>
      </c>
      <c r="J18" s="194">
        <f t="shared" si="3"/>
        <v>0</v>
      </c>
      <c r="K18" s="194">
        <f t="shared" si="3"/>
        <v>0</v>
      </c>
      <c r="L18" s="194">
        <f t="shared" si="3"/>
        <v>0</v>
      </c>
      <c r="M18" s="194">
        <f t="shared" si="3"/>
        <v>0</v>
      </c>
      <c r="N18" s="194">
        <f t="shared" si="3"/>
        <v>0</v>
      </c>
      <c r="O18" s="194">
        <f t="shared" si="3"/>
        <v>0</v>
      </c>
      <c r="P18" s="194">
        <f t="shared" si="3"/>
        <v>0</v>
      </c>
      <c r="Q18" s="194">
        <f t="shared" si="3"/>
        <v>0</v>
      </c>
      <c r="R18" s="194">
        <f t="shared" si="3"/>
        <v>0</v>
      </c>
      <c r="S18" s="194">
        <f t="shared" si="3"/>
        <v>0</v>
      </c>
      <c r="T18" s="194">
        <f t="shared" si="3"/>
        <v>0</v>
      </c>
      <c r="U18" s="194">
        <f t="shared" si="3"/>
        <v>0</v>
      </c>
      <c r="V18" s="194">
        <f t="shared" si="3"/>
        <v>0</v>
      </c>
      <c r="W18" s="194">
        <f t="shared" si="3"/>
        <v>0</v>
      </c>
      <c r="X18" s="194">
        <f t="shared" si="3"/>
        <v>0</v>
      </c>
      <c r="Y18" s="194">
        <f t="shared" si="3"/>
        <v>0</v>
      </c>
      <c r="Z18" s="194">
        <f t="shared" si="3"/>
        <v>0</v>
      </c>
      <c r="AA18" s="194">
        <f t="shared" si="3"/>
        <v>0</v>
      </c>
      <c r="AB18" s="194">
        <f t="shared" si="3"/>
        <v>0</v>
      </c>
      <c r="AC18" s="194">
        <f t="shared" si="3"/>
        <v>0</v>
      </c>
      <c r="AD18" s="194">
        <f t="shared" si="3"/>
        <v>0</v>
      </c>
      <c r="AE18" s="194">
        <f t="shared" si="3"/>
        <v>0</v>
      </c>
      <c r="AF18" s="194">
        <f t="shared" si="3"/>
        <v>0</v>
      </c>
      <c r="AG18" s="194">
        <f t="shared" si="3"/>
        <v>0</v>
      </c>
      <c r="AH18" s="194">
        <f t="shared" si="3"/>
        <v>0</v>
      </c>
      <c r="AI18" s="194">
        <f t="shared" si="3"/>
        <v>0</v>
      </c>
      <c r="AJ18" s="194">
        <f t="shared" si="3"/>
        <v>0</v>
      </c>
      <c r="AK18" s="194">
        <f t="shared" si="3"/>
        <v>0</v>
      </c>
      <c r="AL18" s="194">
        <f t="shared" si="3"/>
        <v>0</v>
      </c>
      <c r="AM18" s="194">
        <f t="shared" si="3"/>
        <v>0</v>
      </c>
      <c r="AN18" s="194">
        <f t="shared" si="3"/>
        <v>0</v>
      </c>
      <c r="AO18" s="194">
        <f t="shared" si="3"/>
        <v>0</v>
      </c>
      <c r="AP18" s="194">
        <f t="shared" si="3"/>
        <v>0</v>
      </c>
      <c r="AQ18" s="194">
        <f t="shared" si="3"/>
        <v>0</v>
      </c>
      <c r="AR18" s="194">
        <f t="shared" si="3"/>
        <v>0</v>
      </c>
      <c r="AS18" s="194">
        <f t="shared" si="3"/>
        <v>0</v>
      </c>
      <c r="AT18" s="194">
        <f t="shared" si="3"/>
        <v>0</v>
      </c>
      <c r="AU18" s="194">
        <f t="shared" si="3"/>
        <v>0</v>
      </c>
      <c r="AV18" s="194">
        <f t="shared" si="3"/>
        <v>0</v>
      </c>
      <c r="AW18" s="194">
        <f t="shared" si="3"/>
        <v>0</v>
      </c>
      <c r="AX18" s="194">
        <f t="shared" si="3"/>
        <v>0</v>
      </c>
      <c r="AY18" s="194">
        <f t="shared" si="3"/>
        <v>0</v>
      </c>
      <c r="AZ18" s="194">
        <f t="shared" si="3"/>
        <v>0</v>
      </c>
      <c r="BA18" s="194">
        <f t="shared" si="3"/>
        <v>0</v>
      </c>
      <c r="BB18" s="194">
        <f t="shared" si="3"/>
        <v>0</v>
      </c>
      <c r="BC18" s="194">
        <f t="shared" si="3"/>
        <v>0</v>
      </c>
      <c r="BD18" s="194">
        <f t="shared" si="3"/>
        <v>0</v>
      </c>
      <c r="BE18" s="194">
        <f t="shared" si="3"/>
        <v>0</v>
      </c>
    </row>
    <row r="19" spans="2:57" ht="17" x14ac:dyDescent="0.15">
      <c r="B19" s="1188"/>
      <c r="C19" s="180" t="s">
        <v>373</v>
      </c>
      <c r="D19" s="180"/>
      <c r="E19" s="180"/>
      <c r="F19" s="186" t="s">
        <v>374</v>
      </c>
      <c r="G19" s="190" t="str">
        <f>IF(LARGE(H19:BE19,1)&gt;1,"ERRO","")</f>
        <v/>
      </c>
      <c r="H19" s="194">
        <f>IFERROR(H18/H11,0)</f>
        <v>0</v>
      </c>
      <c r="I19" s="194">
        <f t="shared" ref="I19:BE19" si="4">IFERROR(I18/I11,0)</f>
        <v>0</v>
      </c>
      <c r="J19" s="194">
        <f t="shared" si="4"/>
        <v>0</v>
      </c>
      <c r="K19" s="194">
        <f t="shared" si="4"/>
        <v>0</v>
      </c>
      <c r="L19" s="194">
        <f t="shared" si="4"/>
        <v>0</v>
      </c>
      <c r="M19" s="194">
        <f t="shared" si="4"/>
        <v>0</v>
      </c>
      <c r="N19" s="194">
        <f t="shared" si="4"/>
        <v>0</v>
      </c>
      <c r="O19" s="194">
        <f t="shared" si="4"/>
        <v>0</v>
      </c>
      <c r="P19" s="194">
        <f t="shared" si="4"/>
        <v>0</v>
      </c>
      <c r="Q19" s="194">
        <f t="shared" si="4"/>
        <v>0</v>
      </c>
      <c r="R19" s="194">
        <f t="shared" si="4"/>
        <v>0</v>
      </c>
      <c r="S19" s="194">
        <f t="shared" si="4"/>
        <v>0</v>
      </c>
      <c r="T19" s="194">
        <f t="shared" si="4"/>
        <v>0</v>
      </c>
      <c r="U19" s="194">
        <f t="shared" si="4"/>
        <v>0</v>
      </c>
      <c r="V19" s="194">
        <f t="shared" si="4"/>
        <v>0</v>
      </c>
      <c r="W19" s="194">
        <f t="shared" si="4"/>
        <v>0</v>
      </c>
      <c r="X19" s="194">
        <f t="shared" si="4"/>
        <v>0</v>
      </c>
      <c r="Y19" s="194">
        <f t="shared" si="4"/>
        <v>0</v>
      </c>
      <c r="Z19" s="194">
        <f t="shared" si="4"/>
        <v>0</v>
      </c>
      <c r="AA19" s="194">
        <f t="shared" si="4"/>
        <v>0</v>
      </c>
      <c r="AB19" s="194">
        <f t="shared" si="4"/>
        <v>0</v>
      </c>
      <c r="AC19" s="194">
        <f t="shared" si="4"/>
        <v>0</v>
      </c>
      <c r="AD19" s="194">
        <f t="shared" si="4"/>
        <v>0</v>
      </c>
      <c r="AE19" s="194">
        <f t="shared" si="4"/>
        <v>0</v>
      </c>
      <c r="AF19" s="194">
        <f t="shared" si="4"/>
        <v>0</v>
      </c>
      <c r="AG19" s="194">
        <f t="shared" si="4"/>
        <v>0</v>
      </c>
      <c r="AH19" s="194">
        <f t="shared" si="4"/>
        <v>0</v>
      </c>
      <c r="AI19" s="194">
        <f t="shared" si="4"/>
        <v>0</v>
      </c>
      <c r="AJ19" s="194">
        <f t="shared" si="4"/>
        <v>0</v>
      </c>
      <c r="AK19" s="194">
        <f t="shared" si="4"/>
        <v>0</v>
      </c>
      <c r="AL19" s="194">
        <f t="shared" si="4"/>
        <v>0</v>
      </c>
      <c r="AM19" s="194">
        <f t="shared" si="4"/>
        <v>0</v>
      </c>
      <c r="AN19" s="194">
        <f t="shared" si="4"/>
        <v>0</v>
      </c>
      <c r="AO19" s="194">
        <f t="shared" si="4"/>
        <v>0</v>
      </c>
      <c r="AP19" s="194">
        <f t="shared" si="4"/>
        <v>0</v>
      </c>
      <c r="AQ19" s="194">
        <f t="shared" si="4"/>
        <v>0</v>
      </c>
      <c r="AR19" s="194">
        <f t="shared" si="4"/>
        <v>0</v>
      </c>
      <c r="AS19" s="194">
        <f t="shared" si="4"/>
        <v>0</v>
      </c>
      <c r="AT19" s="194">
        <f t="shared" si="4"/>
        <v>0</v>
      </c>
      <c r="AU19" s="194">
        <f t="shared" si="4"/>
        <v>0</v>
      </c>
      <c r="AV19" s="194">
        <f t="shared" si="4"/>
        <v>0</v>
      </c>
      <c r="AW19" s="194">
        <f t="shared" si="4"/>
        <v>0</v>
      </c>
      <c r="AX19" s="194">
        <f t="shared" si="4"/>
        <v>0</v>
      </c>
      <c r="AY19" s="194">
        <f t="shared" si="4"/>
        <v>0</v>
      </c>
      <c r="AZ19" s="194">
        <f t="shared" si="4"/>
        <v>0</v>
      </c>
      <c r="BA19" s="194">
        <f t="shared" si="4"/>
        <v>0</v>
      </c>
      <c r="BB19" s="194">
        <f t="shared" si="4"/>
        <v>0</v>
      </c>
      <c r="BC19" s="194">
        <f t="shared" si="4"/>
        <v>0</v>
      </c>
      <c r="BD19" s="194">
        <f t="shared" si="4"/>
        <v>0</v>
      </c>
      <c r="BE19" s="194">
        <f t="shared" si="4"/>
        <v>0</v>
      </c>
    </row>
    <row r="20" spans="2:57" ht="17" x14ac:dyDescent="0.15">
      <c r="B20" s="175">
        <f>B15+1</f>
        <v>9</v>
      </c>
      <c r="C20" s="180" t="s">
        <v>375</v>
      </c>
      <c r="D20" s="180"/>
      <c r="E20" s="185" t="s">
        <v>376</v>
      </c>
      <c r="F20" s="186" t="s">
        <v>377</v>
      </c>
      <c r="G20" s="195">
        <f>SUM(H20:BE20)</f>
        <v>0</v>
      </c>
      <c r="H20" s="193">
        <f>H11*H14/1000</f>
        <v>0</v>
      </c>
      <c r="I20" s="193">
        <f t="shared" ref="I20:BE20" si="5">I11*I14/1000</f>
        <v>0</v>
      </c>
      <c r="J20" s="193">
        <f t="shared" si="5"/>
        <v>0</v>
      </c>
      <c r="K20" s="193">
        <f t="shared" si="5"/>
        <v>0</v>
      </c>
      <c r="L20" s="193">
        <f t="shared" si="5"/>
        <v>0</v>
      </c>
      <c r="M20" s="193">
        <f t="shared" si="5"/>
        <v>0</v>
      </c>
      <c r="N20" s="193">
        <f t="shared" si="5"/>
        <v>0</v>
      </c>
      <c r="O20" s="193">
        <f t="shared" si="5"/>
        <v>0</v>
      </c>
      <c r="P20" s="193">
        <f t="shared" si="5"/>
        <v>0</v>
      </c>
      <c r="Q20" s="193">
        <f t="shared" si="5"/>
        <v>0</v>
      </c>
      <c r="R20" s="193">
        <f t="shared" si="5"/>
        <v>0</v>
      </c>
      <c r="S20" s="193">
        <f t="shared" si="5"/>
        <v>0</v>
      </c>
      <c r="T20" s="193">
        <f t="shared" si="5"/>
        <v>0</v>
      </c>
      <c r="U20" s="193">
        <f t="shared" si="5"/>
        <v>0</v>
      </c>
      <c r="V20" s="193">
        <f t="shared" si="5"/>
        <v>0</v>
      </c>
      <c r="W20" s="193">
        <f t="shared" si="5"/>
        <v>0</v>
      </c>
      <c r="X20" s="193">
        <f t="shared" si="5"/>
        <v>0</v>
      </c>
      <c r="Y20" s="193">
        <f t="shared" si="5"/>
        <v>0</v>
      </c>
      <c r="Z20" s="193">
        <f t="shared" si="5"/>
        <v>0</v>
      </c>
      <c r="AA20" s="193">
        <f t="shared" si="5"/>
        <v>0</v>
      </c>
      <c r="AB20" s="193">
        <f t="shared" si="5"/>
        <v>0</v>
      </c>
      <c r="AC20" s="193">
        <f t="shared" si="5"/>
        <v>0</v>
      </c>
      <c r="AD20" s="193">
        <f t="shared" si="5"/>
        <v>0</v>
      </c>
      <c r="AE20" s="193">
        <f t="shared" si="5"/>
        <v>0</v>
      </c>
      <c r="AF20" s="193">
        <f t="shared" si="5"/>
        <v>0</v>
      </c>
      <c r="AG20" s="193">
        <f t="shared" si="5"/>
        <v>0</v>
      </c>
      <c r="AH20" s="193">
        <f t="shared" si="5"/>
        <v>0</v>
      </c>
      <c r="AI20" s="193">
        <f t="shared" si="5"/>
        <v>0</v>
      </c>
      <c r="AJ20" s="193">
        <f t="shared" si="5"/>
        <v>0</v>
      </c>
      <c r="AK20" s="193">
        <f t="shared" si="5"/>
        <v>0</v>
      </c>
      <c r="AL20" s="193">
        <f t="shared" si="5"/>
        <v>0</v>
      </c>
      <c r="AM20" s="193">
        <f t="shared" si="5"/>
        <v>0</v>
      </c>
      <c r="AN20" s="193">
        <f t="shared" si="5"/>
        <v>0</v>
      </c>
      <c r="AO20" s="193">
        <f t="shared" si="5"/>
        <v>0</v>
      </c>
      <c r="AP20" s="193">
        <f t="shared" si="5"/>
        <v>0</v>
      </c>
      <c r="AQ20" s="193">
        <f t="shared" si="5"/>
        <v>0</v>
      </c>
      <c r="AR20" s="193">
        <f t="shared" si="5"/>
        <v>0</v>
      </c>
      <c r="AS20" s="193">
        <f t="shared" si="5"/>
        <v>0</v>
      </c>
      <c r="AT20" s="193">
        <f t="shared" si="5"/>
        <v>0</v>
      </c>
      <c r="AU20" s="193">
        <f t="shared" si="5"/>
        <v>0</v>
      </c>
      <c r="AV20" s="193">
        <f t="shared" si="5"/>
        <v>0</v>
      </c>
      <c r="AW20" s="193">
        <f t="shared" si="5"/>
        <v>0</v>
      </c>
      <c r="AX20" s="193">
        <f t="shared" si="5"/>
        <v>0</v>
      </c>
      <c r="AY20" s="193">
        <f t="shared" si="5"/>
        <v>0</v>
      </c>
      <c r="AZ20" s="193">
        <f t="shared" si="5"/>
        <v>0</v>
      </c>
      <c r="BA20" s="193">
        <f t="shared" si="5"/>
        <v>0</v>
      </c>
      <c r="BB20" s="193">
        <f t="shared" si="5"/>
        <v>0</v>
      </c>
      <c r="BC20" s="193">
        <f t="shared" si="5"/>
        <v>0</v>
      </c>
      <c r="BD20" s="193">
        <f t="shared" si="5"/>
        <v>0</v>
      </c>
      <c r="BE20" s="193">
        <f t="shared" si="5"/>
        <v>0</v>
      </c>
    </row>
    <row r="21" spans="2:57" ht="17" x14ac:dyDescent="0.15">
      <c r="B21" s="175">
        <f>B20+1</f>
        <v>10</v>
      </c>
      <c r="C21" s="180" t="s">
        <v>378</v>
      </c>
      <c r="D21" s="180"/>
      <c r="E21" s="181" t="s">
        <v>362</v>
      </c>
      <c r="F21" s="186" t="s">
        <v>379</v>
      </c>
      <c r="G21" s="196">
        <f>SUM(H21:BE21)</f>
        <v>0</v>
      </c>
      <c r="H21" s="197">
        <f>H11*H19</f>
        <v>0</v>
      </c>
      <c r="I21" s="197">
        <f t="shared" ref="I21:BE21" si="6">I11*I19</f>
        <v>0</v>
      </c>
      <c r="J21" s="197">
        <f t="shared" si="6"/>
        <v>0</v>
      </c>
      <c r="K21" s="197">
        <f t="shared" si="6"/>
        <v>0</v>
      </c>
      <c r="L21" s="197">
        <f t="shared" si="6"/>
        <v>0</v>
      </c>
      <c r="M21" s="197">
        <f t="shared" si="6"/>
        <v>0</v>
      </c>
      <c r="N21" s="197">
        <f t="shared" si="6"/>
        <v>0</v>
      </c>
      <c r="O21" s="197">
        <f t="shared" si="6"/>
        <v>0</v>
      </c>
      <c r="P21" s="197">
        <f t="shared" si="6"/>
        <v>0</v>
      </c>
      <c r="Q21" s="197">
        <f t="shared" si="6"/>
        <v>0</v>
      </c>
      <c r="R21" s="197">
        <f t="shared" si="6"/>
        <v>0</v>
      </c>
      <c r="S21" s="197">
        <f t="shared" si="6"/>
        <v>0</v>
      </c>
      <c r="T21" s="197">
        <f t="shared" si="6"/>
        <v>0</v>
      </c>
      <c r="U21" s="197">
        <f t="shared" si="6"/>
        <v>0</v>
      </c>
      <c r="V21" s="197">
        <f t="shared" si="6"/>
        <v>0</v>
      </c>
      <c r="W21" s="197">
        <f t="shared" si="6"/>
        <v>0</v>
      </c>
      <c r="X21" s="197">
        <f t="shared" si="6"/>
        <v>0</v>
      </c>
      <c r="Y21" s="197">
        <f t="shared" si="6"/>
        <v>0</v>
      </c>
      <c r="Z21" s="197">
        <f t="shared" si="6"/>
        <v>0</v>
      </c>
      <c r="AA21" s="197">
        <f t="shared" si="6"/>
        <v>0</v>
      </c>
      <c r="AB21" s="197">
        <f t="shared" si="6"/>
        <v>0</v>
      </c>
      <c r="AC21" s="197">
        <f t="shared" si="6"/>
        <v>0</v>
      </c>
      <c r="AD21" s="197">
        <f t="shared" si="6"/>
        <v>0</v>
      </c>
      <c r="AE21" s="197">
        <f t="shared" si="6"/>
        <v>0</v>
      </c>
      <c r="AF21" s="197">
        <f t="shared" si="6"/>
        <v>0</v>
      </c>
      <c r="AG21" s="197">
        <f t="shared" si="6"/>
        <v>0</v>
      </c>
      <c r="AH21" s="197">
        <f t="shared" si="6"/>
        <v>0</v>
      </c>
      <c r="AI21" s="197">
        <f t="shared" si="6"/>
        <v>0</v>
      </c>
      <c r="AJ21" s="197">
        <f t="shared" si="6"/>
        <v>0</v>
      </c>
      <c r="AK21" s="197">
        <f t="shared" si="6"/>
        <v>0</v>
      </c>
      <c r="AL21" s="197">
        <f t="shared" si="6"/>
        <v>0</v>
      </c>
      <c r="AM21" s="197">
        <f t="shared" si="6"/>
        <v>0</v>
      </c>
      <c r="AN21" s="197">
        <f t="shared" si="6"/>
        <v>0</v>
      </c>
      <c r="AO21" s="197">
        <f t="shared" si="6"/>
        <v>0</v>
      </c>
      <c r="AP21" s="197">
        <f t="shared" si="6"/>
        <v>0</v>
      </c>
      <c r="AQ21" s="197">
        <f t="shared" si="6"/>
        <v>0</v>
      </c>
      <c r="AR21" s="197">
        <f t="shared" si="6"/>
        <v>0</v>
      </c>
      <c r="AS21" s="197">
        <f t="shared" si="6"/>
        <v>0</v>
      </c>
      <c r="AT21" s="197">
        <f t="shared" si="6"/>
        <v>0</v>
      </c>
      <c r="AU21" s="197">
        <f t="shared" si="6"/>
        <v>0</v>
      </c>
      <c r="AV21" s="197">
        <f t="shared" si="6"/>
        <v>0</v>
      </c>
      <c r="AW21" s="197">
        <f t="shared" si="6"/>
        <v>0</v>
      </c>
      <c r="AX21" s="197">
        <f t="shared" si="6"/>
        <v>0</v>
      </c>
      <c r="AY21" s="197">
        <f t="shared" si="6"/>
        <v>0</v>
      </c>
      <c r="AZ21" s="197">
        <f t="shared" si="6"/>
        <v>0</v>
      </c>
      <c r="BA21" s="197">
        <f t="shared" si="6"/>
        <v>0</v>
      </c>
      <c r="BB21" s="197">
        <f t="shared" si="6"/>
        <v>0</v>
      </c>
      <c r="BC21" s="197">
        <f t="shared" si="6"/>
        <v>0</v>
      </c>
      <c r="BD21" s="197">
        <f t="shared" si="6"/>
        <v>0</v>
      </c>
      <c r="BE21" s="197">
        <f t="shared" si="6"/>
        <v>0</v>
      </c>
    </row>
    <row r="23" spans="2:57" x14ac:dyDescent="0.15">
      <c r="B23" s="1137" t="s">
        <v>849</v>
      </c>
      <c r="C23" s="1138"/>
      <c r="D23" s="1138"/>
      <c r="E23" s="1138"/>
      <c r="F23" s="1155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</row>
    <row r="24" spans="2:57" s="376" customFormat="1" x14ac:dyDescent="0.15">
      <c r="B24" s="175"/>
      <c r="C24" s="176"/>
      <c r="D24" s="176"/>
      <c r="E24" s="176"/>
      <c r="F24" s="198"/>
      <c r="G24" s="178" t="s">
        <v>260</v>
      </c>
      <c r="H24" s="179" t="s">
        <v>450</v>
      </c>
      <c r="I24" s="179" t="s">
        <v>451</v>
      </c>
      <c r="J24" s="179" t="s">
        <v>452</v>
      </c>
      <c r="K24" s="179" t="s">
        <v>453</v>
      </c>
      <c r="L24" s="179" t="s">
        <v>454</v>
      </c>
      <c r="M24" s="179" t="s">
        <v>455</v>
      </c>
      <c r="N24" s="179" t="s">
        <v>456</v>
      </c>
      <c r="O24" s="179" t="s">
        <v>457</v>
      </c>
      <c r="P24" s="179" t="s">
        <v>458</v>
      </c>
      <c r="Q24" s="179" t="s">
        <v>459</v>
      </c>
      <c r="R24" s="179" t="s">
        <v>460</v>
      </c>
      <c r="S24" s="179" t="s">
        <v>461</v>
      </c>
      <c r="T24" s="179" t="s">
        <v>462</v>
      </c>
      <c r="U24" s="179" t="s">
        <v>463</v>
      </c>
      <c r="V24" s="179" t="s">
        <v>464</v>
      </c>
      <c r="W24" s="179" t="s">
        <v>465</v>
      </c>
      <c r="X24" s="179" t="s">
        <v>466</v>
      </c>
      <c r="Y24" s="179" t="s">
        <v>467</v>
      </c>
      <c r="Z24" s="179" t="s">
        <v>468</v>
      </c>
      <c r="AA24" s="179" t="s">
        <v>469</v>
      </c>
      <c r="AB24" s="179" t="s">
        <v>470</v>
      </c>
      <c r="AC24" s="179" t="s">
        <v>471</v>
      </c>
      <c r="AD24" s="179" t="s">
        <v>472</v>
      </c>
      <c r="AE24" s="179" t="s">
        <v>473</v>
      </c>
      <c r="AF24" s="179" t="s">
        <v>474</v>
      </c>
      <c r="AG24" s="179" t="s">
        <v>475</v>
      </c>
      <c r="AH24" s="179" t="s">
        <v>476</v>
      </c>
      <c r="AI24" s="179" t="s">
        <v>477</v>
      </c>
      <c r="AJ24" s="179" t="s">
        <v>478</v>
      </c>
      <c r="AK24" s="179" t="s">
        <v>479</v>
      </c>
      <c r="AL24" s="179" t="s">
        <v>480</v>
      </c>
      <c r="AM24" s="179" t="s">
        <v>481</v>
      </c>
      <c r="AN24" s="179" t="s">
        <v>482</v>
      </c>
      <c r="AO24" s="179" t="s">
        <v>483</v>
      </c>
      <c r="AP24" s="179" t="s">
        <v>484</v>
      </c>
      <c r="AQ24" s="179" t="s">
        <v>485</v>
      </c>
      <c r="AR24" s="179" t="s">
        <v>486</v>
      </c>
      <c r="AS24" s="179" t="s">
        <v>487</v>
      </c>
      <c r="AT24" s="179" t="s">
        <v>488</v>
      </c>
      <c r="AU24" s="179" t="s">
        <v>489</v>
      </c>
      <c r="AV24" s="179" t="s">
        <v>490</v>
      </c>
      <c r="AW24" s="179" t="s">
        <v>491</v>
      </c>
      <c r="AX24" s="179" t="s">
        <v>492</v>
      </c>
      <c r="AY24" s="179" t="s">
        <v>493</v>
      </c>
      <c r="AZ24" s="179" t="s">
        <v>494</v>
      </c>
      <c r="BA24" s="179" t="s">
        <v>495</v>
      </c>
      <c r="BB24" s="179" t="s">
        <v>496</v>
      </c>
      <c r="BC24" s="179" t="s">
        <v>497</v>
      </c>
      <c r="BD24" s="179" t="s">
        <v>498</v>
      </c>
      <c r="BE24" s="179" t="s">
        <v>499</v>
      </c>
    </row>
    <row r="25" spans="2:57" ht="17" x14ac:dyDescent="0.15">
      <c r="B25" s="175">
        <f>B21+1</f>
        <v>11</v>
      </c>
      <c r="C25" s="180" t="s">
        <v>500</v>
      </c>
      <c r="D25" s="180"/>
      <c r="E25" s="181" t="s">
        <v>501</v>
      </c>
      <c r="F25" s="186" t="s">
        <v>400</v>
      </c>
      <c r="G25" s="188">
        <f>SUM(H25:BE25)</f>
        <v>0</v>
      </c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</row>
    <row r="26" spans="2:57" ht="17" x14ac:dyDescent="0.15">
      <c r="B26" s="1186">
        <f>B25+1</f>
        <v>12</v>
      </c>
      <c r="C26" s="180" t="s">
        <v>502</v>
      </c>
      <c r="D26" s="180"/>
      <c r="E26" s="729" t="s">
        <v>3</v>
      </c>
      <c r="F26" s="234" t="s">
        <v>508</v>
      </c>
      <c r="G26" s="190"/>
      <c r="H26" s="730"/>
      <c r="I26" s="730"/>
      <c r="J26" s="730"/>
      <c r="K26" s="730"/>
      <c r="L26" s="730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  <c r="AA26" s="730"/>
      <c r="AB26" s="730"/>
      <c r="AC26" s="730"/>
      <c r="AD26" s="730"/>
      <c r="AE26" s="730"/>
      <c r="AF26" s="730"/>
      <c r="AG26" s="730"/>
      <c r="AH26" s="730"/>
      <c r="AI26" s="730"/>
      <c r="AJ26" s="730"/>
      <c r="AK26" s="730"/>
      <c r="AL26" s="730"/>
      <c r="AM26" s="730"/>
      <c r="AN26" s="730"/>
      <c r="AO26" s="730"/>
      <c r="AP26" s="730"/>
      <c r="AQ26" s="730"/>
      <c r="AR26" s="730"/>
      <c r="AS26" s="730"/>
      <c r="AT26" s="730"/>
      <c r="AU26" s="730"/>
      <c r="AV26" s="730"/>
      <c r="AW26" s="730"/>
      <c r="AX26" s="730"/>
      <c r="AY26" s="730"/>
      <c r="AZ26" s="730"/>
      <c r="BA26" s="730"/>
      <c r="BB26" s="730"/>
      <c r="BC26" s="730"/>
      <c r="BD26" s="730"/>
      <c r="BE26" s="730"/>
    </row>
    <row r="27" spans="2:57" ht="17" x14ac:dyDescent="0.15">
      <c r="B27" s="1188"/>
      <c r="C27" s="180" t="s">
        <v>504</v>
      </c>
      <c r="D27" s="180"/>
      <c r="E27" s="185" t="s">
        <v>3</v>
      </c>
      <c r="F27" s="234" t="s">
        <v>509</v>
      </c>
      <c r="G27" s="188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  <c r="AK27" s="637"/>
      <c r="AL27" s="637"/>
      <c r="AM27" s="637"/>
      <c r="AN27" s="637"/>
      <c r="AO27" s="637"/>
      <c r="AP27" s="637"/>
      <c r="AQ27" s="637"/>
      <c r="AR27" s="637"/>
      <c r="AS27" s="637"/>
      <c r="AT27" s="637"/>
      <c r="AU27" s="637"/>
      <c r="AV27" s="637"/>
      <c r="AW27" s="637"/>
      <c r="AX27" s="637"/>
      <c r="AY27" s="637"/>
      <c r="AZ27" s="637"/>
      <c r="BA27" s="637"/>
      <c r="BB27" s="637"/>
      <c r="BC27" s="637"/>
      <c r="BD27" s="637"/>
      <c r="BE27" s="637"/>
    </row>
    <row r="28" spans="2:57" ht="17" x14ac:dyDescent="0.15">
      <c r="B28" s="175">
        <f>B26+1</f>
        <v>13</v>
      </c>
      <c r="C28" s="180" t="s">
        <v>506</v>
      </c>
      <c r="D28" s="180"/>
      <c r="E28" s="185" t="s">
        <v>3</v>
      </c>
      <c r="F28" s="234" t="s">
        <v>510</v>
      </c>
      <c r="G28" s="188"/>
      <c r="H28" s="637"/>
      <c r="I28" s="637"/>
      <c r="J28" s="637"/>
      <c r="K28" s="637"/>
      <c r="L28" s="637"/>
      <c r="M28" s="637"/>
      <c r="N28" s="637"/>
      <c r="O28" s="637"/>
      <c r="P28" s="637"/>
      <c r="Q28" s="637"/>
      <c r="R28" s="637"/>
      <c r="S28" s="637"/>
      <c r="T28" s="637"/>
      <c r="U28" s="637"/>
      <c r="V28" s="637"/>
      <c r="W28" s="637"/>
      <c r="X28" s="637"/>
      <c r="Y28" s="637"/>
      <c r="Z28" s="637"/>
      <c r="AA28" s="637"/>
      <c r="AB28" s="637"/>
      <c r="AC28" s="637"/>
      <c r="AD28" s="637"/>
      <c r="AE28" s="637"/>
      <c r="AF28" s="637"/>
      <c r="AG28" s="637"/>
      <c r="AH28" s="637"/>
      <c r="AI28" s="637"/>
      <c r="AJ28" s="637"/>
      <c r="AK28" s="637"/>
      <c r="AL28" s="637"/>
      <c r="AM28" s="637"/>
      <c r="AN28" s="637"/>
      <c r="AO28" s="637"/>
      <c r="AP28" s="637"/>
      <c r="AQ28" s="637"/>
      <c r="AR28" s="637"/>
      <c r="AS28" s="637"/>
      <c r="AT28" s="637"/>
      <c r="AU28" s="637"/>
      <c r="AV28" s="637"/>
      <c r="AW28" s="637"/>
      <c r="AX28" s="637"/>
      <c r="AY28" s="637"/>
      <c r="AZ28" s="637"/>
      <c r="BA28" s="637"/>
      <c r="BB28" s="637"/>
      <c r="BC28" s="637"/>
      <c r="BD28" s="637"/>
      <c r="BE28" s="637"/>
    </row>
    <row r="29" spans="2:57" ht="17" x14ac:dyDescent="0.15">
      <c r="B29" s="175">
        <f>B28+1</f>
        <v>14</v>
      </c>
      <c r="C29" s="180" t="s">
        <v>16</v>
      </c>
      <c r="D29" s="180"/>
      <c r="E29" s="185"/>
      <c r="F29" s="186" t="s">
        <v>399</v>
      </c>
      <c r="G29" s="188">
        <f>SUM(H29:BE29)</f>
        <v>0</v>
      </c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  <c r="AH29" s="598"/>
      <c r="AI29" s="598"/>
      <c r="AJ29" s="598"/>
      <c r="AK29" s="598"/>
      <c r="AL29" s="598"/>
      <c r="AM29" s="598"/>
      <c r="AN29" s="598"/>
      <c r="AO29" s="598"/>
      <c r="AP29" s="598"/>
      <c r="AQ29" s="598"/>
      <c r="AR29" s="598"/>
      <c r="AS29" s="598"/>
      <c r="AT29" s="598"/>
      <c r="AU29" s="598"/>
      <c r="AV29" s="598"/>
      <c r="AW29" s="598"/>
      <c r="AX29" s="598"/>
      <c r="AY29" s="598"/>
      <c r="AZ29" s="598"/>
      <c r="BA29" s="598"/>
      <c r="BB29" s="598"/>
      <c r="BC29" s="598"/>
      <c r="BD29" s="598"/>
      <c r="BE29" s="598"/>
    </row>
    <row r="30" spans="2:57" ht="17" x14ac:dyDescent="0.15">
      <c r="B30" s="175">
        <f>B29+1</f>
        <v>15</v>
      </c>
      <c r="C30" s="180" t="s">
        <v>361</v>
      </c>
      <c r="D30" s="180"/>
      <c r="E30" s="185" t="s">
        <v>362</v>
      </c>
      <c r="F30" s="186" t="s">
        <v>384</v>
      </c>
      <c r="G30" s="195">
        <f>SUM(H30:BE30)</f>
        <v>0</v>
      </c>
      <c r="H30" s="193">
        <f>IFERROR((H25*0.736*H29)/H27,0)</f>
        <v>0</v>
      </c>
      <c r="I30" s="193">
        <f t="shared" ref="I30:BE30" si="7">IFERROR((I25*0.736*I29)/I27,0)</f>
        <v>0</v>
      </c>
      <c r="J30" s="193">
        <f t="shared" si="7"/>
        <v>0</v>
      </c>
      <c r="K30" s="193">
        <f t="shared" si="7"/>
        <v>0</v>
      </c>
      <c r="L30" s="193">
        <f t="shared" si="7"/>
        <v>0</v>
      </c>
      <c r="M30" s="193">
        <f t="shared" si="7"/>
        <v>0</v>
      </c>
      <c r="N30" s="193">
        <f t="shared" si="7"/>
        <v>0</v>
      </c>
      <c r="O30" s="193">
        <f t="shared" si="7"/>
        <v>0</v>
      </c>
      <c r="P30" s="193">
        <f t="shared" si="7"/>
        <v>0</v>
      </c>
      <c r="Q30" s="193">
        <f t="shared" si="7"/>
        <v>0</v>
      </c>
      <c r="R30" s="193">
        <f t="shared" si="7"/>
        <v>0</v>
      </c>
      <c r="S30" s="193">
        <f t="shared" si="7"/>
        <v>0</v>
      </c>
      <c r="T30" s="193">
        <f t="shared" si="7"/>
        <v>0</v>
      </c>
      <c r="U30" s="193">
        <f t="shared" si="7"/>
        <v>0</v>
      </c>
      <c r="V30" s="193">
        <f t="shared" si="7"/>
        <v>0</v>
      </c>
      <c r="W30" s="193">
        <f t="shared" si="7"/>
        <v>0</v>
      </c>
      <c r="X30" s="193">
        <f t="shared" si="7"/>
        <v>0</v>
      </c>
      <c r="Y30" s="193">
        <f t="shared" si="7"/>
        <v>0</v>
      </c>
      <c r="Z30" s="193">
        <f t="shared" si="7"/>
        <v>0</v>
      </c>
      <c r="AA30" s="193">
        <f t="shared" si="7"/>
        <v>0</v>
      </c>
      <c r="AB30" s="193">
        <f t="shared" si="7"/>
        <v>0</v>
      </c>
      <c r="AC30" s="193">
        <f t="shared" si="7"/>
        <v>0</v>
      </c>
      <c r="AD30" s="193">
        <f t="shared" si="7"/>
        <v>0</v>
      </c>
      <c r="AE30" s="193">
        <f t="shared" si="7"/>
        <v>0</v>
      </c>
      <c r="AF30" s="193">
        <f t="shared" si="7"/>
        <v>0</v>
      </c>
      <c r="AG30" s="193">
        <f t="shared" si="7"/>
        <v>0</v>
      </c>
      <c r="AH30" s="193">
        <f t="shared" si="7"/>
        <v>0</v>
      </c>
      <c r="AI30" s="193">
        <f t="shared" si="7"/>
        <v>0</v>
      </c>
      <c r="AJ30" s="193">
        <f t="shared" si="7"/>
        <v>0</v>
      </c>
      <c r="AK30" s="193">
        <f t="shared" si="7"/>
        <v>0</v>
      </c>
      <c r="AL30" s="193">
        <f t="shared" si="7"/>
        <v>0</v>
      </c>
      <c r="AM30" s="193">
        <f t="shared" si="7"/>
        <v>0</v>
      </c>
      <c r="AN30" s="193">
        <f t="shared" si="7"/>
        <v>0</v>
      </c>
      <c r="AO30" s="193">
        <f t="shared" si="7"/>
        <v>0</v>
      </c>
      <c r="AP30" s="193">
        <f t="shared" si="7"/>
        <v>0</v>
      </c>
      <c r="AQ30" s="193">
        <f t="shared" si="7"/>
        <v>0</v>
      </c>
      <c r="AR30" s="193">
        <f t="shared" si="7"/>
        <v>0</v>
      </c>
      <c r="AS30" s="193">
        <f t="shared" si="7"/>
        <v>0</v>
      </c>
      <c r="AT30" s="193">
        <f t="shared" si="7"/>
        <v>0</v>
      </c>
      <c r="AU30" s="193">
        <f t="shared" si="7"/>
        <v>0</v>
      </c>
      <c r="AV30" s="193">
        <f t="shared" si="7"/>
        <v>0</v>
      </c>
      <c r="AW30" s="193">
        <f t="shared" si="7"/>
        <v>0</v>
      </c>
      <c r="AX30" s="193">
        <f t="shared" si="7"/>
        <v>0</v>
      </c>
      <c r="AY30" s="193">
        <f t="shared" si="7"/>
        <v>0</v>
      </c>
      <c r="AZ30" s="193">
        <f t="shared" si="7"/>
        <v>0</v>
      </c>
      <c r="BA30" s="193">
        <f t="shared" si="7"/>
        <v>0</v>
      </c>
      <c r="BB30" s="193">
        <f t="shared" si="7"/>
        <v>0</v>
      </c>
      <c r="BC30" s="193">
        <f t="shared" si="7"/>
        <v>0</v>
      </c>
      <c r="BD30" s="193">
        <f t="shared" si="7"/>
        <v>0</v>
      </c>
      <c r="BE30" s="193">
        <f t="shared" si="7"/>
        <v>0</v>
      </c>
    </row>
    <row r="31" spans="2:57" ht="17" x14ac:dyDescent="0.15">
      <c r="B31" s="1186">
        <f>B30+1</f>
        <v>16</v>
      </c>
      <c r="C31" s="180" t="s">
        <v>443</v>
      </c>
      <c r="D31" s="180"/>
      <c r="E31" s="185" t="s">
        <v>362</v>
      </c>
      <c r="F31" s="186" t="s">
        <v>447</v>
      </c>
      <c r="G31" s="195">
        <f>SUM(H31:BE31)</f>
        <v>0</v>
      </c>
      <c r="H31" s="193">
        <f>IFERROR(H30*H26*(H27/H28),0)</f>
        <v>0</v>
      </c>
      <c r="I31" s="193">
        <f t="shared" ref="I31:BE31" si="8">IFERROR(I30*I26*(I27/I28),0)</f>
        <v>0</v>
      </c>
      <c r="J31" s="193">
        <f t="shared" si="8"/>
        <v>0</v>
      </c>
      <c r="K31" s="193">
        <f t="shared" si="8"/>
        <v>0</v>
      </c>
      <c r="L31" s="193">
        <f t="shared" si="8"/>
        <v>0</v>
      </c>
      <c r="M31" s="193">
        <f t="shared" si="8"/>
        <v>0</v>
      </c>
      <c r="N31" s="193">
        <f t="shared" si="8"/>
        <v>0</v>
      </c>
      <c r="O31" s="193">
        <f t="shared" si="8"/>
        <v>0</v>
      </c>
      <c r="P31" s="193">
        <f t="shared" si="8"/>
        <v>0</v>
      </c>
      <c r="Q31" s="193">
        <f t="shared" si="8"/>
        <v>0</v>
      </c>
      <c r="R31" s="193">
        <f t="shared" si="8"/>
        <v>0</v>
      </c>
      <c r="S31" s="193">
        <f t="shared" si="8"/>
        <v>0</v>
      </c>
      <c r="T31" s="193">
        <f t="shared" si="8"/>
        <v>0</v>
      </c>
      <c r="U31" s="193">
        <f t="shared" si="8"/>
        <v>0</v>
      </c>
      <c r="V31" s="193">
        <f t="shared" si="8"/>
        <v>0</v>
      </c>
      <c r="W31" s="193">
        <f t="shared" si="8"/>
        <v>0</v>
      </c>
      <c r="X31" s="193">
        <f t="shared" si="8"/>
        <v>0</v>
      </c>
      <c r="Y31" s="193">
        <f t="shared" si="8"/>
        <v>0</v>
      </c>
      <c r="Z31" s="193">
        <f t="shared" si="8"/>
        <v>0</v>
      </c>
      <c r="AA31" s="193">
        <f t="shared" si="8"/>
        <v>0</v>
      </c>
      <c r="AB31" s="193">
        <f t="shared" si="8"/>
        <v>0</v>
      </c>
      <c r="AC31" s="193">
        <f t="shared" si="8"/>
        <v>0</v>
      </c>
      <c r="AD31" s="193">
        <f t="shared" si="8"/>
        <v>0</v>
      </c>
      <c r="AE31" s="193">
        <f t="shared" si="8"/>
        <v>0</v>
      </c>
      <c r="AF31" s="193">
        <f t="shared" si="8"/>
        <v>0</v>
      </c>
      <c r="AG31" s="193">
        <f t="shared" si="8"/>
        <v>0</v>
      </c>
      <c r="AH31" s="193">
        <f t="shared" si="8"/>
        <v>0</v>
      </c>
      <c r="AI31" s="193">
        <f t="shared" si="8"/>
        <v>0</v>
      </c>
      <c r="AJ31" s="193">
        <f t="shared" si="8"/>
        <v>0</v>
      </c>
      <c r="AK31" s="193">
        <f t="shared" si="8"/>
        <v>0</v>
      </c>
      <c r="AL31" s="193">
        <f t="shared" si="8"/>
        <v>0</v>
      </c>
      <c r="AM31" s="193">
        <f t="shared" si="8"/>
        <v>0</v>
      </c>
      <c r="AN31" s="193">
        <f t="shared" si="8"/>
        <v>0</v>
      </c>
      <c r="AO31" s="193">
        <f t="shared" si="8"/>
        <v>0</v>
      </c>
      <c r="AP31" s="193">
        <f t="shared" si="8"/>
        <v>0</v>
      </c>
      <c r="AQ31" s="193">
        <f t="shared" si="8"/>
        <v>0</v>
      </c>
      <c r="AR31" s="193">
        <f t="shared" si="8"/>
        <v>0</v>
      </c>
      <c r="AS31" s="193">
        <f t="shared" si="8"/>
        <v>0</v>
      </c>
      <c r="AT31" s="193">
        <f t="shared" si="8"/>
        <v>0</v>
      </c>
      <c r="AU31" s="193">
        <f t="shared" si="8"/>
        <v>0</v>
      </c>
      <c r="AV31" s="193">
        <f t="shared" si="8"/>
        <v>0</v>
      </c>
      <c r="AW31" s="193">
        <f t="shared" si="8"/>
        <v>0</v>
      </c>
      <c r="AX31" s="193">
        <f t="shared" si="8"/>
        <v>0</v>
      </c>
      <c r="AY31" s="193">
        <f t="shared" si="8"/>
        <v>0</v>
      </c>
      <c r="AZ31" s="193">
        <f t="shared" si="8"/>
        <v>0</v>
      </c>
      <c r="BA31" s="193">
        <f t="shared" si="8"/>
        <v>0</v>
      </c>
      <c r="BB31" s="193">
        <f t="shared" si="8"/>
        <v>0</v>
      </c>
      <c r="BC31" s="193">
        <f t="shared" si="8"/>
        <v>0</v>
      </c>
      <c r="BD31" s="193">
        <f t="shared" si="8"/>
        <v>0</v>
      </c>
      <c r="BE31" s="193">
        <f t="shared" si="8"/>
        <v>0</v>
      </c>
    </row>
    <row r="32" spans="2:57" x14ac:dyDescent="0.15">
      <c r="B32" s="1187"/>
      <c r="C32" s="180" t="s">
        <v>364</v>
      </c>
      <c r="D32" s="180"/>
      <c r="E32" s="185" t="s">
        <v>365</v>
      </c>
      <c r="F32" s="186"/>
      <c r="G32" s="190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  <c r="AC32" s="596"/>
      <c r="AD32" s="596"/>
      <c r="AE32" s="596"/>
      <c r="AF32" s="596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96"/>
      <c r="BB32" s="596"/>
      <c r="BC32" s="596"/>
      <c r="BD32" s="596"/>
      <c r="BE32" s="596"/>
    </row>
    <row r="33" spans="2:57" x14ac:dyDescent="0.15">
      <c r="B33" s="1187"/>
      <c r="C33" s="191" t="s">
        <v>366</v>
      </c>
      <c r="D33" s="191"/>
      <c r="E33" s="192" t="s">
        <v>367</v>
      </c>
      <c r="F33" s="186"/>
      <c r="G33" s="190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</row>
    <row r="34" spans="2:57" ht="17" x14ac:dyDescent="0.15">
      <c r="B34" s="1188"/>
      <c r="C34" s="180" t="s">
        <v>368</v>
      </c>
      <c r="D34" s="180"/>
      <c r="E34" s="185" t="s">
        <v>369</v>
      </c>
      <c r="F34" s="186" t="s">
        <v>385</v>
      </c>
      <c r="G34" s="190"/>
      <c r="H34" s="193">
        <f>H32*H33</f>
        <v>0</v>
      </c>
      <c r="I34" s="193">
        <f t="shared" ref="I34:BE34" si="9">I32*I33</f>
        <v>0</v>
      </c>
      <c r="J34" s="193">
        <f t="shared" si="9"/>
        <v>0</v>
      </c>
      <c r="K34" s="193">
        <f t="shared" si="9"/>
        <v>0</v>
      </c>
      <c r="L34" s="193">
        <f t="shared" si="9"/>
        <v>0</v>
      </c>
      <c r="M34" s="193">
        <f t="shared" si="9"/>
        <v>0</v>
      </c>
      <c r="N34" s="193">
        <f t="shared" si="9"/>
        <v>0</v>
      </c>
      <c r="O34" s="193">
        <f t="shared" si="9"/>
        <v>0</v>
      </c>
      <c r="P34" s="193">
        <f t="shared" si="9"/>
        <v>0</v>
      </c>
      <c r="Q34" s="193">
        <f t="shared" si="9"/>
        <v>0</v>
      </c>
      <c r="R34" s="193">
        <f t="shared" si="9"/>
        <v>0</v>
      </c>
      <c r="S34" s="193">
        <f t="shared" si="9"/>
        <v>0</v>
      </c>
      <c r="T34" s="193">
        <f t="shared" si="9"/>
        <v>0</v>
      </c>
      <c r="U34" s="193">
        <f t="shared" si="9"/>
        <v>0</v>
      </c>
      <c r="V34" s="193">
        <f t="shared" si="9"/>
        <v>0</v>
      </c>
      <c r="W34" s="193">
        <f t="shared" si="9"/>
        <v>0</v>
      </c>
      <c r="X34" s="193">
        <f t="shared" si="9"/>
        <v>0</v>
      </c>
      <c r="Y34" s="193">
        <f t="shared" si="9"/>
        <v>0</v>
      </c>
      <c r="Z34" s="193">
        <f t="shared" si="9"/>
        <v>0</v>
      </c>
      <c r="AA34" s="193">
        <f t="shared" si="9"/>
        <v>0</v>
      </c>
      <c r="AB34" s="193">
        <f t="shared" si="9"/>
        <v>0</v>
      </c>
      <c r="AC34" s="193">
        <f t="shared" si="9"/>
        <v>0</v>
      </c>
      <c r="AD34" s="193">
        <f t="shared" si="9"/>
        <v>0</v>
      </c>
      <c r="AE34" s="193">
        <f t="shared" si="9"/>
        <v>0</v>
      </c>
      <c r="AF34" s="193">
        <f t="shared" si="9"/>
        <v>0</v>
      </c>
      <c r="AG34" s="193">
        <f t="shared" si="9"/>
        <v>0</v>
      </c>
      <c r="AH34" s="193">
        <f t="shared" si="9"/>
        <v>0</v>
      </c>
      <c r="AI34" s="193">
        <f t="shared" si="9"/>
        <v>0</v>
      </c>
      <c r="AJ34" s="193">
        <f t="shared" si="9"/>
        <v>0</v>
      </c>
      <c r="AK34" s="193">
        <f t="shared" si="9"/>
        <v>0</v>
      </c>
      <c r="AL34" s="193">
        <f t="shared" si="9"/>
        <v>0</v>
      </c>
      <c r="AM34" s="193">
        <f t="shared" si="9"/>
        <v>0</v>
      </c>
      <c r="AN34" s="193">
        <f t="shared" si="9"/>
        <v>0</v>
      </c>
      <c r="AO34" s="193">
        <f t="shared" si="9"/>
        <v>0</v>
      </c>
      <c r="AP34" s="193">
        <f t="shared" si="9"/>
        <v>0</v>
      </c>
      <c r="AQ34" s="193">
        <f t="shared" si="9"/>
        <v>0</v>
      </c>
      <c r="AR34" s="193">
        <f t="shared" si="9"/>
        <v>0</v>
      </c>
      <c r="AS34" s="193">
        <f t="shared" si="9"/>
        <v>0</v>
      </c>
      <c r="AT34" s="193">
        <f t="shared" si="9"/>
        <v>0</v>
      </c>
      <c r="AU34" s="193">
        <f t="shared" si="9"/>
        <v>0</v>
      </c>
      <c r="AV34" s="193">
        <f t="shared" si="9"/>
        <v>0</v>
      </c>
      <c r="AW34" s="193">
        <f t="shared" si="9"/>
        <v>0</v>
      </c>
      <c r="AX34" s="193">
        <f t="shared" si="9"/>
        <v>0</v>
      </c>
      <c r="AY34" s="193">
        <f t="shared" si="9"/>
        <v>0</v>
      </c>
      <c r="AZ34" s="193">
        <f t="shared" si="9"/>
        <v>0</v>
      </c>
      <c r="BA34" s="193">
        <f t="shared" si="9"/>
        <v>0</v>
      </c>
      <c r="BB34" s="193">
        <f t="shared" si="9"/>
        <v>0</v>
      </c>
      <c r="BC34" s="193">
        <f t="shared" si="9"/>
        <v>0</v>
      </c>
      <c r="BD34" s="193">
        <f t="shared" si="9"/>
        <v>0</v>
      </c>
      <c r="BE34" s="193">
        <f t="shared" si="9"/>
        <v>0</v>
      </c>
    </row>
    <row r="35" spans="2:57" x14ac:dyDescent="0.15">
      <c r="B35" s="1186">
        <f>B31+1</f>
        <v>17</v>
      </c>
      <c r="C35" s="180" t="s">
        <v>694</v>
      </c>
      <c r="D35" s="180"/>
      <c r="E35" s="185" t="s">
        <v>272</v>
      </c>
      <c r="F35" s="186" t="s">
        <v>689</v>
      </c>
      <c r="G35" s="283">
        <v>12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</row>
    <row r="36" spans="2:57" x14ac:dyDescent="0.15">
      <c r="B36" s="1187"/>
      <c r="C36" s="180" t="s">
        <v>695</v>
      </c>
      <c r="D36" s="180"/>
      <c r="E36" s="181" t="s">
        <v>692</v>
      </c>
      <c r="F36" s="186" t="s">
        <v>690</v>
      </c>
      <c r="G36" s="283">
        <v>22</v>
      </c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</row>
    <row r="37" spans="2:57" x14ac:dyDescent="0.15">
      <c r="B37" s="1187"/>
      <c r="C37" s="180" t="s">
        <v>696</v>
      </c>
      <c r="D37" s="180"/>
      <c r="E37" s="181" t="s">
        <v>693</v>
      </c>
      <c r="F37" s="186" t="s">
        <v>691</v>
      </c>
      <c r="G37" s="283">
        <v>3</v>
      </c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  <c r="AK37" s="598"/>
      <c r="AL37" s="598"/>
      <c r="AM37" s="598"/>
      <c r="AN37" s="598"/>
      <c r="AO37" s="598"/>
      <c r="AP37" s="598"/>
      <c r="AQ37" s="598"/>
      <c r="AR37" s="598"/>
      <c r="AS37" s="598"/>
      <c r="AT37" s="598"/>
      <c r="AU37" s="598"/>
      <c r="AV37" s="598"/>
      <c r="AW37" s="598"/>
      <c r="AX37" s="598"/>
      <c r="AY37" s="598"/>
      <c r="AZ37" s="598"/>
      <c r="BA37" s="598"/>
      <c r="BB37" s="598"/>
      <c r="BC37" s="598"/>
      <c r="BD37" s="598"/>
      <c r="BE37" s="598"/>
    </row>
    <row r="38" spans="2:57" ht="17" x14ac:dyDescent="0.15">
      <c r="B38" s="1188"/>
      <c r="C38" s="180" t="s">
        <v>371</v>
      </c>
      <c r="D38" s="180"/>
      <c r="E38" s="185" t="s">
        <v>362</v>
      </c>
      <c r="F38" s="186" t="s">
        <v>386</v>
      </c>
      <c r="G38" s="187">
        <f>SUM(H38:BE38)</f>
        <v>0</v>
      </c>
      <c r="H38" s="194">
        <f>H31*((H35*H36*H37)/($G$35*$G$36*$G$37))</f>
        <v>0</v>
      </c>
      <c r="I38" s="194">
        <f t="shared" ref="I38:BE38" si="10">I31*((I35*I36*I37)/($G$35*$G$36*$G$37))</f>
        <v>0</v>
      </c>
      <c r="J38" s="194">
        <f t="shared" si="10"/>
        <v>0</v>
      </c>
      <c r="K38" s="194">
        <f t="shared" si="10"/>
        <v>0</v>
      </c>
      <c r="L38" s="194">
        <f t="shared" si="10"/>
        <v>0</v>
      </c>
      <c r="M38" s="194">
        <f t="shared" si="10"/>
        <v>0</v>
      </c>
      <c r="N38" s="194">
        <f t="shared" si="10"/>
        <v>0</v>
      </c>
      <c r="O38" s="194">
        <f t="shared" si="10"/>
        <v>0</v>
      </c>
      <c r="P38" s="194">
        <f t="shared" si="10"/>
        <v>0</v>
      </c>
      <c r="Q38" s="194">
        <f t="shared" si="10"/>
        <v>0</v>
      </c>
      <c r="R38" s="194">
        <f t="shared" si="10"/>
        <v>0</v>
      </c>
      <c r="S38" s="194">
        <f t="shared" si="10"/>
        <v>0</v>
      </c>
      <c r="T38" s="194">
        <f t="shared" si="10"/>
        <v>0</v>
      </c>
      <c r="U38" s="194">
        <f t="shared" si="10"/>
        <v>0</v>
      </c>
      <c r="V38" s="194">
        <f t="shared" si="10"/>
        <v>0</v>
      </c>
      <c r="W38" s="194">
        <f t="shared" si="10"/>
        <v>0</v>
      </c>
      <c r="X38" s="194">
        <f t="shared" si="10"/>
        <v>0</v>
      </c>
      <c r="Y38" s="194">
        <f t="shared" si="10"/>
        <v>0</v>
      </c>
      <c r="Z38" s="194">
        <f t="shared" si="10"/>
        <v>0</v>
      </c>
      <c r="AA38" s="194">
        <f t="shared" si="10"/>
        <v>0</v>
      </c>
      <c r="AB38" s="194">
        <f t="shared" si="10"/>
        <v>0</v>
      </c>
      <c r="AC38" s="194">
        <f t="shared" si="10"/>
        <v>0</v>
      </c>
      <c r="AD38" s="194">
        <f t="shared" si="10"/>
        <v>0</v>
      </c>
      <c r="AE38" s="194">
        <f t="shared" si="10"/>
        <v>0</v>
      </c>
      <c r="AF38" s="194">
        <f t="shared" si="10"/>
        <v>0</v>
      </c>
      <c r="AG38" s="194">
        <f t="shared" si="10"/>
        <v>0</v>
      </c>
      <c r="AH38" s="194">
        <f t="shared" si="10"/>
        <v>0</v>
      </c>
      <c r="AI38" s="194">
        <f t="shared" si="10"/>
        <v>0</v>
      </c>
      <c r="AJ38" s="194">
        <f t="shared" si="10"/>
        <v>0</v>
      </c>
      <c r="AK38" s="194">
        <f t="shared" si="10"/>
        <v>0</v>
      </c>
      <c r="AL38" s="194">
        <f t="shared" si="10"/>
        <v>0</v>
      </c>
      <c r="AM38" s="194">
        <f t="shared" si="10"/>
        <v>0</v>
      </c>
      <c r="AN38" s="194">
        <f t="shared" si="10"/>
        <v>0</v>
      </c>
      <c r="AO38" s="194">
        <f t="shared" si="10"/>
        <v>0</v>
      </c>
      <c r="AP38" s="194">
        <f t="shared" si="10"/>
        <v>0</v>
      </c>
      <c r="AQ38" s="194">
        <f t="shared" si="10"/>
        <v>0</v>
      </c>
      <c r="AR38" s="194">
        <f t="shared" si="10"/>
        <v>0</v>
      </c>
      <c r="AS38" s="194">
        <f t="shared" si="10"/>
        <v>0</v>
      </c>
      <c r="AT38" s="194">
        <f t="shared" si="10"/>
        <v>0</v>
      </c>
      <c r="AU38" s="194">
        <f t="shared" si="10"/>
        <v>0</v>
      </c>
      <c r="AV38" s="194">
        <f t="shared" si="10"/>
        <v>0</v>
      </c>
      <c r="AW38" s="194">
        <f t="shared" si="10"/>
        <v>0</v>
      </c>
      <c r="AX38" s="194">
        <f t="shared" si="10"/>
        <v>0</v>
      </c>
      <c r="AY38" s="194">
        <f t="shared" si="10"/>
        <v>0</v>
      </c>
      <c r="AZ38" s="194">
        <f t="shared" si="10"/>
        <v>0</v>
      </c>
      <c r="BA38" s="194">
        <f t="shared" si="10"/>
        <v>0</v>
      </c>
      <c r="BB38" s="194">
        <f t="shared" si="10"/>
        <v>0</v>
      </c>
      <c r="BC38" s="194">
        <f t="shared" si="10"/>
        <v>0</v>
      </c>
      <c r="BD38" s="194">
        <f t="shared" si="10"/>
        <v>0</v>
      </c>
      <c r="BE38" s="194">
        <f t="shared" si="10"/>
        <v>0</v>
      </c>
    </row>
    <row r="39" spans="2:57" ht="17" x14ac:dyDescent="0.15">
      <c r="B39" s="175">
        <f>B34+1</f>
        <v>1</v>
      </c>
      <c r="C39" s="180" t="s">
        <v>373</v>
      </c>
      <c r="D39" s="180"/>
      <c r="E39" s="180"/>
      <c r="F39" s="186" t="s">
        <v>387</v>
      </c>
      <c r="G39" s="190" t="str">
        <f>IF(LARGE(H39:BE39,1)&gt;1,"ERRO","")</f>
        <v/>
      </c>
      <c r="H39" s="194">
        <f>IFERROR(H38/H31,0)</f>
        <v>0</v>
      </c>
      <c r="I39" s="194">
        <f t="shared" ref="I39:BE39" si="11">IFERROR(I38/I31,0)</f>
        <v>0</v>
      </c>
      <c r="J39" s="194">
        <f t="shared" si="11"/>
        <v>0</v>
      </c>
      <c r="K39" s="194">
        <f t="shared" si="11"/>
        <v>0</v>
      </c>
      <c r="L39" s="194">
        <f t="shared" si="11"/>
        <v>0</v>
      </c>
      <c r="M39" s="194">
        <f t="shared" si="11"/>
        <v>0</v>
      </c>
      <c r="N39" s="194">
        <f t="shared" si="11"/>
        <v>0</v>
      </c>
      <c r="O39" s="194">
        <f t="shared" si="11"/>
        <v>0</v>
      </c>
      <c r="P39" s="194">
        <f t="shared" si="11"/>
        <v>0</v>
      </c>
      <c r="Q39" s="194">
        <f t="shared" si="11"/>
        <v>0</v>
      </c>
      <c r="R39" s="194">
        <f t="shared" si="11"/>
        <v>0</v>
      </c>
      <c r="S39" s="194">
        <f t="shared" si="11"/>
        <v>0</v>
      </c>
      <c r="T39" s="194">
        <f t="shared" si="11"/>
        <v>0</v>
      </c>
      <c r="U39" s="194">
        <f t="shared" si="11"/>
        <v>0</v>
      </c>
      <c r="V39" s="194">
        <f t="shared" si="11"/>
        <v>0</v>
      </c>
      <c r="W39" s="194">
        <f t="shared" si="11"/>
        <v>0</v>
      </c>
      <c r="X39" s="194">
        <f t="shared" si="11"/>
        <v>0</v>
      </c>
      <c r="Y39" s="194">
        <f t="shared" si="11"/>
        <v>0</v>
      </c>
      <c r="Z39" s="194">
        <f t="shared" si="11"/>
        <v>0</v>
      </c>
      <c r="AA39" s="194">
        <f t="shared" si="11"/>
        <v>0</v>
      </c>
      <c r="AB39" s="194">
        <f t="shared" si="11"/>
        <v>0</v>
      </c>
      <c r="AC39" s="194">
        <f t="shared" si="11"/>
        <v>0</v>
      </c>
      <c r="AD39" s="194">
        <f t="shared" si="11"/>
        <v>0</v>
      </c>
      <c r="AE39" s="194">
        <f t="shared" si="11"/>
        <v>0</v>
      </c>
      <c r="AF39" s="194">
        <f t="shared" si="11"/>
        <v>0</v>
      </c>
      <c r="AG39" s="194">
        <f t="shared" si="11"/>
        <v>0</v>
      </c>
      <c r="AH39" s="194">
        <f t="shared" si="11"/>
        <v>0</v>
      </c>
      <c r="AI39" s="194">
        <f t="shared" si="11"/>
        <v>0</v>
      </c>
      <c r="AJ39" s="194">
        <f t="shared" si="11"/>
        <v>0</v>
      </c>
      <c r="AK39" s="194">
        <f t="shared" si="11"/>
        <v>0</v>
      </c>
      <c r="AL39" s="194">
        <f t="shared" si="11"/>
        <v>0</v>
      </c>
      <c r="AM39" s="194">
        <f t="shared" si="11"/>
        <v>0</v>
      </c>
      <c r="AN39" s="194">
        <f t="shared" si="11"/>
        <v>0</v>
      </c>
      <c r="AO39" s="194">
        <f t="shared" si="11"/>
        <v>0</v>
      </c>
      <c r="AP39" s="194">
        <f t="shared" si="11"/>
        <v>0</v>
      </c>
      <c r="AQ39" s="194">
        <f t="shared" si="11"/>
        <v>0</v>
      </c>
      <c r="AR39" s="194">
        <f t="shared" si="11"/>
        <v>0</v>
      </c>
      <c r="AS39" s="194">
        <f t="shared" si="11"/>
        <v>0</v>
      </c>
      <c r="AT39" s="194">
        <f t="shared" si="11"/>
        <v>0</v>
      </c>
      <c r="AU39" s="194">
        <f t="shared" si="11"/>
        <v>0</v>
      </c>
      <c r="AV39" s="194">
        <f t="shared" si="11"/>
        <v>0</v>
      </c>
      <c r="AW39" s="194">
        <f t="shared" si="11"/>
        <v>0</v>
      </c>
      <c r="AX39" s="194">
        <f t="shared" si="11"/>
        <v>0</v>
      </c>
      <c r="AY39" s="194">
        <f t="shared" si="11"/>
        <v>0</v>
      </c>
      <c r="AZ39" s="194">
        <f t="shared" si="11"/>
        <v>0</v>
      </c>
      <c r="BA39" s="194">
        <f t="shared" si="11"/>
        <v>0</v>
      </c>
      <c r="BB39" s="194">
        <f t="shared" si="11"/>
        <v>0</v>
      </c>
      <c r="BC39" s="194">
        <f t="shared" si="11"/>
        <v>0</v>
      </c>
      <c r="BD39" s="194">
        <f t="shared" si="11"/>
        <v>0</v>
      </c>
      <c r="BE39" s="194">
        <f t="shared" si="11"/>
        <v>0</v>
      </c>
    </row>
    <row r="40" spans="2:57" ht="17" x14ac:dyDescent="0.15">
      <c r="B40" s="175">
        <f>B39+1</f>
        <v>2</v>
      </c>
      <c r="C40" s="180" t="s">
        <v>375</v>
      </c>
      <c r="D40" s="180"/>
      <c r="E40" s="185" t="s">
        <v>376</v>
      </c>
      <c r="F40" s="186" t="s">
        <v>388</v>
      </c>
      <c r="G40" s="195">
        <f>SUM(H40:BE40)</f>
        <v>0</v>
      </c>
      <c r="H40" s="193">
        <f>H31*H34/1000</f>
        <v>0</v>
      </c>
      <c r="I40" s="193">
        <f t="shared" ref="I40:BE40" si="12">I31*I34/1000</f>
        <v>0</v>
      </c>
      <c r="J40" s="193">
        <f t="shared" si="12"/>
        <v>0</v>
      </c>
      <c r="K40" s="193">
        <f t="shared" si="12"/>
        <v>0</v>
      </c>
      <c r="L40" s="193">
        <f t="shared" si="12"/>
        <v>0</v>
      </c>
      <c r="M40" s="193">
        <f t="shared" si="12"/>
        <v>0</v>
      </c>
      <c r="N40" s="193">
        <f t="shared" si="12"/>
        <v>0</v>
      </c>
      <c r="O40" s="193">
        <f t="shared" si="12"/>
        <v>0</v>
      </c>
      <c r="P40" s="193">
        <f t="shared" si="12"/>
        <v>0</v>
      </c>
      <c r="Q40" s="193">
        <f t="shared" si="12"/>
        <v>0</v>
      </c>
      <c r="R40" s="193">
        <f t="shared" si="12"/>
        <v>0</v>
      </c>
      <c r="S40" s="193">
        <f t="shared" si="12"/>
        <v>0</v>
      </c>
      <c r="T40" s="193">
        <f t="shared" si="12"/>
        <v>0</v>
      </c>
      <c r="U40" s="193">
        <f t="shared" si="12"/>
        <v>0</v>
      </c>
      <c r="V40" s="193">
        <f t="shared" si="12"/>
        <v>0</v>
      </c>
      <c r="W40" s="193">
        <f t="shared" si="12"/>
        <v>0</v>
      </c>
      <c r="X40" s="193">
        <f t="shared" si="12"/>
        <v>0</v>
      </c>
      <c r="Y40" s="193">
        <f t="shared" si="12"/>
        <v>0</v>
      </c>
      <c r="Z40" s="193">
        <f t="shared" si="12"/>
        <v>0</v>
      </c>
      <c r="AA40" s="193">
        <f t="shared" si="12"/>
        <v>0</v>
      </c>
      <c r="AB40" s="193">
        <f t="shared" si="12"/>
        <v>0</v>
      </c>
      <c r="AC40" s="193">
        <f t="shared" si="12"/>
        <v>0</v>
      </c>
      <c r="AD40" s="193">
        <f t="shared" si="12"/>
        <v>0</v>
      </c>
      <c r="AE40" s="193">
        <f t="shared" si="12"/>
        <v>0</v>
      </c>
      <c r="AF40" s="193">
        <f t="shared" si="12"/>
        <v>0</v>
      </c>
      <c r="AG40" s="193">
        <f t="shared" si="12"/>
        <v>0</v>
      </c>
      <c r="AH40" s="193">
        <f t="shared" si="12"/>
        <v>0</v>
      </c>
      <c r="AI40" s="193">
        <f t="shared" si="12"/>
        <v>0</v>
      </c>
      <c r="AJ40" s="193">
        <f t="shared" si="12"/>
        <v>0</v>
      </c>
      <c r="AK40" s="193">
        <f t="shared" si="12"/>
        <v>0</v>
      </c>
      <c r="AL40" s="193">
        <f t="shared" si="12"/>
        <v>0</v>
      </c>
      <c r="AM40" s="193">
        <f t="shared" si="12"/>
        <v>0</v>
      </c>
      <c r="AN40" s="193">
        <f t="shared" si="12"/>
        <v>0</v>
      </c>
      <c r="AO40" s="193">
        <f t="shared" si="12"/>
        <v>0</v>
      </c>
      <c r="AP40" s="193">
        <f t="shared" si="12"/>
        <v>0</v>
      </c>
      <c r="AQ40" s="193">
        <f t="shared" si="12"/>
        <v>0</v>
      </c>
      <c r="AR40" s="193">
        <f t="shared" si="12"/>
        <v>0</v>
      </c>
      <c r="AS40" s="193">
        <f t="shared" si="12"/>
        <v>0</v>
      </c>
      <c r="AT40" s="193">
        <f t="shared" si="12"/>
        <v>0</v>
      </c>
      <c r="AU40" s="193">
        <f t="shared" si="12"/>
        <v>0</v>
      </c>
      <c r="AV40" s="193">
        <f t="shared" si="12"/>
        <v>0</v>
      </c>
      <c r="AW40" s="193">
        <f t="shared" si="12"/>
        <v>0</v>
      </c>
      <c r="AX40" s="193">
        <f t="shared" si="12"/>
        <v>0</v>
      </c>
      <c r="AY40" s="193">
        <f t="shared" si="12"/>
        <v>0</v>
      </c>
      <c r="AZ40" s="193">
        <f t="shared" si="12"/>
        <v>0</v>
      </c>
      <c r="BA40" s="193">
        <f t="shared" si="12"/>
        <v>0</v>
      </c>
      <c r="BB40" s="193">
        <f t="shared" si="12"/>
        <v>0</v>
      </c>
      <c r="BC40" s="193">
        <f t="shared" si="12"/>
        <v>0</v>
      </c>
      <c r="BD40" s="193">
        <f t="shared" si="12"/>
        <v>0</v>
      </c>
      <c r="BE40" s="193">
        <f t="shared" si="12"/>
        <v>0</v>
      </c>
    </row>
    <row r="41" spans="2:57" ht="17" x14ac:dyDescent="0.15">
      <c r="B41" s="175">
        <f>B40+1</f>
        <v>3</v>
      </c>
      <c r="C41" s="180" t="s">
        <v>378</v>
      </c>
      <c r="D41" s="180"/>
      <c r="E41" s="181" t="s">
        <v>362</v>
      </c>
      <c r="F41" s="186" t="s">
        <v>389</v>
      </c>
      <c r="G41" s="196">
        <f>SUM(H41:BE41)</f>
        <v>0</v>
      </c>
      <c r="H41" s="197">
        <f>H31*H39</f>
        <v>0</v>
      </c>
      <c r="I41" s="197">
        <f t="shared" ref="I41:BE41" si="13">I31*I39</f>
        <v>0</v>
      </c>
      <c r="J41" s="197">
        <f t="shared" si="13"/>
        <v>0</v>
      </c>
      <c r="K41" s="197">
        <f t="shared" si="13"/>
        <v>0</v>
      </c>
      <c r="L41" s="197">
        <f t="shared" si="13"/>
        <v>0</v>
      </c>
      <c r="M41" s="197">
        <f t="shared" si="13"/>
        <v>0</v>
      </c>
      <c r="N41" s="197">
        <f t="shared" si="13"/>
        <v>0</v>
      </c>
      <c r="O41" s="197">
        <f t="shared" si="13"/>
        <v>0</v>
      </c>
      <c r="P41" s="197">
        <f t="shared" si="13"/>
        <v>0</v>
      </c>
      <c r="Q41" s="197">
        <f t="shared" si="13"/>
        <v>0</v>
      </c>
      <c r="R41" s="197">
        <f t="shared" si="13"/>
        <v>0</v>
      </c>
      <c r="S41" s="197">
        <f t="shared" si="13"/>
        <v>0</v>
      </c>
      <c r="T41" s="197">
        <f t="shared" si="13"/>
        <v>0</v>
      </c>
      <c r="U41" s="197">
        <f t="shared" si="13"/>
        <v>0</v>
      </c>
      <c r="V41" s="197">
        <f t="shared" si="13"/>
        <v>0</v>
      </c>
      <c r="W41" s="197">
        <f t="shared" si="13"/>
        <v>0</v>
      </c>
      <c r="X41" s="197">
        <f t="shared" si="13"/>
        <v>0</v>
      </c>
      <c r="Y41" s="197">
        <f t="shared" si="13"/>
        <v>0</v>
      </c>
      <c r="Z41" s="197">
        <f t="shared" si="13"/>
        <v>0</v>
      </c>
      <c r="AA41" s="197">
        <f t="shared" si="13"/>
        <v>0</v>
      </c>
      <c r="AB41" s="197">
        <f t="shared" si="13"/>
        <v>0</v>
      </c>
      <c r="AC41" s="197">
        <f t="shared" si="13"/>
        <v>0</v>
      </c>
      <c r="AD41" s="197">
        <f t="shared" si="13"/>
        <v>0</v>
      </c>
      <c r="AE41" s="197">
        <f t="shared" si="13"/>
        <v>0</v>
      </c>
      <c r="AF41" s="197">
        <f t="shared" si="13"/>
        <v>0</v>
      </c>
      <c r="AG41" s="197">
        <f t="shared" si="13"/>
        <v>0</v>
      </c>
      <c r="AH41" s="197">
        <f t="shared" si="13"/>
        <v>0</v>
      </c>
      <c r="AI41" s="197">
        <f t="shared" si="13"/>
        <v>0</v>
      </c>
      <c r="AJ41" s="197">
        <f t="shared" si="13"/>
        <v>0</v>
      </c>
      <c r="AK41" s="197">
        <f t="shared" si="13"/>
        <v>0</v>
      </c>
      <c r="AL41" s="197">
        <f t="shared" si="13"/>
        <v>0</v>
      </c>
      <c r="AM41" s="197">
        <f t="shared" si="13"/>
        <v>0</v>
      </c>
      <c r="AN41" s="197">
        <f t="shared" si="13"/>
        <v>0</v>
      </c>
      <c r="AO41" s="197">
        <f t="shared" si="13"/>
        <v>0</v>
      </c>
      <c r="AP41" s="197">
        <f t="shared" si="13"/>
        <v>0</v>
      </c>
      <c r="AQ41" s="197">
        <f t="shared" si="13"/>
        <v>0</v>
      </c>
      <c r="AR41" s="197">
        <f t="shared" si="13"/>
        <v>0</v>
      </c>
      <c r="AS41" s="197">
        <f t="shared" si="13"/>
        <v>0</v>
      </c>
      <c r="AT41" s="197">
        <f t="shared" si="13"/>
        <v>0</v>
      </c>
      <c r="AU41" s="197">
        <f t="shared" si="13"/>
        <v>0</v>
      </c>
      <c r="AV41" s="197">
        <f t="shared" si="13"/>
        <v>0</v>
      </c>
      <c r="AW41" s="197">
        <f t="shared" si="13"/>
        <v>0</v>
      </c>
      <c r="AX41" s="197">
        <f t="shared" si="13"/>
        <v>0</v>
      </c>
      <c r="AY41" s="197">
        <f t="shared" si="13"/>
        <v>0</v>
      </c>
      <c r="AZ41" s="197">
        <f t="shared" si="13"/>
        <v>0</v>
      </c>
      <c r="BA41" s="197">
        <f t="shared" si="13"/>
        <v>0</v>
      </c>
      <c r="BB41" s="197">
        <f t="shared" si="13"/>
        <v>0</v>
      </c>
      <c r="BC41" s="197">
        <f t="shared" si="13"/>
        <v>0</v>
      </c>
      <c r="BD41" s="197">
        <f t="shared" si="13"/>
        <v>0</v>
      </c>
      <c r="BE41" s="197">
        <f t="shared" si="13"/>
        <v>0</v>
      </c>
    </row>
    <row r="43" spans="2:57" x14ac:dyDescent="0.15">
      <c r="B43" s="1173" t="s">
        <v>852</v>
      </c>
      <c r="C43" s="1173"/>
      <c r="D43" s="1173"/>
      <c r="E43" s="1173"/>
      <c r="F43" s="1173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</row>
    <row r="44" spans="2:57" s="376" customFormat="1" x14ac:dyDescent="0.15">
      <c r="B44" s="175"/>
      <c r="C44" s="200"/>
      <c r="D44" s="200"/>
      <c r="E44" s="200"/>
      <c r="F44" s="198"/>
      <c r="G44" s="178" t="s">
        <v>31</v>
      </c>
      <c r="H44" s="179" t="s">
        <v>450</v>
      </c>
      <c r="I44" s="179" t="s">
        <v>451</v>
      </c>
      <c r="J44" s="179" t="s">
        <v>452</v>
      </c>
      <c r="K44" s="179" t="s">
        <v>453</v>
      </c>
      <c r="L44" s="179" t="s">
        <v>454</v>
      </c>
      <c r="M44" s="179" t="s">
        <v>455</v>
      </c>
      <c r="N44" s="179" t="s">
        <v>456</v>
      </c>
      <c r="O44" s="179" t="s">
        <v>457</v>
      </c>
      <c r="P44" s="179" t="s">
        <v>458</v>
      </c>
      <c r="Q44" s="179" t="s">
        <v>459</v>
      </c>
      <c r="R44" s="179" t="s">
        <v>460</v>
      </c>
      <c r="S44" s="179" t="s">
        <v>461</v>
      </c>
      <c r="T44" s="179" t="s">
        <v>462</v>
      </c>
      <c r="U44" s="179" t="s">
        <v>463</v>
      </c>
      <c r="V44" s="179" t="s">
        <v>464</v>
      </c>
      <c r="W44" s="179" t="s">
        <v>465</v>
      </c>
      <c r="X44" s="179" t="s">
        <v>466</v>
      </c>
      <c r="Y44" s="179" t="s">
        <v>467</v>
      </c>
      <c r="Z44" s="179" t="s">
        <v>468</v>
      </c>
      <c r="AA44" s="179" t="s">
        <v>469</v>
      </c>
      <c r="AB44" s="179" t="s">
        <v>470</v>
      </c>
      <c r="AC44" s="179" t="s">
        <v>471</v>
      </c>
      <c r="AD44" s="179" t="s">
        <v>472</v>
      </c>
      <c r="AE44" s="179" t="s">
        <v>473</v>
      </c>
      <c r="AF44" s="179" t="s">
        <v>474</v>
      </c>
      <c r="AG44" s="179" t="s">
        <v>475</v>
      </c>
      <c r="AH44" s="179" t="s">
        <v>476</v>
      </c>
      <c r="AI44" s="179" t="s">
        <v>477</v>
      </c>
      <c r="AJ44" s="179" t="s">
        <v>478</v>
      </c>
      <c r="AK44" s="179" t="s">
        <v>479</v>
      </c>
      <c r="AL44" s="179" t="s">
        <v>480</v>
      </c>
      <c r="AM44" s="179" t="s">
        <v>481</v>
      </c>
      <c r="AN44" s="179" t="s">
        <v>482</v>
      </c>
      <c r="AO44" s="179" t="s">
        <v>483</v>
      </c>
      <c r="AP44" s="179" t="s">
        <v>484</v>
      </c>
      <c r="AQ44" s="179" t="s">
        <v>485</v>
      </c>
      <c r="AR44" s="179" t="s">
        <v>486</v>
      </c>
      <c r="AS44" s="179" t="s">
        <v>487</v>
      </c>
      <c r="AT44" s="179" t="s">
        <v>488</v>
      </c>
      <c r="AU44" s="179" t="s">
        <v>489</v>
      </c>
      <c r="AV44" s="179" t="s">
        <v>490</v>
      </c>
      <c r="AW44" s="179" t="s">
        <v>491</v>
      </c>
      <c r="AX44" s="179" t="s">
        <v>492</v>
      </c>
      <c r="AY44" s="179" t="s">
        <v>493</v>
      </c>
      <c r="AZ44" s="179" t="s">
        <v>494</v>
      </c>
      <c r="BA44" s="179" t="s">
        <v>495</v>
      </c>
      <c r="BB44" s="179" t="s">
        <v>496</v>
      </c>
      <c r="BC44" s="179" t="s">
        <v>497</v>
      </c>
      <c r="BD44" s="179" t="s">
        <v>498</v>
      </c>
      <c r="BE44" s="179" t="s">
        <v>499</v>
      </c>
    </row>
    <row r="45" spans="2:57" ht="17" x14ac:dyDescent="0.15">
      <c r="B45" s="175">
        <f>B41+1</f>
        <v>4</v>
      </c>
      <c r="C45" s="201" t="s">
        <v>211</v>
      </c>
      <c r="D45" s="201"/>
      <c r="E45" s="202" t="s">
        <v>362</v>
      </c>
      <c r="F45" s="186" t="s">
        <v>390</v>
      </c>
      <c r="G45" s="196">
        <f>SUM(H45:BE45)</f>
        <v>0</v>
      </c>
      <c r="H45" s="193">
        <f>H21-H41</f>
        <v>0</v>
      </c>
      <c r="I45" s="193">
        <f t="shared" ref="I45:BE45" si="14">I21-I41</f>
        <v>0</v>
      </c>
      <c r="J45" s="193">
        <f t="shared" si="14"/>
        <v>0</v>
      </c>
      <c r="K45" s="193">
        <f t="shared" si="14"/>
        <v>0</v>
      </c>
      <c r="L45" s="193">
        <f t="shared" si="14"/>
        <v>0</v>
      </c>
      <c r="M45" s="193">
        <f t="shared" si="14"/>
        <v>0</v>
      </c>
      <c r="N45" s="193">
        <f t="shared" si="14"/>
        <v>0</v>
      </c>
      <c r="O45" s="193">
        <f t="shared" si="14"/>
        <v>0</v>
      </c>
      <c r="P45" s="193">
        <f t="shared" si="14"/>
        <v>0</v>
      </c>
      <c r="Q45" s="193">
        <f t="shared" si="14"/>
        <v>0</v>
      </c>
      <c r="R45" s="193">
        <f t="shared" si="14"/>
        <v>0</v>
      </c>
      <c r="S45" s="193">
        <f t="shared" si="14"/>
        <v>0</v>
      </c>
      <c r="T45" s="193">
        <f t="shared" si="14"/>
        <v>0</v>
      </c>
      <c r="U45" s="193">
        <f t="shared" si="14"/>
        <v>0</v>
      </c>
      <c r="V45" s="193">
        <f t="shared" si="14"/>
        <v>0</v>
      </c>
      <c r="W45" s="193">
        <f t="shared" si="14"/>
        <v>0</v>
      </c>
      <c r="X45" s="193">
        <f t="shared" si="14"/>
        <v>0</v>
      </c>
      <c r="Y45" s="193">
        <f t="shared" si="14"/>
        <v>0</v>
      </c>
      <c r="Z45" s="193">
        <f t="shared" si="14"/>
        <v>0</v>
      </c>
      <c r="AA45" s="193">
        <f t="shared" si="14"/>
        <v>0</v>
      </c>
      <c r="AB45" s="193">
        <f t="shared" si="14"/>
        <v>0</v>
      </c>
      <c r="AC45" s="193">
        <f t="shared" si="14"/>
        <v>0</v>
      </c>
      <c r="AD45" s="193">
        <f t="shared" si="14"/>
        <v>0</v>
      </c>
      <c r="AE45" s="193">
        <f t="shared" si="14"/>
        <v>0</v>
      </c>
      <c r="AF45" s="193">
        <f t="shared" si="14"/>
        <v>0</v>
      </c>
      <c r="AG45" s="193">
        <f t="shared" si="14"/>
        <v>0</v>
      </c>
      <c r="AH45" s="193">
        <f t="shared" si="14"/>
        <v>0</v>
      </c>
      <c r="AI45" s="193">
        <f t="shared" si="14"/>
        <v>0</v>
      </c>
      <c r="AJ45" s="193">
        <f t="shared" si="14"/>
        <v>0</v>
      </c>
      <c r="AK45" s="193">
        <f t="shared" si="14"/>
        <v>0</v>
      </c>
      <c r="AL45" s="193">
        <f t="shared" si="14"/>
        <v>0</v>
      </c>
      <c r="AM45" s="193">
        <f t="shared" si="14"/>
        <v>0</v>
      </c>
      <c r="AN45" s="193">
        <f t="shared" si="14"/>
        <v>0</v>
      </c>
      <c r="AO45" s="193">
        <f t="shared" si="14"/>
        <v>0</v>
      </c>
      <c r="AP45" s="193">
        <f t="shared" si="14"/>
        <v>0</v>
      </c>
      <c r="AQ45" s="193">
        <f t="shared" si="14"/>
        <v>0</v>
      </c>
      <c r="AR45" s="193">
        <f t="shared" si="14"/>
        <v>0</v>
      </c>
      <c r="AS45" s="193">
        <f t="shared" si="14"/>
        <v>0</v>
      </c>
      <c r="AT45" s="193">
        <f t="shared" si="14"/>
        <v>0</v>
      </c>
      <c r="AU45" s="193">
        <f t="shared" si="14"/>
        <v>0</v>
      </c>
      <c r="AV45" s="193">
        <f t="shared" si="14"/>
        <v>0</v>
      </c>
      <c r="AW45" s="193">
        <f t="shared" si="14"/>
        <v>0</v>
      </c>
      <c r="AX45" s="193">
        <f t="shared" si="14"/>
        <v>0</v>
      </c>
      <c r="AY45" s="193">
        <f t="shared" si="14"/>
        <v>0</v>
      </c>
      <c r="AZ45" s="193">
        <f t="shared" si="14"/>
        <v>0</v>
      </c>
      <c r="BA45" s="193">
        <f t="shared" si="14"/>
        <v>0</v>
      </c>
      <c r="BB45" s="193">
        <f t="shared" si="14"/>
        <v>0</v>
      </c>
      <c r="BC45" s="193">
        <f t="shared" si="14"/>
        <v>0</v>
      </c>
      <c r="BD45" s="193">
        <f t="shared" si="14"/>
        <v>0</v>
      </c>
      <c r="BE45" s="193">
        <f t="shared" si="14"/>
        <v>0</v>
      </c>
    </row>
    <row r="46" spans="2:57" ht="17" x14ac:dyDescent="0.15">
      <c r="B46" s="175">
        <f>B45+1</f>
        <v>5</v>
      </c>
      <c r="C46" s="203" t="s">
        <v>391</v>
      </c>
      <c r="D46" s="204">
        <f>Apoio!I36</f>
        <v>0</v>
      </c>
      <c r="E46" s="192" t="s">
        <v>3</v>
      </c>
      <c r="F46" s="186" t="s">
        <v>392</v>
      </c>
      <c r="G46" s="205">
        <f>IF(G21=0,0,G45/G21)</f>
        <v>0</v>
      </c>
      <c r="H46" s="206">
        <f>IFERROR(H45/H21,0)</f>
        <v>0</v>
      </c>
      <c r="I46" s="206">
        <f t="shared" ref="I46:BE46" si="15">IFERROR(I45/I21,0)</f>
        <v>0</v>
      </c>
      <c r="J46" s="206">
        <f t="shared" si="15"/>
        <v>0</v>
      </c>
      <c r="K46" s="206">
        <f t="shared" si="15"/>
        <v>0</v>
      </c>
      <c r="L46" s="206">
        <f t="shared" si="15"/>
        <v>0</v>
      </c>
      <c r="M46" s="206">
        <f t="shared" si="15"/>
        <v>0</v>
      </c>
      <c r="N46" s="206">
        <f t="shared" si="15"/>
        <v>0</v>
      </c>
      <c r="O46" s="206">
        <f t="shared" si="15"/>
        <v>0</v>
      </c>
      <c r="P46" s="206">
        <f t="shared" si="15"/>
        <v>0</v>
      </c>
      <c r="Q46" s="206">
        <f t="shared" si="15"/>
        <v>0</v>
      </c>
      <c r="R46" s="206">
        <f t="shared" si="15"/>
        <v>0</v>
      </c>
      <c r="S46" s="206">
        <f t="shared" si="15"/>
        <v>0</v>
      </c>
      <c r="T46" s="206">
        <f t="shared" si="15"/>
        <v>0</v>
      </c>
      <c r="U46" s="206">
        <f t="shared" si="15"/>
        <v>0</v>
      </c>
      <c r="V46" s="206">
        <f t="shared" si="15"/>
        <v>0</v>
      </c>
      <c r="W46" s="206">
        <f t="shared" si="15"/>
        <v>0</v>
      </c>
      <c r="X46" s="206">
        <f t="shared" si="15"/>
        <v>0</v>
      </c>
      <c r="Y46" s="206">
        <f t="shared" si="15"/>
        <v>0</v>
      </c>
      <c r="Z46" s="206">
        <f t="shared" si="15"/>
        <v>0</v>
      </c>
      <c r="AA46" s="206">
        <f t="shared" si="15"/>
        <v>0</v>
      </c>
      <c r="AB46" s="206">
        <f t="shared" si="15"/>
        <v>0</v>
      </c>
      <c r="AC46" s="206">
        <f t="shared" si="15"/>
        <v>0</v>
      </c>
      <c r="AD46" s="206">
        <f t="shared" si="15"/>
        <v>0</v>
      </c>
      <c r="AE46" s="206">
        <f t="shared" si="15"/>
        <v>0</v>
      </c>
      <c r="AF46" s="206">
        <f t="shared" si="15"/>
        <v>0</v>
      </c>
      <c r="AG46" s="206">
        <f t="shared" si="15"/>
        <v>0</v>
      </c>
      <c r="AH46" s="206">
        <f t="shared" si="15"/>
        <v>0</v>
      </c>
      <c r="AI46" s="206">
        <f t="shared" si="15"/>
        <v>0</v>
      </c>
      <c r="AJ46" s="206">
        <f t="shared" si="15"/>
        <v>0</v>
      </c>
      <c r="AK46" s="206">
        <f t="shared" si="15"/>
        <v>0</v>
      </c>
      <c r="AL46" s="206">
        <f t="shared" si="15"/>
        <v>0</v>
      </c>
      <c r="AM46" s="206">
        <f t="shared" si="15"/>
        <v>0</v>
      </c>
      <c r="AN46" s="206">
        <f t="shared" si="15"/>
        <v>0</v>
      </c>
      <c r="AO46" s="206">
        <f t="shared" si="15"/>
        <v>0</v>
      </c>
      <c r="AP46" s="206">
        <f t="shared" si="15"/>
        <v>0</v>
      </c>
      <c r="AQ46" s="206">
        <f t="shared" si="15"/>
        <v>0</v>
      </c>
      <c r="AR46" s="206">
        <f t="shared" si="15"/>
        <v>0</v>
      </c>
      <c r="AS46" s="206">
        <f t="shared" si="15"/>
        <v>0</v>
      </c>
      <c r="AT46" s="206">
        <f t="shared" si="15"/>
        <v>0</v>
      </c>
      <c r="AU46" s="206">
        <f t="shared" si="15"/>
        <v>0</v>
      </c>
      <c r="AV46" s="206">
        <f t="shared" si="15"/>
        <v>0</v>
      </c>
      <c r="AW46" s="206">
        <f t="shared" si="15"/>
        <v>0</v>
      </c>
      <c r="AX46" s="206">
        <f t="shared" si="15"/>
        <v>0</v>
      </c>
      <c r="AY46" s="206">
        <f t="shared" si="15"/>
        <v>0</v>
      </c>
      <c r="AZ46" s="206">
        <f t="shared" si="15"/>
        <v>0</v>
      </c>
      <c r="BA46" s="206">
        <f t="shared" si="15"/>
        <v>0</v>
      </c>
      <c r="BB46" s="206">
        <f t="shared" si="15"/>
        <v>0</v>
      </c>
      <c r="BC46" s="206">
        <f t="shared" si="15"/>
        <v>0</v>
      </c>
      <c r="BD46" s="206">
        <f t="shared" si="15"/>
        <v>0</v>
      </c>
      <c r="BE46" s="206">
        <f t="shared" si="15"/>
        <v>0</v>
      </c>
    </row>
    <row r="47" spans="2:57" ht="17" x14ac:dyDescent="0.15">
      <c r="B47" s="175">
        <f>B46+1</f>
        <v>6</v>
      </c>
      <c r="C47" s="201" t="s">
        <v>210</v>
      </c>
      <c r="D47" s="201"/>
      <c r="E47" s="202" t="s">
        <v>376</v>
      </c>
      <c r="F47" s="186" t="s">
        <v>393</v>
      </c>
      <c r="G47" s="196">
        <f>SUM(H47:BE47)</f>
        <v>0</v>
      </c>
      <c r="H47" s="193">
        <f>H20-H40</f>
        <v>0</v>
      </c>
      <c r="I47" s="193">
        <f t="shared" ref="I47:BE47" si="16">I20-I40</f>
        <v>0</v>
      </c>
      <c r="J47" s="193">
        <f t="shared" si="16"/>
        <v>0</v>
      </c>
      <c r="K47" s="193">
        <f t="shared" si="16"/>
        <v>0</v>
      </c>
      <c r="L47" s="193">
        <f t="shared" si="16"/>
        <v>0</v>
      </c>
      <c r="M47" s="193">
        <f t="shared" si="16"/>
        <v>0</v>
      </c>
      <c r="N47" s="193">
        <f t="shared" si="16"/>
        <v>0</v>
      </c>
      <c r="O47" s="193">
        <f t="shared" si="16"/>
        <v>0</v>
      </c>
      <c r="P47" s="193">
        <f t="shared" si="16"/>
        <v>0</v>
      </c>
      <c r="Q47" s="193">
        <f t="shared" si="16"/>
        <v>0</v>
      </c>
      <c r="R47" s="193">
        <f t="shared" si="16"/>
        <v>0</v>
      </c>
      <c r="S47" s="193">
        <f t="shared" si="16"/>
        <v>0</v>
      </c>
      <c r="T47" s="193">
        <f t="shared" si="16"/>
        <v>0</v>
      </c>
      <c r="U47" s="193">
        <f t="shared" si="16"/>
        <v>0</v>
      </c>
      <c r="V47" s="193">
        <f t="shared" si="16"/>
        <v>0</v>
      </c>
      <c r="W47" s="193">
        <f t="shared" si="16"/>
        <v>0</v>
      </c>
      <c r="X47" s="193">
        <f t="shared" si="16"/>
        <v>0</v>
      </c>
      <c r="Y47" s="193">
        <f t="shared" si="16"/>
        <v>0</v>
      </c>
      <c r="Z47" s="193">
        <f t="shared" si="16"/>
        <v>0</v>
      </c>
      <c r="AA47" s="193">
        <f t="shared" si="16"/>
        <v>0</v>
      </c>
      <c r="AB47" s="193">
        <f t="shared" si="16"/>
        <v>0</v>
      </c>
      <c r="AC47" s="193">
        <f t="shared" si="16"/>
        <v>0</v>
      </c>
      <c r="AD47" s="193">
        <f t="shared" si="16"/>
        <v>0</v>
      </c>
      <c r="AE47" s="193">
        <f t="shared" si="16"/>
        <v>0</v>
      </c>
      <c r="AF47" s="193">
        <f t="shared" si="16"/>
        <v>0</v>
      </c>
      <c r="AG47" s="193">
        <f t="shared" si="16"/>
        <v>0</v>
      </c>
      <c r="AH47" s="193">
        <f t="shared" si="16"/>
        <v>0</v>
      </c>
      <c r="AI47" s="193">
        <f t="shared" si="16"/>
        <v>0</v>
      </c>
      <c r="AJ47" s="193">
        <f t="shared" si="16"/>
        <v>0</v>
      </c>
      <c r="AK47" s="193">
        <f t="shared" si="16"/>
        <v>0</v>
      </c>
      <c r="AL47" s="193">
        <f t="shared" si="16"/>
        <v>0</v>
      </c>
      <c r="AM47" s="193">
        <f t="shared" si="16"/>
        <v>0</v>
      </c>
      <c r="AN47" s="193">
        <f t="shared" si="16"/>
        <v>0</v>
      </c>
      <c r="AO47" s="193">
        <f t="shared" si="16"/>
        <v>0</v>
      </c>
      <c r="AP47" s="193">
        <f t="shared" si="16"/>
        <v>0</v>
      </c>
      <c r="AQ47" s="193">
        <f t="shared" si="16"/>
        <v>0</v>
      </c>
      <c r="AR47" s="193">
        <f t="shared" si="16"/>
        <v>0</v>
      </c>
      <c r="AS47" s="193">
        <f t="shared" si="16"/>
        <v>0</v>
      </c>
      <c r="AT47" s="193">
        <f t="shared" si="16"/>
        <v>0</v>
      </c>
      <c r="AU47" s="193">
        <f t="shared" si="16"/>
        <v>0</v>
      </c>
      <c r="AV47" s="193">
        <f t="shared" si="16"/>
        <v>0</v>
      </c>
      <c r="AW47" s="193">
        <f t="shared" si="16"/>
        <v>0</v>
      </c>
      <c r="AX47" s="193">
        <f t="shared" si="16"/>
        <v>0</v>
      </c>
      <c r="AY47" s="193">
        <f t="shared" si="16"/>
        <v>0</v>
      </c>
      <c r="AZ47" s="193">
        <f t="shared" si="16"/>
        <v>0</v>
      </c>
      <c r="BA47" s="193">
        <f t="shared" si="16"/>
        <v>0</v>
      </c>
      <c r="BB47" s="193">
        <f t="shared" si="16"/>
        <v>0</v>
      </c>
      <c r="BC47" s="193">
        <f t="shared" si="16"/>
        <v>0</v>
      </c>
      <c r="BD47" s="193">
        <f t="shared" si="16"/>
        <v>0</v>
      </c>
      <c r="BE47" s="193">
        <f t="shared" si="16"/>
        <v>0</v>
      </c>
    </row>
    <row r="48" spans="2:57" ht="17" x14ac:dyDescent="0.15">
      <c r="B48" s="175">
        <f>B47+1</f>
        <v>7</v>
      </c>
      <c r="C48" s="203" t="s">
        <v>394</v>
      </c>
      <c r="D48" s="204">
        <f>Apoio!I35</f>
        <v>0</v>
      </c>
      <c r="E48" s="192" t="s">
        <v>3</v>
      </c>
      <c r="F48" s="186" t="s">
        <v>395</v>
      </c>
      <c r="G48" s="205">
        <f>IF(G20=0,0,G47/G20)</f>
        <v>0</v>
      </c>
      <c r="H48" s="206">
        <f>IFERROR(H47/H20,0)</f>
        <v>0</v>
      </c>
      <c r="I48" s="206">
        <f t="shared" ref="I48:BE48" si="17">IFERROR(I47/I20,0)</f>
        <v>0</v>
      </c>
      <c r="J48" s="206">
        <f t="shared" si="17"/>
        <v>0</v>
      </c>
      <c r="K48" s="206">
        <f t="shared" si="17"/>
        <v>0</v>
      </c>
      <c r="L48" s="206">
        <f t="shared" si="17"/>
        <v>0</v>
      </c>
      <c r="M48" s="206">
        <f t="shared" si="17"/>
        <v>0</v>
      </c>
      <c r="N48" s="206">
        <f t="shared" si="17"/>
        <v>0</v>
      </c>
      <c r="O48" s="206">
        <f t="shared" si="17"/>
        <v>0</v>
      </c>
      <c r="P48" s="206">
        <f t="shared" si="17"/>
        <v>0</v>
      </c>
      <c r="Q48" s="206">
        <f t="shared" si="17"/>
        <v>0</v>
      </c>
      <c r="R48" s="206">
        <f t="shared" si="17"/>
        <v>0</v>
      </c>
      <c r="S48" s="206">
        <f t="shared" si="17"/>
        <v>0</v>
      </c>
      <c r="T48" s="206">
        <f t="shared" si="17"/>
        <v>0</v>
      </c>
      <c r="U48" s="206">
        <f t="shared" si="17"/>
        <v>0</v>
      </c>
      <c r="V48" s="206">
        <f t="shared" si="17"/>
        <v>0</v>
      </c>
      <c r="W48" s="206">
        <f t="shared" si="17"/>
        <v>0</v>
      </c>
      <c r="X48" s="206">
        <f t="shared" si="17"/>
        <v>0</v>
      </c>
      <c r="Y48" s="206">
        <f t="shared" si="17"/>
        <v>0</v>
      </c>
      <c r="Z48" s="206">
        <f t="shared" si="17"/>
        <v>0</v>
      </c>
      <c r="AA48" s="206">
        <f t="shared" si="17"/>
        <v>0</v>
      </c>
      <c r="AB48" s="206">
        <f t="shared" si="17"/>
        <v>0</v>
      </c>
      <c r="AC48" s="206">
        <f t="shared" si="17"/>
        <v>0</v>
      </c>
      <c r="AD48" s="206">
        <f t="shared" si="17"/>
        <v>0</v>
      </c>
      <c r="AE48" s="206">
        <f t="shared" si="17"/>
        <v>0</v>
      </c>
      <c r="AF48" s="206">
        <f t="shared" si="17"/>
        <v>0</v>
      </c>
      <c r="AG48" s="206">
        <f t="shared" si="17"/>
        <v>0</v>
      </c>
      <c r="AH48" s="206">
        <f t="shared" si="17"/>
        <v>0</v>
      </c>
      <c r="AI48" s="206">
        <f t="shared" si="17"/>
        <v>0</v>
      </c>
      <c r="AJ48" s="206">
        <f t="shared" si="17"/>
        <v>0</v>
      </c>
      <c r="AK48" s="206">
        <f t="shared" si="17"/>
        <v>0</v>
      </c>
      <c r="AL48" s="206">
        <f t="shared" si="17"/>
        <v>0</v>
      </c>
      <c r="AM48" s="206">
        <f t="shared" si="17"/>
        <v>0</v>
      </c>
      <c r="AN48" s="206">
        <f t="shared" si="17"/>
        <v>0</v>
      </c>
      <c r="AO48" s="206">
        <f t="shared" si="17"/>
        <v>0</v>
      </c>
      <c r="AP48" s="206">
        <f t="shared" si="17"/>
        <v>0</v>
      </c>
      <c r="AQ48" s="206">
        <f t="shared" si="17"/>
        <v>0</v>
      </c>
      <c r="AR48" s="206">
        <f t="shared" si="17"/>
        <v>0</v>
      </c>
      <c r="AS48" s="206">
        <f t="shared" si="17"/>
        <v>0</v>
      </c>
      <c r="AT48" s="206">
        <f t="shared" si="17"/>
        <v>0</v>
      </c>
      <c r="AU48" s="206">
        <f t="shared" si="17"/>
        <v>0</v>
      </c>
      <c r="AV48" s="206">
        <f t="shared" si="17"/>
        <v>0</v>
      </c>
      <c r="AW48" s="206">
        <f t="shared" si="17"/>
        <v>0</v>
      </c>
      <c r="AX48" s="206">
        <f t="shared" si="17"/>
        <v>0</v>
      </c>
      <c r="AY48" s="206">
        <f t="shared" si="17"/>
        <v>0</v>
      </c>
      <c r="AZ48" s="206">
        <f t="shared" si="17"/>
        <v>0</v>
      </c>
      <c r="BA48" s="206">
        <f t="shared" si="17"/>
        <v>0</v>
      </c>
      <c r="BB48" s="206">
        <f t="shared" si="17"/>
        <v>0</v>
      </c>
      <c r="BC48" s="206">
        <f t="shared" si="17"/>
        <v>0</v>
      </c>
      <c r="BD48" s="206">
        <f t="shared" si="17"/>
        <v>0</v>
      </c>
      <c r="BE48" s="206">
        <f t="shared" si="17"/>
        <v>0</v>
      </c>
    </row>
    <row r="49" spans="2:57" ht="17" x14ac:dyDescent="0.15">
      <c r="B49" s="207"/>
      <c r="C49" s="1194" t="str">
        <f>CONCATENATE("Benefício anualizado Motores: ",E2)</f>
        <v>Benefício anualizado Motores: -</v>
      </c>
      <c r="D49" s="1194"/>
      <c r="E49" s="209" t="s">
        <v>2</v>
      </c>
      <c r="F49" s="210" t="s">
        <v>511</v>
      </c>
      <c r="G49" s="211">
        <f>SUM(H49:BE49)</f>
        <v>0</v>
      </c>
      <c r="H49" s="212">
        <f>H45*$D$46+H47*$D$48</f>
        <v>0</v>
      </c>
      <c r="I49" s="212">
        <f t="shared" ref="I49:BE49" si="18">I45*$D$46+I47*$D$48</f>
        <v>0</v>
      </c>
      <c r="J49" s="212">
        <f t="shared" si="18"/>
        <v>0</v>
      </c>
      <c r="K49" s="212">
        <f t="shared" si="18"/>
        <v>0</v>
      </c>
      <c r="L49" s="212">
        <f t="shared" si="18"/>
        <v>0</v>
      </c>
      <c r="M49" s="212">
        <f t="shared" si="18"/>
        <v>0</v>
      </c>
      <c r="N49" s="212">
        <f t="shared" si="18"/>
        <v>0</v>
      </c>
      <c r="O49" s="212">
        <f t="shared" si="18"/>
        <v>0</v>
      </c>
      <c r="P49" s="212">
        <f t="shared" si="18"/>
        <v>0</v>
      </c>
      <c r="Q49" s="212">
        <f t="shared" si="18"/>
        <v>0</v>
      </c>
      <c r="R49" s="212">
        <f t="shared" si="18"/>
        <v>0</v>
      </c>
      <c r="S49" s="212">
        <f t="shared" si="18"/>
        <v>0</v>
      </c>
      <c r="T49" s="212">
        <f t="shared" si="18"/>
        <v>0</v>
      </c>
      <c r="U49" s="212">
        <f t="shared" si="18"/>
        <v>0</v>
      </c>
      <c r="V49" s="212">
        <f t="shared" si="18"/>
        <v>0</v>
      </c>
      <c r="W49" s="212">
        <f t="shared" si="18"/>
        <v>0</v>
      </c>
      <c r="X49" s="212">
        <f t="shared" si="18"/>
        <v>0</v>
      </c>
      <c r="Y49" s="212">
        <f t="shared" si="18"/>
        <v>0</v>
      </c>
      <c r="Z49" s="212">
        <f t="shared" si="18"/>
        <v>0</v>
      </c>
      <c r="AA49" s="212">
        <f t="shared" si="18"/>
        <v>0</v>
      </c>
      <c r="AB49" s="212">
        <f t="shared" si="18"/>
        <v>0</v>
      </c>
      <c r="AC49" s="212">
        <f t="shared" si="18"/>
        <v>0</v>
      </c>
      <c r="AD49" s="212">
        <f t="shared" si="18"/>
        <v>0</v>
      </c>
      <c r="AE49" s="212">
        <f t="shared" si="18"/>
        <v>0</v>
      </c>
      <c r="AF49" s="212">
        <f t="shared" si="18"/>
        <v>0</v>
      </c>
      <c r="AG49" s="212">
        <f t="shared" si="18"/>
        <v>0</v>
      </c>
      <c r="AH49" s="212">
        <f t="shared" si="18"/>
        <v>0</v>
      </c>
      <c r="AI49" s="212">
        <f t="shared" si="18"/>
        <v>0</v>
      </c>
      <c r="AJ49" s="212">
        <f t="shared" si="18"/>
        <v>0</v>
      </c>
      <c r="AK49" s="212">
        <f t="shared" si="18"/>
        <v>0</v>
      </c>
      <c r="AL49" s="212">
        <f t="shared" si="18"/>
        <v>0</v>
      </c>
      <c r="AM49" s="212">
        <f t="shared" si="18"/>
        <v>0</v>
      </c>
      <c r="AN49" s="212">
        <f t="shared" si="18"/>
        <v>0</v>
      </c>
      <c r="AO49" s="212">
        <f t="shared" si="18"/>
        <v>0</v>
      </c>
      <c r="AP49" s="212">
        <f t="shared" si="18"/>
        <v>0</v>
      </c>
      <c r="AQ49" s="212">
        <f t="shared" si="18"/>
        <v>0</v>
      </c>
      <c r="AR49" s="212">
        <f t="shared" si="18"/>
        <v>0</v>
      </c>
      <c r="AS49" s="212">
        <f t="shared" si="18"/>
        <v>0</v>
      </c>
      <c r="AT49" s="212">
        <f t="shared" si="18"/>
        <v>0</v>
      </c>
      <c r="AU49" s="212">
        <f t="shared" si="18"/>
        <v>0</v>
      </c>
      <c r="AV49" s="212">
        <f t="shared" si="18"/>
        <v>0</v>
      </c>
      <c r="AW49" s="212">
        <f t="shared" si="18"/>
        <v>0</v>
      </c>
      <c r="AX49" s="212">
        <f t="shared" si="18"/>
        <v>0</v>
      </c>
      <c r="AY49" s="212">
        <f t="shared" si="18"/>
        <v>0</v>
      </c>
      <c r="AZ49" s="212">
        <f t="shared" si="18"/>
        <v>0</v>
      </c>
      <c r="BA49" s="212">
        <f t="shared" si="18"/>
        <v>0</v>
      </c>
      <c r="BB49" s="212">
        <f t="shared" si="18"/>
        <v>0</v>
      </c>
      <c r="BC49" s="212">
        <f t="shared" si="18"/>
        <v>0</v>
      </c>
      <c r="BD49" s="212">
        <f t="shared" si="18"/>
        <v>0</v>
      </c>
      <c r="BE49" s="212">
        <f t="shared" si="18"/>
        <v>0</v>
      </c>
    </row>
    <row r="51" spans="2:57" ht="17" x14ac:dyDescent="0.25">
      <c r="D51" s="169" t="s">
        <v>449</v>
      </c>
      <c r="E51" s="1193" t="str">
        <f>E2</f>
        <v>-</v>
      </c>
      <c r="F51" s="1193"/>
      <c r="G51" s="170">
        <f>IFERROR(MotorCusto!U117/MotorBenef1!$G$49,0)</f>
        <v>0</v>
      </c>
    </row>
    <row r="52" spans="2:57" ht="17" x14ac:dyDescent="0.25">
      <c r="D52" s="169" t="s">
        <v>290</v>
      </c>
      <c r="E52" s="1193" t="str">
        <f>E2</f>
        <v>-</v>
      </c>
      <c r="F52" s="1193"/>
      <c r="G52" s="170">
        <f>IFERROR(MotorCusto!S117/MotorBenef1!$G$49,0)</f>
        <v>0</v>
      </c>
    </row>
    <row r="53" spans="2:57" x14ac:dyDescent="0.15">
      <c r="E53" s="366"/>
      <c r="F53" s="366"/>
    </row>
    <row r="54" spans="2:57" x14ac:dyDescent="0.15">
      <c r="H54" s="379"/>
      <c r="I54" s="379"/>
    </row>
    <row r="55" spans="2:57" x14ac:dyDescent="0.15">
      <c r="B55" s="1124" t="s">
        <v>769</v>
      </c>
      <c r="C55" s="1124"/>
      <c r="D55" s="1124"/>
      <c r="E55" s="1124"/>
      <c r="F55" s="1124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</row>
    <row r="56" spans="2:57" x14ac:dyDescent="0.15">
      <c r="B56" s="215"/>
      <c r="C56" s="216"/>
      <c r="D56" s="217"/>
      <c r="E56" s="218"/>
      <c r="F56" s="219"/>
      <c r="G56" s="220" t="s">
        <v>31</v>
      </c>
      <c r="H56" s="221" t="s">
        <v>450</v>
      </c>
      <c r="I56" s="221" t="s">
        <v>451</v>
      </c>
      <c r="J56" s="221" t="s">
        <v>452</v>
      </c>
      <c r="K56" s="221" t="s">
        <v>453</v>
      </c>
      <c r="L56" s="221" t="s">
        <v>454</v>
      </c>
      <c r="M56" s="221" t="s">
        <v>455</v>
      </c>
      <c r="N56" s="221" t="s">
        <v>456</v>
      </c>
      <c r="O56" s="221" t="s">
        <v>457</v>
      </c>
      <c r="P56" s="221" t="s">
        <v>458</v>
      </c>
      <c r="Q56" s="221" t="s">
        <v>459</v>
      </c>
      <c r="R56" s="221" t="s">
        <v>460</v>
      </c>
      <c r="S56" s="221" t="s">
        <v>461</v>
      </c>
      <c r="T56" s="221" t="s">
        <v>462</v>
      </c>
      <c r="U56" s="221" t="s">
        <v>463</v>
      </c>
      <c r="V56" s="221" t="s">
        <v>464</v>
      </c>
      <c r="W56" s="221" t="s">
        <v>465</v>
      </c>
      <c r="X56" s="221" t="s">
        <v>466</v>
      </c>
      <c r="Y56" s="221" t="s">
        <v>467</v>
      </c>
      <c r="Z56" s="221" t="s">
        <v>468</v>
      </c>
      <c r="AA56" s="221" t="s">
        <v>469</v>
      </c>
      <c r="AB56" s="221" t="s">
        <v>470</v>
      </c>
      <c r="AC56" s="221" t="s">
        <v>471</v>
      </c>
      <c r="AD56" s="221" t="s">
        <v>472</v>
      </c>
      <c r="AE56" s="221" t="s">
        <v>473</v>
      </c>
      <c r="AF56" s="221" t="s">
        <v>474</v>
      </c>
      <c r="AG56" s="221" t="s">
        <v>475</v>
      </c>
      <c r="AH56" s="221" t="s">
        <v>476</v>
      </c>
      <c r="AI56" s="221" t="s">
        <v>477</v>
      </c>
      <c r="AJ56" s="221" t="s">
        <v>478</v>
      </c>
      <c r="AK56" s="221" t="s">
        <v>479</v>
      </c>
      <c r="AL56" s="221" t="s">
        <v>480</v>
      </c>
      <c r="AM56" s="221" t="s">
        <v>481</v>
      </c>
      <c r="AN56" s="221" t="s">
        <v>482</v>
      </c>
      <c r="AO56" s="221" t="s">
        <v>483</v>
      </c>
      <c r="AP56" s="221" t="s">
        <v>484</v>
      </c>
      <c r="AQ56" s="221" t="s">
        <v>485</v>
      </c>
      <c r="AR56" s="221" t="s">
        <v>486</v>
      </c>
      <c r="AS56" s="221" t="s">
        <v>487</v>
      </c>
      <c r="AT56" s="221" t="s">
        <v>488</v>
      </c>
      <c r="AU56" s="221" t="s">
        <v>489</v>
      </c>
      <c r="AV56" s="221" t="s">
        <v>490</v>
      </c>
      <c r="AW56" s="221" t="s">
        <v>491</v>
      </c>
      <c r="AX56" s="221" t="s">
        <v>492</v>
      </c>
      <c r="AY56" s="221" t="s">
        <v>493</v>
      </c>
      <c r="AZ56" s="221" t="s">
        <v>494</v>
      </c>
      <c r="BA56" s="221" t="s">
        <v>495</v>
      </c>
      <c r="BB56" s="221" t="s">
        <v>496</v>
      </c>
      <c r="BC56" s="221" t="s">
        <v>497</v>
      </c>
      <c r="BD56" s="221" t="s">
        <v>498</v>
      </c>
      <c r="BE56" s="221" t="s">
        <v>499</v>
      </c>
    </row>
    <row r="57" spans="2:57" x14ac:dyDescent="0.15">
      <c r="B57" s="215">
        <f>B48+1</f>
        <v>8</v>
      </c>
      <c r="C57" s="222" t="s">
        <v>364</v>
      </c>
      <c r="D57" s="222"/>
      <c r="E57" s="223" t="s">
        <v>365</v>
      </c>
      <c r="F57" s="224"/>
      <c r="G57" s="225"/>
      <c r="H57" s="226">
        <f>H32</f>
        <v>0</v>
      </c>
      <c r="I57" s="226">
        <f t="shared" ref="I57:BE57" si="19">I32</f>
        <v>0</v>
      </c>
      <c r="J57" s="226">
        <f t="shared" si="19"/>
        <v>0</v>
      </c>
      <c r="K57" s="226">
        <f t="shared" si="19"/>
        <v>0</v>
      </c>
      <c r="L57" s="226">
        <f t="shared" si="19"/>
        <v>0</v>
      </c>
      <c r="M57" s="226">
        <f t="shared" si="19"/>
        <v>0</v>
      </c>
      <c r="N57" s="226">
        <f t="shared" si="19"/>
        <v>0</v>
      </c>
      <c r="O57" s="226">
        <f t="shared" si="19"/>
        <v>0</v>
      </c>
      <c r="P57" s="226">
        <f t="shared" si="19"/>
        <v>0</v>
      </c>
      <c r="Q57" s="226">
        <f t="shared" si="19"/>
        <v>0</v>
      </c>
      <c r="R57" s="226">
        <f t="shared" si="19"/>
        <v>0</v>
      </c>
      <c r="S57" s="226">
        <f t="shared" si="19"/>
        <v>0</v>
      </c>
      <c r="T57" s="226">
        <f t="shared" si="19"/>
        <v>0</v>
      </c>
      <c r="U57" s="226">
        <f t="shared" si="19"/>
        <v>0</v>
      </c>
      <c r="V57" s="226">
        <f t="shared" si="19"/>
        <v>0</v>
      </c>
      <c r="W57" s="226">
        <f t="shared" si="19"/>
        <v>0</v>
      </c>
      <c r="X57" s="226">
        <f t="shared" si="19"/>
        <v>0</v>
      </c>
      <c r="Y57" s="226">
        <f t="shared" si="19"/>
        <v>0</v>
      </c>
      <c r="Z57" s="226">
        <f t="shared" si="19"/>
        <v>0</v>
      </c>
      <c r="AA57" s="226">
        <f t="shared" si="19"/>
        <v>0</v>
      </c>
      <c r="AB57" s="226">
        <f t="shared" si="19"/>
        <v>0</v>
      </c>
      <c r="AC57" s="226">
        <f t="shared" si="19"/>
        <v>0</v>
      </c>
      <c r="AD57" s="226">
        <f t="shared" si="19"/>
        <v>0</v>
      </c>
      <c r="AE57" s="226">
        <f t="shared" si="19"/>
        <v>0</v>
      </c>
      <c r="AF57" s="226">
        <f t="shared" si="19"/>
        <v>0</v>
      </c>
      <c r="AG57" s="226">
        <f t="shared" si="19"/>
        <v>0</v>
      </c>
      <c r="AH57" s="226">
        <f t="shared" si="19"/>
        <v>0</v>
      </c>
      <c r="AI57" s="226">
        <f t="shared" si="19"/>
        <v>0</v>
      </c>
      <c r="AJ57" s="226">
        <f t="shared" si="19"/>
        <v>0</v>
      </c>
      <c r="AK57" s="226">
        <f t="shared" si="19"/>
        <v>0</v>
      </c>
      <c r="AL57" s="226">
        <f t="shared" si="19"/>
        <v>0</v>
      </c>
      <c r="AM57" s="226">
        <f t="shared" si="19"/>
        <v>0</v>
      </c>
      <c r="AN57" s="226">
        <f t="shared" si="19"/>
        <v>0</v>
      </c>
      <c r="AO57" s="226">
        <f t="shared" si="19"/>
        <v>0</v>
      </c>
      <c r="AP57" s="226">
        <f t="shared" si="19"/>
        <v>0</v>
      </c>
      <c r="AQ57" s="226">
        <f t="shared" si="19"/>
        <v>0</v>
      </c>
      <c r="AR57" s="226">
        <f t="shared" si="19"/>
        <v>0</v>
      </c>
      <c r="AS57" s="226">
        <f t="shared" si="19"/>
        <v>0</v>
      </c>
      <c r="AT57" s="226">
        <f t="shared" si="19"/>
        <v>0</v>
      </c>
      <c r="AU57" s="226">
        <f t="shared" si="19"/>
        <v>0</v>
      </c>
      <c r="AV57" s="226">
        <f t="shared" si="19"/>
        <v>0</v>
      </c>
      <c r="AW57" s="226">
        <f t="shared" si="19"/>
        <v>0</v>
      </c>
      <c r="AX57" s="226">
        <f t="shared" si="19"/>
        <v>0</v>
      </c>
      <c r="AY57" s="226">
        <f t="shared" si="19"/>
        <v>0</v>
      </c>
      <c r="AZ57" s="226">
        <f t="shared" si="19"/>
        <v>0</v>
      </c>
      <c r="BA57" s="226">
        <f t="shared" si="19"/>
        <v>0</v>
      </c>
      <c r="BB57" s="226">
        <f t="shared" si="19"/>
        <v>0</v>
      </c>
      <c r="BC57" s="226">
        <f t="shared" si="19"/>
        <v>0</v>
      </c>
      <c r="BD57" s="226">
        <f t="shared" si="19"/>
        <v>0</v>
      </c>
      <c r="BE57" s="226">
        <f t="shared" si="19"/>
        <v>0</v>
      </c>
    </row>
    <row r="58" spans="2:57" x14ac:dyDescent="0.15">
      <c r="B58" s="215">
        <f>B57+1</f>
        <v>9</v>
      </c>
      <c r="C58" s="222" t="s">
        <v>401</v>
      </c>
      <c r="D58" s="222"/>
      <c r="E58" s="227">
        <v>22</v>
      </c>
      <c r="F58" s="228"/>
      <c r="G58" s="225"/>
      <c r="H58" s="226">
        <f>H36</f>
        <v>0</v>
      </c>
      <c r="I58" s="226">
        <f t="shared" ref="I58:BE58" si="20">I36</f>
        <v>0</v>
      </c>
      <c r="J58" s="226">
        <f t="shared" si="20"/>
        <v>0</v>
      </c>
      <c r="K58" s="226">
        <f t="shared" si="20"/>
        <v>0</v>
      </c>
      <c r="L58" s="226">
        <f t="shared" si="20"/>
        <v>0</v>
      </c>
      <c r="M58" s="226">
        <f t="shared" si="20"/>
        <v>0</v>
      </c>
      <c r="N58" s="226">
        <f t="shared" si="20"/>
        <v>0</v>
      </c>
      <c r="O58" s="226">
        <f t="shared" si="20"/>
        <v>0</v>
      </c>
      <c r="P58" s="226">
        <f t="shared" si="20"/>
        <v>0</v>
      </c>
      <c r="Q58" s="226">
        <f t="shared" si="20"/>
        <v>0</v>
      </c>
      <c r="R58" s="226">
        <f t="shared" si="20"/>
        <v>0</v>
      </c>
      <c r="S58" s="226">
        <f t="shared" si="20"/>
        <v>0</v>
      </c>
      <c r="T58" s="226">
        <f t="shared" si="20"/>
        <v>0</v>
      </c>
      <c r="U58" s="226">
        <f t="shared" si="20"/>
        <v>0</v>
      </c>
      <c r="V58" s="226">
        <f t="shared" si="20"/>
        <v>0</v>
      </c>
      <c r="W58" s="226">
        <f t="shared" si="20"/>
        <v>0</v>
      </c>
      <c r="X58" s="226">
        <f t="shared" si="20"/>
        <v>0</v>
      </c>
      <c r="Y58" s="226">
        <f t="shared" si="20"/>
        <v>0</v>
      </c>
      <c r="Z58" s="226">
        <f t="shared" si="20"/>
        <v>0</v>
      </c>
      <c r="AA58" s="226">
        <f t="shared" si="20"/>
        <v>0</v>
      </c>
      <c r="AB58" s="226">
        <f t="shared" si="20"/>
        <v>0</v>
      </c>
      <c r="AC58" s="226">
        <f t="shared" si="20"/>
        <v>0</v>
      </c>
      <c r="AD58" s="226">
        <f t="shared" si="20"/>
        <v>0</v>
      </c>
      <c r="AE58" s="226">
        <f t="shared" si="20"/>
        <v>0</v>
      </c>
      <c r="AF58" s="226">
        <f t="shared" si="20"/>
        <v>0</v>
      </c>
      <c r="AG58" s="226">
        <f t="shared" si="20"/>
        <v>0</v>
      </c>
      <c r="AH58" s="226">
        <f t="shared" si="20"/>
        <v>0</v>
      </c>
      <c r="AI58" s="226">
        <f t="shared" si="20"/>
        <v>0</v>
      </c>
      <c r="AJ58" s="226">
        <f t="shared" si="20"/>
        <v>0</v>
      </c>
      <c r="AK58" s="226">
        <f t="shared" si="20"/>
        <v>0</v>
      </c>
      <c r="AL58" s="226">
        <f t="shared" si="20"/>
        <v>0</v>
      </c>
      <c r="AM58" s="226">
        <f t="shared" si="20"/>
        <v>0</v>
      </c>
      <c r="AN58" s="226">
        <f t="shared" si="20"/>
        <v>0</v>
      </c>
      <c r="AO58" s="226">
        <f t="shared" si="20"/>
        <v>0</v>
      </c>
      <c r="AP58" s="226">
        <f t="shared" si="20"/>
        <v>0</v>
      </c>
      <c r="AQ58" s="226">
        <f t="shared" si="20"/>
        <v>0</v>
      </c>
      <c r="AR58" s="226">
        <f t="shared" si="20"/>
        <v>0</v>
      </c>
      <c r="AS58" s="226">
        <f t="shared" si="20"/>
        <v>0</v>
      </c>
      <c r="AT58" s="226">
        <f t="shared" si="20"/>
        <v>0</v>
      </c>
      <c r="AU58" s="226">
        <f t="shared" si="20"/>
        <v>0</v>
      </c>
      <c r="AV58" s="226">
        <f t="shared" si="20"/>
        <v>0</v>
      </c>
      <c r="AW58" s="226">
        <f t="shared" si="20"/>
        <v>0</v>
      </c>
      <c r="AX58" s="226">
        <f t="shared" si="20"/>
        <v>0</v>
      </c>
      <c r="AY58" s="226">
        <f t="shared" si="20"/>
        <v>0</v>
      </c>
      <c r="AZ58" s="226">
        <f t="shared" si="20"/>
        <v>0</v>
      </c>
      <c r="BA58" s="226">
        <f t="shared" si="20"/>
        <v>0</v>
      </c>
      <c r="BB58" s="226">
        <f t="shared" si="20"/>
        <v>0</v>
      </c>
      <c r="BC58" s="226">
        <f t="shared" si="20"/>
        <v>0</v>
      </c>
      <c r="BD58" s="226">
        <f t="shared" si="20"/>
        <v>0</v>
      </c>
      <c r="BE58" s="226">
        <f t="shared" si="20"/>
        <v>0</v>
      </c>
    </row>
    <row r="59" spans="2:57" x14ac:dyDescent="0.15">
      <c r="B59" s="215">
        <f t="shared" ref="B59:B68" si="21">B58+1</f>
        <v>10</v>
      </c>
      <c r="C59" s="222" t="s">
        <v>402</v>
      </c>
      <c r="D59" s="222"/>
      <c r="E59" s="227">
        <v>3</v>
      </c>
      <c r="F59" s="228"/>
      <c r="G59" s="225"/>
      <c r="H59" s="226">
        <f>H37</f>
        <v>0</v>
      </c>
      <c r="I59" s="226">
        <f t="shared" ref="I59:BE59" si="22">I37</f>
        <v>0</v>
      </c>
      <c r="J59" s="226">
        <f t="shared" si="22"/>
        <v>0</v>
      </c>
      <c r="K59" s="226">
        <f t="shared" si="22"/>
        <v>0</v>
      </c>
      <c r="L59" s="226">
        <f t="shared" si="22"/>
        <v>0</v>
      </c>
      <c r="M59" s="226">
        <f t="shared" si="22"/>
        <v>0</v>
      </c>
      <c r="N59" s="226">
        <f t="shared" si="22"/>
        <v>0</v>
      </c>
      <c r="O59" s="226">
        <f t="shared" si="22"/>
        <v>0</v>
      </c>
      <c r="P59" s="226">
        <f t="shared" si="22"/>
        <v>0</v>
      </c>
      <c r="Q59" s="226">
        <f t="shared" si="22"/>
        <v>0</v>
      </c>
      <c r="R59" s="226">
        <f t="shared" si="22"/>
        <v>0</v>
      </c>
      <c r="S59" s="226">
        <f t="shared" si="22"/>
        <v>0</v>
      </c>
      <c r="T59" s="226">
        <f t="shared" si="22"/>
        <v>0</v>
      </c>
      <c r="U59" s="226">
        <f t="shared" si="22"/>
        <v>0</v>
      </c>
      <c r="V59" s="226">
        <f t="shared" si="22"/>
        <v>0</v>
      </c>
      <c r="W59" s="226">
        <f t="shared" si="22"/>
        <v>0</v>
      </c>
      <c r="X59" s="226">
        <f t="shared" si="22"/>
        <v>0</v>
      </c>
      <c r="Y59" s="226">
        <f t="shared" si="22"/>
        <v>0</v>
      </c>
      <c r="Z59" s="226">
        <f t="shared" si="22"/>
        <v>0</v>
      </c>
      <c r="AA59" s="226">
        <f t="shared" si="22"/>
        <v>0</v>
      </c>
      <c r="AB59" s="226">
        <f t="shared" si="22"/>
        <v>0</v>
      </c>
      <c r="AC59" s="226">
        <f t="shared" si="22"/>
        <v>0</v>
      </c>
      <c r="AD59" s="226">
        <f t="shared" si="22"/>
        <v>0</v>
      </c>
      <c r="AE59" s="226">
        <f t="shared" si="22"/>
        <v>0</v>
      </c>
      <c r="AF59" s="226">
        <f t="shared" si="22"/>
        <v>0</v>
      </c>
      <c r="AG59" s="226">
        <f t="shared" si="22"/>
        <v>0</v>
      </c>
      <c r="AH59" s="226">
        <f t="shared" si="22"/>
        <v>0</v>
      </c>
      <c r="AI59" s="226">
        <f t="shared" si="22"/>
        <v>0</v>
      </c>
      <c r="AJ59" s="226">
        <f t="shared" si="22"/>
        <v>0</v>
      </c>
      <c r="AK59" s="226">
        <f t="shared" si="22"/>
        <v>0</v>
      </c>
      <c r="AL59" s="226">
        <f t="shared" si="22"/>
        <v>0</v>
      </c>
      <c r="AM59" s="226">
        <f t="shared" si="22"/>
        <v>0</v>
      </c>
      <c r="AN59" s="226">
        <f t="shared" si="22"/>
        <v>0</v>
      </c>
      <c r="AO59" s="226">
        <f t="shared" si="22"/>
        <v>0</v>
      </c>
      <c r="AP59" s="226">
        <f t="shared" si="22"/>
        <v>0</v>
      </c>
      <c r="AQ59" s="226">
        <f t="shared" si="22"/>
        <v>0</v>
      </c>
      <c r="AR59" s="226">
        <f t="shared" si="22"/>
        <v>0</v>
      </c>
      <c r="AS59" s="226">
        <f t="shared" si="22"/>
        <v>0</v>
      </c>
      <c r="AT59" s="226">
        <f t="shared" si="22"/>
        <v>0</v>
      </c>
      <c r="AU59" s="226">
        <f t="shared" si="22"/>
        <v>0</v>
      </c>
      <c r="AV59" s="226">
        <f t="shared" si="22"/>
        <v>0</v>
      </c>
      <c r="AW59" s="226">
        <f t="shared" si="22"/>
        <v>0</v>
      </c>
      <c r="AX59" s="226">
        <f t="shared" si="22"/>
        <v>0</v>
      </c>
      <c r="AY59" s="226">
        <f t="shared" si="22"/>
        <v>0</v>
      </c>
      <c r="AZ59" s="226">
        <f t="shared" si="22"/>
        <v>0</v>
      </c>
      <c r="BA59" s="226">
        <f t="shared" si="22"/>
        <v>0</v>
      </c>
      <c r="BB59" s="226">
        <f t="shared" si="22"/>
        <v>0</v>
      </c>
      <c r="BC59" s="226">
        <f t="shared" si="22"/>
        <v>0</v>
      </c>
      <c r="BD59" s="226">
        <f t="shared" si="22"/>
        <v>0</v>
      </c>
      <c r="BE59" s="226">
        <f t="shared" si="22"/>
        <v>0</v>
      </c>
    </row>
    <row r="60" spans="2:57" x14ac:dyDescent="0.15">
      <c r="B60" s="215">
        <f t="shared" si="21"/>
        <v>11</v>
      </c>
      <c r="C60" s="222" t="s">
        <v>403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BE60" si="23">I58/30</f>
        <v>0</v>
      </c>
      <c r="J60" s="230">
        <f t="shared" si="23"/>
        <v>0</v>
      </c>
      <c r="K60" s="230">
        <f t="shared" si="23"/>
        <v>0</v>
      </c>
      <c r="L60" s="230">
        <f t="shared" si="23"/>
        <v>0</v>
      </c>
      <c r="M60" s="230">
        <f t="shared" si="23"/>
        <v>0</v>
      </c>
      <c r="N60" s="230">
        <f t="shared" si="23"/>
        <v>0</v>
      </c>
      <c r="O60" s="230">
        <f t="shared" si="23"/>
        <v>0</v>
      </c>
      <c r="P60" s="230">
        <f t="shared" si="23"/>
        <v>0</v>
      </c>
      <c r="Q60" s="230">
        <f t="shared" si="23"/>
        <v>0</v>
      </c>
      <c r="R60" s="230">
        <f t="shared" si="23"/>
        <v>0</v>
      </c>
      <c r="S60" s="230">
        <f t="shared" si="23"/>
        <v>0</v>
      </c>
      <c r="T60" s="230">
        <f t="shared" si="23"/>
        <v>0</v>
      </c>
      <c r="U60" s="230">
        <f t="shared" si="23"/>
        <v>0</v>
      </c>
      <c r="V60" s="230">
        <f t="shared" si="23"/>
        <v>0</v>
      </c>
      <c r="W60" s="230">
        <f t="shared" si="23"/>
        <v>0</v>
      </c>
      <c r="X60" s="230">
        <f t="shared" si="23"/>
        <v>0</v>
      </c>
      <c r="Y60" s="230">
        <f t="shared" si="23"/>
        <v>0</v>
      </c>
      <c r="Z60" s="230">
        <f t="shared" si="23"/>
        <v>0</v>
      </c>
      <c r="AA60" s="230">
        <f t="shared" si="23"/>
        <v>0</v>
      </c>
      <c r="AB60" s="230">
        <f t="shared" si="23"/>
        <v>0</v>
      </c>
      <c r="AC60" s="230">
        <f t="shared" si="23"/>
        <v>0</v>
      </c>
      <c r="AD60" s="230">
        <f t="shared" si="23"/>
        <v>0</v>
      </c>
      <c r="AE60" s="230">
        <f t="shared" si="23"/>
        <v>0</v>
      </c>
      <c r="AF60" s="230">
        <f t="shared" si="23"/>
        <v>0</v>
      </c>
      <c r="AG60" s="230">
        <f t="shared" si="23"/>
        <v>0</v>
      </c>
      <c r="AH60" s="230">
        <f t="shared" si="23"/>
        <v>0</v>
      </c>
      <c r="AI60" s="230">
        <f t="shared" si="23"/>
        <v>0</v>
      </c>
      <c r="AJ60" s="230">
        <f t="shared" si="23"/>
        <v>0</v>
      </c>
      <c r="AK60" s="230">
        <f t="shared" si="23"/>
        <v>0</v>
      </c>
      <c r="AL60" s="230">
        <f t="shared" si="23"/>
        <v>0</v>
      </c>
      <c r="AM60" s="230">
        <f t="shared" si="23"/>
        <v>0</v>
      </c>
      <c r="AN60" s="230">
        <f t="shared" si="23"/>
        <v>0</v>
      </c>
      <c r="AO60" s="230">
        <f t="shared" si="23"/>
        <v>0</v>
      </c>
      <c r="AP60" s="230">
        <f t="shared" si="23"/>
        <v>0</v>
      </c>
      <c r="AQ60" s="230">
        <f t="shared" si="23"/>
        <v>0</v>
      </c>
      <c r="AR60" s="230">
        <f t="shared" si="23"/>
        <v>0</v>
      </c>
      <c r="AS60" s="230">
        <f t="shared" si="23"/>
        <v>0</v>
      </c>
      <c r="AT60" s="230">
        <f t="shared" si="23"/>
        <v>0</v>
      </c>
      <c r="AU60" s="230">
        <f t="shared" si="23"/>
        <v>0</v>
      </c>
      <c r="AV60" s="230">
        <f t="shared" si="23"/>
        <v>0</v>
      </c>
      <c r="AW60" s="230">
        <f t="shared" si="23"/>
        <v>0</v>
      </c>
      <c r="AX60" s="230">
        <f t="shared" si="23"/>
        <v>0</v>
      </c>
      <c r="AY60" s="230">
        <f t="shared" si="23"/>
        <v>0</v>
      </c>
      <c r="AZ60" s="230">
        <f t="shared" si="23"/>
        <v>0</v>
      </c>
      <c r="BA60" s="230">
        <f t="shared" si="23"/>
        <v>0</v>
      </c>
      <c r="BB60" s="230">
        <f t="shared" si="23"/>
        <v>0</v>
      </c>
      <c r="BC60" s="230">
        <f t="shared" si="23"/>
        <v>0</v>
      </c>
      <c r="BD60" s="230">
        <f t="shared" si="23"/>
        <v>0</v>
      </c>
      <c r="BE60" s="230">
        <f t="shared" si="23"/>
        <v>0</v>
      </c>
    </row>
    <row r="61" spans="2:57" x14ac:dyDescent="0.15">
      <c r="B61" s="215">
        <f t="shared" si="21"/>
        <v>12</v>
      </c>
      <c r="C61" s="222" t="s">
        <v>404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BE61" si="24">IFERROR(I59/I57,0)</f>
        <v>0</v>
      </c>
      <c r="J61" s="230">
        <f t="shared" si="24"/>
        <v>0</v>
      </c>
      <c r="K61" s="230">
        <f t="shared" si="24"/>
        <v>0</v>
      </c>
      <c r="L61" s="230">
        <f t="shared" si="24"/>
        <v>0</v>
      </c>
      <c r="M61" s="230">
        <f t="shared" si="24"/>
        <v>0</v>
      </c>
      <c r="N61" s="230">
        <f t="shared" si="24"/>
        <v>0</v>
      </c>
      <c r="O61" s="230">
        <f t="shared" si="24"/>
        <v>0</v>
      </c>
      <c r="P61" s="230">
        <f t="shared" si="24"/>
        <v>0</v>
      </c>
      <c r="Q61" s="230">
        <f t="shared" si="24"/>
        <v>0</v>
      </c>
      <c r="R61" s="230">
        <f t="shared" si="24"/>
        <v>0</v>
      </c>
      <c r="S61" s="230">
        <f t="shared" si="24"/>
        <v>0</v>
      </c>
      <c r="T61" s="230">
        <f t="shared" si="24"/>
        <v>0</v>
      </c>
      <c r="U61" s="230">
        <f t="shared" si="24"/>
        <v>0</v>
      </c>
      <c r="V61" s="230">
        <f t="shared" si="24"/>
        <v>0</v>
      </c>
      <c r="W61" s="230">
        <f t="shared" si="24"/>
        <v>0</v>
      </c>
      <c r="X61" s="230">
        <f t="shared" si="24"/>
        <v>0</v>
      </c>
      <c r="Y61" s="230">
        <f t="shared" si="24"/>
        <v>0</v>
      </c>
      <c r="Z61" s="230">
        <f t="shared" si="24"/>
        <v>0</v>
      </c>
      <c r="AA61" s="230">
        <f t="shared" si="24"/>
        <v>0</v>
      </c>
      <c r="AB61" s="230">
        <f t="shared" si="24"/>
        <v>0</v>
      </c>
      <c r="AC61" s="230">
        <f t="shared" si="24"/>
        <v>0</v>
      </c>
      <c r="AD61" s="230">
        <f t="shared" si="24"/>
        <v>0</v>
      </c>
      <c r="AE61" s="230">
        <f t="shared" si="24"/>
        <v>0</v>
      </c>
      <c r="AF61" s="230">
        <f t="shared" si="24"/>
        <v>0</v>
      </c>
      <c r="AG61" s="230">
        <f t="shared" si="24"/>
        <v>0</v>
      </c>
      <c r="AH61" s="230">
        <f t="shared" si="24"/>
        <v>0</v>
      </c>
      <c r="AI61" s="230">
        <f t="shared" si="24"/>
        <v>0</v>
      </c>
      <c r="AJ61" s="230">
        <f t="shared" si="24"/>
        <v>0</v>
      </c>
      <c r="AK61" s="230">
        <f t="shared" si="24"/>
        <v>0</v>
      </c>
      <c r="AL61" s="230">
        <f t="shared" si="24"/>
        <v>0</v>
      </c>
      <c r="AM61" s="230">
        <f t="shared" si="24"/>
        <v>0</v>
      </c>
      <c r="AN61" s="230">
        <f t="shared" si="24"/>
        <v>0</v>
      </c>
      <c r="AO61" s="230">
        <f t="shared" si="24"/>
        <v>0</v>
      </c>
      <c r="AP61" s="230">
        <f t="shared" si="24"/>
        <v>0</v>
      </c>
      <c r="AQ61" s="230">
        <f t="shared" si="24"/>
        <v>0</v>
      </c>
      <c r="AR61" s="230">
        <f t="shared" si="24"/>
        <v>0</v>
      </c>
      <c r="AS61" s="230">
        <f t="shared" si="24"/>
        <v>0</v>
      </c>
      <c r="AT61" s="230">
        <f t="shared" si="24"/>
        <v>0</v>
      </c>
      <c r="AU61" s="230">
        <f t="shared" si="24"/>
        <v>0</v>
      </c>
      <c r="AV61" s="230">
        <f t="shared" si="24"/>
        <v>0</v>
      </c>
      <c r="AW61" s="230">
        <f t="shared" si="24"/>
        <v>0</v>
      </c>
      <c r="AX61" s="230">
        <f t="shared" si="24"/>
        <v>0</v>
      </c>
      <c r="AY61" s="230">
        <f t="shared" si="24"/>
        <v>0</v>
      </c>
      <c r="AZ61" s="230">
        <f t="shared" si="24"/>
        <v>0</v>
      </c>
      <c r="BA61" s="230">
        <f t="shared" si="24"/>
        <v>0</v>
      </c>
      <c r="BB61" s="230">
        <f t="shared" si="24"/>
        <v>0</v>
      </c>
      <c r="BC61" s="230">
        <f t="shared" si="24"/>
        <v>0</v>
      </c>
      <c r="BD61" s="230">
        <f t="shared" si="24"/>
        <v>0</v>
      </c>
      <c r="BE61" s="230">
        <f t="shared" si="24"/>
        <v>0</v>
      </c>
    </row>
    <row r="62" spans="2:57" x14ac:dyDescent="0.15">
      <c r="B62" s="215">
        <f t="shared" si="21"/>
        <v>13</v>
      </c>
      <c r="C62" s="222" t="s">
        <v>405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BE62" si="25">I60*I61</f>
        <v>0</v>
      </c>
      <c r="J62" s="230">
        <f t="shared" si="25"/>
        <v>0</v>
      </c>
      <c r="K62" s="230">
        <f t="shared" si="25"/>
        <v>0</v>
      </c>
      <c r="L62" s="230">
        <f t="shared" si="25"/>
        <v>0</v>
      </c>
      <c r="M62" s="230">
        <f t="shared" si="25"/>
        <v>0</v>
      </c>
      <c r="N62" s="230">
        <f t="shared" si="25"/>
        <v>0</v>
      </c>
      <c r="O62" s="230">
        <f t="shared" si="25"/>
        <v>0</v>
      </c>
      <c r="P62" s="230">
        <f t="shared" si="25"/>
        <v>0</v>
      </c>
      <c r="Q62" s="230">
        <f t="shared" si="25"/>
        <v>0</v>
      </c>
      <c r="R62" s="230">
        <f t="shared" si="25"/>
        <v>0</v>
      </c>
      <c r="S62" s="230">
        <f t="shared" si="25"/>
        <v>0</v>
      </c>
      <c r="T62" s="230">
        <f t="shared" si="25"/>
        <v>0</v>
      </c>
      <c r="U62" s="230">
        <f t="shared" si="25"/>
        <v>0</v>
      </c>
      <c r="V62" s="230">
        <f t="shared" si="25"/>
        <v>0</v>
      </c>
      <c r="W62" s="230">
        <f t="shared" si="25"/>
        <v>0</v>
      </c>
      <c r="X62" s="230">
        <f t="shared" si="25"/>
        <v>0</v>
      </c>
      <c r="Y62" s="230">
        <f t="shared" si="25"/>
        <v>0</v>
      </c>
      <c r="Z62" s="230">
        <f t="shared" si="25"/>
        <v>0</v>
      </c>
      <c r="AA62" s="230">
        <f t="shared" si="25"/>
        <v>0</v>
      </c>
      <c r="AB62" s="230">
        <f t="shared" si="25"/>
        <v>0</v>
      </c>
      <c r="AC62" s="230">
        <f t="shared" si="25"/>
        <v>0</v>
      </c>
      <c r="AD62" s="230">
        <f t="shared" si="25"/>
        <v>0</v>
      </c>
      <c r="AE62" s="230">
        <f t="shared" si="25"/>
        <v>0</v>
      </c>
      <c r="AF62" s="230">
        <f t="shared" si="25"/>
        <v>0</v>
      </c>
      <c r="AG62" s="230">
        <f t="shared" si="25"/>
        <v>0</v>
      </c>
      <c r="AH62" s="230">
        <f t="shared" si="25"/>
        <v>0</v>
      </c>
      <c r="AI62" s="230">
        <f t="shared" si="25"/>
        <v>0</v>
      </c>
      <c r="AJ62" s="230">
        <f t="shared" si="25"/>
        <v>0</v>
      </c>
      <c r="AK62" s="230">
        <f t="shared" si="25"/>
        <v>0</v>
      </c>
      <c r="AL62" s="230">
        <f t="shared" si="25"/>
        <v>0</v>
      </c>
      <c r="AM62" s="230">
        <f t="shared" si="25"/>
        <v>0</v>
      </c>
      <c r="AN62" s="230">
        <f t="shared" si="25"/>
        <v>0</v>
      </c>
      <c r="AO62" s="230">
        <f t="shared" si="25"/>
        <v>0</v>
      </c>
      <c r="AP62" s="230">
        <f t="shared" si="25"/>
        <v>0</v>
      </c>
      <c r="AQ62" s="230">
        <f t="shared" si="25"/>
        <v>0</v>
      </c>
      <c r="AR62" s="230">
        <f t="shared" si="25"/>
        <v>0</v>
      </c>
      <c r="AS62" s="230">
        <f t="shared" si="25"/>
        <v>0</v>
      </c>
      <c r="AT62" s="230">
        <f t="shared" si="25"/>
        <v>0</v>
      </c>
      <c r="AU62" s="230">
        <f t="shared" si="25"/>
        <v>0</v>
      </c>
      <c r="AV62" s="230">
        <f t="shared" si="25"/>
        <v>0</v>
      </c>
      <c r="AW62" s="230">
        <f t="shared" si="25"/>
        <v>0</v>
      </c>
      <c r="AX62" s="230">
        <f t="shared" si="25"/>
        <v>0</v>
      </c>
      <c r="AY62" s="230">
        <f t="shared" si="25"/>
        <v>0</v>
      </c>
      <c r="AZ62" s="230">
        <f t="shared" si="25"/>
        <v>0</v>
      </c>
      <c r="BA62" s="230">
        <f t="shared" si="25"/>
        <v>0</v>
      </c>
      <c r="BB62" s="230">
        <f t="shared" si="25"/>
        <v>0</v>
      </c>
      <c r="BC62" s="230">
        <f t="shared" si="25"/>
        <v>0</v>
      </c>
      <c r="BD62" s="230">
        <f t="shared" si="25"/>
        <v>0</v>
      </c>
      <c r="BE62" s="230">
        <f t="shared" si="25"/>
        <v>0</v>
      </c>
    </row>
    <row r="63" spans="2:57" x14ac:dyDescent="0.15">
      <c r="B63" s="215">
        <f t="shared" si="21"/>
        <v>14</v>
      </c>
      <c r="C63" s="222" t="s">
        <v>406</v>
      </c>
      <c r="D63" s="222"/>
      <c r="E63" s="223" t="s">
        <v>709</v>
      </c>
      <c r="F63" s="224"/>
      <c r="G63" s="231">
        <f t="shared" ref="G63:G68" si="26">ROUND(SUM(H63:BE63),2)</f>
        <v>0</v>
      </c>
      <c r="H63" s="232">
        <f>H47/12</f>
        <v>0</v>
      </c>
      <c r="I63" s="232">
        <f t="shared" ref="I63:BE63" si="27">I47/12</f>
        <v>0</v>
      </c>
      <c r="J63" s="232">
        <f t="shared" si="27"/>
        <v>0</v>
      </c>
      <c r="K63" s="232">
        <f t="shared" si="27"/>
        <v>0</v>
      </c>
      <c r="L63" s="232">
        <f t="shared" si="27"/>
        <v>0</v>
      </c>
      <c r="M63" s="232">
        <f t="shared" si="27"/>
        <v>0</v>
      </c>
      <c r="N63" s="232">
        <f t="shared" si="27"/>
        <v>0</v>
      </c>
      <c r="O63" s="232">
        <f t="shared" si="27"/>
        <v>0</v>
      </c>
      <c r="P63" s="232">
        <f t="shared" si="27"/>
        <v>0</v>
      </c>
      <c r="Q63" s="232">
        <f t="shared" si="27"/>
        <v>0</v>
      </c>
      <c r="R63" s="232">
        <f t="shared" si="27"/>
        <v>0</v>
      </c>
      <c r="S63" s="232">
        <f t="shared" si="27"/>
        <v>0</v>
      </c>
      <c r="T63" s="232">
        <f t="shared" si="27"/>
        <v>0</v>
      </c>
      <c r="U63" s="232">
        <f t="shared" si="27"/>
        <v>0</v>
      </c>
      <c r="V63" s="232">
        <f t="shared" si="27"/>
        <v>0</v>
      </c>
      <c r="W63" s="232">
        <f t="shared" si="27"/>
        <v>0</v>
      </c>
      <c r="X63" s="232">
        <f t="shared" si="27"/>
        <v>0</v>
      </c>
      <c r="Y63" s="232">
        <f t="shared" si="27"/>
        <v>0</v>
      </c>
      <c r="Z63" s="232">
        <f t="shared" si="27"/>
        <v>0</v>
      </c>
      <c r="AA63" s="232">
        <f t="shared" si="27"/>
        <v>0</v>
      </c>
      <c r="AB63" s="232">
        <f t="shared" si="27"/>
        <v>0</v>
      </c>
      <c r="AC63" s="232">
        <f t="shared" si="27"/>
        <v>0</v>
      </c>
      <c r="AD63" s="232">
        <f t="shared" si="27"/>
        <v>0</v>
      </c>
      <c r="AE63" s="232">
        <f t="shared" si="27"/>
        <v>0</v>
      </c>
      <c r="AF63" s="232">
        <f t="shared" si="27"/>
        <v>0</v>
      </c>
      <c r="AG63" s="232">
        <f t="shared" si="27"/>
        <v>0</v>
      </c>
      <c r="AH63" s="232">
        <f t="shared" si="27"/>
        <v>0</v>
      </c>
      <c r="AI63" s="232">
        <f t="shared" si="27"/>
        <v>0</v>
      </c>
      <c r="AJ63" s="232">
        <f t="shared" si="27"/>
        <v>0</v>
      </c>
      <c r="AK63" s="232">
        <f t="shared" si="27"/>
        <v>0</v>
      </c>
      <c r="AL63" s="232">
        <f t="shared" si="27"/>
        <v>0</v>
      </c>
      <c r="AM63" s="232">
        <f t="shared" si="27"/>
        <v>0</v>
      </c>
      <c r="AN63" s="232">
        <f t="shared" si="27"/>
        <v>0</v>
      </c>
      <c r="AO63" s="232">
        <f t="shared" si="27"/>
        <v>0</v>
      </c>
      <c r="AP63" s="232">
        <f t="shared" si="27"/>
        <v>0</v>
      </c>
      <c r="AQ63" s="232">
        <f t="shared" si="27"/>
        <v>0</v>
      </c>
      <c r="AR63" s="232">
        <f t="shared" si="27"/>
        <v>0</v>
      </c>
      <c r="AS63" s="232">
        <f t="shared" si="27"/>
        <v>0</v>
      </c>
      <c r="AT63" s="232">
        <f t="shared" si="27"/>
        <v>0</v>
      </c>
      <c r="AU63" s="232">
        <f t="shared" si="27"/>
        <v>0</v>
      </c>
      <c r="AV63" s="232">
        <f t="shared" si="27"/>
        <v>0</v>
      </c>
      <c r="AW63" s="232">
        <f t="shared" si="27"/>
        <v>0</v>
      </c>
      <c r="AX63" s="232">
        <f t="shared" si="27"/>
        <v>0</v>
      </c>
      <c r="AY63" s="232">
        <f t="shared" si="27"/>
        <v>0</v>
      </c>
      <c r="AZ63" s="232">
        <f t="shared" si="27"/>
        <v>0</v>
      </c>
      <c r="BA63" s="232">
        <f t="shared" si="27"/>
        <v>0</v>
      </c>
      <c r="BB63" s="232">
        <f t="shared" si="27"/>
        <v>0</v>
      </c>
      <c r="BC63" s="232">
        <f t="shared" si="27"/>
        <v>0</v>
      </c>
      <c r="BD63" s="232">
        <f t="shared" si="27"/>
        <v>0</v>
      </c>
      <c r="BE63" s="232">
        <f t="shared" si="27"/>
        <v>0</v>
      </c>
    </row>
    <row r="64" spans="2:57" x14ac:dyDescent="0.15">
      <c r="B64" s="215">
        <f t="shared" si="21"/>
        <v>15</v>
      </c>
      <c r="C64" s="222" t="s">
        <v>407</v>
      </c>
      <c r="D64" s="222"/>
      <c r="E64" s="223" t="s">
        <v>709</v>
      </c>
      <c r="F64" s="224"/>
      <c r="G64" s="231">
        <f t="shared" si="26"/>
        <v>0</v>
      </c>
      <c r="H64" s="232">
        <f>H63*H62</f>
        <v>0</v>
      </c>
      <c r="I64" s="232">
        <f t="shared" ref="I64:BE64" si="28">I63*I62</f>
        <v>0</v>
      </c>
      <c r="J64" s="232">
        <f t="shared" si="28"/>
        <v>0</v>
      </c>
      <c r="K64" s="232">
        <f t="shared" si="28"/>
        <v>0</v>
      </c>
      <c r="L64" s="232">
        <f t="shared" si="28"/>
        <v>0</v>
      </c>
      <c r="M64" s="232">
        <f t="shared" si="28"/>
        <v>0</v>
      </c>
      <c r="N64" s="232">
        <f t="shared" si="28"/>
        <v>0</v>
      </c>
      <c r="O64" s="232">
        <f t="shared" si="28"/>
        <v>0</v>
      </c>
      <c r="P64" s="232">
        <f t="shared" si="28"/>
        <v>0</v>
      </c>
      <c r="Q64" s="232">
        <f t="shared" si="28"/>
        <v>0</v>
      </c>
      <c r="R64" s="232">
        <f t="shared" si="28"/>
        <v>0</v>
      </c>
      <c r="S64" s="232">
        <f t="shared" si="28"/>
        <v>0</v>
      </c>
      <c r="T64" s="232">
        <f t="shared" si="28"/>
        <v>0</v>
      </c>
      <c r="U64" s="232">
        <f t="shared" si="28"/>
        <v>0</v>
      </c>
      <c r="V64" s="232">
        <f t="shared" si="28"/>
        <v>0</v>
      </c>
      <c r="W64" s="232">
        <f t="shared" si="28"/>
        <v>0</v>
      </c>
      <c r="X64" s="232">
        <f t="shared" si="28"/>
        <v>0</v>
      </c>
      <c r="Y64" s="232">
        <f t="shared" si="28"/>
        <v>0</v>
      </c>
      <c r="Z64" s="232">
        <f t="shared" si="28"/>
        <v>0</v>
      </c>
      <c r="AA64" s="232">
        <f t="shared" si="28"/>
        <v>0</v>
      </c>
      <c r="AB64" s="232">
        <f t="shared" si="28"/>
        <v>0</v>
      </c>
      <c r="AC64" s="232">
        <f t="shared" si="28"/>
        <v>0</v>
      </c>
      <c r="AD64" s="232">
        <f t="shared" si="28"/>
        <v>0</v>
      </c>
      <c r="AE64" s="232">
        <f t="shared" si="28"/>
        <v>0</v>
      </c>
      <c r="AF64" s="232">
        <f t="shared" si="28"/>
        <v>0</v>
      </c>
      <c r="AG64" s="232">
        <f t="shared" si="28"/>
        <v>0</v>
      </c>
      <c r="AH64" s="232">
        <f t="shared" si="28"/>
        <v>0</v>
      </c>
      <c r="AI64" s="232">
        <f t="shared" si="28"/>
        <v>0</v>
      </c>
      <c r="AJ64" s="232">
        <f t="shared" si="28"/>
        <v>0</v>
      </c>
      <c r="AK64" s="232">
        <f t="shared" si="28"/>
        <v>0</v>
      </c>
      <c r="AL64" s="232">
        <f t="shared" si="28"/>
        <v>0</v>
      </c>
      <c r="AM64" s="232">
        <f t="shared" si="28"/>
        <v>0</v>
      </c>
      <c r="AN64" s="232">
        <f t="shared" si="28"/>
        <v>0</v>
      </c>
      <c r="AO64" s="232">
        <f t="shared" si="28"/>
        <v>0</v>
      </c>
      <c r="AP64" s="232">
        <f t="shared" si="28"/>
        <v>0</v>
      </c>
      <c r="AQ64" s="232">
        <f t="shared" si="28"/>
        <v>0</v>
      </c>
      <c r="AR64" s="232">
        <f t="shared" si="28"/>
        <v>0</v>
      </c>
      <c r="AS64" s="232">
        <f t="shared" si="28"/>
        <v>0</v>
      </c>
      <c r="AT64" s="232">
        <f t="shared" si="28"/>
        <v>0</v>
      </c>
      <c r="AU64" s="232">
        <f t="shared" si="28"/>
        <v>0</v>
      </c>
      <c r="AV64" s="232">
        <f t="shared" si="28"/>
        <v>0</v>
      </c>
      <c r="AW64" s="232">
        <f t="shared" si="28"/>
        <v>0</v>
      </c>
      <c r="AX64" s="232">
        <f t="shared" si="28"/>
        <v>0</v>
      </c>
      <c r="AY64" s="232">
        <f t="shared" si="28"/>
        <v>0</v>
      </c>
      <c r="AZ64" s="232">
        <f t="shared" si="28"/>
        <v>0</v>
      </c>
      <c r="BA64" s="232">
        <f t="shared" si="28"/>
        <v>0</v>
      </c>
      <c r="BB64" s="232">
        <f t="shared" si="28"/>
        <v>0</v>
      </c>
      <c r="BC64" s="232">
        <f t="shared" si="28"/>
        <v>0</v>
      </c>
      <c r="BD64" s="232">
        <f t="shared" si="28"/>
        <v>0</v>
      </c>
      <c r="BE64" s="232">
        <f t="shared" si="28"/>
        <v>0</v>
      </c>
    </row>
    <row r="65" spans="2:57" x14ac:dyDescent="0.15">
      <c r="B65" s="215">
        <f t="shared" si="21"/>
        <v>16</v>
      </c>
      <c r="C65" s="222" t="s">
        <v>408</v>
      </c>
      <c r="D65" s="222"/>
      <c r="E65" s="223" t="s">
        <v>709</v>
      </c>
      <c r="F65" s="224"/>
      <c r="G65" s="231">
        <f t="shared" si="26"/>
        <v>0</v>
      </c>
      <c r="H65" s="232">
        <f>H63-H64</f>
        <v>0</v>
      </c>
      <c r="I65" s="232">
        <f t="shared" ref="I65:BE65" si="29">I63-I64</f>
        <v>0</v>
      </c>
      <c r="J65" s="232">
        <f t="shared" si="29"/>
        <v>0</v>
      </c>
      <c r="K65" s="232">
        <f t="shared" si="29"/>
        <v>0</v>
      </c>
      <c r="L65" s="232">
        <f t="shared" si="29"/>
        <v>0</v>
      </c>
      <c r="M65" s="232">
        <f t="shared" si="29"/>
        <v>0</v>
      </c>
      <c r="N65" s="232">
        <f t="shared" si="29"/>
        <v>0</v>
      </c>
      <c r="O65" s="232">
        <f t="shared" si="29"/>
        <v>0</v>
      </c>
      <c r="P65" s="232">
        <f t="shared" si="29"/>
        <v>0</v>
      </c>
      <c r="Q65" s="232">
        <f t="shared" si="29"/>
        <v>0</v>
      </c>
      <c r="R65" s="232">
        <f t="shared" si="29"/>
        <v>0</v>
      </c>
      <c r="S65" s="232">
        <f t="shared" si="29"/>
        <v>0</v>
      </c>
      <c r="T65" s="232">
        <f t="shared" si="29"/>
        <v>0</v>
      </c>
      <c r="U65" s="232">
        <f t="shared" si="29"/>
        <v>0</v>
      </c>
      <c r="V65" s="232">
        <f t="shared" si="29"/>
        <v>0</v>
      </c>
      <c r="W65" s="232">
        <f t="shared" si="29"/>
        <v>0</v>
      </c>
      <c r="X65" s="232">
        <f t="shared" si="29"/>
        <v>0</v>
      </c>
      <c r="Y65" s="232">
        <f t="shared" si="29"/>
        <v>0</v>
      </c>
      <c r="Z65" s="232">
        <f t="shared" si="29"/>
        <v>0</v>
      </c>
      <c r="AA65" s="232">
        <f t="shared" si="29"/>
        <v>0</v>
      </c>
      <c r="AB65" s="232">
        <f t="shared" si="29"/>
        <v>0</v>
      </c>
      <c r="AC65" s="232">
        <f t="shared" si="29"/>
        <v>0</v>
      </c>
      <c r="AD65" s="232">
        <f t="shared" si="29"/>
        <v>0</v>
      </c>
      <c r="AE65" s="232">
        <f t="shared" si="29"/>
        <v>0</v>
      </c>
      <c r="AF65" s="232">
        <f t="shared" si="29"/>
        <v>0</v>
      </c>
      <c r="AG65" s="232">
        <f t="shared" si="29"/>
        <v>0</v>
      </c>
      <c r="AH65" s="232">
        <f t="shared" si="29"/>
        <v>0</v>
      </c>
      <c r="AI65" s="232">
        <f t="shared" si="29"/>
        <v>0</v>
      </c>
      <c r="AJ65" s="232">
        <f t="shared" si="29"/>
        <v>0</v>
      </c>
      <c r="AK65" s="232">
        <f t="shared" si="29"/>
        <v>0</v>
      </c>
      <c r="AL65" s="232">
        <f t="shared" si="29"/>
        <v>0</v>
      </c>
      <c r="AM65" s="232">
        <f t="shared" si="29"/>
        <v>0</v>
      </c>
      <c r="AN65" s="232">
        <f t="shared" si="29"/>
        <v>0</v>
      </c>
      <c r="AO65" s="232">
        <f t="shared" si="29"/>
        <v>0</v>
      </c>
      <c r="AP65" s="232">
        <f t="shared" si="29"/>
        <v>0</v>
      </c>
      <c r="AQ65" s="232">
        <f t="shared" si="29"/>
        <v>0</v>
      </c>
      <c r="AR65" s="232">
        <f t="shared" si="29"/>
        <v>0</v>
      </c>
      <c r="AS65" s="232">
        <f t="shared" si="29"/>
        <v>0</v>
      </c>
      <c r="AT65" s="232">
        <f t="shared" si="29"/>
        <v>0</v>
      </c>
      <c r="AU65" s="232">
        <f t="shared" si="29"/>
        <v>0</v>
      </c>
      <c r="AV65" s="232">
        <f t="shared" si="29"/>
        <v>0</v>
      </c>
      <c r="AW65" s="232">
        <f t="shared" si="29"/>
        <v>0</v>
      </c>
      <c r="AX65" s="232">
        <f t="shared" si="29"/>
        <v>0</v>
      </c>
      <c r="AY65" s="232">
        <f t="shared" si="29"/>
        <v>0</v>
      </c>
      <c r="AZ65" s="232">
        <f t="shared" si="29"/>
        <v>0</v>
      </c>
      <c r="BA65" s="232">
        <f t="shared" si="29"/>
        <v>0</v>
      </c>
      <c r="BB65" s="232">
        <f t="shared" si="29"/>
        <v>0</v>
      </c>
      <c r="BC65" s="232">
        <f t="shared" si="29"/>
        <v>0</v>
      </c>
      <c r="BD65" s="232">
        <f t="shared" si="29"/>
        <v>0</v>
      </c>
      <c r="BE65" s="232">
        <f t="shared" si="29"/>
        <v>0</v>
      </c>
    </row>
    <row r="66" spans="2:57" x14ac:dyDescent="0.15">
      <c r="B66" s="215">
        <f t="shared" si="21"/>
        <v>17</v>
      </c>
      <c r="C66" s="222" t="s">
        <v>702</v>
      </c>
      <c r="D66" s="222"/>
      <c r="E66" s="223" t="s">
        <v>703</v>
      </c>
      <c r="F66" s="224"/>
      <c r="G66" s="231">
        <f t="shared" si="26"/>
        <v>0</v>
      </c>
      <c r="H66" s="232">
        <f>H11-H31</f>
        <v>0</v>
      </c>
      <c r="I66" s="232">
        <f t="shared" ref="I66:BE66" si="30">I11-I31</f>
        <v>0</v>
      </c>
      <c r="J66" s="232">
        <f t="shared" si="30"/>
        <v>0</v>
      </c>
      <c r="K66" s="232">
        <f t="shared" si="30"/>
        <v>0</v>
      </c>
      <c r="L66" s="232">
        <f t="shared" si="30"/>
        <v>0</v>
      </c>
      <c r="M66" s="232">
        <f t="shared" si="30"/>
        <v>0</v>
      </c>
      <c r="N66" s="232">
        <f t="shared" si="30"/>
        <v>0</v>
      </c>
      <c r="O66" s="232">
        <f t="shared" si="30"/>
        <v>0</v>
      </c>
      <c r="P66" s="232">
        <f t="shared" si="30"/>
        <v>0</v>
      </c>
      <c r="Q66" s="232">
        <f t="shared" si="30"/>
        <v>0</v>
      </c>
      <c r="R66" s="232">
        <f t="shared" si="30"/>
        <v>0</v>
      </c>
      <c r="S66" s="232">
        <f t="shared" si="30"/>
        <v>0</v>
      </c>
      <c r="T66" s="232">
        <f t="shared" si="30"/>
        <v>0</v>
      </c>
      <c r="U66" s="232">
        <f t="shared" si="30"/>
        <v>0</v>
      </c>
      <c r="V66" s="232">
        <f t="shared" si="30"/>
        <v>0</v>
      </c>
      <c r="W66" s="232">
        <f t="shared" si="30"/>
        <v>0</v>
      </c>
      <c r="X66" s="232">
        <f t="shared" si="30"/>
        <v>0</v>
      </c>
      <c r="Y66" s="232">
        <f t="shared" si="30"/>
        <v>0</v>
      </c>
      <c r="Z66" s="232">
        <f t="shared" si="30"/>
        <v>0</v>
      </c>
      <c r="AA66" s="232">
        <f t="shared" si="30"/>
        <v>0</v>
      </c>
      <c r="AB66" s="232">
        <f t="shared" si="30"/>
        <v>0</v>
      </c>
      <c r="AC66" s="232">
        <f t="shared" si="30"/>
        <v>0</v>
      </c>
      <c r="AD66" s="232">
        <f t="shared" si="30"/>
        <v>0</v>
      </c>
      <c r="AE66" s="232">
        <f t="shared" si="30"/>
        <v>0</v>
      </c>
      <c r="AF66" s="232">
        <f t="shared" si="30"/>
        <v>0</v>
      </c>
      <c r="AG66" s="232">
        <f t="shared" si="30"/>
        <v>0</v>
      </c>
      <c r="AH66" s="232">
        <f t="shared" si="30"/>
        <v>0</v>
      </c>
      <c r="AI66" s="232">
        <f t="shared" si="30"/>
        <v>0</v>
      </c>
      <c r="AJ66" s="232">
        <f t="shared" si="30"/>
        <v>0</v>
      </c>
      <c r="AK66" s="232">
        <f t="shared" si="30"/>
        <v>0</v>
      </c>
      <c r="AL66" s="232">
        <f t="shared" si="30"/>
        <v>0</v>
      </c>
      <c r="AM66" s="232">
        <f t="shared" si="30"/>
        <v>0</v>
      </c>
      <c r="AN66" s="232">
        <f t="shared" si="30"/>
        <v>0</v>
      </c>
      <c r="AO66" s="232">
        <f t="shared" si="30"/>
        <v>0</v>
      </c>
      <c r="AP66" s="232">
        <f t="shared" si="30"/>
        <v>0</v>
      </c>
      <c r="AQ66" s="232">
        <f t="shared" si="30"/>
        <v>0</v>
      </c>
      <c r="AR66" s="232">
        <f t="shared" si="30"/>
        <v>0</v>
      </c>
      <c r="AS66" s="232">
        <f t="shared" si="30"/>
        <v>0</v>
      </c>
      <c r="AT66" s="232">
        <f t="shared" si="30"/>
        <v>0</v>
      </c>
      <c r="AU66" s="232">
        <f t="shared" si="30"/>
        <v>0</v>
      </c>
      <c r="AV66" s="232">
        <f t="shared" si="30"/>
        <v>0</v>
      </c>
      <c r="AW66" s="232">
        <f t="shared" si="30"/>
        <v>0</v>
      </c>
      <c r="AX66" s="232">
        <f t="shared" si="30"/>
        <v>0</v>
      </c>
      <c r="AY66" s="232">
        <f t="shared" si="30"/>
        <v>0</v>
      </c>
      <c r="AZ66" s="232">
        <f t="shared" si="30"/>
        <v>0</v>
      </c>
      <c r="BA66" s="232">
        <f t="shared" si="30"/>
        <v>0</v>
      </c>
      <c r="BB66" s="232">
        <f t="shared" si="30"/>
        <v>0</v>
      </c>
      <c r="BC66" s="232">
        <f t="shared" si="30"/>
        <v>0</v>
      </c>
      <c r="BD66" s="232">
        <f t="shared" si="30"/>
        <v>0</v>
      </c>
      <c r="BE66" s="232">
        <f t="shared" si="30"/>
        <v>0</v>
      </c>
    </row>
    <row r="67" spans="2:57" x14ac:dyDescent="0.15">
      <c r="B67" s="215">
        <f t="shared" si="21"/>
        <v>18</v>
      </c>
      <c r="C67" s="222" t="s">
        <v>706</v>
      </c>
      <c r="D67" s="222"/>
      <c r="E67" s="223" t="s">
        <v>703</v>
      </c>
      <c r="F67" s="224"/>
      <c r="G67" s="231">
        <f t="shared" si="26"/>
        <v>0</v>
      </c>
      <c r="H67" s="232">
        <f>H45</f>
        <v>0</v>
      </c>
      <c r="I67" s="232">
        <f t="shared" ref="I67:BE67" si="31">I45</f>
        <v>0</v>
      </c>
      <c r="J67" s="232">
        <f t="shared" si="31"/>
        <v>0</v>
      </c>
      <c r="K67" s="232">
        <f t="shared" si="31"/>
        <v>0</v>
      </c>
      <c r="L67" s="232">
        <f t="shared" si="31"/>
        <v>0</v>
      </c>
      <c r="M67" s="232">
        <f t="shared" si="31"/>
        <v>0</v>
      </c>
      <c r="N67" s="232">
        <f t="shared" si="31"/>
        <v>0</v>
      </c>
      <c r="O67" s="232">
        <f t="shared" si="31"/>
        <v>0</v>
      </c>
      <c r="P67" s="232">
        <f t="shared" si="31"/>
        <v>0</v>
      </c>
      <c r="Q67" s="232">
        <f t="shared" si="31"/>
        <v>0</v>
      </c>
      <c r="R67" s="232">
        <f t="shared" si="31"/>
        <v>0</v>
      </c>
      <c r="S67" s="232">
        <f t="shared" si="31"/>
        <v>0</v>
      </c>
      <c r="T67" s="232">
        <f t="shared" si="31"/>
        <v>0</v>
      </c>
      <c r="U67" s="232">
        <f t="shared" si="31"/>
        <v>0</v>
      </c>
      <c r="V67" s="232">
        <f t="shared" si="31"/>
        <v>0</v>
      </c>
      <c r="W67" s="232">
        <f t="shared" si="31"/>
        <v>0</v>
      </c>
      <c r="X67" s="232">
        <f t="shared" si="31"/>
        <v>0</v>
      </c>
      <c r="Y67" s="232">
        <f t="shared" si="31"/>
        <v>0</v>
      </c>
      <c r="Z67" s="232">
        <f t="shared" si="31"/>
        <v>0</v>
      </c>
      <c r="AA67" s="232">
        <f t="shared" si="31"/>
        <v>0</v>
      </c>
      <c r="AB67" s="232">
        <f t="shared" si="31"/>
        <v>0</v>
      </c>
      <c r="AC67" s="232">
        <f t="shared" si="31"/>
        <v>0</v>
      </c>
      <c r="AD67" s="232">
        <f t="shared" si="31"/>
        <v>0</v>
      </c>
      <c r="AE67" s="232">
        <f t="shared" si="31"/>
        <v>0</v>
      </c>
      <c r="AF67" s="232">
        <f t="shared" si="31"/>
        <v>0</v>
      </c>
      <c r="AG67" s="232">
        <f t="shared" si="31"/>
        <v>0</v>
      </c>
      <c r="AH67" s="232">
        <f t="shared" si="31"/>
        <v>0</v>
      </c>
      <c r="AI67" s="232">
        <f t="shared" si="31"/>
        <v>0</v>
      </c>
      <c r="AJ67" s="232">
        <f t="shared" si="31"/>
        <v>0</v>
      </c>
      <c r="AK67" s="232">
        <f t="shared" si="31"/>
        <v>0</v>
      </c>
      <c r="AL67" s="232">
        <f t="shared" si="31"/>
        <v>0</v>
      </c>
      <c r="AM67" s="232">
        <f t="shared" si="31"/>
        <v>0</v>
      </c>
      <c r="AN67" s="232">
        <f t="shared" si="31"/>
        <v>0</v>
      </c>
      <c r="AO67" s="232">
        <f t="shared" si="31"/>
        <v>0</v>
      </c>
      <c r="AP67" s="232">
        <f t="shared" si="31"/>
        <v>0</v>
      </c>
      <c r="AQ67" s="232">
        <f t="shared" si="31"/>
        <v>0</v>
      </c>
      <c r="AR67" s="232">
        <f t="shared" si="31"/>
        <v>0</v>
      </c>
      <c r="AS67" s="232">
        <f t="shared" si="31"/>
        <v>0</v>
      </c>
      <c r="AT67" s="232">
        <f t="shared" si="31"/>
        <v>0</v>
      </c>
      <c r="AU67" s="232">
        <f t="shared" si="31"/>
        <v>0</v>
      </c>
      <c r="AV67" s="232">
        <f t="shared" si="31"/>
        <v>0</v>
      </c>
      <c r="AW67" s="232">
        <f t="shared" si="31"/>
        <v>0</v>
      </c>
      <c r="AX67" s="232">
        <f t="shared" si="31"/>
        <v>0</v>
      </c>
      <c r="AY67" s="232">
        <f t="shared" si="31"/>
        <v>0</v>
      </c>
      <c r="AZ67" s="232">
        <f t="shared" si="31"/>
        <v>0</v>
      </c>
      <c r="BA67" s="232">
        <f t="shared" si="31"/>
        <v>0</v>
      </c>
      <c r="BB67" s="232">
        <f t="shared" si="31"/>
        <v>0</v>
      </c>
      <c r="BC67" s="232">
        <f t="shared" si="31"/>
        <v>0</v>
      </c>
      <c r="BD67" s="232">
        <f t="shared" si="31"/>
        <v>0</v>
      </c>
      <c r="BE67" s="232">
        <f t="shared" si="31"/>
        <v>0</v>
      </c>
    </row>
    <row r="68" spans="2:57" x14ac:dyDescent="0.15">
      <c r="B68" s="215">
        <f t="shared" si="21"/>
        <v>19</v>
      </c>
      <c r="C68" s="222" t="s">
        <v>707</v>
      </c>
      <c r="D68" s="222"/>
      <c r="E68" s="223" t="s">
        <v>703</v>
      </c>
      <c r="F68" s="224"/>
      <c r="G68" s="231">
        <f t="shared" si="26"/>
        <v>0</v>
      </c>
      <c r="H68" s="232">
        <f>H66</f>
        <v>0</v>
      </c>
      <c r="I68" s="232">
        <f t="shared" ref="I68:BE68" si="32">I66</f>
        <v>0</v>
      </c>
      <c r="J68" s="232">
        <f t="shared" si="32"/>
        <v>0</v>
      </c>
      <c r="K68" s="232">
        <f t="shared" si="32"/>
        <v>0</v>
      </c>
      <c r="L68" s="232">
        <f t="shared" si="32"/>
        <v>0</v>
      </c>
      <c r="M68" s="232">
        <f t="shared" si="32"/>
        <v>0</v>
      </c>
      <c r="N68" s="232">
        <f t="shared" si="32"/>
        <v>0</v>
      </c>
      <c r="O68" s="232">
        <f t="shared" si="32"/>
        <v>0</v>
      </c>
      <c r="P68" s="232">
        <f t="shared" si="32"/>
        <v>0</v>
      </c>
      <c r="Q68" s="232">
        <f t="shared" si="32"/>
        <v>0</v>
      </c>
      <c r="R68" s="232">
        <f t="shared" si="32"/>
        <v>0</v>
      </c>
      <c r="S68" s="232">
        <f t="shared" si="32"/>
        <v>0</v>
      </c>
      <c r="T68" s="232">
        <f t="shared" si="32"/>
        <v>0</v>
      </c>
      <c r="U68" s="232">
        <f t="shared" si="32"/>
        <v>0</v>
      </c>
      <c r="V68" s="232">
        <f t="shared" si="32"/>
        <v>0</v>
      </c>
      <c r="W68" s="232">
        <f t="shared" si="32"/>
        <v>0</v>
      </c>
      <c r="X68" s="232">
        <f t="shared" si="32"/>
        <v>0</v>
      </c>
      <c r="Y68" s="232">
        <f t="shared" si="32"/>
        <v>0</v>
      </c>
      <c r="Z68" s="232">
        <f t="shared" si="32"/>
        <v>0</v>
      </c>
      <c r="AA68" s="232">
        <f t="shared" si="32"/>
        <v>0</v>
      </c>
      <c r="AB68" s="232">
        <f t="shared" si="32"/>
        <v>0</v>
      </c>
      <c r="AC68" s="232">
        <f t="shared" si="32"/>
        <v>0</v>
      </c>
      <c r="AD68" s="232">
        <f t="shared" si="32"/>
        <v>0</v>
      </c>
      <c r="AE68" s="232">
        <f t="shared" si="32"/>
        <v>0</v>
      </c>
      <c r="AF68" s="232">
        <f t="shared" si="32"/>
        <v>0</v>
      </c>
      <c r="AG68" s="232">
        <f t="shared" si="32"/>
        <v>0</v>
      </c>
      <c r="AH68" s="232">
        <f t="shared" si="32"/>
        <v>0</v>
      </c>
      <c r="AI68" s="232">
        <f t="shared" si="32"/>
        <v>0</v>
      </c>
      <c r="AJ68" s="232">
        <f t="shared" si="32"/>
        <v>0</v>
      </c>
      <c r="AK68" s="232">
        <f t="shared" si="32"/>
        <v>0</v>
      </c>
      <c r="AL68" s="232">
        <f t="shared" si="32"/>
        <v>0</v>
      </c>
      <c r="AM68" s="232">
        <f t="shared" si="32"/>
        <v>0</v>
      </c>
      <c r="AN68" s="232">
        <f t="shared" si="32"/>
        <v>0</v>
      </c>
      <c r="AO68" s="232">
        <f t="shared" si="32"/>
        <v>0</v>
      </c>
      <c r="AP68" s="232">
        <f t="shared" si="32"/>
        <v>0</v>
      </c>
      <c r="AQ68" s="232">
        <f t="shared" si="32"/>
        <v>0</v>
      </c>
      <c r="AR68" s="232">
        <f t="shared" si="32"/>
        <v>0</v>
      </c>
      <c r="AS68" s="232">
        <f t="shared" si="32"/>
        <v>0</v>
      </c>
      <c r="AT68" s="232">
        <f t="shared" si="32"/>
        <v>0</v>
      </c>
      <c r="AU68" s="232">
        <f t="shared" si="32"/>
        <v>0</v>
      </c>
      <c r="AV68" s="232">
        <f t="shared" si="32"/>
        <v>0</v>
      </c>
      <c r="AW68" s="232">
        <f t="shared" si="32"/>
        <v>0</v>
      </c>
      <c r="AX68" s="232">
        <f t="shared" si="32"/>
        <v>0</v>
      </c>
      <c r="AY68" s="232">
        <f t="shared" si="32"/>
        <v>0</v>
      </c>
      <c r="AZ68" s="232">
        <f t="shared" si="32"/>
        <v>0</v>
      </c>
      <c r="BA68" s="232">
        <f t="shared" si="32"/>
        <v>0</v>
      </c>
      <c r="BB68" s="232">
        <f t="shared" si="32"/>
        <v>0</v>
      </c>
      <c r="BC68" s="232">
        <f t="shared" si="32"/>
        <v>0</v>
      </c>
      <c r="BD68" s="232">
        <f t="shared" si="32"/>
        <v>0</v>
      </c>
      <c r="BE68" s="232">
        <f t="shared" si="32"/>
        <v>0</v>
      </c>
    </row>
  </sheetData>
  <sheetProtection algorithmName="SHA-512" hashValue="aOlaCfKTdxFMPGZZyekpuLDAmZQkgP4u2Sa1hcPnsku3nPz1LMweE7x3T4pKLQMWizMPxKD9vaYp24m7JaYkCw==" saltValue="6E1VgdkZZxP0nOYBjzvmxw==" spinCount="100000" sheet="1" objects="1" scenarios="1"/>
  <mergeCells count="16">
    <mergeCell ref="B35:B38"/>
    <mergeCell ref="B43:F43"/>
    <mergeCell ref="B55:F55"/>
    <mergeCell ref="E51:F51"/>
    <mergeCell ref="E52:F52"/>
    <mergeCell ref="C49:D49"/>
    <mergeCell ref="B23:F23"/>
    <mergeCell ref="B15:B19"/>
    <mergeCell ref="B4:F4"/>
    <mergeCell ref="B26:B27"/>
    <mergeCell ref="B31:B34"/>
    <mergeCell ref="B2:D2"/>
    <mergeCell ref="E2:G2"/>
    <mergeCell ref="B3:F3"/>
    <mergeCell ref="B7:B8"/>
    <mergeCell ref="B12:B14"/>
  </mergeCells>
  <conditionalFormatting sqref="G19 G39">
    <cfRule type="cellIs" dxfId="145" priority="25" operator="equal">
      <formula>"ERRO"</formula>
    </cfRule>
  </conditionalFormatting>
  <conditionalFormatting sqref="G51:G52 H58:BE59">
    <cfRule type="cellIs" dxfId="144" priority="26" operator="lessThan">
      <formula>0</formula>
    </cfRule>
  </conditionalFormatting>
  <conditionalFormatting sqref="H12:BE12">
    <cfRule type="cellIs" dxfId="143" priority="29" operator="greaterThan">
      <formula>24</formula>
    </cfRule>
    <cfRule type="cellIs" dxfId="142" priority="30" operator="lessThan">
      <formula>0</formula>
    </cfRule>
  </conditionalFormatting>
  <conditionalFormatting sqref="H32:BE32">
    <cfRule type="cellIs" dxfId="141" priority="1" operator="greaterThan">
      <formula>24</formula>
    </cfRule>
    <cfRule type="cellIs" dxfId="140" priority="2" operator="lessThan">
      <formula>0</formula>
    </cfRule>
  </conditionalFormatting>
  <conditionalFormatting sqref="H57:BE59">
    <cfRule type="cellIs" dxfId="139" priority="3" operator="greaterThan">
      <formula>24</formula>
    </cfRule>
    <cfRule type="cellIs" dxfId="138" priority="4" operator="lessThan">
      <formula>0</formula>
    </cfRule>
  </conditionalFormatting>
  <conditionalFormatting sqref="H58:BE58">
    <cfRule type="cellIs" dxfId="137" priority="23" operator="greaterThan">
      <formula>22</formula>
    </cfRule>
  </conditionalFormatting>
  <conditionalFormatting sqref="H59:BE59">
    <cfRule type="cellIs" dxfId="136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4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0.6640625" style="366" customWidth="1"/>
    <col min="4" max="4" width="17.1640625" style="366" customWidth="1"/>
    <col min="5" max="5" width="9.83203125" style="377" bestFit="1" customWidth="1"/>
    <col min="6" max="6" width="8.6640625" style="378" customWidth="1"/>
    <col min="7" max="7" width="12.6640625" style="366" customWidth="1"/>
    <col min="8" max="57" width="11.6640625" style="366" customWidth="1"/>
    <col min="58" max="16384" width="9.1640625" style="366"/>
  </cols>
  <sheetData>
    <row r="2" spans="2:57" ht="22.5" customHeight="1" x14ac:dyDescent="0.15">
      <c r="B2" s="1190" t="s">
        <v>775</v>
      </c>
      <c r="C2" s="1190"/>
      <c r="D2" s="1190"/>
      <c r="E2" s="1190" t="str">
        <f>RCB!B39</f>
        <v>-</v>
      </c>
      <c r="F2" s="1190"/>
      <c r="G2" s="1190"/>
    </row>
    <row r="3" spans="2:57" x14ac:dyDescent="0.15">
      <c r="B3" s="1137" t="s">
        <v>674</v>
      </c>
      <c r="C3" s="1138"/>
      <c r="D3" s="1138"/>
      <c r="E3" s="1138"/>
      <c r="F3" s="1138"/>
      <c r="G3" s="321" t="s">
        <v>31</v>
      </c>
      <c r="H3" s="380" t="s">
        <v>450</v>
      </c>
      <c r="I3" s="380" t="s">
        <v>451</v>
      </c>
      <c r="J3" s="380" t="s">
        <v>452</v>
      </c>
      <c r="K3" s="380" t="s">
        <v>453</v>
      </c>
      <c r="L3" s="380" t="s">
        <v>454</v>
      </c>
      <c r="M3" s="380" t="s">
        <v>455</v>
      </c>
      <c r="N3" s="380" t="s">
        <v>456</v>
      </c>
      <c r="O3" s="380" t="s">
        <v>457</v>
      </c>
      <c r="P3" s="380" t="s">
        <v>458</v>
      </c>
      <c r="Q3" s="380" t="s">
        <v>459</v>
      </c>
      <c r="R3" s="380" t="s">
        <v>460</v>
      </c>
      <c r="S3" s="380" t="s">
        <v>461</v>
      </c>
      <c r="T3" s="380" t="s">
        <v>462</v>
      </c>
      <c r="U3" s="380" t="s">
        <v>463</v>
      </c>
      <c r="V3" s="380" t="s">
        <v>464</v>
      </c>
      <c r="W3" s="380" t="s">
        <v>465</v>
      </c>
      <c r="X3" s="380" t="s">
        <v>466</v>
      </c>
      <c r="Y3" s="380" t="s">
        <v>467</v>
      </c>
      <c r="Z3" s="380" t="s">
        <v>468</v>
      </c>
      <c r="AA3" s="380" t="s">
        <v>469</v>
      </c>
      <c r="AB3" s="380" t="s">
        <v>470</v>
      </c>
      <c r="AC3" s="380" t="s">
        <v>471</v>
      </c>
      <c r="AD3" s="380" t="s">
        <v>472</v>
      </c>
      <c r="AE3" s="380" t="s">
        <v>473</v>
      </c>
      <c r="AF3" s="380" t="s">
        <v>474</v>
      </c>
      <c r="AG3" s="380" t="s">
        <v>475</v>
      </c>
      <c r="AH3" s="380" t="s">
        <v>476</v>
      </c>
      <c r="AI3" s="380" t="s">
        <v>477</v>
      </c>
      <c r="AJ3" s="380" t="s">
        <v>478</v>
      </c>
      <c r="AK3" s="380" t="s">
        <v>479</v>
      </c>
      <c r="AL3" s="380" t="s">
        <v>480</v>
      </c>
      <c r="AM3" s="380" t="s">
        <v>481</v>
      </c>
      <c r="AN3" s="380" t="s">
        <v>482</v>
      </c>
      <c r="AO3" s="380" t="s">
        <v>483</v>
      </c>
      <c r="AP3" s="380" t="s">
        <v>484</v>
      </c>
      <c r="AQ3" s="380" t="s">
        <v>485</v>
      </c>
      <c r="AR3" s="380" t="s">
        <v>486</v>
      </c>
      <c r="AS3" s="380" t="s">
        <v>487</v>
      </c>
      <c r="AT3" s="380" t="s">
        <v>488</v>
      </c>
      <c r="AU3" s="380" t="s">
        <v>489</v>
      </c>
      <c r="AV3" s="380" t="s">
        <v>490</v>
      </c>
      <c r="AW3" s="380" t="s">
        <v>491</v>
      </c>
      <c r="AX3" s="380" t="s">
        <v>492</v>
      </c>
      <c r="AY3" s="380" t="s">
        <v>493</v>
      </c>
      <c r="AZ3" s="380" t="s">
        <v>494</v>
      </c>
      <c r="BA3" s="380" t="s">
        <v>495</v>
      </c>
      <c r="BB3" s="380" t="s">
        <v>496</v>
      </c>
      <c r="BC3" s="380" t="s">
        <v>497</v>
      </c>
      <c r="BD3" s="380" t="s">
        <v>498</v>
      </c>
      <c r="BE3" s="380" t="s">
        <v>499</v>
      </c>
    </row>
    <row r="4" spans="2:57" s="376" customFormat="1" ht="15" customHeigh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450</v>
      </c>
      <c r="I4" s="179" t="s">
        <v>451</v>
      </c>
      <c r="J4" s="179" t="s">
        <v>452</v>
      </c>
      <c r="K4" s="179" t="s">
        <v>453</v>
      </c>
      <c r="L4" s="179" t="s">
        <v>454</v>
      </c>
      <c r="M4" s="179" t="s">
        <v>455</v>
      </c>
      <c r="N4" s="179" t="s">
        <v>456</v>
      </c>
      <c r="O4" s="179" t="s">
        <v>457</v>
      </c>
      <c r="P4" s="179" t="s">
        <v>458</v>
      </c>
      <c r="Q4" s="179" t="s">
        <v>459</v>
      </c>
      <c r="R4" s="179" t="s">
        <v>460</v>
      </c>
      <c r="S4" s="179" t="s">
        <v>461</v>
      </c>
      <c r="T4" s="179" t="s">
        <v>462</v>
      </c>
      <c r="U4" s="179" t="s">
        <v>463</v>
      </c>
      <c r="V4" s="179" t="s">
        <v>464</v>
      </c>
      <c r="W4" s="179" t="s">
        <v>465</v>
      </c>
      <c r="X4" s="179" t="s">
        <v>466</v>
      </c>
      <c r="Y4" s="179" t="s">
        <v>467</v>
      </c>
      <c r="Z4" s="179" t="s">
        <v>468</v>
      </c>
      <c r="AA4" s="179" t="s">
        <v>469</v>
      </c>
      <c r="AB4" s="179" t="s">
        <v>470</v>
      </c>
      <c r="AC4" s="179" t="s">
        <v>471</v>
      </c>
      <c r="AD4" s="179" t="s">
        <v>472</v>
      </c>
      <c r="AE4" s="179" t="s">
        <v>473</v>
      </c>
      <c r="AF4" s="179" t="s">
        <v>474</v>
      </c>
      <c r="AG4" s="179" t="s">
        <v>475</v>
      </c>
      <c r="AH4" s="179" t="s">
        <v>476</v>
      </c>
      <c r="AI4" s="179" t="s">
        <v>477</v>
      </c>
      <c r="AJ4" s="179" t="s">
        <v>478</v>
      </c>
      <c r="AK4" s="179" t="s">
        <v>479</v>
      </c>
      <c r="AL4" s="179" t="s">
        <v>480</v>
      </c>
      <c r="AM4" s="179" t="s">
        <v>481</v>
      </c>
      <c r="AN4" s="179" t="s">
        <v>482</v>
      </c>
      <c r="AO4" s="179" t="s">
        <v>483</v>
      </c>
      <c r="AP4" s="179" t="s">
        <v>484</v>
      </c>
      <c r="AQ4" s="179" t="s">
        <v>485</v>
      </c>
      <c r="AR4" s="179" t="s">
        <v>486</v>
      </c>
      <c r="AS4" s="179" t="s">
        <v>487</v>
      </c>
      <c r="AT4" s="179" t="s">
        <v>488</v>
      </c>
      <c r="AU4" s="179" t="s">
        <v>489</v>
      </c>
      <c r="AV4" s="179" t="s">
        <v>490</v>
      </c>
      <c r="AW4" s="179" t="s">
        <v>491</v>
      </c>
      <c r="AX4" s="179" t="s">
        <v>492</v>
      </c>
      <c r="AY4" s="179" t="s">
        <v>493</v>
      </c>
      <c r="AZ4" s="179" t="s">
        <v>494</v>
      </c>
      <c r="BA4" s="179" t="s">
        <v>495</v>
      </c>
      <c r="BB4" s="179" t="s">
        <v>496</v>
      </c>
      <c r="BC4" s="179" t="s">
        <v>497</v>
      </c>
      <c r="BD4" s="179" t="s">
        <v>498</v>
      </c>
      <c r="BE4" s="179" t="s">
        <v>499</v>
      </c>
    </row>
    <row r="5" spans="2:57" ht="18" customHeight="1" x14ac:dyDescent="0.15">
      <c r="B5" s="175">
        <v>1</v>
      </c>
      <c r="C5" s="180" t="s">
        <v>500</v>
      </c>
      <c r="D5" s="180"/>
      <c r="E5" s="181" t="s">
        <v>501</v>
      </c>
      <c r="F5" s="186" t="s">
        <v>398</v>
      </c>
      <c r="G5" s="188">
        <f>SUM(H5:BE5)</f>
        <v>0</v>
      </c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7" x14ac:dyDescent="0.15">
      <c r="B6" s="175">
        <f>B5+1</f>
        <v>2</v>
      </c>
      <c r="C6" s="180" t="s">
        <v>502</v>
      </c>
      <c r="D6" s="180"/>
      <c r="E6" s="185" t="s">
        <v>3</v>
      </c>
      <c r="F6" s="234" t="s">
        <v>503</v>
      </c>
      <c r="G6" s="190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637"/>
      <c r="Y6" s="637"/>
      <c r="Z6" s="637"/>
      <c r="AA6" s="637"/>
      <c r="AB6" s="637"/>
      <c r="AC6" s="637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37"/>
      <c r="AT6" s="637"/>
      <c r="AU6" s="637"/>
      <c r="AV6" s="637"/>
      <c r="AW6" s="637"/>
      <c r="AX6" s="637"/>
      <c r="AY6" s="637"/>
      <c r="AZ6" s="637"/>
      <c r="BA6" s="637"/>
      <c r="BB6" s="637"/>
      <c r="BC6" s="637"/>
      <c r="BD6" s="637"/>
      <c r="BE6" s="637"/>
    </row>
    <row r="7" spans="2:57" ht="17" x14ac:dyDescent="0.15">
      <c r="B7" s="1186">
        <f>B6+1</f>
        <v>3</v>
      </c>
      <c r="C7" s="180" t="s">
        <v>504</v>
      </c>
      <c r="D7" s="180"/>
      <c r="E7" s="185" t="s">
        <v>3</v>
      </c>
      <c r="F7" s="234" t="s">
        <v>505</v>
      </c>
      <c r="G7" s="188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7"/>
      <c r="U7" s="637"/>
      <c r="V7" s="637"/>
      <c r="W7" s="637"/>
      <c r="X7" s="637"/>
      <c r="Y7" s="637"/>
      <c r="Z7" s="637"/>
      <c r="AA7" s="637"/>
      <c r="AB7" s="637"/>
      <c r="AC7" s="637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37"/>
      <c r="AT7" s="637"/>
      <c r="AU7" s="637"/>
      <c r="AV7" s="637"/>
      <c r="AW7" s="637"/>
      <c r="AX7" s="637"/>
      <c r="AY7" s="637"/>
      <c r="AZ7" s="637"/>
      <c r="BA7" s="637"/>
      <c r="BB7" s="637"/>
      <c r="BC7" s="637"/>
      <c r="BD7" s="637"/>
      <c r="BE7" s="637"/>
    </row>
    <row r="8" spans="2:57" ht="17" x14ac:dyDescent="0.15">
      <c r="B8" s="1188"/>
      <c r="C8" s="180" t="s">
        <v>506</v>
      </c>
      <c r="D8" s="180"/>
      <c r="E8" s="185" t="s">
        <v>3</v>
      </c>
      <c r="F8" s="234" t="s">
        <v>507</v>
      </c>
      <c r="G8" s="188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7"/>
      <c r="W8" s="637"/>
      <c r="X8" s="637"/>
      <c r="Y8" s="637"/>
      <c r="Z8" s="637"/>
      <c r="AA8" s="637"/>
      <c r="AB8" s="637"/>
      <c r="AC8" s="637"/>
      <c r="AD8" s="637"/>
      <c r="AE8" s="637"/>
      <c r="AF8" s="637"/>
      <c r="AG8" s="637"/>
      <c r="AH8" s="637"/>
      <c r="AI8" s="637"/>
      <c r="AJ8" s="637"/>
      <c r="AK8" s="637"/>
      <c r="AL8" s="637"/>
      <c r="AM8" s="637"/>
      <c r="AN8" s="637"/>
      <c r="AO8" s="637"/>
      <c r="AP8" s="637"/>
      <c r="AQ8" s="637"/>
      <c r="AR8" s="637"/>
      <c r="AS8" s="637"/>
      <c r="AT8" s="637"/>
      <c r="AU8" s="637"/>
      <c r="AV8" s="637"/>
      <c r="AW8" s="637"/>
      <c r="AX8" s="637"/>
      <c r="AY8" s="637"/>
      <c r="AZ8" s="637"/>
      <c r="BA8" s="637"/>
      <c r="BB8" s="637"/>
      <c r="BC8" s="637"/>
      <c r="BD8" s="637"/>
      <c r="BE8" s="637"/>
    </row>
    <row r="9" spans="2:57" ht="17" x14ac:dyDescent="0.15">
      <c r="B9" s="175">
        <f>B7+1</f>
        <v>4</v>
      </c>
      <c r="C9" s="180" t="s">
        <v>16</v>
      </c>
      <c r="D9" s="180"/>
      <c r="E9" s="185"/>
      <c r="F9" s="186" t="s">
        <v>397</v>
      </c>
      <c r="G9" s="188">
        <f>SUM(H9:BE9)</f>
        <v>0</v>
      </c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  <c r="AZ9" s="598"/>
      <c r="BA9" s="598"/>
      <c r="BB9" s="598"/>
      <c r="BC9" s="598"/>
      <c r="BD9" s="598"/>
      <c r="BE9" s="598"/>
    </row>
    <row r="10" spans="2:57" ht="17" x14ac:dyDescent="0.15">
      <c r="B10" s="175">
        <f>B9+1</f>
        <v>5</v>
      </c>
      <c r="C10" s="180" t="s">
        <v>361</v>
      </c>
      <c r="D10" s="180"/>
      <c r="E10" s="185" t="s">
        <v>362</v>
      </c>
      <c r="F10" s="186" t="s">
        <v>363</v>
      </c>
      <c r="G10" s="195">
        <f>SUM(H10:BE10)</f>
        <v>0</v>
      </c>
      <c r="H10" s="193">
        <f>IFERROR((H5*0.736*H9)/H7,0)</f>
        <v>0</v>
      </c>
      <c r="I10" s="193">
        <f t="shared" ref="I10:BE10" si="0">IFERROR((I5*0.736*I9)/I7,0)</f>
        <v>0</v>
      </c>
      <c r="J10" s="193">
        <f t="shared" si="0"/>
        <v>0</v>
      </c>
      <c r="K10" s="193">
        <f t="shared" si="0"/>
        <v>0</v>
      </c>
      <c r="L10" s="193">
        <f t="shared" si="0"/>
        <v>0</v>
      </c>
      <c r="M10" s="193">
        <f t="shared" si="0"/>
        <v>0</v>
      </c>
      <c r="N10" s="193">
        <f t="shared" si="0"/>
        <v>0</v>
      </c>
      <c r="O10" s="193">
        <f t="shared" si="0"/>
        <v>0</v>
      </c>
      <c r="P10" s="193">
        <f t="shared" si="0"/>
        <v>0</v>
      </c>
      <c r="Q10" s="193">
        <f t="shared" si="0"/>
        <v>0</v>
      </c>
      <c r="R10" s="193">
        <f t="shared" si="0"/>
        <v>0</v>
      </c>
      <c r="S10" s="193">
        <f t="shared" si="0"/>
        <v>0</v>
      </c>
      <c r="T10" s="193">
        <f t="shared" si="0"/>
        <v>0</v>
      </c>
      <c r="U10" s="193">
        <f t="shared" si="0"/>
        <v>0</v>
      </c>
      <c r="V10" s="193">
        <f t="shared" si="0"/>
        <v>0</v>
      </c>
      <c r="W10" s="193">
        <f t="shared" si="0"/>
        <v>0</v>
      </c>
      <c r="X10" s="193">
        <f t="shared" si="0"/>
        <v>0</v>
      </c>
      <c r="Y10" s="193">
        <f t="shared" si="0"/>
        <v>0</v>
      </c>
      <c r="Z10" s="193">
        <f t="shared" si="0"/>
        <v>0</v>
      </c>
      <c r="AA10" s="193">
        <f t="shared" si="0"/>
        <v>0</v>
      </c>
      <c r="AB10" s="193">
        <f t="shared" si="0"/>
        <v>0</v>
      </c>
      <c r="AC10" s="193">
        <f t="shared" si="0"/>
        <v>0</v>
      </c>
      <c r="AD10" s="193">
        <f t="shared" si="0"/>
        <v>0</v>
      </c>
      <c r="AE10" s="193">
        <f t="shared" si="0"/>
        <v>0</v>
      </c>
      <c r="AF10" s="193">
        <f t="shared" si="0"/>
        <v>0</v>
      </c>
      <c r="AG10" s="193">
        <f t="shared" si="0"/>
        <v>0</v>
      </c>
      <c r="AH10" s="193">
        <f t="shared" si="0"/>
        <v>0</v>
      </c>
      <c r="AI10" s="193">
        <f t="shared" si="0"/>
        <v>0</v>
      </c>
      <c r="AJ10" s="193">
        <f t="shared" si="0"/>
        <v>0</v>
      </c>
      <c r="AK10" s="193">
        <f t="shared" si="0"/>
        <v>0</v>
      </c>
      <c r="AL10" s="193">
        <f t="shared" si="0"/>
        <v>0</v>
      </c>
      <c r="AM10" s="193">
        <f t="shared" si="0"/>
        <v>0</v>
      </c>
      <c r="AN10" s="193">
        <f t="shared" si="0"/>
        <v>0</v>
      </c>
      <c r="AO10" s="193">
        <f t="shared" si="0"/>
        <v>0</v>
      </c>
      <c r="AP10" s="193">
        <f t="shared" si="0"/>
        <v>0</v>
      </c>
      <c r="AQ10" s="193">
        <f t="shared" si="0"/>
        <v>0</v>
      </c>
      <c r="AR10" s="193">
        <f t="shared" si="0"/>
        <v>0</v>
      </c>
      <c r="AS10" s="193">
        <f t="shared" si="0"/>
        <v>0</v>
      </c>
      <c r="AT10" s="193">
        <f t="shared" si="0"/>
        <v>0</v>
      </c>
      <c r="AU10" s="193">
        <f t="shared" si="0"/>
        <v>0</v>
      </c>
      <c r="AV10" s="193">
        <f t="shared" si="0"/>
        <v>0</v>
      </c>
      <c r="AW10" s="193">
        <f t="shared" si="0"/>
        <v>0</v>
      </c>
      <c r="AX10" s="193">
        <f t="shared" si="0"/>
        <v>0</v>
      </c>
      <c r="AY10" s="193">
        <f t="shared" si="0"/>
        <v>0</v>
      </c>
      <c r="AZ10" s="193">
        <f t="shared" si="0"/>
        <v>0</v>
      </c>
      <c r="BA10" s="193">
        <f t="shared" si="0"/>
        <v>0</v>
      </c>
      <c r="BB10" s="193">
        <f t="shared" si="0"/>
        <v>0</v>
      </c>
      <c r="BC10" s="193">
        <f t="shared" si="0"/>
        <v>0</v>
      </c>
      <c r="BD10" s="193">
        <f t="shared" si="0"/>
        <v>0</v>
      </c>
      <c r="BE10" s="193">
        <f t="shared" si="0"/>
        <v>0</v>
      </c>
    </row>
    <row r="11" spans="2:57" ht="17" x14ac:dyDescent="0.15">
      <c r="B11" s="175">
        <f>B10+1</f>
        <v>6</v>
      </c>
      <c r="C11" s="180" t="s">
        <v>443</v>
      </c>
      <c r="D11" s="180"/>
      <c r="E11" s="185" t="s">
        <v>362</v>
      </c>
      <c r="F11" s="186" t="s">
        <v>444</v>
      </c>
      <c r="G11" s="195">
        <f>SUM(H11:BE11)</f>
        <v>0</v>
      </c>
      <c r="H11" s="193">
        <f>IFERROR(H10*H6*(H7/H8),0)</f>
        <v>0</v>
      </c>
      <c r="I11" s="193">
        <f t="shared" ref="I11:BE11" si="1">IFERROR(I10*I6*(I7/I8),0)</f>
        <v>0</v>
      </c>
      <c r="J11" s="193">
        <f t="shared" si="1"/>
        <v>0</v>
      </c>
      <c r="K11" s="193">
        <f t="shared" si="1"/>
        <v>0</v>
      </c>
      <c r="L11" s="193">
        <f t="shared" si="1"/>
        <v>0</v>
      </c>
      <c r="M11" s="193">
        <f t="shared" si="1"/>
        <v>0</v>
      </c>
      <c r="N11" s="193">
        <f t="shared" si="1"/>
        <v>0</v>
      </c>
      <c r="O11" s="193">
        <f t="shared" si="1"/>
        <v>0</v>
      </c>
      <c r="P11" s="193">
        <f t="shared" si="1"/>
        <v>0</v>
      </c>
      <c r="Q11" s="193">
        <f t="shared" si="1"/>
        <v>0</v>
      </c>
      <c r="R11" s="193">
        <f t="shared" si="1"/>
        <v>0</v>
      </c>
      <c r="S11" s="193">
        <f t="shared" si="1"/>
        <v>0</v>
      </c>
      <c r="T11" s="193">
        <f t="shared" si="1"/>
        <v>0</v>
      </c>
      <c r="U11" s="193">
        <f t="shared" si="1"/>
        <v>0</v>
      </c>
      <c r="V11" s="193">
        <f t="shared" si="1"/>
        <v>0</v>
      </c>
      <c r="W11" s="193">
        <f t="shared" si="1"/>
        <v>0</v>
      </c>
      <c r="X11" s="193">
        <f t="shared" si="1"/>
        <v>0</v>
      </c>
      <c r="Y11" s="193">
        <f t="shared" si="1"/>
        <v>0</v>
      </c>
      <c r="Z11" s="193">
        <f t="shared" si="1"/>
        <v>0</v>
      </c>
      <c r="AA11" s="193">
        <f t="shared" si="1"/>
        <v>0</v>
      </c>
      <c r="AB11" s="193">
        <f t="shared" si="1"/>
        <v>0</v>
      </c>
      <c r="AC11" s="193">
        <f t="shared" si="1"/>
        <v>0</v>
      </c>
      <c r="AD11" s="193">
        <f t="shared" si="1"/>
        <v>0</v>
      </c>
      <c r="AE11" s="193">
        <f t="shared" si="1"/>
        <v>0</v>
      </c>
      <c r="AF11" s="193">
        <f t="shared" si="1"/>
        <v>0</v>
      </c>
      <c r="AG11" s="193">
        <f t="shared" si="1"/>
        <v>0</v>
      </c>
      <c r="AH11" s="193">
        <f t="shared" si="1"/>
        <v>0</v>
      </c>
      <c r="AI11" s="193">
        <f t="shared" si="1"/>
        <v>0</v>
      </c>
      <c r="AJ11" s="193">
        <f t="shared" si="1"/>
        <v>0</v>
      </c>
      <c r="AK11" s="193">
        <f t="shared" si="1"/>
        <v>0</v>
      </c>
      <c r="AL11" s="193">
        <f t="shared" si="1"/>
        <v>0</v>
      </c>
      <c r="AM11" s="193">
        <f t="shared" si="1"/>
        <v>0</v>
      </c>
      <c r="AN11" s="193">
        <f t="shared" si="1"/>
        <v>0</v>
      </c>
      <c r="AO11" s="193">
        <f t="shared" si="1"/>
        <v>0</v>
      </c>
      <c r="AP11" s="193">
        <f t="shared" si="1"/>
        <v>0</v>
      </c>
      <c r="AQ11" s="193">
        <f t="shared" si="1"/>
        <v>0</v>
      </c>
      <c r="AR11" s="193">
        <f t="shared" si="1"/>
        <v>0</v>
      </c>
      <c r="AS11" s="193">
        <f t="shared" si="1"/>
        <v>0</v>
      </c>
      <c r="AT11" s="193">
        <f t="shared" si="1"/>
        <v>0</v>
      </c>
      <c r="AU11" s="193">
        <f t="shared" si="1"/>
        <v>0</v>
      </c>
      <c r="AV11" s="193">
        <f t="shared" si="1"/>
        <v>0</v>
      </c>
      <c r="AW11" s="193">
        <f t="shared" si="1"/>
        <v>0</v>
      </c>
      <c r="AX11" s="193">
        <f t="shared" si="1"/>
        <v>0</v>
      </c>
      <c r="AY11" s="193">
        <f t="shared" si="1"/>
        <v>0</v>
      </c>
      <c r="AZ11" s="193">
        <f t="shared" si="1"/>
        <v>0</v>
      </c>
      <c r="BA11" s="193">
        <f t="shared" si="1"/>
        <v>0</v>
      </c>
      <c r="BB11" s="193">
        <f t="shared" si="1"/>
        <v>0</v>
      </c>
      <c r="BC11" s="193">
        <f t="shared" si="1"/>
        <v>0</v>
      </c>
      <c r="BD11" s="193">
        <f t="shared" si="1"/>
        <v>0</v>
      </c>
      <c r="BE11" s="193">
        <f t="shared" si="1"/>
        <v>0</v>
      </c>
    </row>
    <row r="12" spans="2:57" x14ac:dyDescent="0.15">
      <c r="B12" s="1186">
        <f>B11+1</f>
        <v>7</v>
      </c>
      <c r="C12" s="180" t="s">
        <v>364</v>
      </c>
      <c r="D12" s="180"/>
      <c r="E12" s="185" t="s">
        <v>365</v>
      </c>
      <c r="F12" s="186"/>
      <c r="G12" s="190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</row>
    <row r="13" spans="2:57" x14ac:dyDescent="0.15">
      <c r="B13" s="1187"/>
      <c r="C13" s="191" t="s">
        <v>366</v>
      </c>
      <c r="D13" s="191"/>
      <c r="E13" s="192" t="s">
        <v>367</v>
      </c>
      <c r="F13" s="186"/>
      <c r="G13" s="190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</row>
    <row r="14" spans="2:57" ht="17" x14ac:dyDescent="0.15">
      <c r="B14" s="1188"/>
      <c r="C14" s="180" t="s">
        <v>368</v>
      </c>
      <c r="D14" s="180"/>
      <c r="E14" s="185" t="s">
        <v>369</v>
      </c>
      <c r="F14" s="186" t="s">
        <v>370</v>
      </c>
      <c r="G14" s="190"/>
      <c r="H14" s="193">
        <f>H12*H13</f>
        <v>0</v>
      </c>
      <c r="I14" s="193">
        <f t="shared" ref="I14:BE14" si="2">I12*I13</f>
        <v>0</v>
      </c>
      <c r="J14" s="193">
        <f t="shared" si="2"/>
        <v>0</v>
      </c>
      <c r="K14" s="193">
        <f t="shared" si="2"/>
        <v>0</v>
      </c>
      <c r="L14" s="193">
        <f t="shared" si="2"/>
        <v>0</v>
      </c>
      <c r="M14" s="193">
        <f t="shared" si="2"/>
        <v>0</v>
      </c>
      <c r="N14" s="193">
        <f t="shared" si="2"/>
        <v>0</v>
      </c>
      <c r="O14" s="193">
        <f t="shared" si="2"/>
        <v>0</v>
      </c>
      <c r="P14" s="193">
        <f t="shared" si="2"/>
        <v>0</v>
      </c>
      <c r="Q14" s="193">
        <f t="shared" si="2"/>
        <v>0</v>
      </c>
      <c r="R14" s="193">
        <f t="shared" si="2"/>
        <v>0</v>
      </c>
      <c r="S14" s="193">
        <f t="shared" si="2"/>
        <v>0</v>
      </c>
      <c r="T14" s="193">
        <f t="shared" si="2"/>
        <v>0</v>
      </c>
      <c r="U14" s="193">
        <f t="shared" si="2"/>
        <v>0</v>
      </c>
      <c r="V14" s="193">
        <f t="shared" si="2"/>
        <v>0</v>
      </c>
      <c r="W14" s="193">
        <f t="shared" si="2"/>
        <v>0</v>
      </c>
      <c r="X14" s="193">
        <f t="shared" si="2"/>
        <v>0</v>
      </c>
      <c r="Y14" s="193">
        <f t="shared" si="2"/>
        <v>0</v>
      </c>
      <c r="Z14" s="193">
        <f t="shared" si="2"/>
        <v>0</v>
      </c>
      <c r="AA14" s="193">
        <f t="shared" si="2"/>
        <v>0</v>
      </c>
      <c r="AB14" s="193">
        <f t="shared" si="2"/>
        <v>0</v>
      </c>
      <c r="AC14" s="193">
        <f t="shared" si="2"/>
        <v>0</v>
      </c>
      <c r="AD14" s="193">
        <f t="shared" si="2"/>
        <v>0</v>
      </c>
      <c r="AE14" s="193">
        <f t="shared" si="2"/>
        <v>0</v>
      </c>
      <c r="AF14" s="193">
        <f t="shared" si="2"/>
        <v>0</v>
      </c>
      <c r="AG14" s="193">
        <f t="shared" si="2"/>
        <v>0</v>
      </c>
      <c r="AH14" s="193">
        <f t="shared" si="2"/>
        <v>0</v>
      </c>
      <c r="AI14" s="193">
        <f t="shared" si="2"/>
        <v>0</v>
      </c>
      <c r="AJ14" s="193">
        <f t="shared" si="2"/>
        <v>0</v>
      </c>
      <c r="AK14" s="193">
        <f t="shared" si="2"/>
        <v>0</v>
      </c>
      <c r="AL14" s="193">
        <f t="shared" si="2"/>
        <v>0</v>
      </c>
      <c r="AM14" s="193">
        <f t="shared" si="2"/>
        <v>0</v>
      </c>
      <c r="AN14" s="193">
        <f t="shared" si="2"/>
        <v>0</v>
      </c>
      <c r="AO14" s="193">
        <f t="shared" si="2"/>
        <v>0</v>
      </c>
      <c r="AP14" s="193">
        <f t="shared" si="2"/>
        <v>0</v>
      </c>
      <c r="AQ14" s="193">
        <f t="shared" si="2"/>
        <v>0</v>
      </c>
      <c r="AR14" s="193">
        <f t="shared" si="2"/>
        <v>0</v>
      </c>
      <c r="AS14" s="193">
        <f t="shared" si="2"/>
        <v>0</v>
      </c>
      <c r="AT14" s="193">
        <f t="shared" si="2"/>
        <v>0</v>
      </c>
      <c r="AU14" s="193">
        <f t="shared" si="2"/>
        <v>0</v>
      </c>
      <c r="AV14" s="193">
        <f t="shared" si="2"/>
        <v>0</v>
      </c>
      <c r="AW14" s="193">
        <f t="shared" si="2"/>
        <v>0</v>
      </c>
      <c r="AX14" s="193">
        <f t="shared" si="2"/>
        <v>0</v>
      </c>
      <c r="AY14" s="193">
        <f t="shared" si="2"/>
        <v>0</v>
      </c>
      <c r="AZ14" s="193">
        <f t="shared" si="2"/>
        <v>0</v>
      </c>
      <c r="BA14" s="193">
        <f t="shared" si="2"/>
        <v>0</v>
      </c>
      <c r="BB14" s="193">
        <f t="shared" si="2"/>
        <v>0</v>
      </c>
      <c r="BC14" s="193">
        <f t="shared" si="2"/>
        <v>0</v>
      </c>
      <c r="BD14" s="193">
        <f t="shared" si="2"/>
        <v>0</v>
      </c>
      <c r="BE14" s="193">
        <f t="shared" si="2"/>
        <v>0</v>
      </c>
    </row>
    <row r="15" spans="2:57" x14ac:dyDescent="0.15">
      <c r="B15" s="1186">
        <f>B12+1</f>
        <v>8</v>
      </c>
      <c r="C15" s="180" t="s">
        <v>694</v>
      </c>
      <c r="D15" s="180"/>
      <c r="E15" s="185" t="s">
        <v>272</v>
      </c>
      <c r="F15" s="186" t="s">
        <v>689</v>
      </c>
      <c r="G15" s="283">
        <v>12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</row>
    <row r="16" spans="2:57" x14ac:dyDescent="0.15">
      <c r="B16" s="1187"/>
      <c r="C16" s="180" t="s">
        <v>695</v>
      </c>
      <c r="D16" s="180"/>
      <c r="E16" s="181" t="s">
        <v>692</v>
      </c>
      <c r="F16" s="186" t="s">
        <v>690</v>
      </c>
      <c r="G16" s="283">
        <v>22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</row>
    <row r="17" spans="2:57" x14ac:dyDescent="0.15">
      <c r="B17" s="1187"/>
      <c r="C17" s="180" t="s">
        <v>696</v>
      </c>
      <c r="D17" s="180"/>
      <c r="E17" s="181" t="s">
        <v>693</v>
      </c>
      <c r="F17" s="186" t="s">
        <v>691</v>
      </c>
      <c r="G17" s="283">
        <v>3</v>
      </c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  <c r="AK17" s="598"/>
      <c r="AL17" s="598"/>
      <c r="AM17" s="598"/>
      <c r="AN17" s="598"/>
      <c r="AO17" s="598"/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</row>
    <row r="18" spans="2:57" ht="17" x14ac:dyDescent="0.15">
      <c r="B18" s="1187"/>
      <c r="C18" s="180" t="s">
        <v>371</v>
      </c>
      <c r="D18" s="180"/>
      <c r="E18" s="185" t="s">
        <v>362</v>
      </c>
      <c r="F18" s="186" t="s">
        <v>372</v>
      </c>
      <c r="G18" s="187">
        <f>SUM(H18:BE18)</f>
        <v>0</v>
      </c>
      <c r="H18" s="194">
        <f>H11*((H15*H16*H17)/($G$15*$G$16*$G$17))</f>
        <v>0</v>
      </c>
      <c r="I18" s="194">
        <f t="shared" ref="I18:BE18" si="3">I11*((I15*I16*I17)/($G$15*$G$16*$G$17))</f>
        <v>0</v>
      </c>
      <c r="J18" s="194">
        <f t="shared" si="3"/>
        <v>0</v>
      </c>
      <c r="K18" s="194">
        <f t="shared" si="3"/>
        <v>0</v>
      </c>
      <c r="L18" s="194">
        <f t="shared" si="3"/>
        <v>0</v>
      </c>
      <c r="M18" s="194">
        <f t="shared" si="3"/>
        <v>0</v>
      </c>
      <c r="N18" s="194">
        <f t="shared" si="3"/>
        <v>0</v>
      </c>
      <c r="O18" s="194">
        <f t="shared" si="3"/>
        <v>0</v>
      </c>
      <c r="P18" s="194">
        <f t="shared" si="3"/>
        <v>0</v>
      </c>
      <c r="Q18" s="194">
        <f t="shared" si="3"/>
        <v>0</v>
      </c>
      <c r="R18" s="194">
        <f t="shared" si="3"/>
        <v>0</v>
      </c>
      <c r="S18" s="194">
        <f t="shared" si="3"/>
        <v>0</v>
      </c>
      <c r="T18" s="194">
        <f t="shared" si="3"/>
        <v>0</v>
      </c>
      <c r="U18" s="194">
        <f t="shared" si="3"/>
        <v>0</v>
      </c>
      <c r="V18" s="194">
        <f t="shared" si="3"/>
        <v>0</v>
      </c>
      <c r="W18" s="194">
        <f t="shared" si="3"/>
        <v>0</v>
      </c>
      <c r="X18" s="194">
        <f t="shared" si="3"/>
        <v>0</v>
      </c>
      <c r="Y18" s="194">
        <f t="shared" si="3"/>
        <v>0</v>
      </c>
      <c r="Z18" s="194">
        <f t="shared" si="3"/>
        <v>0</v>
      </c>
      <c r="AA18" s="194">
        <f t="shared" si="3"/>
        <v>0</v>
      </c>
      <c r="AB18" s="194">
        <f t="shared" si="3"/>
        <v>0</v>
      </c>
      <c r="AC18" s="194">
        <f t="shared" si="3"/>
        <v>0</v>
      </c>
      <c r="AD18" s="194">
        <f t="shared" si="3"/>
        <v>0</v>
      </c>
      <c r="AE18" s="194">
        <f t="shared" si="3"/>
        <v>0</v>
      </c>
      <c r="AF18" s="194">
        <f t="shared" si="3"/>
        <v>0</v>
      </c>
      <c r="AG18" s="194">
        <f t="shared" si="3"/>
        <v>0</v>
      </c>
      <c r="AH18" s="194">
        <f t="shared" si="3"/>
        <v>0</v>
      </c>
      <c r="AI18" s="194">
        <f t="shared" si="3"/>
        <v>0</v>
      </c>
      <c r="AJ18" s="194">
        <f t="shared" si="3"/>
        <v>0</v>
      </c>
      <c r="AK18" s="194">
        <f t="shared" si="3"/>
        <v>0</v>
      </c>
      <c r="AL18" s="194">
        <f t="shared" si="3"/>
        <v>0</v>
      </c>
      <c r="AM18" s="194">
        <f t="shared" si="3"/>
        <v>0</v>
      </c>
      <c r="AN18" s="194">
        <f t="shared" si="3"/>
        <v>0</v>
      </c>
      <c r="AO18" s="194">
        <f t="shared" si="3"/>
        <v>0</v>
      </c>
      <c r="AP18" s="194">
        <f t="shared" si="3"/>
        <v>0</v>
      </c>
      <c r="AQ18" s="194">
        <f t="shared" si="3"/>
        <v>0</v>
      </c>
      <c r="AR18" s="194">
        <f t="shared" si="3"/>
        <v>0</v>
      </c>
      <c r="AS18" s="194">
        <f t="shared" si="3"/>
        <v>0</v>
      </c>
      <c r="AT18" s="194">
        <f t="shared" si="3"/>
        <v>0</v>
      </c>
      <c r="AU18" s="194">
        <f t="shared" si="3"/>
        <v>0</v>
      </c>
      <c r="AV18" s="194">
        <f t="shared" si="3"/>
        <v>0</v>
      </c>
      <c r="AW18" s="194">
        <f t="shared" si="3"/>
        <v>0</v>
      </c>
      <c r="AX18" s="194">
        <f t="shared" si="3"/>
        <v>0</v>
      </c>
      <c r="AY18" s="194">
        <f t="shared" si="3"/>
        <v>0</v>
      </c>
      <c r="AZ18" s="194">
        <f t="shared" si="3"/>
        <v>0</v>
      </c>
      <c r="BA18" s="194">
        <f t="shared" si="3"/>
        <v>0</v>
      </c>
      <c r="BB18" s="194">
        <f t="shared" si="3"/>
        <v>0</v>
      </c>
      <c r="BC18" s="194">
        <f t="shared" si="3"/>
        <v>0</v>
      </c>
      <c r="BD18" s="194">
        <f t="shared" si="3"/>
        <v>0</v>
      </c>
      <c r="BE18" s="194">
        <f t="shared" si="3"/>
        <v>0</v>
      </c>
    </row>
    <row r="19" spans="2:57" ht="17" x14ac:dyDescent="0.15">
      <c r="B19" s="1188"/>
      <c r="C19" s="180" t="s">
        <v>373</v>
      </c>
      <c r="D19" s="180"/>
      <c r="E19" s="180"/>
      <c r="F19" s="186" t="s">
        <v>374</v>
      </c>
      <c r="G19" s="190" t="str">
        <f>IF(LARGE(H19:BE19,1)&gt;1,"ERRO","")</f>
        <v/>
      </c>
      <c r="H19" s="194">
        <f>IFERROR(H18/H11,0)</f>
        <v>0</v>
      </c>
      <c r="I19" s="194">
        <f t="shared" ref="I19:BE19" si="4">IFERROR(I18/I11,0)</f>
        <v>0</v>
      </c>
      <c r="J19" s="194">
        <f t="shared" si="4"/>
        <v>0</v>
      </c>
      <c r="K19" s="194">
        <f t="shared" si="4"/>
        <v>0</v>
      </c>
      <c r="L19" s="194">
        <f t="shared" si="4"/>
        <v>0</v>
      </c>
      <c r="M19" s="194">
        <f t="shared" si="4"/>
        <v>0</v>
      </c>
      <c r="N19" s="194">
        <f t="shared" si="4"/>
        <v>0</v>
      </c>
      <c r="O19" s="194">
        <f t="shared" si="4"/>
        <v>0</v>
      </c>
      <c r="P19" s="194">
        <f t="shared" si="4"/>
        <v>0</v>
      </c>
      <c r="Q19" s="194">
        <f t="shared" si="4"/>
        <v>0</v>
      </c>
      <c r="R19" s="194">
        <f t="shared" si="4"/>
        <v>0</v>
      </c>
      <c r="S19" s="194">
        <f t="shared" si="4"/>
        <v>0</v>
      </c>
      <c r="T19" s="194">
        <f t="shared" si="4"/>
        <v>0</v>
      </c>
      <c r="U19" s="194">
        <f t="shared" si="4"/>
        <v>0</v>
      </c>
      <c r="V19" s="194">
        <f t="shared" si="4"/>
        <v>0</v>
      </c>
      <c r="W19" s="194">
        <f t="shared" si="4"/>
        <v>0</v>
      </c>
      <c r="X19" s="194">
        <f t="shared" si="4"/>
        <v>0</v>
      </c>
      <c r="Y19" s="194">
        <f t="shared" si="4"/>
        <v>0</v>
      </c>
      <c r="Z19" s="194">
        <f t="shared" si="4"/>
        <v>0</v>
      </c>
      <c r="AA19" s="194">
        <f t="shared" si="4"/>
        <v>0</v>
      </c>
      <c r="AB19" s="194">
        <f t="shared" si="4"/>
        <v>0</v>
      </c>
      <c r="AC19" s="194">
        <f t="shared" si="4"/>
        <v>0</v>
      </c>
      <c r="AD19" s="194">
        <f t="shared" si="4"/>
        <v>0</v>
      </c>
      <c r="AE19" s="194">
        <f t="shared" si="4"/>
        <v>0</v>
      </c>
      <c r="AF19" s="194">
        <f t="shared" si="4"/>
        <v>0</v>
      </c>
      <c r="AG19" s="194">
        <f t="shared" si="4"/>
        <v>0</v>
      </c>
      <c r="AH19" s="194">
        <f t="shared" si="4"/>
        <v>0</v>
      </c>
      <c r="AI19" s="194">
        <f t="shared" si="4"/>
        <v>0</v>
      </c>
      <c r="AJ19" s="194">
        <f t="shared" si="4"/>
        <v>0</v>
      </c>
      <c r="AK19" s="194">
        <f t="shared" si="4"/>
        <v>0</v>
      </c>
      <c r="AL19" s="194">
        <f t="shared" si="4"/>
        <v>0</v>
      </c>
      <c r="AM19" s="194">
        <f t="shared" si="4"/>
        <v>0</v>
      </c>
      <c r="AN19" s="194">
        <f t="shared" si="4"/>
        <v>0</v>
      </c>
      <c r="AO19" s="194">
        <f t="shared" si="4"/>
        <v>0</v>
      </c>
      <c r="AP19" s="194">
        <f t="shared" si="4"/>
        <v>0</v>
      </c>
      <c r="AQ19" s="194">
        <f t="shared" si="4"/>
        <v>0</v>
      </c>
      <c r="AR19" s="194">
        <f t="shared" si="4"/>
        <v>0</v>
      </c>
      <c r="AS19" s="194">
        <f t="shared" si="4"/>
        <v>0</v>
      </c>
      <c r="AT19" s="194">
        <f t="shared" si="4"/>
        <v>0</v>
      </c>
      <c r="AU19" s="194">
        <f t="shared" si="4"/>
        <v>0</v>
      </c>
      <c r="AV19" s="194">
        <f t="shared" si="4"/>
        <v>0</v>
      </c>
      <c r="AW19" s="194">
        <f t="shared" si="4"/>
        <v>0</v>
      </c>
      <c r="AX19" s="194">
        <f t="shared" si="4"/>
        <v>0</v>
      </c>
      <c r="AY19" s="194">
        <f t="shared" si="4"/>
        <v>0</v>
      </c>
      <c r="AZ19" s="194">
        <f t="shared" si="4"/>
        <v>0</v>
      </c>
      <c r="BA19" s="194">
        <f t="shared" si="4"/>
        <v>0</v>
      </c>
      <c r="BB19" s="194">
        <f t="shared" si="4"/>
        <v>0</v>
      </c>
      <c r="BC19" s="194">
        <f t="shared" si="4"/>
        <v>0</v>
      </c>
      <c r="BD19" s="194">
        <f t="shared" si="4"/>
        <v>0</v>
      </c>
      <c r="BE19" s="194">
        <f t="shared" si="4"/>
        <v>0</v>
      </c>
    </row>
    <row r="20" spans="2:57" ht="17" x14ac:dyDescent="0.15">
      <c r="B20" s="175">
        <f>B15+1</f>
        <v>9</v>
      </c>
      <c r="C20" s="180" t="s">
        <v>375</v>
      </c>
      <c r="D20" s="180"/>
      <c r="E20" s="185" t="s">
        <v>376</v>
      </c>
      <c r="F20" s="186" t="s">
        <v>377</v>
      </c>
      <c r="G20" s="195">
        <f>SUM(H20:BE20)</f>
        <v>0</v>
      </c>
      <c r="H20" s="193">
        <f>H11*H14/1000</f>
        <v>0</v>
      </c>
      <c r="I20" s="193">
        <f t="shared" ref="I20:BE20" si="5">I11*I14/1000</f>
        <v>0</v>
      </c>
      <c r="J20" s="193">
        <f t="shared" si="5"/>
        <v>0</v>
      </c>
      <c r="K20" s="193">
        <f t="shared" si="5"/>
        <v>0</v>
      </c>
      <c r="L20" s="193">
        <f t="shared" si="5"/>
        <v>0</v>
      </c>
      <c r="M20" s="193">
        <f t="shared" si="5"/>
        <v>0</v>
      </c>
      <c r="N20" s="193">
        <f t="shared" si="5"/>
        <v>0</v>
      </c>
      <c r="O20" s="193">
        <f t="shared" si="5"/>
        <v>0</v>
      </c>
      <c r="P20" s="193">
        <f t="shared" si="5"/>
        <v>0</v>
      </c>
      <c r="Q20" s="193">
        <f t="shared" si="5"/>
        <v>0</v>
      </c>
      <c r="R20" s="193">
        <f t="shared" si="5"/>
        <v>0</v>
      </c>
      <c r="S20" s="193">
        <f t="shared" si="5"/>
        <v>0</v>
      </c>
      <c r="T20" s="193">
        <f t="shared" si="5"/>
        <v>0</v>
      </c>
      <c r="U20" s="193">
        <f t="shared" si="5"/>
        <v>0</v>
      </c>
      <c r="V20" s="193">
        <f t="shared" si="5"/>
        <v>0</v>
      </c>
      <c r="W20" s="193">
        <f t="shared" si="5"/>
        <v>0</v>
      </c>
      <c r="X20" s="193">
        <f t="shared" si="5"/>
        <v>0</v>
      </c>
      <c r="Y20" s="193">
        <f t="shared" si="5"/>
        <v>0</v>
      </c>
      <c r="Z20" s="193">
        <f t="shared" si="5"/>
        <v>0</v>
      </c>
      <c r="AA20" s="193">
        <f t="shared" si="5"/>
        <v>0</v>
      </c>
      <c r="AB20" s="193">
        <f t="shared" si="5"/>
        <v>0</v>
      </c>
      <c r="AC20" s="193">
        <f t="shared" si="5"/>
        <v>0</v>
      </c>
      <c r="AD20" s="193">
        <f t="shared" si="5"/>
        <v>0</v>
      </c>
      <c r="AE20" s="193">
        <f t="shared" si="5"/>
        <v>0</v>
      </c>
      <c r="AF20" s="193">
        <f t="shared" si="5"/>
        <v>0</v>
      </c>
      <c r="AG20" s="193">
        <f t="shared" si="5"/>
        <v>0</v>
      </c>
      <c r="AH20" s="193">
        <f t="shared" si="5"/>
        <v>0</v>
      </c>
      <c r="AI20" s="193">
        <f t="shared" si="5"/>
        <v>0</v>
      </c>
      <c r="AJ20" s="193">
        <f t="shared" si="5"/>
        <v>0</v>
      </c>
      <c r="AK20" s="193">
        <f t="shared" si="5"/>
        <v>0</v>
      </c>
      <c r="AL20" s="193">
        <f t="shared" si="5"/>
        <v>0</v>
      </c>
      <c r="AM20" s="193">
        <f t="shared" si="5"/>
        <v>0</v>
      </c>
      <c r="AN20" s="193">
        <f t="shared" si="5"/>
        <v>0</v>
      </c>
      <c r="AO20" s="193">
        <f t="shared" si="5"/>
        <v>0</v>
      </c>
      <c r="AP20" s="193">
        <f t="shared" si="5"/>
        <v>0</v>
      </c>
      <c r="AQ20" s="193">
        <f t="shared" si="5"/>
        <v>0</v>
      </c>
      <c r="AR20" s="193">
        <f t="shared" si="5"/>
        <v>0</v>
      </c>
      <c r="AS20" s="193">
        <f t="shared" si="5"/>
        <v>0</v>
      </c>
      <c r="AT20" s="193">
        <f t="shared" si="5"/>
        <v>0</v>
      </c>
      <c r="AU20" s="193">
        <f t="shared" si="5"/>
        <v>0</v>
      </c>
      <c r="AV20" s="193">
        <f t="shared" si="5"/>
        <v>0</v>
      </c>
      <c r="AW20" s="193">
        <f t="shared" si="5"/>
        <v>0</v>
      </c>
      <c r="AX20" s="193">
        <f t="shared" si="5"/>
        <v>0</v>
      </c>
      <c r="AY20" s="193">
        <f t="shared" si="5"/>
        <v>0</v>
      </c>
      <c r="AZ20" s="193">
        <f t="shared" si="5"/>
        <v>0</v>
      </c>
      <c r="BA20" s="193">
        <f t="shared" si="5"/>
        <v>0</v>
      </c>
      <c r="BB20" s="193">
        <f t="shared" si="5"/>
        <v>0</v>
      </c>
      <c r="BC20" s="193">
        <f t="shared" si="5"/>
        <v>0</v>
      </c>
      <c r="BD20" s="193">
        <f t="shared" si="5"/>
        <v>0</v>
      </c>
      <c r="BE20" s="193">
        <f t="shared" si="5"/>
        <v>0</v>
      </c>
    </row>
    <row r="21" spans="2:57" ht="17" x14ac:dyDescent="0.15">
      <c r="B21" s="175">
        <f>B20+1</f>
        <v>10</v>
      </c>
      <c r="C21" s="180" t="s">
        <v>378</v>
      </c>
      <c r="D21" s="180"/>
      <c r="E21" s="181" t="s">
        <v>362</v>
      </c>
      <c r="F21" s="186" t="s">
        <v>379</v>
      </c>
      <c r="G21" s="196">
        <f>SUM(H21:BE21)</f>
        <v>0</v>
      </c>
      <c r="H21" s="197">
        <f>H11*H19</f>
        <v>0</v>
      </c>
      <c r="I21" s="197">
        <f t="shared" ref="I21:BE21" si="6">I11*I19</f>
        <v>0</v>
      </c>
      <c r="J21" s="197">
        <f t="shared" si="6"/>
        <v>0</v>
      </c>
      <c r="K21" s="197">
        <f t="shared" si="6"/>
        <v>0</v>
      </c>
      <c r="L21" s="197">
        <f t="shared" si="6"/>
        <v>0</v>
      </c>
      <c r="M21" s="197">
        <f t="shared" si="6"/>
        <v>0</v>
      </c>
      <c r="N21" s="197">
        <f t="shared" si="6"/>
        <v>0</v>
      </c>
      <c r="O21" s="197">
        <f t="shared" si="6"/>
        <v>0</v>
      </c>
      <c r="P21" s="197">
        <f t="shared" si="6"/>
        <v>0</v>
      </c>
      <c r="Q21" s="197">
        <f t="shared" si="6"/>
        <v>0</v>
      </c>
      <c r="R21" s="197">
        <f t="shared" si="6"/>
        <v>0</v>
      </c>
      <c r="S21" s="197">
        <f t="shared" si="6"/>
        <v>0</v>
      </c>
      <c r="T21" s="197">
        <f t="shared" si="6"/>
        <v>0</v>
      </c>
      <c r="U21" s="197">
        <f t="shared" si="6"/>
        <v>0</v>
      </c>
      <c r="V21" s="197">
        <f t="shared" si="6"/>
        <v>0</v>
      </c>
      <c r="W21" s="197">
        <f t="shared" si="6"/>
        <v>0</v>
      </c>
      <c r="X21" s="197">
        <f t="shared" si="6"/>
        <v>0</v>
      </c>
      <c r="Y21" s="197">
        <f t="shared" si="6"/>
        <v>0</v>
      </c>
      <c r="Z21" s="197">
        <f t="shared" si="6"/>
        <v>0</v>
      </c>
      <c r="AA21" s="197">
        <f t="shared" si="6"/>
        <v>0</v>
      </c>
      <c r="AB21" s="197">
        <f t="shared" si="6"/>
        <v>0</v>
      </c>
      <c r="AC21" s="197">
        <f t="shared" si="6"/>
        <v>0</v>
      </c>
      <c r="AD21" s="197">
        <f t="shared" si="6"/>
        <v>0</v>
      </c>
      <c r="AE21" s="197">
        <f t="shared" si="6"/>
        <v>0</v>
      </c>
      <c r="AF21" s="197">
        <f t="shared" si="6"/>
        <v>0</v>
      </c>
      <c r="AG21" s="197">
        <f t="shared" si="6"/>
        <v>0</v>
      </c>
      <c r="AH21" s="197">
        <f t="shared" si="6"/>
        <v>0</v>
      </c>
      <c r="AI21" s="197">
        <f t="shared" si="6"/>
        <v>0</v>
      </c>
      <c r="AJ21" s="197">
        <f t="shared" si="6"/>
        <v>0</v>
      </c>
      <c r="AK21" s="197">
        <f t="shared" si="6"/>
        <v>0</v>
      </c>
      <c r="AL21" s="197">
        <f t="shared" si="6"/>
        <v>0</v>
      </c>
      <c r="AM21" s="197">
        <f t="shared" si="6"/>
        <v>0</v>
      </c>
      <c r="AN21" s="197">
        <f t="shared" si="6"/>
        <v>0</v>
      </c>
      <c r="AO21" s="197">
        <f t="shared" si="6"/>
        <v>0</v>
      </c>
      <c r="AP21" s="197">
        <f t="shared" si="6"/>
        <v>0</v>
      </c>
      <c r="AQ21" s="197">
        <f t="shared" si="6"/>
        <v>0</v>
      </c>
      <c r="AR21" s="197">
        <f t="shared" si="6"/>
        <v>0</v>
      </c>
      <c r="AS21" s="197">
        <f t="shared" si="6"/>
        <v>0</v>
      </c>
      <c r="AT21" s="197">
        <f t="shared" si="6"/>
        <v>0</v>
      </c>
      <c r="AU21" s="197">
        <f t="shared" si="6"/>
        <v>0</v>
      </c>
      <c r="AV21" s="197">
        <f t="shared" si="6"/>
        <v>0</v>
      </c>
      <c r="AW21" s="197">
        <f t="shared" si="6"/>
        <v>0</v>
      </c>
      <c r="AX21" s="197">
        <f t="shared" si="6"/>
        <v>0</v>
      </c>
      <c r="AY21" s="197">
        <f t="shared" si="6"/>
        <v>0</v>
      </c>
      <c r="AZ21" s="197">
        <f t="shared" si="6"/>
        <v>0</v>
      </c>
      <c r="BA21" s="197">
        <f t="shared" si="6"/>
        <v>0</v>
      </c>
      <c r="BB21" s="197">
        <f t="shared" si="6"/>
        <v>0</v>
      </c>
      <c r="BC21" s="197">
        <f t="shared" si="6"/>
        <v>0</v>
      </c>
      <c r="BD21" s="197">
        <f t="shared" si="6"/>
        <v>0</v>
      </c>
      <c r="BE21" s="197">
        <f t="shared" si="6"/>
        <v>0</v>
      </c>
    </row>
    <row r="23" spans="2:57" x14ac:dyDescent="0.15">
      <c r="B23" s="1137" t="s">
        <v>849</v>
      </c>
      <c r="C23" s="1138"/>
      <c r="D23" s="1138"/>
      <c r="E23" s="1138"/>
      <c r="F23" s="1155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</row>
    <row r="24" spans="2:57" s="376" customFormat="1" x14ac:dyDescent="0.15">
      <c r="B24" s="175"/>
      <c r="C24" s="176"/>
      <c r="D24" s="176"/>
      <c r="E24" s="176"/>
      <c r="F24" s="198"/>
      <c r="G24" s="178" t="s">
        <v>260</v>
      </c>
      <c r="H24" s="179" t="s">
        <v>450</v>
      </c>
      <c r="I24" s="179" t="s">
        <v>451</v>
      </c>
      <c r="J24" s="179" t="s">
        <v>452</v>
      </c>
      <c r="K24" s="179" t="s">
        <v>453</v>
      </c>
      <c r="L24" s="179" t="s">
        <v>454</v>
      </c>
      <c r="M24" s="179" t="s">
        <v>455</v>
      </c>
      <c r="N24" s="179" t="s">
        <v>456</v>
      </c>
      <c r="O24" s="179" t="s">
        <v>457</v>
      </c>
      <c r="P24" s="179" t="s">
        <v>458</v>
      </c>
      <c r="Q24" s="179" t="s">
        <v>459</v>
      </c>
      <c r="R24" s="179" t="s">
        <v>460</v>
      </c>
      <c r="S24" s="179" t="s">
        <v>461</v>
      </c>
      <c r="T24" s="179" t="s">
        <v>462</v>
      </c>
      <c r="U24" s="179" t="s">
        <v>463</v>
      </c>
      <c r="V24" s="179" t="s">
        <v>464</v>
      </c>
      <c r="W24" s="179" t="s">
        <v>465</v>
      </c>
      <c r="X24" s="179" t="s">
        <v>466</v>
      </c>
      <c r="Y24" s="179" t="s">
        <v>467</v>
      </c>
      <c r="Z24" s="179" t="s">
        <v>468</v>
      </c>
      <c r="AA24" s="179" t="s">
        <v>469</v>
      </c>
      <c r="AB24" s="179" t="s">
        <v>470</v>
      </c>
      <c r="AC24" s="179" t="s">
        <v>471</v>
      </c>
      <c r="AD24" s="179" t="s">
        <v>472</v>
      </c>
      <c r="AE24" s="179" t="s">
        <v>473</v>
      </c>
      <c r="AF24" s="179" t="s">
        <v>474</v>
      </c>
      <c r="AG24" s="179" t="s">
        <v>475</v>
      </c>
      <c r="AH24" s="179" t="s">
        <v>476</v>
      </c>
      <c r="AI24" s="179" t="s">
        <v>477</v>
      </c>
      <c r="AJ24" s="179" t="s">
        <v>478</v>
      </c>
      <c r="AK24" s="179" t="s">
        <v>479</v>
      </c>
      <c r="AL24" s="179" t="s">
        <v>480</v>
      </c>
      <c r="AM24" s="179" t="s">
        <v>481</v>
      </c>
      <c r="AN24" s="179" t="s">
        <v>482</v>
      </c>
      <c r="AO24" s="179" t="s">
        <v>483</v>
      </c>
      <c r="AP24" s="179" t="s">
        <v>484</v>
      </c>
      <c r="AQ24" s="179" t="s">
        <v>485</v>
      </c>
      <c r="AR24" s="179" t="s">
        <v>486</v>
      </c>
      <c r="AS24" s="179" t="s">
        <v>487</v>
      </c>
      <c r="AT24" s="179" t="s">
        <v>488</v>
      </c>
      <c r="AU24" s="179" t="s">
        <v>489</v>
      </c>
      <c r="AV24" s="179" t="s">
        <v>490</v>
      </c>
      <c r="AW24" s="179" t="s">
        <v>491</v>
      </c>
      <c r="AX24" s="179" t="s">
        <v>492</v>
      </c>
      <c r="AY24" s="179" t="s">
        <v>493</v>
      </c>
      <c r="AZ24" s="179" t="s">
        <v>494</v>
      </c>
      <c r="BA24" s="179" t="s">
        <v>495</v>
      </c>
      <c r="BB24" s="179" t="s">
        <v>496</v>
      </c>
      <c r="BC24" s="179" t="s">
        <v>497</v>
      </c>
      <c r="BD24" s="179" t="s">
        <v>498</v>
      </c>
      <c r="BE24" s="179" t="s">
        <v>499</v>
      </c>
    </row>
    <row r="25" spans="2:57" ht="17" x14ac:dyDescent="0.15">
      <c r="B25" s="175">
        <f>B21+1</f>
        <v>11</v>
      </c>
      <c r="C25" s="180" t="s">
        <v>500</v>
      </c>
      <c r="D25" s="180"/>
      <c r="E25" s="181" t="s">
        <v>501</v>
      </c>
      <c r="F25" s="186" t="s">
        <v>400</v>
      </c>
      <c r="G25" s="188">
        <f>SUM(H25:BE25)</f>
        <v>0</v>
      </c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</row>
    <row r="26" spans="2:57" ht="17" x14ac:dyDescent="0.15">
      <c r="B26" s="1186">
        <f>B25+1</f>
        <v>12</v>
      </c>
      <c r="C26" s="180" t="s">
        <v>502</v>
      </c>
      <c r="D26" s="180"/>
      <c r="E26" s="729" t="s">
        <v>3</v>
      </c>
      <c r="F26" s="234" t="s">
        <v>508</v>
      </c>
      <c r="G26" s="190"/>
      <c r="H26" s="730"/>
      <c r="I26" s="730"/>
      <c r="J26" s="730"/>
      <c r="K26" s="730"/>
      <c r="L26" s="730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  <c r="AA26" s="730"/>
      <c r="AB26" s="730"/>
      <c r="AC26" s="730"/>
      <c r="AD26" s="730"/>
      <c r="AE26" s="730"/>
      <c r="AF26" s="730"/>
      <c r="AG26" s="730"/>
      <c r="AH26" s="730"/>
      <c r="AI26" s="730"/>
      <c r="AJ26" s="730"/>
      <c r="AK26" s="730"/>
      <c r="AL26" s="730"/>
      <c r="AM26" s="730"/>
      <c r="AN26" s="730"/>
      <c r="AO26" s="730"/>
      <c r="AP26" s="730"/>
      <c r="AQ26" s="730"/>
      <c r="AR26" s="730"/>
      <c r="AS26" s="730"/>
      <c r="AT26" s="730"/>
      <c r="AU26" s="730"/>
      <c r="AV26" s="730"/>
      <c r="AW26" s="730"/>
      <c r="AX26" s="730"/>
      <c r="AY26" s="730"/>
      <c r="AZ26" s="730"/>
      <c r="BA26" s="730"/>
      <c r="BB26" s="730"/>
      <c r="BC26" s="730"/>
      <c r="BD26" s="730"/>
      <c r="BE26" s="730"/>
    </row>
    <row r="27" spans="2:57" ht="17" x14ac:dyDescent="0.15">
      <c r="B27" s="1188"/>
      <c r="C27" s="180" t="s">
        <v>504</v>
      </c>
      <c r="D27" s="180"/>
      <c r="E27" s="185" t="s">
        <v>3</v>
      </c>
      <c r="F27" s="234" t="s">
        <v>509</v>
      </c>
      <c r="G27" s="188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  <c r="AK27" s="637"/>
      <c r="AL27" s="637"/>
      <c r="AM27" s="637"/>
      <c r="AN27" s="637"/>
      <c r="AO27" s="637"/>
      <c r="AP27" s="637"/>
      <c r="AQ27" s="637"/>
      <c r="AR27" s="637"/>
      <c r="AS27" s="637"/>
      <c r="AT27" s="637"/>
      <c r="AU27" s="637"/>
      <c r="AV27" s="637"/>
      <c r="AW27" s="637"/>
      <c r="AX27" s="637"/>
      <c r="AY27" s="637"/>
      <c r="AZ27" s="637"/>
      <c r="BA27" s="637"/>
      <c r="BB27" s="637"/>
      <c r="BC27" s="637"/>
      <c r="BD27" s="637"/>
      <c r="BE27" s="637"/>
    </row>
    <row r="28" spans="2:57" ht="17" x14ac:dyDescent="0.15">
      <c r="B28" s="175">
        <f>B26+1</f>
        <v>13</v>
      </c>
      <c r="C28" s="180" t="s">
        <v>506</v>
      </c>
      <c r="D28" s="180"/>
      <c r="E28" s="185" t="s">
        <v>3</v>
      </c>
      <c r="F28" s="234" t="s">
        <v>510</v>
      </c>
      <c r="G28" s="188"/>
      <c r="H28" s="637"/>
      <c r="I28" s="637"/>
      <c r="J28" s="637"/>
      <c r="K28" s="637"/>
      <c r="L28" s="637"/>
      <c r="M28" s="637"/>
      <c r="N28" s="637"/>
      <c r="O28" s="637"/>
      <c r="P28" s="637"/>
      <c r="Q28" s="637"/>
      <c r="R28" s="637"/>
      <c r="S28" s="637"/>
      <c r="T28" s="637"/>
      <c r="U28" s="637"/>
      <c r="V28" s="637"/>
      <c r="W28" s="637"/>
      <c r="X28" s="637"/>
      <c r="Y28" s="637"/>
      <c r="Z28" s="637"/>
      <c r="AA28" s="637"/>
      <c r="AB28" s="637"/>
      <c r="AC28" s="637"/>
      <c r="AD28" s="637"/>
      <c r="AE28" s="637"/>
      <c r="AF28" s="637"/>
      <c r="AG28" s="637"/>
      <c r="AH28" s="637"/>
      <c r="AI28" s="637"/>
      <c r="AJ28" s="637"/>
      <c r="AK28" s="637"/>
      <c r="AL28" s="637"/>
      <c r="AM28" s="637"/>
      <c r="AN28" s="637"/>
      <c r="AO28" s="637"/>
      <c r="AP28" s="637"/>
      <c r="AQ28" s="637"/>
      <c r="AR28" s="637"/>
      <c r="AS28" s="637"/>
      <c r="AT28" s="637"/>
      <c r="AU28" s="637"/>
      <c r="AV28" s="637"/>
      <c r="AW28" s="637"/>
      <c r="AX28" s="637"/>
      <c r="AY28" s="637"/>
      <c r="AZ28" s="637"/>
      <c r="BA28" s="637"/>
      <c r="BB28" s="637"/>
      <c r="BC28" s="637"/>
      <c r="BD28" s="637"/>
      <c r="BE28" s="637"/>
    </row>
    <row r="29" spans="2:57" ht="17" x14ac:dyDescent="0.15">
      <c r="B29" s="175">
        <f>B28+1</f>
        <v>14</v>
      </c>
      <c r="C29" s="180" t="s">
        <v>16</v>
      </c>
      <c r="D29" s="180"/>
      <c r="E29" s="185"/>
      <c r="F29" s="186" t="s">
        <v>399</v>
      </c>
      <c r="G29" s="188">
        <f>SUM(H29:BE29)</f>
        <v>0</v>
      </c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  <c r="AH29" s="598"/>
      <c r="AI29" s="598"/>
      <c r="AJ29" s="598"/>
      <c r="AK29" s="598"/>
      <c r="AL29" s="598"/>
      <c r="AM29" s="598"/>
      <c r="AN29" s="598"/>
      <c r="AO29" s="598"/>
      <c r="AP29" s="598"/>
      <c r="AQ29" s="598"/>
      <c r="AR29" s="598"/>
      <c r="AS29" s="598"/>
      <c r="AT29" s="598"/>
      <c r="AU29" s="598"/>
      <c r="AV29" s="598"/>
      <c r="AW29" s="598"/>
      <c r="AX29" s="598"/>
      <c r="AY29" s="598"/>
      <c r="AZ29" s="598"/>
      <c r="BA29" s="598"/>
      <c r="BB29" s="598"/>
      <c r="BC29" s="598"/>
      <c r="BD29" s="598"/>
      <c r="BE29" s="598"/>
    </row>
    <row r="30" spans="2:57" ht="17" x14ac:dyDescent="0.15">
      <c r="B30" s="175">
        <f>B29+1</f>
        <v>15</v>
      </c>
      <c r="C30" s="180" t="s">
        <v>361</v>
      </c>
      <c r="D30" s="180"/>
      <c r="E30" s="185" t="s">
        <v>362</v>
      </c>
      <c r="F30" s="186" t="s">
        <v>384</v>
      </c>
      <c r="G30" s="195">
        <f>SUM(H30:BE30)</f>
        <v>0</v>
      </c>
      <c r="H30" s="193">
        <f>IFERROR((H25*0.736*H29)/H27,0)</f>
        <v>0</v>
      </c>
      <c r="I30" s="193">
        <f t="shared" ref="I30:BE30" si="7">IFERROR((I25*0.736*I29)/I27,0)</f>
        <v>0</v>
      </c>
      <c r="J30" s="193">
        <f t="shared" si="7"/>
        <v>0</v>
      </c>
      <c r="K30" s="193">
        <f t="shared" si="7"/>
        <v>0</v>
      </c>
      <c r="L30" s="193">
        <f t="shared" si="7"/>
        <v>0</v>
      </c>
      <c r="M30" s="193">
        <f t="shared" si="7"/>
        <v>0</v>
      </c>
      <c r="N30" s="193">
        <f t="shared" si="7"/>
        <v>0</v>
      </c>
      <c r="O30" s="193">
        <f t="shared" si="7"/>
        <v>0</v>
      </c>
      <c r="P30" s="193">
        <f t="shared" si="7"/>
        <v>0</v>
      </c>
      <c r="Q30" s="193">
        <f t="shared" si="7"/>
        <v>0</v>
      </c>
      <c r="R30" s="193">
        <f t="shared" si="7"/>
        <v>0</v>
      </c>
      <c r="S30" s="193">
        <f t="shared" si="7"/>
        <v>0</v>
      </c>
      <c r="T30" s="193">
        <f t="shared" si="7"/>
        <v>0</v>
      </c>
      <c r="U30" s="193">
        <f t="shared" si="7"/>
        <v>0</v>
      </c>
      <c r="V30" s="193">
        <f t="shared" si="7"/>
        <v>0</v>
      </c>
      <c r="W30" s="193">
        <f t="shared" si="7"/>
        <v>0</v>
      </c>
      <c r="X30" s="193">
        <f t="shared" si="7"/>
        <v>0</v>
      </c>
      <c r="Y30" s="193">
        <f t="shared" si="7"/>
        <v>0</v>
      </c>
      <c r="Z30" s="193">
        <f t="shared" si="7"/>
        <v>0</v>
      </c>
      <c r="AA30" s="193">
        <f t="shared" si="7"/>
        <v>0</v>
      </c>
      <c r="AB30" s="193">
        <f t="shared" si="7"/>
        <v>0</v>
      </c>
      <c r="AC30" s="193">
        <f t="shared" si="7"/>
        <v>0</v>
      </c>
      <c r="AD30" s="193">
        <f t="shared" si="7"/>
        <v>0</v>
      </c>
      <c r="AE30" s="193">
        <f t="shared" si="7"/>
        <v>0</v>
      </c>
      <c r="AF30" s="193">
        <f t="shared" si="7"/>
        <v>0</v>
      </c>
      <c r="AG30" s="193">
        <f t="shared" si="7"/>
        <v>0</v>
      </c>
      <c r="AH30" s="193">
        <f t="shared" si="7"/>
        <v>0</v>
      </c>
      <c r="AI30" s="193">
        <f t="shared" si="7"/>
        <v>0</v>
      </c>
      <c r="AJ30" s="193">
        <f t="shared" si="7"/>
        <v>0</v>
      </c>
      <c r="AK30" s="193">
        <f t="shared" si="7"/>
        <v>0</v>
      </c>
      <c r="AL30" s="193">
        <f t="shared" si="7"/>
        <v>0</v>
      </c>
      <c r="AM30" s="193">
        <f t="shared" si="7"/>
        <v>0</v>
      </c>
      <c r="AN30" s="193">
        <f t="shared" si="7"/>
        <v>0</v>
      </c>
      <c r="AO30" s="193">
        <f t="shared" si="7"/>
        <v>0</v>
      </c>
      <c r="AP30" s="193">
        <f t="shared" si="7"/>
        <v>0</v>
      </c>
      <c r="AQ30" s="193">
        <f t="shared" si="7"/>
        <v>0</v>
      </c>
      <c r="AR30" s="193">
        <f t="shared" si="7"/>
        <v>0</v>
      </c>
      <c r="AS30" s="193">
        <f t="shared" si="7"/>
        <v>0</v>
      </c>
      <c r="AT30" s="193">
        <f t="shared" si="7"/>
        <v>0</v>
      </c>
      <c r="AU30" s="193">
        <f t="shared" si="7"/>
        <v>0</v>
      </c>
      <c r="AV30" s="193">
        <f t="shared" si="7"/>
        <v>0</v>
      </c>
      <c r="AW30" s="193">
        <f t="shared" si="7"/>
        <v>0</v>
      </c>
      <c r="AX30" s="193">
        <f t="shared" si="7"/>
        <v>0</v>
      </c>
      <c r="AY30" s="193">
        <f t="shared" si="7"/>
        <v>0</v>
      </c>
      <c r="AZ30" s="193">
        <f t="shared" si="7"/>
        <v>0</v>
      </c>
      <c r="BA30" s="193">
        <f t="shared" si="7"/>
        <v>0</v>
      </c>
      <c r="BB30" s="193">
        <f t="shared" si="7"/>
        <v>0</v>
      </c>
      <c r="BC30" s="193">
        <f t="shared" si="7"/>
        <v>0</v>
      </c>
      <c r="BD30" s="193">
        <f t="shared" si="7"/>
        <v>0</v>
      </c>
      <c r="BE30" s="193">
        <f t="shared" si="7"/>
        <v>0</v>
      </c>
    </row>
    <row r="31" spans="2:57" ht="17" x14ac:dyDescent="0.15">
      <c r="B31" s="1186">
        <f>B30+1</f>
        <v>16</v>
      </c>
      <c r="C31" s="180" t="s">
        <v>443</v>
      </c>
      <c r="D31" s="180"/>
      <c r="E31" s="185" t="s">
        <v>362</v>
      </c>
      <c r="F31" s="186" t="s">
        <v>447</v>
      </c>
      <c r="G31" s="195">
        <f>SUM(H31:BE31)</f>
        <v>0</v>
      </c>
      <c r="H31" s="193">
        <f>IFERROR(H30*H26*(H27/H28),0)</f>
        <v>0</v>
      </c>
      <c r="I31" s="193">
        <f t="shared" ref="I31:BE31" si="8">IFERROR(I30*I26*(I27/I28),0)</f>
        <v>0</v>
      </c>
      <c r="J31" s="193">
        <f t="shared" si="8"/>
        <v>0</v>
      </c>
      <c r="K31" s="193">
        <f t="shared" si="8"/>
        <v>0</v>
      </c>
      <c r="L31" s="193">
        <f t="shared" si="8"/>
        <v>0</v>
      </c>
      <c r="M31" s="193">
        <f t="shared" si="8"/>
        <v>0</v>
      </c>
      <c r="N31" s="193">
        <f t="shared" si="8"/>
        <v>0</v>
      </c>
      <c r="O31" s="193">
        <f t="shared" si="8"/>
        <v>0</v>
      </c>
      <c r="P31" s="193">
        <f t="shared" si="8"/>
        <v>0</v>
      </c>
      <c r="Q31" s="193">
        <f t="shared" si="8"/>
        <v>0</v>
      </c>
      <c r="R31" s="193">
        <f t="shared" si="8"/>
        <v>0</v>
      </c>
      <c r="S31" s="193">
        <f t="shared" si="8"/>
        <v>0</v>
      </c>
      <c r="T31" s="193">
        <f t="shared" si="8"/>
        <v>0</v>
      </c>
      <c r="U31" s="193">
        <f t="shared" si="8"/>
        <v>0</v>
      </c>
      <c r="V31" s="193">
        <f t="shared" si="8"/>
        <v>0</v>
      </c>
      <c r="W31" s="193">
        <f t="shared" si="8"/>
        <v>0</v>
      </c>
      <c r="X31" s="193">
        <f t="shared" si="8"/>
        <v>0</v>
      </c>
      <c r="Y31" s="193">
        <f t="shared" si="8"/>
        <v>0</v>
      </c>
      <c r="Z31" s="193">
        <f t="shared" si="8"/>
        <v>0</v>
      </c>
      <c r="AA31" s="193">
        <f t="shared" si="8"/>
        <v>0</v>
      </c>
      <c r="AB31" s="193">
        <f t="shared" si="8"/>
        <v>0</v>
      </c>
      <c r="AC31" s="193">
        <f t="shared" si="8"/>
        <v>0</v>
      </c>
      <c r="AD31" s="193">
        <f t="shared" si="8"/>
        <v>0</v>
      </c>
      <c r="AE31" s="193">
        <f t="shared" si="8"/>
        <v>0</v>
      </c>
      <c r="AF31" s="193">
        <f t="shared" si="8"/>
        <v>0</v>
      </c>
      <c r="AG31" s="193">
        <f t="shared" si="8"/>
        <v>0</v>
      </c>
      <c r="AH31" s="193">
        <f t="shared" si="8"/>
        <v>0</v>
      </c>
      <c r="AI31" s="193">
        <f t="shared" si="8"/>
        <v>0</v>
      </c>
      <c r="AJ31" s="193">
        <f t="shared" si="8"/>
        <v>0</v>
      </c>
      <c r="AK31" s="193">
        <f t="shared" si="8"/>
        <v>0</v>
      </c>
      <c r="AL31" s="193">
        <f t="shared" si="8"/>
        <v>0</v>
      </c>
      <c r="AM31" s="193">
        <f t="shared" si="8"/>
        <v>0</v>
      </c>
      <c r="AN31" s="193">
        <f t="shared" si="8"/>
        <v>0</v>
      </c>
      <c r="AO31" s="193">
        <f t="shared" si="8"/>
        <v>0</v>
      </c>
      <c r="AP31" s="193">
        <f t="shared" si="8"/>
        <v>0</v>
      </c>
      <c r="AQ31" s="193">
        <f t="shared" si="8"/>
        <v>0</v>
      </c>
      <c r="AR31" s="193">
        <f t="shared" si="8"/>
        <v>0</v>
      </c>
      <c r="AS31" s="193">
        <f t="shared" si="8"/>
        <v>0</v>
      </c>
      <c r="AT31" s="193">
        <f t="shared" si="8"/>
        <v>0</v>
      </c>
      <c r="AU31" s="193">
        <f t="shared" si="8"/>
        <v>0</v>
      </c>
      <c r="AV31" s="193">
        <f t="shared" si="8"/>
        <v>0</v>
      </c>
      <c r="AW31" s="193">
        <f t="shared" si="8"/>
        <v>0</v>
      </c>
      <c r="AX31" s="193">
        <f t="shared" si="8"/>
        <v>0</v>
      </c>
      <c r="AY31" s="193">
        <f t="shared" si="8"/>
        <v>0</v>
      </c>
      <c r="AZ31" s="193">
        <f t="shared" si="8"/>
        <v>0</v>
      </c>
      <c r="BA31" s="193">
        <f t="shared" si="8"/>
        <v>0</v>
      </c>
      <c r="BB31" s="193">
        <f t="shared" si="8"/>
        <v>0</v>
      </c>
      <c r="BC31" s="193">
        <f t="shared" si="8"/>
        <v>0</v>
      </c>
      <c r="BD31" s="193">
        <f t="shared" si="8"/>
        <v>0</v>
      </c>
      <c r="BE31" s="193">
        <f t="shared" si="8"/>
        <v>0</v>
      </c>
    </row>
    <row r="32" spans="2:57" x14ac:dyDescent="0.15">
      <c r="B32" s="1187"/>
      <c r="C32" s="180" t="s">
        <v>364</v>
      </c>
      <c r="D32" s="180"/>
      <c r="E32" s="185" t="s">
        <v>365</v>
      </c>
      <c r="F32" s="186"/>
      <c r="G32" s="190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  <c r="AC32" s="596"/>
      <c r="AD32" s="596"/>
      <c r="AE32" s="596"/>
      <c r="AF32" s="596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96"/>
      <c r="BB32" s="596"/>
      <c r="BC32" s="596"/>
      <c r="BD32" s="596"/>
      <c r="BE32" s="596"/>
    </row>
    <row r="33" spans="2:57" x14ac:dyDescent="0.15">
      <c r="B33" s="1187"/>
      <c r="C33" s="191" t="s">
        <v>366</v>
      </c>
      <c r="D33" s="191"/>
      <c r="E33" s="192" t="s">
        <v>367</v>
      </c>
      <c r="F33" s="186"/>
      <c r="G33" s="190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</row>
    <row r="34" spans="2:57" ht="17" x14ac:dyDescent="0.15">
      <c r="B34" s="1188"/>
      <c r="C34" s="180" t="s">
        <v>368</v>
      </c>
      <c r="D34" s="180"/>
      <c r="E34" s="185" t="s">
        <v>369</v>
      </c>
      <c r="F34" s="186" t="s">
        <v>385</v>
      </c>
      <c r="G34" s="190"/>
      <c r="H34" s="193">
        <f>H32*H33</f>
        <v>0</v>
      </c>
      <c r="I34" s="193">
        <f t="shared" ref="I34:BE34" si="9">I32*I33</f>
        <v>0</v>
      </c>
      <c r="J34" s="193">
        <f t="shared" si="9"/>
        <v>0</v>
      </c>
      <c r="K34" s="193">
        <f t="shared" si="9"/>
        <v>0</v>
      </c>
      <c r="L34" s="193">
        <f t="shared" si="9"/>
        <v>0</v>
      </c>
      <c r="M34" s="193">
        <f t="shared" si="9"/>
        <v>0</v>
      </c>
      <c r="N34" s="193">
        <f t="shared" si="9"/>
        <v>0</v>
      </c>
      <c r="O34" s="193">
        <f t="shared" si="9"/>
        <v>0</v>
      </c>
      <c r="P34" s="193">
        <f t="shared" si="9"/>
        <v>0</v>
      </c>
      <c r="Q34" s="193">
        <f t="shared" si="9"/>
        <v>0</v>
      </c>
      <c r="R34" s="193">
        <f t="shared" si="9"/>
        <v>0</v>
      </c>
      <c r="S34" s="193">
        <f t="shared" si="9"/>
        <v>0</v>
      </c>
      <c r="T34" s="193">
        <f t="shared" si="9"/>
        <v>0</v>
      </c>
      <c r="U34" s="193">
        <f t="shared" si="9"/>
        <v>0</v>
      </c>
      <c r="V34" s="193">
        <f t="shared" si="9"/>
        <v>0</v>
      </c>
      <c r="W34" s="193">
        <f t="shared" si="9"/>
        <v>0</v>
      </c>
      <c r="X34" s="193">
        <f t="shared" si="9"/>
        <v>0</v>
      </c>
      <c r="Y34" s="193">
        <f t="shared" si="9"/>
        <v>0</v>
      </c>
      <c r="Z34" s="193">
        <f t="shared" si="9"/>
        <v>0</v>
      </c>
      <c r="AA34" s="193">
        <f t="shared" si="9"/>
        <v>0</v>
      </c>
      <c r="AB34" s="193">
        <f t="shared" si="9"/>
        <v>0</v>
      </c>
      <c r="AC34" s="193">
        <f t="shared" si="9"/>
        <v>0</v>
      </c>
      <c r="AD34" s="193">
        <f t="shared" si="9"/>
        <v>0</v>
      </c>
      <c r="AE34" s="193">
        <f t="shared" si="9"/>
        <v>0</v>
      </c>
      <c r="AF34" s="193">
        <f t="shared" si="9"/>
        <v>0</v>
      </c>
      <c r="AG34" s="193">
        <f t="shared" si="9"/>
        <v>0</v>
      </c>
      <c r="AH34" s="193">
        <f t="shared" si="9"/>
        <v>0</v>
      </c>
      <c r="AI34" s="193">
        <f t="shared" si="9"/>
        <v>0</v>
      </c>
      <c r="AJ34" s="193">
        <f t="shared" si="9"/>
        <v>0</v>
      </c>
      <c r="AK34" s="193">
        <f t="shared" si="9"/>
        <v>0</v>
      </c>
      <c r="AL34" s="193">
        <f t="shared" si="9"/>
        <v>0</v>
      </c>
      <c r="AM34" s="193">
        <f t="shared" si="9"/>
        <v>0</v>
      </c>
      <c r="AN34" s="193">
        <f t="shared" si="9"/>
        <v>0</v>
      </c>
      <c r="AO34" s="193">
        <f t="shared" si="9"/>
        <v>0</v>
      </c>
      <c r="AP34" s="193">
        <f t="shared" si="9"/>
        <v>0</v>
      </c>
      <c r="AQ34" s="193">
        <f t="shared" si="9"/>
        <v>0</v>
      </c>
      <c r="AR34" s="193">
        <f t="shared" si="9"/>
        <v>0</v>
      </c>
      <c r="AS34" s="193">
        <f t="shared" si="9"/>
        <v>0</v>
      </c>
      <c r="AT34" s="193">
        <f t="shared" si="9"/>
        <v>0</v>
      </c>
      <c r="AU34" s="193">
        <f t="shared" si="9"/>
        <v>0</v>
      </c>
      <c r="AV34" s="193">
        <f t="shared" si="9"/>
        <v>0</v>
      </c>
      <c r="AW34" s="193">
        <f t="shared" si="9"/>
        <v>0</v>
      </c>
      <c r="AX34" s="193">
        <f t="shared" si="9"/>
        <v>0</v>
      </c>
      <c r="AY34" s="193">
        <f t="shared" si="9"/>
        <v>0</v>
      </c>
      <c r="AZ34" s="193">
        <f t="shared" si="9"/>
        <v>0</v>
      </c>
      <c r="BA34" s="193">
        <f t="shared" si="9"/>
        <v>0</v>
      </c>
      <c r="BB34" s="193">
        <f t="shared" si="9"/>
        <v>0</v>
      </c>
      <c r="BC34" s="193">
        <f t="shared" si="9"/>
        <v>0</v>
      </c>
      <c r="BD34" s="193">
        <f t="shared" si="9"/>
        <v>0</v>
      </c>
      <c r="BE34" s="193">
        <f t="shared" si="9"/>
        <v>0</v>
      </c>
    </row>
    <row r="35" spans="2:57" x14ac:dyDescent="0.15">
      <c r="B35" s="1186">
        <f>B31+1</f>
        <v>17</v>
      </c>
      <c r="C35" s="180" t="s">
        <v>694</v>
      </c>
      <c r="D35" s="180"/>
      <c r="E35" s="185" t="s">
        <v>272</v>
      </c>
      <c r="F35" s="186" t="s">
        <v>689</v>
      </c>
      <c r="G35" s="283">
        <v>12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</row>
    <row r="36" spans="2:57" x14ac:dyDescent="0.15">
      <c r="B36" s="1187"/>
      <c r="C36" s="180" t="s">
        <v>695</v>
      </c>
      <c r="D36" s="180"/>
      <c r="E36" s="181" t="s">
        <v>692</v>
      </c>
      <c r="F36" s="186" t="s">
        <v>690</v>
      </c>
      <c r="G36" s="283">
        <v>22</v>
      </c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</row>
    <row r="37" spans="2:57" x14ac:dyDescent="0.15">
      <c r="B37" s="1187"/>
      <c r="C37" s="180" t="s">
        <v>696</v>
      </c>
      <c r="D37" s="180"/>
      <c r="E37" s="181" t="s">
        <v>693</v>
      </c>
      <c r="F37" s="186" t="s">
        <v>691</v>
      </c>
      <c r="G37" s="283">
        <v>3</v>
      </c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  <c r="AK37" s="598"/>
      <c r="AL37" s="598"/>
      <c r="AM37" s="598"/>
      <c r="AN37" s="598"/>
      <c r="AO37" s="598"/>
      <c r="AP37" s="598"/>
      <c r="AQ37" s="598"/>
      <c r="AR37" s="598"/>
      <c r="AS37" s="598"/>
      <c r="AT37" s="598"/>
      <c r="AU37" s="598"/>
      <c r="AV37" s="598"/>
      <c r="AW37" s="598"/>
      <c r="AX37" s="598"/>
      <c r="AY37" s="598"/>
      <c r="AZ37" s="598"/>
      <c r="BA37" s="598"/>
      <c r="BB37" s="598"/>
      <c r="BC37" s="598"/>
      <c r="BD37" s="598"/>
      <c r="BE37" s="598"/>
    </row>
    <row r="38" spans="2:57" ht="17" x14ac:dyDescent="0.15">
      <c r="B38" s="1188"/>
      <c r="C38" s="180" t="s">
        <v>371</v>
      </c>
      <c r="D38" s="180"/>
      <c r="E38" s="185" t="s">
        <v>362</v>
      </c>
      <c r="F38" s="186" t="s">
        <v>386</v>
      </c>
      <c r="G38" s="187">
        <f>SUM(H38:BE38)</f>
        <v>0</v>
      </c>
      <c r="H38" s="194">
        <f>H31*((H35*H36*H37)/($G$35*$G$36*$G$37))</f>
        <v>0</v>
      </c>
      <c r="I38" s="194">
        <f t="shared" ref="I38:BE38" si="10">I31*((I35*I36*I37)/($G$35*$G$36*$G$37))</f>
        <v>0</v>
      </c>
      <c r="J38" s="194">
        <f t="shared" si="10"/>
        <v>0</v>
      </c>
      <c r="K38" s="194">
        <f t="shared" si="10"/>
        <v>0</v>
      </c>
      <c r="L38" s="194">
        <f t="shared" si="10"/>
        <v>0</v>
      </c>
      <c r="M38" s="194">
        <f t="shared" si="10"/>
        <v>0</v>
      </c>
      <c r="N38" s="194">
        <f t="shared" si="10"/>
        <v>0</v>
      </c>
      <c r="O38" s="194">
        <f t="shared" si="10"/>
        <v>0</v>
      </c>
      <c r="P38" s="194">
        <f t="shared" si="10"/>
        <v>0</v>
      </c>
      <c r="Q38" s="194">
        <f t="shared" si="10"/>
        <v>0</v>
      </c>
      <c r="R38" s="194">
        <f t="shared" si="10"/>
        <v>0</v>
      </c>
      <c r="S38" s="194">
        <f t="shared" si="10"/>
        <v>0</v>
      </c>
      <c r="T38" s="194">
        <f t="shared" si="10"/>
        <v>0</v>
      </c>
      <c r="U38" s="194">
        <f t="shared" si="10"/>
        <v>0</v>
      </c>
      <c r="V38" s="194">
        <f t="shared" si="10"/>
        <v>0</v>
      </c>
      <c r="W38" s="194">
        <f t="shared" si="10"/>
        <v>0</v>
      </c>
      <c r="X38" s="194">
        <f t="shared" si="10"/>
        <v>0</v>
      </c>
      <c r="Y38" s="194">
        <f t="shared" si="10"/>
        <v>0</v>
      </c>
      <c r="Z38" s="194">
        <f t="shared" si="10"/>
        <v>0</v>
      </c>
      <c r="AA38" s="194">
        <f t="shared" si="10"/>
        <v>0</v>
      </c>
      <c r="AB38" s="194">
        <f t="shared" si="10"/>
        <v>0</v>
      </c>
      <c r="AC38" s="194">
        <f t="shared" si="10"/>
        <v>0</v>
      </c>
      <c r="AD38" s="194">
        <f t="shared" si="10"/>
        <v>0</v>
      </c>
      <c r="AE38" s="194">
        <f t="shared" si="10"/>
        <v>0</v>
      </c>
      <c r="AF38" s="194">
        <f t="shared" si="10"/>
        <v>0</v>
      </c>
      <c r="AG38" s="194">
        <f t="shared" si="10"/>
        <v>0</v>
      </c>
      <c r="AH38" s="194">
        <f t="shared" si="10"/>
        <v>0</v>
      </c>
      <c r="AI38" s="194">
        <f t="shared" si="10"/>
        <v>0</v>
      </c>
      <c r="AJ38" s="194">
        <f t="shared" si="10"/>
        <v>0</v>
      </c>
      <c r="AK38" s="194">
        <f t="shared" si="10"/>
        <v>0</v>
      </c>
      <c r="AL38" s="194">
        <f t="shared" si="10"/>
        <v>0</v>
      </c>
      <c r="AM38" s="194">
        <f t="shared" si="10"/>
        <v>0</v>
      </c>
      <c r="AN38" s="194">
        <f t="shared" si="10"/>
        <v>0</v>
      </c>
      <c r="AO38" s="194">
        <f t="shared" si="10"/>
        <v>0</v>
      </c>
      <c r="AP38" s="194">
        <f t="shared" si="10"/>
        <v>0</v>
      </c>
      <c r="AQ38" s="194">
        <f t="shared" si="10"/>
        <v>0</v>
      </c>
      <c r="AR38" s="194">
        <f t="shared" si="10"/>
        <v>0</v>
      </c>
      <c r="AS38" s="194">
        <f t="shared" si="10"/>
        <v>0</v>
      </c>
      <c r="AT38" s="194">
        <f t="shared" si="10"/>
        <v>0</v>
      </c>
      <c r="AU38" s="194">
        <f t="shared" si="10"/>
        <v>0</v>
      </c>
      <c r="AV38" s="194">
        <f t="shared" si="10"/>
        <v>0</v>
      </c>
      <c r="AW38" s="194">
        <f t="shared" si="10"/>
        <v>0</v>
      </c>
      <c r="AX38" s="194">
        <f t="shared" si="10"/>
        <v>0</v>
      </c>
      <c r="AY38" s="194">
        <f t="shared" si="10"/>
        <v>0</v>
      </c>
      <c r="AZ38" s="194">
        <f t="shared" si="10"/>
        <v>0</v>
      </c>
      <c r="BA38" s="194">
        <f t="shared" si="10"/>
        <v>0</v>
      </c>
      <c r="BB38" s="194">
        <f t="shared" si="10"/>
        <v>0</v>
      </c>
      <c r="BC38" s="194">
        <f t="shared" si="10"/>
        <v>0</v>
      </c>
      <c r="BD38" s="194">
        <f t="shared" si="10"/>
        <v>0</v>
      </c>
      <c r="BE38" s="194">
        <f t="shared" si="10"/>
        <v>0</v>
      </c>
    </row>
    <row r="39" spans="2:57" ht="17" x14ac:dyDescent="0.15">
      <c r="B39" s="175">
        <f>B34+1</f>
        <v>1</v>
      </c>
      <c r="C39" s="180" t="s">
        <v>373</v>
      </c>
      <c r="D39" s="180"/>
      <c r="E39" s="180"/>
      <c r="F39" s="186" t="s">
        <v>387</v>
      </c>
      <c r="G39" s="190" t="str">
        <f>IF(LARGE(H39:BE39,1)&gt;1,"ERRO","")</f>
        <v/>
      </c>
      <c r="H39" s="194">
        <f>IFERROR(H38/H31,0)</f>
        <v>0</v>
      </c>
      <c r="I39" s="194">
        <f t="shared" ref="I39:BE39" si="11">IFERROR(I38/I31,0)</f>
        <v>0</v>
      </c>
      <c r="J39" s="194">
        <f t="shared" si="11"/>
        <v>0</v>
      </c>
      <c r="K39" s="194">
        <f t="shared" si="11"/>
        <v>0</v>
      </c>
      <c r="L39" s="194">
        <f t="shared" si="11"/>
        <v>0</v>
      </c>
      <c r="M39" s="194">
        <f t="shared" si="11"/>
        <v>0</v>
      </c>
      <c r="N39" s="194">
        <f t="shared" si="11"/>
        <v>0</v>
      </c>
      <c r="O39" s="194">
        <f t="shared" si="11"/>
        <v>0</v>
      </c>
      <c r="P39" s="194">
        <f t="shared" si="11"/>
        <v>0</v>
      </c>
      <c r="Q39" s="194">
        <f t="shared" si="11"/>
        <v>0</v>
      </c>
      <c r="R39" s="194">
        <f t="shared" si="11"/>
        <v>0</v>
      </c>
      <c r="S39" s="194">
        <f t="shared" si="11"/>
        <v>0</v>
      </c>
      <c r="T39" s="194">
        <f t="shared" si="11"/>
        <v>0</v>
      </c>
      <c r="U39" s="194">
        <f t="shared" si="11"/>
        <v>0</v>
      </c>
      <c r="V39" s="194">
        <f t="shared" si="11"/>
        <v>0</v>
      </c>
      <c r="W39" s="194">
        <f t="shared" si="11"/>
        <v>0</v>
      </c>
      <c r="X39" s="194">
        <f t="shared" si="11"/>
        <v>0</v>
      </c>
      <c r="Y39" s="194">
        <f t="shared" si="11"/>
        <v>0</v>
      </c>
      <c r="Z39" s="194">
        <f t="shared" si="11"/>
        <v>0</v>
      </c>
      <c r="AA39" s="194">
        <f t="shared" si="11"/>
        <v>0</v>
      </c>
      <c r="AB39" s="194">
        <f t="shared" si="11"/>
        <v>0</v>
      </c>
      <c r="AC39" s="194">
        <f t="shared" si="11"/>
        <v>0</v>
      </c>
      <c r="AD39" s="194">
        <f t="shared" si="11"/>
        <v>0</v>
      </c>
      <c r="AE39" s="194">
        <f t="shared" si="11"/>
        <v>0</v>
      </c>
      <c r="AF39" s="194">
        <f t="shared" si="11"/>
        <v>0</v>
      </c>
      <c r="AG39" s="194">
        <f t="shared" si="11"/>
        <v>0</v>
      </c>
      <c r="AH39" s="194">
        <f t="shared" si="11"/>
        <v>0</v>
      </c>
      <c r="AI39" s="194">
        <f t="shared" si="11"/>
        <v>0</v>
      </c>
      <c r="AJ39" s="194">
        <f t="shared" si="11"/>
        <v>0</v>
      </c>
      <c r="AK39" s="194">
        <f t="shared" si="11"/>
        <v>0</v>
      </c>
      <c r="AL39" s="194">
        <f t="shared" si="11"/>
        <v>0</v>
      </c>
      <c r="AM39" s="194">
        <f t="shared" si="11"/>
        <v>0</v>
      </c>
      <c r="AN39" s="194">
        <f t="shared" si="11"/>
        <v>0</v>
      </c>
      <c r="AO39" s="194">
        <f t="shared" si="11"/>
        <v>0</v>
      </c>
      <c r="AP39" s="194">
        <f t="shared" si="11"/>
        <v>0</v>
      </c>
      <c r="AQ39" s="194">
        <f t="shared" si="11"/>
        <v>0</v>
      </c>
      <c r="AR39" s="194">
        <f t="shared" si="11"/>
        <v>0</v>
      </c>
      <c r="AS39" s="194">
        <f t="shared" si="11"/>
        <v>0</v>
      </c>
      <c r="AT39" s="194">
        <f t="shared" si="11"/>
        <v>0</v>
      </c>
      <c r="AU39" s="194">
        <f t="shared" si="11"/>
        <v>0</v>
      </c>
      <c r="AV39" s="194">
        <f t="shared" si="11"/>
        <v>0</v>
      </c>
      <c r="AW39" s="194">
        <f t="shared" si="11"/>
        <v>0</v>
      </c>
      <c r="AX39" s="194">
        <f t="shared" si="11"/>
        <v>0</v>
      </c>
      <c r="AY39" s="194">
        <f t="shared" si="11"/>
        <v>0</v>
      </c>
      <c r="AZ39" s="194">
        <f t="shared" si="11"/>
        <v>0</v>
      </c>
      <c r="BA39" s="194">
        <f t="shared" si="11"/>
        <v>0</v>
      </c>
      <c r="BB39" s="194">
        <f t="shared" si="11"/>
        <v>0</v>
      </c>
      <c r="BC39" s="194">
        <f t="shared" si="11"/>
        <v>0</v>
      </c>
      <c r="BD39" s="194">
        <f t="shared" si="11"/>
        <v>0</v>
      </c>
      <c r="BE39" s="194">
        <f t="shared" si="11"/>
        <v>0</v>
      </c>
    </row>
    <row r="40" spans="2:57" ht="17" x14ac:dyDescent="0.15">
      <c r="B40" s="175">
        <f>B39+1</f>
        <v>2</v>
      </c>
      <c r="C40" s="180" t="s">
        <v>375</v>
      </c>
      <c r="D40" s="180"/>
      <c r="E40" s="185" t="s">
        <v>376</v>
      </c>
      <c r="F40" s="186" t="s">
        <v>388</v>
      </c>
      <c r="G40" s="195">
        <f>SUM(H40:BE40)</f>
        <v>0</v>
      </c>
      <c r="H40" s="193">
        <f>H31*H34/1000</f>
        <v>0</v>
      </c>
      <c r="I40" s="193">
        <f t="shared" ref="I40:BE40" si="12">I31*I34/1000</f>
        <v>0</v>
      </c>
      <c r="J40" s="193">
        <f t="shared" si="12"/>
        <v>0</v>
      </c>
      <c r="K40" s="193">
        <f t="shared" si="12"/>
        <v>0</v>
      </c>
      <c r="L40" s="193">
        <f t="shared" si="12"/>
        <v>0</v>
      </c>
      <c r="M40" s="193">
        <f t="shared" si="12"/>
        <v>0</v>
      </c>
      <c r="N40" s="193">
        <f t="shared" si="12"/>
        <v>0</v>
      </c>
      <c r="O40" s="193">
        <f t="shared" si="12"/>
        <v>0</v>
      </c>
      <c r="P40" s="193">
        <f t="shared" si="12"/>
        <v>0</v>
      </c>
      <c r="Q40" s="193">
        <f t="shared" si="12"/>
        <v>0</v>
      </c>
      <c r="R40" s="193">
        <f t="shared" si="12"/>
        <v>0</v>
      </c>
      <c r="S40" s="193">
        <f t="shared" si="12"/>
        <v>0</v>
      </c>
      <c r="T40" s="193">
        <f t="shared" si="12"/>
        <v>0</v>
      </c>
      <c r="U40" s="193">
        <f t="shared" si="12"/>
        <v>0</v>
      </c>
      <c r="V40" s="193">
        <f t="shared" si="12"/>
        <v>0</v>
      </c>
      <c r="W40" s="193">
        <f t="shared" si="12"/>
        <v>0</v>
      </c>
      <c r="X40" s="193">
        <f t="shared" si="12"/>
        <v>0</v>
      </c>
      <c r="Y40" s="193">
        <f t="shared" si="12"/>
        <v>0</v>
      </c>
      <c r="Z40" s="193">
        <f t="shared" si="12"/>
        <v>0</v>
      </c>
      <c r="AA40" s="193">
        <f t="shared" si="12"/>
        <v>0</v>
      </c>
      <c r="AB40" s="193">
        <f t="shared" si="12"/>
        <v>0</v>
      </c>
      <c r="AC40" s="193">
        <f t="shared" si="12"/>
        <v>0</v>
      </c>
      <c r="AD40" s="193">
        <f t="shared" si="12"/>
        <v>0</v>
      </c>
      <c r="AE40" s="193">
        <f t="shared" si="12"/>
        <v>0</v>
      </c>
      <c r="AF40" s="193">
        <f t="shared" si="12"/>
        <v>0</v>
      </c>
      <c r="AG40" s="193">
        <f t="shared" si="12"/>
        <v>0</v>
      </c>
      <c r="AH40" s="193">
        <f t="shared" si="12"/>
        <v>0</v>
      </c>
      <c r="AI40" s="193">
        <f t="shared" si="12"/>
        <v>0</v>
      </c>
      <c r="AJ40" s="193">
        <f t="shared" si="12"/>
        <v>0</v>
      </c>
      <c r="AK40" s="193">
        <f t="shared" si="12"/>
        <v>0</v>
      </c>
      <c r="AL40" s="193">
        <f t="shared" si="12"/>
        <v>0</v>
      </c>
      <c r="AM40" s="193">
        <f t="shared" si="12"/>
        <v>0</v>
      </c>
      <c r="AN40" s="193">
        <f t="shared" si="12"/>
        <v>0</v>
      </c>
      <c r="AO40" s="193">
        <f t="shared" si="12"/>
        <v>0</v>
      </c>
      <c r="AP40" s="193">
        <f t="shared" si="12"/>
        <v>0</v>
      </c>
      <c r="AQ40" s="193">
        <f t="shared" si="12"/>
        <v>0</v>
      </c>
      <c r="AR40" s="193">
        <f t="shared" si="12"/>
        <v>0</v>
      </c>
      <c r="AS40" s="193">
        <f t="shared" si="12"/>
        <v>0</v>
      </c>
      <c r="AT40" s="193">
        <f t="shared" si="12"/>
        <v>0</v>
      </c>
      <c r="AU40" s="193">
        <f t="shared" si="12"/>
        <v>0</v>
      </c>
      <c r="AV40" s="193">
        <f t="shared" si="12"/>
        <v>0</v>
      </c>
      <c r="AW40" s="193">
        <f t="shared" si="12"/>
        <v>0</v>
      </c>
      <c r="AX40" s="193">
        <f t="shared" si="12"/>
        <v>0</v>
      </c>
      <c r="AY40" s="193">
        <f t="shared" si="12"/>
        <v>0</v>
      </c>
      <c r="AZ40" s="193">
        <f t="shared" si="12"/>
        <v>0</v>
      </c>
      <c r="BA40" s="193">
        <f t="shared" si="12"/>
        <v>0</v>
      </c>
      <c r="BB40" s="193">
        <f t="shared" si="12"/>
        <v>0</v>
      </c>
      <c r="BC40" s="193">
        <f t="shared" si="12"/>
        <v>0</v>
      </c>
      <c r="BD40" s="193">
        <f t="shared" si="12"/>
        <v>0</v>
      </c>
      <c r="BE40" s="193">
        <f t="shared" si="12"/>
        <v>0</v>
      </c>
    </row>
    <row r="41" spans="2:57" ht="17" x14ac:dyDescent="0.15">
      <c r="B41" s="175">
        <f>B40+1</f>
        <v>3</v>
      </c>
      <c r="C41" s="180" t="s">
        <v>378</v>
      </c>
      <c r="D41" s="180"/>
      <c r="E41" s="181" t="s">
        <v>362</v>
      </c>
      <c r="F41" s="186" t="s">
        <v>389</v>
      </c>
      <c r="G41" s="196">
        <f>SUM(H41:BE41)</f>
        <v>0</v>
      </c>
      <c r="H41" s="197">
        <f>H31*H39</f>
        <v>0</v>
      </c>
      <c r="I41" s="197">
        <f t="shared" ref="I41:BE41" si="13">I31*I39</f>
        <v>0</v>
      </c>
      <c r="J41" s="197">
        <f t="shared" si="13"/>
        <v>0</v>
      </c>
      <c r="K41" s="197">
        <f t="shared" si="13"/>
        <v>0</v>
      </c>
      <c r="L41" s="197">
        <f t="shared" si="13"/>
        <v>0</v>
      </c>
      <c r="M41" s="197">
        <f t="shared" si="13"/>
        <v>0</v>
      </c>
      <c r="N41" s="197">
        <f t="shared" si="13"/>
        <v>0</v>
      </c>
      <c r="O41" s="197">
        <f t="shared" si="13"/>
        <v>0</v>
      </c>
      <c r="P41" s="197">
        <f t="shared" si="13"/>
        <v>0</v>
      </c>
      <c r="Q41" s="197">
        <f t="shared" si="13"/>
        <v>0</v>
      </c>
      <c r="R41" s="197">
        <f t="shared" si="13"/>
        <v>0</v>
      </c>
      <c r="S41" s="197">
        <f t="shared" si="13"/>
        <v>0</v>
      </c>
      <c r="T41" s="197">
        <f t="shared" si="13"/>
        <v>0</v>
      </c>
      <c r="U41" s="197">
        <f t="shared" si="13"/>
        <v>0</v>
      </c>
      <c r="V41" s="197">
        <f t="shared" si="13"/>
        <v>0</v>
      </c>
      <c r="W41" s="197">
        <f t="shared" si="13"/>
        <v>0</v>
      </c>
      <c r="X41" s="197">
        <f t="shared" si="13"/>
        <v>0</v>
      </c>
      <c r="Y41" s="197">
        <f t="shared" si="13"/>
        <v>0</v>
      </c>
      <c r="Z41" s="197">
        <f t="shared" si="13"/>
        <v>0</v>
      </c>
      <c r="AA41" s="197">
        <f t="shared" si="13"/>
        <v>0</v>
      </c>
      <c r="AB41" s="197">
        <f t="shared" si="13"/>
        <v>0</v>
      </c>
      <c r="AC41" s="197">
        <f t="shared" si="13"/>
        <v>0</v>
      </c>
      <c r="AD41" s="197">
        <f t="shared" si="13"/>
        <v>0</v>
      </c>
      <c r="AE41" s="197">
        <f t="shared" si="13"/>
        <v>0</v>
      </c>
      <c r="AF41" s="197">
        <f t="shared" si="13"/>
        <v>0</v>
      </c>
      <c r="AG41" s="197">
        <f t="shared" si="13"/>
        <v>0</v>
      </c>
      <c r="AH41" s="197">
        <f t="shared" si="13"/>
        <v>0</v>
      </c>
      <c r="AI41" s="197">
        <f t="shared" si="13"/>
        <v>0</v>
      </c>
      <c r="AJ41" s="197">
        <f t="shared" si="13"/>
        <v>0</v>
      </c>
      <c r="AK41" s="197">
        <f t="shared" si="13"/>
        <v>0</v>
      </c>
      <c r="AL41" s="197">
        <f t="shared" si="13"/>
        <v>0</v>
      </c>
      <c r="AM41" s="197">
        <f t="shared" si="13"/>
        <v>0</v>
      </c>
      <c r="AN41" s="197">
        <f t="shared" si="13"/>
        <v>0</v>
      </c>
      <c r="AO41" s="197">
        <f t="shared" si="13"/>
        <v>0</v>
      </c>
      <c r="AP41" s="197">
        <f t="shared" si="13"/>
        <v>0</v>
      </c>
      <c r="AQ41" s="197">
        <f t="shared" si="13"/>
        <v>0</v>
      </c>
      <c r="AR41" s="197">
        <f t="shared" si="13"/>
        <v>0</v>
      </c>
      <c r="AS41" s="197">
        <f t="shared" si="13"/>
        <v>0</v>
      </c>
      <c r="AT41" s="197">
        <f t="shared" si="13"/>
        <v>0</v>
      </c>
      <c r="AU41" s="197">
        <f t="shared" si="13"/>
        <v>0</v>
      </c>
      <c r="AV41" s="197">
        <f t="shared" si="13"/>
        <v>0</v>
      </c>
      <c r="AW41" s="197">
        <f t="shared" si="13"/>
        <v>0</v>
      </c>
      <c r="AX41" s="197">
        <f t="shared" si="13"/>
        <v>0</v>
      </c>
      <c r="AY41" s="197">
        <f t="shared" si="13"/>
        <v>0</v>
      </c>
      <c r="AZ41" s="197">
        <f t="shared" si="13"/>
        <v>0</v>
      </c>
      <c r="BA41" s="197">
        <f t="shared" si="13"/>
        <v>0</v>
      </c>
      <c r="BB41" s="197">
        <f t="shared" si="13"/>
        <v>0</v>
      </c>
      <c r="BC41" s="197">
        <f t="shared" si="13"/>
        <v>0</v>
      </c>
      <c r="BD41" s="197">
        <f t="shared" si="13"/>
        <v>0</v>
      </c>
      <c r="BE41" s="197">
        <f t="shared" si="13"/>
        <v>0</v>
      </c>
    </row>
    <row r="43" spans="2:57" x14ac:dyDescent="0.15">
      <c r="B43" s="1173" t="s">
        <v>852</v>
      </c>
      <c r="C43" s="1173"/>
      <c r="D43" s="1173"/>
      <c r="E43" s="1173"/>
      <c r="F43" s="1173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</row>
    <row r="44" spans="2:57" s="376" customFormat="1" x14ac:dyDescent="0.15">
      <c r="B44" s="175"/>
      <c r="C44" s="200"/>
      <c r="D44" s="200"/>
      <c r="E44" s="200"/>
      <c r="F44" s="198"/>
      <c r="G44" s="178" t="s">
        <v>31</v>
      </c>
      <c r="H44" s="179" t="s">
        <v>450</v>
      </c>
      <c r="I44" s="179" t="s">
        <v>451</v>
      </c>
      <c r="J44" s="179" t="s">
        <v>452</v>
      </c>
      <c r="K44" s="179" t="s">
        <v>453</v>
      </c>
      <c r="L44" s="179" t="s">
        <v>454</v>
      </c>
      <c r="M44" s="179" t="s">
        <v>455</v>
      </c>
      <c r="N44" s="179" t="s">
        <v>456</v>
      </c>
      <c r="O44" s="179" t="s">
        <v>457</v>
      </c>
      <c r="P44" s="179" t="s">
        <v>458</v>
      </c>
      <c r="Q44" s="179" t="s">
        <v>459</v>
      </c>
      <c r="R44" s="179" t="s">
        <v>460</v>
      </c>
      <c r="S44" s="179" t="s">
        <v>461</v>
      </c>
      <c r="T44" s="179" t="s">
        <v>462</v>
      </c>
      <c r="U44" s="179" t="s">
        <v>463</v>
      </c>
      <c r="V44" s="179" t="s">
        <v>464</v>
      </c>
      <c r="W44" s="179" t="s">
        <v>465</v>
      </c>
      <c r="X44" s="179" t="s">
        <v>466</v>
      </c>
      <c r="Y44" s="179" t="s">
        <v>467</v>
      </c>
      <c r="Z44" s="179" t="s">
        <v>468</v>
      </c>
      <c r="AA44" s="179" t="s">
        <v>469</v>
      </c>
      <c r="AB44" s="179" t="s">
        <v>470</v>
      </c>
      <c r="AC44" s="179" t="s">
        <v>471</v>
      </c>
      <c r="AD44" s="179" t="s">
        <v>472</v>
      </c>
      <c r="AE44" s="179" t="s">
        <v>473</v>
      </c>
      <c r="AF44" s="179" t="s">
        <v>474</v>
      </c>
      <c r="AG44" s="179" t="s">
        <v>475</v>
      </c>
      <c r="AH44" s="179" t="s">
        <v>476</v>
      </c>
      <c r="AI44" s="179" t="s">
        <v>477</v>
      </c>
      <c r="AJ44" s="179" t="s">
        <v>478</v>
      </c>
      <c r="AK44" s="179" t="s">
        <v>479</v>
      </c>
      <c r="AL44" s="179" t="s">
        <v>480</v>
      </c>
      <c r="AM44" s="179" t="s">
        <v>481</v>
      </c>
      <c r="AN44" s="179" t="s">
        <v>482</v>
      </c>
      <c r="AO44" s="179" t="s">
        <v>483</v>
      </c>
      <c r="AP44" s="179" t="s">
        <v>484</v>
      </c>
      <c r="AQ44" s="179" t="s">
        <v>485</v>
      </c>
      <c r="AR44" s="179" t="s">
        <v>486</v>
      </c>
      <c r="AS44" s="179" t="s">
        <v>487</v>
      </c>
      <c r="AT44" s="179" t="s">
        <v>488</v>
      </c>
      <c r="AU44" s="179" t="s">
        <v>489</v>
      </c>
      <c r="AV44" s="179" t="s">
        <v>490</v>
      </c>
      <c r="AW44" s="179" t="s">
        <v>491</v>
      </c>
      <c r="AX44" s="179" t="s">
        <v>492</v>
      </c>
      <c r="AY44" s="179" t="s">
        <v>493</v>
      </c>
      <c r="AZ44" s="179" t="s">
        <v>494</v>
      </c>
      <c r="BA44" s="179" t="s">
        <v>495</v>
      </c>
      <c r="BB44" s="179" t="s">
        <v>496</v>
      </c>
      <c r="BC44" s="179" t="s">
        <v>497</v>
      </c>
      <c r="BD44" s="179" t="s">
        <v>498</v>
      </c>
      <c r="BE44" s="179" t="s">
        <v>499</v>
      </c>
    </row>
    <row r="45" spans="2:57" ht="17" x14ac:dyDescent="0.15">
      <c r="B45" s="175">
        <f>B41+1</f>
        <v>4</v>
      </c>
      <c r="C45" s="201" t="s">
        <v>211</v>
      </c>
      <c r="D45" s="201"/>
      <c r="E45" s="202" t="s">
        <v>362</v>
      </c>
      <c r="F45" s="186" t="s">
        <v>390</v>
      </c>
      <c r="G45" s="196">
        <f>SUM(H45:BE45)</f>
        <v>0</v>
      </c>
      <c r="H45" s="193">
        <f>H21-H41</f>
        <v>0</v>
      </c>
      <c r="I45" s="193">
        <f t="shared" ref="I45:BE45" si="14">I21-I41</f>
        <v>0</v>
      </c>
      <c r="J45" s="193">
        <f t="shared" si="14"/>
        <v>0</v>
      </c>
      <c r="K45" s="193">
        <f t="shared" si="14"/>
        <v>0</v>
      </c>
      <c r="L45" s="193">
        <f t="shared" si="14"/>
        <v>0</v>
      </c>
      <c r="M45" s="193">
        <f t="shared" si="14"/>
        <v>0</v>
      </c>
      <c r="N45" s="193">
        <f t="shared" si="14"/>
        <v>0</v>
      </c>
      <c r="O45" s="193">
        <f t="shared" si="14"/>
        <v>0</v>
      </c>
      <c r="P45" s="193">
        <f t="shared" si="14"/>
        <v>0</v>
      </c>
      <c r="Q45" s="193">
        <f t="shared" si="14"/>
        <v>0</v>
      </c>
      <c r="R45" s="193">
        <f t="shared" si="14"/>
        <v>0</v>
      </c>
      <c r="S45" s="193">
        <f t="shared" si="14"/>
        <v>0</v>
      </c>
      <c r="T45" s="193">
        <f t="shared" si="14"/>
        <v>0</v>
      </c>
      <c r="U45" s="193">
        <f t="shared" si="14"/>
        <v>0</v>
      </c>
      <c r="V45" s="193">
        <f t="shared" si="14"/>
        <v>0</v>
      </c>
      <c r="W45" s="193">
        <f t="shared" si="14"/>
        <v>0</v>
      </c>
      <c r="X45" s="193">
        <f t="shared" si="14"/>
        <v>0</v>
      </c>
      <c r="Y45" s="193">
        <f t="shared" si="14"/>
        <v>0</v>
      </c>
      <c r="Z45" s="193">
        <f t="shared" si="14"/>
        <v>0</v>
      </c>
      <c r="AA45" s="193">
        <f t="shared" si="14"/>
        <v>0</v>
      </c>
      <c r="AB45" s="193">
        <f t="shared" si="14"/>
        <v>0</v>
      </c>
      <c r="AC45" s="193">
        <f t="shared" si="14"/>
        <v>0</v>
      </c>
      <c r="AD45" s="193">
        <f t="shared" si="14"/>
        <v>0</v>
      </c>
      <c r="AE45" s="193">
        <f t="shared" si="14"/>
        <v>0</v>
      </c>
      <c r="AF45" s="193">
        <f t="shared" si="14"/>
        <v>0</v>
      </c>
      <c r="AG45" s="193">
        <f t="shared" si="14"/>
        <v>0</v>
      </c>
      <c r="AH45" s="193">
        <f t="shared" si="14"/>
        <v>0</v>
      </c>
      <c r="AI45" s="193">
        <f t="shared" si="14"/>
        <v>0</v>
      </c>
      <c r="AJ45" s="193">
        <f t="shared" si="14"/>
        <v>0</v>
      </c>
      <c r="AK45" s="193">
        <f t="shared" si="14"/>
        <v>0</v>
      </c>
      <c r="AL45" s="193">
        <f t="shared" si="14"/>
        <v>0</v>
      </c>
      <c r="AM45" s="193">
        <f t="shared" si="14"/>
        <v>0</v>
      </c>
      <c r="AN45" s="193">
        <f t="shared" si="14"/>
        <v>0</v>
      </c>
      <c r="AO45" s="193">
        <f t="shared" si="14"/>
        <v>0</v>
      </c>
      <c r="AP45" s="193">
        <f t="shared" si="14"/>
        <v>0</v>
      </c>
      <c r="AQ45" s="193">
        <f t="shared" si="14"/>
        <v>0</v>
      </c>
      <c r="AR45" s="193">
        <f t="shared" si="14"/>
        <v>0</v>
      </c>
      <c r="AS45" s="193">
        <f t="shared" si="14"/>
        <v>0</v>
      </c>
      <c r="AT45" s="193">
        <f t="shared" si="14"/>
        <v>0</v>
      </c>
      <c r="AU45" s="193">
        <f t="shared" si="14"/>
        <v>0</v>
      </c>
      <c r="AV45" s="193">
        <f t="shared" si="14"/>
        <v>0</v>
      </c>
      <c r="AW45" s="193">
        <f t="shared" si="14"/>
        <v>0</v>
      </c>
      <c r="AX45" s="193">
        <f t="shared" si="14"/>
        <v>0</v>
      </c>
      <c r="AY45" s="193">
        <f t="shared" si="14"/>
        <v>0</v>
      </c>
      <c r="AZ45" s="193">
        <f t="shared" si="14"/>
        <v>0</v>
      </c>
      <c r="BA45" s="193">
        <f t="shared" si="14"/>
        <v>0</v>
      </c>
      <c r="BB45" s="193">
        <f t="shared" si="14"/>
        <v>0</v>
      </c>
      <c r="BC45" s="193">
        <f t="shared" si="14"/>
        <v>0</v>
      </c>
      <c r="BD45" s="193">
        <f t="shared" si="14"/>
        <v>0</v>
      </c>
      <c r="BE45" s="193">
        <f t="shared" si="14"/>
        <v>0</v>
      </c>
    </row>
    <row r="46" spans="2:57" ht="17" x14ac:dyDescent="0.15">
      <c r="B46" s="175">
        <f>B45+1</f>
        <v>5</v>
      </c>
      <c r="C46" s="203" t="s">
        <v>391</v>
      </c>
      <c r="D46" s="204">
        <f>Apoio!I39</f>
        <v>0</v>
      </c>
      <c r="E46" s="192" t="s">
        <v>3</v>
      </c>
      <c r="F46" s="186" t="s">
        <v>392</v>
      </c>
      <c r="G46" s="205">
        <f>IF(G21=0,0,G45/G21)</f>
        <v>0</v>
      </c>
      <c r="H46" s="206">
        <f>IFERROR(H45/H21,0)</f>
        <v>0</v>
      </c>
      <c r="I46" s="206">
        <f t="shared" ref="I46:BE46" si="15">IFERROR(I45/I21,0)</f>
        <v>0</v>
      </c>
      <c r="J46" s="206">
        <f t="shared" si="15"/>
        <v>0</v>
      </c>
      <c r="K46" s="206">
        <f t="shared" si="15"/>
        <v>0</v>
      </c>
      <c r="L46" s="206">
        <f t="shared" si="15"/>
        <v>0</v>
      </c>
      <c r="M46" s="206">
        <f t="shared" si="15"/>
        <v>0</v>
      </c>
      <c r="N46" s="206">
        <f t="shared" si="15"/>
        <v>0</v>
      </c>
      <c r="O46" s="206">
        <f t="shared" si="15"/>
        <v>0</v>
      </c>
      <c r="P46" s="206">
        <f t="shared" si="15"/>
        <v>0</v>
      </c>
      <c r="Q46" s="206">
        <f t="shared" si="15"/>
        <v>0</v>
      </c>
      <c r="R46" s="206">
        <f t="shared" si="15"/>
        <v>0</v>
      </c>
      <c r="S46" s="206">
        <f t="shared" si="15"/>
        <v>0</v>
      </c>
      <c r="T46" s="206">
        <f t="shared" si="15"/>
        <v>0</v>
      </c>
      <c r="U46" s="206">
        <f t="shared" si="15"/>
        <v>0</v>
      </c>
      <c r="V46" s="206">
        <f t="shared" si="15"/>
        <v>0</v>
      </c>
      <c r="W46" s="206">
        <f t="shared" si="15"/>
        <v>0</v>
      </c>
      <c r="X46" s="206">
        <f t="shared" si="15"/>
        <v>0</v>
      </c>
      <c r="Y46" s="206">
        <f t="shared" si="15"/>
        <v>0</v>
      </c>
      <c r="Z46" s="206">
        <f t="shared" si="15"/>
        <v>0</v>
      </c>
      <c r="AA46" s="206">
        <f t="shared" si="15"/>
        <v>0</v>
      </c>
      <c r="AB46" s="206">
        <f t="shared" si="15"/>
        <v>0</v>
      </c>
      <c r="AC46" s="206">
        <f t="shared" si="15"/>
        <v>0</v>
      </c>
      <c r="AD46" s="206">
        <f t="shared" si="15"/>
        <v>0</v>
      </c>
      <c r="AE46" s="206">
        <f t="shared" si="15"/>
        <v>0</v>
      </c>
      <c r="AF46" s="206">
        <f t="shared" si="15"/>
        <v>0</v>
      </c>
      <c r="AG46" s="206">
        <f t="shared" si="15"/>
        <v>0</v>
      </c>
      <c r="AH46" s="206">
        <f t="shared" si="15"/>
        <v>0</v>
      </c>
      <c r="AI46" s="206">
        <f t="shared" si="15"/>
        <v>0</v>
      </c>
      <c r="AJ46" s="206">
        <f t="shared" si="15"/>
        <v>0</v>
      </c>
      <c r="AK46" s="206">
        <f t="shared" si="15"/>
        <v>0</v>
      </c>
      <c r="AL46" s="206">
        <f t="shared" si="15"/>
        <v>0</v>
      </c>
      <c r="AM46" s="206">
        <f t="shared" si="15"/>
        <v>0</v>
      </c>
      <c r="AN46" s="206">
        <f t="shared" si="15"/>
        <v>0</v>
      </c>
      <c r="AO46" s="206">
        <f t="shared" si="15"/>
        <v>0</v>
      </c>
      <c r="AP46" s="206">
        <f t="shared" si="15"/>
        <v>0</v>
      </c>
      <c r="AQ46" s="206">
        <f t="shared" si="15"/>
        <v>0</v>
      </c>
      <c r="AR46" s="206">
        <f t="shared" si="15"/>
        <v>0</v>
      </c>
      <c r="AS46" s="206">
        <f t="shared" si="15"/>
        <v>0</v>
      </c>
      <c r="AT46" s="206">
        <f t="shared" si="15"/>
        <v>0</v>
      </c>
      <c r="AU46" s="206">
        <f t="shared" si="15"/>
        <v>0</v>
      </c>
      <c r="AV46" s="206">
        <f t="shared" si="15"/>
        <v>0</v>
      </c>
      <c r="AW46" s="206">
        <f t="shared" si="15"/>
        <v>0</v>
      </c>
      <c r="AX46" s="206">
        <f t="shared" si="15"/>
        <v>0</v>
      </c>
      <c r="AY46" s="206">
        <f t="shared" si="15"/>
        <v>0</v>
      </c>
      <c r="AZ46" s="206">
        <f t="shared" si="15"/>
        <v>0</v>
      </c>
      <c r="BA46" s="206">
        <f t="shared" si="15"/>
        <v>0</v>
      </c>
      <c r="BB46" s="206">
        <f t="shared" si="15"/>
        <v>0</v>
      </c>
      <c r="BC46" s="206">
        <f t="shared" si="15"/>
        <v>0</v>
      </c>
      <c r="BD46" s="206">
        <f t="shared" si="15"/>
        <v>0</v>
      </c>
      <c r="BE46" s="206">
        <f t="shared" si="15"/>
        <v>0</v>
      </c>
    </row>
    <row r="47" spans="2:57" ht="17" x14ac:dyDescent="0.15">
      <c r="B47" s="175">
        <f>B46+1</f>
        <v>6</v>
      </c>
      <c r="C47" s="201" t="s">
        <v>210</v>
      </c>
      <c r="D47" s="201"/>
      <c r="E47" s="202" t="s">
        <v>376</v>
      </c>
      <c r="F47" s="186" t="s">
        <v>393</v>
      </c>
      <c r="G47" s="196">
        <f>SUM(H47:BE47)</f>
        <v>0</v>
      </c>
      <c r="H47" s="193">
        <f>H20-H40</f>
        <v>0</v>
      </c>
      <c r="I47" s="193">
        <f t="shared" ref="I47:BE47" si="16">I20-I40</f>
        <v>0</v>
      </c>
      <c r="J47" s="193">
        <f t="shared" si="16"/>
        <v>0</v>
      </c>
      <c r="K47" s="193">
        <f t="shared" si="16"/>
        <v>0</v>
      </c>
      <c r="L47" s="193">
        <f t="shared" si="16"/>
        <v>0</v>
      </c>
      <c r="M47" s="193">
        <f t="shared" si="16"/>
        <v>0</v>
      </c>
      <c r="N47" s="193">
        <f t="shared" si="16"/>
        <v>0</v>
      </c>
      <c r="O47" s="193">
        <f t="shared" si="16"/>
        <v>0</v>
      </c>
      <c r="P47" s="193">
        <f t="shared" si="16"/>
        <v>0</v>
      </c>
      <c r="Q47" s="193">
        <f t="shared" si="16"/>
        <v>0</v>
      </c>
      <c r="R47" s="193">
        <f t="shared" si="16"/>
        <v>0</v>
      </c>
      <c r="S47" s="193">
        <f t="shared" si="16"/>
        <v>0</v>
      </c>
      <c r="T47" s="193">
        <f t="shared" si="16"/>
        <v>0</v>
      </c>
      <c r="U47" s="193">
        <f t="shared" si="16"/>
        <v>0</v>
      </c>
      <c r="V47" s="193">
        <f t="shared" si="16"/>
        <v>0</v>
      </c>
      <c r="W47" s="193">
        <f t="shared" si="16"/>
        <v>0</v>
      </c>
      <c r="X47" s="193">
        <f t="shared" si="16"/>
        <v>0</v>
      </c>
      <c r="Y47" s="193">
        <f t="shared" si="16"/>
        <v>0</v>
      </c>
      <c r="Z47" s="193">
        <f t="shared" si="16"/>
        <v>0</v>
      </c>
      <c r="AA47" s="193">
        <f t="shared" si="16"/>
        <v>0</v>
      </c>
      <c r="AB47" s="193">
        <f t="shared" si="16"/>
        <v>0</v>
      </c>
      <c r="AC47" s="193">
        <f t="shared" si="16"/>
        <v>0</v>
      </c>
      <c r="AD47" s="193">
        <f t="shared" si="16"/>
        <v>0</v>
      </c>
      <c r="AE47" s="193">
        <f t="shared" si="16"/>
        <v>0</v>
      </c>
      <c r="AF47" s="193">
        <f t="shared" si="16"/>
        <v>0</v>
      </c>
      <c r="AG47" s="193">
        <f t="shared" si="16"/>
        <v>0</v>
      </c>
      <c r="AH47" s="193">
        <f t="shared" si="16"/>
        <v>0</v>
      </c>
      <c r="AI47" s="193">
        <f t="shared" si="16"/>
        <v>0</v>
      </c>
      <c r="AJ47" s="193">
        <f t="shared" si="16"/>
        <v>0</v>
      </c>
      <c r="AK47" s="193">
        <f t="shared" si="16"/>
        <v>0</v>
      </c>
      <c r="AL47" s="193">
        <f t="shared" si="16"/>
        <v>0</v>
      </c>
      <c r="AM47" s="193">
        <f t="shared" si="16"/>
        <v>0</v>
      </c>
      <c r="AN47" s="193">
        <f t="shared" si="16"/>
        <v>0</v>
      </c>
      <c r="AO47" s="193">
        <f t="shared" si="16"/>
        <v>0</v>
      </c>
      <c r="AP47" s="193">
        <f t="shared" si="16"/>
        <v>0</v>
      </c>
      <c r="AQ47" s="193">
        <f t="shared" si="16"/>
        <v>0</v>
      </c>
      <c r="AR47" s="193">
        <f t="shared" si="16"/>
        <v>0</v>
      </c>
      <c r="AS47" s="193">
        <f t="shared" si="16"/>
        <v>0</v>
      </c>
      <c r="AT47" s="193">
        <f t="shared" si="16"/>
        <v>0</v>
      </c>
      <c r="AU47" s="193">
        <f t="shared" si="16"/>
        <v>0</v>
      </c>
      <c r="AV47" s="193">
        <f t="shared" si="16"/>
        <v>0</v>
      </c>
      <c r="AW47" s="193">
        <f t="shared" si="16"/>
        <v>0</v>
      </c>
      <c r="AX47" s="193">
        <f t="shared" si="16"/>
        <v>0</v>
      </c>
      <c r="AY47" s="193">
        <f t="shared" si="16"/>
        <v>0</v>
      </c>
      <c r="AZ47" s="193">
        <f t="shared" si="16"/>
        <v>0</v>
      </c>
      <c r="BA47" s="193">
        <f t="shared" si="16"/>
        <v>0</v>
      </c>
      <c r="BB47" s="193">
        <f t="shared" si="16"/>
        <v>0</v>
      </c>
      <c r="BC47" s="193">
        <f t="shared" si="16"/>
        <v>0</v>
      </c>
      <c r="BD47" s="193">
        <f t="shared" si="16"/>
        <v>0</v>
      </c>
      <c r="BE47" s="193">
        <f t="shared" si="16"/>
        <v>0</v>
      </c>
    </row>
    <row r="48" spans="2:57" ht="17" x14ac:dyDescent="0.15">
      <c r="B48" s="175">
        <f>B47+1</f>
        <v>7</v>
      </c>
      <c r="C48" s="203" t="s">
        <v>394</v>
      </c>
      <c r="D48" s="204">
        <f>Apoio!I38</f>
        <v>0</v>
      </c>
      <c r="E48" s="192" t="s">
        <v>3</v>
      </c>
      <c r="F48" s="186" t="s">
        <v>395</v>
      </c>
      <c r="G48" s="205">
        <f>IF(G20=0,0,G47/G20)</f>
        <v>0</v>
      </c>
      <c r="H48" s="206">
        <f>IFERROR(H47/H20,0)</f>
        <v>0</v>
      </c>
      <c r="I48" s="206">
        <f t="shared" ref="I48:BE48" si="17">IFERROR(I47/I20,0)</f>
        <v>0</v>
      </c>
      <c r="J48" s="206">
        <f t="shared" si="17"/>
        <v>0</v>
      </c>
      <c r="K48" s="206">
        <f t="shared" si="17"/>
        <v>0</v>
      </c>
      <c r="L48" s="206">
        <f t="shared" si="17"/>
        <v>0</v>
      </c>
      <c r="M48" s="206">
        <f t="shared" si="17"/>
        <v>0</v>
      </c>
      <c r="N48" s="206">
        <f t="shared" si="17"/>
        <v>0</v>
      </c>
      <c r="O48" s="206">
        <f t="shared" si="17"/>
        <v>0</v>
      </c>
      <c r="P48" s="206">
        <f t="shared" si="17"/>
        <v>0</v>
      </c>
      <c r="Q48" s="206">
        <f t="shared" si="17"/>
        <v>0</v>
      </c>
      <c r="R48" s="206">
        <f t="shared" si="17"/>
        <v>0</v>
      </c>
      <c r="S48" s="206">
        <f t="shared" si="17"/>
        <v>0</v>
      </c>
      <c r="T48" s="206">
        <f t="shared" si="17"/>
        <v>0</v>
      </c>
      <c r="U48" s="206">
        <f t="shared" si="17"/>
        <v>0</v>
      </c>
      <c r="V48" s="206">
        <f t="shared" si="17"/>
        <v>0</v>
      </c>
      <c r="W48" s="206">
        <f t="shared" si="17"/>
        <v>0</v>
      </c>
      <c r="X48" s="206">
        <f t="shared" si="17"/>
        <v>0</v>
      </c>
      <c r="Y48" s="206">
        <f t="shared" si="17"/>
        <v>0</v>
      </c>
      <c r="Z48" s="206">
        <f t="shared" si="17"/>
        <v>0</v>
      </c>
      <c r="AA48" s="206">
        <f t="shared" si="17"/>
        <v>0</v>
      </c>
      <c r="AB48" s="206">
        <f t="shared" si="17"/>
        <v>0</v>
      </c>
      <c r="AC48" s="206">
        <f t="shared" si="17"/>
        <v>0</v>
      </c>
      <c r="AD48" s="206">
        <f t="shared" si="17"/>
        <v>0</v>
      </c>
      <c r="AE48" s="206">
        <f t="shared" si="17"/>
        <v>0</v>
      </c>
      <c r="AF48" s="206">
        <f t="shared" si="17"/>
        <v>0</v>
      </c>
      <c r="AG48" s="206">
        <f t="shared" si="17"/>
        <v>0</v>
      </c>
      <c r="AH48" s="206">
        <f t="shared" si="17"/>
        <v>0</v>
      </c>
      <c r="AI48" s="206">
        <f t="shared" si="17"/>
        <v>0</v>
      </c>
      <c r="AJ48" s="206">
        <f t="shared" si="17"/>
        <v>0</v>
      </c>
      <c r="AK48" s="206">
        <f t="shared" si="17"/>
        <v>0</v>
      </c>
      <c r="AL48" s="206">
        <f t="shared" si="17"/>
        <v>0</v>
      </c>
      <c r="AM48" s="206">
        <f t="shared" si="17"/>
        <v>0</v>
      </c>
      <c r="AN48" s="206">
        <f t="shared" si="17"/>
        <v>0</v>
      </c>
      <c r="AO48" s="206">
        <f t="shared" si="17"/>
        <v>0</v>
      </c>
      <c r="AP48" s="206">
        <f t="shared" si="17"/>
        <v>0</v>
      </c>
      <c r="AQ48" s="206">
        <f t="shared" si="17"/>
        <v>0</v>
      </c>
      <c r="AR48" s="206">
        <f t="shared" si="17"/>
        <v>0</v>
      </c>
      <c r="AS48" s="206">
        <f t="shared" si="17"/>
        <v>0</v>
      </c>
      <c r="AT48" s="206">
        <f t="shared" si="17"/>
        <v>0</v>
      </c>
      <c r="AU48" s="206">
        <f t="shared" si="17"/>
        <v>0</v>
      </c>
      <c r="AV48" s="206">
        <f t="shared" si="17"/>
        <v>0</v>
      </c>
      <c r="AW48" s="206">
        <f t="shared" si="17"/>
        <v>0</v>
      </c>
      <c r="AX48" s="206">
        <f t="shared" si="17"/>
        <v>0</v>
      </c>
      <c r="AY48" s="206">
        <f t="shared" si="17"/>
        <v>0</v>
      </c>
      <c r="AZ48" s="206">
        <f t="shared" si="17"/>
        <v>0</v>
      </c>
      <c r="BA48" s="206">
        <f t="shared" si="17"/>
        <v>0</v>
      </c>
      <c r="BB48" s="206">
        <f t="shared" si="17"/>
        <v>0</v>
      </c>
      <c r="BC48" s="206">
        <f t="shared" si="17"/>
        <v>0</v>
      </c>
      <c r="BD48" s="206">
        <f t="shared" si="17"/>
        <v>0</v>
      </c>
      <c r="BE48" s="206">
        <f t="shared" si="17"/>
        <v>0</v>
      </c>
    </row>
    <row r="49" spans="2:57" ht="17" x14ac:dyDescent="0.15">
      <c r="B49" s="207"/>
      <c r="C49" s="1194" t="str">
        <f>CONCATENATE("Benefício anualizado iluminação: ",E2)</f>
        <v>Benefício anualizado iluminação: -</v>
      </c>
      <c r="D49" s="1194"/>
      <c r="E49" s="209" t="s">
        <v>2</v>
      </c>
      <c r="F49" s="210" t="s">
        <v>511</v>
      </c>
      <c r="G49" s="211">
        <f>SUM(H49:BE49)</f>
        <v>0</v>
      </c>
      <c r="H49" s="212">
        <f>H45*$D$46+H47*$D$48</f>
        <v>0</v>
      </c>
      <c r="I49" s="212">
        <f t="shared" ref="I49:BE49" si="18">I45*$D$46+I47*$D$48</f>
        <v>0</v>
      </c>
      <c r="J49" s="212">
        <f t="shared" si="18"/>
        <v>0</v>
      </c>
      <c r="K49" s="212">
        <f t="shared" si="18"/>
        <v>0</v>
      </c>
      <c r="L49" s="212">
        <f t="shared" si="18"/>
        <v>0</v>
      </c>
      <c r="M49" s="212">
        <f t="shared" si="18"/>
        <v>0</v>
      </c>
      <c r="N49" s="212">
        <f t="shared" si="18"/>
        <v>0</v>
      </c>
      <c r="O49" s="212">
        <f t="shared" si="18"/>
        <v>0</v>
      </c>
      <c r="P49" s="212">
        <f t="shared" si="18"/>
        <v>0</v>
      </c>
      <c r="Q49" s="212">
        <f t="shared" si="18"/>
        <v>0</v>
      </c>
      <c r="R49" s="212">
        <f t="shared" si="18"/>
        <v>0</v>
      </c>
      <c r="S49" s="212">
        <f t="shared" si="18"/>
        <v>0</v>
      </c>
      <c r="T49" s="212">
        <f t="shared" si="18"/>
        <v>0</v>
      </c>
      <c r="U49" s="212">
        <f t="shared" si="18"/>
        <v>0</v>
      </c>
      <c r="V49" s="212">
        <f t="shared" si="18"/>
        <v>0</v>
      </c>
      <c r="W49" s="212">
        <f t="shared" si="18"/>
        <v>0</v>
      </c>
      <c r="X49" s="212">
        <f t="shared" si="18"/>
        <v>0</v>
      </c>
      <c r="Y49" s="212">
        <f t="shared" si="18"/>
        <v>0</v>
      </c>
      <c r="Z49" s="212">
        <f t="shared" si="18"/>
        <v>0</v>
      </c>
      <c r="AA49" s="212">
        <f t="shared" si="18"/>
        <v>0</v>
      </c>
      <c r="AB49" s="212">
        <f t="shared" si="18"/>
        <v>0</v>
      </c>
      <c r="AC49" s="212">
        <f t="shared" si="18"/>
        <v>0</v>
      </c>
      <c r="AD49" s="212">
        <f t="shared" si="18"/>
        <v>0</v>
      </c>
      <c r="AE49" s="212">
        <f t="shared" si="18"/>
        <v>0</v>
      </c>
      <c r="AF49" s="212">
        <f t="shared" si="18"/>
        <v>0</v>
      </c>
      <c r="AG49" s="212">
        <f t="shared" si="18"/>
        <v>0</v>
      </c>
      <c r="AH49" s="212">
        <f t="shared" si="18"/>
        <v>0</v>
      </c>
      <c r="AI49" s="212">
        <f t="shared" si="18"/>
        <v>0</v>
      </c>
      <c r="AJ49" s="212">
        <f t="shared" si="18"/>
        <v>0</v>
      </c>
      <c r="AK49" s="212">
        <f t="shared" si="18"/>
        <v>0</v>
      </c>
      <c r="AL49" s="212">
        <f t="shared" si="18"/>
        <v>0</v>
      </c>
      <c r="AM49" s="212">
        <f t="shared" si="18"/>
        <v>0</v>
      </c>
      <c r="AN49" s="212">
        <f t="shared" si="18"/>
        <v>0</v>
      </c>
      <c r="AO49" s="212">
        <f t="shared" si="18"/>
        <v>0</v>
      </c>
      <c r="AP49" s="212">
        <f t="shared" si="18"/>
        <v>0</v>
      </c>
      <c r="AQ49" s="212">
        <f t="shared" si="18"/>
        <v>0</v>
      </c>
      <c r="AR49" s="212">
        <f t="shared" si="18"/>
        <v>0</v>
      </c>
      <c r="AS49" s="212">
        <f t="shared" si="18"/>
        <v>0</v>
      </c>
      <c r="AT49" s="212">
        <f t="shared" si="18"/>
        <v>0</v>
      </c>
      <c r="AU49" s="212">
        <f t="shared" si="18"/>
        <v>0</v>
      </c>
      <c r="AV49" s="212">
        <f t="shared" si="18"/>
        <v>0</v>
      </c>
      <c r="AW49" s="212">
        <f t="shared" si="18"/>
        <v>0</v>
      </c>
      <c r="AX49" s="212">
        <f t="shared" si="18"/>
        <v>0</v>
      </c>
      <c r="AY49" s="212">
        <f t="shared" si="18"/>
        <v>0</v>
      </c>
      <c r="AZ49" s="212">
        <f t="shared" si="18"/>
        <v>0</v>
      </c>
      <c r="BA49" s="212">
        <f t="shared" si="18"/>
        <v>0</v>
      </c>
      <c r="BB49" s="212">
        <f t="shared" si="18"/>
        <v>0</v>
      </c>
      <c r="BC49" s="212">
        <f t="shared" si="18"/>
        <v>0</v>
      </c>
      <c r="BD49" s="212">
        <f t="shared" si="18"/>
        <v>0</v>
      </c>
      <c r="BE49" s="212">
        <f t="shared" si="18"/>
        <v>0</v>
      </c>
    </row>
    <row r="51" spans="2:57" ht="17" x14ac:dyDescent="0.25">
      <c r="D51" s="169" t="s">
        <v>449</v>
      </c>
      <c r="E51" s="1193" t="str">
        <f>E2</f>
        <v>-</v>
      </c>
      <c r="F51" s="1193"/>
      <c r="G51" s="170">
        <f>IFERROR(MotorCusto!U118/MotorBenef2!$G$49,0)</f>
        <v>0</v>
      </c>
    </row>
    <row r="52" spans="2:57" ht="17" x14ac:dyDescent="0.25">
      <c r="D52" s="169" t="s">
        <v>290</v>
      </c>
      <c r="E52" s="1193" t="str">
        <f>E51</f>
        <v>-</v>
      </c>
      <c r="F52" s="1193"/>
      <c r="G52" s="170">
        <f>IFERROR(MotorCusto!S118/MotorBenef2!$G$49,0)</f>
        <v>0</v>
      </c>
    </row>
    <row r="53" spans="2:57" x14ac:dyDescent="0.15">
      <c r="E53" s="366"/>
      <c r="F53" s="366"/>
    </row>
    <row r="54" spans="2:57" x14ac:dyDescent="0.15">
      <c r="H54" s="379"/>
      <c r="I54" s="379"/>
    </row>
    <row r="55" spans="2:57" x14ac:dyDescent="0.15">
      <c r="B55" s="1124" t="s">
        <v>769</v>
      </c>
      <c r="C55" s="1124"/>
      <c r="D55" s="1124"/>
      <c r="E55" s="1124"/>
      <c r="F55" s="1124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</row>
    <row r="56" spans="2:57" x14ac:dyDescent="0.15">
      <c r="B56" s="215"/>
      <c r="C56" s="216"/>
      <c r="D56" s="217"/>
      <c r="E56" s="218"/>
      <c r="F56" s="219"/>
      <c r="G56" s="220" t="s">
        <v>31</v>
      </c>
      <c r="H56" s="221" t="s">
        <v>450</v>
      </c>
      <c r="I56" s="221" t="s">
        <v>451</v>
      </c>
      <c r="J56" s="221" t="s">
        <v>452</v>
      </c>
      <c r="K56" s="221" t="s">
        <v>453</v>
      </c>
      <c r="L56" s="221" t="s">
        <v>454</v>
      </c>
      <c r="M56" s="221" t="s">
        <v>455</v>
      </c>
      <c r="N56" s="221" t="s">
        <v>456</v>
      </c>
      <c r="O56" s="221" t="s">
        <v>457</v>
      </c>
      <c r="P56" s="221" t="s">
        <v>458</v>
      </c>
      <c r="Q56" s="221" t="s">
        <v>459</v>
      </c>
      <c r="R56" s="221" t="s">
        <v>460</v>
      </c>
      <c r="S56" s="221" t="s">
        <v>461</v>
      </c>
      <c r="T56" s="221" t="s">
        <v>462</v>
      </c>
      <c r="U56" s="221" t="s">
        <v>463</v>
      </c>
      <c r="V56" s="221" t="s">
        <v>464</v>
      </c>
      <c r="W56" s="221" t="s">
        <v>465</v>
      </c>
      <c r="X56" s="221" t="s">
        <v>466</v>
      </c>
      <c r="Y56" s="221" t="s">
        <v>467</v>
      </c>
      <c r="Z56" s="221" t="s">
        <v>468</v>
      </c>
      <c r="AA56" s="221" t="s">
        <v>469</v>
      </c>
      <c r="AB56" s="221" t="s">
        <v>470</v>
      </c>
      <c r="AC56" s="221" t="s">
        <v>471</v>
      </c>
      <c r="AD56" s="221" t="s">
        <v>472</v>
      </c>
      <c r="AE56" s="221" t="s">
        <v>473</v>
      </c>
      <c r="AF56" s="221" t="s">
        <v>474</v>
      </c>
      <c r="AG56" s="221" t="s">
        <v>475</v>
      </c>
      <c r="AH56" s="221" t="s">
        <v>476</v>
      </c>
      <c r="AI56" s="221" t="s">
        <v>477</v>
      </c>
      <c r="AJ56" s="221" t="s">
        <v>478</v>
      </c>
      <c r="AK56" s="221" t="s">
        <v>479</v>
      </c>
      <c r="AL56" s="221" t="s">
        <v>480</v>
      </c>
      <c r="AM56" s="221" t="s">
        <v>481</v>
      </c>
      <c r="AN56" s="221" t="s">
        <v>482</v>
      </c>
      <c r="AO56" s="221" t="s">
        <v>483</v>
      </c>
      <c r="AP56" s="221" t="s">
        <v>484</v>
      </c>
      <c r="AQ56" s="221" t="s">
        <v>485</v>
      </c>
      <c r="AR56" s="221" t="s">
        <v>486</v>
      </c>
      <c r="AS56" s="221" t="s">
        <v>487</v>
      </c>
      <c r="AT56" s="221" t="s">
        <v>488</v>
      </c>
      <c r="AU56" s="221" t="s">
        <v>489</v>
      </c>
      <c r="AV56" s="221" t="s">
        <v>490</v>
      </c>
      <c r="AW56" s="221" t="s">
        <v>491</v>
      </c>
      <c r="AX56" s="221" t="s">
        <v>492</v>
      </c>
      <c r="AY56" s="221" t="s">
        <v>493</v>
      </c>
      <c r="AZ56" s="221" t="s">
        <v>494</v>
      </c>
      <c r="BA56" s="221" t="s">
        <v>495</v>
      </c>
      <c r="BB56" s="221" t="s">
        <v>496</v>
      </c>
      <c r="BC56" s="221" t="s">
        <v>497</v>
      </c>
      <c r="BD56" s="221" t="s">
        <v>498</v>
      </c>
      <c r="BE56" s="221" t="s">
        <v>499</v>
      </c>
    </row>
    <row r="57" spans="2:57" x14ac:dyDescent="0.15">
      <c r="B57" s="215">
        <f>B48+1</f>
        <v>8</v>
      </c>
      <c r="C57" s="222" t="s">
        <v>364</v>
      </c>
      <c r="D57" s="222"/>
      <c r="E57" s="223" t="s">
        <v>365</v>
      </c>
      <c r="F57" s="224"/>
      <c r="G57" s="225"/>
      <c r="H57" s="226">
        <f>H32</f>
        <v>0</v>
      </c>
      <c r="I57" s="226">
        <f t="shared" ref="I57:BE57" si="19">I32</f>
        <v>0</v>
      </c>
      <c r="J57" s="226">
        <f t="shared" si="19"/>
        <v>0</v>
      </c>
      <c r="K57" s="226">
        <f t="shared" si="19"/>
        <v>0</v>
      </c>
      <c r="L57" s="226">
        <f t="shared" si="19"/>
        <v>0</v>
      </c>
      <c r="M57" s="226">
        <f t="shared" si="19"/>
        <v>0</v>
      </c>
      <c r="N57" s="226">
        <f t="shared" si="19"/>
        <v>0</v>
      </c>
      <c r="O57" s="226">
        <f t="shared" si="19"/>
        <v>0</v>
      </c>
      <c r="P57" s="226">
        <f t="shared" si="19"/>
        <v>0</v>
      </c>
      <c r="Q57" s="226">
        <f t="shared" si="19"/>
        <v>0</v>
      </c>
      <c r="R57" s="226">
        <f t="shared" si="19"/>
        <v>0</v>
      </c>
      <c r="S57" s="226">
        <f t="shared" si="19"/>
        <v>0</v>
      </c>
      <c r="T57" s="226">
        <f t="shared" si="19"/>
        <v>0</v>
      </c>
      <c r="U57" s="226">
        <f t="shared" si="19"/>
        <v>0</v>
      </c>
      <c r="V57" s="226">
        <f t="shared" si="19"/>
        <v>0</v>
      </c>
      <c r="W57" s="226">
        <f t="shared" si="19"/>
        <v>0</v>
      </c>
      <c r="X57" s="226">
        <f t="shared" si="19"/>
        <v>0</v>
      </c>
      <c r="Y57" s="226">
        <f t="shared" si="19"/>
        <v>0</v>
      </c>
      <c r="Z57" s="226">
        <f t="shared" si="19"/>
        <v>0</v>
      </c>
      <c r="AA57" s="226">
        <f t="shared" si="19"/>
        <v>0</v>
      </c>
      <c r="AB57" s="226">
        <f t="shared" si="19"/>
        <v>0</v>
      </c>
      <c r="AC57" s="226">
        <f t="shared" si="19"/>
        <v>0</v>
      </c>
      <c r="AD57" s="226">
        <f t="shared" si="19"/>
        <v>0</v>
      </c>
      <c r="AE57" s="226">
        <f t="shared" si="19"/>
        <v>0</v>
      </c>
      <c r="AF57" s="226">
        <f t="shared" si="19"/>
        <v>0</v>
      </c>
      <c r="AG57" s="226">
        <f t="shared" si="19"/>
        <v>0</v>
      </c>
      <c r="AH57" s="226">
        <f t="shared" si="19"/>
        <v>0</v>
      </c>
      <c r="AI57" s="226">
        <f t="shared" si="19"/>
        <v>0</v>
      </c>
      <c r="AJ57" s="226">
        <f t="shared" si="19"/>
        <v>0</v>
      </c>
      <c r="AK57" s="226">
        <f t="shared" si="19"/>
        <v>0</v>
      </c>
      <c r="AL57" s="226">
        <f t="shared" si="19"/>
        <v>0</v>
      </c>
      <c r="AM57" s="226">
        <f t="shared" si="19"/>
        <v>0</v>
      </c>
      <c r="AN57" s="226">
        <f t="shared" si="19"/>
        <v>0</v>
      </c>
      <c r="AO57" s="226">
        <f t="shared" si="19"/>
        <v>0</v>
      </c>
      <c r="AP57" s="226">
        <f t="shared" si="19"/>
        <v>0</v>
      </c>
      <c r="AQ57" s="226">
        <f t="shared" si="19"/>
        <v>0</v>
      </c>
      <c r="AR57" s="226">
        <f t="shared" si="19"/>
        <v>0</v>
      </c>
      <c r="AS57" s="226">
        <f t="shared" si="19"/>
        <v>0</v>
      </c>
      <c r="AT57" s="226">
        <f t="shared" si="19"/>
        <v>0</v>
      </c>
      <c r="AU57" s="226">
        <f t="shared" si="19"/>
        <v>0</v>
      </c>
      <c r="AV57" s="226">
        <f t="shared" si="19"/>
        <v>0</v>
      </c>
      <c r="AW57" s="226">
        <f t="shared" si="19"/>
        <v>0</v>
      </c>
      <c r="AX57" s="226">
        <f t="shared" si="19"/>
        <v>0</v>
      </c>
      <c r="AY57" s="226">
        <f t="shared" si="19"/>
        <v>0</v>
      </c>
      <c r="AZ57" s="226">
        <f t="shared" si="19"/>
        <v>0</v>
      </c>
      <c r="BA57" s="226">
        <f t="shared" si="19"/>
        <v>0</v>
      </c>
      <c r="BB57" s="226">
        <f t="shared" si="19"/>
        <v>0</v>
      </c>
      <c r="BC57" s="226">
        <f t="shared" si="19"/>
        <v>0</v>
      </c>
      <c r="BD57" s="226">
        <f t="shared" si="19"/>
        <v>0</v>
      </c>
      <c r="BE57" s="226">
        <f t="shared" si="19"/>
        <v>0</v>
      </c>
    </row>
    <row r="58" spans="2:57" x14ac:dyDescent="0.15">
      <c r="B58" s="215">
        <f>B57+1</f>
        <v>9</v>
      </c>
      <c r="C58" s="222" t="s">
        <v>401</v>
      </c>
      <c r="D58" s="222"/>
      <c r="E58" s="227">
        <v>22</v>
      </c>
      <c r="F58" s="228"/>
      <c r="G58" s="225"/>
      <c r="H58" s="226">
        <f>H36</f>
        <v>0</v>
      </c>
      <c r="I58" s="226">
        <f t="shared" ref="I58:BE59" si="20">I36</f>
        <v>0</v>
      </c>
      <c r="J58" s="226">
        <f t="shared" si="20"/>
        <v>0</v>
      </c>
      <c r="K58" s="226">
        <f t="shared" si="20"/>
        <v>0</v>
      </c>
      <c r="L58" s="226">
        <f t="shared" si="20"/>
        <v>0</v>
      </c>
      <c r="M58" s="226">
        <f t="shared" si="20"/>
        <v>0</v>
      </c>
      <c r="N58" s="226">
        <f t="shared" si="20"/>
        <v>0</v>
      </c>
      <c r="O58" s="226">
        <f t="shared" si="20"/>
        <v>0</v>
      </c>
      <c r="P58" s="226">
        <f t="shared" si="20"/>
        <v>0</v>
      </c>
      <c r="Q58" s="226">
        <f t="shared" si="20"/>
        <v>0</v>
      </c>
      <c r="R58" s="226">
        <f t="shared" si="20"/>
        <v>0</v>
      </c>
      <c r="S58" s="226">
        <f t="shared" si="20"/>
        <v>0</v>
      </c>
      <c r="T58" s="226">
        <f t="shared" si="20"/>
        <v>0</v>
      </c>
      <c r="U58" s="226">
        <f t="shared" si="20"/>
        <v>0</v>
      </c>
      <c r="V58" s="226">
        <f t="shared" si="20"/>
        <v>0</v>
      </c>
      <c r="W58" s="226">
        <f t="shared" si="20"/>
        <v>0</v>
      </c>
      <c r="X58" s="226">
        <f t="shared" si="20"/>
        <v>0</v>
      </c>
      <c r="Y58" s="226">
        <f t="shared" si="20"/>
        <v>0</v>
      </c>
      <c r="Z58" s="226">
        <f t="shared" si="20"/>
        <v>0</v>
      </c>
      <c r="AA58" s="226">
        <f t="shared" si="20"/>
        <v>0</v>
      </c>
      <c r="AB58" s="226">
        <f t="shared" si="20"/>
        <v>0</v>
      </c>
      <c r="AC58" s="226">
        <f t="shared" si="20"/>
        <v>0</v>
      </c>
      <c r="AD58" s="226">
        <f t="shared" si="20"/>
        <v>0</v>
      </c>
      <c r="AE58" s="226">
        <f t="shared" si="20"/>
        <v>0</v>
      </c>
      <c r="AF58" s="226">
        <f t="shared" si="20"/>
        <v>0</v>
      </c>
      <c r="AG58" s="226">
        <f t="shared" si="20"/>
        <v>0</v>
      </c>
      <c r="AH58" s="226">
        <f t="shared" si="20"/>
        <v>0</v>
      </c>
      <c r="AI58" s="226">
        <f t="shared" si="20"/>
        <v>0</v>
      </c>
      <c r="AJ58" s="226">
        <f t="shared" si="20"/>
        <v>0</v>
      </c>
      <c r="AK58" s="226">
        <f t="shared" si="20"/>
        <v>0</v>
      </c>
      <c r="AL58" s="226">
        <f t="shared" si="20"/>
        <v>0</v>
      </c>
      <c r="AM58" s="226">
        <f t="shared" si="20"/>
        <v>0</v>
      </c>
      <c r="AN58" s="226">
        <f t="shared" si="20"/>
        <v>0</v>
      </c>
      <c r="AO58" s="226">
        <f t="shared" si="20"/>
        <v>0</v>
      </c>
      <c r="AP58" s="226">
        <f t="shared" si="20"/>
        <v>0</v>
      </c>
      <c r="AQ58" s="226">
        <f t="shared" si="20"/>
        <v>0</v>
      </c>
      <c r="AR58" s="226">
        <f t="shared" si="20"/>
        <v>0</v>
      </c>
      <c r="AS58" s="226">
        <f t="shared" si="20"/>
        <v>0</v>
      </c>
      <c r="AT58" s="226">
        <f t="shared" si="20"/>
        <v>0</v>
      </c>
      <c r="AU58" s="226">
        <f t="shared" si="20"/>
        <v>0</v>
      </c>
      <c r="AV58" s="226">
        <f t="shared" si="20"/>
        <v>0</v>
      </c>
      <c r="AW58" s="226">
        <f t="shared" si="20"/>
        <v>0</v>
      </c>
      <c r="AX58" s="226">
        <f t="shared" si="20"/>
        <v>0</v>
      </c>
      <c r="AY58" s="226">
        <f t="shared" si="20"/>
        <v>0</v>
      </c>
      <c r="AZ58" s="226">
        <f t="shared" si="20"/>
        <v>0</v>
      </c>
      <c r="BA58" s="226">
        <f t="shared" si="20"/>
        <v>0</v>
      </c>
      <c r="BB58" s="226">
        <f t="shared" si="20"/>
        <v>0</v>
      </c>
      <c r="BC58" s="226">
        <f t="shared" si="20"/>
        <v>0</v>
      </c>
      <c r="BD58" s="226">
        <f t="shared" si="20"/>
        <v>0</v>
      </c>
      <c r="BE58" s="226">
        <f t="shared" si="20"/>
        <v>0</v>
      </c>
    </row>
    <row r="59" spans="2:57" x14ac:dyDescent="0.15">
      <c r="B59" s="215">
        <f t="shared" ref="B59:B68" si="21">B58+1</f>
        <v>10</v>
      </c>
      <c r="C59" s="222" t="s">
        <v>402</v>
      </c>
      <c r="D59" s="222"/>
      <c r="E59" s="227">
        <v>3</v>
      </c>
      <c r="F59" s="228"/>
      <c r="G59" s="225"/>
      <c r="H59" s="226">
        <f>H37</f>
        <v>0</v>
      </c>
      <c r="I59" s="226">
        <f t="shared" si="20"/>
        <v>0</v>
      </c>
      <c r="J59" s="226">
        <f t="shared" si="20"/>
        <v>0</v>
      </c>
      <c r="K59" s="226">
        <f t="shared" si="20"/>
        <v>0</v>
      </c>
      <c r="L59" s="226">
        <f t="shared" si="20"/>
        <v>0</v>
      </c>
      <c r="M59" s="226">
        <f t="shared" si="20"/>
        <v>0</v>
      </c>
      <c r="N59" s="226">
        <f t="shared" si="20"/>
        <v>0</v>
      </c>
      <c r="O59" s="226">
        <f t="shared" si="20"/>
        <v>0</v>
      </c>
      <c r="P59" s="226">
        <f t="shared" si="20"/>
        <v>0</v>
      </c>
      <c r="Q59" s="226">
        <f t="shared" si="20"/>
        <v>0</v>
      </c>
      <c r="R59" s="226">
        <f t="shared" si="20"/>
        <v>0</v>
      </c>
      <c r="S59" s="226">
        <f t="shared" si="20"/>
        <v>0</v>
      </c>
      <c r="T59" s="226">
        <f t="shared" si="20"/>
        <v>0</v>
      </c>
      <c r="U59" s="226">
        <f t="shared" si="20"/>
        <v>0</v>
      </c>
      <c r="V59" s="226">
        <f t="shared" si="20"/>
        <v>0</v>
      </c>
      <c r="W59" s="226">
        <f t="shared" si="20"/>
        <v>0</v>
      </c>
      <c r="X59" s="226">
        <f t="shared" si="20"/>
        <v>0</v>
      </c>
      <c r="Y59" s="226">
        <f t="shared" si="20"/>
        <v>0</v>
      </c>
      <c r="Z59" s="226">
        <f t="shared" si="20"/>
        <v>0</v>
      </c>
      <c r="AA59" s="226">
        <f t="shared" si="20"/>
        <v>0</v>
      </c>
      <c r="AB59" s="226">
        <f t="shared" si="20"/>
        <v>0</v>
      </c>
      <c r="AC59" s="226">
        <f t="shared" si="20"/>
        <v>0</v>
      </c>
      <c r="AD59" s="226">
        <f t="shared" si="20"/>
        <v>0</v>
      </c>
      <c r="AE59" s="226">
        <f t="shared" si="20"/>
        <v>0</v>
      </c>
      <c r="AF59" s="226">
        <f t="shared" si="20"/>
        <v>0</v>
      </c>
      <c r="AG59" s="226">
        <f t="shared" si="20"/>
        <v>0</v>
      </c>
      <c r="AH59" s="226">
        <f t="shared" si="20"/>
        <v>0</v>
      </c>
      <c r="AI59" s="226">
        <f t="shared" si="20"/>
        <v>0</v>
      </c>
      <c r="AJ59" s="226">
        <f t="shared" si="20"/>
        <v>0</v>
      </c>
      <c r="AK59" s="226">
        <f t="shared" si="20"/>
        <v>0</v>
      </c>
      <c r="AL59" s="226">
        <f t="shared" si="20"/>
        <v>0</v>
      </c>
      <c r="AM59" s="226">
        <f t="shared" si="20"/>
        <v>0</v>
      </c>
      <c r="AN59" s="226">
        <f t="shared" si="20"/>
        <v>0</v>
      </c>
      <c r="AO59" s="226">
        <f t="shared" si="20"/>
        <v>0</v>
      </c>
      <c r="AP59" s="226">
        <f t="shared" si="20"/>
        <v>0</v>
      </c>
      <c r="AQ59" s="226">
        <f t="shared" si="20"/>
        <v>0</v>
      </c>
      <c r="AR59" s="226">
        <f t="shared" si="20"/>
        <v>0</v>
      </c>
      <c r="AS59" s="226">
        <f t="shared" si="20"/>
        <v>0</v>
      </c>
      <c r="AT59" s="226">
        <f t="shared" si="20"/>
        <v>0</v>
      </c>
      <c r="AU59" s="226">
        <f t="shared" si="20"/>
        <v>0</v>
      </c>
      <c r="AV59" s="226">
        <f t="shared" si="20"/>
        <v>0</v>
      </c>
      <c r="AW59" s="226">
        <f t="shared" si="20"/>
        <v>0</v>
      </c>
      <c r="AX59" s="226">
        <f t="shared" si="20"/>
        <v>0</v>
      </c>
      <c r="AY59" s="226">
        <f t="shared" si="20"/>
        <v>0</v>
      </c>
      <c r="AZ59" s="226">
        <f t="shared" si="20"/>
        <v>0</v>
      </c>
      <c r="BA59" s="226">
        <f t="shared" si="20"/>
        <v>0</v>
      </c>
      <c r="BB59" s="226">
        <f t="shared" si="20"/>
        <v>0</v>
      </c>
      <c r="BC59" s="226">
        <f t="shared" si="20"/>
        <v>0</v>
      </c>
      <c r="BD59" s="226">
        <f t="shared" si="20"/>
        <v>0</v>
      </c>
      <c r="BE59" s="226">
        <f t="shared" si="20"/>
        <v>0</v>
      </c>
    </row>
    <row r="60" spans="2:57" x14ac:dyDescent="0.15">
      <c r="B60" s="215">
        <f t="shared" si="21"/>
        <v>11</v>
      </c>
      <c r="C60" s="222" t="s">
        <v>403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BE60" si="22">I58/30</f>
        <v>0</v>
      </c>
      <c r="J60" s="230">
        <f t="shared" si="22"/>
        <v>0</v>
      </c>
      <c r="K60" s="230">
        <f t="shared" si="22"/>
        <v>0</v>
      </c>
      <c r="L60" s="230">
        <f t="shared" si="22"/>
        <v>0</v>
      </c>
      <c r="M60" s="230">
        <f t="shared" si="22"/>
        <v>0</v>
      </c>
      <c r="N60" s="230">
        <f t="shared" si="22"/>
        <v>0</v>
      </c>
      <c r="O60" s="230">
        <f t="shared" si="22"/>
        <v>0</v>
      </c>
      <c r="P60" s="230">
        <f t="shared" si="22"/>
        <v>0</v>
      </c>
      <c r="Q60" s="230">
        <f t="shared" si="22"/>
        <v>0</v>
      </c>
      <c r="R60" s="230">
        <f t="shared" si="22"/>
        <v>0</v>
      </c>
      <c r="S60" s="230">
        <f t="shared" si="22"/>
        <v>0</v>
      </c>
      <c r="T60" s="230">
        <f t="shared" si="22"/>
        <v>0</v>
      </c>
      <c r="U60" s="230">
        <f t="shared" si="22"/>
        <v>0</v>
      </c>
      <c r="V60" s="230">
        <f t="shared" si="22"/>
        <v>0</v>
      </c>
      <c r="W60" s="230">
        <f t="shared" si="22"/>
        <v>0</v>
      </c>
      <c r="X60" s="230">
        <f t="shared" si="22"/>
        <v>0</v>
      </c>
      <c r="Y60" s="230">
        <f t="shared" si="22"/>
        <v>0</v>
      </c>
      <c r="Z60" s="230">
        <f t="shared" si="22"/>
        <v>0</v>
      </c>
      <c r="AA60" s="230">
        <f t="shared" si="22"/>
        <v>0</v>
      </c>
      <c r="AB60" s="230">
        <f t="shared" si="22"/>
        <v>0</v>
      </c>
      <c r="AC60" s="230">
        <f t="shared" si="22"/>
        <v>0</v>
      </c>
      <c r="AD60" s="230">
        <f t="shared" si="22"/>
        <v>0</v>
      </c>
      <c r="AE60" s="230">
        <f t="shared" si="22"/>
        <v>0</v>
      </c>
      <c r="AF60" s="230">
        <f t="shared" si="22"/>
        <v>0</v>
      </c>
      <c r="AG60" s="230">
        <f t="shared" si="22"/>
        <v>0</v>
      </c>
      <c r="AH60" s="230">
        <f t="shared" si="22"/>
        <v>0</v>
      </c>
      <c r="AI60" s="230">
        <f t="shared" si="22"/>
        <v>0</v>
      </c>
      <c r="AJ60" s="230">
        <f t="shared" si="22"/>
        <v>0</v>
      </c>
      <c r="AK60" s="230">
        <f t="shared" si="22"/>
        <v>0</v>
      </c>
      <c r="AL60" s="230">
        <f t="shared" si="22"/>
        <v>0</v>
      </c>
      <c r="AM60" s="230">
        <f t="shared" si="22"/>
        <v>0</v>
      </c>
      <c r="AN60" s="230">
        <f t="shared" si="22"/>
        <v>0</v>
      </c>
      <c r="AO60" s="230">
        <f t="shared" si="22"/>
        <v>0</v>
      </c>
      <c r="AP60" s="230">
        <f t="shared" si="22"/>
        <v>0</v>
      </c>
      <c r="AQ60" s="230">
        <f t="shared" si="22"/>
        <v>0</v>
      </c>
      <c r="AR60" s="230">
        <f t="shared" si="22"/>
        <v>0</v>
      </c>
      <c r="AS60" s="230">
        <f t="shared" si="22"/>
        <v>0</v>
      </c>
      <c r="AT60" s="230">
        <f t="shared" si="22"/>
        <v>0</v>
      </c>
      <c r="AU60" s="230">
        <f t="shared" si="22"/>
        <v>0</v>
      </c>
      <c r="AV60" s="230">
        <f t="shared" si="22"/>
        <v>0</v>
      </c>
      <c r="AW60" s="230">
        <f t="shared" si="22"/>
        <v>0</v>
      </c>
      <c r="AX60" s="230">
        <f t="shared" si="22"/>
        <v>0</v>
      </c>
      <c r="AY60" s="230">
        <f t="shared" si="22"/>
        <v>0</v>
      </c>
      <c r="AZ60" s="230">
        <f t="shared" si="22"/>
        <v>0</v>
      </c>
      <c r="BA60" s="230">
        <f t="shared" si="22"/>
        <v>0</v>
      </c>
      <c r="BB60" s="230">
        <f t="shared" si="22"/>
        <v>0</v>
      </c>
      <c r="BC60" s="230">
        <f t="shared" si="22"/>
        <v>0</v>
      </c>
      <c r="BD60" s="230">
        <f t="shared" si="22"/>
        <v>0</v>
      </c>
      <c r="BE60" s="230">
        <f t="shared" si="22"/>
        <v>0</v>
      </c>
    </row>
    <row r="61" spans="2:57" x14ac:dyDescent="0.15">
      <c r="B61" s="215">
        <f t="shared" si="21"/>
        <v>12</v>
      </c>
      <c r="C61" s="222" t="s">
        <v>404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BE61" si="23">IFERROR(I59/I57,0)</f>
        <v>0</v>
      </c>
      <c r="J61" s="230">
        <f t="shared" si="23"/>
        <v>0</v>
      </c>
      <c r="K61" s="230">
        <f t="shared" si="23"/>
        <v>0</v>
      </c>
      <c r="L61" s="230">
        <f t="shared" si="23"/>
        <v>0</v>
      </c>
      <c r="M61" s="230">
        <f t="shared" si="23"/>
        <v>0</v>
      </c>
      <c r="N61" s="230">
        <f t="shared" si="23"/>
        <v>0</v>
      </c>
      <c r="O61" s="230">
        <f t="shared" si="23"/>
        <v>0</v>
      </c>
      <c r="P61" s="230">
        <f t="shared" si="23"/>
        <v>0</v>
      </c>
      <c r="Q61" s="230">
        <f t="shared" si="23"/>
        <v>0</v>
      </c>
      <c r="R61" s="230">
        <f t="shared" si="23"/>
        <v>0</v>
      </c>
      <c r="S61" s="230">
        <f t="shared" si="23"/>
        <v>0</v>
      </c>
      <c r="T61" s="230">
        <f t="shared" si="23"/>
        <v>0</v>
      </c>
      <c r="U61" s="230">
        <f t="shared" si="23"/>
        <v>0</v>
      </c>
      <c r="V61" s="230">
        <f t="shared" si="23"/>
        <v>0</v>
      </c>
      <c r="W61" s="230">
        <f t="shared" si="23"/>
        <v>0</v>
      </c>
      <c r="X61" s="230">
        <f t="shared" si="23"/>
        <v>0</v>
      </c>
      <c r="Y61" s="230">
        <f t="shared" si="23"/>
        <v>0</v>
      </c>
      <c r="Z61" s="230">
        <f t="shared" si="23"/>
        <v>0</v>
      </c>
      <c r="AA61" s="230">
        <f t="shared" si="23"/>
        <v>0</v>
      </c>
      <c r="AB61" s="230">
        <f t="shared" si="23"/>
        <v>0</v>
      </c>
      <c r="AC61" s="230">
        <f t="shared" si="23"/>
        <v>0</v>
      </c>
      <c r="AD61" s="230">
        <f t="shared" si="23"/>
        <v>0</v>
      </c>
      <c r="AE61" s="230">
        <f t="shared" si="23"/>
        <v>0</v>
      </c>
      <c r="AF61" s="230">
        <f t="shared" si="23"/>
        <v>0</v>
      </c>
      <c r="AG61" s="230">
        <f t="shared" si="23"/>
        <v>0</v>
      </c>
      <c r="AH61" s="230">
        <f t="shared" si="23"/>
        <v>0</v>
      </c>
      <c r="AI61" s="230">
        <f t="shared" si="23"/>
        <v>0</v>
      </c>
      <c r="AJ61" s="230">
        <f t="shared" si="23"/>
        <v>0</v>
      </c>
      <c r="AK61" s="230">
        <f t="shared" si="23"/>
        <v>0</v>
      </c>
      <c r="AL61" s="230">
        <f t="shared" si="23"/>
        <v>0</v>
      </c>
      <c r="AM61" s="230">
        <f t="shared" si="23"/>
        <v>0</v>
      </c>
      <c r="AN61" s="230">
        <f t="shared" si="23"/>
        <v>0</v>
      </c>
      <c r="AO61" s="230">
        <f t="shared" si="23"/>
        <v>0</v>
      </c>
      <c r="AP61" s="230">
        <f t="shared" si="23"/>
        <v>0</v>
      </c>
      <c r="AQ61" s="230">
        <f t="shared" si="23"/>
        <v>0</v>
      </c>
      <c r="AR61" s="230">
        <f t="shared" si="23"/>
        <v>0</v>
      </c>
      <c r="AS61" s="230">
        <f t="shared" si="23"/>
        <v>0</v>
      </c>
      <c r="AT61" s="230">
        <f t="shared" si="23"/>
        <v>0</v>
      </c>
      <c r="AU61" s="230">
        <f t="shared" si="23"/>
        <v>0</v>
      </c>
      <c r="AV61" s="230">
        <f t="shared" si="23"/>
        <v>0</v>
      </c>
      <c r="AW61" s="230">
        <f t="shared" si="23"/>
        <v>0</v>
      </c>
      <c r="AX61" s="230">
        <f t="shared" si="23"/>
        <v>0</v>
      </c>
      <c r="AY61" s="230">
        <f t="shared" si="23"/>
        <v>0</v>
      </c>
      <c r="AZ61" s="230">
        <f t="shared" si="23"/>
        <v>0</v>
      </c>
      <c r="BA61" s="230">
        <f t="shared" si="23"/>
        <v>0</v>
      </c>
      <c r="BB61" s="230">
        <f t="shared" si="23"/>
        <v>0</v>
      </c>
      <c r="BC61" s="230">
        <f t="shared" si="23"/>
        <v>0</v>
      </c>
      <c r="BD61" s="230">
        <f t="shared" si="23"/>
        <v>0</v>
      </c>
      <c r="BE61" s="230">
        <f t="shared" si="23"/>
        <v>0</v>
      </c>
    </row>
    <row r="62" spans="2:57" x14ac:dyDescent="0.15">
      <c r="B62" s="215">
        <f t="shared" si="21"/>
        <v>13</v>
      </c>
      <c r="C62" s="222" t="s">
        <v>405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BE62" si="24">I60*I61</f>
        <v>0</v>
      </c>
      <c r="J62" s="230">
        <f t="shared" si="24"/>
        <v>0</v>
      </c>
      <c r="K62" s="230">
        <f t="shared" si="24"/>
        <v>0</v>
      </c>
      <c r="L62" s="230">
        <f t="shared" si="24"/>
        <v>0</v>
      </c>
      <c r="M62" s="230">
        <f t="shared" si="24"/>
        <v>0</v>
      </c>
      <c r="N62" s="230">
        <f t="shared" si="24"/>
        <v>0</v>
      </c>
      <c r="O62" s="230">
        <f t="shared" si="24"/>
        <v>0</v>
      </c>
      <c r="P62" s="230">
        <f t="shared" si="24"/>
        <v>0</v>
      </c>
      <c r="Q62" s="230">
        <f t="shared" si="24"/>
        <v>0</v>
      </c>
      <c r="R62" s="230">
        <f t="shared" si="24"/>
        <v>0</v>
      </c>
      <c r="S62" s="230">
        <f t="shared" si="24"/>
        <v>0</v>
      </c>
      <c r="T62" s="230">
        <f t="shared" si="24"/>
        <v>0</v>
      </c>
      <c r="U62" s="230">
        <f t="shared" si="24"/>
        <v>0</v>
      </c>
      <c r="V62" s="230">
        <f t="shared" si="24"/>
        <v>0</v>
      </c>
      <c r="W62" s="230">
        <f t="shared" si="24"/>
        <v>0</v>
      </c>
      <c r="X62" s="230">
        <f t="shared" si="24"/>
        <v>0</v>
      </c>
      <c r="Y62" s="230">
        <f t="shared" si="24"/>
        <v>0</v>
      </c>
      <c r="Z62" s="230">
        <f t="shared" si="24"/>
        <v>0</v>
      </c>
      <c r="AA62" s="230">
        <f t="shared" si="24"/>
        <v>0</v>
      </c>
      <c r="AB62" s="230">
        <f t="shared" si="24"/>
        <v>0</v>
      </c>
      <c r="AC62" s="230">
        <f t="shared" si="24"/>
        <v>0</v>
      </c>
      <c r="AD62" s="230">
        <f t="shared" si="24"/>
        <v>0</v>
      </c>
      <c r="AE62" s="230">
        <f t="shared" si="24"/>
        <v>0</v>
      </c>
      <c r="AF62" s="230">
        <f t="shared" si="24"/>
        <v>0</v>
      </c>
      <c r="AG62" s="230">
        <f t="shared" si="24"/>
        <v>0</v>
      </c>
      <c r="AH62" s="230">
        <f t="shared" si="24"/>
        <v>0</v>
      </c>
      <c r="AI62" s="230">
        <f t="shared" si="24"/>
        <v>0</v>
      </c>
      <c r="AJ62" s="230">
        <f t="shared" si="24"/>
        <v>0</v>
      </c>
      <c r="AK62" s="230">
        <f t="shared" si="24"/>
        <v>0</v>
      </c>
      <c r="AL62" s="230">
        <f t="shared" si="24"/>
        <v>0</v>
      </c>
      <c r="AM62" s="230">
        <f t="shared" si="24"/>
        <v>0</v>
      </c>
      <c r="AN62" s="230">
        <f t="shared" si="24"/>
        <v>0</v>
      </c>
      <c r="AO62" s="230">
        <f t="shared" si="24"/>
        <v>0</v>
      </c>
      <c r="AP62" s="230">
        <f t="shared" si="24"/>
        <v>0</v>
      </c>
      <c r="AQ62" s="230">
        <f t="shared" si="24"/>
        <v>0</v>
      </c>
      <c r="AR62" s="230">
        <f t="shared" si="24"/>
        <v>0</v>
      </c>
      <c r="AS62" s="230">
        <f t="shared" si="24"/>
        <v>0</v>
      </c>
      <c r="AT62" s="230">
        <f t="shared" si="24"/>
        <v>0</v>
      </c>
      <c r="AU62" s="230">
        <f t="shared" si="24"/>
        <v>0</v>
      </c>
      <c r="AV62" s="230">
        <f t="shared" si="24"/>
        <v>0</v>
      </c>
      <c r="AW62" s="230">
        <f t="shared" si="24"/>
        <v>0</v>
      </c>
      <c r="AX62" s="230">
        <f t="shared" si="24"/>
        <v>0</v>
      </c>
      <c r="AY62" s="230">
        <f t="shared" si="24"/>
        <v>0</v>
      </c>
      <c r="AZ62" s="230">
        <f t="shared" si="24"/>
        <v>0</v>
      </c>
      <c r="BA62" s="230">
        <f t="shared" si="24"/>
        <v>0</v>
      </c>
      <c r="BB62" s="230">
        <f t="shared" si="24"/>
        <v>0</v>
      </c>
      <c r="BC62" s="230">
        <f t="shared" si="24"/>
        <v>0</v>
      </c>
      <c r="BD62" s="230">
        <f t="shared" si="24"/>
        <v>0</v>
      </c>
      <c r="BE62" s="230">
        <f t="shared" si="24"/>
        <v>0</v>
      </c>
    </row>
    <row r="63" spans="2:57" x14ac:dyDescent="0.15">
      <c r="B63" s="215">
        <f t="shared" si="21"/>
        <v>14</v>
      </c>
      <c r="C63" s="222" t="s">
        <v>406</v>
      </c>
      <c r="D63" s="222"/>
      <c r="E63" s="223" t="s">
        <v>709</v>
      </c>
      <c r="F63" s="224"/>
      <c r="G63" s="231">
        <f t="shared" ref="G63:G68" si="25">ROUND(SUM(H63:BE63),2)</f>
        <v>0</v>
      </c>
      <c r="H63" s="232">
        <f>H47/12</f>
        <v>0</v>
      </c>
      <c r="I63" s="232">
        <f t="shared" ref="I63:BE63" si="26">I47/12</f>
        <v>0</v>
      </c>
      <c r="J63" s="232">
        <f t="shared" si="26"/>
        <v>0</v>
      </c>
      <c r="K63" s="232">
        <f t="shared" si="26"/>
        <v>0</v>
      </c>
      <c r="L63" s="232">
        <f t="shared" si="26"/>
        <v>0</v>
      </c>
      <c r="M63" s="232">
        <f t="shared" si="26"/>
        <v>0</v>
      </c>
      <c r="N63" s="232">
        <f t="shared" si="26"/>
        <v>0</v>
      </c>
      <c r="O63" s="232">
        <f t="shared" si="26"/>
        <v>0</v>
      </c>
      <c r="P63" s="232">
        <f t="shared" si="26"/>
        <v>0</v>
      </c>
      <c r="Q63" s="232">
        <f t="shared" si="26"/>
        <v>0</v>
      </c>
      <c r="R63" s="232">
        <f t="shared" si="26"/>
        <v>0</v>
      </c>
      <c r="S63" s="232">
        <f t="shared" si="26"/>
        <v>0</v>
      </c>
      <c r="T63" s="232">
        <f t="shared" si="26"/>
        <v>0</v>
      </c>
      <c r="U63" s="232">
        <f t="shared" si="26"/>
        <v>0</v>
      </c>
      <c r="V63" s="232">
        <f t="shared" si="26"/>
        <v>0</v>
      </c>
      <c r="W63" s="232">
        <f t="shared" si="26"/>
        <v>0</v>
      </c>
      <c r="X63" s="232">
        <f t="shared" si="26"/>
        <v>0</v>
      </c>
      <c r="Y63" s="232">
        <f t="shared" si="26"/>
        <v>0</v>
      </c>
      <c r="Z63" s="232">
        <f t="shared" si="26"/>
        <v>0</v>
      </c>
      <c r="AA63" s="232">
        <f t="shared" si="26"/>
        <v>0</v>
      </c>
      <c r="AB63" s="232">
        <f t="shared" si="26"/>
        <v>0</v>
      </c>
      <c r="AC63" s="232">
        <f t="shared" si="26"/>
        <v>0</v>
      </c>
      <c r="AD63" s="232">
        <f t="shared" si="26"/>
        <v>0</v>
      </c>
      <c r="AE63" s="232">
        <f t="shared" si="26"/>
        <v>0</v>
      </c>
      <c r="AF63" s="232">
        <f t="shared" si="26"/>
        <v>0</v>
      </c>
      <c r="AG63" s="232">
        <f t="shared" si="26"/>
        <v>0</v>
      </c>
      <c r="AH63" s="232">
        <f t="shared" si="26"/>
        <v>0</v>
      </c>
      <c r="AI63" s="232">
        <f t="shared" si="26"/>
        <v>0</v>
      </c>
      <c r="AJ63" s="232">
        <f t="shared" si="26"/>
        <v>0</v>
      </c>
      <c r="AK63" s="232">
        <f t="shared" si="26"/>
        <v>0</v>
      </c>
      <c r="AL63" s="232">
        <f t="shared" si="26"/>
        <v>0</v>
      </c>
      <c r="AM63" s="232">
        <f t="shared" si="26"/>
        <v>0</v>
      </c>
      <c r="AN63" s="232">
        <f t="shared" si="26"/>
        <v>0</v>
      </c>
      <c r="AO63" s="232">
        <f t="shared" si="26"/>
        <v>0</v>
      </c>
      <c r="AP63" s="232">
        <f t="shared" si="26"/>
        <v>0</v>
      </c>
      <c r="AQ63" s="232">
        <f t="shared" si="26"/>
        <v>0</v>
      </c>
      <c r="AR63" s="232">
        <f t="shared" si="26"/>
        <v>0</v>
      </c>
      <c r="AS63" s="232">
        <f t="shared" si="26"/>
        <v>0</v>
      </c>
      <c r="AT63" s="232">
        <f t="shared" si="26"/>
        <v>0</v>
      </c>
      <c r="AU63" s="232">
        <f t="shared" si="26"/>
        <v>0</v>
      </c>
      <c r="AV63" s="232">
        <f t="shared" si="26"/>
        <v>0</v>
      </c>
      <c r="AW63" s="232">
        <f t="shared" si="26"/>
        <v>0</v>
      </c>
      <c r="AX63" s="232">
        <f t="shared" si="26"/>
        <v>0</v>
      </c>
      <c r="AY63" s="232">
        <f t="shared" si="26"/>
        <v>0</v>
      </c>
      <c r="AZ63" s="232">
        <f t="shared" si="26"/>
        <v>0</v>
      </c>
      <c r="BA63" s="232">
        <f t="shared" si="26"/>
        <v>0</v>
      </c>
      <c r="BB63" s="232">
        <f t="shared" si="26"/>
        <v>0</v>
      </c>
      <c r="BC63" s="232">
        <f t="shared" si="26"/>
        <v>0</v>
      </c>
      <c r="BD63" s="232">
        <f t="shared" si="26"/>
        <v>0</v>
      </c>
      <c r="BE63" s="232">
        <f t="shared" si="26"/>
        <v>0</v>
      </c>
    </row>
    <row r="64" spans="2:57" x14ac:dyDescent="0.15">
      <c r="B64" s="215">
        <f t="shared" si="21"/>
        <v>15</v>
      </c>
      <c r="C64" s="222" t="s">
        <v>407</v>
      </c>
      <c r="D64" s="222"/>
      <c r="E64" s="223" t="s">
        <v>709</v>
      </c>
      <c r="F64" s="224"/>
      <c r="G64" s="231">
        <f t="shared" si="25"/>
        <v>0</v>
      </c>
      <c r="H64" s="232">
        <f>H63*H62</f>
        <v>0</v>
      </c>
      <c r="I64" s="232">
        <f t="shared" ref="I64:BE64" si="27">I63*I62</f>
        <v>0</v>
      </c>
      <c r="J64" s="232">
        <f t="shared" si="27"/>
        <v>0</v>
      </c>
      <c r="K64" s="232">
        <f t="shared" si="27"/>
        <v>0</v>
      </c>
      <c r="L64" s="232">
        <f t="shared" si="27"/>
        <v>0</v>
      </c>
      <c r="M64" s="232">
        <f t="shared" si="27"/>
        <v>0</v>
      </c>
      <c r="N64" s="232">
        <f t="shared" si="27"/>
        <v>0</v>
      </c>
      <c r="O64" s="232">
        <f t="shared" si="27"/>
        <v>0</v>
      </c>
      <c r="P64" s="232">
        <f t="shared" si="27"/>
        <v>0</v>
      </c>
      <c r="Q64" s="232">
        <f t="shared" si="27"/>
        <v>0</v>
      </c>
      <c r="R64" s="232">
        <f t="shared" si="27"/>
        <v>0</v>
      </c>
      <c r="S64" s="232">
        <f t="shared" si="27"/>
        <v>0</v>
      </c>
      <c r="T64" s="232">
        <f t="shared" si="27"/>
        <v>0</v>
      </c>
      <c r="U64" s="232">
        <f t="shared" si="27"/>
        <v>0</v>
      </c>
      <c r="V64" s="232">
        <f t="shared" si="27"/>
        <v>0</v>
      </c>
      <c r="W64" s="232">
        <f t="shared" si="27"/>
        <v>0</v>
      </c>
      <c r="X64" s="232">
        <f t="shared" si="27"/>
        <v>0</v>
      </c>
      <c r="Y64" s="232">
        <f t="shared" si="27"/>
        <v>0</v>
      </c>
      <c r="Z64" s="232">
        <f t="shared" si="27"/>
        <v>0</v>
      </c>
      <c r="AA64" s="232">
        <f t="shared" si="27"/>
        <v>0</v>
      </c>
      <c r="AB64" s="232">
        <f t="shared" si="27"/>
        <v>0</v>
      </c>
      <c r="AC64" s="232">
        <f t="shared" si="27"/>
        <v>0</v>
      </c>
      <c r="AD64" s="232">
        <f t="shared" si="27"/>
        <v>0</v>
      </c>
      <c r="AE64" s="232">
        <f t="shared" si="27"/>
        <v>0</v>
      </c>
      <c r="AF64" s="232">
        <f t="shared" si="27"/>
        <v>0</v>
      </c>
      <c r="AG64" s="232">
        <f t="shared" si="27"/>
        <v>0</v>
      </c>
      <c r="AH64" s="232">
        <f t="shared" si="27"/>
        <v>0</v>
      </c>
      <c r="AI64" s="232">
        <f t="shared" si="27"/>
        <v>0</v>
      </c>
      <c r="AJ64" s="232">
        <f t="shared" si="27"/>
        <v>0</v>
      </c>
      <c r="AK64" s="232">
        <f t="shared" si="27"/>
        <v>0</v>
      </c>
      <c r="AL64" s="232">
        <f t="shared" si="27"/>
        <v>0</v>
      </c>
      <c r="AM64" s="232">
        <f t="shared" si="27"/>
        <v>0</v>
      </c>
      <c r="AN64" s="232">
        <f t="shared" si="27"/>
        <v>0</v>
      </c>
      <c r="AO64" s="232">
        <f t="shared" si="27"/>
        <v>0</v>
      </c>
      <c r="AP64" s="232">
        <f t="shared" si="27"/>
        <v>0</v>
      </c>
      <c r="AQ64" s="232">
        <f t="shared" si="27"/>
        <v>0</v>
      </c>
      <c r="AR64" s="232">
        <f t="shared" si="27"/>
        <v>0</v>
      </c>
      <c r="AS64" s="232">
        <f t="shared" si="27"/>
        <v>0</v>
      </c>
      <c r="AT64" s="232">
        <f t="shared" si="27"/>
        <v>0</v>
      </c>
      <c r="AU64" s="232">
        <f t="shared" si="27"/>
        <v>0</v>
      </c>
      <c r="AV64" s="232">
        <f t="shared" si="27"/>
        <v>0</v>
      </c>
      <c r="AW64" s="232">
        <f t="shared" si="27"/>
        <v>0</v>
      </c>
      <c r="AX64" s="232">
        <f t="shared" si="27"/>
        <v>0</v>
      </c>
      <c r="AY64" s="232">
        <f t="shared" si="27"/>
        <v>0</v>
      </c>
      <c r="AZ64" s="232">
        <f t="shared" si="27"/>
        <v>0</v>
      </c>
      <c r="BA64" s="232">
        <f t="shared" si="27"/>
        <v>0</v>
      </c>
      <c r="BB64" s="232">
        <f t="shared" si="27"/>
        <v>0</v>
      </c>
      <c r="BC64" s="232">
        <f t="shared" si="27"/>
        <v>0</v>
      </c>
      <c r="BD64" s="232">
        <f t="shared" si="27"/>
        <v>0</v>
      </c>
      <c r="BE64" s="232">
        <f t="shared" si="27"/>
        <v>0</v>
      </c>
    </row>
    <row r="65" spans="2:57" x14ac:dyDescent="0.15">
      <c r="B65" s="215">
        <f t="shared" si="21"/>
        <v>16</v>
      </c>
      <c r="C65" s="222" t="s">
        <v>408</v>
      </c>
      <c r="D65" s="222"/>
      <c r="E65" s="223" t="s">
        <v>709</v>
      </c>
      <c r="F65" s="224"/>
      <c r="G65" s="231">
        <f t="shared" si="25"/>
        <v>0</v>
      </c>
      <c r="H65" s="232">
        <f>H63-H64</f>
        <v>0</v>
      </c>
      <c r="I65" s="232">
        <f t="shared" ref="I65:BE65" si="28">I63-I64</f>
        <v>0</v>
      </c>
      <c r="J65" s="232">
        <f t="shared" si="28"/>
        <v>0</v>
      </c>
      <c r="K65" s="232">
        <f t="shared" si="28"/>
        <v>0</v>
      </c>
      <c r="L65" s="232">
        <f t="shared" si="28"/>
        <v>0</v>
      </c>
      <c r="M65" s="232">
        <f t="shared" si="28"/>
        <v>0</v>
      </c>
      <c r="N65" s="232">
        <f t="shared" si="28"/>
        <v>0</v>
      </c>
      <c r="O65" s="232">
        <f t="shared" si="28"/>
        <v>0</v>
      </c>
      <c r="P65" s="232">
        <f t="shared" si="28"/>
        <v>0</v>
      </c>
      <c r="Q65" s="232">
        <f t="shared" si="28"/>
        <v>0</v>
      </c>
      <c r="R65" s="232">
        <f t="shared" si="28"/>
        <v>0</v>
      </c>
      <c r="S65" s="232">
        <f t="shared" si="28"/>
        <v>0</v>
      </c>
      <c r="T65" s="232">
        <f t="shared" si="28"/>
        <v>0</v>
      </c>
      <c r="U65" s="232">
        <f t="shared" si="28"/>
        <v>0</v>
      </c>
      <c r="V65" s="232">
        <f t="shared" si="28"/>
        <v>0</v>
      </c>
      <c r="W65" s="232">
        <f t="shared" si="28"/>
        <v>0</v>
      </c>
      <c r="X65" s="232">
        <f t="shared" si="28"/>
        <v>0</v>
      </c>
      <c r="Y65" s="232">
        <f t="shared" si="28"/>
        <v>0</v>
      </c>
      <c r="Z65" s="232">
        <f t="shared" si="28"/>
        <v>0</v>
      </c>
      <c r="AA65" s="232">
        <f t="shared" si="28"/>
        <v>0</v>
      </c>
      <c r="AB65" s="232">
        <f t="shared" si="28"/>
        <v>0</v>
      </c>
      <c r="AC65" s="232">
        <f t="shared" si="28"/>
        <v>0</v>
      </c>
      <c r="AD65" s="232">
        <f t="shared" si="28"/>
        <v>0</v>
      </c>
      <c r="AE65" s="232">
        <f t="shared" si="28"/>
        <v>0</v>
      </c>
      <c r="AF65" s="232">
        <f t="shared" si="28"/>
        <v>0</v>
      </c>
      <c r="AG65" s="232">
        <f t="shared" si="28"/>
        <v>0</v>
      </c>
      <c r="AH65" s="232">
        <f t="shared" si="28"/>
        <v>0</v>
      </c>
      <c r="AI65" s="232">
        <f t="shared" si="28"/>
        <v>0</v>
      </c>
      <c r="AJ65" s="232">
        <f t="shared" si="28"/>
        <v>0</v>
      </c>
      <c r="AK65" s="232">
        <f t="shared" si="28"/>
        <v>0</v>
      </c>
      <c r="AL65" s="232">
        <f t="shared" si="28"/>
        <v>0</v>
      </c>
      <c r="AM65" s="232">
        <f t="shared" si="28"/>
        <v>0</v>
      </c>
      <c r="AN65" s="232">
        <f t="shared" si="28"/>
        <v>0</v>
      </c>
      <c r="AO65" s="232">
        <f t="shared" si="28"/>
        <v>0</v>
      </c>
      <c r="AP65" s="232">
        <f t="shared" si="28"/>
        <v>0</v>
      </c>
      <c r="AQ65" s="232">
        <f t="shared" si="28"/>
        <v>0</v>
      </c>
      <c r="AR65" s="232">
        <f t="shared" si="28"/>
        <v>0</v>
      </c>
      <c r="AS65" s="232">
        <f t="shared" si="28"/>
        <v>0</v>
      </c>
      <c r="AT65" s="232">
        <f t="shared" si="28"/>
        <v>0</v>
      </c>
      <c r="AU65" s="232">
        <f t="shared" si="28"/>
        <v>0</v>
      </c>
      <c r="AV65" s="232">
        <f t="shared" si="28"/>
        <v>0</v>
      </c>
      <c r="AW65" s="232">
        <f t="shared" si="28"/>
        <v>0</v>
      </c>
      <c r="AX65" s="232">
        <f t="shared" si="28"/>
        <v>0</v>
      </c>
      <c r="AY65" s="232">
        <f t="shared" si="28"/>
        <v>0</v>
      </c>
      <c r="AZ65" s="232">
        <f t="shared" si="28"/>
        <v>0</v>
      </c>
      <c r="BA65" s="232">
        <f t="shared" si="28"/>
        <v>0</v>
      </c>
      <c r="BB65" s="232">
        <f t="shared" si="28"/>
        <v>0</v>
      </c>
      <c r="BC65" s="232">
        <f t="shared" si="28"/>
        <v>0</v>
      </c>
      <c r="BD65" s="232">
        <f t="shared" si="28"/>
        <v>0</v>
      </c>
      <c r="BE65" s="232">
        <f t="shared" si="28"/>
        <v>0</v>
      </c>
    </row>
    <row r="66" spans="2:57" x14ac:dyDescent="0.15">
      <c r="B66" s="215">
        <f t="shared" si="21"/>
        <v>17</v>
      </c>
      <c r="C66" s="222" t="s">
        <v>702</v>
      </c>
      <c r="D66" s="222"/>
      <c r="E66" s="223" t="s">
        <v>703</v>
      </c>
      <c r="F66" s="224"/>
      <c r="G66" s="231">
        <f t="shared" si="25"/>
        <v>0</v>
      </c>
      <c r="H66" s="232">
        <f>H11-H31</f>
        <v>0</v>
      </c>
      <c r="I66" s="232">
        <f t="shared" ref="I66:BE66" si="29">I11-I31</f>
        <v>0</v>
      </c>
      <c r="J66" s="232">
        <f t="shared" si="29"/>
        <v>0</v>
      </c>
      <c r="K66" s="232">
        <f t="shared" si="29"/>
        <v>0</v>
      </c>
      <c r="L66" s="232">
        <f t="shared" si="29"/>
        <v>0</v>
      </c>
      <c r="M66" s="232">
        <f t="shared" si="29"/>
        <v>0</v>
      </c>
      <c r="N66" s="232">
        <f t="shared" si="29"/>
        <v>0</v>
      </c>
      <c r="O66" s="232">
        <f t="shared" si="29"/>
        <v>0</v>
      </c>
      <c r="P66" s="232">
        <f t="shared" si="29"/>
        <v>0</v>
      </c>
      <c r="Q66" s="232">
        <f t="shared" si="29"/>
        <v>0</v>
      </c>
      <c r="R66" s="232">
        <f t="shared" si="29"/>
        <v>0</v>
      </c>
      <c r="S66" s="232">
        <f t="shared" si="29"/>
        <v>0</v>
      </c>
      <c r="T66" s="232">
        <f t="shared" si="29"/>
        <v>0</v>
      </c>
      <c r="U66" s="232">
        <f t="shared" si="29"/>
        <v>0</v>
      </c>
      <c r="V66" s="232">
        <f t="shared" si="29"/>
        <v>0</v>
      </c>
      <c r="W66" s="232">
        <f t="shared" si="29"/>
        <v>0</v>
      </c>
      <c r="X66" s="232">
        <f t="shared" si="29"/>
        <v>0</v>
      </c>
      <c r="Y66" s="232">
        <f t="shared" si="29"/>
        <v>0</v>
      </c>
      <c r="Z66" s="232">
        <f t="shared" si="29"/>
        <v>0</v>
      </c>
      <c r="AA66" s="232">
        <f t="shared" si="29"/>
        <v>0</v>
      </c>
      <c r="AB66" s="232">
        <f t="shared" si="29"/>
        <v>0</v>
      </c>
      <c r="AC66" s="232">
        <f t="shared" si="29"/>
        <v>0</v>
      </c>
      <c r="AD66" s="232">
        <f t="shared" si="29"/>
        <v>0</v>
      </c>
      <c r="AE66" s="232">
        <f t="shared" si="29"/>
        <v>0</v>
      </c>
      <c r="AF66" s="232">
        <f t="shared" si="29"/>
        <v>0</v>
      </c>
      <c r="AG66" s="232">
        <f t="shared" si="29"/>
        <v>0</v>
      </c>
      <c r="AH66" s="232">
        <f t="shared" si="29"/>
        <v>0</v>
      </c>
      <c r="AI66" s="232">
        <f t="shared" si="29"/>
        <v>0</v>
      </c>
      <c r="AJ66" s="232">
        <f t="shared" si="29"/>
        <v>0</v>
      </c>
      <c r="AK66" s="232">
        <f t="shared" si="29"/>
        <v>0</v>
      </c>
      <c r="AL66" s="232">
        <f t="shared" si="29"/>
        <v>0</v>
      </c>
      <c r="AM66" s="232">
        <f t="shared" si="29"/>
        <v>0</v>
      </c>
      <c r="AN66" s="232">
        <f t="shared" si="29"/>
        <v>0</v>
      </c>
      <c r="AO66" s="232">
        <f t="shared" si="29"/>
        <v>0</v>
      </c>
      <c r="AP66" s="232">
        <f t="shared" si="29"/>
        <v>0</v>
      </c>
      <c r="AQ66" s="232">
        <f t="shared" si="29"/>
        <v>0</v>
      </c>
      <c r="AR66" s="232">
        <f t="shared" si="29"/>
        <v>0</v>
      </c>
      <c r="AS66" s="232">
        <f t="shared" si="29"/>
        <v>0</v>
      </c>
      <c r="AT66" s="232">
        <f t="shared" si="29"/>
        <v>0</v>
      </c>
      <c r="AU66" s="232">
        <f t="shared" si="29"/>
        <v>0</v>
      </c>
      <c r="AV66" s="232">
        <f t="shared" si="29"/>
        <v>0</v>
      </c>
      <c r="AW66" s="232">
        <f t="shared" si="29"/>
        <v>0</v>
      </c>
      <c r="AX66" s="232">
        <f t="shared" si="29"/>
        <v>0</v>
      </c>
      <c r="AY66" s="232">
        <f t="shared" si="29"/>
        <v>0</v>
      </c>
      <c r="AZ66" s="232">
        <f t="shared" si="29"/>
        <v>0</v>
      </c>
      <c r="BA66" s="232">
        <f t="shared" si="29"/>
        <v>0</v>
      </c>
      <c r="BB66" s="232">
        <f t="shared" si="29"/>
        <v>0</v>
      </c>
      <c r="BC66" s="232">
        <f t="shared" si="29"/>
        <v>0</v>
      </c>
      <c r="BD66" s="232">
        <f t="shared" si="29"/>
        <v>0</v>
      </c>
      <c r="BE66" s="232">
        <f t="shared" si="29"/>
        <v>0</v>
      </c>
    </row>
    <row r="67" spans="2:57" x14ac:dyDescent="0.15">
      <c r="B67" s="215">
        <f t="shared" si="21"/>
        <v>18</v>
      </c>
      <c r="C67" s="222" t="s">
        <v>706</v>
      </c>
      <c r="D67" s="222"/>
      <c r="E67" s="223" t="s">
        <v>703</v>
      </c>
      <c r="F67" s="224"/>
      <c r="G67" s="231">
        <f t="shared" si="25"/>
        <v>0</v>
      </c>
      <c r="H67" s="232">
        <f>H45</f>
        <v>0</v>
      </c>
      <c r="I67" s="232">
        <f t="shared" ref="I67:BE67" si="30">I45</f>
        <v>0</v>
      </c>
      <c r="J67" s="232">
        <f t="shared" si="30"/>
        <v>0</v>
      </c>
      <c r="K67" s="232">
        <f t="shared" si="30"/>
        <v>0</v>
      </c>
      <c r="L67" s="232">
        <f t="shared" si="30"/>
        <v>0</v>
      </c>
      <c r="M67" s="232">
        <f t="shared" si="30"/>
        <v>0</v>
      </c>
      <c r="N67" s="232">
        <f t="shared" si="30"/>
        <v>0</v>
      </c>
      <c r="O67" s="232">
        <f t="shared" si="30"/>
        <v>0</v>
      </c>
      <c r="P67" s="232">
        <f t="shared" si="30"/>
        <v>0</v>
      </c>
      <c r="Q67" s="232">
        <f t="shared" si="30"/>
        <v>0</v>
      </c>
      <c r="R67" s="232">
        <f t="shared" si="30"/>
        <v>0</v>
      </c>
      <c r="S67" s="232">
        <f t="shared" si="30"/>
        <v>0</v>
      </c>
      <c r="T67" s="232">
        <f t="shared" si="30"/>
        <v>0</v>
      </c>
      <c r="U67" s="232">
        <f t="shared" si="30"/>
        <v>0</v>
      </c>
      <c r="V67" s="232">
        <f t="shared" si="30"/>
        <v>0</v>
      </c>
      <c r="W67" s="232">
        <f t="shared" si="30"/>
        <v>0</v>
      </c>
      <c r="X67" s="232">
        <f t="shared" si="30"/>
        <v>0</v>
      </c>
      <c r="Y67" s="232">
        <f t="shared" si="30"/>
        <v>0</v>
      </c>
      <c r="Z67" s="232">
        <f t="shared" si="30"/>
        <v>0</v>
      </c>
      <c r="AA67" s="232">
        <f t="shared" si="30"/>
        <v>0</v>
      </c>
      <c r="AB67" s="232">
        <f t="shared" si="30"/>
        <v>0</v>
      </c>
      <c r="AC67" s="232">
        <f t="shared" si="30"/>
        <v>0</v>
      </c>
      <c r="AD67" s="232">
        <f t="shared" si="30"/>
        <v>0</v>
      </c>
      <c r="AE67" s="232">
        <f t="shared" si="30"/>
        <v>0</v>
      </c>
      <c r="AF67" s="232">
        <f t="shared" si="30"/>
        <v>0</v>
      </c>
      <c r="AG67" s="232">
        <f t="shared" si="30"/>
        <v>0</v>
      </c>
      <c r="AH67" s="232">
        <f t="shared" si="30"/>
        <v>0</v>
      </c>
      <c r="AI67" s="232">
        <f t="shared" si="30"/>
        <v>0</v>
      </c>
      <c r="AJ67" s="232">
        <f t="shared" si="30"/>
        <v>0</v>
      </c>
      <c r="AK67" s="232">
        <f t="shared" si="30"/>
        <v>0</v>
      </c>
      <c r="AL67" s="232">
        <f t="shared" si="30"/>
        <v>0</v>
      </c>
      <c r="AM67" s="232">
        <f t="shared" si="30"/>
        <v>0</v>
      </c>
      <c r="AN67" s="232">
        <f t="shared" si="30"/>
        <v>0</v>
      </c>
      <c r="AO67" s="232">
        <f t="shared" si="30"/>
        <v>0</v>
      </c>
      <c r="AP67" s="232">
        <f t="shared" si="30"/>
        <v>0</v>
      </c>
      <c r="AQ67" s="232">
        <f t="shared" si="30"/>
        <v>0</v>
      </c>
      <c r="AR67" s="232">
        <f t="shared" si="30"/>
        <v>0</v>
      </c>
      <c r="AS67" s="232">
        <f t="shared" si="30"/>
        <v>0</v>
      </c>
      <c r="AT67" s="232">
        <f t="shared" si="30"/>
        <v>0</v>
      </c>
      <c r="AU67" s="232">
        <f t="shared" si="30"/>
        <v>0</v>
      </c>
      <c r="AV67" s="232">
        <f t="shared" si="30"/>
        <v>0</v>
      </c>
      <c r="AW67" s="232">
        <f t="shared" si="30"/>
        <v>0</v>
      </c>
      <c r="AX67" s="232">
        <f t="shared" si="30"/>
        <v>0</v>
      </c>
      <c r="AY67" s="232">
        <f t="shared" si="30"/>
        <v>0</v>
      </c>
      <c r="AZ67" s="232">
        <f t="shared" si="30"/>
        <v>0</v>
      </c>
      <c r="BA67" s="232">
        <f t="shared" si="30"/>
        <v>0</v>
      </c>
      <c r="BB67" s="232">
        <f t="shared" si="30"/>
        <v>0</v>
      </c>
      <c r="BC67" s="232">
        <f t="shared" si="30"/>
        <v>0</v>
      </c>
      <c r="BD67" s="232">
        <f t="shared" si="30"/>
        <v>0</v>
      </c>
      <c r="BE67" s="232">
        <f t="shared" si="30"/>
        <v>0</v>
      </c>
    </row>
    <row r="68" spans="2:57" x14ac:dyDescent="0.15">
      <c r="B68" s="215">
        <f t="shared" si="21"/>
        <v>19</v>
      </c>
      <c r="C68" s="222" t="s">
        <v>707</v>
      </c>
      <c r="D68" s="222"/>
      <c r="E68" s="223" t="s">
        <v>703</v>
      </c>
      <c r="F68" s="224"/>
      <c r="G68" s="231">
        <f t="shared" si="25"/>
        <v>0</v>
      </c>
      <c r="H68" s="232">
        <f>H66</f>
        <v>0</v>
      </c>
      <c r="I68" s="232">
        <f t="shared" ref="I68:BE68" si="31">I66</f>
        <v>0</v>
      </c>
      <c r="J68" s="232">
        <f t="shared" si="31"/>
        <v>0</v>
      </c>
      <c r="K68" s="232">
        <f t="shared" si="31"/>
        <v>0</v>
      </c>
      <c r="L68" s="232">
        <f t="shared" si="31"/>
        <v>0</v>
      </c>
      <c r="M68" s="232">
        <f t="shared" si="31"/>
        <v>0</v>
      </c>
      <c r="N68" s="232">
        <f t="shared" si="31"/>
        <v>0</v>
      </c>
      <c r="O68" s="232">
        <f t="shared" si="31"/>
        <v>0</v>
      </c>
      <c r="P68" s="232">
        <f t="shared" si="31"/>
        <v>0</v>
      </c>
      <c r="Q68" s="232">
        <f t="shared" si="31"/>
        <v>0</v>
      </c>
      <c r="R68" s="232">
        <f t="shared" si="31"/>
        <v>0</v>
      </c>
      <c r="S68" s="232">
        <f t="shared" si="31"/>
        <v>0</v>
      </c>
      <c r="T68" s="232">
        <f t="shared" si="31"/>
        <v>0</v>
      </c>
      <c r="U68" s="232">
        <f t="shared" si="31"/>
        <v>0</v>
      </c>
      <c r="V68" s="232">
        <f t="shared" si="31"/>
        <v>0</v>
      </c>
      <c r="W68" s="232">
        <f t="shared" si="31"/>
        <v>0</v>
      </c>
      <c r="X68" s="232">
        <f t="shared" si="31"/>
        <v>0</v>
      </c>
      <c r="Y68" s="232">
        <f t="shared" si="31"/>
        <v>0</v>
      </c>
      <c r="Z68" s="232">
        <f t="shared" si="31"/>
        <v>0</v>
      </c>
      <c r="AA68" s="232">
        <f t="shared" si="31"/>
        <v>0</v>
      </c>
      <c r="AB68" s="232">
        <f t="shared" si="31"/>
        <v>0</v>
      </c>
      <c r="AC68" s="232">
        <f t="shared" si="31"/>
        <v>0</v>
      </c>
      <c r="AD68" s="232">
        <f t="shared" si="31"/>
        <v>0</v>
      </c>
      <c r="AE68" s="232">
        <f t="shared" si="31"/>
        <v>0</v>
      </c>
      <c r="AF68" s="232">
        <f t="shared" si="31"/>
        <v>0</v>
      </c>
      <c r="AG68" s="232">
        <f t="shared" si="31"/>
        <v>0</v>
      </c>
      <c r="AH68" s="232">
        <f t="shared" si="31"/>
        <v>0</v>
      </c>
      <c r="AI68" s="232">
        <f t="shared" si="31"/>
        <v>0</v>
      </c>
      <c r="AJ68" s="232">
        <f t="shared" si="31"/>
        <v>0</v>
      </c>
      <c r="AK68" s="232">
        <f t="shared" si="31"/>
        <v>0</v>
      </c>
      <c r="AL68" s="232">
        <f t="shared" si="31"/>
        <v>0</v>
      </c>
      <c r="AM68" s="232">
        <f t="shared" si="31"/>
        <v>0</v>
      </c>
      <c r="AN68" s="232">
        <f t="shared" si="31"/>
        <v>0</v>
      </c>
      <c r="AO68" s="232">
        <f t="shared" si="31"/>
        <v>0</v>
      </c>
      <c r="AP68" s="232">
        <f t="shared" si="31"/>
        <v>0</v>
      </c>
      <c r="AQ68" s="232">
        <f t="shared" si="31"/>
        <v>0</v>
      </c>
      <c r="AR68" s="232">
        <f t="shared" si="31"/>
        <v>0</v>
      </c>
      <c r="AS68" s="232">
        <f t="shared" si="31"/>
        <v>0</v>
      </c>
      <c r="AT68" s="232">
        <f t="shared" si="31"/>
        <v>0</v>
      </c>
      <c r="AU68" s="232">
        <f t="shared" si="31"/>
        <v>0</v>
      </c>
      <c r="AV68" s="232">
        <f t="shared" si="31"/>
        <v>0</v>
      </c>
      <c r="AW68" s="232">
        <f t="shared" si="31"/>
        <v>0</v>
      </c>
      <c r="AX68" s="232">
        <f t="shared" si="31"/>
        <v>0</v>
      </c>
      <c r="AY68" s="232">
        <f t="shared" si="31"/>
        <v>0</v>
      </c>
      <c r="AZ68" s="232">
        <f t="shared" si="31"/>
        <v>0</v>
      </c>
      <c r="BA68" s="232">
        <f t="shared" si="31"/>
        <v>0</v>
      </c>
      <c r="BB68" s="232">
        <f t="shared" si="31"/>
        <v>0</v>
      </c>
      <c r="BC68" s="232">
        <f t="shared" si="31"/>
        <v>0</v>
      </c>
      <c r="BD68" s="232">
        <f t="shared" si="31"/>
        <v>0</v>
      </c>
      <c r="BE68" s="232">
        <f t="shared" si="31"/>
        <v>0</v>
      </c>
    </row>
  </sheetData>
  <sheetProtection algorithmName="SHA-512" hashValue="ugViCOJ6ehIfth1Uo7O8ergfoyOCLM77ZSjQ0OxirYVg/3CTow30HlWmHObPAmFhiOsSTwmsXAgEAO8xVQVNMQ==" saltValue="e+7RjcMQXlq3EzRRB/OW1Q==" spinCount="100000" sheet="1" objects="1" scenarios="1"/>
  <mergeCells count="16">
    <mergeCell ref="B2:D2"/>
    <mergeCell ref="E2:G2"/>
    <mergeCell ref="B55:F55"/>
    <mergeCell ref="E51:F51"/>
    <mergeCell ref="E52:F52"/>
    <mergeCell ref="B3:F3"/>
    <mergeCell ref="B4:F4"/>
    <mergeCell ref="B7:B8"/>
    <mergeCell ref="B12:B14"/>
    <mergeCell ref="B15:B19"/>
    <mergeCell ref="B23:F23"/>
    <mergeCell ref="B26:B27"/>
    <mergeCell ref="B31:B34"/>
    <mergeCell ref="B35:B38"/>
    <mergeCell ref="B43:F43"/>
    <mergeCell ref="C49:D49"/>
  </mergeCells>
  <conditionalFormatting sqref="G19 G39">
    <cfRule type="cellIs" dxfId="135" priority="7" operator="equal">
      <formula>"ERRO"</formula>
    </cfRule>
  </conditionalFormatting>
  <conditionalFormatting sqref="G51:G52 H58:BE59">
    <cfRule type="cellIs" dxfId="134" priority="8" operator="lessThan">
      <formula>0</formula>
    </cfRule>
  </conditionalFormatting>
  <conditionalFormatting sqref="H12:BE12">
    <cfRule type="cellIs" dxfId="133" priority="9" operator="greaterThan">
      <formula>24</formula>
    </cfRule>
    <cfRule type="cellIs" dxfId="132" priority="10" operator="lessThan">
      <formula>0</formula>
    </cfRule>
  </conditionalFormatting>
  <conditionalFormatting sqref="H32:BE32">
    <cfRule type="cellIs" dxfId="131" priority="1" operator="greaterThan">
      <formula>24</formula>
    </cfRule>
    <cfRule type="cellIs" dxfId="130" priority="2" operator="lessThan">
      <formula>0</formula>
    </cfRule>
  </conditionalFormatting>
  <conditionalFormatting sqref="H57:BE59">
    <cfRule type="cellIs" dxfId="129" priority="3" operator="greaterThan">
      <formula>24</formula>
    </cfRule>
    <cfRule type="cellIs" dxfId="128" priority="4" operator="lessThan">
      <formula>0</formula>
    </cfRule>
  </conditionalFormatting>
  <conditionalFormatting sqref="H58:BE58">
    <cfRule type="cellIs" dxfId="127" priority="6" operator="greaterThan">
      <formula>22</formula>
    </cfRule>
  </conditionalFormatting>
  <conditionalFormatting sqref="H59:BE59">
    <cfRule type="cellIs" dxfId="126" priority="5" operator="greaterThan">
      <formula>3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6">
    <tabColor theme="6"/>
  </sheetPr>
  <dimension ref="B2:Q103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617" customWidth="1"/>
    <col min="3" max="7" width="10.6640625" style="617" customWidth="1"/>
    <col min="8" max="9" width="11.6640625" style="617" customWidth="1"/>
    <col min="10" max="10" width="20.1640625" style="617" bestFit="1" customWidth="1"/>
    <col min="11" max="16" width="28.5" style="617" customWidth="1"/>
    <col min="17" max="17" width="17.5" style="617" bestFit="1" customWidth="1"/>
    <col min="18" max="16384" width="9.1640625" style="617"/>
  </cols>
  <sheetData>
    <row r="2" spans="2:17" s="362" customFormat="1" ht="22.5" customHeight="1" x14ac:dyDescent="0.2">
      <c r="B2" s="455"/>
      <c r="C2" s="456"/>
      <c r="D2" s="1058" t="s">
        <v>943</v>
      </c>
      <c r="E2" s="1058"/>
      <c r="F2" s="1058"/>
      <c r="G2" s="1058"/>
      <c r="H2" s="1058"/>
      <c r="I2" s="1058"/>
      <c r="J2" s="456"/>
      <c r="K2" s="456"/>
      <c r="L2" s="456"/>
      <c r="M2" s="457"/>
      <c r="N2" s="456"/>
      <c r="O2" s="456"/>
      <c r="P2" s="457"/>
    </row>
    <row r="3" spans="2:17" s="362" customFormat="1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1"/>
      <c r="K3" s="1069" t="s">
        <v>927</v>
      </c>
      <c r="L3" s="1070"/>
      <c r="M3" s="1070"/>
      <c r="N3" s="1070"/>
      <c r="O3" s="1070"/>
      <c r="P3" s="1071"/>
    </row>
    <row r="4" spans="2:17" s="362" customFormat="1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4"/>
      <c r="K4" s="299" t="s">
        <v>899</v>
      </c>
      <c r="L4" s="299" t="s">
        <v>908</v>
      </c>
      <c r="M4" s="299" t="s">
        <v>909</v>
      </c>
      <c r="N4" s="299" t="s">
        <v>924</v>
      </c>
      <c r="O4" s="299" t="s">
        <v>925</v>
      </c>
      <c r="P4" s="459" t="s">
        <v>926</v>
      </c>
    </row>
    <row r="5" spans="2:17" ht="15" customHeight="1" x14ac:dyDescent="0.2">
      <c r="B5" s="1222" t="s">
        <v>685</v>
      </c>
      <c r="C5" s="1223"/>
      <c r="D5" s="1223"/>
      <c r="E5" s="1223"/>
      <c r="F5" s="1223"/>
      <c r="G5" s="1223"/>
      <c r="H5" s="1223"/>
      <c r="I5" s="1223"/>
      <c r="J5" s="1223"/>
      <c r="K5" s="620"/>
      <c r="L5" s="620"/>
      <c r="M5" s="621"/>
      <c r="N5" s="620"/>
      <c r="O5" s="620"/>
      <c r="P5" s="621"/>
      <c r="Q5" s="1232" t="s">
        <v>1317</v>
      </c>
    </row>
    <row r="6" spans="2:17" x14ac:dyDescent="0.2">
      <c r="B6" s="1224" t="s">
        <v>276</v>
      </c>
      <c r="C6" s="1225"/>
      <c r="D6" s="1225"/>
      <c r="E6" s="1225"/>
      <c r="F6" s="1225"/>
      <c r="G6" s="1225"/>
      <c r="H6" s="1225"/>
      <c r="I6" s="1225"/>
      <c r="J6" s="1226"/>
      <c r="K6" s="622" t="s">
        <v>899</v>
      </c>
      <c r="L6" s="622" t="s">
        <v>908</v>
      </c>
      <c r="M6" s="622" t="s">
        <v>909</v>
      </c>
      <c r="N6" s="622" t="s">
        <v>924</v>
      </c>
      <c r="O6" s="622" t="s">
        <v>925</v>
      </c>
      <c r="P6" s="622" t="s">
        <v>926</v>
      </c>
      <c r="Q6" s="1232"/>
    </row>
    <row r="7" spans="2:17" ht="15" customHeight="1" x14ac:dyDescent="0.2">
      <c r="B7" s="1132" t="s">
        <v>277</v>
      </c>
      <c r="C7" s="1133"/>
      <c r="D7" s="1133"/>
      <c r="E7" s="1133"/>
      <c r="F7" s="1133"/>
      <c r="G7" s="1134"/>
      <c r="H7" s="290" t="s">
        <v>278</v>
      </c>
      <c r="I7" s="623" t="s">
        <v>16</v>
      </c>
      <c r="J7" s="623" t="s">
        <v>911</v>
      </c>
      <c r="K7" s="623" t="s">
        <v>911</v>
      </c>
      <c r="L7" s="623" t="s">
        <v>911</v>
      </c>
      <c r="M7" s="623" t="s">
        <v>911</v>
      </c>
      <c r="N7" s="623" t="s">
        <v>911</v>
      </c>
      <c r="O7" s="623" t="s">
        <v>911</v>
      </c>
      <c r="P7" s="623" t="s">
        <v>911</v>
      </c>
      <c r="Q7" s="1233"/>
    </row>
    <row r="8" spans="2:17" ht="15" customHeight="1" outlineLevel="1" x14ac:dyDescent="0.2">
      <c r="B8" s="624">
        <v>1</v>
      </c>
      <c r="C8" s="1135"/>
      <c r="D8" s="1136"/>
      <c r="E8" s="1136"/>
      <c r="F8" s="1136"/>
      <c r="G8" s="1136"/>
      <c r="H8" s="615"/>
      <c r="I8" s="306"/>
      <c r="J8" s="476">
        <f>IFERROR(SMALL(K8:P8,1),0)</f>
        <v>0</v>
      </c>
      <c r="K8" s="312"/>
      <c r="L8" s="312"/>
      <c r="M8" s="312"/>
      <c r="N8" s="312"/>
      <c r="O8" s="312"/>
      <c r="P8" s="312"/>
      <c r="Q8" s="708"/>
    </row>
    <row r="9" spans="2:17" ht="15" customHeight="1" outlineLevel="1" x14ac:dyDescent="0.2">
      <c r="B9" s="625">
        <v>2</v>
      </c>
      <c r="C9" s="1135"/>
      <c r="D9" s="1136"/>
      <c r="E9" s="1136"/>
      <c r="F9" s="1136"/>
      <c r="G9" s="1136"/>
      <c r="H9" s="163"/>
      <c r="I9" s="307"/>
      <c r="J9" s="476">
        <f t="shared" ref="J9:J48" si="0">IFERROR(SMALL(K9:P9,1),0)</f>
        <v>0</v>
      </c>
      <c r="K9" s="312"/>
      <c r="L9" s="312"/>
      <c r="M9" s="312"/>
      <c r="N9" s="312"/>
      <c r="O9" s="312"/>
      <c r="P9" s="312"/>
      <c r="Q9" s="708"/>
    </row>
    <row r="10" spans="2:17" ht="15" customHeight="1" outlineLevel="1" x14ac:dyDescent="0.2">
      <c r="B10" s="624">
        <v>3</v>
      </c>
      <c r="C10" s="1135"/>
      <c r="D10" s="1136"/>
      <c r="E10" s="1136"/>
      <c r="F10" s="1136"/>
      <c r="G10" s="1136"/>
      <c r="H10" s="163"/>
      <c r="I10" s="307"/>
      <c r="J10" s="476">
        <f t="shared" si="0"/>
        <v>0</v>
      </c>
      <c r="K10" s="312"/>
      <c r="L10" s="312"/>
      <c r="M10" s="312"/>
      <c r="N10" s="312"/>
      <c r="O10" s="312"/>
      <c r="P10" s="312"/>
      <c r="Q10" s="708"/>
    </row>
    <row r="11" spans="2:17" ht="15" customHeight="1" outlineLevel="1" x14ac:dyDescent="0.2">
      <c r="B11" s="625">
        <v>4</v>
      </c>
      <c r="C11" s="1135"/>
      <c r="D11" s="1136"/>
      <c r="E11" s="1136"/>
      <c r="F11" s="1136"/>
      <c r="G11" s="1136"/>
      <c r="H11" s="163"/>
      <c r="I11" s="307"/>
      <c r="J11" s="476">
        <f t="shared" si="0"/>
        <v>0</v>
      </c>
      <c r="K11" s="312"/>
      <c r="L11" s="312"/>
      <c r="M11" s="312"/>
      <c r="N11" s="312"/>
      <c r="O11" s="312"/>
      <c r="P11" s="312"/>
      <c r="Q11" s="708"/>
    </row>
    <row r="12" spans="2:17" ht="15" customHeight="1" outlineLevel="1" x14ac:dyDescent="0.2">
      <c r="B12" s="624">
        <v>5</v>
      </c>
      <c r="C12" s="1135"/>
      <c r="D12" s="1136"/>
      <c r="E12" s="1136"/>
      <c r="F12" s="1136"/>
      <c r="G12" s="1136"/>
      <c r="H12" s="163"/>
      <c r="I12" s="307"/>
      <c r="J12" s="476">
        <f t="shared" si="0"/>
        <v>0</v>
      </c>
      <c r="K12" s="312"/>
      <c r="L12" s="312"/>
      <c r="M12" s="312"/>
      <c r="N12" s="312"/>
      <c r="O12" s="312"/>
      <c r="P12" s="312"/>
      <c r="Q12" s="708"/>
    </row>
    <row r="13" spans="2:17" ht="15" customHeight="1" outlineLevel="1" x14ac:dyDescent="0.2">
      <c r="B13" s="625">
        <v>6</v>
      </c>
      <c r="C13" s="1135"/>
      <c r="D13" s="1136"/>
      <c r="E13" s="1136"/>
      <c r="F13" s="1136"/>
      <c r="G13" s="1136"/>
      <c r="H13" s="163"/>
      <c r="I13" s="307"/>
      <c r="J13" s="476">
        <f t="shared" si="0"/>
        <v>0</v>
      </c>
      <c r="K13" s="312"/>
      <c r="L13" s="312"/>
      <c r="M13" s="312"/>
      <c r="N13" s="312"/>
      <c r="O13" s="312"/>
      <c r="P13" s="312"/>
      <c r="Q13" s="708"/>
    </row>
    <row r="14" spans="2:17" ht="15" customHeight="1" outlineLevel="1" x14ac:dyDescent="0.2">
      <c r="B14" s="624">
        <v>7</v>
      </c>
      <c r="C14" s="1135"/>
      <c r="D14" s="1136"/>
      <c r="E14" s="1136"/>
      <c r="F14" s="1136"/>
      <c r="G14" s="1136"/>
      <c r="H14" s="163"/>
      <c r="I14" s="307"/>
      <c r="J14" s="476">
        <f t="shared" si="0"/>
        <v>0</v>
      </c>
      <c r="K14" s="312"/>
      <c r="L14" s="312"/>
      <c r="M14" s="312"/>
      <c r="N14" s="312"/>
      <c r="O14" s="312"/>
      <c r="P14" s="312"/>
      <c r="Q14" s="708"/>
    </row>
    <row r="15" spans="2:17" ht="15" customHeight="1" outlineLevel="1" x14ac:dyDescent="0.2">
      <c r="B15" s="625">
        <v>8</v>
      </c>
      <c r="C15" s="1135"/>
      <c r="D15" s="1136"/>
      <c r="E15" s="1136"/>
      <c r="F15" s="1136"/>
      <c r="G15" s="1136"/>
      <c r="H15" s="163"/>
      <c r="I15" s="307"/>
      <c r="J15" s="476">
        <f t="shared" si="0"/>
        <v>0</v>
      </c>
      <c r="K15" s="312"/>
      <c r="L15" s="312"/>
      <c r="M15" s="312"/>
      <c r="N15" s="312"/>
      <c r="O15" s="312"/>
      <c r="P15" s="312"/>
      <c r="Q15" s="708"/>
    </row>
    <row r="16" spans="2:17" ht="15" customHeight="1" outlineLevel="1" x14ac:dyDescent="0.2">
      <c r="B16" s="624">
        <v>9</v>
      </c>
      <c r="C16" s="1135"/>
      <c r="D16" s="1136"/>
      <c r="E16" s="1136"/>
      <c r="F16" s="1136"/>
      <c r="G16" s="1136"/>
      <c r="H16" s="163"/>
      <c r="I16" s="307"/>
      <c r="J16" s="476">
        <f t="shared" si="0"/>
        <v>0</v>
      </c>
      <c r="K16" s="312"/>
      <c r="L16" s="312"/>
      <c r="M16" s="312"/>
      <c r="N16" s="312"/>
      <c r="O16" s="312"/>
      <c r="P16" s="312"/>
      <c r="Q16" s="708"/>
    </row>
    <row r="17" spans="2:17" ht="15" customHeight="1" outlineLevel="1" x14ac:dyDescent="0.2">
      <c r="B17" s="625">
        <v>10</v>
      </c>
      <c r="C17" s="1135"/>
      <c r="D17" s="1136"/>
      <c r="E17" s="1136"/>
      <c r="F17" s="1136"/>
      <c r="G17" s="1136"/>
      <c r="H17" s="163"/>
      <c r="I17" s="307"/>
      <c r="J17" s="476">
        <f t="shared" si="0"/>
        <v>0</v>
      </c>
      <c r="K17" s="312"/>
      <c r="L17" s="312"/>
      <c r="M17" s="312"/>
      <c r="N17" s="312"/>
      <c r="O17" s="312"/>
      <c r="P17" s="312"/>
      <c r="Q17" s="708"/>
    </row>
    <row r="18" spans="2:17" ht="15" customHeight="1" outlineLevel="1" x14ac:dyDescent="0.2">
      <c r="B18" s="624">
        <v>11</v>
      </c>
      <c r="C18" s="1135"/>
      <c r="D18" s="1136"/>
      <c r="E18" s="1136"/>
      <c r="F18" s="1136"/>
      <c r="G18" s="1136"/>
      <c r="H18" s="163"/>
      <c r="I18" s="307"/>
      <c r="J18" s="476">
        <f t="shared" si="0"/>
        <v>0</v>
      </c>
      <c r="K18" s="312"/>
      <c r="L18" s="312"/>
      <c r="M18" s="312"/>
      <c r="N18" s="312"/>
      <c r="O18" s="312"/>
      <c r="P18" s="312"/>
      <c r="Q18" s="708"/>
    </row>
    <row r="19" spans="2:17" ht="15" customHeight="1" outlineLevel="1" x14ac:dyDescent="0.2">
      <c r="B19" s="625">
        <v>12</v>
      </c>
      <c r="C19" s="1135"/>
      <c r="D19" s="1136"/>
      <c r="E19" s="1136"/>
      <c r="F19" s="1136"/>
      <c r="G19" s="1136"/>
      <c r="H19" s="163"/>
      <c r="I19" s="307"/>
      <c r="J19" s="476">
        <f t="shared" si="0"/>
        <v>0</v>
      </c>
      <c r="K19" s="312"/>
      <c r="L19" s="312"/>
      <c r="M19" s="312"/>
      <c r="N19" s="312"/>
      <c r="O19" s="312"/>
      <c r="P19" s="312"/>
      <c r="Q19" s="708"/>
    </row>
    <row r="20" spans="2:17" ht="15" customHeight="1" outlineLevel="1" x14ac:dyDescent="0.2">
      <c r="B20" s="624">
        <v>13</v>
      </c>
      <c r="C20" s="1135"/>
      <c r="D20" s="1136"/>
      <c r="E20" s="1136"/>
      <c r="F20" s="1136"/>
      <c r="G20" s="1136"/>
      <c r="H20" s="163"/>
      <c r="I20" s="307"/>
      <c r="J20" s="476">
        <f t="shared" si="0"/>
        <v>0</v>
      </c>
      <c r="K20" s="312"/>
      <c r="L20" s="312"/>
      <c r="M20" s="312"/>
      <c r="N20" s="312"/>
      <c r="O20" s="312"/>
      <c r="P20" s="312"/>
      <c r="Q20" s="708"/>
    </row>
    <row r="21" spans="2:17" ht="15" customHeight="1" outlineLevel="1" x14ac:dyDescent="0.2">
      <c r="B21" s="625">
        <v>14</v>
      </c>
      <c r="C21" s="1135"/>
      <c r="D21" s="1136"/>
      <c r="E21" s="1136"/>
      <c r="F21" s="1136"/>
      <c r="G21" s="1136"/>
      <c r="H21" s="163"/>
      <c r="I21" s="307"/>
      <c r="J21" s="476">
        <f t="shared" si="0"/>
        <v>0</v>
      </c>
      <c r="K21" s="312"/>
      <c r="L21" s="312"/>
      <c r="M21" s="312"/>
      <c r="N21" s="312"/>
      <c r="O21" s="312"/>
      <c r="P21" s="312"/>
      <c r="Q21" s="708"/>
    </row>
    <row r="22" spans="2:17" ht="15" customHeight="1" outlineLevel="1" x14ac:dyDescent="0.2">
      <c r="B22" s="624">
        <v>15</v>
      </c>
      <c r="C22" s="1135"/>
      <c r="D22" s="1136"/>
      <c r="E22" s="1136"/>
      <c r="F22" s="1136"/>
      <c r="G22" s="1136"/>
      <c r="H22" s="163"/>
      <c r="I22" s="307"/>
      <c r="J22" s="476">
        <f t="shared" si="0"/>
        <v>0</v>
      </c>
      <c r="K22" s="312"/>
      <c r="L22" s="312"/>
      <c r="M22" s="312"/>
      <c r="N22" s="312"/>
      <c r="O22" s="312"/>
      <c r="P22" s="312"/>
      <c r="Q22" s="708"/>
    </row>
    <row r="23" spans="2:17" ht="15" customHeight="1" outlineLevel="1" x14ac:dyDescent="0.2">
      <c r="B23" s="625">
        <v>16</v>
      </c>
      <c r="C23" s="1135"/>
      <c r="D23" s="1136"/>
      <c r="E23" s="1136"/>
      <c r="F23" s="1136"/>
      <c r="G23" s="1136"/>
      <c r="H23" s="163"/>
      <c r="I23" s="307"/>
      <c r="J23" s="476">
        <f t="shared" si="0"/>
        <v>0</v>
      </c>
      <c r="K23" s="312"/>
      <c r="L23" s="312"/>
      <c r="M23" s="312"/>
      <c r="N23" s="312"/>
      <c r="O23" s="312"/>
      <c r="P23" s="312"/>
      <c r="Q23" s="708"/>
    </row>
    <row r="24" spans="2:17" ht="15" customHeight="1" outlineLevel="1" x14ac:dyDescent="0.2">
      <c r="B24" s="624">
        <v>17</v>
      </c>
      <c r="C24" s="1135"/>
      <c r="D24" s="1136"/>
      <c r="E24" s="1136"/>
      <c r="F24" s="1136"/>
      <c r="G24" s="1136"/>
      <c r="H24" s="163"/>
      <c r="I24" s="307"/>
      <c r="J24" s="476">
        <f t="shared" si="0"/>
        <v>0</v>
      </c>
      <c r="K24" s="312"/>
      <c r="L24" s="312"/>
      <c r="M24" s="312"/>
      <c r="N24" s="312"/>
      <c r="O24" s="312"/>
      <c r="P24" s="312"/>
      <c r="Q24" s="708"/>
    </row>
    <row r="25" spans="2:17" ht="15" customHeight="1" outlineLevel="1" x14ac:dyDescent="0.2">
      <c r="B25" s="625">
        <v>18</v>
      </c>
      <c r="C25" s="1135"/>
      <c r="D25" s="1136"/>
      <c r="E25" s="1136"/>
      <c r="F25" s="1136"/>
      <c r="G25" s="1136"/>
      <c r="H25" s="163"/>
      <c r="I25" s="307"/>
      <c r="J25" s="476">
        <f t="shared" si="0"/>
        <v>0</v>
      </c>
      <c r="K25" s="312"/>
      <c r="L25" s="312"/>
      <c r="M25" s="312"/>
      <c r="N25" s="312"/>
      <c r="O25" s="312"/>
      <c r="P25" s="312"/>
      <c r="Q25" s="708"/>
    </row>
    <row r="26" spans="2:17" ht="15" customHeight="1" outlineLevel="1" x14ac:dyDescent="0.2">
      <c r="B26" s="624">
        <v>19</v>
      </c>
      <c r="C26" s="1135"/>
      <c r="D26" s="1136"/>
      <c r="E26" s="1136"/>
      <c r="F26" s="1136"/>
      <c r="G26" s="1136"/>
      <c r="H26" s="163"/>
      <c r="I26" s="307"/>
      <c r="J26" s="476">
        <f t="shared" si="0"/>
        <v>0</v>
      </c>
      <c r="K26" s="312"/>
      <c r="L26" s="312"/>
      <c r="M26" s="312"/>
      <c r="N26" s="312"/>
      <c r="O26" s="312"/>
      <c r="P26" s="312"/>
      <c r="Q26" s="708"/>
    </row>
    <row r="27" spans="2:17" ht="15" customHeight="1" outlineLevel="1" x14ac:dyDescent="0.2">
      <c r="B27" s="625">
        <v>20</v>
      </c>
      <c r="C27" s="1135"/>
      <c r="D27" s="1136"/>
      <c r="E27" s="1136"/>
      <c r="F27" s="1136"/>
      <c r="G27" s="1136"/>
      <c r="H27" s="163"/>
      <c r="I27" s="307"/>
      <c r="J27" s="476">
        <f t="shared" si="0"/>
        <v>0</v>
      </c>
      <c r="K27" s="312"/>
      <c r="L27" s="312"/>
      <c r="M27" s="312"/>
      <c r="N27" s="312"/>
      <c r="O27" s="312"/>
      <c r="P27" s="312"/>
      <c r="Q27" s="708"/>
    </row>
    <row r="28" spans="2:17" ht="15" customHeight="1" outlineLevel="1" x14ac:dyDescent="0.2">
      <c r="B28" s="624">
        <v>21</v>
      </c>
      <c r="C28" s="1135"/>
      <c r="D28" s="1136"/>
      <c r="E28" s="1136"/>
      <c r="F28" s="1136"/>
      <c r="G28" s="1136"/>
      <c r="H28" s="163"/>
      <c r="I28" s="307"/>
      <c r="J28" s="476">
        <f t="shared" si="0"/>
        <v>0</v>
      </c>
      <c r="K28" s="312"/>
      <c r="L28" s="312"/>
      <c r="M28" s="312"/>
      <c r="N28" s="312"/>
      <c r="O28" s="312"/>
      <c r="P28" s="312"/>
      <c r="Q28" s="708"/>
    </row>
    <row r="29" spans="2:17" ht="15" customHeight="1" outlineLevel="1" x14ac:dyDescent="0.2">
      <c r="B29" s="625">
        <v>22</v>
      </c>
      <c r="C29" s="1135"/>
      <c r="D29" s="1136"/>
      <c r="E29" s="1136"/>
      <c r="F29" s="1136"/>
      <c r="G29" s="1136"/>
      <c r="H29" s="163"/>
      <c r="I29" s="307"/>
      <c r="J29" s="476">
        <f t="shared" si="0"/>
        <v>0</v>
      </c>
      <c r="K29" s="312"/>
      <c r="L29" s="312"/>
      <c r="M29" s="312"/>
      <c r="N29" s="312"/>
      <c r="O29" s="312"/>
      <c r="P29" s="312"/>
      <c r="Q29" s="708"/>
    </row>
    <row r="30" spans="2:17" ht="15" customHeight="1" outlineLevel="1" x14ac:dyDescent="0.2">
      <c r="B30" s="624">
        <v>23</v>
      </c>
      <c r="C30" s="1135"/>
      <c r="D30" s="1136"/>
      <c r="E30" s="1136"/>
      <c r="F30" s="1136"/>
      <c r="G30" s="1136"/>
      <c r="H30" s="163"/>
      <c r="I30" s="307"/>
      <c r="J30" s="476">
        <f t="shared" si="0"/>
        <v>0</v>
      </c>
      <c r="K30" s="312"/>
      <c r="L30" s="312"/>
      <c r="M30" s="312"/>
      <c r="N30" s="312"/>
      <c r="O30" s="312"/>
      <c r="P30" s="312"/>
      <c r="Q30" s="708"/>
    </row>
    <row r="31" spans="2:17" ht="15" customHeight="1" outlineLevel="1" x14ac:dyDescent="0.2">
      <c r="B31" s="625">
        <v>24</v>
      </c>
      <c r="C31" s="1135"/>
      <c r="D31" s="1136"/>
      <c r="E31" s="1136"/>
      <c r="F31" s="1136"/>
      <c r="G31" s="1136"/>
      <c r="H31" s="163"/>
      <c r="I31" s="307"/>
      <c r="J31" s="476">
        <f t="shared" si="0"/>
        <v>0</v>
      </c>
      <c r="K31" s="312"/>
      <c r="L31" s="312"/>
      <c r="M31" s="312"/>
      <c r="N31" s="312"/>
      <c r="O31" s="312"/>
      <c r="P31" s="312"/>
      <c r="Q31" s="708"/>
    </row>
    <row r="32" spans="2:17" ht="15" customHeight="1" outlineLevel="1" x14ac:dyDescent="0.2">
      <c r="B32" s="624">
        <v>25</v>
      </c>
      <c r="C32" s="1135"/>
      <c r="D32" s="1136"/>
      <c r="E32" s="1136"/>
      <c r="F32" s="1136"/>
      <c r="G32" s="1136"/>
      <c r="H32" s="163"/>
      <c r="I32" s="307"/>
      <c r="J32" s="476">
        <f t="shared" si="0"/>
        <v>0</v>
      </c>
      <c r="K32" s="312"/>
      <c r="L32" s="312"/>
      <c r="M32" s="312"/>
      <c r="N32" s="312"/>
      <c r="O32" s="312"/>
      <c r="P32" s="312"/>
      <c r="Q32" s="708"/>
    </row>
    <row r="33" spans="2:17" ht="15" customHeight="1" outlineLevel="1" x14ac:dyDescent="0.2">
      <c r="B33" s="625">
        <v>26</v>
      </c>
      <c r="C33" s="1135"/>
      <c r="D33" s="1136"/>
      <c r="E33" s="1136"/>
      <c r="F33" s="1136"/>
      <c r="G33" s="1136"/>
      <c r="H33" s="163"/>
      <c r="I33" s="307"/>
      <c r="J33" s="476">
        <f t="shared" si="0"/>
        <v>0</v>
      </c>
      <c r="K33" s="312"/>
      <c r="L33" s="312"/>
      <c r="M33" s="312"/>
      <c r="N33" s="312"/>
      <c r="O33" s="312"/>
      <c r="P33" s="312"/>
      <c r="Q33" s="708"/>
    </row>
    <row r="34" spans="2:17" ht="15" customHeight="1" outlineLevel="1" x14ac:dyDescent="0.2">
      <c r="B34" s="624">
        <v>27</v>
      </c>
      <c r="C34" s="1135"/>
      <c r="D34" s="1136"/>
      <c r="E34" s="1136"/>
      <c r="F34" s="1136"/>
      <c r="G34" s="1136"/>
      <c r="H34" s="163"/>
      <c r="I34" s="307"/>
      <c r="J34" s="476">
        <f t="shared" si="0"/>
        <v>0</v>
      </c>
      <c r="K34" s="312"/>
      <c r="L34" s="312"/>
      <c r="M34" s="312"/>
      <c r="N34" s="312"/>
      <c r="O34" s="312"/>
      <c r="P34" s="312"/>
      <c r="Q34" s="708"/>
    </row>
    <row r="35" spans="2:17" ht="15" customHeight="1" outlineLevel="1" x14ac:dyDescent="0.2">
      <c r="B35" s="625">
        <v>28</v>
      </c>
      <c r="C35" s="1135"/>
      <c r="D35" s="1136"/>
      <c r="E35" s="1136"/>
      <c r="F35" s="1136"/>
      <c r="G35" s="1136"/>
      <c r="H35" s="163"/>
      <c r="I35" s="307"/>
      <c r="J35" s="476">
        <f t="shared" si="0"/>
        <v>0</v>
      </c>
      <c r="K35" s="312"/>
      <c r="L35" s="312"/>
      <c r="M35" s="312"/>
      <c r="N35" s="312"/>
      <c r="O35" s="312"/>
      <c r="P35" s="312"/>
      <c r="Q35" s="708"/>
    </row>
    <row r="36" spans="2:17" ht="15" customHeight="1" outlineLevel="1" x14ac:dyDescent="0.2">
      <c r="B36" s="624">
        <v>29</v>
      </c>
      <c r="C36" s="1135"/>
      <c r="D36" s="1136"/>
      <c r="E36" s="1136"/>
      <c r="F36" s="1136"/>
      <c r="G36" s="1136"/>
      <c r="H36" s="163"/>
      <c r="I36" s="307"/>
      <c r="J36" s="476">
        <f t="shared" si="0"/>
        <v>0</v>
      </c>
      <c r="K36" s="312"/>
      <c r="L36" s="312"/>
      <c r="M36" s="312"/>
      <c r="N36" s="312"/>
      <c r="O36" s="312"/>
      <c r="P36" s="312"/>
      <c r="Q36" s="708"/>
    </row>
    <row r="37" spans="2:17" ht="15" customHeight="1" outlineLevel="1" x14ac:dyDescent="0.2">
      <c r="B37" s="625">
        <v>30</v>
      </c>
      <c r="C37" s="1135"/>
      <c r="D37" s="1136"/>
      <c r="E37" s="1136"/>
      <c r="F37" s="1136"/>
      <c r="G37" s="1136"/>
      <c r="H37" s="163"/>
      <c r="I37" s="307"/>
      <c r="J37" s="476">
        <f t="shared" si="0"/>
        <v>0</v>
      </c>
      <c r="K37" s="312"/>
      <c r="L37" s="312"/>
      <c r="M37" s="312"/>
      <c r="N37" s="312"/>
      <c r="O37" s="312"/>
      <c r="P37" s="312"/>
      <c r="Q37" s="708"/>
    </row>
    <row r="38" spans="2:17" ht="15" customHeight="1" outlineLevel="1" x14ac:dyDescent="0.2">
      <c r="B38" s="624">
        <v>31</v>
      </c>
      <c r="C38" s="1135"/>
      <c r="D38" s="1136"/>
      <c r="E38" s="1136"/>
      <c r="F38" s="1136"/>
      <c r="G38" s="1136"/>
      <c r="H38" s="163"/>
      <c r="I38" s="307"/>
      <c r="J38" s="476">
        <f t="shared" si="0"/>
        <v>0</v>
      </c>
      <c r="K38" s="312"/>
      <c r="L38" s="312"/>
      <c r="M38" s="312"/>
      <c r="N38" s="312"/>
      <c r="O38" s="312"/>
      <c r="P38" s="312"/>
      <c r="Q38" s="708"/>
    </row>
    <row r="39" spans="2:17" ht="15" customHeight="1" outlineLevel="1" x14ac:dyDescent="0.2">
      <c r="B39" s="625">
        <v>32</v>
      </c>
      <c r="C39" s="1135"/>
      <c r="D39" s="1136"/>
      <c r="E39" s="1136"/>
      <c r="F39" s="1136"/>
      <c r="G39" s="1136"/>
      <c r="H39" s="163"/>
      <c r="I39" s="307"/>
      <c r="J39" s="476">
        <f t="shared" si="0"/>
        <v>0</v>
      </c>
      <c r="K39" s="312"/>
      <c r="L39" s="312"/>
      <c r="M39" s="312"/>
      <c r="N39" s="312"/>
      <c r="O39" s="312"/>
      <c r="P39" s="312"/>
      <c r="Q39" s="708"/>
    </row>
    <row r="40" spans="2:17" ht="15" customHeight="1" outlineLevel="1" x14ac:dyDescent="0.2">
      <c r="B40" s="624">
        <v>33</v>
      </c>
      <c r="C40" s="1135"/>
      <c r="D40" s="1136"/>
      <c r="E40" s="1136"/>
      <c r="F40" s="1136"/>
      <c r="G40" s="1136"/>
      <c r="H40" s="163"/>
      <c r="I40" s="307"/>
      <c r="J40" s="476">
        <f t="shared" si="0"/>
        <v>0</v>
      </c>
      <c r="K40" s="312"/>
      <c r="L40" s="312"/>
      <c r="M40" s="312"/>
      <c r="N40" s="312"/>
      <c r="O40" s="312"/>
      <c r="P40" s="312"/>
      <c r="Q40" s="708"/>
    </row>
    <row r="41" spans="2:17" ht="15" customHeight="1" outlineLevel="1" x14ac:dyDescent="0.2">
      <c r="B41" s="625">
        <v>34</v>
      </c>
      <c r="C41" s="1135"/>
      <c r="D41" s="1136"/>
      <c r="E41" s="1136"/>
      <c r="F41" s="1136"/>
      <c r="G41" s="1136"/>
      <c r="H41" s="163"/>
      <c r="I41" s="307"/>
      <c r="J41" s="476">
        <f t="shared" si="0"/>
        <v>0</v>
      </c>
      <c r="K41" s="312"/>
      <c r="L41" s="312"/>
      <c r="M41" s="312"/>
      <c r="N41" s="312"/>
      <c r="O41" s="312"/>
      <c r="P41" s="312"/>
      <c r="Q41" s="708"/>
    </row>
    <row r="42" spans="2:17" ht="15" customHeight="1" outlineLevel="1" x14ac:dyDescent="0.2">
      <c r="B42" s="624">
        <v>35</v>
      </c>
      <c r="C42" s="1135"/>
      <c r="D42" s="1136"/>
      <c r="E42" s="1136"/>
      <c r="F42" s="1136"/>
      <c r="G42" s="1136"/>
      <c r="H42" s="163"/>
      <c r="I42" s="307"/>
      <c r="J42" s="476">
        <f t="shared" si="0"/>
        <v>0</v>
      </c>
      <c r="K42" s="312"/>
      <c r="L42" s="312"/>
      <c r="M42" s="312"/>
      <c r="N42" s="312"/>
      <c r="O42" s="312"/>
      <c r="P42" s="312"/>
      <c r="Q42" s="708"/>
    </row>
    <row r="43" spans="2:17" ht="15" customHeight="1" outlineLevel="1" x14ac:dyDescent="0.2">
      <c r="B43" s="625">
        <v>36</v>
      </c>
      <c r="C43" s="1135"/>
      <c r="D43" s="1136"/>
      <c r="E43" s="1136"/>
      <c r="F43" s="1136"/>
      <c r="G43" s="1136"/>
      <c r="H43" s="163"/>
      <c r="I43" s="307"/>
      <c r="J43" s="476">
        <f t="shared" si="0"/>
        <v>0</v>
      </c>
      <c r="K43" s="312"/>
      <c r="L43" s="312"/>
      <c r="M43" s="312"/>
      <c r="N43" s="312"/>
      <c r="O43" s="312"/>
      <c r="P43" s="312"/>
      <c r="Q43" s="708"/>
    </row>
    <row r="44" spans="2:17" ht="15" customHeight="1" outlineLevel="1" x14ac:dyDescent="0.2">
      <c r="B44" s="624">
        <v>37</v>
      </c>
      <c r="C44" s="1135"/>
      <c r="D44" s="1136"/>
      <c r="E44" s="1136"/>
      <c r="F44" s="1136"/>
      <c r="G44" s="1136"/>
      <c r="H44" s="163"/>
      <c r="I44" s="307"/>
      <c r="J44" s="476">
        <f t="shared" si="0"/>
        <v>0</v>
      </c>
      <c r="K44" s="312"/>
      <c r="L44" s="312"/>
      <c r="M44" s="312"/>
      <c r="N44" s="312"/>
      <c r="O44" s="312"/>
      <c r="P44" s="312"/>
      <c r="Q44" s="708"/>
    </row>
    <row r="45" spans="2:17" ht="15" customHeight="1" outlineLevel="1" x14ac:dyDescent="0.2">
      <c r="B45" s="625">
        <v>38</v>
      </c>
      <c r="C45" s="1135"/>
      <c r="D45" s="1136"/>
      <c r="E45" s="1136"/>
      <c r="F45" s="1136"/>
      <c r="G45" s="1136"/>
      <c r="H45" s="163"/>
      <c r="I45" s="307"/>
      <c r="J45" s="476">
        <f t="shared" si="0"/>
        <v>0</v>
      </c>
      <c r="K45" s="312"/>
      <c r="L45" s="312"/>
      <c r="M45" s="312"/>
      <c r="N45" s="312"/>
      <c r="O45" s="312"/>
      <c r="P45" s="312"/>
      <c r="Q45" s="708"/>
    </row>
    <row r="46" spans="2:17" ht="15" customHeight="1" outlineLevel="1" x14ac:dyDescent="0.2">
      <c r="B46" s="624">
        <v>39</v>
      </c>
      <c r="C46" s="1135"/>
      <c r="D46" s="1136"/>
      <c r="E46" s="1136"/>
      <c r="F46" s="1136"/>
      <c r="G46" s="1136"/>
      <c r="H46" s="163"/>
      <c r="I46" s="307"/>
      <c r="J46" s="476">
        <f t="shared" si="0"/>
        <v>0</v>
      </c>
      <c r="K46" s="312"/>
      <c r="L46" s="312"/>
      <c r="M46" s="312"/>
      <c r="N46" s="312"/>
      <c r="O46" s="312"/>
      <c r="P46" s="312"/>
      <c r="Q46" s="708"/>
    </row>
    <row r="47" spans="2:17" ht="15" customHeight="1" outlineLevel="1" x14ac:dyDescent="0.2">
      <c r="B47" s="625">
        <v>40</v>
      </c>
      <c r="C47" s="1135"/>
      <c r="D47" s="1136"/>
      <c r="E47" s="1136"/>
      <c r="F47" s="1136"/>
      <c r="G47" s="1136"/>
      <c r="H47" s="163"/>
      <c r="I47" s="307"/>
      <c r="J47" s="476">
        <f t="shared" si="0"/>
        <v>0</v>
      </c>
      <c r="K47" s="312"/>
      <c r="L47" s="312"/>
      <c r="M47" s="312"/>
      <c r="N47" s="312"/>
      <c r="O47" s="312"/>
      <c r="P47" s="312"/>
      <c r="Q47" s="708"/>
    </row>
    <row r="48" spans="2:17" x14ac:dyDescent="0.2">
      <c r="B48" s="160"/>
      <c r="C48" s="1143" t="s">
        <v>282</v>
      </c>
      <c r="D48" s="1144"/>
      <c r="E48" s="1144"/>
      <c r="F48" s="1144"/>
      <c r="G48" s="1144"/>
      <c r="H48" s="691">
        <v>20</v>
      </c>
      <c r="I48" s="307"/>
      <c r="J48" s="476">
        <f t="shared" si="0"/>
        <v>0</v>
      </c>
      <c r="K48" s="312"/>
      <c r="L48" s="312"/>
      <c r="M48" s="312"/>
      <c r="N48" s="312"/>
      <c r="O48" s="312"/>
      <c r="P48" s="312"/>
    </row>
    <row r="49" spans="2:16" s="628" customFormat="1" ht="15" customHeight="1" x14ac:dyDescent="0.15">
      <c r="B49" s="626"/>
      <c r="C49" s="1201" t="s">
        <v>910</v>
      </c>
      <c r="D49" s="1201"/>
      <c r="E49" s="1201"/>
      <c r="F49" s="1201"/>
      <c r="G49" s="1201"/>
      <c r="H49" s="1201"/>
      <c r="I49" s="1201"/>
      <c r="J49" s="1201"/>
      <c r="K49" s="627" t="s">
        <v>899</v>
      </c>
      <c r="L49" s="627" t="s">
        <v>908</v>
      </c>
      <c r="M49" s="627" t="s">
        <v>909</v>
      </c>
      <c r="N49" s="627" t="s">
        <v>924</v>
      </c>
      <c r="O49" s="627" t="s">
        <v>925</v>
      </c>
      <c r="P49" s="627" t="s">
        <v>926</v>
      </c>
    </row>
    <row r="50" spans="2:16" s="628" customFormat="1" ht="15" customHeight="1" x14ac:dyDescent="0.15">
      <c r="B50" s="1229" t="s">
        <v>1334</v>
      </c>
      <c r="C50" s="1230"/>
      <c r="D50" s="1230"/>
      <c r="E50" s="1230"/>
      <c r="F50" s="1230"/>
      <c r="G50" s="1230"/>
      <c r="H50" s="1230"/>
      <c r="I50" s="1230"/>
      <c r="J50" s="1231"/>
      <c r="K50" s="727" t="str">
        <f>IF(SUMPRODUCT(($I$8:$I$48)*(K8:K48))=0,"-",SUMPRODUCT(($I$8:$I$48)*(K8:K48)))</f>
        <v>-</v>
      </c>
      <c r="L50" s="727" t="str">
        <f t="shared" ref="L50:P50" si="1">IF(SUMPRODUCT(($I$8:$I$48)*(L8:L48))=0,"-",SUMPRODUCT(($I$8:$I$48)*(L8:L48)))</f>
        <v>-</v>
      </c>
      <c r="M50" s="727" t="str">
        <f t="shared" si="1"/>
        <v>-</v>
      </c>
      <c r="N50" s="727" t="str">
        <f t="shared" si="1"/>
        <v>-</v>
      </c>
      <c r="O50" s="727" t="str">
        <f t="shared" si="1"/>
        <v>-</v>
      </c>
      <c r="P50" s="727" t="str">
        <f t="shared" si="1"/>
        <v>-</v>
      </c>
    </row>
    <row r="51" spans="2:16" s="628" customFormat="1" ht="15" customHeight="1" x14ac:dyDescent="0.15">
      <c r="B51" s="1229" t="s">
        <v>900</v>
      </c>
      <c r="C51" s="1230"/>
      <c r="D51" s="1230"/>
      <c r="E51" s="1230"/>
      <c r="F51" s="1230"/>
      <c r="G51" s="1230"/>
      <c r="H51" s="1230"/>
      <c r="I51" s="1230"/>
      <c r="J51" s="1231"/>
      <c r="K51" s="642"/>
      <c r="L51" s="465"/>
      <c r="M51" s="465"/>
      <c r="N51" s="465"/>
      <c r="O51" s="465"/>
      <c r="P51" s="465"/>
    </row>
    <row r="52" spans="2:16" s="628" customFormat="1" ht="15" customHeight="1" x14ac:dyDescent="0.15">
      <c r="B52" s="1229" t="s">
        <v>901</v>
      </c>
      <c r="C52" s="1230"/>
      <c r="D52" s="1230"/>
      <c r="E52" s="1230"/>
      <c r="F52" s="1230"/>
      <c r="G52" s="1230"/>
      <c r="H52" s="1230"/>
      <c r="I52" s="1230"/>
      <c r="J52" s="1231"/>
      <c r="K52" s="466"/>
      <c r="L52" s="466"/>
      <c r="M52" s="466"/>
      <c r="N52" s="466"/>
      <c r="O52" s="466"/>
      <c r="P52" s="466"/>
    </row>
    <row r="53" spans="2:16" s="628" customFormat="1" ht="15" customHeight="1" x14ac:dyDescent="0.15">
      <c r="B53" s="1229" t="s">
        <v>902</v>
      </c>
      <c r="C53" s="1230"/>
      <c r="D53" s="1230"/>
      <c r="E53" s="1230"/>
      <c r="F53" s="1230"/>
      <c r="G53" s="1230"/>
      <c r="H53" s="1230"/>
      <c r="I53" s="1230"/>
      <c r="J53" s="1231"/>
      <c r="K53" s="467"/>
      <c r="L53" s="467"/>
      <c r="M53" s="467"/>
      <c r="N53" s="467"/>
      <c r="O53" s="467"/>
      <c r="P53" s="467"/>
    </row>
    <row r="54" spans="2:16" s="628" customFormat="1" ht="15" customHeight="1" x14ac:dyDescent="0.15">
      <c r="B54" s="1229" t="s">
        <v>903</v>
      </c>
      <c r="C54" s="1230"/>
      <c r="D54" s="1230"/>
      <c r="E54" s="1230"/>
      <c r="F54" s="1230"/>
      <c r="G54" s="1230"/>
      <c r="H54" s="1230"/>
      <c r="I54" s="1230"/>
      <c r="J54" s="1231"/>
      <c r="K54" s="467"/>
      <c r="L54" s="467"/>
      <c r="M54" s="467"/>
      <c r="N54" s="467"/>
      <c r="O54" s="467"/>
      <c r="P54" s="467"/>
    </row>
    <row r="55" spans="2:16" s="628" customFormat="1" ht="15" customHeight="1" x14ac:dyDescent="0.15">
      <c r="B55" s="1229" t="s">
        <v>904</v>
      </c>
      <c r="C55" s="1230"/>
      <c r="D55" s="1230"/>
      <c r="E55" s="1230"/>
      <c r="F55" s="1230"/>
      <c r="G55" s="1230"/>
      <c r="H55" s="1230"/>
      <c r="I55" s="1230"/>
      <c r="J55" s="1231"/>
      <c r="K55" s="642"/>
      <c r="L55" s="465"/>
      <c r="M55" s="465"/>
      <c r="N55" s="465"/>
      <c r="O55" s="465"/>
      <c r="P55" s="465"/>
    </row>
    <row r="56" spans="2:16" s="628" customFormat="1" x14ac:dyDescent="0.15">
      <c r="B56" s="1229" t="s">
        <v>905</v>
      </c>
      <c r="C56" s="1230"/>
      <c r="D56" s="1230"/>
      <c r="E56" s="1230"/>
      <c r="F56" s="1230"/>
      <c r="G56" s="1230"/>
      <c r="H56" s="1230"/>
      <c r="I56" s="1230"/>
      <c r="J56" s="1231"/>
      <c r="K56" s="468"/>
      <c r="L56" s="468"/>
      <c r="M56" s="468"/>
      <c r="N56" s="468"/>
      <c r="O56" s="468"/>
      <c r="P56" s="468"/>
    </row>
    <row r="57" spans="2:16" s="628" customFormat="1" x14ac:dyDescent="0.15">
      <c r="B57" s="1229" t="s">
        <v>906</v>
      </c>
      <c r="C57" s="1230"/>
      <c r="D57" s="1230"/>
      <c r="E57" s="1230"/>
      <c r="F57" s="1230"/>
      <c r="G57" s="1230"/>
      <c r="H57" s="1230"/>
      <c r="I57" s="1230"/>
      <c r="J57" s="1231"/>
      <c r="K57" s="636"/>
      <c r="L57" s="469"/>
      <c r="M57" s="469"/>
      <c r="N57" s="469"/>
      <c r="O57" s="469"/>
      <c r="P57" s="469"/>
    </row>
    <row r="58" spans="2:16" s="629" customFormat="1" ht="15" customHeight="1" x14ac:dyDescent="0.15">
      <c r="B58" s="1198" t="s">
        <v>907</v>
      </c>
      <c r="C58" s="1199"/>
      <c r="D58" s="1199"/>
      <c r="E58" s="1199"/>
      <c r="F58" s="1199"/>
      <c r="G58" s="1199"/>
      <c r="H58" s="1199"/>
      <c r="I58" s="1199"/>
      <c r="J58" s="1200"/>
      <c r="K58" s="1234" t="s">
        <v>897</v>
      </c>
      <c r="L58" s="1234"/>
      <c r="M58" s="1234"/>
      <c r="N58" s="1234" t="s">
        <v>897</v>
      </c>
      <c r="O58" s="1234"/>
      <c r="P58" s="1234"/>
    </row>
    <row r="59" spans="2:16" x14ac:dyDescent="0.2">
      <c r="B59" s="1224" t="s">
        <v>285</v>
      </c>
      <c r="C59" s="1225"/>
      <c r="D59" s="1225"/>
      <c r="E59" s="1225"/>
      <c r="F59" s="1225"/>
      <c r="G59" s="1225"/>
      <c r="H59" s="1225"/>
      <c r="I59" s="1225"/>
      <c r="J59" s="1226"/>
      <c r="K59" s="622" t="s">
        <v>899</v>
      </c>
      <c r="L59" s="622" t="s">
        <v>908</v>
      </c>
      <c r="M59" s="622" t="s">
        <v>909</v>
      </c>
      <c r="N59" s="622" t="s">
        <v>924</v>
      </c>
      <c r="O59" s="622" t="s">
        <v>925</v>
      </c>
      <c r="P59" s="622" t="s">
        <v>926</v>
      </c>
    </row>
    <row r="60" spans="2:16" ht="32" x14ac:dyDescent="0.2">
      <c r="B60" s="630"/>
      <c r="C60" s="1227" t="s">
        <v>287</v>
      </c>
      <c r="D60" s="1227"/>
      <c r="E60" s="1227"/>
      <c r="F60" s="1227"/>
      <c r="G60" s="1228"/>
      <c r="H60" s="631" t="s">
        <v>16</v>
      </c>
      <c r="I60" s="623" t="s">
        <v>288</v>
      </c>
      <c r="J60" s="623" t="s">
        <v>929</v>
      </c>
      <c r="K60" s="623" t="s">
        <v>929</v>
      </c>
      <c r="L60" s="623" t="s">
        <v>929</v>
      </c>
      <c r="M60" s="623" t="s">
        <v>929</v>
      </c>
      <c r="N60" s="623" t="s">
        <v>929</v>
      </c>
      <c r="O60" s="623" t="s">
        <v>929</v>
      </c>
      <c r="P60" s="623" t="s">
        <v>929</v>
      </c>
    </row>
    <row r="61" spans="2:16" ht="15" customHeight="1" x14ac:dyDescent="0.2">
      <c r="B61" s="624">
        <v>1</v>
      </c>
      <c r="C61" s="1142"/>
      <c r="D61" s="1142"/>
      <c r="E61" s="1142"/>
      <c r="F61" s="1142"/>
      <c r="G61" s="1135"/>
      <c r="H61" s="616"/>
      <c r="I61" s="306"/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312"/>
      <c r="L61" s="312"/>
      <c r="M61" s="312"/>
      <c r="N61" s="312"/>
      <c r="O61" s="312"/>
      <c r="P61" s="312"/>
    </row>
    <row r="62" spans="2:16" ht="15" customHeight="1" x14ac:dyDescent="0.2">
      <c r="B62" s="625">
        <v>2</v>
      </c>
      <c r="C62" s="1142"/>
      <c r="D62" s="1142"/>
      <c r="E62" s="1142"/>
      <c r="F62" s="1142"/>
      <c r="G62" s="1135"/>
      <c r="H62" s="171"/>
      <c r="I62" s="307"/>
      <c r="J62" s="437">
        <f t="shared" si="2"/>
        <v>0</v>
      </c>
      <c r="K62" s="312"/>
      <c r="L62" s="312"/>
      <c r="M62" s="312"/>
      <c r="N62" s="312"/>
      <c r="O62" s="312"/>
      <c r="P62" s="312"/>
    </row>
    <row r="63" spans="2:16" ht="15" customHeight="1" x14ac:dyDescent="0.2">
      <c r="B63" s="624">
        <v>3</v>
      </c>
      <c r="C63" s="1142"/>
      <c r="D63" s="1142"/>
      <c r="E63" s="1142"/>
      <c r="F63" s="1142"/>
      <c r="G63" s="1135"/>
      <c r="H63" s="171"/>
      <c r="I63" s="307"/>
      <c r="J63" s="437">
        <f t="shared" si="2"/>
        <v>0</v>
      </c>
      <c r="K63" s="312"/>
      <c r="L63" s="312"/>
      <c r="M63" s="312"/>
      <c r="N63" s="312"/>
      <c r="O63" s="312"/>
      <c r="P63" s="312"/>
    </row>
    <row r="64" spans="2:16" ht="15" customHeight="1" x14ac:dyDescent="0.2">
      <c r="B64" s="625">
        <v>4</v>
      </c>
      <c r="C64" s="1142"/>
      <c r="D64" s="1142"/>
      <c r="E64" s="1142"/>
      <c r="F64" s="1142"/>
      <c r="G64" s="1135"/>
      <c r="H64" s="171"/>
      <c r="I64" s="307"/>
      <c r="J64" s="437">
        <f t="shared" si="2"/>
        <v>0</v>
      </c>
      <c r="K64" s="312"/>
      <c r="L64" s="312"/>
      <c r="M64" s="312"/>
      <c r="N64" s="312"/>
      <c r="O64" s="312"/>
      <c r="P64" s="312"/>
    </row>
    <row r="65" spans="2:16" ht="15" customHeight="1" x14ac:dyDescent="0.2">
      <c r="B65" s="624">
        <v>5</v>
      </c>
      <c r="C65" s="1142"/>
      <c r="D65" s="1142"/>
      <c r="E65" s="1142"/>
      <c r="F65" s="1142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6" s="628" customFormat="1" ht="15" customHeight="1" x14ac:dyDescent="0.15">
      <c r="B66" s="626"/>
      <c r="C66" s="1201" t="s">
        <v>910</v>
      </c>
      <c r="D66" s="1201"/>
      <c r="E66" s="1201"/>
      <c r="F66" s="1201"/>
      <c r="G66" s="1201"/>
      <c r="H66" s="1201"/>
      <c r="I66" s="1201"/>
      <c r="J66" s="1201"/>
      <c r="K66" s="627" t="s">
        <v>899</v>
      </c>
      <c r="L66" s="627" t="s">
        <v>908</v>
      </c>
      <c r="M66" s="627" t="s">
        <v>909</v>
      </c>
      <c r="N66" s="627" t="s">
        <v>924</v>
      </c>
      <c r="O66" s="627" t="s">
        <v>925</v>
      </c>
      <c r="P66" s="627" t="s">
        <v>926</v>
      </c>
    </row>
    <row r="67" spans="2:16" s="628" customFormat="1" ht="15" customHeight="1" x14ac:dyDescent="0.15">
      <c r="B67" s="1229" t="s">
        <v>1334</v>
      </c>
      <c r="C67" s="1230"/>
      <c r="D67" s="1230"/>
      <c r="E67" s="1230"/>
      <c r="F67" s="1230"/>
      <c r="G67" s="1230"/>
      <c r="H67" s="1230"/>
      <c r="I67" s="1230"/>
      <c r="J67" s="1231"/>
      <c r="K67" s="727" t="str">
        <f>IF(SUMPRODUCT(($H$61:$H$65)*($I$61:$I$65)*(K61:K65))=0,"-",SUMPRODUCT(($H$61:$H$65)*($I$61:$I$65)*(K61:K65)))</f>
        <v>-</v>
      </c>
      <c r="L67" s="727" t="str">
        <f t="shared" ref="L67:P67" si="3">IF(SUMPRODUCT(($H$61:$H$65)*($I$61:$I$65)*(L61:L65))=0,"-",SUMPRODUCT(($H$61:$H$65)*($I$61:$I$65)*(L61:L65)))</f>
        <v>-</v>
      </c>
      <c r="M67" s="727" t="str">
        <f t="shared" si="3"/>
        <v>-</v>
      </c>
      <c r="N67" s="727" t="str">
        <f t="shared" si="3"/>
        <v>-</v>
      </c>
      <c r="O67" s="727" t="str">
        <f t="shared" si="3"/>
        <v>-</v>
      </c>
      <c r="P67" s="727" t="str">
        <f t="shared" si="3"/>
        <v>-</v>
      </c>
    </row>
    <row r="68" spans="2:16" s="628" customFormat="1" ht="15" customHeight="1" x14ac:dyDescent="0.15">
      <c r="B68" s="1229" t="s">
        <v>900</v>
      </c>
      <c r="C68" s="1230"/>
      <c r="D68" s="1230"/>
      <c r="E68" s="1230"/>
      <c r="F68" s="1230"/>
      <c r="G68" s="1230"/>
      <c r="H68" s="1230"/>
      <c r="I68" s="1230"/>
      <c r="J68" s="1231"/>
      <c r="K68" s="465"/>
      <c r="L68" s="465"/>
      <c r="M68" s="465"/>
      <c r="N68" s="465"/>
      <c r="O68" s="465"/>
      <c r="P68" s="465"/>
    </row>
    <row r="69" spans="2:16" s="628" customFormat="1" ht="15" customHeight="1" x14ac:dyDescent="0.15">
      <c r="B69" s="1229" t="s">
        <v>901</v>
      </c>
      <c r="C69" s="1230"/>
      <c r="D69" s="1230"/>
      <c r="E69" s="1230"/>
      <c r="F69" s="1230"/>
      <c r="G69" s="1230"/>
      <c r="H69" s="1230"/>
      <c r="I69" s="1230"/>
      <c r="J69" s="1231"/>
      <c r="K69" s="466"/>
      <c r="L69" s="466"/>
      <c r="M69" s="466"/>
      <c r="N69" s="466"/>
      <c r="O69" s="466"/>
      <c r="P69" s="466"/>
    </row>
    <row r="70" spans="2:16" s="628" customFormat="1" ht="15" customHeight="1" x14ac:dyDescent="0.15">
      <c r="B70" s="1229" t="s">
        <v>902</v>
      </c>
      <c r="C70" s="1230"/>
      <c r="D70" s="1230"/>
      <c r="E70" s="1230"/>
      <c r="F70" s="1230"/>
      <c r="G70" s="1230"/>
      <c r="H70" s="1230"/>
      <c r="I70" s="1230"/>
      <c r="J70" s="1231"/>
      <c r="K70" s="467"/>
      <c r="L70" s="467"/>
      <c r="M70" s="467"/>
      <c r="N70" s="467"/>
      <c r="O70" s="467"/>
      <c r="P70" s="467"/>
    </row>
    <row r="71" spans="2:16" s="628" customFormat="1" ht="15" customHeight="1" x14ac:dyDescent="0.15">
      <c r="B71" s="1001" t="s">
        <v>903</v>
      </c>
      <c r="C71" s="1002"/>
      <c r="D71" s="1002"/>
      <c r="E71" s="1002"/>
      <c r="F71" s="1002"/>
      <c r="G71" s="1002"/>
      <c r="H71" s="1002"/>
      <c r="I71" s="1002"/>
      <c r="J71" s="1003"/>
      <c r="K71" s="467"/>
      <c r="L71" s="467"/>
      <c r="M71" s="467"/>
      <c r="N71" s="467"/>
      <c r="O71" s="467"/>
      <c r="P71" s="467"/>
    </row>
    <row r="72" spans="2:16" s="628" customFormat="1" ht="15" customHeight="1" x14ac:dyDescent="0.15">
      <c r="B72" s="1001" t="s">
        <v>904</v>
      </c>
      <c r="C72" s="1002"/>
      <c r="D72" s="1002"/>
      <c r="E72" s="1002"/>
      <c r="F72" s="1002"/>
      <c r="G72" s="1002"/>
      <c r="H72" s="1002"/>
      <c r="I72" s="1002"/>
      <c r="J72" s="1003"/>
      <c r="K72" s="465"/>
      <c r="L72" s="465"/>
      <c r="M72" s="465"/>
      <c r="N72" s="465"/>
      <c r="O72" s="465"/>
      <c r="P72" s="465"/>
    </row>
    <row r="73" spans="2:16" s="628" customFormat="1" x14ac:dyDescent="0.15">
      <c r="B73" s="1001" t="s">
        <v>905</v>
      </c>
      <c r="C73" s="1002"/>
      <c r="D73" s="1002"/>
      <c r="E73" s="1002"/>
      <c r="F73" s="1002"/>
      <c r="G73" s="1002"/>
      <c r="H73" s="1002"/>
      <c r="I73" s="1002"/>
      <c r="J73" s="1003"/>
      <c r="K73" s="468"/>
      <c r="L73" s="468"/>
      <c r="M73" s="468"/>
      <c r="N73" s="468"/>
      <c r="O73" s="468"/>
      <c r="P73" s="468"/>
    </row>
    <row r="74" spans="2:16" s="628" customFormat="1" x14ac:dyDescent="0.15">
      <c r="B74" s="1001" t="s">
        <v>906</v>
      </c>
      <c r="C74" s="1002"/>
      <c r="D74" s="1002"/>
      <c r="E74" s="1002"/>
      <c r="F74" s="1002"/>
      <c r="G74" s="1002"/>
      <c r="H74" s="1002"/>
      <c r="I74" s="1002"/>
      <c r="J74" s="1003"/>
      <c r="K74" s="469"/>
      <c r="L74" s="469"/>
      <c r="M74" s="469"/>
      <c r="N74" s="469"/>
      <c r="O74" s="469"/>
      <c r="P74" s="469"/>
    </row>
    <row r="75" spans="2:16" s="485" customFormat="1" ht="15" customHeight="1" x14ac:dyDescent="0.15">
      <c r="B75" s="1147" t="s">
        <v>907</v>
      </c>
      <c r="C75" s="1148"/>
      <c r="D75" s="1148"/>
      <c r="E75" s="1148"/>
      <c r="F75" s="1148"/>
      <c r="G75" s="1148"/>
      <c r="H75" s="1148"/>
      <c r="I75" s="1148"/>
      <c r="J75" s="1149"/>
      <c r="K75" s="1090" t="s">
        <v>897</v>
      </c>
      <c r="L75" s="1090"/>
      <c r="M75" s="1090"/>
      <c r="N75" s="1090" t="s">
        <v>897</v>
      </c>
      <c r="O75" s="1090"/>
      <c r="P75" s="1090"/>
    </row>
    <row r="76" spans="2:16" s="362" customFormat="1" ht="15" customHeight="1" x14ac:dyDescent="0.2">
      <c r="B76" s="1139" t="s">
        <v>293</v>
      </c>
      <c r="C76" s="1140"/>
      <c r="D76" s="1140"/>
      <c r="E76" s="1140"/>
      <c r="F76" s="1140"/>
      <c r="G76" s="1140"/>
      <c r="H76" s="1140"/>
      <c r="I76" s="1140"/>
      <c r="J76" s="1141"/>
      <c r="K76" s="480" t="s">
        <v>899</v>
      </c>
      <c r="L76" s="480" t="s">
        <v>908</v>
      </c>
      <c r="M76" s="480" t="s">
        <v>909</v>
      </c>
      <c r="N76" s="480" t="s">
        <v>924</v>
      </c>
      <c r="O76" s="480" t="s">
        <v>925</v>
      </c>
      <c r="P76" s="480" t="s">
        <v>926</v>
      </c>
    </row>
    <row r="77" spans="2:16" s="362" customFormat="1" ht="15" customHeight="1" x14ac:dyDescent="0.2">
      <c r="B77" s="303"/>
      <c r="C77" s="1133" t="s">
        <v>172</v>
      </c>
      <c r="D77" s="1133"/>
      <c r="E77" s="1133"/>
      <c r="F77" s="1133"/>
      <c r="G77" s="1133"/>
      <c r="H77" s="1134"/>
      <c r="I77" s="290" t="s">
        <v>16</v>
      </c>
      <c r="J77" s="290" t="s">
        <v>928</v>
      </c>
      <c r="K77" s="290" t="s">
        <v>911</v>
      </c>
      <c r="L77" s="290" t="s">
        <v>911</v>
      </c>
      <c r="M77" s="290" t="s">
        <v>911</v>
      </c>
      <c r="N77" s="290" t="s">
        <v>911</v>
      </c>
      <c r="O77" s="290" t="s">
        <v>911</v>
      </c>
      <c r="P77" s="290" t="s">
        <v>911</v>
      </c>
    </row>
    <row r="78" spans="2:16" ht="15" customHeight="1" x14ac:dyDescent="0.2">
      <c r="B78" s="632">
        <v>1</v>
      </c>
      <c r="C78" s="1150"/>
      <c r="D78" s="1151"/>
      <c r="E78" s="1151"/>
      <c r="F78" s="1151"/>
      <c r="G78" s="1151"/>
      <c r="H78" s="1152"/>
      <c r="I78" s="172"/>
      <c r="J78" s="476">
        <f>IFERROR(SMALL(K78:P78,1),0)</f>
        <v>0</v>
      </c>
      <c r="K78" s="723"/>
      <c r="L78" s="723"/>
      <c r="M78" s="723"/>
      <c r="N78" s="723"/>
      <c r="O78" s="723"/>
      <c r="P78" s="723"/>
    </row>
    <row r="79" spans="2:16" ht="15" customHeight="1" x14ac:dyDescent="0.2">
      <c r="B79" s="632">
        <v>2</v>
      </c>
      <c r="C79" s="1150"/>
      <c r="D79" s="1151"/>
      <c r="E79" s="1151"/>
      <c r="F79" s="1151"/>
      <c r="G79" s="1151"/>
      <c r="H79" s="1152"/>
      <c r="I79" s="172"/>
      <c r="J79" s="476">
        <f>IFERROR(SMALL(K79:P79,1),0)</f>
        <v>0</v>
      </c>
      <c r="K79" s="723"/>
      <c r="L79" s="723"/>
      <c r="M79" s="723"/>
      <c r="N79" s="723"/>
      <c r="O79" s="723"/>
      <c r="P79" s="723"/>
    </row>
    <row r="80" spans="2:16" ht="15" customHeight="1" x14ac:dyDescent="0.2">
      <c r="B80" s="632">
        <v>3</v>
      </c>
      <c r="C80" s="1150"/>
      <c r="D80" s="1151"/>
      <c r="E80" s="1151"/>
      <c r="F80" s="1151"/>
      <c r="G80" s="1151"/>
      <c r="H80" s="1152"/>
      <c r="I80" s="172"/>
      <c r="J80" s="476">
        <f>IFERROR(SMALL(K80:P80,1),0)</f>
        <v>0</v>
      </c>
      <c r="K80" s="723"/>
      <c r="L80" s="723"/>
      <c r="M80" s="723"/>
      <c r="N80" s="723"/>
      <c r="O80" s="723"/>
      <c r="P80" s="723"/>
    </row>
    <row r="81" spans="2:16" s="442" customFormat="1" ht="15" customHeight="1" x14ac:dyDescent="0.15">
      <c r="B81" s="448"/>
      <c r="C81" s="1000" t="s">
        <v>910</v>
      </c>
      <c r="D81" s="1000"/>
      <c r="E81" s="1000"/>
      <c r="F81" s="1000"/>
      <c r="G81" s="1000"/>
      <c r="H81" s="1000"/>
      <c r="I81" s="1000"/>
      <c r="J81" s="1000"/>
      <c r="K81" s="452" t="s">
        <v>899</v>
      </c>
      <c r="L81" s="452" t="s">
        <v>908</v>
      </c>
      <c r="M81" s="452" t="s">
        <v>909</v>
      </c>
      <c r="N81" s="452" t="s">
        <v>924</v>
      </c>
      <c r="O81" s="452" t="s">
        <v>925</v>
      </c>
      <c r="P81" s="452" t="s">
        <v>926</v>
      </c>
    </row>
    <row r="82" spans="2:16" s="628" customFormat="1" ht="15" customHeight="1" x14ac:dyDescent="0.15">
      <c r="B82" s="1001" t="s">
        <v>900</v>
      </c>
      <c r="C82" s="1002"/>
      <c r="D82" s="1002"/>
      <c r="E82" s="1002"/>
      <c r="F82" s="1002"/>
      <c r="G82" s="1002"/>
      <c r="H82" s="1002"/>
      <c r="I82" s="1002"/>
      <c r="J82" s="1003"/>
      <c r="K82" s="465"/>
      <c r="L82" s="465"/>
      <c r="M82" s="465"/>
      <c r="N82" s="465"/>
      <c r="O82" s="465"/>
      <c r="P82" s="465"/>
    </row>
    <row r="83" spans="2:16" s="628" customFormat="1" ht="15" customHeight="1" x14ac:dyDescent="0.15">
      <c r="B83" s="1001" t="s">
        <v>901</v>
      </c>
      <c r="C83" s="1002"/>
      <c r="D83" s="1002"/>
      <c r="E83" s="1002"/>
      <c r="F83" s="1002"/>
      <c r="G83" s="1002"/>
      <c r="H83" s="1002"/>
      <c r="I83" s="1002"/>
      <c r="J83" s="1003"/>
      <c r="K83" s="466"/>
      <c r="L83" s="466"/>
      <c r="M83" s="466"/>
      <c r="N83" s="466"/>
      <c r="O83" s="466"/>
      <c r="P83" s="466"/>
    </row>
    <row r="84" spans="2:16" s="628" customFormat="1" ht="15" customHeight="1" x14ac:dyDescent="0.15">
      <c r="B84" s="1001" t="s">
        <v>902</v>
      </c>
      <c r="C84" s="1002"/>
      <c r="D84" s="1002"/>
      <c r="E84" s="1002"/>
      <c r="F84" s="1002"/>
      <c r="G84" s="1002"/>
      <c r="H84" s="1002"/>
      <c r="I84" s="1002"/>
      <c r="J84" s="1003"/>
      <c r="K84" s="467"/>
      <c r="L84" s="467"/>
      <c r="M84" s="467"/>
      <c r="N84" s="467"/>
      <c r="O84" s="467"/>
      <c r="P84" s="467"/>
    </row>
    <row r="85" spans="2:16" s="628" customFormat="1" ht="15" customHeight="1" x14ac:dyDescent="0.15">
      <c r="B85" s="1001" t="s">
        <v>903</v>
      </c>
      <c r="C85" s="1002"/>
      <c r="D85" s="1002"/>
      <c r="E85" s="1002"/>
      <c r="F85" s="1002"/>
      <c r="G85" s="1002"/>
      <c r="H85" s="1002"/>
      <c r="I85" s="1002"/>
      <c r="J85" s="1003"/>
      <c r="K85" s="467"/>
      <c r="L85" s="467"/>
      <c r="M85" s="467"/>
      <c r="N85" s="467"/>
      <c r="O85" s="467"/>
      <c r="P85" s="467"/>
    </row>
    <row r="86" spans="2:16" s="628" customFormat="1" ht="15" customHeight="1" x14ac:dyDescent="0.15">
      <c r="B86" s="1001" t="s">
        <v>904</v>
      </c>
      <c r="C86" s="1002"/>
      <c r="D86" s="1002"/>
      <c r="E86" s="1002"/>
      <c r="F86" s="1002"/>
      <c r="G86" s="1002"/>
      <c r="H86" s="1002"/>
      <c r="I86" s="1002"/>
      <c r="J86" s="1003"/>
      <c r="K86" s="465"/>
      <c r="L86" s="465"/>
      <c r="M86" s="465"/>
      <c r="N86" s="465"/>
      <c r="O86" s="465"/>
      <c r="P86" s="465"/>
    </row>
    <row r="87" spans="2:16" s="628" customFormat="1" x14ac:dyDescent="0.15">
      <c r="B87" s="1001" t="s">
        <v>905</v>
      </c>
      <c r="C87" s="1002"/>
      <c r="D87" s="1002"/>
      <c r="E87" s="1002"/>
      <c r="F87" s="1002"/>
      <c r="G87" s="1002"/>
      <c r="H87" s="1002"/>
      <c r="I87" s="1002"/>
      <c r="J87" s="1003"/>
      <c r="K87" s="468"/>
      <c r="L87" s="468"/>
      <c r="M87" s="468"/>
      <c r="N87" s="468"/>
      <c r="O87" s="468"/>
      <c r="P87" s="468"/>
    </row>
    <row r="88" spans="2:16" s="628" customFormat="1" x14ac:dyDescent="0.15">
      <c r="B88" s="1001" t="s">
        <v>906</v>
      </c>
      <c r="C88" s="1002"/>
      <c r="D88" s="1002"/>
      <c r="E88" s="1002"/>
      <c r="F88" s="1002"/>
      <c r="G88" s="1002"/>
      <c r="H88" s="1002"/>
      <c r="I88" s="1002"/>
      <c r="J88" s="1003"/>
      <c r="K88" s="469"/>
      <c r="L88" s="469"/>
      <c r="M88" s="469"/>
      <c r="N88" s="469"/>
      <c r="O88" s="469"/>
      <c r="P88" s="469"/>
    </row>
    <row r="89" spans="2:16" s="485" customFormat="1" ht="15" customHeight="1" x14ac:dyDescent="0.15">
      <c r="B89" s="1147" t="s">
        <v>907</v>
      </c>
      <c r="C89" s="1148"/>
      <c r="D89" s="1148"/>
      <c r="E89" s="1148"/>
      <c r="F89" s="1148"/>
      <c r="G89" s="1148"/>
      <c r="H89" s="1148"/>
      <c r="I89" s="1148"/>
      <c r="J89" s="1149"/>
      <c r="K89" s="1090" t="s">
        <v>897</v>
      </c>
      <c r="L89" s="1090"/>
      <c r="M89" s="1090"/>
      <c r="N89" s="1090" t="s">
        <v>897</v>
      </c>
      <c r="O89" s="1090"/>
      <c r="P89" s="1090"/>
    </row>
    <row r="90" spans="2:16" s="362" customFormat="1" ht="15" customHeight="1" x14ac:dyDescent="0.2">
      <c r="B90" s="1137" t="s">
        <v>698</v>
      </c>
      <c r="C90" s="1138"/>
      <c r="D90" s="1138"/>
      <c r="E90" s="1138"/>
      <c r="F90" s="1138"/>
      <c r="G90" s="1138"/>
      <c r="H90" s="1138"/>
      <c r="I90" s="1138"/>
      <c r="J90" s="1155"/>
      <c r="K90" s="321" t="s">
        <v>899</v>
      </c>
      <c r="L90" s="321" t="s">
        <v>908</v>
      </c>
      <c r="M90" s="321" t="s">
        <v>909</v>
      </c>
      <c r="N90" s="321" t="s">
        <v>924</v>
      </c>
      <c r="O90" s="321" t="s">
        <v>925</v>
      </c>
      <c r="P90" s="321" t="s">
        <v>926</v>
      </c>
    </row>
    <row r="91" spans="2:16" s="362" customFormat="1" ht="15" customHeight="1" x14ac:dyDescent="0.2">
      <c r="B91" s="1132" t="s">
        <v>15</v>
      </c>
      <c r="C91" s="1133"/>
      <c r="D91" s="1133"/>
      <c r="E91" s="1133"/>
      <c r="F91" s="1133"/>
      <c r="G91" s="1133"/>
      <c r="H91" s="1134"/>
      <c r="I91" s="290" t="s">
        <v>16</v>
      </c>
      <c r="J91" s="290" t="s">
        <v>928</v>
      </c>
      <c r="K91" s="290" t="s">
        <v>911</v>
      </c>
      <c r="L91" s="290" t="s">
        <v>911</v>
      </c>
      <c r="M91" s="290" t="s">
        <v>911</v>
      </c>
      <c r="N91" s="290" t="s">
        <v>911</v>
      </c>
      <c r="O91" s="290" t="s">
        <v>911</v>
      </c>
      <c r="P91" s="290" t="s">
        <v>911</v>
      </c>
    </row>
    <row r="92" spans="2:16" ht="15" customHeight="1" x14ac:dyDescent="0.2">
      <c r="B92" s="172">
        <v>1</v>
      </c>
      <c r="C92" s="1150"/>
      <c r="D92" s="1151"/>
      <c r="E92" s="1151"/>
      <c r="F92" s="1151"/>
      <c r="G92" s="1151"/>
      <c r="H92" s="1152"/>
      <c r="I92" s="172"/>
      <c r="J92" s="476">
        <f>IFERROR(SMALL(K92:P92,1),0)</f>
        <v>0</v>
      </c>
      <c r="K92" s="723"/>
      <c r="L92" s="723"/>
      <c r="M92" s="723"/>
      <c r="N92" s="723"/>
      <c r="O92" s="723"/>
      <c r="P92" s="723"/>
    </row>
    <row r="93" spans="2:16" ht="15" customHeight="1" x14ac:dyDescent="0.2">
      <c r="B93" s="172">
        <v>2</v>
      </c>
      <c r="C93" s="1150"/>
      <c r="D93" s="1151"/>
      <c r="E93" s="1151"/>
      <c r="F93" s="1151"/>
      <c r="G93" s="1151"/>
      <c r="H93" s="1152"/>
      <c r="I93" s="172"/>
      <c r="J93" s="476">
        <f>IFERROR(SMALL(K93:P93,1),0)</f>
        <v>0</v>
      </c>
      <c r="K93" s="723"/>
      <c r="L93" s="723"/>
      <c r="M93" s="723"/>
      <c r="N93" s="723"/>
      <c r="O93" s="723"/>
      <c r="P93" s="723"/>
    </row>
    <row r="94" spans="2:16" ht="15" customHeight="1" x14ac:dyDescent="0.2">
      <c r="B94" s="172">
        <v>3</v>
      </c>
      <c r="C94" s="1150"/>
      <c r="D94" s="1151"/>
      <c r="E94" s="1151"/>
      <c r="F94" s="1151"/>
      <c r="G94" s="1151"/>
      <c r="H94" s="1152"/>
      <c r="I94" s="172"/>
      <c r="J94" s="476">
        <f>IFERROR(SMALL(K94:P94,1),0)</f>
        <v>0</v>
      </c>
      <c r="K94" s="723"/>
      <c r="L94" s="723"/>
      <c r="M94" s="723"/>
      <c r="N94" s="723"/>
      <c r="O94" s="723"/>
      <c r="P94" s="723"/>
    </row>
    <row r="95" spans="2:16" s="442" customFormat="1" ht="15" customHeight="1" x14ac:dyDescent="0.15">
      <c r="B95" s="448"/>
      <c r="C95" s="1000" t="s">
        <v>910</v>
      </c>
      <c r="D95" s="1000"/>
      <c r="E95" s="1000"/>
      <c r="F95" s="1000"/>
      <c r="G95" s="1000"/>
      <c r="H95" s="1000"/>
      <c r="I95" s="1000"/>
      <c r="J95" s="1000"/>
      <c r="K95" s="452" t="s">
        <v>899</v>
      </c>
      <c r="L95" s="452" t="s">
        <v>908</v>
      </c>
      <c r="M95" s="452" t="s">
        <v>909</v>
      </c>
      <c r="N95" s="452" t="s">
        <v>924</v>
      </c>
      <c r="O95" s="452" t="s">
        <v>925</v>
      </c>
      <c r="P95" s="452" t="s">
        <v>926</v>
      </c>
    </row>
    <row r="96" spans="2:16" s="628" customFormat="1" ht="15" customHeight="1" x14ac:dyDescent="0.15">
      <c r="B96" s="1001" t="s">
        <v>900</v>
      </c>
      <c r="C96" s="1002"/>
      <c r="D96" s="1002"/>
      <c r="E96" s="1002"/>
      <c r="F96" s="1002"/>
      <c r="G96" s="1002"/>
      <c r="H96" s="1002"/>
      <c r="I96" s="1002"/>
      <c r="J96" s="1003"/>
      <c r="K96" s="465"/>
      <c r="L96" s="465"/>
      <c r="M96" s="465"/>
      <c r="N96" s="465"/>
      <c r="O96" s="465"/>
      <c r="P96" s="465"/>
    </row>
    <row r="97" spans="2:16" s="628" customFormat="1" ht="15" customHeight="1" x14ac:dyDescent="0.15">
      <c r="B97" s="1001" t="s">
        <v>901</v>
      </c>
      <c r="C97" s="1002"/>
      <c r="D97" s="1002"/>
      <c r="E97" s="1002"/>
      <c r="F97" s="1002"/>
      <c r="G97" s="1002"/>
      <c r="H97" s="1002"/>
      <c r="I97" s="1002"/>
      <c r="J97" s="1003"/>
      <c r="K97" s="466"/>
      <c r="L97" s="466"/>
      <c r="M97" s="466"/>
      <c r="N97" s="466"/>
      <c r="O97" s="466"/>
      <c r="P97" s="466"/>
    </row>
    <row r="98" spans="2:16" s="628" customFormat="1" ht="15" customHeight="1" x14ac:dyDescent="0.15">
      <c r="B98" s="1001" t="s">
        <v>902</v>
      </c>
      <c r="C98" s="1002"/>
      <c r="D98" s="1002"/>
      <c r="E98" s="1002"/>
      <c r="F98" s="1002"/>
      <c r="G98" s="1002"/>
      <c r="H98" s="1002"/>
      <c r="I98" s="1002"/>
      <c r="J98" s="1003"/>
      <c r="K98" s="467"/>
      <c r="L98" s="467"/>
      <c r="M98" s="467"/>
      <c r="N98" s="467"/>
      <c r="O98" s="467"/>
      <c r="P98" s="467"/>
    </row>
    <row r="99" spans="2:16" s="628" customFormat="1" ht="15" customHeight="1" x14ac:dyDescent="0.15">
      <c r="B99" s="1001" t="s">
        <v>903</v>
      </c>
      <c r="C99" s="1002"/>
      <c r="D99" s="1002"/>
      <c r="E99" s="1002"/>
      <c r="F99" s="1002"/>
      <c r="G99" s="1002"/>
      <c r="H99" s="1002"/>
      <c r="I99" s="1002"/>
      <c r="J99" s="1003"/>
      <c r="K99" s="467"/>
      <c r="L99" s="467"/>
      <c r="M99" s="467"/>
      <c r="N99" s="467"/>
      <c r="O99" s="467"/>
      <c r="P99" s="467"/>
    </row>
    <row r="100" spans="2:16" s="628" customFormat="1" ht="15" customHeight="1" x14ac:dyDescent="0.15">
      <c r="B100" s="1001" t="s">
        <v>904</v>
      </c>
      <c r="C100" s="1002"/>
      <c r="D100" s="1002"/>
      <c r="E100" s="1002"/>
      <c r="F100" s="1002"/>
      <c r="G100" s="1002"/>
      <c r="H100" s="1002"/>
      <c r="I100" s="1002"/>
      <c r="J100" s="1003"/>
      <c r="K100" s="465"/>
      <c r="L100" s="465"/>
      <c r="M100" s="465"/>
      <c r="N100" s="465"/>
      <c r="O100" s="465"/>
      <c r="P100" s="465"/>
    </row>
    <row r="101" spans="2:16" s="628" customFormat="1" x14ac:dyDescent="0.15">
      <c r="B101" s="1001" t="s">
        <v>905</v>
      </c>
      <c r="C101" s="1002"/>
      <c r="D101" s="1002"/>
      <c r="E101" s="1002"/>
      <c r="F101" s="1002"/>
      <c r="G101" s="1002"/>
      <c r="H101" s="1002"/>
      <c r="I101" s="1002"/>
      <c r="J101" s="1003"/>
      <c r="K101" s="468"/>
      <c r="L101" s="468"/>
      <c r="M101" s="468"/>
      <c r="N101" s="468"/>
      <c r="O101" s="468"/>
      <c r="P101" s="468"/>
    </row>
    <row r="102" spans="2:16" s="628" customFormat="1" x14ac:dyDescent="0.15">
      <c r="B102" s="1001" t="s">
        <v>906</v>
      </c>
      <c r="C102" s="1002"/>
      <c r="D102" s="1002"/>
      <c r="E102" s="1002"/>
      <c r="F102" s="1002"/>
      <c r="G102" s="1002"/>
      <c r="H102" s="1002"/>
      <c r="I102" s="1002"/>
      <c r="J102" s="1003"/>
      <c r="K102" s="469"/>
      <c r="L102" s="469"/>
      <c r="M102" s="469"/>
      <c r="N102" s="469"/>
      <c r="O102" s="469"/>
      <c r="P102" s="469"/>
    </row>
    <row r="103" spans="2:16" s="485" customFormat="1" ht="15" customHeight="1" x14ac:dyDescent="0.15">
      <c r="B103" s="1147" t="s">
        <v>907</v>
      </c>
      <c r="C103" s="1148"/>
      <c r="D103" s="1148"/>
      <c r="E103" s="1148"/>
      <c r="F103" s="1148"/>
      <c r="G103" s="1148"/>
      <c r="H103" s="1148"/>
      <c r="I103" s="1148"/>
      <c r="J103" s="1149"/>
      <c r="K103" s="1090" t="s">
        <v>897</v>
      </c>
      <c r="L103" s="1090"/>
      <c r="M103" s="1090"/>
      <c r="N103" s="1090" t="s">
        <v>897</v>
      </c>
      <c r="O103" s="1090"/>
      <c r="P103" s="1090"/>
    </row>
  </sheetData>
  <sheetProtection algorithmName="SHA-512" hashValue="jp1qVKCvtnlQhdsohuDhWeyU0KAUFxWbdvDhXYrXsAucFSEQ5lsgdZt+mlASjEHItD300HE460lWSMr90sf+cg==" saltValue="26T4WAY+QrFpSkgmgea4Gw==" spinCount="100000" sheet="1" objects="1" scenarios="1"/>
  <mergeCells count="111"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K89:M89"/>
    <mergeCell ref="N89:P89"/>
    <mergeCell ref="C78:H78"/>
    <mergeCell ref="C79:H79"/>
    <mergeCell ref="C80:H80"/>
    <mergeCell ref="C81:J81"/>
    <mergeCell ref="B82:J82"/>
    <mergeCell ref="Q5:Q7"/>
    <mergeCell ref="B83:J83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59:J59"/>
    <mergeCell ref="C60:G60"/>
    <mergeCell ref="B74:J74"/>
    <mergeCell ref="B75:J75"/>
    <mergeCell ref="K75:M75"/>
    <mergeCell ref="B50:J50"/>
    <mergeCell ref="B52:J52"/>
    <mergeCell ref="B53:J53"/>
    <mergeCell ref="B54:J54"/>
    <mergeCell ref="B55:J55"/>
    <mergeCell ref="B56:J56"/>
    <mergeCell ref="B57:J57"/>
    <mergeCell ref="B73:J73"/>
    <mergeCell ref="B51:J51"/>
    <mergeCell ref="B68:J68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</mergeCells>
  <conditionalFormatting sqref="C8:G47">
    <cfRule type="expression" dxfId="125" priority="1">
      <formula>OR(AND(C8&lt;&gt;"",Q8=""),AND(COUNT(K8:P8)&gt;0,COUNT(K8:P8)&lt;3))</formula>
    </cfRule>
  </conditionalFormatting>
  <dataValidations count="1">
    <dataValidation type="list" allowBlank="1" showInputMessage="1" showErrorMessage="1" sqref="Q8:Q47" xr:uid="{00000000-0002-0000-1F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2">
    <tabColor theme="6"/>
  </sheetPr>
  <dimension ref="B2:Z87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13.6640625" style="362" customWidth="1"/>
    <col min="11" max="11" width="17.6640625" style="362" customWidth="1"/>
    <col min="12" max="12" width="16.83203125" style="362" bestFit="1" customWidth="1"/>
    <col min="13" max="13" width="14.6640625" style="362" customWidth="1"/>
    <col min="14" max="14" width="16.83203125" style="362" bestFit="1" customWidth="1"/>
    <col min="15" max="16" width="3.6640625" style="362" customWidth="1"/>
    <col min="17" max="17" width="14.1640625" style="362" customWidth="1"/>
    <col min="18" max="21" width="10.6640625" style="362" customWidth="1"/>
    <col min="22" max="22" width="11.6640625" style="362" customWidth="1"/>
    <col min="23" max="23" width="10.6640625" style="362" customWidth="1"/>
    <col min="24" max="24" width="18.6640625" style="362" customWidth="1"/>
    <col min="25" max="25" width="16.83203125" style="371" bestFit="1" customWidth="1"/>
    <col min="26" max="16384" width="9.1640625" style="362"/>
  </cols>
  <sheetData>
    <row r="2" spans="2:26" ht="22.5" customHeight="1" x14ac:dyDescent="0.2">
      <c r="B2" s="1057" t="s">
        <v>942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  <c r="P2" s="1207" t="str">
        <f>B2</f>
        <v>CUSTOS - SISTEMAS DE REFRIGERAÇÃO (ORIGEM DOS RECURSOS)</v>
      </c>
      <c r="Q2" s="1207"/>
      <c r="R2" s="1207"/>
      <c r="S2" s="1207"/>
      <c r="T2" s="1207"/>
      <c r="U2" s="1207"/>
      <c r="V2" s="1207"/>
      <c r="W2" s="1207"/>
      <c r="X2" s="1207"/>
      <c r="Y2" s="1207"/>
      <c r="Z2" s="369"/>
    </row>
    <row r="3" spans="2:26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  <c r="P3" s="1235" t="s">
        <v>688</v>
      </c>
      <c r="Q3" s="1235"/>
      <c r="R3" s="1235"/>
      <c r="S3" s="1235"/>
      <c r="T3" s="1235"/>
      <c r="U3" s="1235"/>
      <c r="V3" s="1235"/>
      <c r="W3" s="1235"/>
      <c r="X3" s="1235"/>
      <c r="Y3" s="1235"/>
    </row>
    <row r="4" spans="2:26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  <c r="P4" s="1235"/>
      <c r="Q4" s="1235"/>
      <c r="R4" s="1235"/>
      <c r="S4" s="1235"/>
      <c r="T4" s="1235"/>
      <c r="U4" s="1235"/>
      <c r="V4" s="1235"/>
      <c r="W4" s="1235"/>
      <c r="X4" s="1235"/>
      <c r="Y4" s="1235"/>
    </row>
    <row r="5" spans="2:26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55"/>
      <c r="P5" s="1173"/>
      <c r="Q5" s="1173"/>
      <c r="R5" s="1173"/>
      <c r="S5" s="1173"/>
      <c r="T5" s="1173"/>
      <c r="U5" s="1173"/>
      <c r="V5" s="1173"/>
      <c r="W5" s="1173"/>
      <c r="X5" s="1173"/>
      <c r="Y5" s="1173"/>
    </row>
    <row r="6" spans="2:26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1"/>
      <c r="P6" s="1172" t="s">
        <v>276</v>
      </c>
      <c r="Q6" s="1172"/>
      <c r="R6" s="1172"/>
      <c r="S6" s="1172"/>
      <c r="T6" s="1172"/>
      <c r="U6" s="1172"/>
      <c r="V6" s="1172"/>
      <c r="W6" s="1172"/>
      <c r="X6" s="1172"/>
      <c r="Y6" s="1172"/>
    </row>
    <row r="7" spans="2:26" ht="16" x14ac:dyDescent="0.2">
      <c r="B7" s="1154" t="s">
        <v>277</v>
      </c>
      <c r="C7" s="1154"/>
      <c r="D7" s="1154"/>
      <c r="E7" s="1171"/>
      <c r="F7" s="1171"/>
      <c r="G7" s="1171"/>
      <c r="H7" s="290" t="s">
        <v>278</v>
      </c>
      <c r="I7" s="290" t="s">
        <v>16</v>
      </c>
      <c r="J7" s="290" t="s">
        <v>232</v>
      </c>
      <c r="K7" s="159" t="s">
        <v>279</v>
      </c>
      <c r="L7" s="290" t="s">
        <v>781</v>
      </c>
      <c r="M7" s="118" t="s">
        <v>233</v>
      </c>
      <c r="N7" s="118" t="s">
        <v>234</v>
      </c>
      <c r="P7" s="1154" t="str">
        <f>B7</f>
        <v>Materiais e equipamentos</v>
      </c>
      <c r="Q7" s="1154"/>
      <c r="R7" s="1154"/>
      <c r="S7" s="1171"/>
      <c r="T7" s="1171"/>
      <c r="U7" s="1171"/>
      <c r="V7" s="290" t="s">
        <v>278</v>
      </c>
      <c r="W7" s="159" t="s">
        <v>280</v>
      </c>
      <c r="X7" s="159" t="s">
        <v>281</v>
      </c>
      <c r="Y7" s="159" t="s">
        <v>1317</v>
      </c>
    </row>
    <row r="8" spans="2:26" ht="15" customHeight="1" outlineLevel="1" x14ac:dyDescent="0.2">
      <c r="B8" s="160">
        <v>1</v>
      </c>
      <c r="C8" s="1206" t="str">
        <f>IF(ISBLANK('RefrigCusto (ORÇ)'!C8)," ",'RefrigCusto (ORÇ)'!C8)</f>
        <v xml:space="preserve"> </v>
      </c>
      <c r="D8" s="1206"/>
      <c r="E8" s="1206"/>
      <c r="F8" s="1206"/>
      <c r="G8" s="1143"/>
      <c r="H8" s="491">
        <f>'RefrigCusto (ORÇ)'!H8</f>
        <v>0</v>
      </c>
      <c r="I8" s="493">
        <f>'RefrigCusto (ORÇ)'!I8</f>
        <v>0</v>
      </c>
      <c r="J8" s="122">
        <f>'RefrigCusto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1" t="str">
        <f>IF(OR(C8=0,C8=""),"",C8)</f>
        <v xml:space="preserve"> </v>
      </c>
      <c r="R8" s="1161"/>
      <c r="S8" s="1161"/>
      <c r="T8" s="1161"/>
      <c r="U8" s="1162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Contábil'!$D$7&gt;0),ROUND(K8*($K$86/$K$49)*W8,2),0)</f>
        <v>0</v>
      </c>
      <c r="Y8" s="706">
        <f>'RefrigCusto (ORÇ)'!Q8</f>
        <v>0</v>
      </c>
    </row>
    <row r="9" spans="2:26" ht="15" customHeight="1" outlineLevel="1" x14ac:dyDescent="0.2">
      <c r="B9" s="162">
        <v>2</v>
      </c>
      <c r="C9" s="1206" t="str">
        <f>IF(ISBLANK('RefrigCusto (ORÇ)'!C9)," ",'RefrigCusto (ORÇ)'!C9)</f>
        <v xml:space="preserve"> </v>
      </c>
      <c r="D9" s="1206"/>
      <c r="E9" s="1206"/>
      <c r="F9" s="1206"/>
      <c r="G9" s="1143"/>
      <c r="H9" s="491">
        <f>'RefrigCusto (ORÇ)'!H9</f>
        <v>0</v>
      </c>
      <c r="I9" s="493">
        <f>'RefrigCusto (ORÇ)'!I9</f>
        <v>0</v>
      </c>
      <c r="J9" s="122">
        <f>'RefrigCusto (ORÇ)'!J9</f>
        <v>0</v>
      </c>
      <c r="K9" s="313">
        <f t="shared" ref="K9:K48" si="0">I9*J9</f>
        <v>0</v>
      </c>
      <c r="L9" s="313">
        <f t="shared" ref="L9:L48" si="1">K9-M9-N9</f>
        <v>0</v>
      </c>
      <c r="M9" s="312"/>
      <c r="N9" s="312"/>
      <c r="P9" s="160">
        <f t="shared" ref="P9:P47" si="2">B9</f>
        <v>2</v>
      </c>
      <c r="Q9" s="1161" t="str">
        <f t="shared" ref="Q9:Q47" si="3">IF(OR(C9=0,C9=""),"",C9)</f>
        <v xml:space="preserve"> </v>
      </c>
      <c r="R9" s="1161"/>
      <c r="S9" s="1161"/>
      <c r="T9" s="1161"/>
      <c r="U9" s="1162"/>
      <c r="V9" s="161">
        <f t="shared" ref="V9:V47" si="4">IF(H9="",0,H9)</f>
        <v>0</v>
      </c>
      <c r="W9" s="314">
        <f t="shared" ref="W9:W48" si="5">IF(OR(V9="",V9=0),0,(Desc*((1+Desc)^V9))/(((1+Desc)^V9)-1))</f>
        <v>0</v>
      </c>
      <c r="X9" s="315">
        <f>IF(AND(K9&gt;0,'Custo Contábil'!$D$7&gt;0),ROUND(K9*($K$86/$K$49)*W9,2),0)</f>
        <v>0</v>
      </c>
      <c r="Y9" s="706">
        <f>'RefrigCusto (ORÇ)'!Q9</f>
        <v>0</v>
      </c>
    </row>
    <row r="10" spans="2:26" ht="15" customHeight="1" outlineLevel="1" x14ac:dyDescent="0.2">
      <c r="B10" s="160">
        <v>3</v>
      </c>
      <c r="C10" s="1206" t="str">
        <f>IF(ISBLANK('RefrigCusto (ORÇ)'!C10)," ",'RefrigCusto (ORÇ)'!C10)</f>
        <v xml:space="preserve"> </v>
      </c>
      <c r="D10" s="1206"/>
      <c r="E10" s="1206"/>
      <c r="F10" s="1206"/>
      <c r="G10" s="1143"/>
      <c r="H10" s="491">
        <f>'RefrigCusto (ORÇ)'!H10</f>
        <v>0</v>
      </c>
      <c r="I10" s="493">
        <f>'RefrigCusto (ORÇ)'!I10</f>
        <v>0</v>
      </c>
      <c r="J10" s="122">
        <f>'RefrigCusto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1" t="str">
        <f t="shared" si="3"/>
        <v xml:space="preserve"> </v>
      </c>
      <c r="R10" s="1161"/>
      <c r="S10" s="1161"/>
      <c r="T10" s="1161"/>
      <c r="U10" s="1162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6">
        <f>'RefrigCusto (ORÇ)'!Q10</f>
        <v>0</v>
      </c>
    </row>
    <row r="11" spans="2:26" ht="15" customHeight="1" outlineLevel="1" x14ac:dyDescent="0.2">
      <c r="B11" s="162">
        <v>4</v>
      </c>
      <c r="C11" s="1206" t="str">
        <f>IF(ISBLANK('RefrigCusto (ORÇ)'!C11)," ",'RefrigCusto (ORÇ)'!C11)</f>
        <v xml:space="preserve"> </v>
      </c>
      <c r="D11" s="1206"/>
      <c r="E11" s="1206"/>
      <c r="F11" s="1206"/>
      <c r="G11" s="1143"/>
      <c r="H11" s="491">
        <f>'RefrigCusto (ORÇ)'!H11</f>
        <v>0</v>
      </c>
      <c r="I11" s="493">
        <f>'RefrigCusto (ORÇ)'!I11</f>
        <v>0</v>
      </c>
      <c r="J11" s="122">
        <f>'RefrigCusto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1" t="str">
        <f t="shared" si="3"/>
        <v xml:space="preserve"> </v>
      </c>
      <c r="R11" s="1161"/>
      <c r="S11" s="1161"/>
      <c r="T11" s="1161"/>
      <c r="U11" s="1162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6">
        <f>'RefrigCusto (ORÇ)'!Q11</f>
        <v>0</v>
      </c>
    </row>
    <row r="12" spans="2:26" ht="15" customHeight="1" outlineLevel="1" x14ac:dyDescent="0.2">
      <c r="B12" s="160">
        <v>5</v>
      </c>
      <c r="C12" s="1206" t="str">
        <f>IF(ISBLANK('RefrigCusto (ORÇ)'!C12)," ",'RefrigCusto (ORÇ)'!C12)</f>
        <v xml:space="preserve"> </v>
      </c>
      <c r="D12" s="1206"/>
      <c r="E12" s="1206"/>
      <c r="F12" s="1206"/>
      <c r="G12" s="1143"/>
      <c r="H12" s="491">
        <f>'RefrigCusto (ORÇ)'!H12</f>
        <v>0</v>
      </c>
      <c r="I12" s="493">
        <f>'RefrigCusto (ORÇ)'!I12</f>
        <v>0</v>
      </c>
      <c r="J12" s="122">
        <f>'RefrigCusto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1" t="str">
        <f t="shared" si="3"/>
        <v xml:space="preserve"> </v>
      </c>
      <c r="R12" s="1161"/>
      <c r="S12" s="1161"/>
      <c r="T12" s="1161"/>
      <c r="U12" s="1162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6">
        <f>'RefrigCusto (ORÇ)'!Q12</f>
        <v>0</v>
      </c>
    </row>
    <row r="13" spans="2:26" ht="15" customHeight="1" outlineLevel="1" x14ac:dyDescent="0.2">
      <c r="B13" s="162">
        <v>6</v>
      </c>
      <c r="C13" s="1206" t="str">
        <f>IF(ISBLANK('RefrigCusto (ORÇ)'!C13)," ",'RefrigCusto (ORÇ)'!C13)</f>
        <v xml:space="preserve"> </v>
      </c>
      <c r="D13" s="1206"/>
      <c r="E13" s="1206"/>
      <c r="F13" s="1206"/>
      <c r="G13" s="1143"/>
      <c r="H13" s="491">
        <f>'RefrigCusto (ORÇ)'!H13</f>
        <v>0</v>
      </c>
      <c r="I13" s="493">
        <f>'RefrigCusto (ORÇ)'!I13</f>
        <v>0</v>
      </c>
      <c r="J13" s="122">
        <f>'RefrigCusto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1" t="str">
        <f t="shared" si="3"/>
        <v xml:space="preserve"> </v>
      </c>
      <c r="R13" s="1161"/>
      <c r="S13" s="1161"/>
      <c r="T13" s="1161"/>
      <c r="U13" s="1162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6">
        <f>'RefrigCusto (ORÇ)'!Q13</f>
        <v>0</v>
      </c>
    </row>
    <row r="14" spans="2:26" ht="15" customHeight="1" outlineLevel="1" x14ac:dyDescent="0.2">
      <c r="B14" s="160">
        <v>7</v>
      </c>
      <c r="C14" s="1206" t="str">
        <f>IF(ISBLANK('RefrigCusto (ORÇ)'!C14)," ",'RefrigCusto (ORÇ)'!C14)</f>
        <v xml:space="preserve"> </v>
      </c>
      <c r="D14" s="1206"/>
      <c r="E14" s="1206"/>
      <c r="F14" s="1206"/>
      <c r="G14" s="1143"/>
      <c r="H14" s="491">
        <f>'RefrigCusto (ORÇ)'!H14</f>
        <v>0</v>
      </c>
      <c r="I14" s="493">
        <f>'RefrigCusto (ORÇ)'!I14</f>
        <v>0</v>
      </c>
      <c r="J14" s="122">
        <f>'RefrigCusto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1" t="str">
        <f t="shared" si="3"/>
        <v xml:space="preserve"> </v>
      </c>
      <c r="R14" s="1161"/>
      <c r="S14" s="1161"/>
      <c r="T14" s="1161"/>
      <c r="U14" s="1162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6">
        <f>'RefrigCusto (ORÇ)'!Q14</f>
        <v>0</v>
      </c>
    </row>
    <row r="15" spans="2:26" ht="15" customHeight="1" outlineLevel="1" x14ac:dyDescent="0.2">
      <c r="B15" s="162">
        <v>8</v>
      </c>
      <c r="C15" s="1206" t="str">
        <f>IF(ISBLANK('RefrigCusto (ORÇ)'!C15)," ",'RefrigCusto (ORÇ)'!C15)</f>
        <v xml:space="preserve"> </v>
      </c>
      <c r="D15" s="1206"/>
      <c r="E15" s="1206"/>
      <c r="F15" s="1206"/>
      <c r="G15" s="1143"/>
      <c r="H15" s="491">
        <f>'RefrigCusto (ORÇ)'!H15</f>
        <v>0</v>
      </c>
      <c r="I15" s="493">
        <f>'RefrigCusto (ORÇ)'!I15</f>
        <v>0</v>
      </c>
      <c r="J15" s="122">
        <f>'RefrigCusto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1" t="str">
        <f t="shared" si="3"/>
        <v xml:space="preserve"> </v>
      </c>
      <c r="R15" s="1161"/>
      <c r="S15" s="1161"/>
      <c r="T15" s="1161"/>
      <c r="U15" s="1162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6">
        <f>'RefrigCusto (ORÇ)'!Q15</f>
        <v>0</v>
      </c>
    </row>
    <row r="16" spans="2:26" ht="15" customHeight="1" outlineLevel="1" x14ac:dyDescent="0.2">
      <c r="B16" s="160">
        <v>9</v>
      </c>
      <c r="C16" s="1206" t="str">
        <f>IF(ISBLANK('RefrigCusto (ORÇ)'!C16)," ",'RefrigCusto (ORÇ)'!C16)</f>
        <v xml:space="preserve"> </v>
      </c>
      <c r="D16" s="1206"/>
      <c r="E16" s="1206"/>
      <c r="F16" s="1206"/>
      <c r="G16" s="1143"/>
      <c r="H16" s="491">
        <f>'RefrigCusto (ORÇ)'!H16</f>
        <v>0</v>
      </c>
      <c r="I16" s="493">
        <f>'RefrigCusto (ORÇ)'!I16</f>
        <v>0</v>
      </c>
      <c r="J16" s="122">
        <f>'RefrigCusto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1" t="str">
        <f t="shared" si="3"/>
        <v xml:space="preserve"> </v>
      </c>
      <c r="R16" s="1161"/>
      <c r="S16" s="1161"/>
      <c r="T16" s="1161"/>
      <c r="U16" s="1162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6">
        <f>'RefrigCusto (ORÇ)'!Q16</f>
        <v>0</v>
      </c>
    </row>
    <row r="17" spans="2:25" outlineLevel="1" x14ac:dyDescent="0.2">
      <c r="B17" s="162">
        <v>10</v>
      </c>
      <c r="C17" s="1206" t="str">
        <f>IF(ISBLANK('RefrigCusto (ORÇ)'!C17)," ",'RefrigCusto (ORÇ)'!C17)</f>
        <v xml:space="preserve"> </v>
      </c>
      <c r="D17" s="1206"/>
      <c r="E17" s="1206"/>
      <c r="F17" s="1206"/>
      <c r="G17" s="1143"/>
      <c r="H17" s="491">
        <f>'RefrigCusto (ORÇ)'!H17</f>
        <v>0</v>
      </c>
      <c r="I17" s="493">
        <f>'RefrigCusto (ORÇ)'!I17</f>
        <v>0</v>
      </c>
      <c r="J17" s="122">
        <f>'RefrigCusto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1" t="str">
        <f t="shared" si="3"/>
        <v xml:space="preserve"> </v>
      </c>
      <c r="R17" s="1161"/>
      <c r="S17" s="1161"/>
      <c r="T17" s="1161"/>
      <c r="U17" s="1162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6">
        <f>'RefrigCusto (ORÇ)'!Q17</f>
        <v>0</v>
      </c>
    </row>
    <row r="18" spans="2:25" outlineLevel="1" x14ac:dyDescent="0.2">
      <c r="B18" s="160">
        <v>11</v>
      </c>
      <c r="C18" s="1206" t="str">
        <f>IF(ISBLANK('RefrigCusto (ORÇ)'!C18)," ",'RefrigCusto (ORÇ)'!C18)</f>
        <v xml:space="preserve"> </v>
      </c>
      <c r="D18" s="1206"/>
      <c r="E18" s="1206"/>
      <c r="F18" s="1206"/>
      <c r="G18" s="1143"/>
      <c r="H18" s="491">
        <f>'RefrigCusto (ORÇ)'!H18</f>
        <v>0</v>
      </c>
      <c r="I18" s="493">
        <f>'RefrigCusto (ORÇ)'!I18</f>
        <v>0</v>
      </c>
      <c r="J18" s="122">
        <f>'RefrigCusto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1" t="str">
        <f t="shared" si="3"/>
        <v xml:space="preserve"> </v>
      </c>
      <c r="R18" s="1161"/>
      <c r="S18" s="1161"/>
      <c r="T18" s="1161"/>
      <c r="U18" s="1162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6">
        <f>'RefrigCusto (ORÇ)'!Q18</f>
        <v>0</v>
      </c>
    </row>
    <row r="19" spans="2:25" outlineLevel="1" x14ac:dyDescent="0.2">
      <c r="B19" s="162">
        <v>12</v>
      </c>
      <c r="C19" s="1206" t="str">
        <f>IF(ISBLANK('RefrigCusto (ORÇ)'!C19)," ",'RefrigCusto (ORÇ)'!C19)</f>
        <v xml:space="preserve"> </v>
      </c>
      <c r="D19" s="1206"/>
      <c r="E19" s="1206"/>
      <c r="F19" s="1206"/>
      <c r="G19" s="1143"/>
      <c r="H19" s="491">
        <f>'RefrigCusto (ORÇ)'!H19</f>
        <v>0</v>
      </c>
      <c r="I19" s="493">
        <f>'RefrigCusto (ORÇ)'!I19</f>
        <v>0</v>
      </c>
      <c r="J19" s="122">
        <f>'RefrigCusto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1" t="str">
        <f t="shared" si="3"/>
        <v xml:space="preserve"> </v>
      </c>
      <c r="R19" s="1161"/>
      <c r="S19" s="1161"/>
      <c r="T19" s="1161"/>
      <c r="U19" s="1162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6">
        <f>'RefrigCusto (ORÇ)'!Q19</f>
        <v>0</v>
      </c>
    </row>
    <row r="20" spans="2:25" outlineLevel="1" x14ac:dyDescent="0.2">
      <c r="B20" s="160">
        <v>13</v>
      </c>
      <c r="C20" s="1206" t="str">
        <f>IF(ISBLANK('RefrigCusto (ORÇ)'!C20)," ",'RefrigCusto (ORÇ)'!C20)</f>
        <v xml:space="preserve"> </v>
      </c>
      <c r="D20" s="1206"/>
      <c r="E20" s="1206"/>
      <c r="F20" s="1206"/>
      <c r="G20" s="1143"/>
      <c r="H20" s="491">
        <f>'RefrigCusto (ORÇ)'!H20</f>
        <v>0</v>
      </c>
      <c r="I20" s="493">
        <f>'RefrigCusto (ORÇ)'!I20</f>
        <v>0</v>
      </c>
      <c r="J20" s="122">
        <f>'RefrigCusto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1" t="str">
        <f t="shared" si="3"/>
        <v xml:space="preserve"> </v>
      </c>
      <c r="R20" s="1161"/>
      <c r="S20" s="1161"/>
      <c r="T20" s="1161"/>
      <c r="U20" s="1162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6">
        <f>'RefrigCusto (ORÇ)'!Q20</f>
        <v>0</v>
      </c>
    </row>
    <row r="21" spans="2:25" outlineLevel="1" x14ac:dyDescent="0.2">
      <c r="B21" s="162">
        <v>14</v>
      </c>
      <c r="C21" s="1206" t="str">
        <f>IF(ISBLANK('RefrigCusto (ORÇ)'!C21)," ",'RefrigCusto (ORÇ)'!C21)</f>
        <v xml:space="preserve"> </v>
      </c>
      <c r="D21" s="1206"/>
      <c r="E21" s="1206"/>
      <c r="F21" s="1206"/>
      <c r="G21" s="1143"/>
      <c r="H21" s="491">
        <f>'RefrigCusto (ORÇ)'!H21</f>
        <v>0</v>
      </c>
      <c r="I21" s="493">
        <f>'RefrigCusto (ORÇ)'!I21</f>
        <v>0</v>
      </c>
      <c r="J21" s="122">
        <f>'RefrigCusto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1" t="str">
        <f t="shared" si="3"/>
        <v xml:space="preserve"> </v>
      </c>
      <c r="R21" s="1161"/>
      <c r="S21" s="1161"/>
      <c r="T21" s="1161"/>
      <c r="U21" s="1162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6">
        <f>'RefrigCusto (ORÇ)'!Q21</f>
        <v>0</v>
      </c>
    </row>
    <row r="22" spans="2:25" outlineLevel="1" x14ac:dyDescent="0.2">
      <c r="B22" s="160">
        <v>15</v>
      </c>
      <c r="C22" s="1206" t="str">
        <f>IF(ISBLANK('RefrigCusto (ORÇ)'!C22)," ",'RefrigCusto (ORÇ)'!C22)</f>
        <v xml:space="preserve"> </v>
      </c>
      <c r="D22" s="1206"/>
      <c r="E22" s="1206"/>
      <c r="F22" s="1206"/>
      <c r="G22" s="1143"/>
      <c r="H22" s="491">
        <f>'RefrigCusto (ORÇ)'!H22</f>
        <v>0</v>
      </c>
      <c r="I22" s="493">
        <f>'RefrigCusto (ORÇ)'!I22</f>
        <v>0</v>
      </c>
      <c r="J22" s="122">
        <f>'RefrigCusto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1" t="str">
        <f t="shared" si="3"/>
        <v xml:space="preserve"> </v>
      </c>
      <c r="R22" s="1161"/>
      <c r="S22" s="1161"/>
      <c r="T22" s="1161"/>
      <c r="U22" s="1162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6">
        <f>'RefrigCusto (ORÇ)'!Q22</f>
        <v>0</v>
      </c>
    </row>
    <row r="23" spans="2:25" outlineLevel="1" x14ac:dyDescent="0.2">
      <c r="B23" s="162">
        <v>16</v>
      </c>
      <c r="C23" s="1206" t="str">
        <f>IF(ISBLANK('RefrigCusto (ORÇ)'!C23)," ",'RefrigCusto (ORÇ)'!C23)</f>
        <v xml:space="preserve"> </v>
      </c>
      <c r="D23" s="1206"/>
      <c r="E23" s="1206"/>
      <c r="F23" s="1206"/>
      <c r="G23" s="1143"/>
      <c r="H23" s="491">
        <f>'RefrigCusto (ORÇ)'!H23</f>
        <v>0</v>
      </c>
      <c r="I23" s="493">
        <f>'RefrigCusto (ORÇ)'!I23</f>
        <v>0</v>
      </c>
      <c r="J23" s="122">
        <f>'RefrigCusto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1" t="str">
        <f t="shared" si="3"/>
        <v xml:space="preserve"> </v>
      </c>
      <c r="R23" s="1161"/>
      <c r="S23" s="1161"/>
      <c r="T23" s="1161"/>
      <c r="U23" s="1162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6">
        <f>'RefrigCusto (ORÇ)'!Q23</f>
        <v>0</v>
      </c>
    </row>
    <row r="24" spans="2:25" outlineLevel="1" x14ac:dyDescent="0.2">
      <c r="B24" s="160">
        <v>17</v>
      </c>
      <c r="C24" s="1206" t="str">
        <f>IF(ISBLANK('RefrigCusto (ORÇ)'!C24)," ",'RefrigCusto (ORÇ)'!C24)</f>
        <v xml:space="preserve"> </v>
      </c>
      <c r="D24" s="1206"/>
      <c r="E24" s="1206"/>
      <c r="F24" s="1206"/>
      <c r="G24" s="1143"/>
      <c r="H24" s="491">
        <f>'RefrigCusto (ORÇ)'!H24</f>
        <v>0</v>
      </c>
      <c r="I24" s="493">
        <f>'RefrigCusto (ORÇ)'!I24</f>
        <v>0</v>
      </c>
      <c r="J24" s="122">
        <f>'RefrigCusto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1" t="str">
        <f t="shared" si="3"/>
        <v xml:space="preserve"> </v>
      </c>
      <c r="R24" s="1161"/>
      <c r="S24" s="1161"/>
      <c r="T24" s="1161"/>
      <c r="U24" s="1162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6">
        <f>'RefrigCusto (ORÇ)'!Q24</f>
        <v>0</v>
      </c>
    </row>
    <row r="25" spans="2:25" outlineLevel="1" x14ac:dyDescent="0.2">
      <c r="B25" s="162">
        <v>18</v>
      </c>
      <c r="C25" s="1206" t="str">
        <f>IF(ISBLANK('RefrigCusto (ORÇ)'!C25)," ",'RefrigCusto (ORÇ)'!C25)</f>
        <v xml:space="preserve"> </v>
      </c>
      <c r="D25" s="1206"/>
      <c r="E25" s="1206"/>
      <c r="F25" s="1206"/>
      <c r="G25" s="1143"/>
      <c r="H25" s="491">
        <f>'RefrigCusto (ORÇ)'!H25</f>
        <v>0</v>
      </c>
      <c r="I25" s="493">
        <f>'RefrigCusto (ORÇ)'!I25</f>
        <v>0</v>
      </c>
      <c r="J25" s="122">
        <f>'RefrigCusto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1" t="str">
        <f t="shared" si="3"/>
        <v xml:space="preserve"> </v>
      </c>
      <c r="R25" s="1161"/>
      <c r="S25" s="1161"/>
      <c r="T25" s="1161"/>
      <c r="U25" s="1162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6">
        <f>'RefrigCusto (ORÇ)'!Q25</f>
        <v>0</v>
      </c>
    </row>
    <row r="26" spans="2:25" outlineLevel="1" x14ac:dyDescent="0.2">
      <c r="B26" s="160">
        <v>19</v>
      </c>
      <c r="C26" s="1206" t="str">
        <f>IF(ISBLANK('RefrigCusto (ORÇ)'!C26)," ",'RefrigCusto (ORÇ)'!C26)</f>
        <v xml:space="preserve"> </v>
      </c>
      <c r="D26" s="1206"/>
      <c r="E26" s="1206"/>
      <c r="F26" s="1206"/>
      <c r="G26" s="1143"/>
      <c r="H26" s="491">
        <f>'RefrigCusto (ORÇ)'!H26</f>
        <v>0</v>
      </c>
      <c r="I26" s="493">
        <f>'RefrigCusto (ORÇ)'!I26</f>
        <v>0</v>
      </c>
      <c r="J26" s="122">
        <f>'RefrigCusto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1" t="str">
        <f t="shared" si="3"/>
        <v xml:space="preserve"> </v>
      </c>
      <c r="R26" s="1161"/>
      <c r="S26" s="1161"/>
      <c r="T26" s="1161"/>
      <c r="U26" s="1162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6">
        <f>'RefrigCusto (ORÇ)'!Q26</f>
        <v>0</v>
      </c>
    </row>
    <row r="27" spans="2:25" outlineLevel="1" x14ac:dyDescent="0.2">
      <c r="B27" s="162">
        <v>20</v>
      </c>
      <c r="C27" s="1206" t="str">
        <f>IF(ISBLANK('RefrigCusto (ORÇ)'!C27)," ",'RefrigCusto (ORÇ)'!C27)</f>
        <v xml:space="preserve"> </v>
      </c>
      <c r="D27" s="1206"/>
      <c r="E27" s="1206"/>
      <c r="F27" s="1206"/>
      <c r="G27" s="1143"/>
      <c r="H27" s="491">
        <f>'RefrigCusto (ORÇ)'!H27</f>
        <v>0</v>
      </c>
      <c r="I27" s="493">
        <f>'RefrigCusto (ORÇ)'!I27</f>
        <v>0</v>
      </c>
      <c r="J27" s="122">
        <f>'RefrigCusto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1" t="str">
        <f t="shared" si="3"/>
        <v xml:space="preserve"> </v>
      </c>
      <c r="R27" s="1161"/>
      <c r="S27" s="1161"/>
      <c r="T27" s="1161"/>
      <c r="U27" s="1162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6">
        <f>'RefrigCusto (ORÇ)'!Q27</f>
        <v>0</v>
      </c>
    </row>
    <row r="28" spans="2:25" outlineLevel="1" x14ac:dyDescent="0.2">
      <c r="B28" s="160">
        <v>21</v>
      </c>
      <c r="C28" s="1206" t="str">
        <f>IF(ISBLANK('RefrigCusto (ORÇ)'!C28)," ",'RefrigCusto (ORÇ)'!C28)</f>
        <v xml:space="preserve"> </v>
      </c>
      <c r="D28" s="1206"/>
      <c r="E28" s="1206"/>
      <c r="F28" s="1206"/>
      <c r="G28" s="1143"/>
      <c r="H28" s="491">
        <f>'RefrigCusto (ORÇ)'!H28</f>
        <v>0</v>
      </c>
      <c r="I28" s="493">
        <f>'RefrigCusto (ORÇ)'!I28</f>
        <v>0</v>
      </c>
      <c r="J28" s="122">
        <f>'RefrigCusto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1" t="str">
        <f t="shared" si="3"/>
        <v xml:space="preserve"> </v>
      </c>
      <c r="R28" s="1161"/>
      <c r="S28" s="1161"/>
      <c r="T28" s="1161"/>
      <c r="U28" s="1162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6">
        <f>'RefrigCusto (ORÇ)'!Q28</f>
        <v>0</v>
      </c>
    </row>
    <row r="29" spans="2:25" outlineLevel="1" x14ac:dyDescent="0.2">
      <c r="B29" s="162">
        <v>22</v>
      </c>
      <c r="C29" s="1206" t="str">
        <f>IF(ISBLANK('RefrigCusto (ORÇ)'!C29)," ",'RefrigCusto (ORÇ)'!C29)</f>
        <v xml:space="preserve"> </v>
      </c>
      <c r="D29" s="1206"/>
      <c r="E29" s="1206"/>
      <c r="F29" s="1206"/>
      <c r="G29" s="1143"/>
      <c r="H29" s="491">
        <f>'RefrigCusto (ORÇ)'!H29</f>
        <v>0</v>
      </c>
      <c r="I29" s="493">
        <f>'RefrigCusto (ORÇ)'!I29</f>
        <v>0</v>
      </c>
      <c r="J29" s="122">
        <f>'RefrigCusto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1" t="str">
        <f t="shared" si="3"/>
        <v xml:space="preserve"> </v>
      </c>
      <c r="R29" s="1161"/>
      <c r="S29" s="1161"/>
      <c r="T29" s="1161"/>
      <c r="U29" s="1162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6">
        <f>'RefrigCusto (ORÇ)'!Q29</f>
        <v>0</v>
      </c>
    </row>
    <row r="30" spans="2:25" outlineLevel="1" x14ac:dyDescent="0.2">
      <c r="B30" s="160">
        <v>23</v>
      </c>
      <c r="C30" s="1206" t="str">
        <f>IF(ISBLANK('RefrigCusto (ORÇ)'!C30)," ",'RefrigCusto (ORÇ)'!C30)</f>
        <v xml:space="preserve"> </v>
      </c>
      <c r="D30" s="1206"/>
      <c r="E30" s="1206"/>
      <c r="F30" s="1206"/>
      <c r="G30" s="1143"/>
      <c r="H30" s="491">
        <f>'RefrigCusto (ORÇ)'!H30</f>
        <v>0</v>
      </c>
      <c r="I30" s="493">
        <f>'RefrigCusto (ORÇ)'!I30</f>
        <v>0</v>
      </c>
      <c r="J30" s="122">
        <f>'RefrigCusto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1" t="str">
        <f t="shared" si="3"/>
        <v xml:space="preserve"> </v>
      </c>
      <c r="R30" s="1161"/>
      <c r="S30" s="1161"/>
      <c r="T30" s="1161"/>
      <c r="U30" s="1162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6">
        <f>'RefrigCusto (ORÇ)'!Q30</f>
        <v>0</v>
      </c>
    </row>
    <row r="31" spans="2:25" ht="18" customHeight="1" outlineLevel="1" x14ac:dyDescent="0.2">
      <c r="B31" s="162">
        <v>24</v>
      </c>
      <c r="C31" s="1206" t="str">
        <f>IF(ISBLANK('RefrigCusto (ORÇ)'!C31)," ",'RefrigCusto (ORÇ)'!C31)</f>
        <v xml:space="preserve"> </v>
      </c>
      <c r="D31" s="1206"/>
      <c r="E31" s="1206"/>
      <c r="F31" s="1206"/>
      <c r="G31" s="1143"/>
      <c r="H31" s="491">
        <f>'RefrigCusto (ORÇ)'!H31</f>
        <v>0</v>
      </c>
      <c r="I31" s="493">
        <f>'RefrigCusto (ORÇ)'!I31</f>
        <v>0</v>
      </c>
      <c r="J31" s="122">
        <f>'RefrigCusto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1" t="str">
        <f t="shared" si="3"/>
        <v xml:space="preserve"> </v>
      </c>
      <c r="R31" s="1161"/>
      <c r="S31" s="1161"/>
      <c r="T31" s="1161"/>
      <c r="U31" s="1162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6">
        <f>'RefrigCusto (ORÇ)'!Q31</f>
        <v>0</v>
      </c>
    </row>
    <row r="32" spans="2:25" ht="18" customHeight="1" outlineLevel="1" x14ac:dyDescent="0.2">
      <c r="B32" s="160">
        <v>25</v>
      </c>
      <c r="C32" s="1206" t="str">
        <f>IF(ISBLANK('RefrigCusto (ORÇ)'!C32)," ",'RefrigCusto (ORÇ)'!C32)</f>
        <v xml:space="preserve"> </v>
      </c>
      <c r="D32" s="1206"/>
      <c r="E32" s="1206"/>
      <c r="F32" s="1206"/>
      <c r="G32" s="1143"/>
      <c r="H32" s="491">
        <f>'RefrigCusto (ORÇ)'!H32</f>
        <v>0</v>
      </c>
      <c r="I32" s="493">
        <f>'RefrigCusto (ORÇ)'!I32</f>
        <v>0</v>
      </c>
      <c r="J32" s="122">
        <f>'RefrigCusto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1" t="str">
        <f t="shared" si="3"/>
        <v xml:space="preserve"> </v>
      </c>
      <c r="R32" s="1161"/>
      <c r="S32" s="1161"/>
      <c r="T32" s="1161"/>
      <c r="U32" s="1162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6">
        <f>'RefrigCusto (ORÇ)'!Q32</f>
        <v>0</v>
      </c>
    </row>
    <row r="33" spans="2:25" ht="15" customHeight="1" outlineLevel="1" x14ac:dyDescent="0.2">
      <c r="B33" s="162">
        <v>26</v>
      </c>
      <c r="C33" s="1206" t="str">
        <f>IF(ISBLANK('RefrigCusto (ORÇ)'!C33)," ",'RefrigCusto (ORÇ)'!C33)</f>
        <v xml:space="preserve"> </v>
      </c>
      <c r="D33" s="1206"/>
      <c r="E33" s="1206"/>
      <c r="F33" s="1206"/>
      <c r="G33" s="1143"/>
      <c r="H33" s="491">
        <f>'RefrigCusto (ORÇ)'!H33</f>
        <v>0</v>
      </c>
      <c r="I33" s="493">
        <f>'RefrigCusto (ORÇ)'!I33</f>
        <v>0</v>
      </c>
      <c r="J33" s="122">
        <f>'RefrigCusto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1" t="str">
        <f t="shared" si="3"/>
        <v xml:space="preserve"> </v>
      </c>
      <c r="R33" s="1161"/>
      <c r="S33" s="1161"/>
      <c r="T33" s="1161"/>
      <c r="U33" s="1162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6">
        <f>'RefrigCusto (ORÇ)'!Q33</f>
        <v>0</v>
      </c>
    </row>
    <row r="34" spans="2:25" outlineLevel="1" x14ac:dyDescent="0.2">
      <c r="B34" s="160">
        <v>27</v>
      </c>
      <c r="C34" s="1206" t="str">
        <f>IF(ISBLANK('RefrigCusto (ORÇ)'!C34)," ",'RefrigCusto (ORÇ)'!C34)</f>
        <v xml:space="preserve"> </v>
      </c>
      <c r="D34" s="1206"/>
      <c r="E34" s="1206"/>
      <c r="F34" s="1206"/>
      <c r="G34" s="1143"/>
      <c r="H34" s="491">
        <f>'RefrigCusto (ORÇ)'!H34</f>
        <v>0</v>
      </c>
      <c r="I34" s="493">
        <f>'RefrigCusto (ORÇ)'!I34</f>
        <v>0</v>
      </c>
      <c r="J34" s="122">
        <f>'RefrigCusto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1" t="str">
        <f t="shared" si="3"/>
        <v xml:space="preserve"> </v>
      </c>
      <c r="R34" s="1161"/>
      <c r="S34" s="1161"/>
      <c r="T34" s="1161"/>
      <c r="U34" s="1162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6">
        <f>'RefrigCusto (ORÇ)'!Q34</f>
        <v>0</v>
      </c>
    </row>
    <row r="35" spans="2:25" outlineLevel="1" x14ac:dyDescent="0.2">
      <c r="B35" s="162">
        <v>28</v>
      </c>
      <c r="C35" s="1206" t="str">
        <f>IF(ISBLANK('RefrigCusto (ORÇ)'!C35)," ",'RefrigCusto (ORÇ)'!C35)</f>
        <v xml:space="preserve"> </v>
      </c>
      <c r="D35" s="1206"/>
      <c r="E35" s="1206"/>
      <c r="F35" s="1206"/>
      <c r="G35" s="1143"/>
      <c r="H35" s="491">
        <f>'RefrigCusto (ORÇ)'!H35</f>
        <v>0</v>
      </c>
      <c r="I35" s="493">
        <f>'RefrigCusto (ORÇ)'!I35</f>
        <v>0</v>
      </c>
      <c r="J35" s="122">
        <f>'RefrigCusto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1" t="str">
        <f t="shared" si="3"/>
        <v xml:space="preserve"> </v>
      </c>
      <c r="R35" s="1161"/>
      <c r="S35" s="1161"/>
      <c r="T35" s="1161"/>
      <c r="U35" s="1162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6">
        <f>'RefrigCusto (ORÇ)'!Q35</f>
        <v>0</v>
      </c>
    </row>
    <row r="36" spans="2:25" outlineLevel="1" x14ac:dyDescent="0.2">
      <c r="B36" s="160">
        <v>29</v>
      </c>
      <c r="C36" s="1206" t="str">
        <f>IF(ISBLANK('RefrigCusto (ORÇ)'!C36)," ",'RefrigCusto (ORÇ)'!C36)</f>
        <v xml:space="preserve"> </v>
      </c>
      <c r="D36" s="1206"/>
      <c r="E36" s="1206"/>
      <c r="F36" s="1206"/>
      <c r="G36" s="1143"/>
      <c r="H36" s="491">
        <f>'RefrigCusto (ORÇ)'!H36</f>
        <v>0</v>
      </c>
      <c r="I36" s="493">
        <f>'RefrigCusto (ORÇ)'!I36</f>
        <v>0</v>
      </c>
      <c r="J36" s="122">
        <f>'RefrigCusto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1" t="str">
        <f t="shared" si="3"/>
        <v xml:space="preserve"> </v>
      </c>
      <c r="R36" s="1161"/>
      <c r="S36" s="1161"/>
      <c r="T36" s="1161"/>
      <c r="U36" s="1162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6">
        <f>'RefrigCusto (ORÇ)'!Q36</f>
        <v>0</v>
      </c>
    </row>
    <row r="37" spans="2:25" outlineLevel="1" x14ac:dyDescent="0.2">
      <c r="B37" s="162">
        <v>30</v>
      </c>
      <c r="C37" s="1206" t="str">
        <f>IF(ISBLANK('RefrigCusto (ORÇ)'!C37)," ",'RefrigCusto (ORÇ)'!C37)</f>
        <v xml:space="preserve"> </v>
      </c>
      <c r="D37" s="1206"/>
      <c r="E37" s="1206"/>
      <c r="F37" s="1206"/>
      <c r="G37" s="1143"/>
      <c r="H37" s="491">
        <f>'RefrigCusto (ORÇ)'!H37</f>
        <v>0</v>
      </c>
      <c r="I37" s="493">
        <f>'RefrigCusto (ORÇ)'!I37</f>
        <v>0</v>
      </c>
      <c r="J37" s="122">
        <f>'RefrigCusto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1" t="str">
        <f t="shared" si="3"/>
        <v xml:space="preserve"> </v>
      </c>
      <c r="R37" s="1161"/>
      <c r="S37" s="1161"/>
      <c r="T37" s="1161"/>
      <c r="U37" s="1162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6">
        <f>'RefrigCusto (ORÇ)'!Q37</f>
        <v>0</v>
      </c>
    </row>
    <row r="38" spans="2:25" outlineLevel="1" x14ac:dyDescent="0.2">
      <c r="B38" s="160">
        <v>31</v>
      </c>
      <c r="C38" s="1206" t="str">
        <f>IF(ISBLANK('RefrigCusto (ORÇ)'!C38)," ",'RefrigCusto (ORÇ)'!C38)</f>
        <v xml:space="preserve"> </v>
      </c>
      <c r="D38" s="1206"/>
      <c r="E38" s="1206"/>
      <c r="F38" s="1206"/>
      <c r="G38" s="1143"/>
      <c r="H38" s="491">
        <f>'RefrigCusto (ORÇ)'!H38</f>
        <v>0</v>
      </c>
      <c r="I38" s="493">
        <f>'RefrigCusto (ORÇ)'!I38</f>
        <v>0</v>
      </c>
      <c r="J38" s="122">
        <f>'RefrigCusto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1" t="str">
        <f t="shared" si="3"/>
        <v xml:space="preserve"> </v>
      </c>
      <c r="R38" s="1161"/>
      <c r="S38" s="1161"/>
      <c r="T38" s="1161"/>
      <c r="U38" s="1162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6">
        <f>'RefrigCusto (ORÇ)'!Q38</f>
        <v>0</v>
      </c>
    </row>
    <row r="39" spans="2:25" ht="15" customHeight="1" outlineLevel="1" x14ac:dyDescent="0.2">
      <c r="B39" s="162">
        <v>32</v>
      </c>
      <c r="C39" s="1206" t="str">
        <f>IF(ISBLANK('RefrigCusto (ORÇ)'!C39)," ",'RefrigCusto (ORÇ)'!C39)</f>
        <v xml:space="preserve"> </v>
      </c>
      <c r="D39" s="1206"/>
      <c r="E39" s="1206"/>
      <c r="F39" s="1206"/>
      <c r="G39" s="1143"/>
      <c r="H39" s="491">
        <f>'RefrigCusto (ORÇ)'!H39</f>
        <v>0</v>
      </c>
      <c r="I39" s="493">
        <f>'RefrigCusto (ORÇ)'!I39</f>
        <v>0</v>
      </c>
      <c r="J39" s="122">
        <f>'RefrigCusto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1" t="str">
        <f t="shared" si="3"/>
        <v xml:space="preserve"> </v>
      </c>
      <c r="R39" s="1161"/>
      <c r="S39" s="1161"/>
      <c r="T39" s="1161"/>
      <c r="U39" s="1162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6">
        <f>'RefrigCusto (ORÇ)'!Q39</f>
        <v>0</v>
      </c>
    </row>
    <row r="40" spans="2:25" outlineLevel="1" x14ac:dyDescent="0.2">
      <c r="B40" s="160">
        <v>33</v>
      </c>
      <c r="C40" s="1206" t="str">
        <f>IF(ISBLANK('RefrigCusto (ORÇ)'!C40)," ",'RefrigCusto (ORÇ)'!C40)</f>
        <v xml:space="preserve"> </v>
      </c>
      <c r="D40" s="1206"/>
      <c r="E40" s="1206"/>
      <c r="F40" s="1206"/>
      <c r="G40" s="1143"/>
      <c r="H40" s="491">
        <f>'RefrigCusto (ORÇ)'!H40</f>
        <v>0</v>
      </c>
      <c r="I40" s="493">
        <f>'RefrigCusto (ORÇ)'!I40</f>
        <v>0</v>
      </c>
      <c r="J40" s="122">
        <f>'RefrigCusto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1" t="str">
        <f t="shared" si="3"/>
        <v xml:space="preserve"> </v>
      </c>
      <c r="R40" s="1161"/>
      <c r="S40" s="1161"/>
      <c r="T40" s="1161"/>
      <c r="U40" s="1162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6">
        <f>'RefrigCusto (ORÇ)'!Q40</f>
        <v>0</v>
      </c>
    </row>
    <row r="41" spans="2:25" outlineLevel="1" x14ac:dyDescent="0.2">
      <c r="B41" s="162">
        <v>34</v>
      </c>
      <c r="C41" s="1206" t="str">
        <f>IF(ISBLANK('RefrigCusto (ORÇ)'!C41)," ",'RefrigCusto (ORÇ)'!C41)</f>
        <v xml:space="preserve"> </v>
      </c>
      <c r="D41" s="1206"/>
      <c r="E41" s="1206"/>
      <c r="F41" s="1206"/>
      <c r="G41" s="1143"/>
      <c r="H41" s="491">
        <f>'RefrigCusto (ORÇ)'!H41</f>
        <v>0</v>
      </c>
      <c r="I41" s="493">
        <f>'RefrigCusto (ORÇ)'!I41</f>
        <v>0</v>
      </c>
      <c r="J41" s="122">
        <f>'RefrigCusto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1" t="str">
        <f t="shared" si="3"/>
        <v xml:space="preserve"> </v>
      </c>
      <c r="R41" s="1161"/>
      <c r="S41" s="1161"/>
      <c r="T41" s="1161"/>
      <c r="U41" s="1162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6">
        <f>'RefrigCusto (ORÇ)'!Q41</f>
        <v>0</v>
      </c>
    </row>
    <row r="42" spans="2:25" outlineLevel="1" x14ac:dyDescent="0.2">
      <c r="B42" s="160">
        <v>35</v>
      </c>
      <c r="C42" s="1206" t="str">
        <f>IF(ISBLANK('RefrigCusto (ORÇ)'!C42)," ",'RefrigCusto (ORÇ)'!C42)</f>
        <v xml:space="preserve"> </v>
      </c>
      <c r="D42" s="1206"/>
      <c r="E42" s="1206"/>
      <c r="F42" s="1206"/>
      <c r="G42" s="1143"/>
      <c r="H42" s="491">
        <f>'RefrigCusto (ORÇ)'!H42</f>
        <v>0</v>
      </c>
      <c r="I42" s="493">
        <f>'RefrigCusto (ORÇ)'!I42</f>
        <v>0</v>
      </c>
      <c r="J42" s="122">
        <f>'RefrigCusto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1" t="str">
        <f t="shared" si="3"/>
        <v xml:space="preserve"> </v>
      </c>
      <c r="R42" s="1161"/>
      <c r="S42" s="1161"/>
      <c r="T42" s="1161"/>
      <c r="U42" s="1162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6">
        <f>'RefrigCusto (ORÇ)'!Q42</f>
        <v>0</v>
      </c>
    </row>
    <row r="43" spans="2:25" ht="15" customHeight="1" outlineLevel="1" x14ac:dyDescent="0.2">
      <c r="B43" s="162">
        <v>36</v>
      </c>
      <c r="C43" s="1206" t="str">
        <f>IF(ISBLANK('RefrigCusto (ORÇ)'!C43)," ",'RefrigCusto (ORÇ)'!C43)</f>
        <v xml:space="preserve"> </v>
      </c>
      <c r="D43" s="1206"/>
      <c r="E43" s="1206"/>
      <c r="F43" s="1206"/>
      <c r="G43" s="1143"/>
      <c r="H43" s="491">
        <f>'RefrigCusto (ORÇ)'!H43</f>
        <v>0</v>
      </c>
      <c r="I43" s="493">
        <f>'RefrigCusto (ORÇ)'!I43</f>
        <v>0</v>
      </c>
      <c r="J43" s="122">
        <f>'RefrigCusto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1" t="str">
        <f t="shared" si="3"/>
        <v xml:space="preserve"> </v>
      </c>
      <c r="R43" s="1161"/>
      <c r="S43" s="1161"/>
      <c r="T43" s="1161"/>
      <c r="U43" s="1162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6">
        <f>'RefrigCusto (ORÇ)'!Q43</f>
        <v>0</v>
      </c>
    </row>
    <row r="44" spans="2:25" outlineLevel="1" x14ac:dyDescent="0.2">
      <c r="B44" s="160">
        <v>37</v>
      </c>
      <c r="C44" s="1206" t="str">
        <f>IF(ISBLANK('RefrigCusto (ORÇ)'!C44)," ",'RefrigCusto (ORÇ)'!C44)</f>
        <v xml:space="preserve"> </v>
      </c>
      <c r="D44" s="1206"/>
      <c r="E44" s="1206"/>
      <c r="F44" s="1206"/>
      <c r="G44" s="1143"/>
      <c r="H44" s="491">
        <f>'RefrigCusto (ORÇ)'!H44</f>
        <v>0</v>
      </c>
      <c r="I44" s="493">
        <f>'RefrigCusto (ORÇ)'!I44</f>
        <v>0</v>
      </c>
      <c r="J44" s="122">
        <f>'RefrigCusto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1" t="str">
        <f t="shared" si="3"/>
        <v xml:space="preserve"> </v>
      </c>
      <c r="R44" s="1161"/>
      <c r="S44" s="1161"/>
      <c r="T44" s="1161"/>
      <c r="U44" s="1162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6">
        <f>'RefrigCusto (ORÇ)'!Q44</f>
        <v>0</v>
      </c>
    </row>
    <row r="45" spans="2:25" outlineLevel="1" x14ac:dyDescent="0.2">
      <c r="B45" s="162">
        <v>38</v>
      </c>
      <c r="C45" s="1206" t="str">
        <f>IF(ISBLANK('RefrigCusto (ORÇ)'!C45)," ",'RefrigCusto (ORÇ)'!C45)</f>
        <v xml:space="preserve"> </v>
      </c>
      <c r="D45" s="1206"/>
      <c r="E45" s="1206"/>
      <c r="F45" s="1206"/>
      <c r="G45" s="1143"/>
      <c r="H45" s="491">
        <f>'RefrigCusto (ORÇ)'!H45</f>
        <v>0</v>
      </c>
      <c r="I45" s="493">
        <f>'RefrigCusto (ORÇ)'!I45</f>
        <v>0</v>
      </c>
      <c r="J45" s="122">
        <f>'RefrigCusto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1" t="str">
        <f t="shared" si="3"/>
        <v xml:space="preserve"> </v>
      </c>
      <c r="R45" s="1161"/>
      <c r="S45" s="1161"/>
      <c r="T45" s="1161"/>
      <c r="U45" s="1162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6">
        <f>'RefrigCusto (ORÇ)'!Q45</f>
        <v>0</v>
      </c>
    </row>
    <row r="46" spans="2:25" outlineLevel="1" x14ac:dyDescent="0.2">
      <c r="B46" s="160">
        <v>39</v>
      </c>
      <c r="C46" s="1206" t="str">
        <f>IF(ISBLANK('RefrigCusto (ORÇ)'!C46)," ",'RefrigCusto (ORÇ)'!C46)</f>
        <v xml:space="preserve"> </v>
      </c>
      <c r="D46" s="1206"/>
      <c r="E46" s="1206"/>
      <c r="F46" s="1206"/>
      <c r="G46" s="1143"/>
      <c r="H46" s="491">
        <f>'RefrigCusto (ORÇ)'!H46</f>
        <v>0</v>
      </c>
      <c r="I46" s="493">
        <f>'RefrigCusto (ORÇ)'!I46</f>
        <v>0</v>
      </c>
      <c r="J46" s="122">
        <f>'RefrigCusto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1" t="str">
        <f t="shared" si="3"/>
        <v xml:space="preserve"> </v>
      </c>
      <c r="R46" s="1161"/>
      <c r="S46" s="1161"/>
      <c r="T46" s="1161"/>
      <c r="U46" s="1162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6">
        <f>'RefrigCusto (ORÇ)'!Q46</f>
        <v>0</v>
      </c>
    </row>
    <row r="47" spans="2:25" ht="15" customHeight="1" outlineLevel="1" x14ac:dyDescent="0.2">
      <c r="B47" s="162">
        <v>40</v>
      </c>
      <c r="C47" s="1206" t="str">
        <f>IF(ISBLANK('RefrigCusto (ORÇ)'!C47)," ",'RefrigCusto (ORÇ)'!C47)</f>
        <v xml:space="preserve"> </v>
      </c>
      <c r="D47" s="1206"/>
      <c r="E47" s="1206"/>
      <c r="F47" s="1206"/>
      <c r="G47" s="1143"/>
      <c r="H47" s="491">
        <f>'RefrigCusto (ORÇ)'!H47</f>
        <v>0</v>
      </c>
      <c r="I47" s="493">
        <f>'RefrigCusto (ORÇ)'!I47</f>
        <v>0</v>
      </c>
      <c r="J47" s="122">
        <f>'RefrigCusto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1" t="str">
        <f t="shared" si="3"/>
        <v xml:space="preserve"> </v>
      </c>
      <c r="R47" s="1161"/>
      <c r="S47" s="1161"/>
      <c r="T47" s="1161"/>
      <c r="U47" s="1162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6">
        <f>'RefrigCusto (ORÇ)'!Q47</f>
        <v>0</v>
      </c>
    </row>
    <row r="48" spans="2:25" x14ac:dyDescent="0.2">
      <c r="B48" s="160"/>
      <c r="C48" s="1206" t="str">
        <f>IF(ISBLANK('RefrigCusto (ORÇ)'!C48)," ",'RefrigCusto (ORÇ)'!C48)</f>
        <v>Acessórios</v>
      </c>
      <c r="D48" s="1206"/>
      <c r="E48" s="1206"/>
      <c r="F48" s="1206"/>
      <c r="G48" s="1143"/>
      <c r="H48" s="491">
        <f>'RefrigCusto (ORÇ)'!H48</f>
        <v>20</v>
      </c>
      <c r="I48" s="493">
        <f>'RefrigCusto (ORÇ)'!I48</f>
        <v>0</v>
      </c>
      <c r="J48" s="122">
        <f>'RefrigCusto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1" t="str">
        <f>IF(OR(C48=0,C48=""),"",C48)</f>
        <v>Acessórios</v>
      </c>
      <c r="R48" s="1161"/>
      <c r="S48" s="1161"/>
      <c r="T48" s="1161"/>
      <c r="U48" s="1162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7" x14ac:dyDescent="0.2">
      <c r="B49" s="308"/>
      <c r="C49" s="1169" t="s">
        <v>512</v>
      </c>
      <c r="D49" s="1169"/>
      <c r="E49" s="1169"/>
      <c r="F49" s="1169"/>
      <c r="G49" s="1169"/>
      <c r="H49" s="1169"/>
      <c r="I49" s="1169"/>
      <c r="J49" s="1170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56" t="s">
        <v>801</v>
      </c>
      <c r="Q49" s="1157"/>
      <c r="R49" s="1157"/>
      <c r="S49" s="1157"/>
      <c r="T49" s="1157"/>
      <c r="U49" s="1157"/>
      <c r="V49" s="1158"/>
      <c r="W49" s="166" t="s">
        <v>799</v>
      </c>
      <c r="X49" s="167">
        <f>SUM(X8:X48)</f>
        <v>0</v>
      </c>
    </row>
    <row r="50" spans="2:24" ht="17" x14ac:dyDescent="0.2">
      <c r="B50" s="1139" t="s">
        <v>285</v>
      </c>
      <c r="C50" s="1140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1"/>
      <c r="P50" s="1156" t="s">
        <v>802</v>
      </c>
      <c r="Q50" s="1157"/>
      <c r="R50" s="1157"/>
      <c r="S50" s="1157"/>
      <c r="T50" s="1157"/>
      <c r="U50" s="1157"/>
      <c r="V50" s="1158"/>
      <c r="W50" s="166" t="s">
        <v>800</v>
      </c>
      <c r="X50" s="167">
        <f>IFERROR(IFERROR(SUMPRODUCT($L$8:$L$48*$W$8:$W$48)*($L$86/$L$49),X49-SUMPRODUCT($K$8:$K$48,$W$8:$W$48)*(K49/K49)),0)</f>
        <v>0</v>
      </c>
    </row>
    <row r="51" spans="2:24" ht="15" customHeight="1" x14ac:dyDescent="0.2">
      <c r="B51" s="1132" t="s">
        <v>783</v>
      </c>
      <c r="C51" s="1133"/>
      <c r="D51" s="1133"/>
      <c r="E51" s="1133"/>
      <c r="F51" s="1133"/>
      <c r="G51" s="1133"/>
      <c r="H51" s="301"/>
      <c r="I51" s="301"/>
      <c r="J51" s="302"/>
      <c r="K51" s="159" t="s">
        <v>279</v>
      </c>
      <c r="L51" s="299" t="s">
        <v>781</v>
      </c>
      <c r="M51" s="118" t="s">
        <v>233</v>
      </c>
      <c r="N51" s="118" t="s">
        <v>234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25">
      <c r="B52" s="168"/>
      <c r="C52" s="1165" t="s">
        <v>286</v>
      </c>
      <c r="D52" s="1165"/>
      <c r="E52" s="1165"/>
      <c r="F52" s="1165"/>
      <c r="G52" s="1165"/>
      <c r="H52" s="301"/>
      <c r="I52" s="301"/>
      <c r="J52" s="302"/>
      <c r="K52" s="313">
        <f>SUM(L52:N52)</f>
        <v>0</v>
      </c>
      <c r="L52" s="313">
        <f>'Custo Contábil'!G39</f>
        <v>0</v>
      </c>
      <c r="M52" s="313">
        <v>0</v>
      </c>
      <c r="N52" s="313">
        <v>0</v>
      </c>
      <c r="P52" s="169" t="s">
        <v>797</v>
      </c>
      <c r="Q52" s="309"/>
      <c r="R52" s="170">
        <f>RCB!G8</f>
        <v>0</v>
      </c>
      <c r="T52" s="1159" t="s">
        <v>700</v>
      </c>
      <c r="U52" s="1160"/>
      <c r="V52" s="320">
        <f>IFERROR(SUMPRODUCT($V$8:$V$47,$X$8:$X$47)/$X$49,0)</f>
        <v>0</v>
      </c>
    </row>
    <row r="53" spans="2:24" ht="17" x14ac:dyDescent="0.25">
      <c r="B53" s="168"/>
      <c r="C53" s="1165" t="s">
        <v>170</v>
      </c>
      <c r="D53" s="1165"/>
      <c r="E53" s="1165"/>
      <c r="F53" s="1165"/>
      <c r="G53" s="1165"/>
      <c r="H53" s="301"/>
      <c r="I53" s="301"/>
      <c r="J53" s="302"/>
      <c r="K53" s="313">
        <f>SUM(L53:N53)</f>
        <v>0</v>
      </c>
      <c r="L53" s="313">
        <f>Diagnóstico!M16</f>
        <v>0</v>
      </c>
      <c r="M53" s="313">
        <f>Diagnóstico!N16</f>
        <v>0</v>
      </c>
      <c r="N53" s="313">
        <f>Diagnóstico!O16</f>
        <v>0</v>
      </c>
      <c r="P53" s="169" t="s">
        <v>798</v>
      </c>
      <c r="Q53" s="309"/>
      <c r="R53" s="170">
        <f>RCB!J8</f>
        <v>0</v>
      </c>
    </row>
    <row r="54" spans="2:24" ht="15" customHeight="1" x14ac:dyDescent="0.2">
      <c r="B54" s="303"/>
      <c r="C54" s="1145" t="s">
        <v>287</v>
      </c>
      <c r="D54" s="1145"/>
      <c r="E54" s="1145"/>
      <c r="F54" s="1145"/>
      <c r="G54" s="1146"/>
      <c r="H54" s="118" t="s">
        <v>16</v>
      </c>
      <c r="I54" s="290" t="s">
        <v>288</v>
      </c>
      <c r="J54" s="290" t="s">
        <v>289</v>
      </c>
      <c r="K54" s="159" t="s">
        <v>279</v>
      </c>
      <c r="L54" s="299" t="s">
        <v>781</v>
      </c>
      <c r="M54" s="118" t="s">
        <v>233</v>
      </c>
      <c r="N54" s="118" t="s">
        <v>234</v>
      </c>
    </row>
    <row r="55" spans="2:24" ht="15" customHeight="1" x14ac:dyDescent="0.2">
      <c r="B55" s="160">
        <v>1</v>
      </c>
      <c r="C55" s="1206" t="str">
        <f>IF(ISBLANK('RefrigCusto (ORÇ)'!C61)," ",'RefrigCusto (ORÇ)'!C61)</f>
        <v xml:space="preserve"> </v>
      </c>
      <c r="D55" s="1206"/>
      <c r="E55" s="1206"/>
      <c r="F55" s="1206"/>
      <c r="G55" s="1143"/>
      <c r="H55" s="491">
        <f>'RefrigCusto (ORÇ)'!H61</f>
        <v>0</v>
      </c>
      <c r="I55" s="493">
        <f>'RefrigCusto (ORÇ)'!I61</f>
        <v>0</v>
      </c>
      <c r="J55" s="122">
        <f>'RefrigCusto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7" t="s">
        <v>1321</v>
      </c>
      <c r="R55" s="1207"/>
      <c r="S55" s="1207"/>
      <c r="T55" s="1207"/>
      <c r="U55" s="1207"/>
      <c r="V55" s="1207"/>
      <c r="W55" s="1207"/>
    </row>
    <row r="56" spans="2:24" ht="15" customHeight="1" x14ac:dyDescent="0.2">
      <c r="B56" s="162">
        <v>2</v>
      </c>
      <c r="C56" s="1206" t="str">
        <f>IF(ISBLANK('RefrigCusto (ORÇ)'!C62)," ",'RefrigCusto (ORÇ)'!C62)</f>
        <v xml:space="preserve"> </v>
      </c>
      <c r="D56" s="1206"/>
      <c r="E56" s="1206"/>
      <c r="F56" s="1206"/>
      <c r="G56" s="1143"/>
      <c r="H56" s="491">
        <f>'RefrigCusto (ORÇ)'!H62</f>
        <v>0</v>
      </c>
      <c r="I56" s="493">
        <f>'RefrigCusto (ORÇ)'!I62</f>
        <v>0</v>
      </c>
      <c r="J56" s="122">
        <f>'RefrigCusto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77" t="s">
        <v>1317</v>
      </c>
      <c r="R56" s="1177"/>
      <c r="S56" s="1176" t="s">
        <v>1353</v>
      </c>
      <c r="T56" s="1176"/>
      <c r="U56" s="1183" t="s">
        <v>1354</v>
      </c>
      <c r="V56" s="1184"/>
      <c r="W56" s="1185"/>
    </row>
    <row r="57" spans="2:24" ht="15" customHeight="1" x14ac:dyDescent="0.2">
      <c r="B57" s="160">
        <v>3</v>
      </c>
      <c r="C57" s="1206" t="str">
        <f>IF(ISBLANK('RefrigCusto (ORÇ)'!C63)," ",'RefrigCusto (ORÇ)'!C63)</f>
        <v xml:space="preserve"> </v>
      </c>
      <c r="D57" s="1206"/>
      <c r="E57" s="1206"/>
      <c r="F57" s="1206"/>
      <c r="G57" s="1143"/>
      <c r="H57" s="491">
        <f>'RefrigCusto (ORÇ)'!H63</f>
        <v>0</v>
      </c>
      <c r="I57" s="493">
        <f>'RefrigCusto (ORÇ)'!I63</f>
        <v>0</v>
      </c>
      <c r="J57" s="122">
        <f>'RefrigCusto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8" t="str">
        <f>RCB!B38</f>
        <v>-</v>
      </c>
      <c r="R57" s="1209"/>
      <c r="S57" s="1214">
        <f>IFERROR(SUMIF($Y$8:$Y$47,Q57,$X$8:$X$47)+$X$48*(SUMIF($Y$8:$Y$47,Q57,$K$8:$K$47)/SUM($K$8:$K$47)),0)</f>
        <v>0</v>
      </c>
      <c r="T57" s="1215"/>
      <c r="U57" s="1216">
        <f>IFERROR(S57*($X$50/$X$49),0)</f>
        <v>0</v>
      </c>
      <c r="V57" s="1217"/>
      <c r="W57" s="1218"/>
    </row>
    <row r="58" spans="2:24" outlineLevel="1" x14ac:dyDescent="0.2">
      <c r="B58" s="162">
        <v>4</v>
      </c>
      <c r="C58" s="1206" t="str">
        <f>IF(ISBLANK('RefrigCusto (ORÇ)'!C64)," ",'RefrigCusto (ORÇ)'!C64)</f>
        <v xml:space="preserve"> </v>
      </c>
      <c r="D58" s="1206"/>
      <c r="E58" s="1206"/>
      <c r="F58" s="1206"/>
      <c r="G58" s="1143"/>
      <c r="H58" s="491">
        <f>'RefrigCusto (ORÇ)'!H64</f>
        <v>0</v>
      </c>
      <c r="I58" s="493">
        <f>'RefrigCusto (ORÇ)'!I64</f>
        <v>0</v>
      </c>
      <c r="J58" s="122">
        <f>'RefrigCusto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8" t="str">
        <f>RCB!B39</f>
        <v>-</v>
      </c>
      <c r="R58" s="1209"/>
      <c r="S58" s="1214">
        <f>IFERROR(SUMIF($Y$8:$Y$47,Q58,$X$8:$X$47)+$X$48*(SUMIF($Y$8:$Y$47,Q58,$K$8:$K$47)/SUM($K$8:$K$47)),0)</f>
        <v>0</v>
      </c>
      <c r="T58" s="1215"/>
      <c r="U58" s="1216">
        <f>IFERROR(S58*($X$50/$X$49),0)</f>
        <v>0</v>
      </c>
      <c r="V58" s="1217"/>
      <c r="W58" s="1218"/>
    </row>
    <row r="59" spans="2:24" outlineLevel="1" x14ac:dyDescent="0.2">
      <c r="B59" s="160">
        <v>5</v>
      </c>
      <c r="C59" s="1206" t="str">
        <f>IF(ISBLANK('RefrigCusto (ORÇ)'!C65)," ",'RefrigCusto (ORÇ)'!C65)</f>
        <v xml:space="preserve"> </v>
      </c>
      <c r="D59" s="1206"/>
      <c r="E59" s="1206"/>
      <c r="F59" s="1206"/>
      <c r="G59" s="1143"/>
      <c r="H59" s="491">
        <f>'RefrigCusto (ORÇ)'!H65</f>
        <v>0</v>
      </c>
      <c r="I59" s="493">
        <f>'RefrigCusto (ORÇ)'!I65</f>
        <v>0</v>
      </c>
      <c r="J59" s="122">
        <f>'RefrigCusto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10" t="s">
        <v>31</v>
      </c>
      <c r="R59" s="1211"/>
      <c r="S59" s="1212">
        <f>SUM(S57:T58)</f>
        <v>0</v>
      </c>
      <c r="T59" s="1213"/>
      <c r="U59" s="1212">
        <f>SUM(U57:W58)</f>
        <v>0</v>
      </c>
      <c r="V59" s="1219"/>
      <c r="W59" s="1213"/>
    </row>
    <row r="60" spans="2:24" outlineLevel="1" x14ac:dyDescent="0.2">
      <c r="B60" s="168"/>
      <c r="C60" s="1167" t="s">
        <v>513</v>
      </c>
      <c r="D60" s="1167"/>
      <c r="E60" s="1167"/>
      <c r="F60" s="1167"/>
      <c r="G60" s="1167"/>
      <c r="H60" s="1167"/>
      <c r="I60" s="1167"/>
      <c r="J60" s="1168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ht="15" customHeight="1" x14ac:dyDescent="0.2">
      <c r="B61" s="308"/>
      <c r="C61" s="1169" t="s">
        <v>514</v>
      </c>
      <c r="D61" s="1169"/>
      <c r="E61" s="1169"/>
      <c r="F61" s="1169"/>
      <c r="G61" s="1169"/>
      <c r="H61" s="1169"/>
      <c r="I61" s="1169"/>
      <c r="J61" s="1170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">
      <c r="B62" s="1139" t="s">
        <v>293</v>
      </c>
      <c r="C62" s="1140"/>
      <c r="D62" s="1140"/>
      <c r="E62" s="1140"/>
      <c r="F62" s="1140"/>
      <c r="G62" s="1140"/>
      <c r="H62" s="1140"/>
      <c r="I62" s="1140"/>
      <c r="J62" s="1140"/>
      <c r="K62" s="1140"/>
      <c r="L62" s="1140"/>
      <c r="M62" s="1140"/>
      <c r="N62" s="1141"/>
    </row>
    <row r="63" spans="2:24" ht="16" x14ac:dyDescent="0.2">
      <c r="B63" s="1132" t="s">
        <v>783</v>
      </c>
      <c r="C63" s="1133"/>
      <c r="D63" s="1133"/>
      <c r="E63" s="1133"/>
      <c r="F63" s="1133"/>
      <c r="G63" s="1133"/>
      <c r="H63" s="301"/>
      <c r="I63" s="301"/>
      <c r="J63" s="302"/>
      <c r="K63" s="159" t="s">
        <v>279</v>
      </c>
      <c r="L63" s="299" t="s">
        <v>781</v>
      </c>
      <c r="M63" s="118" t="s">
        <v>233</v>
      </c>
      <c r="N63" s="118" t="s">
        <v>234</v>
      </c>
      <c r="P63" s="368"/>
    </row>
    <row r="64" spans="2:24" x14ac:dyDescent="0.2">
      <c r="B64" s="168"/>
      <c r="C64" s="1165" t="s">
        <v>9</v>
      </c>
      <c r="D64" s="1165"/>
      <c r="E64" s="1165"/>
      <c r="F64" s="1165"/>
      <c r="G64" s="1165"/>
      <c r="H64" s="1165"/>
      <c r="I64" s="1165"/>
      <c r="J64" s="1166"/>
      <c r="K64" s="313">
        <f>SUM(L64:N64)</f>
        <v>0</v>
      </c>
      <c r="L64" s="316">
        <f>'Custo Contábil'!G41</f>
        <v>0</v>
      </c>
      <c r="M64" s="313">
        <v>0</v>
      </c>
      <c r="N64" s="313">
        <v>0</v>
      </c>
    </row>
    <row r="65" spans="2:16" ht="16" x14ac:dyDescent="0.2">
      <c r="B65" s="303"/>
      <c r="C65" s="1133" t="s">
        <v>172</v>
      </c>
      <c r="D65" s="1133"/>
      <c r="E65" s="1133"/>
      <c r="F65" s="1133"/>
      <c r="G65" s="1133"/>
      <c r="H65" s="1134"/>
      <c r="I65" s="290" t="s">
        <v>16</v>
      </c>
      <c r="J65" s="290" t="s">
        <v>294</v>
      </c>
      <c r="K65" s="159" t="s">
        <v>279</v>
      </c>
      <c r="L65" s="299" t="s">
        <v>781</v>
      </c>
      <c r="M65" s="118" t="s">
        <v>233</v>
      </c>
      <c r="N65" s="118" t="s">
        <v>234</v>
      </c>
    </row>
    <row r="66" spans="2:16" x14ac:dyDescent="0.2">
      <c r="B66" s="172">
        <v>1</v>
      </c>
      <c r="C66" s="1165" t="str">
        <f>IF(ISBLANK('RefrigCusto (ORÇ)'!C78)," ",'RefrigCusto (ORÇ)'!C78)</f>
        <v xml:space="preserve"> </v>
      </c>
      <c r="D66" s="1165"/>
      <c r="E66" s="1165"/>
      <c r="F66" s="1165"/>
      <c r="G66" s="1165"/>
      <c r="H66" s="1166"/>
      <c r="I66" s="493">
        <f>'RefrigCusto (ORÇ)'!I78</f>
        <v>0</v>
      </c>
      <c r="J66" s="122">
        <f>'RefrigCusto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">
      <c r="B67" s="172">
        <v>2</v>
      </c>
      <c r="C67" s="1165" t="str">
        <f>IF(ISBLANK('RefrigCusto (ORÇ)'!C79)," ",'RefrigCusto (ORÇ)'!C79)</f>
        <v xml:space="preserve"> </v>
      </c>
      <c r="D67" s="1165"/>
      <c r="E67" s="1165"/>
      <c r="F67" s="1165"/>
      <c r="G67" s="1165"/>
      <c r="H67" s="1166"/>
      <c r="I67" s="493">
        <f>'RefrigCusto (ORÇ)'!I79</f>
        <v>0</v>
      </c>
      <c r="J67" s="122">
        <f>'RefrigCusto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">
      <c r="B68" s="172">
        <v>3</v>
      </c>
      <c r="C68" s="1165" t="str">
        <f>IF(ISBLANK('RefrigCusto (ORÇ)'!C80)," ",'RefrigCusto (ORÇ)'!C80)</f>
        <v xml:space="preserve"> </v>
      </c>
      <c r="D68" s="1165"/>
      <c r="E68" s="1165"/>
      <c r="F68" s="1165"/>
      <c r="G68" s="1165"/>
      <c r="H68" s="1166"/>
      <c r="I68" s="493">
        <f>'RefrigCusto (ORÇ)'!I80</f>
        <v>0</v>
      </c>
      <c r="J68" s="122">
        <f>'RefrigCusto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">
      <c r="B69" s="168"/>
      <c r="C69" s="1167" t="s">
        <v>796</v>
      </c>
      <c r="D69" s="1167"/>
      <c r="E69" s="1167"/>
      <c r="F69" s="1167"/>
      <c r="G69" s="1167"/>
      <c r="H69" s="1167"/>
      <c r="I69" s="1167"/>
      <c r="J69" s="1168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">
      <c r="B70" s="308"/>
      <c r="C70" s="1169" t="s">
        <v>515</v>
      </c>
      <c r="D70" s="1169"/>
      <c r="E70" s="1169"/>
      <c r="F70" s="1169"/>
      <c r="G70" s="1169"/>
      <c r="H70" s="1169"/>
      <c r="I70" s="1169"/>
      <c r="J70" s="1170"/>
      <c r="K70" s="165">
        <f>SUM(K64,K69)</f>
        <v>0</v>
      </c>
      <c r="L70" s="165">
        <f>SUM(L64,L69)</f>
        <v>0</v>
      </c>
      <c r="M70" s="277">
        <f>M69</f>
        <v>0</v>
      </c>
      <c r="N70" s="277">
        <f>N69</f>
        <v>0</v>
      </c>
    </row>
    <row r="71" spans="2:16" x14ac:dyDescent="0.2">
      <c r="B71" s="310"/>
      <c r="C71" s="1163" t="s">
        <v>516</v>
      </c>
      <c r="D71" s="1163"/>
      <c r="E71" s="1163"/>
      <c r="F71" s="1163"/>
      <c r="G71" s="1163"/>
      <c r="H71" s="1163"/>
      <c r="I71" s="1163"/>
      <c r="J71" s="1164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x14ac:dyDescent="0.2">
      <c r="B72" s="1137" t="s">
        <v>698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55"/>
    </row>
    <row r="73" spans="2:16" ht="16" x14ac:dyDescent="0.2">
      <c r="B73" s="1132" t="s">
        <v>783</v>
      </c>
      <c r="C73" s="1133"/>
      <c r="D73" s="1133"/>
      <c r="E73" s="1133"/>
      <c r="F73" s="1133"/>
      <c r="G73" s="1133"/>
      <c r="H73" s="301"/>
      <c r="I73" s="301"/>
      <c r="J73" s="302"/>
      <c r="K73" s="159" t="s">
        <v>279</v>
      </c>
      <c r="L73" s="299" t="s">
        <v>781</v>
      </c>
      <c r="M73" s="118" t="s">
        <v>233</v>
      </c>
      <c r="N73" s="118" t="s">
        <v>234</v>
      </c>
    </row>
    <row r="74" spans="2:16" x14ac:dyDescent="0.2">
      <c r="B74" s="168"/>
      <c r="C74" s="1165" t="s">
        <v>297</v>
      </c>
      <c r="D74" s="1165"/>
      <c r="E74" s="1165"/>
      <c r="F74" s="1165"/>
      <c r="G74" s="1165"/>
      <c r="H74" s="1165"/>
      <c r="I74" s="1165"/>
      <c r="J74" s="1166"/>
      <c r="K74" s="313">
        <f t="shared" ref="K74:K79" si="7">SUM(L74:N74)</f>
        <v>0</v>
      </c>
      <c r="L74" s="313">
        <f>'Custo Contábil'!$G$37*'Custo Contábil'!F13</f>
        <v>0</v>
      </c>
      <c r="M74" s="313">
        <f>'Custo Contábil'!$G$37*'Custo Contábil'!G13</f>
        <v>0</v>
      </c>
      <c r="N74" s="313">
        <f>'Custo Contábil'!$G$37*'Custo Contábil'!H13</f>
        <v>0</v>
      </c>
    </row>
    <row r="75" spans="2:16" x14ac:dyDescent="0.2">
      <c r="B75" s="168"/>
      <c r="C75" s="1165" t="s">
        <v>12</v>
      </c>
      <c r="D75" s="1165"/>
      <c r="E75" s="1165"/>
      <c r="F75" s="1165"/>
      <c r="G75" s="1165"/>
      <c r="H75" s="1165"/>
      <c r="I75" s="1165"/>
      <c r="J75" s="1166"/>
      <c r="K75" s="313">
        <f t="shared" si="7"/>
        <v>0</v>
      </c>
      <c r="L75" s="313">
        <f>'Custo Contábil'!G45</f>
        <v>0</v>
      </c>
      <c r="M75" s="313">
        <v>0</v>
      </c>
      <c r="N75" s="313">
        <v>0</v>
      </c>
    </row>
    <row r="76" spans="2:16" x14ac:dyDescent="0.2">
      <c r="B76" s="168"/>
      <c r="C76" s="1165" t="s">
        <v>169</v>
      </c>
      <c r="D76" s="1165"/>
      <c r="E76" s="1165"/>
      <c r="F76" s="1165"/>
      <c r="G76" s="1165"/>
      <c r="H76" s="1165"/>
      <c r="I76" s="1165"/>
      <c r="J76" s="1166"/>
      <c r="K76" s="313">
        <f t="shared" si="7"/>
        <v>0</v>
      </c>
      <c r="L76" s="313">
        <f>'Custo Contábil'!G44</f>
        <v>0</v>
      </c>
      <c r="M76" s="313">
        <f>Marketing!M21</f>
        <v>0</v>
      </c>
      <c r="N76" s="313">
        <f>Marketing!N21</f>
        <v>0</v>
      </c>
    </row>
    <row r="77" spans="2:16" x14ac:dyDescent="0.2">
      <c r="B77" s="168"/>
      <c r="C77" s="1165" t="s">
        <v>298</v>
      </c>
      <c r="D77" s="1165"/>
      <c r="E77" s="1165"/>
      <c r="F77" s="1165"/>
      <c r="G77" s="1165"/>
      <c r="H77" s="1165"/>
      <c r="I77" s="1165"/>
      <c r="J77" s="1166"/>
      <c r="K77" s="313">
        <f t="shared" si="7"/>
        <v>0</v>
      </c>
      <c r="L77" s="313">
        <f>Treinamento!L35</f>
        <v>0</v>
      </c>
      <c r="M77" s="313">
        <f>Treinamento!M35</f>
        <v>0</v>
      </c>
      <c r="N77" s="313">
        <f>Treinamento!N35</f>
        <v>0</v>
      </c>
      <c r="P77" s="368"/>
    </row>
    <row r="78" spans="2:16" x14ac:dyDescent="0.2">
      <c r="B78" s="168"/>
      <c r="C78" s="1165" t="s">
        <v>299</v>
      </c>
      <c r="D78" s="1165"/>
      <c r="E78" s="1165"/>
      <c r="F78" s="1165"/>
      <c r="G78" s="1165"/>
      <c r="H78" s="1165"/>
      <c r="I78" s="1165"/>
      <c r="J78" s="1166"/>
      <c r="K78" s="313">
        <f t="shared" si="7"/>
        <v>0</v>
      </c>
      <c r="L78" s="313">
        <f>Descarte!L56</f>
        <v>0</v>
      </c>
      <c r="M78" s="313">
        <f>Descarte!M56</f>
        <v>0</v>
      </c>
      <c r="N78" s="313">
        <f>Descarte!N56</f>
        <v>0</v>
      </c>
    </row>
    <row r="79" spans="2:16" x14ac:dyDescent="0.2">
      <c r="B79" s="168"/>
      <c r="C79" s="1165" t="s">
        <v>300</v>
      </c>
      <c r="D79" s="1165"/>
      <c r="E79" s="1165"/>
      <c r="F79" s="1165"/>
      <c r="G79" s="1165"/>
      <c r="H79" s="1165"/>
      <c r="I79" s="1165"/>
      <c r="J79" s="1166"/>
      <c r="K79" s="313">
        <f t="shared" si="7"/>
        <v>0</v>
      </c>
      <c r="L79" s="313">
        <f>'M&amp;V'!N318</f>
        <v>0</v>
      </c>
      <c r="M79" s="313">
        <f>'M&amp;V'!O318</f>
        <v>0</v>
      </c>
      <c r="N79" s="313">
        <f>'M&amp;V'!P318</f>
        <v>0</v>
      </c>
    </row>
    <row r="80" spans="2:16" ht="16" x14ac:dyDescent="0.2">
      <c r="B80" s="1132" t="s">
        <v>15</v>
      </c>
      <c r="C80" s="1133"/>
      <c r="D80" s="1133"/>
      <c r="E80" s="1133"/>
      <c r="F80" s="1133"/>
      <c r="G80" s="1133"/>
      <c r="H80" s="1134"/>
      <c r="I80" s="290" t="s">
        <v>16</v>
      </c>
      <c r="J80" s="290" t="s">
        <v>294</v>
      </c>
      <c r="K80" s="159" t="s">
        <v>279</v>
      </c>
      <c r="L80" s="290" t="s">
        <v>781</v>
      </c>
      <c r="M80" s="118" t="s">
        <v>233</v>
      </c>
      <c r="N80" s="118" t="s">
        <v>234</v>
      </c>
    </row>
    <row r="81" spans="2:14" x14ac:dyDescent="0.2">
      <c r="B81" s="172">
        <v>1</v>
      </c>
      <c r="C81" s="1165" t="str">
        <f>IF(ISBLANK('RefrigCusto (ORÇ)'!C92)," ",'RefrigCusto (ORÇ)'!C92)</f>
        <v xml:space="preserve"> </v>
      </c>
      <c r="D81" s="1165"/>
      <c r="E81" s="1165"/>
      <c r="F81" s="1165"/>
      <c r="G81" s="1165"/>
      <c r="H81" s="1166"/>
      <c r="I81" s="493">
        <f>'RefrigCusto (ORÇ)'!I92</f>
        <v>0</v>
      </c>
      <c r="J81" s="122">
        <f>'RefrigCusto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">
      <c r="B82" s="172">
        <v>2</v>
      </c>
      <c r="C82" s="1165" t="str">
        <f>IF(ISBLANK('RefrigCusto (ORÇ)'!C93)," ",'RefrigCusto (ORÇ)'!C93)</f>
        <v xml:space="preserve"> </v>
      </c>
      <c r="D82" s="1165"/>
      <c r="E82" s="1165"/>
      <c r="F82" s="1165"/>
      <c r="G82" s="1165"/>
      <c r="H82" s="1166"/>
      <c r="I82" s="493">
        <f>'RefrigCusto (ORÇ)'!I93</f>
        <v>0</v>
      </c>
      <c r="J82" s="122">
        <f>'RefrigCusto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">
      <c r="B83" s="172">
        <v>3</v>
      </c>
      <c r="C83" s="1165" t="str">
        <f>IF(ISBLANK('RefrigCusto (ORÇ)'!C94)," ",'RefrigCusto (ORÇ)'!C94)</f>
        <v xml:space="preserve"> </v>
      </c>
      <c r="D83" s="1165"/>
      <c r="E83" s="1165"/>
      <c r="F83" s="1165"/>
      <c r="G83" s="1165"/>
      <c r="H83" s="1166"/>
      <c r="I83" s="493">
        <f>'RefrigCusto (ORÇ)'!I94</f>
        <v>0</v>
      </c>
      <c r="J83" s="122">
        <f>'RefrigCusto (ORÇ)'!J94</f>
        <v>0</v>
      </c>
      <c r="K83" s="313">
        <f>SUM(L83:N83)</f>
        <v>0</v>
      </c>
      <c r="L83" s="313">
        <f>'Custo Contábil'!G49</f>
        <v>0</v>
      </c>
      <c r="M83" s="312"/>
      <c r="N83" s="312"/>
    </row>
    <row r="84" spans="2:14" ht="15" customHeight="1" x14ac:dyDescent="0.2">
      <c r="B84" s="168"/>
      <c r="C84" s="1167" t="s">
        <v>813</v>
      </c>
      <c r="D84" s="1167"/>
      <c r="E84" s="1167"/>
      <c r="F84" s="1167"/>
      <c r="G84" s="1167"/>
      <c r="H84" s="1167"/>
      <c r="I84" s="1167"/>
      <c r="J84" s="1168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">
      <c r="B85" s="310"/>
      <c r="C85" s="1163" t="s">
        <v>517</v>
      </c>
      <c r="D85" s="1163"/>
      <c r="E85" s="1163"/>
      <c r="F85" s="1163"/>
      <c r="G85" s="1163"/>
      <c r="H85" s="1163"/>
      <c r="I85" s="1163"/>
      <c r="J85" s="1164"/>
      <c r="K85" s="128">
        <f>SUM(K74:K79,K84)</f>
        <v>0</v>
      </c>
      <c r="L85" s="128">
        <f>SUM(L74:L79,L84)</f>
        <v>0</v>
      </c>
      <c r="M85" s="128">
        <f>SUM(M74:M79,M84)</f>
        <v>0</v>
      </c>
      <c r="N85" s="128">
        <f>SUM(N74:N79,N84)</f>
        <v>0</v>
      </c>
    </row>
    <row r="86" spans="2:14" x14ac:dyDescent="0.2">
      <c r="B86" s="173"/>
      <c r="C86" s="1077" t="s">
        <v>721</v>
      </c>
      <c r="D86" s="1077"/>
      <c r="E86" s="1077"/>
      <c r="F86" s="1077"/>
      <c r="G86" s="1077"/>
      <c r="H86" s="1077"/>
      <c r="I86" s="1077"/>
      <c r="J86" s="1078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">
      <c r="I87" s="374"/>
      <c r="K87" s="375"/>
    </row>
  </sheetData>
  <sheetProtection algorithmName="SHA-512" hashValue="kBmXTxFMzg8yLOE3pVOJx+feZ1j9nOsjS7z134t3JHK7YM/dg9wJOP0XsZRoMUbFrCBvgIEL6geaRdvJM1euiQ==" saltValue="wsja3oln1CgNncKF6Pw1LQ==" spinCount="100000" sheet="1" objects="1" scenarios="1"/>
  <mergeCells count="147">
    <mergeCell ref="Q48:U48"/>
    <mergeCell ref="P49:V49"/>
    <mergeCell ref="P50:V50"/>
    <mergeCell ref="Q55:W55"/>
    <mergeCell ref="Q56:R56"/>
    <mergeCell ref="S56:T56"/>
    <mergeCell ref="Q57:R57"/>
    <mergeCell ref="S57:T57"/>
    <mergeCell ref="U57:W57"/>
    <mergeCell ref="U56:W56"/>
    <mergeCell ref="Q58:R58"/>
    <mergeCell ref="S58:T58"/>
    <mergeCell ref="U58:W58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C53:G53"/>
    <mergeCell ref="C54:G54"/>
    <mergeCell ref="C55:G55"/>
    <mergeCell ref="C56:G56"/>
    <mergeCell ref="C49:J49"/>
    <mergeCell ref="Q59:R59"/>
    <mergeCell ref="S59:T59"/>
    <mergeCell ref="U59:W59"/>
    <mergeCell ref="C38:G38"/>
    <mergeCell ref="B51:G51"/>
    <mergeCell ref="C52:G52"/>
    <mergeCell ref="T52:U52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C42:G42"/>
    <mergeCell ref="C45:G45"/>
    <mergeCell ref="C48:G48"/>
    <mergeCell ref="C39:G39"/>
    <mergeCell ref="Q45:U45"/>
    <mergeCell ref="C46:G46"/>
    <mergeCell ref="Q46:U46"/>
    <mergeCell ref="C47:G47"/>
    <mergeCell ref="Q47:U47"/>
    <mergeCell ref="B50:N50"/>
    <mergeCell ref="Q28:U28"/>
    <mergeCell ref="Q33:U33"/>
    <mergeCell ref="C34:G34"/>
    <mergeCell ref="C31:G31"/>
    <mergeCell ref="Q34:U34"/>
    <mergeCell ref="Q35:U35"/>
    <mergeCell ref="Q36:U36"/>
    <mergeCell ref="Q37:U37"/>
    <mergeCell ref="C35:G35"/>
    <mergeCell ref="C36:G36"/>
    <mergeCell ref="C37:G37"/>
    <mergeCell ref="Q38:U38"/>
    <mergeCell ref="Q31:U31"/>
    <mergeCell ref="C32:G32"/>
    <mergeCell ref="Q32:U32"/>
    <mergeCell ref="C33:G33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29:G29"/>
    <mergeCell ref="Q29:U29"/>
    <mergeCell ref="C30:G30"/>
    <mergeCell ref="Q30:U30"/>
    <mergeCell ref="Q25:U25"/>
    <mergeCell ref="C26:G26"/>
    <mergeCell ref="Q26:U26"/>
    <mergeCell ref="C27:G27"/>
    <mergeCell ref="Q27:U27"/>
    <mergeCell ref="C28:G28"/>
    <mergeCell ref="C18:G18"/>
    <mergeCell ref="Q18:U18"/>
    <mergeCell ref="C19:G19"/>
    <mergeCell ref="Q19:U19"/>
    <mergeCell ref="C20:G20"/>
    <mergeCell ref="Q20:U20"/>
    <mergeCell ref="C17:G17"/>
    <mergeCell ref="Q17:U17"/>
    <mergeCell ref="C12:G12"/>
    <mergeCell ref="Q12:U12"/>
    <mergeCell ref="C13:G13"/>
    <mergeCell ref="Q13:U13"/>
    <mergeCell ref="C14:G14"/>
    <mergeCell ref="Q14:U14"/>
    <mergeCell ref="C11:G11"/>
    <mergeCell ref="Q11:U11"/>
    <mergeCell ref="B6:N6"/>
    <mergeCell ref="C16:G16"/>
    <mergeCell ref="Q16:U16"/>
    <mergeCell ref="B2:N2"/>
    <mergeCell ref="B3:K4"/>
    <mergeCell ref="L3:N3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  <mergeCell ref="P6:Y6"/>
    <mergeCell ref="P5:Y5"/>
    <mergeCell ref="P3:Y4"/>
    <mergeCell ref="P2:Y2"/>
  </mergeCells>
  <conditionalFormatting sqref="R31:R32">
    <cfRule type="cellIs" dxfId="124" priority="2" operator="lessThan">
      <formula>0</formula>
    </cfRule>
  </conditionalFormatting>
  <conditionalFormatting sqref="R52:R53">
    <cfRule type="cellIs" dxfId="123" priority="1" operator="lessThan">
      <formula>0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13">
    <tabColor theme="6"/>
  </sheetPr>
  <dimension ref="B2:BE64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2.33203125" style="366" customWidth="1"/>
    <col min="4" max="4" width="16.5" style="366" customWidth="1"/>
    <col min="5" max="5" width="9.83203125" style="377" bestFit="1" customWidth="1"/>
    <col min="6" max="6" width="8.6640625" style="378" customWidth="1"/>
    <col min="7" max="9" width="13.83203125" style="366" bestFit="1" customWidth="1"/>
    <col min="10" max="12" width="11.6640625" style="366" customWidth="1"/>
    <col min="13" max="13" width="13.5" style="366" bestFit="1" customWidth="1"/>
    <col min="14" max="15" width="13.5" style="366" customWidth="1"/>
    <col min="16" max="16" width="14.33203125" style="366" customWidth="1"/>
    <col min="17" max="27" width="11.6640625" style="366" customWidth="1"/>
    <col min="28" max="16384" width="9.1640625" style="366"/>
  </cols>
  <sheetData>
    <row r="2" spans="2:28" ht="22.5" customHeight="1" x14ac:dyDescent="0.15">
      <c r="B2" s="1189" t="s">
        <v>776</v>
      </c>
      <c r="C2" s="1189"/>
      <c r="D2" s="1189"/>
      <c r="E2" s="1190" t="str">
        <f>RCB!B38</f>
        <v>-</v>
      </c>
      <c r="F2" s="1190"/>
      <c r="G2" s="1190"/>
    </row>
    <row r="3" spans="2:28" x14ac:dyDescent="0.15">
      <c r="B3" s="1137" t="s">
        <v>675</v>
      </c>
      <c r="C3" s="1138"/>
      <c r="D3" s="1138"/>
      <c r="E3" s="1138"/>
      <c r="F3" s="1138"/>
      <c r="G3" s="321" t="s">
        <v>31</v>
      </c>
      <c r="H3" s="380" t="s">
        <v>518</v>
      </c>
      <c r="I3" s="380" t="s">
        <v>519</v>
      </c>
      <c r="J3" s="380" t="s">
        <v>520</v>
      </c>
      <c r="K3" s="380" t="s">
        <v>521</v>
      </c>
      <c r="L3" s="380" t="s">
        <v>522</v>
      </c>
      <c r="M3" s="380" t="s">
        <v>523</v>
      </c>
      <c r="N3" s="380" t="s">
        <v>524</v>
      </c>
      <c r="O3" s="380" t="s">
        <v>525</v>
      </c>
      <c r="P3" s="380" t="s">
        <v>526</v>
      </c>
      <c r="Q3" s="380" t="s">
        <v>527</v>
      </c>
      <c r="R3" s="380" t="s">
        <v>528</v>
      </c>
      <c r="S3" s="380" t="s">
        <v>529</v>
      </c>
      <c r="T3" s="380" t="s">
        <v>530</v>
      </c>
      <c r="U3" s="380" t="s">
        <v>531</v>
      </c>
      <c r="V3" s="380" t="s">
        <v>532</v>
      </c>
      <c r="W3" s="380" t="s">
        <v>533</v>
      </c>
      <c r="X3" s="380" t="s">
        <v>534</v>
      </c>
      <c r="Y3" s="380" t="s">
        <v>535</v>
      </c>
      <c r="Z3" s="380" t="s">
        <v>536</v>
      </c>
      <c r="AA3" s="380" t="s">
        <v>537</v>
      </c>
    </row>
    <row r="4" spans="2:28" s="376" customForma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518</v>
      </c>
      <c r="I4" s="179" t="s">
        <v>519</v>
      </c>
      <c r="J4" s="179" t="s">
        <v>520</v>
      </c>
      <c r="K4" s="179" t="s">
        <v>521</v>
      </c>
      <c r="L4" s="179" t="s">
        <v>522</v>
      </c>
      <c r="M4" s="179" t="s">
        <v>523</v>
      </c>
      <c r="N4" s="179" t="s">
        <v>524</v>
      </c>
      <c r="O4" s="179" t="s">
        <v>525</v>
      </c>
      <c r="P4" s="179" t="s">
        <v>526</v>
      </c>
      <c r="Q4" s="179" t="s">
        <v>527</v>
      </c>
      <c r="R4" s="179" t="s">
        <v>528</v>
      </c>
      <c r="S4" s="179" t="s">
        <v>529</v>
      </c>
      <c r="T4" s="179" t="s">
        <v>530</v>
      </c>
      <c r="U4" s="179" t="s">
        <v>531</v>
      </c>
      <c r="V4" s="179" t="s">
        <v>532</v>
      </c>
      <c r="W4" s="179" t="s">
        <v>533</v>
      </c>
      <c r="X4" s="179" t="s">
        <v>534</v>
      </c>
      <c r="Y4" s="179" t="s">
        <v>535</v>
      </c>
      <c r="Z4" s="179" t="s">
        <v>536</v>
      </c>
      <c r="AA4" s="179" t="s">
        <v>537</v>
      </c>
    </row>
    <row r="5" spans="2:28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38"/>
    </row>
    <row r="6" spans="2:28" ht="17" x14ac:dyDescent="0.15">
      <c r="B6" s="175">
        <f>B5+1</f>
        <v>2</v>
      </c>
      <c r="C6" s="180" t="s">
        <v>538</v>
      </c>
      <c r="D6" s="180"/>
      <c r="E6" s="185" t="s">
        <v>362</v>
      </c>
      <c r="F6" s="186" t="s">
        <v>363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  <c r="AB6" s="638"/>
    </row>
    <row r="7" spans="2:28" ht="17" x14ac:dyDescent="0.15">
      <c r="B7" s="1186">
        <f>B6+1</f>
        <v>3</v>
      </c>
      <c r="C7" s="180" t="s">
        <v>441</v>
      </c>
      <c r="D7" s="180"/>
      <c r="E7" s="185"/>
      <c r="F7" s="186" t="s">
        <v>442</v>
      </c>
      <c r="G7" s="190" t="str">
        <f>IF(COUNTA(H7:AA7)=0,"",IF(LARGE(H7:AA7,1)&gt;1,"ERRO",""))</f>
        <v/>
      </c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8"/>
    </row>
    <row r="8" spans="2:28" ht="17" x14ac:dyDescent="0.15">
      <c r="B8" s="1188"/>
      <c r="C8" s="180" t="s">
        <v>443</v>
      </c>
      <c r="D8" s="180"/>
      <c r="E8" s="185" t="s">
        <v>362</v>
      </c>
      <c r="F8" s="186" t="s">
        <v>444</v>
      </c>
      <c r="G8" s="195">
        <f>SUM(H8:AA8)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8" ht="17" x14ac:dyDescent="0.15">
      <c r="B9" s="175">
        <f>B7+1</f>
        <v>4</v>
      </c>
      <c r="C9" s="180" t="s">
        <v>16</v>
      </c>
      <c r="D9" s="180"/>
      <c r="E9" s="185"/>
      <c r="F9" s="186" t="s">
        <v>397</v>
      </c>
      <c r="G9" s="188">
        <f>SUM(H9:AA9)</f>
        <v>0</v>
      </c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38"/>
    </row>
    <row r="10" spans="2:28" x14ac:dyDescent="0.15">
      <c r="B10" s="1186">
        <f>B9+1</f>
        <v>5</v>
      </c>
      <c r="C10" s="180" t="s">
        <v>364</v>
      </c>
      <c r="D10" s="180"/>
      <c r="E10" s="185" t="s">
        <v>365</v>
      </c>
      <c r="F10" s="186"/>
      <c r="G10" s="190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8"/>
    </row>
    <row r="11" spans="2:28" x14ac:dyDescent="0.15">
      <c r="B11" s="1187"/>
      <c r="C11" s="191" t="s">
        <v>366</v>
      </c>
      <c r="D11" s="191"/>
      <c r="E11" s="192" t="s">
        <v>367</v>
      </c>
      <c r="F11" s="186"/>
      <c r="G11" s="190"/>
      <c r="H11" s="639"/>
      <c r="I11" s="639"/>
      <c r="J11" s="639"/>
      <c r="K11" s="639"/>
      <c r="L11" s="639"/>
      <c r="M11" s="639"/>
      <c r="N11" s="639"/>
      <c r="O11" s="639"/>
      <c r="P11" s="639"/>
      <c r="Q11" s="639"/>
      <c r="R11" s="639"/>
      <c r="S11" s="639"/>
      <c r="T11" s="639"/>
      <c r="U11" s="639"/>
      <c r="V11" s="639"/>
      <c r="W11" s="639"/>
      <c r="X11" s="639"/>
      <c r="Y11" s="639"/>
      <c r="Z11" s="639"/>
      <c r="AA11" s="639"/>
      <c r="AB11" s="638"/>
    </row>
    <row r="12" spans="2:28" ht="17" x14ac:dyDescent="0.15">
      <c r="B12" s="1188"/>
      <c r="C12" s="180" t="s">
        <v>368</v>
      </c>
      <c r="D12" s="180"/>
      <c r="E12" s="185" t="s">
        <v>369</v>
      </c>
      <c r="F12" s="186" t="s">
        <v>370</v>
      </c>
      <c r="G12" s="190"/>
      <c r="H12" s="193">
        <f>H10*H11</f>
        <v>0</v>
      </c>
      <c r="I12" s="193">
        <f t="shared" ref="I12:AA12" si="1">I10*I11</f>
        <v>0</v>
      </c>
      <c r="J12" s="193">
        <f t="shared" si="1"/>
        <v>0</v>
      </c>
      <c r="K12" s="193">
        <f t="shared" si="1"/>
        <v>0</v>
      </c>
      <c r="L12" s="193">
        <f t="shared" si="1"/>
        <v>0</v>
      </c>
      <c r="M12" s="193">
        <f t="shared" si="1"/>
        <v>0</v>
      </c>
      <c r="N12" s="193">
        <f t="shared" si="1"/>
        <v>0</v>
      </c>
      <c r="O12" s="193">
        <f t="shared" si="1"/>
        <v>0</v>
      </c>
      <c r="P12" s="193">
        <f t="shared" si="1"/>
        <v>0</v>
      </c>
      <c r="Q12" s="193">
        <f t="shared" si="1"/>
        <v>0</v>
      </c>
      <c r="R12" s="193">
        <f t="shared" si="1"/>
        <v>0</v>
      </c>
      <c r="S12" s="193">
        <f t="shared" si="1"/>
        <v>0</v>
      </c>
      <c r="T12" s="193">
        <f t="shared" si="1"/>
        <v>0</v>
      </c>
      <c r="U12" s="193">
        <f t="shared" si="1"/>
        <v>0</v>
      </c>
      <c r="V12" s="193">
        <f t="shared" si="1"/>
        <v>0</v>
      </c>
      <c r="W12" s="193">
        <f t="shared" si="1"/>
        <v>0</v>
      </c>
      <c r="X12" s="193">
        <f t="shared" si="1"/>
        <v>0</v>
      </c>
      <c r="Y12" s="193">
        <f t="shared" si="1"/>
        <v>0</v>
      </c>
      <c r="Z12" s="193">
        <f t="shared" si="1"/>
        <v>0</v>
      </c>
      <c r="AA12" s="193">
        <f t="shared" si="1"/>
        <v>0</v>
      </c>
    </row>
    <row r="13" spans="2:28" x14ac:dyDescent="0.15">
      <c r="B13" s="1186">
        <f>B10+1</f>
        <v>6</v>
      </c>
      <c r="C13" s="180" t="s">
        <v>694</v>
      </c>
      <c r="D13" s="180"/>
      <c r="E13" s="185" t="s">
        <v>272</v>
      </c>
      <c r="F13" s="186" t="s">
        <v>689</v>
      </c>
      <c r="G13" s="283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  <c r="AB13" s="638"/>
    </row>
    <row r="14" spans="2:28" x14ac:dyDescent="0.15">
      <c r="B14" s="1187"/>
      <c r="C14" s="180" t="s">
        <v>695</v>
      </c>
      <c r="D14" s="180"/>
      <c r="E14" s="181" t="s">
        <v>692</v>
      </c>
      <c r="F14" s="186" t="s">
        <v>690</v>
      </c>
      <c r="G14" s="283">
        <v>22</v>
      </c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  <c r="AB14" s="638"/>
    </row>
    <row r="15" spans="2:28" x14ac:dyDescent="0.15">
      <c r="B15" s="1187"/>
      <c r="C15" s="180" t="s">
        <v>696</v>
      </c>
      <c r="D15" s="180"/>
      <c r="E15" s="181" t="s">
        <v>693</v>
      </c>
      <c r="F15" s="186" t="s">
        <v>691</v>
      </c>
      <c r="G15" s="283">
        <v>3</v>
      </c>
      <c r="H15" s="639"/>
      <c r="I15" s="639"/>
      <c r="J15" s="639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9"/>
      <c r="AA15" s="639"/>
      <c r="AB15" s="638"/>
    </row>
    <row r="16" spans="2:28" ht="17" x14ac:dyDescent="0.15">
      <c r="B16" s="1187"/>
      <c r="C16" s="180" t="s">
        <v>371</v>
      </c>
      <c r="D16" s="180"/>
      <c r="E16" s="185" t="s">
        <v>362</v>
      </c>
      <c r="F16" s="186" t="s">
        <v>372</v>
      </c>
      <c r="G16" s="195">
        <f>SUM(H16:AA16)</f>
        <v>0</v>
      </c>
      <c r="H16" s="194">
        <f>(H8*H9)*((H13*H14*H15)/($G$13*$G$14*$G$15))</f>
        <v>0</v>
      </c>
      <c r="I16" s="194">
        <f t="shared" ref="I16:AA16" si="2">(I8*I9)*((I13*I14*I15)/($G$13*$G$14*$G$15))</f>
        <v>0</v>
      </c>
      <c r="J16" s="194">
        <f t="shared" si="2"/>
        <v>0</v>
      </c>
      <c r="K16" s="194">
        <f t="shared" si="2"/>
        <v>0</v>
      </c>
      <c r="L16" s="194">
        <f t="shared" si="2"/>
        <v>0</v>
      </c>
      <c r="M16" s="194">
        <f t="shared" si="2"/>
        <v>0</v>
      </c>
      <c r="N16" s="194">
        <f t="shared" si="2"/>
        <v>0</v>
      </c>
      <c r="O16" s="194">
        <f t="shared" si="2"/>
        <v>0</v>
      </c>
      <c r="P16" s="194">
        <f t="shared" si="2"/>
        <v>0</v>
      </c>
      <c r="Q16" s="194">
        <f t="shared" si="2"/>
        <v>0</v>
      </c>
      <c r="R16" s="194">
        <f t="shared" si="2"/>
        <v>0</v>
      </c>
      <c r="S16" s="194">
        <f t="shared" si="2"/>
        <v>0</v>
      </c>
      <c r="T16" s="194">
        <f t="shared" si="2"/>
        <v>0</v>
      </c>
      <c r="U16" s="194">
        <f t="shared" si="2"/>
        <v>0</v>
      </c>
      <c r="V16" s="194">
        <f t="shared" si="2"/>
        <v>0</v>
      </c>
      <c r="W16" s="194">
        <f t="shared" si="2"/>
        <v>0</v>
      </c>
      <c r="X16" s="194">
        <f t="shared" si="2"/>
        <v>0</v>
      </c>
      <c r="Y16" s="194">
        <f t="shared" si="2"/>
        <v>0</v>
      </c>
      <c r="Z16" s="194">
        <f t="shared" si="2"/>
        <v>0</v>
      </c>
      <c r="AA16" s="194">
        <f t="shared" si="2"/>
        <v>0</v>
      </c>
    </row>
    <row r="17" spans="2:28" ht="17" x14ac:dyDescent="0.15">
      <c r="B17" s="1188"/>
      <c r="C17" s="180" t="s">
        <v>373</v>
      </c>
      <c r="D17" s="180"/>
      <c r="E17" s="180"/>
      <c r="F17" s="186" t="s">
        <v>374</v>
      </c>
      <c r="G17" s="190" t="str">
        <f>IF(LARGE(H17:AA17,1)&gt;1,"ERRO","")</f>
        <v/>
      </c>
      <c r="H17" s="194">
        <f>IFERROR(H16/(H8*H9),0)</f>
        <v>0</v>
      </c>
      <c r="I17" s="194">
        <f t="shared" ref="I17:AA17" si="3">IFERROR(I16/(I8*I9),0)</f>
        <v>0</v>
      </c>
      <c r="J17" s="194">
        <f t="shared" si="3"/>
        <v>0</v>
      </c>
      <c r="K17" s="194">
        <f t="shared" si="3"/>
        <v>0</v>
      </c>
      <c r="L17" s="194">
        <f t="shared" si="3"/>
        <v>0</v>
      </c>
      <c r="M17" s="194">
        <f t="shared" si="3"/>
        <v>0</v>
      </c>
      <c r="N17" s="194">
        <f t="shared" si="3"/>
        <v>0</v>
      </c>
      <c r="O17" s="194">
        <f t="shared" si="3"/>
        <v>0</v>
      </c>
      <c r="P17" s="194">
        <f t="shared" si="3"/>
        <v>0</v>
      </c>
      <c r="Q17" s="194">
        <f t="shared" si="3"/>
        <v>0</v>
      </c>
      <c r="R17" s="194">
        <f t="shared" si="3"/>
        <v>0</v>
      </c>
      <c r="S17" s="194">
        <f t="shared" si="3"/>
        <v>0</v>
      </c>
      <c r="T17" s="194">
        <f t="shared" si="3"/>
        <v>0</v>
      </c>
      <c r="U17" s="194">
        <f t="shared" si="3"/>
        <v>0</v>
      </c>
      <c r="V17" s="194">
        <f t="shared" si="3"/>
        <v>0</v>
      </c>
      <c r="W17" s="194">
        <f t="shared" si="3"/>
        <v>0</v>
      </c>
      <c r="X17" s="194">
        <f t="shared" si="3"/>
        <v>0</v>
      </c>
      <c r="Y17" s="194">
        <f t="shared" si="3"/>
        <v>0</v>
      </c>
      <c r="Z17" s="194">
        <f t="shared" si="3"/>
        <v>0</v>
      </c>
      <c r="AA17" s="194">
        <f t="shared" si="3"/>
        <v>0</v>
      </c>
    </row>
    <row r="18" spans="2:28" ht="17" x14ac:dyDescent="0.15">
      <c r="B18" s="175">
        <f>B13+1</f>
        <v>7</v>
      </c>
      <c r="C18" s="180" t="s">
        <v>375</v>
      </c>
      <c r="D18" s="180"/>
      <c r="E18" s="185" t="s">
        <v>376</v>
      </c>
      <c r="F18" s="186" t="s">
        <v>377</v>
      </c>
      <c r="G18" s="195">
        <f>SUM(H18:AA18)</f>
        <v>0</v>
      </c>
      <c r="H18" s="193">
        <f>(H8*H9*H12)/1000</f>
        <v>0</v>
      </c>
      <c r="I18" s="193">
        <f t="shared" ref="I18:AA18" si="4">(I8*I9*I12)/1000</f>
        <v>0</v>
      </c>
      <c r="J18" s="193">
        <f t="shared" si="4"/>
        <v>0</v>
      </c>
      <c r="K18" s="193">
        <f t="shared" si="4"/>
        <v>0</v>
      </c>
      <c r="L18" s="193">
        <f t="shared" si="4"/>
        <v>0</v>
      </c>
      <c r="M18" s="193">
        <f t="shared" si="4"/>
        <v>0</v>
      </c>
      <c r="N18" s="193">
        <f t="shared" si="4"/>
        <v>0</v>
      </c>
      <c r="O18" s="193">
        <f t="shared" si="4"/>
        <v>0</v>
      </c>
      <c r="P18" s="193">
        <f t="shared" si="4"/>
        <v>0</v>
      </c>
      <c r="Q18" s="193">
        <f t="shared" si="4"/>
        <v>0</v>
      </c>
      <c r="R18" s="193">
        <f t="shared" si="4"/>
        <v>0</v>
      </c>
      <c r="S18" s="193">
        <f t="shared" si="4"/>
        <v>0</v>
      </c>
      <c r="T18" s="193">
        <f t="shared" si="4"/>
        <v>0</v>
      </c>
      <c r="U18" s="193">
        <f t="shared" si="4"/>
        <v>0</v>
      </c>
      <c r="V18" s="193">
        <f t="shared" si="4"/>
        <v>0</v>
      </c>
      <c r="W18" s="193">
        <f t="shared" si="4"/>
        <v>0</v>
      </c>
      <c r="X18" s="193">
        <f t="shared" si="4"/>
        <v>0</v>
      </c>
      <c r="Y18" s="193">
        <f t="shared" si="4"/>
        <v>0</v>
      </c>
      <c r="Z18" s="193">
        <f t="shared" si="4"/>
        <v>0</v>
      </c>
      <c r="AA18" s="193">
        <f t="shared" si="4"/>
        <v>0</v>
      </c>
    </row>
    <row r="19" spans="2:28" ht="17" x14ac:dyDescent="0.15">
      <c r="B19" s="175">
        <f>B18+1</f>
        <v>8</v>
      </c>
      <c r="C19" s="180" t="s">
        <v>378</v>
      </c>
      <c r="D19" s="180"/>
      <c r="E19" s="181" t="s">
        <v>362</v>
      </c>
      <c r="F19" s="186" t="s">
        <v>379</v>
      </c>
      <c r="G19" s="196">
        <f>SUM(H19:AA19)</f>
        <v>0</v>
      </c>
      <c r="H19" s="197">
        <f>H8*H9*H17</f>
        <v>0</v>
      </c>
      <c r="I19" s="197">
        <f t="shared" ref="I19:AA19" si="5">I8*I9*I17</f>
        <v>0</v>
      </c>
      <c r="J19" s="197">
        <f t="shared" si="5"/>
        <v>0</v>
      </c>
      <c r="K19" s="197">
        <f t="shared" si="5"/>
        <v>0</v>
      </c>
      <c r="L19" s="197">
        <f t="shared" si="5"/>
        <v>0</v>
      </c>
      <c r="M19" s="197">
        <f t="shared" si="5"/>
        <v>0</v>
      </c>
      <c r="N19" s="197">
        <f t="shared" si="5"/>
        <v>0</v>
      </c>
      <c r="O19" s="197">
        <f t="shared" si="5"/>
        <v>0</v>
      </c>
      <c r="P19" s="197">
        <f t="shared" si="5"/>
        <v>0</v>
      </c>
      <c r="Q19" s="197">
        <f t="shared" si="5"/>
        <v>0</v>
      </c>
      <c r="R19" s="197">
        <f t="shared" si="5"/>
        <v>0</v>
      </c>
      <c r="S19" s="197">
        <f t="shared" si="5"/>
        <v>0</v>
      </c>
      <c r="T19" s="197">
        <f t="shared" si="5"/>
        <v>0</v>
      </c>
      <c r="U19" s="197">
        <f t="shared" si="5"/>
        <v>0</v>
      </c>
      <c r="V19" s="197">
        <f t="shared" si="5"/>
        <v>0</v>
      </c>
      <c r="W19" s="197">
        <f t="shared" si="5"/>
        <v>0</v>
      </c>
      <c r="X19" s="197">
        <f t="shared" si="5"/>
        <v>0</v>
      </c>
      <c r="Y19" s="197">
        <f t="shared" si="5"/>
        <v>0</v>
      </c>
      <c r="Z19" s="197">
        <f t="shared" si="5"/>
        <v>0</v>
      </c>
      <c r="AA19" s="197">
        <f t="shared" si="5"/>
        <v>0</v>
      </c>
    </row>
    <row r="21" spans="2:28" x14ac:dyDescent="0.15">
      <c r="B21" s="1137" t="s">
        <v>849</v>
      </c>
      <c r="C21" s="1138"/>
      <c r="D21" s="1138"/>
      <c r="E21" s="1138"/>
      <c r="F21" s="1155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</row>
    <row r="22" spans="2:28" s="376" customFormat="1" x14ac:dyDescent="0.15">
      <c r="B22" s="175"/>
      <c r="C22" s="176"/>
      <c r="D22" s="176"/>
      <c r="E22" s="176"/>
      <c r="F22" s="177"/>
      <c r="G22" s="178" t="s">
        <v>31</v>
      </c>
      <c r="H22" s="179" t="s">
        <v>518</v>
      </c>
      <c r="I22" s="179" t="s">
        <v>519</v>
      </c>
      <c r="J22" s="179" t="s">
        <v>520</v>
      </c>
      <c r="K22" s="179" t="s">
        <v>521</v>
      </c>
      <c r="L22" s="179" t="s">
        <v>522</v>
      </c>
      <c r="M22" s="179" t="s">
        <v>523</v>
      </c>
      <c r="N22" s="179" t="s">
        <v>524</v>
      </c>
      <c r="O22" s="179" t="s">
        <v>525</v>
      </c>
      <c r="P22" s="179" t="s">
        <v>526</v>
      </c>
      <c r="Q22" s="179" t="s">
        <v>527</v>
      </c>
      <c r="R22" s="179" t="s">
        <v>528</v>
      </c>
      <c r="S22" s="179" t="s">
        <v>529</v>
      </c>
      <c r="T22" s="179" t="s">
        <v>530</v>
      </c>
      <c r="U22" s="179" t="s">
        <v>531</v>
      </c>
      <c r="V22" s="179" t="s">
        <v>532</v>
      </c>
      <c r="W22" s="179" t="s">
        <v>533</v>
      </c>
      <c r="X22" s="179" t="s">
        <v>534</v>
      </c>
      <c r="Y22" s="179" t="s">
        <v>535</v>
      </c>
      <c r="Z22" s="179" t="s">
        <v>536</v>
      </c>
      <c r="AA22" s="179" t="s">
        <v>537</v>
      </c>
    </row>
    <row r="23" spans="2:28" x14ac:dyDescent="0.15">
      <c r="B23" s="175">
        <f>B19+1</f>
        <v>9</v>
      </c>
      <c r="C23" s="180" t="s">
        <v>352</v>
      </c>
      <c r="D23" s="180"/>
      <c r="E23" s="181"/>
      <c r="F23" s="182"/>
      <c r="G23" s="183"/>
      <c r="H23" s="719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  <c r="T23" s="618"/>
      <c r="U23" s="618"/>
      <c r="V23" s="618"/>
      <c r="W23" s="618"/>
      <c r="X23" s="618"/>
      <c r="Y23" s="618"/>
      <c r="Z23" s="618"/>
      <c r="AA23" s="618"/>
      <c r="AB23" s="638"/>
    </row>
    <row r="24" spans="2:28" ht="17" x14ac:dyDescent="0.15">
      <c r="B24" s="175">
        <f>B23+1</f>
        <v>10</v>
      </c>
      <c r="C24" s="180" t="s">
        <v>538</v>
      </c>
      <c r="D24" s="180"/>
      <c r="E24" s="185" t="s">
        <v>362</v>
      </c>
      <c r="F24" s="186" t="s">
        <v>384</v>
      </c>
      <c r="G24" s="195">
        <f>SUM(H24:AA24)</f>
        <v>0</v>
      </c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9"/>
      <c r="AA24" s="639"/>
      <c r="AB24" s="638"/>
    </row>
    <row r="25" spans="2:28" ht="17" x14ac:dyDescent="0.15">
      <c r="B25" s="1186">
        <f>B24+1</f>
        <v>11</v>
      </c>
      <c r="C25" s="180" t="s">
        <v>441</v>
      </c>
      <c r="D25" s="180"/>
      <c r="E25" s="185"/>
      <c r="F25" s="186" t="s">
        <v>446</v>
      </c>
      <c r="G25" s="190" t="str">
        <f>IF(COUNTA(H25:AA25)=0,"",IF(LARGE(H25:AA25,1)&gt;1,"ERRO",""))</f>
        <v/>
      </c>
      <c r="H25" s="639"/>
      <c r="I25" s="639"/>
      <c r="J25" s="639"/>
      <c r="K25" s="639"/>
      <c r="L25" s="639"/>
      <c r="M25" s="639"/>
      <c r="N25" s="639"/>
      <c r="O25" s="639"/>
      <c r="P25" s="639"/>
      <c r="Q25" s="639"/>
      <c r="R25" s="639"/>
      <c r="S25" s="639"/>
      <c r="T25" s="639"/>
      <c r="U25" s="639"/>
      <c r="V25" s="639"/>
      <c r="W25" s="639"/>
      <c r="X25" s="639"/>
      <c r="Y25" s="639"/>
      <c r="Z25" s="639"/>
      <c r="AA25" s="639"/>
      <c r="AB25" s="638"/>
    </row>
    <row r="26" spans="2:28" ht="17" x14ac:dyDescent="0.15">
      <c r="B26" s="1188"/>
      <c r="C26" s="180" t="s">
        <v>443</v>
      </c>
      <c r="D26" s="180"/>
      <c r="E26" s="185" t="s">
        <v>362</v>
      </c>
      <c r="F26" s="186" t="s">
        <v>447</v>
      </c>
      <c r="G26" s="195">
        <f>SUM(H26:AA26)</f>
        <v>0</v>
      </c>
      <c r="H26" s="189">
        <f>H24*H25</f>
        <v>0</v>
      </c>
      <c r="I26" s="189">
        <f t="shared" ref="I26:AA26" si="6">I24*I25</f>
        <v>0</v>
      </c>
      <c r="J26" s="189">
        <f t="shared" si="6"/>
        <v>0</v>
      </c>
      <c r="K26" s="189">
        <f t="shared" si="6"/>
        <v>0</v>
      </c>
      <c r="L26" s="189">
        <f t="shared" si="6"/>
        <v>0</v>
      </c>
      <c r="M26" s="189">
        <f t="shared" si="6"/>
        <v>0</v>
      </c>
      <c r="N26" s="189">
        <f t="shared" si="6"/>
        <v>0</v>
      </c>
      <c r="O26" s="189">
        <f t="shared" si="6"/>
        <v>0</v>
      </c>
      <c r="P26" s="189">
        <f t="shared" si="6"/>
        <v>0</v>
      </c>
      <c r="Q26" s="189">
        <f t="shared" si="6"/>
        <v>0</v>
      </c>
      <c r="R26" s="189">
        <f t="shared" si="6"/>
        <v>0</v>
      </c>
      <c r="S26" s="189">
        <f t="shared" si="6"/>
        <v>0</v>
      </c>
      <c r="T26" s="189">
        <f t="shared" si="6"/>
        <v>0</v>
      </c>
      <c r="U26" s="189">
        <f t="shared" si="6"/>
        <v>0</v>
      </c>
      <c r="V26" s="189">
        <f t="shared" si="6"/>
        <v>0</v>
      </c>
      <c r="W26" s="189">
        <f t="shared" si="6"/>
        <v>0</v>
      </c>
      <c r="X26" s="189">
        <f t="shared" si="6"/>
        <v>0</v>
      </c>
      <c r="Y26" s="189">
        <f t="shared" si="6"/>
        <v>0</v>
      </c>
      <c r="Z26" s="189">
        <f t="shared" si="6"/>
        <v>0</v>
      </c>
      <c r="AA26" s="189">
        <f t="shared" si="6"/>
        <v>0</v>
      </c>
    </row>
    <row r="27" spans="2:28" ht="17" x14ac:dyDescent="0.15">
      <c r="B27" s="175">
        <f>B25+1</f>
        <v>12</v>
      </c>
      <c r="C27" s="180" t="s">
        <v>16</v>
      </c>
      <c r="D27" s="180"/>
      <c r="E27" s="185"/>
      <c r="F27" s="186" t="s">
        <v>399</v>
      </c>
      <c r="G27" s="188">
        <f>SUM(H27:AA27)</f>
        <v>0</v>
      </c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38"/>
    </row>
    <row r="28" spans="2:28" x14ac:dyDescent="0.15">
      <c r="B28" s="1186">
        <f>B27+1</f>
        <v>13</v>
      </c>
      <c r="C28" s="180" t="s">
        <v>364</v>
      </c>
      <c r="D28" s="180"/>
      <c r="E28" s="185" t="s">
        <v>365</v>
      </c>
      <c r="F28" s="186"/>
      <c r="G28" s="190"/>
      <c r="H28" s="639"/>
      <c r="I28" s="639"/>
      <c r="J28" s="639"/>
      <c r="K28" s="639"/>
      <c r="L28" s="639"/>
      <c r="M28" s="639"/>
      <c r="N28" s="639"/>
      <c r="O28" s="639"/>
      <c r="P28" s="639"/>
      <c r="Q28" s="639"/>
      <c r="R28" s="639"/>
      <c r="S28" s="639"/>
      <c r="T28" s="639"/>
      <c r="U28" s="639"/>
      <c r="V28" s="639"/>
      <c r="W28" s="639"/>
      <c r="X28" s="639"/>
      <c r="Y28" s="639"/>
      <c r="Z28" s="639"/>
      <c r="AA28" s="639"/>
      <c r="AB28" s="638"/>
    </row>
    <row r="29" spans="2:28" x14ac:dyDescent="0.15">
      <c r="B29" s="1187"/>
      <c r="C29" s="191" t="s">
        <v>366</v>
      </c>
      <c r="D29" s="191"/>
      <c r="E29" s="192" t="s">
        <v>367</v>
      </c>
      <c r="F29" s="186"/>
      <c r="G29" s="190"/>
      <c r="H29" s="639"/>
      <c r="I29" s="639"/>
      <c r="J29" s="639"/>
      <c r="K29" s="639"/>
      <c r="L29" s="639"/>
      <c r="M29" s="639"/>
      <c r="N29" s="639"/>
      <c r="O29" s="639"/>
      <c r="P29" s="639"/>
      <c r="Q29" s="639"/>
      <c r="R29" s="639"/>
      <c r="S29" s="639"/>
      <c r="T29" s="639"/>
      <c r="U29" s="639"/>
      <c r="V29" s="639"/>
      <c r="W29" s="639"/>
      <c r="X29" s="639"/>
      <c r="Y29" s="639"/>
      <c r="Z29" s="639"/>
      <c r="AA29" s="639"/>
      <c r="AB29" s="638"/>
    </row>
    <row r="30" spans="2:28" ht="17" x14ac:dyDescent="0.15">
      <c r="B30" s="1188"/>
      <c r="C30" s="180" t="s">
        <v>368</v>
      </c>
      <c r="D30" s="180"/>
      <c r="E30" s="185" t="s">
        <v>369</v>
      </c>
      <c r="F30" s="186" t="s">
        <v>385</v>
      </c>
      <c r="G30" s="190"/>
      <c r="H30" s="193">
        <f>H28*H29</f>
        <v>0</v>
      </c>
      <c r="I30" s="193">
        <f t="shared" ref="I30:AA30" si="7">I28*I29</f>
        <v>0</v>
      </c>
      <c r="J30" s="193">
        <f t="shared" si="7"/>
        <v>0</v>
      </c>
      <c r="K30" s="193">
        <f t="shared" si="7"/>
        <v>0</v>
      </c>
      <c r="L30" s="193">
        <f t="shared" si="7"/>
        <v>0</v>
      </c>
      <c r="M30" s="193">
        <f t="shared" si="7"/>
        <v>0</v>
      </c>
      <c r="N30" s="193">
        <f t="shared" si="7"/>
        <v>0</v>
      </c>
      <c r="O30" s="193">
        <f t="shared" si="7"/>
        <v>0</v>
      </c>
      <c r="P30" s="193">
        <f t="shared" si="7"/>
        <v>0</v>
      </c>
      <c r="Q30" s="193">
        <f t="shared" si="7"/>
        <v>0</v>
      </c>
      <c r="R30" s="193">
        <f t="shared" si="7"/>
        <v>0</v>
      </c>
      <c r="S30" s="193">
        <f t="shared" si="7"/>
        <v>0</v>
      </c>
      <c r="T30" s="193">
        <f t="shared" si="7"/>
        <v>0</v>
      </c>
      <c r="U30" s="193">
        <f t="shared" si="7"/>
        <v>0</v>
      </c>
      <c r="V30" s="193">
        <f t="shared" si="7"/>
        <v>0</v>
      </c>
      <c r="W30" s="193">
        <f t="shared" si="7"/>
        <v>0</v>
      </c>
      <c r="X30" s="193">
        <f t="shared" si="7"/>
        <v>0</v>
      </c>
      <c r="Y30" s="193">
        <f t="shared" si="7"/>
        <v>0</v>
      </c>
      <c r="Z30" s="193">
        <f t="shared" si="7"/>
        <v>0</v>
      </c>
      <c r="AA30" s="193">
        <f t="shared" si="7"/>
        <v>0</v>
      </c>
    </row>
    <row r="31" spans="2:28" x14ac:dyDescent="0.15">
      <c r="B31" s="1186">
        <f>B28+1</f>
        <v>14</v>
      </c>
      <c r="C31" s="180" t="s">
        <v>694</v>
      </c>
      <c r="D31" s="180"/>
      <c r="E31" s="185" t="s">
        <v>272</v>
      </c>
      <c r="F31" s="186" t="s">
        <v>689</v>
      </c>
      <c r="G31" s="283">
        <v>12</v>
      </c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38"/>
    </row>
    <row r="32" spans="2:28" x14ac:dyDescent="0.15">
      <c r="B32" s="1187"/>
      <c r="C32" s="180" t="s">
        <v>695</v>
      </c>
      <c r="D32" s="180"/>
      <c r="E32" s="181" t="s">
        <v>692</v>
      </c>
      <c r="F32" s="186" t="s">
        <v>690</v>
      </c>
      <c r="G32" s="283">
        <v>22</v>
      </c>
      <c r="H32" s="639"/>
      <c r="I32" s="639"/>
      <c r="J32" s="639"/>
      <c r="K32" s="639"/>
      <c r="L32" s="639"/>
      <c r="M32" s="639"/>
      <c r="N32" s="639"/>
      <c r="O32" s="639"/>
      <c r="P32" s="639"/>
      <c r="Q32" s="639"/>
      <c r="R32" s="639"/>
      <c r="S32" s="639"/>
      <c r="T32" s="639"/>
      <c r="U32" s="639"/>
      <c r="V32" s="639"/>
      <c r="W32" s="639"/>
      <c r="X32" s="639"/>
      <c r="Y32" s="639"/>
      <c r="Z32" s="639"/>
      <c r="AA32" s="639"/>
      <c r="AB32" s="638"/>
    </row>
    <row r="33" spans="2:28" x14ac:dyDescent="0.15">
      <c r="B33" s="1187"/>
      <c r="C33" s="180" t="s">
        <v>696</v>
      </c>
      <c r="D33" s="180"/>
      <c r="E33" s="181" t="s">
        <v>693</v>
      </c>
      <c r="F33" s="186" t="s">
        <v>691</v>
      </c>
      <c r="G33" s="283">
        <v>3</v>
      </c>
      <c r="H33" s="639"/>
      <c r="I33" s="639"/>
      <c r="J33" s="639"/>
      <c r="K33" s="639"/>
      <c r="L33" s="639"/>
      <c r="M33" s="639"/>
      <c r="N33" s="639"/>
      <c r="O33" s="639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39"/>
      <c r="AA33" s="639"/>
      <c r="AB33" s="638"/>
    </row>
    <row r="34" spans="2:28" ht="17" x14ac:dyDescent="0.15">
      <c r="B34" s="1187"/>
      <c r="C34" s="180" t="s">
        <v>371</v>
      </c>
      <c r="D34" s="180"/>
      <c r="E34" s="185" t="s">
        <v>362</v>
      </c>
      <c r="F34" s="186" t="s">
        <v>386</v>
      </c>
      <c r="G34" s="195">
        <f>SUM(H34:AA34)</f>
        <v>0</v>
      </c>
      <c r="H34" s="194">
        <f>(H26*H27)*((H31*H32*H33)/($G$31*$G$32*$G$33))</f>
        <v>0</v>
      </c>
      <c r="I34" s="194">
        <f t="shared" ref="I34:AA34" si="8">(I26*I27)*((I31*I32*I33)/($G$31*$G$32*$G$33))</f>
        <v>0</v>
      </c>
      <c r="J34" s="194">
        <f t="shared" si="8"/>
        <v>0</v>
      </c>
      <c r="K34" s="194">
        <f t="shared" si="8"/>
        <v>0</v>
      </c>
      <c r="L34" s="194">
        <f t="shared" si="8"/>
        <v>0</v>
      </c>
      <c r="M34" s="194">
        <f t="shared" si="8"/>
        <v>0</v>
      </c>
      <c r="N34" s="194">
        <f t="shared" si="8"/>
        <v>0</v>
      </c>
      <c r="O34" s="194">
        <f t="shared" si="8"/>
        <v>0</v>
      </c>
      <c r="P34" s="194">
        <f t="shared" si="8"/>
        <v>0</v>
      </c>
      <c r="Q34" s="194">
        <f t="shared" si="8"/>
        <v>0</v>
      </c>
      <c r="R34" s="194">
        <f t="shared" si="8"/>
        <v>0</v>
      </c>
      <c r="S34" s="194">
        <f t="shared" si="8"/>
        <v>0</v>
      </c>
      <c r="T34" s="194">
        <f t="shared" si="8"/>
        <v>0</v>
      </c>
      <c r="U34" s="194">
        <f t="shared" si="8"/>
        <v>0</v>
      </c>
      <c r="V34" s="194">
        <f t="shared" si="8"/>
        <v>0</v>
      </c>
      <c r="W34" s="194">
        <f t="shared" si="8"/>
        <v>0</v>
      </c>
      <c r="X34" s="194">
        <f t="shared" si="8"/>
        <v>0</v>
      </c>
      <c r="Y34" s="194">
        <f t="shared" si="8"/>
        <v>0</v>
      </c>
      <c r="Z34" s="194">
        <f t="shared" si="8"/>
        <v>0</v>
      </c>
      <c r="AA34" s="194">
        <f t="shared" si="8"/>
        <v>0</v>
      </c>
    </row>
    <row r="35" spans="2:28" ht="17" x14ac:dyDescent="0.15">
      <c r="B35" s="1188"/>
      <c r="C35" s="180" t="s">
        <v>373</v>
      </c>
      <c r="D35" s="180"/>
      <c r="E35" s="180"/>
      <c r="F35" s="186" t="s">
        <v>387</v>
      </c>
      <c r="G35" s="190" t="str">
        <f>IF(LARGE(H35:AA35,1)&gt;1,"ERRO","")</f>
        <v/>
      </c>
      <c r="H35" s="194">
        <f>IFERROR(H34/(H26*H27),0)</f>
        <v>0</v>
      </c>
      <c r="I35" s="194">
        <f t="shared" ref="I35:AA35" si="9">IFERROR(I34/(I26*I27),0)</f>
        <v>0</v>
      </c>
      <c r="J35" s="194">
        <f t="shared" si="9"/>
        <v>0</v>
      </c>
      <c r="K35" s="194">
        <f t="shared" si="9"/>
        <v>0</v>
      </c>
      <c r="L35" s="194">
        <f t="shared" si="9"/>
        <v>0</v>
      </c>
      <c r="M35" s="194">
        <f t="shared" si="9"/>
        <v>0</v>
      </c>
      <c r="N35" s="194">
        <f t="shared" si="9"/>
        <v>0</v>
      </c>
      <c r="O35" s="194">
        <f t="shared" si="9"/>
        <v>0</v>
      </c>
      <c r="P35" s="194">
        <f t="shared" si="9"/>
        <v>0</v>
      </c>
      <c r="Q35" s="194">
        <f t="shared" si="9"/>
        <v>0</v>
      </c>
      <c r="R35" s="194">
        <f t="shared" si="9"/>
        <v>0</v>
      </c>
      <c r="S35" s="194">
        <f t="shared" si="9"/>
        <v>0</v>
      </c>
      <c r="T35" s="194">
        <f t="shared" si="9"/>
        <v>0</v>
      </c>
      <c r="U35" s="194">
        <f t="shared" si="9"/>
        <v>0</v>
      </c>
      <c r="V35" s="194">
        <f t="shared" si="9"/>
        <v>0</v>
      </c>
      <c r="W35" s="194">
        <f t="shared" si="9"/>
        <v>0</v>
      </c>
      <c r="X35" s="194">
        <f t="shared" si="9"/>
        <v>0</v>
      </c>
      <c r="Y35" s="194">
        <f t="shared" si="9"/>
        <v>0</v>
      </c>
      <c r="Z35" s="194">
        <f t="shared" si="9"/>
        <v>0</v>
      </c>
      <c r="AA35" s="194">
        <f t="shared" si="9"/>
        <v>0</v>
      </c>
    </row>
    <row r="36" spans="2:28" ht="17" x14ac:dyDescent="0.15">
      <c r="B36" s="175">
        <f>B31+1</f>
        <v>15</v>
      </c>
      <c r="C36" s="180" t="s">
        <v>375</v>
      </c>
      <c r="D36" s="180"/>
      <c r="E36" s="185" t="s">
        <v>376</v>
      </c>
      <c r="F36" s="186" t="s">
        <v>388</v>
      </c>
      <c r="G36" s="195">
        <f>SUM(H36:AA36)</f>
        <v>0</v>
      </c>
      <c r="H36" s="193">
        <f>(H26*H27*H30)/1000</f>
        <v>0</v>
      </c>
      <c r="I36" s="193">
        <f t="shared" ref="I36:AA36" si="10">(I26*I27*I30)/1000</f>
        <v>0</v>
      </c>
      <c r="J36" s="193">
        <f t="shared" si="10"/>
        <v>0</v>
      </c>
      <c r="K36" s="193">
        <f t="shared" si="10"/>
        <v>0</v>
      </c>
      <c r="L36" s="193">
        <f t="shared" si="10"/>
        <v>0</v>
      </c>
      <c r="M36" s="193">
        <f t="shared" si="10"/>
        <v>0</v>
      </c>
      <c r="N36" s="193">
        <f t="shared" si="10"/>
        <v>0</v>
      </c>
      <c r="O36" s="193">
        <f t="shared" si="10"/>
        <v>0</v>
      </c>
      <c r="P36" s="193">
        <f t="shared" si="10"/>
        <v>0</v>
      </c>
      <c r="Q36" s="193">
        <f t="shared" si="10"/>
        <v>0</v>
      </c>
      <c r="R36" s="193">
        <f t="shared" si="10"/>
        <v>0</v>
      </c>
      <c r="S36" s="193">
        <f t="shared" si="10"/>
        <v>0</v>
      </c>
      <c r="T36" s="193">
        <f t="shared" si="10"/>
        <v>0</v>
      </c>
      <c r="U36" s="193">
        <f t="shared" si="10"/>
        <v>0</v>
      </c>
      <c r="V36" s="193">
        <f t="shared" si="10"/>
        <v>0</v>
      </c>
      <c r="W36" s="193">
        <f t="shared" si="10"/>
        <v>0</v>
      </c>
      <c r="X36" s="193">
        <f t="shared" si="10"/>
        <v>0</v>
      </c>
      <c r="Y36" s="193">
        <f t="shared" si="10"/>
        <v>0</v>
      </c>
      <c r="Z36" s="193">
        <f t="shared" si="10"/>
        <v>0</v>
      </c>
      <c r="AA36" s="193">
        <f t="shared" si="10"/>
        <v>0</v>
      </c>
    </row>
    <row r="37" spans="2:28" ht="17" x14ac:dyDescent="0.15">
      <c r="B37" s="175">
        <f>B36+1</f>
        <v>16</v>
      </c>
      <c r="C37" s="180" t="s">
        <v>378</v>
      </c>
      <c r="D37" s="180"/>
      <c r="E37" s="181" t="s">
        <v>362</v>
      </c>
      <c r="F37" s="186" t="s">
        <v>389</v>
      </c>
      <c r="G37" s="196">
        <f>SUM(H37:AA37)</f>
        <v>0</v>
      </c>
      <c r="H37" s="197">
        <f>H26*H27*H35</f>
        <v>0</v>
      </c>
      <c r="I37" s="197">
        <f t="shared" ref="I37:AA37" si="11">I26*I27*I35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9" spans="2:28" x14ac:dyDescent="0.15">
      <c r="B39" s="1173" t="s">
        <v>850</v>
      </c>
      <c r="C39" s="1173"/>
      <c r="D39" s="1173"/>
      <c r="E39" s="1173"/>
      <c r="F39" s="1173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</row>
    <row r="40" spans="2:28" s="376" customFormat="1" x14ac:dyDescent="0.15">
      <c r="B40" s="175"/>
      <c r="C40" s="200"/>
      <c r="D40" s="200"/>
      <c r="E40" s="200"/>
      <c r="F40" s="198"/>
      <c r="G40" s="178" t="s">
        <v>31</v>
      </c>
      <c r="H40" s="179" t="s">
        <v>518</v>
      </c>
      <c r="I40" s="179" t="s">
        <v>519</v>
      </c>
      <c r="J40" s="179" t="s">
        <v>520</v>
      </c>
      <c r="K40" s="179" t="s">
        <v>521</v>
      </c>
      <c r="L40" s="179" t="s">
        <v>522</v>
      </c>
      <c r="M40" s="179" t="s">
        <v>523</v>
      </c>
      <c r="N40" s="179" t="s">
        <v>524</v>
      </c>
      <c r="O40" s="179" t="s">
        <v>525</v>
      </c>
      <c r="P40" s="179" t="s">
        <v>526</v>
      </c>
      <c r="Q40" s="179" t="s">
        <v>527</v>
      </c>
      <c r="R40" s="179" t="s">
        <v>528</v>
      </c>
      <c r="S40" s="179" t="s">
        <v>529</v>
      </c>
      <c r="T40" s="179" t="s">
        <v>530</v>
      </c>
      <c r="U40" s="179" t="s">
        <v>531</v>
      </c>
      <c r="V40" s="179" t="s">
        <v>532</v>
      </c>
      <c r="W40" s="179" t="s">
        <v>533</v>
      </c>
      <c r="X40" s="179" t="s">
        <v>534</v>
      </c>
      <c r="Y40" s="179" t="s">
        <v>535</v>
      </c>
      <c r="Z40" s="179" t="s">
        <v>536</v>
      </c>
      <c r="AA40" s="179" t="s">
        <v>537</v>
      </c>
    </row>
    <row r="41" spans="2:28" ht="17" x14ac:dyDescent="0.15">
      <c r="B41" s="175">
        <f>B37+1</f>
        <v>17</v>
      </c>
      <c r="C41" s="201" t="s">
        <v>211</v>
      </c>
      <c r="D41" s="201"/>
      <c r="E41" s="202" t="s">
        <v>362</v>
      </c>
      <c r="F41" s="186" t="s">
        <v>390</v>
      </c>
      <c r="G41" s="196">
        <f>SUM(H41:AA41)</f>
        <v>0</v>
      </c>
      <c r="H41" s="193">
        <f>H19-H37</f>
        <v>0</v>
      </c>
      <c r="I41" s="193">
        <f t="shared" ref="I41:AA41" si="12">I19-I37</f>
        <v>0</v>
      </c>
      <c r="J41" s="193">
        <f t="shared" si="12"/>
        <v>0</v>
      </c>
      <c r="K41" s="193">
        <f t="shared" si="12"/>
        <v>0</v>
      </c>
      <c r="L41" s="193">
        <f t="shared" si="12"/>
        <v>0</v>
      </c>
      <c r="M41" s="193">
        <f t="shared" si="12"/>
        <v>0</v>
      </c>
      <c r="N41" s="193">
        <f t="shared" si="12"/>
        <v>0</v>
      </c>
      <c r="O41" s="193">
        <f t="shared" si="12"/>
        <v>0</v>
      </c>
      <c r="P41" s="193">
        <f t="shared" si="12"/>
        <v>0</v>
      </c>
      <c r="Q41" s="193">
        <f t="shared" si="12"/>
        <v>0</v>
      </c>
      <c r="R41" s="193">
        <f t="shared" si="12"/>
        <v>0</v>
      </c>
      <c r="S41" s="193">
        <f t="shared" si="12"/>
        <v>0</v>
      </c>
      <c r="T41" s="193">
        <f t="shared" si="12"/>
        <v>0</v>
      </c>
      <c r="U41" s="193">
        <f t="shared" si="12"/>
        <v>0</v>
      </c>
      <c r="V41" s="193">
        <f t="shared" si="12"/>
        <v>0</v>
      </c>
      <c r="W41" s="193">
        <f t="shared" si="12"/>
        <v>0</v>
      </c>
      <c r="X41" s="193">
        <f t="shared" si="12"/>
        <v>0</v>
      </c>
      <c r="Y41" s="193">
        <f t="shared" si="12"/>
        <v>0</v>
      </c>
      <c r="Z41" s="193">
        <f t="shared" si="12"/>
        <v>0</v>
      </c>
      <c r="AA41" s="193">
        <f t="shared" si="12"/>
        <v>0</v>
      </c>
    </row>
    <row r="42" spans="2:28" ht="17" x14ac:dyDescent="0.15">
      <c r="B42" s="175">
        <f>B41+1</f>
        <v>18</v>
      </c>
      <c r="C42" s="203" t="s">
        <v>391</v>
      </c>
      <c r="D42" s="204">
        <f>Apoio!I36</f>
        <v>0</v>
      </c>
      <c r="E42" s="192" t="s">
        <v>3</v>
      </c>
      <c r="F42" s="186" t="s">
        <v>392</v>
      </c>
      <c r="G42" s="205">
        <f>IF(G19=0,0,G41/G19)</f>
        <v>0</v>
      </c>
      <c r="H42" s="206">
        <f>IFERROR(H41/H19,0)</f>
        <v>0</v>
      </c>
      <c r="I42" s="206">
        <f t="shared" ref="I42:AA42" si="13">IFERROR(I41/I19,0)</f>
        <v>0</v>
      </c>
      <c r="J42" s="206">
        <f t="shared" si="13"/>
        <v>0</v>
      </c>
      <c r="K42" s="206">
        <f t="shared" si="13"/>
        <v>0</v>
      </c>
      <c r="L42" s="206">
        <f t="shared" si="13"/>
        <v>0</v>
      </c>
      <c r="M42" s="206">
        <f t="shared" si="13"/>
        <v>0</v>
      </c>
      <c r="N42" s="206">
        <f t="shared" si="13"/>
        <v>0</v>
      </c>
      <c r="O42" s="206">
        <f t="shared" si="13"/>
        <v>0</v>
      </c>
      <c r="P42" s="206">
        <f t="shared" si="13"/>
        <v>0</v>
      </c>
      <c r="Q42" s="206">
        <f t="shared" si="13"/>
        <v>0</v>
      </c>
      <c r="R42" s="206">
        <f t="shared" si="13"/>
        <v>0</v>
      </c>
      <c r="S42" s="206">
        <f t="shared" si="13"/>
        <v>0</v>
      </c>
      <c r="T42" s="206">
        <f t="shared" si="13"/>
        <v>0</v>
      </c>
      <c r="U42" s="206">
        <f t="shared" si="13"/>
        <v>0</v>
      </c>
      <c r="V42" s="206">
        <f t="shared" si="13"/>
        <v>0</v>
      </c>
      <c r="W42" s="206">
        <f t="shared" si="13"/>
        <v>0</v>
      </c>
      <c r="X42" s="206">
        <f t="shared" si="13"/>
        <v>0</v>
      </c>
      <c r="Y42" s="206">
        <f t="shared" si="13"/>
        <v>0</v>
      </c>
      <c r="Z42" s="206">
        <f t="shared" si="13"/>
        <v>0</v>
      </c>
      <c r="AA42" s="206">
        <f t="shared" si="13"/>
        <v>0</v>
      </c>
    </row>
    <row r="43" spans="2:28" ht="17" x14ac:dyDescent="0.15">
      <c r="B43" s="175">
        <f>B42+1</f>
        <v>19</v>
      </c>
      <c r="C43" s="201" t="s">
        <v>210</v>
      </c>
      <c r="D43" s="201"/>
      <c r="E43" s="202" t="s">
        <v>376</v>
      </c>
      <c r="F43" s="186" t="s">
        <v>393</v>
      </c>
      <c r="G43" s="196">
        <f>SUM(H43:AA43)</f>
        <v>0</v>
      </c>
      <c r="H43" s="193">
        <f>H18-H36</f>
        <v>0</v>
      </c>
      <c r="I43" s="193">
        <f t="shared" ref="I43:AA43" si="14">I18-I36</f>
        <v>0</v>
      </c>
      <c r="J43" s="193">
        <f t="shared" si="14"/>
        <v>0</v>
      </c>
      <c r="K43" s="193">
        <f t="shared" si="14"/>
        <v>0</v>
      </c>
      <c r="L43" s="193">
        <f t="shared" si="14"/>
        <v>0</v>
      </c>
      <c r="M43" s="193">
        <f t="shared" si="14"/>
        <v>0</v>
      </c>
      <c r="N43" s="193">
        <f t="shared" si="14"/>
        <v>0</v>
      </c>
      <c r="O43" s="193">
        <f t="shared" si="14"/>
        <v>0</v>
      </c>
      <c r="P43" s="193">
        <f t="shared" si="14"/>
        <v>0</v>
      </c>
      <c r="Q43" s="193">
        <f t="shared" si="14"/>
        <v>0</v>
      </c>
      <c r="R43" s="193">
        <f t="shared" si="14"/>
        <v>0</v>
      </c>
      <c r="S43" s="193">
        <f t="shared" si="14"/>
        <v>0</v>
      </c>
      <c r="T43" s="193">
        <f t="shared" si="14"/>
        <v>0</v>
      </c>
      <c r="U43" s="193">
        <f t="shared" si="14"/>
        <v>0</v>
      </c>
      <c r="V43" s="193">
        <f t="shared" si="14"/>
        <v>0</v>
      </c>
      <c r="W43" s="193">
        <f t="shared" si="14"/>
        <v>0</v>
      </c>
      <c r="X43" s="193">
        <f t="shared" si="14"/>
        <v>0</v>
      </c>
      <c r="Y43" s="193">
        <f t="shared" si="14"/>
        <v>0</v>
      </c>
      <c r="Z43" s="193">
        <f t="shared" si="14"/>
        <v>0</v>
      </c>
      <c r="AA43" s="193">
        <f t="shared" si="14"/>
        <v>0</v>
      </c>
    </row>
    <row r="44" spans="2:28" ht="17" x14ac:dyDescent="0.15">
      <c r="B44" s="175">
        <f>B43+1</f>
        <v>20</v>
      </c>
      <c r="C44" s="203" t="s">
        <v>394</v>
      </c>
      <c r="D44" s="204">
        <f>Apoio!I35</f>
        <v>0</v>
      </c>
      <c r="E44" s="192" t="s">
        <v>3</v>
      </c>
      <c r="F44" s="186" t="s">
        <v>395</v>
      </c>
      <c r="G44" s="205">
        <f>IF(G18=0,0,G43/G18)</f>
        <v>0</v>
      </c>
      <c r="H44" s="206">
        <f>IFERROR(H43/H18,0)</f>
        <v>0</v>
      </c>
      <c r="I44" s="206">
        <f t="shared" ref="I44:AA44" si="15">IFERROR(I43/I18,0)</f>
        <v>0</v>
      </c>
      <c r="J44" s="206">
        <f t="shared" si="15"/>
        <v>0</v>
      </c>
      <c r="K44" s="206">
        <f t="shared" si="15"/>
        <v>0</v>
      </c>
      <c r="L44" s="206">
        <f t="shared" si="15"/>
        <v>0</v>
      </c>
      <c r="M44" s="206">
        <f t="shared" si="15"/>
        <v>0</v>
      </c>
      <c r="N44" s="206">
        <f t="shared" si="15"/>
        <v>0</v>
      </c>
      <c r="O44" s="206">
        <f t="shared" si="15"/>
        <v>0</v>
      </c>
      <c r="P44" s="206">
        <f t="shared" si="15"/>
        <v>0</v>
      </c>
      <c r="Q44" s="206">
        <f t="shared" si="15"/>
        <v>0</v>
      </c>
      <c r="R44" s="206">
        <f t="shared" si="15"/>
        <v>0</v>
      </c>
      <c r="S44" s="206">
        <f t="shared" si="15"/>
        <v>0</v>
      </c>
      <c r="T44" s="206">
        <f t="shared" si="15"/>
        <v>0</v>
      </c>
      <c r="U44" s="206">
        <f t="shared" si="15"/>
        <v>0</v>
      </c>
      <c r="V44" s="206">
        <f t="shared" si="15"/>
        <v>0</v>
      </c>
      <c r="W44" s="206">
        <f t="shared" si="15"/>
        <v>0</v>
      </c>
      <c r="X44" s="206">
        <f t="shared" si="15"/>
        <v>0</v>
      </c>
      <c r="Y44" s="206">
        <f t="shared" si="15"/>
        <v>0</v>
      </c>
      <c r="Z44" s="206">
        <f t="shared" si="15"/>
        <v>0</v>
      </c>
      <c r="AA44" s="206">
        <f t="shared" si="15"/>
        <v>0</v>
      </c>
    </row>
    <row r="45" spans="2:28" ht="17" x14ac:dyDescent="0.15">
      <c r="B45" s="207"/>
      <c r="C45" s="1194" t="str">
        <f>CONCATENATE("Benefício anualizado Refrigeração: ",E2)</f>
        <v>Benefício anualizado Refrigeração: -</v>
      </c>
      <c r="D45" s="1194"/>
      <c r="E45" s="209" t="s">
        <v>2</v>
      </c>
      <c r="F45" s="210" t="s">
        <v>539</v>
      </c>
      <c r="G45" s="211">
        <f>SUM(H45:AA45)</f>
        <v>0</v>
      </c>
      <c r="H45" s="212">
        <f>H41*$D$42+H43*$D$44</f>
        <v>0</v>
      </c>
      <c r="I45" s="212">
        <f t="shared" ref="I45:AA45" si="16">I41*$D$42+I43*$D$44</f>
        <v>0</v>
      </c>
      <c r="J45" s="212">
        <f t="shared" si="16"/>
        <v>0</v>
      </c>
      <c r="K45" s="212">
        <f t="shared" si="16"/>
        <v>0</v>
      </c>
      <c r="L45" s="212">
        <f t="shared" si="16"/>
        <v>0</v>
      </c>
      <c r="M45" s="212">
        <f t="shared" si="16"/>
        <v>0</v>
      </c>
      <c r="N45" s="212">
        <f t="shared" si="16"/>
        <v>0</v>
      </c>
      <c r="O45" s="212">
        <f t="shared" si="16"/>
        <v>0</v>
      </c>
      <c r="P45" s="212">
        <f t="shared" si="16"/>
        <v>0</v>
      </c>
      <c r="Q45" s="212">
        <f t="shared" si="16"/>
        <v>0</v>
      </c>
      <c r="R45" s="212">
        <f t="shared" si="16"/>
        <v>0</v>
      </c>
      <c r="S45" s="212">
        <f t="shared" si="16"/>
        <v>0</v>
      </c>
      <c r="T45" s="212">
        <f t="shared" si="16"/>
        <v>0</v>
      </c>
      <c r="U45" s="212">
        <f t="shared" si="16"/>
        <v>0</v>
      </c>
      <c r="V45" s="212">
        <f t="shared" si="16"/>
        <v>0</v>
      </c>
      <c r="W45" s="212">
        <f t="shared" si="16"/>
        <v>0</v>
      </c>
      <c r="X45" s="212">
        <f t="shared" si="16"/>
        <v>0</v>
      </c>
      <c r="Y45" s="212">
        <f t="shared" si="16"/>
        <v>0</v>
      </c>
      <c r="Z45" s="212">
        <f t="shared" si="16"/>
        <v>0</v>
      </c>
      <c r="AA45" s="212">
        <f t="shared" si="16"/>
        <v>0</v>
      </c>
    </row>
    <row r="47" spans="2:28" ht="17" x14ac:dyDescent="0.25">
      <c r="D47" s="738" t="s">
        <v>797</v>
      </c>
      <c r="E47" s="1236" t="str">
        <f>E2</f>
        <v>-</v>
      </c>
      <c r="F47" s="1236"/>
      <c r="G47" s="170">
        <f>IFERROR(RefrigCusto!U57/RefrigBenef1!$G$45,0)</f>
        <v>0</v>
      </c>
    </row>
    <row r="48" spans="2:28" ht="17" x14ac:dyDescent="0.25">
      <c r="D48" s="169" t="s">
        <v>290</v>
      </c>
      <c r="E48" s="1236" t="str">
        <f>E2</f>
        <v>-</v>
      </c>
      <c r="F48" s="1236"/>
      <c r="G48" s="170">
        <f>IFERROR(RefrigCusto!S57/RefrigBenef1!$G$45,0)</f>
        <v>0</v>
      </c>
    </row>
    <row r="50" spans="2:57" x14ac:dyDescent="0.15">
      <c r="H50" s="379"/>
      <c r="I50" s="379"/>
    </row>
    <row r="51" spans="2:57" x14ac:dyDescent="0.15">
      <c r="B51" s="1124" t="s">
        <v>722</v>
      </c>
      <c r="C51" s="1124"/>
      <c r="D51" s="1124"/>
      <c r="E51" s="1124"/>
      <c r="F51" s="1124"/>
      <c r="G51" s="213"/>
      <c r="H51" s="214"/>
      <c r="I51" s="214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</row>
    <row r="52" spans="2:57" x14ac:dyDescent="0.15">
      <c r="B52" s="215"/>
      <c r="C52" s="216"/>
      <c r="D52" s="217"/>
      <c r="E52" s="218"/>
      <c r="F52" s="219"/>
      <c r="G52" s="220" t="s">
        <v>31</v>
      </c>
      <c r="H52" s="221" t="s">
        <v>518</v>
      </c>
      <c r="I52" s="221" t="s">
        <v>519</v>
      </c>
      <c r="J52" s="221" t="s">
        <v>520</v>
      </c>
      <c r="K52" s="221" t="s">
        <v>521</v>
      </c>
      <c r="L52" s="221" t="s">
        <v>522</v>
      </c>
      <c r="M52" s="221" t="s">
        <v>523</v>
      </c>
      <c r="N52" s="221" t="s">
        <v>524</v>
      </c>
      <c r="O52" s="221" t="s">
        <v>525</v>
      </c>
      <c r="P52" s="221" t="s">
        <v>526</v>
      </c>
      <c r="Q52" s="221" t="s">
        <v>527</v>
      </c>
      <c r="R52" s="221" t="s">
        <v>528</v>
      </c>
      <c r="S52" s="221" t="s">
        <v>529</v>
      </c>
      <c r="T52" s="221" t="s">
        <v>530</v>
      </c>
      <c r="U52" s="221" t="s">
        <v>531</v>
      </c>
      <c r="V52" s="221" t="s">
        <v>532</v>
      </c>
      <c r="W52" s="221" t="s">
        <v>533</v>
      </c>
      <c r="X52" s="221" t="s">
        <v>534</v>
      </c>
      <c r="Y52" s="221" t="s">
        <v>535</v>
      </c>
      <c r="Z52" s="221" t="s">
        <v>536</v>
      </c>
      <c r="AA52" s="221" t="s">
        <v>537</v>
      </c>
    </row>
    <row r="53" spans="2:57" x14ac:dyDescent="0.15">
      <c r="B53" s="215">
        <f>B44+1</f>
        <v>21</v>
      </c>
      <c r="C53" s="222" t="s">
        <v>364</v>
      </c>
      <c r="D53" s="222"/>
      <c r="E53" s="223" t="s">
        <v>365</v>
      </c>
      <c r="F53" s="224"/>
      <c r="G53" s="225"/>
      <c r="H53" s="226">
        <f>H28</f>
        <v>0</v>
      </c>
      <c r="I53" s="226">
        <f t="shared" ref="I53:AA53" si="17">I28</f>
        <v>0</v>
      </c>
      <c r="J53" s="226">
        <f t="shared" si="17"/>
        <v>0</v>
      </c>
      <c r="K53" s="226">
        <f t="shared" si="17"/>
        <v>0</v>
      </c>
      <c r="L53" s="226">
        <f t="shared" si="17"/>
        <v>0</v>
      </c>
      <c r="M53" s="226">
        <f t="shared" si="17"/>
        <v>0</v>
      </c>
      <c r="N53" s="226">
        <f t="shared" si="17"/>
        <v>0</v>
      </c>
      <c r="O53" s="226">
        <f t="shared" si="17"/>
        <v>0</v>
      </c>
      <c r="P53" s="226">
        <f t="shared" si="17"/>
        <v>0</v>
      </c>
      <c r="Q53" s="226">
        <f t="shared" si="17"/>
        <v>0</v>
      </c>
      <c r="R53" s="226">
        <f t="shared" si="17"/>
        <v>0</v>
      </c>
      <c r="S53" s="226">
        <f t="shared" si="17"/>
        <v>0</v>
      </c>
      <c r="T53" s="226">
        <f t="shared" si="17"/>
        <v>0</v>
      </c>
      <c r="U53" s="226">
        <f t="shared" si="17"/>
        <v>0</v>
      </c>
      <c r="V53" s="226">
        <f t="shared" si="17"/>
        <v>0</v>
      </c>
      <c r="W53" s="226">
        <f t="shared" si="17"/>
        <v>0</v>
      </c>
      <c r="X53" s="226">
        <f t="shared" si="17"/>
        <v>0</v>
      </c>
      <c r="Y53" s="226">
        <f t="shared" si="17"/>
        <v>0</v>
      </c>
      <c r="Z53" s="226">
        <f t="shared" si="17"/>
        <v>0</v>
      </c>
      <c r="AA53" s="226">
        <f t="shared" si="17"/>
        <v>0</v>
      </c>
    </row>
    <row r="54" spans="2:57" x14ac:dyDescent="0.15">
      <c r="B54" s="215">
        <f>B53+1</f>
        <v>22</v>
      </c>
      <c r="C54" s="222" t="s">
        <v>401</v>
      </c>
      <c r="D54" s="222"/>
      <c r="E54" s="227">
        <v>22</v>
      </c>
      <c r="F54" s="228"/>
      <c r="G54" s="225"/>
      <c r="H54" s="226">
        <f>H32</f>
        <v>0</v>
      </c>
      <c r="I54" s="226">
        <f t="shared" ref="I54:AA54" si="18">I32</f>
        <v>0</v>
      </c>
      <c r="J54" s="226">
        <f t="shared" si="18"/>
        <v>0</v>
      </c>
      <c r="K54" s="226">
        <f t="shared" si="18"/>
        <v>0</v>
      </c>
      <c r="L54" s="226">
        <f t="shared" si="18"/>
        <v>0</v>
      </c>
      <c r="M54" s="226">
        <f t="shared" si="18"/>
        <v>0</v>
      </c>
      <c r="N54" s="226">
        <f t="shared" si="18"/>
        <v>0</v>
      </c>
      <c r="O54" s="226">
        <f t="shared" si="18"/>
        <v>0</v>
      </c>
      <c r="P54" s="226">
        <f t="shared" si="18"/>
        <v>0</v>
      </c>
      <c r="Q54" s="226">
        <f t="shared" si="18"/>
        <v>0</v>
      </c>
      <c r="R54" s="226">
        <f t="shared" si="18"/>
        <v>0</v>
      </c>
      <c r="S54" s="226">
        <f t="shared" si="18"/>
        <v>0</v>
      </c>
      <c r="T54" s="226">
        <f t="shared" si="18"/>
        <v>0</v>
      </c>
      <c r="U54" s="226">
        <f t="shared" si="18"/>
        <v>0</v>
      </c>
      <c r="V54" s="226">
        <f t="shared" si="18"/>
        <v>0</v>
      </c>
      <c r="W54" s="226">
        <f t="shared" si="18"/>
        <v>0</v>
      </c>
      <c r="X54" s="226">
        <f t="shared" si="18"/>
        <v>0</v>
      </c>
      <c r="Y54" s="226">
        <f t="shared" si="18"/>
        <v>0</v>
      </c>
      <c r="Z54" s="226">
        <f t="shared" si="18"/>
        <v>0</v>
      </c>
      <c r="AA54" s="226">
        <f t="shared" si="18"/>
        <v>0</v>
      </c>
    </row>
    <row r="55" spans="2:57" x14ac:dyDescent="0.15">
      <c r="B55" s="215">
        <f t="shared" ref="B55:B64" si="19">B54+1</f>
        <v>23</v>
      </c>
      <c r="C55" s="222" t="s">
        <v>402</v>
      </c>
      <c r="D55" s="222"/>
      <c r="E55" s="227">
        <v>3</v>
      </c>
      <c r="F55" s="228"/>
      <c r="G55" s="225"/>
      <c r="H55" s="226">
        <f>H33</f>
        <v>0</v>
      </c>
      <c r="I55" s="226">
        <f t="shared" ref="I55:AA55" si="20">I33</f>
        <v>0</v>
      </c>
      <c r="J55" s="226">
        <f t="shared" si="20"/>
        <v>0</v>
      </c>
      <c r="K55" s="226">
        <f t="shared" si="20"/>
        <v>0</v>
      </c>
      <c r="L55" s="226">
        <f t="shared" si="20"/>
        <v>0</v>
      </c>
      <c r="M55" s="226">
        <f t="shared" si="20"/>
        <v>0</v>
      </c>
      <c r="N55" s="226">
        <f t="shared" si="20"/>
        <v>0</v>
      </c>
      <c r="O55" s="226">
        <f t="shared" si="20"/>
        <v>0</v>
      </c>
      <c r="P55" s="226">
        <f t="shared" si="20"/>
        <v>0</v>
      </c>
      <c r="Q55" s="226">
        <f t="shared" si="20"/>
        <v>0</v>
      </c>
      <c r="R55" s="226">
        <f t="shared" si="20"/>
        <v>0</v>
      </c>
      <c r="S55" s="226">
        <f t="shared" si="20"/>
        <v>0</v>
      </c>
      <c r="T55" s="226">
        <f t="shared" si="20"/>
        <v>0</v>
      </c>
      <c r="U55" s="226">
        <f t="shared" si="20"/>
        <v>0</v>
      </c>
      <c r="V55" s="226">
        <f t="shared" si="20"/>
        <v>0</v>
      </c>
      <c r="W55" s="226">
        <f t="shared" si="20"/>
        <v>0</v>
      </c>
      <c r="X55" s="226">
        <f t="shared" si="20"/>
        <v>0</v>
      </c>
      <c r="Y55" s="226">
        <f t="shared" si="20"/>
        <v>0</v>
      </c>
      <c r="Z55" s="226">
        <f t="shared" si="20"/>
        <v>0</v>
      </c>
      <c r="AA55" s="226">
        <f t="shared" si="20"/>
        <v>0</v>
      </c>
    </row>
    <row r="56" spans="2:57" x14ac:dyDescent="0.15">
      <c r="B56" s="215">
        <f t="shared" si="19"/>
        <v>24</v>
      </c>
      <c r="C56" s="222" t="s">
        <v>403</v>
      </c>
      <c r="D56" s="222"/>
      <c r="E56" s="223" t="s">
        <v>3</v>
      </c>
      <c r="F56" s="224"/>
      <c r="G56" s="229"/>
      <c r="H56" s="230">
        <f>H54/30</f>
        <v>0</v>
      </c>
      <c r="I56" s="230">
        <f t="shared" ref="I56:AA56" si="21">I54/30</f>
        <v>0</v>
      </c>
      <c r="J56" s="230">
        <f t="shared" si="21"/>
        <v>0</v>
      </c>
      <c r="K56" s="230">
        <f t="shared" si="21"/>
        <v>0</v>
      </c>
      <c r="L56" s="230">
        <f t="shared" si="21"/>
        <v>0</v>
      </c>
      <c r="M56" s="230">
        <f t="shared" si="21"/>
        <v>0</v>
      </c>
      <c r="N56" s="230">
        <f t="shared" si="21"/>
        <v>0</v>
      </c>
      <c r="O56" s="230">
        <f t="shared" si="21"/>
        <v>0</v>
      </c>
      <c r="P56" s="230">
        <f t="shared" si="21"/>
        <v>0</v>
      </c>
      <c r="Q56" s="230">
        <f t="shared" si="21"/>
        <v>0</v>
      </c>
      <c r="R56" s="230">
        <f t="shared" si="21"/>
        <v>0</v>
      </c>
      <c r="S56" s="230">
        <f t="shared" si="21"/>
        <v>0</v>
      </c>
      <c r="T56" s="230">
        <f t="shared" si="21"/>
        <v>0</v>
      </c>
      <c r="U56" s="230">
        <f t="shared" si="21"/>
        <v>0</v>
      </c>
      <c r="V56" s="230">
        <f t="shared" si="21"/>
        <v>0</v>
      </c>
      <c r="W56" s="230">
        <f t="shared" si="21"/>
        <v>0</v>
      </c>
      <c r="X56" s="230">
        <f t="shared" si="21"/>
        <v>0</v>
      </c>
      <c r="Y56" s="230">
        <f t="shared" si="21"/>
        <v>0</v>
      </c>
      <c r="Z56" s="230">
        <f t="shared" si="21"/>
        <v>0</v>
      </c>
      <c r="AA56" s="230">
        <f t="shared" si="21"/>
        <v>0</v>
      </c>
    </row>
    <row r="57" spans="2:57" x14ac:dyDescent="0.15">
      <c r="B57" s="215">
        <f t="shared" si="19"/>
        <v>25</v>
      </c>
      <c r="C57" s="222" t="s">
        <v>404</v>
      </c>
      <c r="D57" s="222"/>
      <c r="E57" s="223" t="s">
        <v>3</v>
      </c>
      <c r="F57" s="224"/>
      <c r="G57" s="229"/>
      <c r="H57" s="230">
        <f>IFERROR(H55/H53,0)</f>
        <v>0</v>
      </c>
      <c r="I57" s="230">
        <f t="shared" ref="I57:AA57" si="22">IFERROR(I55/I53,0)</f>
        <v>0</v>
      </c>
      <c r="J57" s="230">
        <f t="shared" si="22"/>
        <v>0</v>
      </c>
      <c r="K57" s="230">
        <f t="shared" si="22"/>
        <v>0</v>
      </c>
      <c r="L57" s="230">
        <f t="shared" si="22"/>
        <v>0</v>
      </c>
      <c r="M57" s="230">
        <f t="shared" si="22"/>
        <v>0</v>
      </c>
      <c r="N57" s="230">
        <f t="shared" si="22"/>
        <v>0</v>
      </c>
      <c r="O57" s="230">
        <f t="shared" si="22"/>
        <v>0</v>
      </c>
      <c r="P57" s="230">
        <f t="shared" si="22"/>
        <v>0</v>
      </c>
      <c r="Q57" s="230">
        <f t="shared" si="22"/>
        <v>0</v>
      </c>
      <c r="R57" s="230">
        <f t="shared" si="22"/>
        <v>0</v>
      </c>
      <c r="S57" s="230">
        <f t="shared" si="22"/>
        <v>0</v>
      </c>
      <c r="T57" s="230">
        <f t="shared" si="22"/>
        <v>0</v>
      </c>
      <c r="U57" s="230">
        <f t="shared" si="22"/>
        <v>0</v>
      </c>
      <c r="V57" s="230">
        <f t="shared" si="22"/>
        <v>0</v>
      </c>
      <c r="W57" s="230">
        <f t="shared" si="22"/>
        <v>0</v>
      </c>
      <c r="X57" s="230">
        <f t="shared" si="22"/>
        <v>0</v>
      </c>
      <c r="Y57" s="230">
        <f t="shared" si="22"/>
        <v>0</v>
      </c>
      <c r="Z57" s="230">
        <f t="shared" si="22"/>
        <v>0</v>
      </c>
      <c r="AA57" s="230">
        <f t="shared" si="22"/>
        <v>0</v>
      </c>
    </row>
    <row r="58" spans="2:57" x14ac:dyDescent="0.15">
      <c r="B58" s="215">
        <f t="shared" si="19"/>
        <v>26</v>
      </c>
      <c r="C58" s="222" t="s">
        <v>405</v>
      </c>
      <c r="D58" s="222"/>
      <c r="E58" s="223" t="s">
        <v>3</v>
      </c>
      <c r="F58" s="224"/>
      <c r="G58" s="229"/>
      <c r="H58" s="230">
        <f>H56*H57</f>
        <v>0</v>
      </c>
      <c r="I58" s="230">
        <f t="shared" ref="I58:AA58" si="23">I56*I57</f>
        <v>0</v>
      </c>
      <c r="J58" s="230">
        <f t="shared" si="23"/>
        <v>0</v>
      </c>
      <c r="K58" s="230">
        <f t="shared" si="23"/>
        <v>0</v>
      </c>
      <c r="L58" s="230">
        <f t="shared" si="23"/>
        <v>0</v>
      </c>
      <c r="M58" s="230">
        <f t="shared" si="23"/>
        <v>0</v>
      </c>
      <c r="N58" s="230">
        <f t="shared" si="23"/>
        <v>0</v>
      </c>
      <c r="O58" s="230">
        <f t="shared" si="23"/>
        <v>0</v>
      </c>
      <c r="P58" s="230">
        <f t="shared" si="23"/>
        <v>0</v>
      </c>
      <c r="Q58" s="230">
        <f t="shared" si="23"/>
        <v>0</v>
      </c>
      <c r="R58" s="230">
        <f t="shared" si="23"/>
        <v>0</v>
      </c>
      <c r="S58" s="230">
        <f t="shared" si="23"/>
        <v>0</v>
      </c>
      <c r="T58" s="230">
        <f t="shared" si="23"/>
        <v>0</v>
      </c>
      <c r="U58" s="230">
        <f t="shared" si="23"/>
        <v>0</v>
      </c>
      <c r="V58" s="230">
        <f t="shared" si="23"/>
        <v>0</v>
      </c>
      <c r="W58" s="230">
        <f t="shared" si="23"/>
        <v>0</v>
      </c>
      <c r="X58" s="230">
        <f t="shared" si="23"/>
        <v>0</v>
      </c>
      <c r="Y58" s="230">
        <f t="shared" si="23"/>
        <v>0</v>
      </c>
      <c r="Z58" s="230">
        <f t="shared" si="23"/>
        <v>0</v>
      </c>
      <c r="AA58" s="230">
        <f t="shared" si="23"/>
        <v>0</v>
      </c>
    </row>
    <row r="59" spans="2:57" x14ac:dyDescent="0.15">
      <c r="B59" s="215">
        <f t="shared" si="19"/>
        <v>27</v>
      </c>
      <c r="C59" s="222" t="s">
        <v>406</v>
      </c>
      <c r="D59" s="222"/>
      <c r="E59" s="223" t="s">
        <v>709</v>
      </c>
      <c r="F59" s="224"/>
      <c r="G59" s="231">
        <f t="shared" ref="G59:G64" si="24">ROUND(SUM(H59:BE59),2)</f>
        <v>0</v>
      </c>
      <c r="H59" s="232">
        <f>H43/12</f>
        <v>0</v>
      </c>
      <c r="I59" s="232">
        <f t="shared" ref="I59:AA59" si="25">I43/12</f>
        <v>0</v>
      </c>
      <c r="J59" s="232">
        <f t="shared" si="25"/>
        <v>0</v>
      </c>
      <c r="K59" s="232">
        <f t="shared" si="25"/>
        <v>0</v>
      </c>
      <c r="L59" s="232">
        <f t="shared" si="25"/>
        <v>0</v>
      </c>
      <c r="M59" s="232">
        <f t="shared" si="25"/>
        <v>0</v>
      </c>
      <c r="N59" s="232">
        <f t="shared" si="25"/>
        <v>0</v>
      </c>
      <c r="O59" s="232">
        <f t="shared" si="25"/>
        <v>0</v>
      </c>
      <c r="P59" s="232">
        <f t="shared" si="25"/>
        <v>0</v>
      </c>
      <c r="Q59" s="232">
        <f t="shared" si="25"/>
        <v>0</v>
      </c>
      <c r="R59" s="232">
        <f t="shared" si="25"/>
        <v>0</v>
      </c>
      <c r="S59" s="232">
        <f t="shared" si="25"/>
        <v>0</v>
      </c>
      <c r="T59" s="232">
        <f t="shared" si="25"/>
        <v>0</v>
      </c>
      <c r="U59" s="232">
        <f t="shared" si="25"/>
        <v>0</v>
      </c>
      <c r="V59" s="232">
        <f t="shared" si="25"/>
        <v>0</v>
      </c>
      <c r="W59" s="232">
        <f t="shared" si="25"/>
        <v>0</v>
      </c>
      <c r="X59" s="232">
        <f t="shared" si="25"/>
        <v>0</v>
      </c>
      <c r="Y59" s="232">
        <f t="shared" si="25"/>
        <v>0</v>
      </c>
      <c r="Z59" s="232">
        <f t="shared" si="25"/>
        <v>0</v>
      </c>
      <c r="AA59" s="232">
        <f t="shared" si="25"/>
        <v>0</v>
      </c>
    </row>
    <row r="60" spans="2:57" x14ac:dyDescent="0.15">
      <c r="B60" s="215">
        <f t="shared" si="19"/>
        <v>28</v>
      </c>
      <c r="C60" s="222" t="s">
        <v>407</v>
      </c>
      <c r="D60" s="222"/>
      <c r="E60" s="223" t="s">
        <v>709</v>
      </c>
      <c r="F60" s="224"/>
      <c r="G60" s="231">
        <f t="shared" si="24"/>
        <v>0</v>
      </c>
      <c r="H60" s="232">
        <f>H59*H58</f>
        <v>0</v>
      </c>
      <c r="I60" s="232">
        <f t="shared" ref="I60:AA60" si="26">I59*I58</f>
        <v>0</v>
      </c>
      <c r="J60" s="232">
        <f t="shared" si="26"/>
        <v>0</v>
      </c>
      <c r="K60" s="232">
        <f t="shared" si="26"/>
        <v>0</v>
      </c>
      <c r="L60" s="232">
        <f t="shared" si="26"/>
        <v>0</v>
      </c>
      <c r="M60" s="232">
        <f t="shared" si="26"/>
        <v>0</v>
      </c>
      <c r="N60" s="232">
        <f t="shared" si="26"/>
        <v>0</v>
      </c>
      <c r="O60" s="232">
        <f t="shared" si="26"/>
        <v>0</v>
      </c>
      <c r="P60" s="232">
        <f t="shared" si="26"/>
        <v>0</v>
      </c>
      <c r="Q60" s="232">
        <f t="shared" si="26"/>
        <v>0</v>
      </c>
      <c r="R60" s="232">
        <f t="shared" si="26"/>
        <v>0</v>
      </c>
      <c r="S60" s="232">
        <f t="shared" si="26"/>
        <v>0</v>
      </c>
      <c r="T60" s="232">
        <f t="shared" si="26"/>
        <v>0</v>
      </c>
      <c r="U60" s="232">
        <f t="shared" si="26"/>
        <v>0</v>
      </c>
      <c r="V60" s="232">
        <f t="shared" si="26"/>
        <v>0</v>
      </c>
      <c r="W60" s="232">
        <f t="shared" si="26"/>
        <v>0</v>
      </c>
      <c r="X60" s="232">
        <f t="shared" si="26"/>
        <v>0</v>
      </c>
      <c r="Y60" s="232">
        <f t="shared" si="26"/>
        <v>0</v>
      </c>
      <c r="Z60" s="232">
        <f t="shared" si="26"/>
        <v>0</v>
      </c>
      <c r="AA60" s="232">
        <f t="shared" si="26"/>
        <v>0</v>
      </c>
    </row>
    <row r="61" spans="2:57" x14ac:dyDescent="0.15">
      <c r="B61" s="215">
        <f t="shared" si="19"/>
        <v>29</v>
      </c>
      <c r="C61" s="222" t="s">
        <v>408</v>
      </c>
      <c r="D61" s="222"/>
      <c r="E61" s="223" t="s">
        <v>709</v>
      </c>
      <c r="F61" s="224"/>
      <c r="G61" s="231">
        <f t="shared" si="24"/>
        <v>0</v>
      </c>
      <c r="H61" s="232">
        <f>H59-H60</f>
        <v>0</v>
      </c>
      <c r="I61" s="232">
        <f t="shared" ref="I61:AA61" si="27">I59-I60</f>
        <v>0</v>
      </c>
      <c r="J61" s="232">
        <f t="shared" si="27"/>
        <v>0</v>
      </c>
      <c r="K61" s="232">
        <f t="shared" si="27"/>
        <v>0</v>
      </c>
      <c r="L61" s="232">
        <f t="shared" si="27"/>
        <v>0</v>
      </c>
      <c r="M61" s="232">
        <f t="shared" si="27"/>
        <v>0</v>
      </c>
      <c r="N61" s="232">
        <f t="shared" si="27"/>
        <v>0</v>
      </c>
      <c r="O61" s="232">
        <f t="shared" si="27"/>
        <v>0</v>
      </c>
      <c r="P61" s="232">
        <f t="shared" si="27"/>
        <v>0</v>
      </c>
      <c r="Q61" s="232">
        <f t="shared" si="27"/>
        <v>0</v>
      </c>
      <c r="R61" s="232">
        <f t="shared" si="27"/>
        <v>0</v>
      </c>
      <c r="S61" s="232">
        <f t="shared" si="27"/>
        <v>0</v>
      </c>
      <c r="T61" s="232">
        <f t="shared" si="27"/>
        <v>0</v>
      </c>
      <c r="U61" s="232">
        <f t="shared" si="27"/>
        <v>0</v>
      </c>
      <c r="V61" s="232">
        <f t="shared" si="27"/>
        <v>0</v>
      </c>
      <c r="W61" s="232">
        <f t="shared" si="27"/>
        <v>0</v>
      </c>
      <c r="X61" s="232">
        <f t="shared" si="27"/>
        <v>0</v>
      </c>
      <c r="Y61" s="232">
        <f t="shared" si="27"/>
        <v>0</v>
      </c>
      <c r="Z61" s="232">
        <f t="shared" si="27"/>
        <v>0</v>
      </c>
      <c r="AA61" s="232">
        <f t="shared" si="27"/>
        <v>0</v>
      </c>
    </row>
    <row r="62" spans="2:57" x14ac:dyDescent="0.15">
      <c r="B62" s="215">
        <f t="shared" si="19"/>
        <v>30</v>
      </c>
      <c r="C62" s="222" t="s">
        <v>702</v>
      </c>
      <c r="D62" s="222"/>
      <c r="E62" s="223" t="s">
        <v>703</v>
      </c>
      <c r="F62" s="224"/>
      <c r="G62" s="231">
        <f t="shared" si="24"/>
        <v>0</v>
      </c>
      <c r="H62" s="232">
        <f>(H8*H9)-(H26*H27)</f>
        <v>0</v>
      </c>
      <c r="I62" s="232">
        <f t="shared" ref="I62:AA62" si="28">(I8*I9)-(I26*I27)</f>
        <v>0</v>
      </c>
      <c r="J62" s="232">
        <f t="shared" si="28"/>
        <v>0</v>
      </c>
      <c r="K62" s="232">
        <f t="shared" si="28"/>
        <v>0</v>
      </c>
      <c r="L62" s="232">
        <f t="shared" si="28"/>
        <v>0</v>
      </c>
      <c r="M62" s="232">
        <f t="shared" si="28"/>
        <v>0</v>
      </c>
      <c r="N62" s="232">
        <f t="shared" si="28"/>
        <v>0</v>
      </c>
      <c r="O62" s="232">
        <f t="shared" si="28"/>
        <v>0</v>
      </c>
      <c r="P62" s="232">
        <f t="shared" si="28"/>
        <v>0</v>
      </c>
      <c r="Q62" s="232">
        <f t="shared" si="28"/>
        <v>0</v>
      </c>
      <c r="R62" s="232">
        <f t="shared" si="28"/>
        <v>0</v>
      </c>
      <c r="S62" s="232">
        <f t="shared" si="28"/>
        <v>0</v>
      </c>
      <c r="T62" s="232">
        <f t="shared" si="28"/>
        <v>0</v>
      </c>
      <c r="U62" s="232">
        <f t="shared" si="28"/>
        <v>0</v>
      </c>
      <c r="V62" s="232">
        <f t="shared" si="28"/>
        <v>0</v>
      </c>
      <c r="W62" s="232">
        <f t="shared" si="28"/>
        <v>0</v>
      </c>
      <c r="X62" s="232">
        <f t="shared" si="28"/>
        <v>0</v>
      </c>
      <c r="Y62" s="232">
        <f t="shared" si="28"/>
        <v>0</v>
      </c>
      <c r="Z62" s="232">
        <f t="shared" si="28"/>
        <v>0</v>
      </c>
      <c r="AA62" s="232">
        <f t="shared" si="28"/>
        <v>0</v>
      </c>
      <c r="AB62" s="381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</row>
    <row r="63" spans="2:57" x14ac:dyDescent="0.15">
      <c r="B63" s="215">
        <f t="shared" si="19"/>
        <v>31</v>
      </c>
      <c r="C63" s="222" t="s">
        <v>706</v>
      </c>
      <c r="D63" s="222"/>
      <c r="E63" s="223" t="s">
        <v>703</v>
      </c>
      <c r="F63" s="224"/>
      <c r="G63" s="231">
        <f t="shared" si="24"/>
        <v>0</v>
      </c>
      <c r="H63" s="232">
        <f>H41</f>
        <v>0</v>
      </c>
      <c r="I63" s="232">
        <f t="shared" ref="I63:AA63" si="29">I41</f>
        <v>0</v>
      </c>
      <c r="J63" s="232">
        <f t="shared" si="29"/>
        <v>0</v>
      </c>
      <c r="K63" s="232">
        <f t="shared" si="29"/>
        <v>0</v>
      </c>
      <c r="L63" s="232">
        <f t="shared" si="29"/>
        <v>0</v>
      </c>
      <c r="M63" s="232">
        <f t="shared" si="29"/>
        <v>0</v>
      </c>
      <c r="N63" s="232">
        <f t="shared" si="29"/>
        <v>0</v>
      </c>
      <c r="O63" s="232">
        <f t="shared" si="29"/>
        <v>0</v>
      </c>
      <c r="P63" s="232">
        <f t="shared" si="29"/>
        <v>0</v>
      </c>
      <c r="Q63" s="232">
        <f t="shared" si="29"/>
        <v>0</v>
      </c>
      <c r="R63" s="232">
        <f t="shared" si="29"/>
        <v>0</v>
      </c>
      <c r="S63" s="232">
        <f t="shared" si="29"/>
        <v>0</v>
      </c>
      <c r="T63" s="232">
        <f t="shared" si="29"/>
        <v>0</v>
      </c>
      <c r="U63" s="232">
        <f t="shared" si="29"/>
        <v>0</v>
      </c>
      <c r="V63" s="232">
        <f t="shared" si="29"/>
        <v>0</v>
      </c>
      <c r="W63" s="232">
        <f t="shared" si="29"/>
        <v>0</v>
      </c>
      <c r="X63" s="232">
        <f t="shared" si="29"/>
        <v>0</v>
      </c>
      <c r="Y63" s="232">
        <f t="shared" si="29"/>
        <v>0</v>
      </c>
      <c r="Z63" s="232">
        <f t="shared" si="29"/>
        <v>0</v>
      </c>
      <c r="AA63" s="232">
        <f t="shared" si="29"/>
        <v>0</v>
      </c>
      <c r="AB63" s="381"/>
      <c r="AC63" s="382"/>
      <c r="AD63" s="382"/>
      <c r="AE63" s="382"/>
      <c r="AF63" s="382"/>
      <c r="AG63" s="382"/>
      <c r="AH63" s="382"/>
      <c r="AI63" s="382"/>
      <c r="AJ63" s="382"/>
      <c r="AK63" s="382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2"/>
      <c r="AZ63" s="382"/>
      <c r="BA63" s="382"/>
      <c r="BB63" s="382"/>
      <c r="BC63" s="382"/>
      <c r="BD63" s="382"/>
      <c r="BE63" s="382"/>
    </row>
    <row r="64" spans="2:57" x14ac:dyDescent="0.15">
      <c r="B64" s="215">
        <f t="shared" si="19"/>
        <v>32</v>
      </c>
      <c r="C64" s="222" t="s">
        <v>707</v>
      </c>
      <c r="D64" s="222"/>
      <c r="E64" s="223" t="s">
        <v>703</v>
      </c>
      <c r="F64" s="224"/>
      <c r="G64" s="231">
        <f t="shared" si="24"/>
        <v>0</v>
      </c>
      <c r="H64" s="232">
        <f>H62</f>
        <v>0</v>
      </c>
      <c r="I64" s="232">
        <f t="shared" ref="I64:AA64" si="30">I62</f>
        <v>0</v>
      </c>
      <c r="J64" s="232">
        <f t="shared" si="30"/>
        <v>0</v>
      </c>
      <c r="K64" s="232">
        <f t="shared" si="30"/>
        <v>0</v>
      </c>
      <c r="L64" s="232">
        <f t="shared" si="30"/>
        <v>0</v>
      </c>
      <c r="M64" s="232">
        <f t="shared" si="30"/>
        <v>0</v>
      </c>
      <c r="N64" s="232">
        <f t="shared" si="30"/>
        <v>0</v>
      </c>
      <c r="O64" s="232">
        <f t="shared" si="30"/>
        <v>0</v>
      </c>
      <c r="P64" s="232">
        <f t="shared" si="30"/>
        <v>0</v>
      </c>
      <c r="Q64" s="232">
        <f t="shared" si="30"/>
        <v>0</v>
      </c>
      <c r="R64" s="232">
        <f t="shared" si="30"/>
        <v>0</v>
      </c>
      <c r="S64" s="232">
        <f t="shared" si="30"/>
        <v>0</v>
      </c>
      <c r="T64" s="232">
        <f t="shared" si="30"/>
        <v>0</v>
      </c>
      <c r="U64" s="232">
        <f t="shared" si="30"/>
        <v>0</v>
      </c>
      <c r="V64" s="232">
        <f t="shared" si="30"/>
        <v>0</v>
      </c>
      <c r="W64" s="232">
        <f t="shared" si="30"/>
        <v>0</v>
      </c>
      <c r="X64" s="232">
        <f t="shared" si="30"/>
        <v>0</v>
      </c>
      <c r="Y64" s="232">
        <f t="shared" si="30"/>
        <v>0</v>
      </c>
      <c r="Z64" s="232">
        <f t="shared" si="30"/>
        <v>0</v>
      </c>
      <c r="AA64" s="232">
        <f t="shared" si="30"/>
        <v>0</v>
      </c>
      <c r="AB64" s="381"/>
      <c r="AC64" s="382"/>
      <c r="AD64" s="382"/>
      <c r="AE64" s="382"/>
      <c r="AF64" s="382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2"/>
      <c r="AZ64" s="382"/>
      <c r="BA64" s="382"/>
      <c r="BB64" s="382"/>
      <c r="BC64" s="382"/>
      <c r="BD64" s="382"/>
      <c r="BE64" s="382"/>
    </row>
  </sheetData>
  <sheetProtection algorithmName="SHA-512" hashValue="3wJ194b/wAgNdcqNxB6tkxI+CuEPPsZOuL5SGe1J1JaI8DsMcZVVeCZEQu7k4ZGr4RsUha9vushZDogyluDc6w==" saltValue="0930IcHVgTIT7Vqfozmldg==" spinCount="100000" sheet="1" objects="1" scenarios="1"/>
  <mergeCells count="16">
    <mergeCell ref="B51:F51"/>
    <mergeCell ref="B3:F3"/>
    <mergeCell ref="B7:B8"/>
    <mergeCell ref="B10:B12"/>
    <mergeCell ref="B21:F21"/>
    <mergeCell ref="B25:B26"/>
    <mergeCell ref="B13:B17"/>
    <mergeCell ref="B4:F4"/>
    <mergeCell ref="C45:D45"/>
    <mergeCell ref="B2:D2"/>
    <mergeCell ref="E2:G2"/>
    <mergeCell ref="E47:F47"/>
    <mergeCell ref="E48:F48"/>
    <mergeCell ref="B31:B35"/>
    <mergeCell ref="B28:B30"/>
    <mergeCell ref="B39:F39"/>
  </mergeCells>
  <conditionalFormatting sqref="G7 G17 G25 G35">
    <cfRule type="cellIs" dxfId="122" priority="41" operator="equal">
      <formula>"ERRO"</formula>
    </cfRule>
  </conditionalFormatting>
  <conditionalFormatting sqref="G47:G48 H54:AA55">
    <cfRule type="cellIs" dxfId="121" priority="42" operator="lessThan">
      <formula>0</formula>
    </cfRule>
  </conditionalFormatting>
  <conditionalFormatting sqref="H7:AA7">
    <cfRule type="cellIs" dxfId="120" priority="22" operator="greaterThan">
      <formula>1</formula>
    </cfRule>
    <cfRule type="cellIs" dxfId="119" priority="23" operator="lessThan">
      <formula>0</formula>
    </cfRule>
  </conditionalFormatting>
  <conditionalFormatting sqref="H17:AA17 H35:AA35">
    <cfRule type="cellIs" dxfId="118" priority="43" operator="greaterThan">
      <formula>1</formula>
    </cfRule>
    <cfRule type="cellIs" dxfId="117" priority="44" operator="lessThan">
      <formula>0</formula>
    </cfRule>
  </conditionalFormatting>
  <conditionalFormatting sqref="H25:AA25">
    <cfRule type="cellIs" dxfId="116" priority="1" operator="greaterThan">
      <formula>1</formula>
    </cfRule>
    <cfRule type="cellIs" dxfId="115" priority="2" operator="lessThan">
      <formula>0</formula>
    </cfRule>
  </conditionalFormatting>
  <conditionalFormatting sqref="H53:AA55">
    <cfRule type="cellIs" dxfId="114" priority="13" operator="greaterThan">
      <formula>24</formula>
    </cfRule>
    <cfRule type="cellIs" dxfId="113" priority="14" operator="lessThan">
      <formula>0</formula>
    </cfRule>
  </conditionalFormatting>
  <conditionalFormatting sqref="H54:AA55">
    <cfRule type="cellIs" dxfId="112" priority="33" operator="greaterThan">
      <formula>22</formula>
    </cfRule>
  </conditionalFormatting>
  <conditionalFormatting sqref="H55:AA55">
    <cfRule type="cellIs" dxfId="111" priority="32" operator="greaterThan">
      <formula>3</formula>
    </cfRule>
  </conditionalFormatting>
  <conditionalFormatting sqref="I11:AA11">
    <cfRule type="cellIs" dxfId="110" priority="11" operator="greaterThan">
      <formula>1</formula>
    </cfRule>
    <cfRule type="cellIs" dxfId="109" priority="12" operator="lessThan">
      <formula>0</formula>
    </cfRule>
  </conditionalFormatting>
  <conditionalFormatting sqref="I15:AA15">
    <cfRule type="cellIs" dxfId="108" priority="9" operator="greaterThan">
      <formula>1</formula>
    </cfRule>
    <cfRule type="cellIs" dxfId="107" priority="10" operator="lessThan">
      <formula>0</formula>
    </cfRule>
  </conditionalFormatting>
  <conditionalFormatting sqref="I29:AA29">
    <cfRule type="cellIs" dxfId="106" priority="5" operator="greaterThan">
      <formula>1</formula>
    </cfRule>
    <cfRule type="cellIs" dxfId="105" priority="6" operator="lessThan">
      <formula>0</formula>
    </cfRule>
  </conditionalFormatting>
  <conditionalFormatting sqref="I33:AA33">
    <cfRule type="cellIs" dxfId="104" priority="3" operator="greaterThan">
      <formula>1</formula>
    </cfRule>
    <cfRule type="cellIs" dxfId="103" priority="4" operator="lessThan">
      <formula>0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5">
    <tabColor theme="6"/>
  </sheetPr>
  <dimension ref="B2:BE64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6640625" style="366" customWidth="1"/>
    <col min="4" max="4" width="16.6640625" style="366" customWidth="1"/>
    <col min="5" max="5" width="7.5" style="377" customWidth="1"/>
    <col min="6" max="6" width="11.33203125" style="378" customWidth="1"/>
    <col min="7" max="9" width="13.83203125" style="366" bestFit="1" customWidth="1"/>
    <col min="10" max="12" width="11.6640625" style="366" customWidth="1"/>
    <col min="13" max="13" width="13.5" style="366" bestFit="1" customWidth="1"/>
    <col min="14" max="15" width="13.5" style="366" customWidth="1"/>
    <col min="16" max="16" width="14.33203125" style="366" customWidth="1"/>
    <col min="17" max="27" width="11.6640625" style="366" customWidth="1"/>
    <col min="28" max="16384" width="9.1640625" style="366"/>
  </cols>
  <sheetData>
    <row r="2" spans="2:28" ht="22.5" customHeight="1" x14ac:dyDescent="0.15">
      <c r="B2" s="1189" t="s">
        <v>776</v>
      </c>
      <c r="C2" s="1189"/>
      <c r="D2" s="1189"/>
      <c r="E2" s="1190" t="str">
        <f>RCB!B39</f>
        <v>-</v>
      </c>
      <c r="F2" s="1190"/>
      <c r="G2" s="1190"/>
    </row>
    <row r="3" spans="2:28" x14ac:dyDescent="0.15">
      <c r="B3" s="1137" t="s">
        <v>675</v>
      </c>
      <c r="C3" s="1138"/>
      <c r="D3" s="1138"/>
      <c r="E3" s="1138"/>
      <c r="F3" s="1138"/>
      <c r="G3" s="321" t="s">
        <v>31</v>
      </c>
      <c r="H3" s="380" t="s">
        <v>518</v>
      </c>
      <c r="I3" s="380" t="s">
        <v>519</v>
      </c>
      <c r="J3" s="380" t="s">
        <v>520</v>
      </c>
      <c r="K3" s="380" t="s">
        <v>521</v>
      </c>
      <c r="L3" s="380" t="s">
        <v>522</v>
      </c>
      <c r="M3" s="380" t="s">
        <v>523</v>
      </c>
      <c r="N3" s="380" t="s">
        <v>524</v>
      </c>
      <c r="O3" s="380" t="s">
        <v>525</v>
      </c>
      <c r="P3" s="380" t="s">
        <v>526</v>
      </c>
      <c r="Q3" s="380" t="s">
        <v>527</v>
      </c>
      <c r="R3" s="380" t="s">
        <v>528</v>
      </c>
      <c r="S3" s="380" t="s">
        <v>529</v>
      </c>
      <c r="T3" s="380" t="s">
        <v>530</v>
      </c>
      <c r="U3" s="380" t="s">
        <v>531</v>
      </c>
      <c r="V3" s="380" t="s">
        <v>532</v>
      </c>
      <c r="W3" s="380" t="s">
        <v>533</v>
      </c>
      <c r="X3" s="380" t="s">
        <v>534</v>
      </c>
      <c r="Y3" s="380" t="s">
        <v>535</v>
      </c>
      <c r="Z3" s="380" t="s">
        <v>536</v>
      </c>
      <c r="AA3" s="380" t="s">
        <v>537</v>
      </c>
    </row>
    <row r="4" spans="2:28" s="376" customForma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518</v>
      </c>
      <c r="I4" s="179" t="s">
        <v>519</v>
      </c>
      <c r="J4" s="179" t="s">
        <v>520</v>
      </c>
      <c r="K4" s="179" t="s">
        <v>521</v>
      </c>
      <c r="L4" s="179" t="s">
        <v>522</v>
      </c>
      <c r="M4" s="179" t="s">
        <v>523</v>
      </c>
      <c r="N4" s="179" t="s">
        <v>524</v>
      </c>
      <c r="O4" s="179" t="s">
        <v>525</v>
      </c>
      <c r="P4" s="179" t="s">
        <v>526</v>
      </c>
      <c r="Q4" s="179" t="s">
        <v>527</v>
      </c>
      <c r="R4" s="179" t="s">
        <v>528</v>
      </c>
      <c r="S4" s="179" t="s">
        <v>529</v>
      </c>
      <c r="T4" s="179" t="s">
        <v>530</v>
      </c>
      <c r="U4" s="179" t="s">
        <v>531</v>
      </c>
      <c r="V4" s="179" t="s">
        <v>532</v>
      </c>
      <c r="W4" s="179" t="s">
        <v>533</v>
      </c>
      <c r="X4" s="179" t="s">
        <v>534</v>
      </c>
      <c r="Y4" s="179" t="s">
        <v>535</v>
      </c>
      <c r="Z4" s="179" t="s">
        <v>536</v>
      </c>
      <c r="AA4" s="179" t="s">
        <v>537</v>
      </c>
    </row>
    <row r="5" spans="2:28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38"/>
    </row>
    <row r="6" spans="2:28" ht="17" x14ac:dyDescent="0.15">
      <c r="B6" s="175">
        <f>B5+1</f>
        <v>2</v>
      </c>
      <c r="C6" s="180" t="s">
        <v>538</v>
      </c>
      <c r="D6" s="180"/>
      <c r="E6" s="185" t="s">
        <v>362</v>
      </c>
      <c r="F6" s="186" t="s">
        <v>363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  <c r="AB6" s="638"/>
    </row>
    <row r="7" spans="2:28" ht="17" x14ac:dyDescent="0.15">
      <c r="B7" s="1186">
        <f>B6+1</f>
        <v>3</v>
      </c>
      <c r="C7" s="180" t="s">
        <v>441</v>
      </c>
      <c r="D7" s="180"/>
      <c r="E7" s="185"/>
      <c r="F7" s="186" t="s">
        <v>442</v>
      </c>
      <c r="G7" s="190" t="str">
        <f>IF(COUNTA(H7:AA7)=0,"",IF(LARGE(H7:AA7,1)&gt;1,"ERRO",""))</f>
        <v/>
      </c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8"/>
    </row>
    <row r="8" spans="2:28" ht="17" x14ac:dyDescent="0.15">
      <c r="B8" s="1188"/>
      <c r="C8" s="180" t="s">
        <v>443</v>
      </c>
      <c r="D8" s="180"/>
      <c r="E8" s="185" t="s">
        <v>362</v>
      </c>
      <c r="F8" s="186" t="s">
        <v>444</v>
      </c>
      <c r="G8" s="195">
        <f>SUM(H8:AA8)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8" ht="17" x14ac:dyDescent="0.15">
      <c r="B9" s="175">
        <f>B7+1</f>
        <v>4</v>
      </c>
      <c r="C9" s="180" t="s">
        <v>16</v>
      </c>
      <c r="D9" s="180"/>
      <c r="E9" s="185"/>
      <c r="F9" s="186" t="s">
        <v>397</v>
      </c>
      <c r="G9" s="188">
        <f>SUM(H9:AA9)</f>
        <v>0</v>
      </c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38"/>
    </row>
    <row r="10" spans="2:28" x14ac:dyDescent="0.15">
      <c r="B10" s="1186">
        <f>B9+1</f>
        <v>5</v>
      </c>
      <c r="C10" s="180" t="s">
        <v>364</v>
      </c>
      <c r="D10" s="180"/>
      <c r="E10" s="185" t="s">
        <v>365</v>
      </c>
      <c r="F10" s="186"/>
      <c r="G10" s="190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8"/>
    </row>
    <row r="11" spans="2:28" x14ac:dyDescent="0.15">
      <c r="B11" s="1187"/>
      <c r="C11" s="191" t="s">
        <v>366</v>
      </c>
      <c r="D11" s="191"/>
      <c r="E11" s="192" t="s">
        <v>367</v>
      </c>
      <c r="F11" s="186"/>
      <c r="G11" s="190"/>
      <c r="H11" s="639"/>
      <c r="I11" s="639"/>
      <c r="J11" s="639"/>
      <c r="K11" s="639"/>
      <c r="L11" s="639"/>
      <c r="M11" s="639"/>
      <c r="N11" s="639"/>
      <c r="O11" s="639"/>
      <c r="P11" s="639"/>
      <c r="Q11" s="639"/>
      <c r="R11" s="639"/>
      <c r="S11" s="639"/>
      <c r="T11" s="639"/>
      <c r="U11" s="639"/>
      <c r="V11" s="639"/>
      <c r="W11" s="639"/>
      <c r="X11" s="639"/>
      <c r="Y11" s="639"/>
      <c r="Z11" s="639"/>
      <c r="AA11" s="639"/>
      <c r="AB11" s="638"/>
    </row>
    <row r="12" spans="2:28" ht="17" x14ac:dyDescent="0.15">
      <c r="B12" s="1188"/>
      <c r="C12" s="180" t="s">
        <v>368</v>
      </c>
      <c r="D12" s="180"/>
      <c r="E12" s="185" t="s">
        <v>369</v>
      </c>
      <c r="F12" s="186" t="s">
        <v>370</v>
      </c>
      <c r="G12" s="190"/>
      <c r="H12" s="193">
        <f>H10*H11</f>
        <v>0</v>
      </c>
      <c r="I12" s="193">
        <f t="shared" ref="I12:AA12" si="1">I10*I11</f>
        <v>0</v>
      </c>
      <c r="J12" s="193">
        <f t="shared" si="1"/>
        <v>0</v>
      </c>
      <c r="K12" s="193">
        <f t="shared" si="1"/>
        <v>0</v>
      </c>
      <c r="L12" s="193">
        <f t="shared" si="1"/>
        <v>0</v>
      </c>
      <c r="M12" s="193">
        <f t="shared" si="1"/>
        <v>0</v>
      </c>
      <c r="N12" s="193">
        <f t="shared" si="1"/>
        <v>0</v>
      </c>
      <c r="O12" s="193">
        <f t="shared" si="1"/>
        <v>0</v>
      </c>
      <c r="P12" s="193">
        <f t="shared" si="1"/>
        <v>0</v>
      </c>
      <c r="Q12" s="193">
        <f t="shared" si="1"/>
        <v>0</v>
      </c>
      <c r="R12" s="193">
        <f t="shared" si="1"/>
        <v>0</v>
      </c>
      <c r="S12" s="193">
        <f t="shared" si="1"/>
        <v>0</v>
      </c>
      <c r="T12" s="193">
        <f t="shared" si="1"/>
        <v>0</v>
      </c>
      <c r="U12" s="193">
        <f t="shared" si="1"/>
        <v>0</v>
      </c>
      <c r="V12" s="193">
        <f t="shared" si="1"/>
        <v>0</v>
      </c>
      <c r="W12" s="193">
        <f t="shared" si="1"/>
        <v>0</v>
      </c>
      <c r="X12" s="193">
        <f t="shared" si="1"/>
        <v>0</v>
      </c>
      <c r="Y12" s="193">
        <f t="shared" si="1"/>
        <v>0</v>
      </c>
      <c r="Z12" s="193">
        <f t="shared" si="1"/>
        <v>0</v>
      </c>
      <c r="AA12" s="193">
        <f t="shared" si="1"/>
        <v>0</v>
      </c>
    </row>
    <row r="13" spans="2:28" x14ac:dyDescent="0.15">
      <c r="B13" s="1186">
        <f>B10+1</f>
        <v>6</v>
      </c>
      <c r="C13" s="180" t="s">
        <v>694</v>
      </c>
      <c r="D13" s="180"/>
      <c r="E13" s="185" t="s">
        <v>272</v>
      </c>
      <c r="F13" s="186" t="s">
        <v>689</v>
      </c>
      <c r="G13" s="283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  <c r="AB13" s="638"/>
    </row>
    <row r="14" spans="2:28" x14ac:dyDescent="0.15">
      <c r="B14" s="1187"/>
      <c r="C14" s="180" t="s">
        <v>695</v>
      </c>
      <c r="D14" s="180"/>
      <c r="E14" s="181" t="s">
        <v>692</v>
      </c>
      <c r="F14" s="186" t="s">
        <v>690</v>
      </c>
      <c r="G14" s="283">
        <v>22</v>
      </c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  <c r="AB14" s="638"/>
    </row>
    <row r="15" spans="2:28" x14ac:dyDescent="0.15">
      <c r="B15" s="1187"/>
      <c r="C15" s="180" t="s">
        <v>696</v>
      </c>
      <c r="D15" s="180"/>
      <c r="E15" s="181" t="s">
        <v>693</v>
      </c>
      <c r="F15" s="186" t="s">
        <v>691</v>
      </c>
      <c r="G15" s="283">
        <v>3</v>
      </c>
      <c r="H15" s="639"/>
      <c r="I15" s="639"/>
      <c r="J15" s="639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9"/>
      <c r="AA15" s="639"/>
      <c r="AB15" s="638"/>
    </row>
    <row r="16" spans="2:28" ht="17" x14ac:dyDescent="0.15">
      <c r="B16" s="1187"/>
      <c r="C16" s="180" t="s">
        <v>371</v>
      </c>
      <c r="D16" s="180"/>
      <c r="E16" s="185" t="s">
        <v>362</v>
      </c>
      <c r="F16" s="186" t="s">
        <v>372</v>
      </c>
      <c r="G16" s="195">
        <f>SUM(H16:AA16)</f>
        <v>0</v>
      </c>
      <c r="H16" s="194">
        <f>(H8*H9)*((H13*H14*H15)/($G$13*$G$14*$G$15))</f>
        <v>0</v>
      </c>
      <c r="I16" s="194">
        <f t="shared" ref="I16:AA16" si="2">(I8*I9)*((I13*I14*I15)/($G$13*$G$14*$G$15))</f>
        <v>0</v>
      </c>
      <c r="J16" s="194">
        <f t="shared" si="2"/>
        <v>0</v>
      </c>
      <c r="K16" s="194">
        <f t="shared" si="2"/>
        <v>0</v>
      </c>
      <c r="L16" s="194">
        <f t="shared" si="2"/>
        <v>0</v>
      </c>
      <c r="M16" s="194">
        <f t="shared" si="2"/>
        <v>0</v>
      </c>
      <c r="N16" s="194">
        <f t="shared" si="2"/>
        <v>0</v>
      </c>
      <c r="O16" s="194">
        <f t="shared" si="2"/>
        <v>0</v>
      </c>
      <c r="P16" s="194">
        <f t="shared" si="2"/>
        <v>0</v>
      </c>
      <c r="Q16" s="194">
        <f t="shared" si="2"/>
        <v>0</v>
      </c>
      <c r="R16" s="194">
        <f t="shared" si="2"/>
        <v>0</v>
      </c>
      <c r="S16" s="194">
        <f t="shared" si="2"/>
        <v>0</v>
      </c>
      <c r="T16" s="194">
        <f t="shared" si="2"/>
        <v>0</v>
      </c>
      <c r="U16" s="194">
        <f t="shared" si="2"/>
        <v>0</v>
      </c>
      <c r="V16" s="194">
        <f t="shared" si="2"/>
        <v>0</v>
      </c>
      <c r="W16" s="194">
        <f t="shared" si="2"/>
        <v>0</v>
      </c>
      <c r="X16" s="194">
        <f t="shared" si="2"/>
        <v>0</v>
      </c>
      <c r="Y16" s="194">
        <f t="shared" si="2"/>
        <v>0</v>
      </c>
      <c r="Z16" s="194">
        <f t="shared" si="2"/>
        <v>0</v>
      </c>
      <c r="AA16" s="194">
        <f t="shared" si="2"/>
        <v>0</v>
      </c>
    </row>
    <row r="17" spans="2:28" ht="17" x14ac:dyDescent="0.15">
      <c r="B17" s="1188"/>
      <c r="C17" s="180" t="s">
        <v>373</v>
      </c>
      <c r="D17" s="180"/>
      <c r="E17" s="180"/>
      <c r="F17" s="186" t="s">
        <v>374</v>
      </c>
      <c r="G17" s="190" t="str">
        <f>IF(LARGE(H17:AA17,1)&gt;1,"ERRO","")</f>
        <v/>
      </c>
      <c r="H17" s="194">
        <f>IFERROR(H16/(H8*H9),0)</f>
        <v>0</v>
      </c>
      <c r="I17" s="194">
        <f t="shared" ref="I17:AA17" si="3">IFERROR(I16/(I8*I9),0)</f>
        <v>0</v>
      </c>
      <c r="J17" s="194">
        <f t="shared" si="3"/>
        <v>0</v>
      </c>
      <c r="K17" s="194">
        <f t="shared" si="3"/>
        <v>0</v>
      </c>
      <c r="L17" s="194">
        <f t="shared" si="3"/>
        <v>0</v>
      </c>
      <c r="M17" s="194">
        <f t="shared" si="3"/>
        <v>0</v>
      </c>
      <c r="N17" s="194">
        <f t="shared" si="3"/>
        <v>0</v>
      </c>
      <c r="O17" s="194">
        <f t="shared" si="3"/>
        <v>0</v>
      </c>
      <c r="P17" s="194">
        <f t="shared" si="3"/>
        <v>0</v>
      </c>
      <c r="Q17" s="194">
        <f t="shared" si="3"/>
        <v>0</v>
      </c>
      <c r="R17" s="194">
        <f t="shared" si="3"/>
        <v>0</v>
      </c>
      <c r="S17" s="194">
        <f t="shared" si="3"/>
        <v>0</v>
      </c>
      <c r="T17" s="194">
        <f t="shared" si="3"/>
        <v>0</v>
      </c>
      <c r="U17" s="194">
        <f t="shared" si="3"/>
        <v>0</v>
      </c>
      <c r="V17" s="194">
        <f t="shared" si="3"/>
        <v>0</v>
      </c>
      <c r="W17" s="194">
        <f t="shared" si="3"/>
        <v>0</v>
      </c>
      <c r="X17" s="194">
        <f t="shared" si="3"/>
        <v>0</v>
      </c>
      <c r="Y17" s="194">
        <f t="shared" si="3"/>
        <v>0</v>
      </c>
      <c r="Z17" s="194">
        <f t="shared" si="3"/>
        <v>0</v>
      </c>
      <c r="AA17" s="194">
        <f t="shared" si="3"/>
        <v>0</v>
      </c>
    </row>
    <row r="18" spans="2:28" ht="17" x14ac:dyDescent="0.15">
      <c r="B18" s="175">
        <f>B13+1</f>
        <v>7</v>
      </c>
      <c r="C18" s="180" t="s">
        <v>375</v>
      </c>
      <c r="D18" s="180"/>
      <c r="E18" s="185" t="s">
        <v>376</v>
      </c>
      <c r="F18" s="186" t="s">
        <v>377</v>
      </c>
      <c r="G18" s="195">
        <f>SUM(H18:AA18)</f>
        <v>0</v>
      </c>
      <c r="H18" s="193">
        <f>(H8*H9*H12)/1000</f>
        <v>0</v>
      </c>
      <c r="I18" s="193">
        <f t="shared" ref="I18:AA18" si="4">(I8*I9*I12)/1000</f>
        <v>0</v>
      </c>
      <c r="J18" s="193">
        <f t="shared" si="4"/>
        <v>0</v>
      </c>
      <c r="K18" s="193">
        <f t="shared" si="4"/>
        <v>0</v>
      </c>
      <c r="L18" s="193">
        <f t="shared" si="4"/>
        <v>0</v>
      </c>
      <c r="M18" s="193">
        <f t="shared" si="4"/>
        <v>0</v>
      </c>
      <c r="N18" s="193">
        <f t="shared" si="4"/>
        <v>0</v>
      </c>
      <c r="O18" s="193">
        <f t="shared" si="4"/>
        <v>0</v>
      </c>
      <c r="P18" s="193">
        <f t="shared" si="4"/>
        <v>0</v>
      </c>
      <c r="Q18" s="193">
        <f t="shared" si="4"/>
        <v>0</v>
      </c>
      <c r="R18" s="193">
        <f t="shared" si="4"/>
        <v>0</v>
      </c>
      <c r="S18" s="193">
        <f t="shared" si="4"/>
        <v>0</v>
      </c>
      <c r="T18" s="193">
        <f t="shared" si="4"/>
        <v>0</v>
      </c>
      <c r="U18" s="193">
        <f t="shared" si="4"/>
        <v>0</v>
      </c>
      <c r="V18" s="193">
        <f t="shared" si="4"/>
        <v>0</v>
      </c>
      <c r="W18" s="193">
        <f t="shared" si="4"/>
        <v>0</v>
      </c>
      <c r="X18" s="193">
        <f t="shared" si="4"/>
        <v>0</v>
      </c>
      <c r="Y18" s="193">
        <f t="shared" si="4"/>
        <v>0</v>
      </c>
      <c r="Z18" s="193">
        <f t="shared" si="4"/>
        <v>0</v>
      </c>
      <c r="AA18" s="193">
        <f t="shared" si="4"/>
        <v>0</v>
      </c>
    </row>
    <row r="19" spans="2:28" ht="17" x14ac:dyDescent="0.15">
      <c r="B19" s="175">
        <f>B18+1</f>
        <v>8</v>
      </c>
      <c r="C19" s="180" t="s">
        <v>378</v>
      </c>
      <c r="D19" s="180"/>
      <c r="E19" s="181" t="s">
        <v>362</v>
      </c>
      <c r="F19" s="186" t="s">
        <v>379</v>
      </c>
      <c r="G19" s="196">
        <f>SUM(H19:AA19)</f>
        <v>0</v>
      </c>
      <c r="H19" s="197">
        <f>H8*H9*H17</f>
        <v>0</v>
      </c>
      <c r="I19" s="197">
        <f t="shared" ref="I19:AA19" si="5">I8*I9*I17</f>
        <v>0</v>
      </c>
      <c r="J19" s="197">
        <f t="shared" si="5"/>
        <v>0</v>
      </c>
      <c r="K19" s="197">
        <f t="shared" si="5"/>
        <v>0</v>
      </c>
      <c r="L19" s="197">
        <f t="shared" si="5"/>
        <v>0</v>
      </c>
      <c r="M19" s="197">
        <f t="shared" si="5"/>
        <v>0</v>
      </c>
      <c r="N19" s="197">
        <f t="shared" si="5"/>
        <v>0</v>
      </c>
      <c r="O19" s="197">
        <f t="shared" si="5"/>
        <v>0</v>
      </c>
      <c r="P19" s="197">
        <f t="shared" si="5"/>
        <v>0</v>
      </c>
      <c r="Q19" s="197">
        <f t="shared" si="5"/>
        <v>0</v>
      </c>
      <c r="R19" s="197">
        <f t="shared" si="5"/>
        <v>0</v>
      </c>
      <c r="S19" s="197">
        <f t="shared" si="5"/>
        <v>0</v>
      </c>
      <c r="T19" s="197">
        <f t="shared" si="5"/>
        <v>0</v>
      </c>
      <c r="U19" s="197">
        <f t="shared" si="5"/>
        <v>0</v>
      </c>
      <c r="V19" s="197">
        <f t="shared" si="5"/>
        <v>0</v>
      </c>
      <c r="W19" s="197">
        <f t="shared" si="5"/>
        <v>0</v>
      </c>
      <c r="X19" s="197">
        <f t="shared" si="5"/>
        <v>0</v>
      </c>
      <c r="Y19" s="197">
        <f t="shared" si="5"/>
        <v>0</v>
      </c>
      <c r="Z19" s="197">
        <f t="shared" si="5"/>
        <v>0</v>
      </c>
      <c r="AA19" s="197">
        <f t="shared" si="5"/>
        <v>0</v>
      </c>
    </row>
    <row r="21" spans="2:28" x14ac:dyDescent="0.15">
      <c r="B21" s="1137" t="s">
        <v>849</v>
      </c>
      <c r="C21" s="1138"/>
      <c r="D21" s="1138"/>
      <c r="E21" s="1138"/>
      <c r="F21" s="1155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</row>
    <row r="22" spans="2:28" s="376" customFormat="1" x14ac:dyDescent="0.15">
      <c r="B22" s="175"/>
      <c r="C22" s="176"/>
      <c r="D22" s="176"/>
      <c r="E22" s="176"/>
      <c r="F22" s="177"/>
      <c r="G22" s="178" t="s">
        <v>31</v>
      </c>
      <c r="H22" s="179" t="s">
        <v>518</v>
      </c>
      <c r="I22" s="179" t="s">
        <v>519</v>
      </c>
      <c r="J22" s="179" t="s">
        <v>520</v>
      </c>
      <c r="K22" s="179" t="s">
        <v>521</v>
      </c>
      <c r="L22" s="179" t="s">
        <v>522</v>
      </c>
      <c r="M22" s="179" t="s">
        <v>523</v>
      </c>
      <c r="N22" s="179" t="s">
        <v>524</v>
      </c>
      <c r="O22" s="179" t="s">
        <v>525</v>
      </c>
      <c r="P22" s="179" t="s">
        <v>526</v>
      </c>
      <c r="Q22" s="179" t="s">
        <v>527</v>
      </c>
      <c r="R22" s="179" t="s">
        <v>528</v>
      </c>
      <c r="S22" s="179" t="s">
        <v>529</v>
      </c>
      <c r="T22" s="179" t="s">
        <v>530</v>
      </c>
      <c r="U22" s="179" t="s">
        <v>531</v>
      </c>
      <c r="V22" s="179" t="s">
        <v>532</v>
      </c>
      <c r="W22" s="179" t="s">
        <v>533</v>
      </c>
      <c r="X22" s="179" t="s">
        <v>534</v>
      </c>
      <c r="Y22" s="179" t="s">
        <v>535</v>
      </c>
      <c r="Z22" s="179" t="s">
        <v>536</v>
      </c>
      <c r="AA22" s="179" t="s">
        <v>537</v>
      </c>
    </row>
    <row r="23" spans="2:28" x14ac:dyDescent="0.15">
      <c r="B23" s="175">
        <f>B19+1</f>
        <v>9</v>
      </c>
      <c r="C23" s="180" t="s">
        <v>352</v>
      </c>
      <c r="D23" s="180"/>
      <c r="E23" s="181"/>
      <c r="F23" s="182"/>
      <c r="G23" s="183"/>
      <c r="H23" s="719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  <c r="T23" s="618"/>
      <c r="U23" s="618"/>
      <c r="V23" s="618"/>
      <c r="W23" s="618"/>
      <c r="X23" s="618"/>
      <c r="Y23" s="618"/>
      <c r="Z23" s="618"/>
      <c r="AA23" s="618"/>
      <c r="AB23" s="638"/>
    </row>
    <row r="24" spans="2:28" ht="17" x14ac:dyDescent="0.15">
      <c r="B24" s="175">
        <f>B23+1</f>
        <v>10</v>
      </c>
      <c r="C24" s="180" t="s">
        <v>538</v>
      </c>
      <c r="D24" s="180"/>
      <c r="E24" s="185" t="s">
        <v>362</v>
      </c>
      <c r="F24" s="186" t="s">
        <v>384</v>
      </c>
      <c r="G24" s="195">
        <f>SUM(H24:AA24)</f>
        <v>0</v>
      </c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9"/>
      <c r="AA24" s="639"/>
      <c r="AB24" s="638"/>
    </row>
    <row r="25" spans="2:28" ht="17" x14ac:dyDescent="0.15">
      <c r="B25" s="1186">
        <f>B24+1</f>
        <v>11</v>
      </c>
      <c r="C25" s="180" t="s">
        <v>441</v>
      </c>
      <c r="D25" s="180"/>
      <c r="E25" s="185"/>
      <c r="F25" s="186" t="s">
        <v>446</v>
      </c>
      <c r="G25" s="190" t="str">
        <f>IF(COUNTA(H25:AA25)=0,"",IF(LARGE(H25:AA25,1)&gt;1,"ERRO",""))</f>
        <v/>
      </c>
      <c r="H25" s="639"/>
      <c r="I25" s="639"/>
      <c r="J25" s="639"/>
      <c r="K25" s="639"/>
      <c r="L25" s="639"/>
      <c r="M25" s="639"/>
      <c r="N25" s="639"/>
      <c r="O25" s="639"/>
      <c r="P25" s="639"/>
      <c r="Q25" s="639"/>
      <c r="R25" s="639"/>
      <c r="S25" s="639"/>
      <c r="T25" s="639"/>
      <c r="U25" s="639"/>
      <c r="V25" s="639"/>
      <c r="W25" s="639"/>
      <c r="X25" s="639"/>
      <c r="Y25" s="639"/>
      <c r="Z25" s="639"/>
      <c r="AA25" s="639"/>
      <c r="AB25" s="638"/>
    </row>
    <row r="26" spans="2:28" ht="17" x14ac:dyDescent="0.15">
      <c r="B26" s="1188"/>
      <c r="C26" s="180" t="s">
        <v>443</v>
      </c>
      <c r="D26" s="180"/>
      <c r="E26" s="185" t="s">
        <v>362</v>
      </c>
      <c r="F26" s="186" t="s">
        <v>447</v>
      </c>
      <c r="G26" s="195">
        <f>SUM(H26:AA26)</f>
        <v>0</v>
      </c>
      <c r="H26" s="189">
        <f>H24*H25</f>
        <v>0</v>
      </c>
      <c r="I26" s="189">
        <f t="shared" ref="I26:AA26" si="6">I24*I25</f>
        <v>0</v>
      </c>
      <c r="J26" s="189">
        <f t="shared" si="6"/>
        <v>0</v>
      </c>
      <c r="K26" s="189">
        <f t="shared" si="6"/>
        <v>0</v>
      </c>
      <c r="L26" s="189">
        <f t="shared" si="6"/>
        <v>0</v>
      </c>
      <c r="M26" s="189">
        <f t="shared" si="6"/>
        <v>0</v>
      </c>
      <c r="N26" s="189">
        <f t="shared" si="6"/>
        <v>0</v>
      </c>
      <c r="O26" s="189">
        <f t="shared" si="6"/>
        <v>0</v>
      </c>
      <c r="P26" s="189">
        <f t="shared" si="6"/>
        <v>0</v>
      </c>
      <c r="Q26" s="189">
        <f t="shared" si="6"/>
        <v>0</v>
      </c>
      <c r="R26" s="189">
        <f t="shared" si="6"/>
        <v>0</v>
      </c>
      <c r="S26" s="189">
        <f t="shared" si="6"/>
        <v>0</v>
      </c>
      <c r="T26" s="189">
        <f t="shared" si="6"/>
        <v>0</v>
      </c>
      <c r="U26" s="189">
        <f t="shared" si="6"/>
        <v>0</v>
      </c>
      <c r="V26" s="189">
        <f t="shared" si="6"/>
        <v>0</v>
      </c>
      <c r="W26" s="189">
        <f t="shared" si="6"/>
        <v>0</v>
      </c>
      <c r="X26" s="189">
        <f t="shared" si="6"/>
        <v>0</v>
      </c>
      <c r="Y26" s="189">
        <f t="shared" si="6"/>
        <v>0</v>
      </c>
      <c r="Z26" s="189">
        <f t="shared" si="6"/>
        <v>0</v>
      </c>
      <c r="AA26" s="189">
        <f t="shared" si="6"/>
        <v>0</v>
      </c>
    </row>
    <row r="27" spans="2:28" ht="17" x14ac:dyDescent="0.15">
      <c r="B27" s="175">
        <f>B25+1</f>
        <v>12</v>
      </c>
      <c r="C27" s="180" t="s">
        <v>16</v>
      </c>
      <c r="D27" s="180"/>
      <c r="E27" s="185"/>
      <c r="F27" s="186" t="s">
        <v>399</v>
      </c>
      <c r="G27" s="188">
        <f>SUM(H27:AA27)</f>
        <v>0</v>
      </c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38"/>
    </row>
    <row r="28" spans="2:28" x14ac:dyDescent="0.15">
      <c r="B28" s="1186">
        <f>B27+1</f>
        <v>13</v>
      </c>
      <c r="C28" s="180" t="s">
        <v>364</v>
      </c>
      <c r="D28" s="180"/>
      <c r="E28" s="185" t="s">
        <v>365</v>
      </c>
      <c r="F28" s="186"/>
      <c r="G28" s="190"/>
      <c r="H28" s="639"/>
      <c r="I28" s="639"/>
      <c r="J28" s="639"/>
      <c r="K28" s="639"/>
      <c r="L28" s="639"/>
      <c r="M28" s="639"/>
      <c r="N28" s="639"/>
      <c r="O28" s="639"/>
      <c r="P28" s="639"/>
      <c r="Q28" s="639"/>
      <c r="R28" s="639"/>
      <c r="S28" s="639"/>
      <c r="T28" s="639"/>
      <c r="U28" s="639"/>
      <c r="V28" s="639"/>
      <c r="W28" s="639"/>
      <c r="X28" s="639"/>
      <c r="Y28" s="639"/>
      <c r="Z28" s="639"/>
      <c r="AA28" s="639"/>
      <c r="AB28" s="638"/>
    </row>
    <row r="29" spans="2:28" x14ac:dyDescent="0.15">
      <c r="B29" s="1187"/>
      <c r="C29" s="191" t="s">
        <v>366</v>
      </c>
      <c r="D29" s="191"/>
      <c r="E29" s="192" t="s">
        <v>367</v>
      </c>
      <c r="F29" s="186"/>
      <c r="G29" s="190"/>
      <c r="H29" s="639"/>
      <c r="I29" s="639"/>
      <c r="J29" s="639"/>
      <c r="K29" s="639"/>
      <c r="L29" s="639"/>
      <c r="M29" s="639"/>
      <c r="N29" s="639"/>
      <c r="O29" s="639"/>
      <c r="P29" s="639"/>
      <c r="Q29" s="639"/>
      <c r="R29" s="639"/>
      <c r="S29" s="639"/>
      <c r="T29" s="639"/>
      <c r="U29" s="639"/>
      <c r="V29" s="639"/>
      <c r="W29" s="639"/>
      <c r="X29" s="639"/>
      <c r="Y29" s="639"/>
      <c r="Z29" s="639"/>
      <c r="AA29" s="639"/>
      <c r="AB29" s="638"/>
    </row>
    <row r="30" spans="2:28" ht="17" x14ac:dyDescent="0.15">
      <c r="B30" s="1188"/>
      <c r="C30" s="180" t="s">
        <v>368</v>
      </c>
      <c r="D30" s="180"/>
      <c r="E30" s="185" t="s">
        <v>369</v>
      </c>
      <c r="F30" s="186" t="s">
        <v>385</v>
      </c>
      <c r="G30" s="190"/>
      <c r="H30" s="193">
        <f>H28*H29</f>
        <v>0</v>
      </c>
      <c r="I30" s="193">
        <f t="shared" ref="I30:AA30" si="7">I28*I29</f>
        <v>0</v>
      </c>
      <c r="J30" s="193">
        <f t="shared" si="7"/>
        <v>0</v>
      </c>
      <c r="K30" s="193">
        <f t="shared" si="7"/>
        <v>0</v>
      </c>
      <c r="L30" s="193">
        <f t="shared" si="7"/>
        <v>0</v>
      </c>
      <c r="M30" s="193">
        <f t="shared" si="7"/>
        <v>0</v>
      </c>
      <c r="N30" s="193">
        <f t="shared" si="7"/>
        <v>0</v>
      </c>
      <c r="O30" s="193">
        <f t="shared" si="7"/>
        <v>0</v>
      </c>
      <c r="P30" s="193">
        <f t="shared" si="7"/>
        <v>0</v>
      </c>
      <c r="Q30" s="193">
        <f t="shared" si="7"/>
        <v>0</v>
      </c>
      <c r="R30" s="193">
        <f t="shared" si="7"/>
        <v>0</v>
      </c>
      <c r="S30" s="193">
        <f t="shared" si="7"/>
        <v>0</v>
      </c>
      <c r="T30" s="193">
        <f t="shared" si="7"/>
        <v>0</v>
      </c>
      <c r="U30" s="193">
        <f t="shared" si="7"/>
        <v>0</v>
      </c>
      <c r="V30" s="193">
        <f t="shared" si="7"/>
        <v>0</v>
      </c>
      <c r="W30" s="193">
        <f t="shared" si="7"/>
        <v>0</v>
      </c>
      <c r="X30" s="193">
        <f t="shared" si="7"/>
        <v>0</v>
      </c>
      <c r="Y30" s="193">
        <f t="shared" si="7"/>
        <v>0</v>
      </c>
      <c r="Z30" s="193">
        <f t="shared" si="7"/>
        <v>0</v>
      </c>
      <c r="AA30" s="193">
        <f t="shared" si="7"/>
        <v>0</v>
      </c>
    </row>
    <row r="31" spans="2:28" x14ac:dyDescent="0.15">
      <c r="B31" s="1186">
        <f>B28+1</f>
        <v>14</v>
      </c>
      <c r="C31" s="180" t="s">
        <v>694</v>
      </c>
      <c r="D31" s="180"/>
      <c r="E31" s="185" t="s">
        <v>272</v>
      </c>
      <c r="F31" s="186" t="s">
        <v>689</v>
      </c>
      <c r="G31" s="283">
        <v>12</v>
      </c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38"/>
    </row>
    <row r="32" spans="2:28" x14ac:dyDescent="0.15">
      <c r="B32" s="1187"/>
      <c r="C32" s="180" t="s">
        <v>695</v>
      </c>
      <c r="D32" s="180"/>
      <c r="E32" s="181" t="s">
        <v>692</v>
      </c>
      <c r="F32" s="186" t="s">
        <v>690</v>
      </c>
      <c r="G32" s="283">
        <v>22</v>
      </c>
      <c r="H32" s="639"/>
      <c r="I32" s="639"/>
      <c r="J32" s="639"/>
      <c r="K32" s="639"/>
      <c r="L32" s="639"/>
      <c r="M32" s="639"/>
      <c r="N32" s="639"/>
      <c r="O32" s="639"/>
      <c r="P32" s="639"/>
      <c r="Q32" s="639"/>
      <c r="R32" s="639"/>
      <c r="S32" s="639"/>
      <c r="T32" s="639"/>
      <c r="U32" s="639"/>
      <c r="V32" s="639"/>
      <c r="W32" s="639"/>
      <c r="X32" s="639"/>
      <c r="Y32" s="639"/>
      <c r="Z32" s="639"/>
      <c r="AA32" s="639"/>
      <c r="AB32" s="638"/>
    </row>
    <row r="33" spans="2:28" x14ac:dyDescent="0.15">
      <c r="B33" s="1187"/>
      <c r="C33" s="180" t="s">
        <v>696</v>
      </c>
      <c r="D33" s="180"/>
      <c r="E33" s="181" t="s">
        <v>693</v>
      </c>
      <c r="F33" s="186" t="s">
        <v>691</v>
      </c>
      <c r="G33" s="283">
        <v>3</v>
      </c>
      <c r="H33" s="639"/>
      <c r="I33" s="639"/>
      <c r="J33" s="639"/>
      <c r="K33" s="639"/>
      <c r="L33" s="639"/>
      <c r="M33" s="639"/>
      <c r="N33" s="639"/>
      <c r="O33" s="639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39"/>
      <c r="AA33" s="639"/>
      <c r="AB33" s="638"/>
    </row>
    <row r="34" spans="2:28" ht="17" x14ac:dyDescent="0.15">
      <c r="B34" s="1187"/>
      <c r="C34" s="180" t="s">
        <v>371</v>
      </c>
      <c r="D34" s="180"/>
      <c r="E34" s="185" t="s">
        <v>362</v>
      </c>
      <c r="F34" s="186" t="s">
        <v>386</v>
      </c>
      <c r="G34" s="195">
        <f>SUM(H34:AA34)</f>
        <v>0</v>
      </c>
      <c r="H34" s="194">
        <f>(H26*H27)*((H31*H32*H33)/($G$31*$G$32*$G$33))</f>
        <v>0</v>
      </c>
      <c r="I34" s="194">
        <f t="shared" ref="I34:AA34" si="8">(I26*I27)*((I31*I32*I33)/($G$31*$G$32*$G$33))</f>
        <v>0</v>
      </c>
      <c r="J34" s="194">
        <f t="shared" si="8"/>
        <v>0</v>
      </c>
      <c r="K34" s="194">
        <f t="shared" si="8"/>
        <v>0</v>
      </c>
      <c r="L34" s="194">
        <f t="shared" si="8"/>
        <v>0</v>
      </c>
      <c r="M34" s="194">
        <f t="shared" si="8"/>
        <v>0</v>
      </c>
      <c r="N34" s="194">
        <f t="shared" si="8"/>
        <v>0</v>
      </c>
      <c r="O34" s="194">
        <f t="shared" si="8"/>
        <v>0</v>
      </c>
      <c r="P34" s="194">
        <f t="shared" si="8"/>
        <v>0</v>
      </c>
      <c r="Q34" s="194">
        <f t="shared" si="8"/>
        <v>0</v>
      </c>
      <c r="R34" s="194">
        <f t="shared" si="8"/>
        <v>0</v>
      </c>
      <c r="S34" s="194">
        <f t="shared" si="8"/>
        <v>0</v>
      </c>
      <c r="T34" s="194">
        <f t="shared" si="8"/>
        <v>0</v>
      </c>
      <c r="U34" s="194">
        <f t="shared" si="8"/>
        <v>0</v>
      </c>
      <c r="V34" s="194">
        <f t="shared" si="8"/>
        <v>0</v>
      </c>
      <c r="W34" s="194">
        <f t="shared" si="8"/>
        <v>0</v>
      </c>
      <c r="X34" s="194">
        <f t="shared" si="8"/>
        <v>0</v>
      </c>
      <c r="Y34" s="194">
        <f t="shared" si="8"/>
        <v>0</v>
      </c>
      <c r="Z34" s="194">
        <f t="shared" si="8"/>
        <v>0</v>
      </c>
      <c r="AA34" s="194">
        <f t="shared" si="8"/>
        <v>0</v>
      </c>
    </row>
    <row r="35" spans="2:28" ht="17" x14ac:dyDescent="0.15">
      <c r="B35" s="1188"/>
      <c r="C35" s="180" t="s">
        <v>373</v>
      </c>
      <c r="D35" s="180"/>
      <c r="E35" s="180"/>
      <c r="F35" s="186" t="s">
        <v>387</v>
      </c>
      <c r="G35" s="190" t="str">
        <f>IF(LARGE(H35:AA35,1)&gt;1,"ERRO","")</f>
        <v/>
      </c>
      <c r="H35" s="194">
        <f>IFERROR(H34/(H26*H27),0)</f>
        <v>0</v>
      </c>
      <c r="I35" s="194">
        <f t="shared" ref="I35:AA35" si="9">IFERROR(I34/(I26*I27),0)</f>
        <v>0</v>
      </c>
      <c r="J35" s="194">
        <f t="shared" si="9"/>
        <v>0</v>
      </c>
      <c r="K35" s="194">
        <f t="shared" si="9"/>
        <v>0</v>
      </c>
      <c r="L35" s="194">
        <f t="shared" si="9"/>
        <v>0</v>
      </c>
      <c r="M35" s="194">
        <f t="shared" si="9"/>
        <v>0</v>
      </c>
      <c r="N35" s="194">
        <f t="shared" si="9"/>
        <v>0</v>
      </c>
      <c r="O35" s="194">
        <f t="shared" si="9"/>
        <v>0</v>
      </c>
      <c r="P35" s="194">
        <f t="shared" si="9"/>
        <v>0</v>
      </c>
      <c r="Q35" s="194">
        <f t="shared" si="9"/>
        <v>0</v>
      </c>
      <c r="R35" s="194">
        <f t="shared" si="9"/>
        <v>0</v>
      </c>
      <c r="S35" s="194">
        <f t="shared" si="9"/>
        <v>0</v>
      </c>
      <c r="T35" s="194">
        <f t="shared" si="9"/>
        <v>0</v>
      </c>
      <c r="U35" s="194">
        <f t="shared" si="9"/>
        <v>0</v>
      </c>
      <c r="V35" s="194">
        <f t="shared" si="9"/>
        <v>0</v>
      </c>
      <c r="W35" s="194">
        <f t="shared" si="9"/>
        <v>0</v>
      </c>
      <c r="X35" s="194">
        <f t="shared" si="9"/>
        <v>0</v>
      </c>
      <c r="Y35" s="194">
        <f t="shared" si="9"/>
        <v>0</v>
      </c>
      <c r="Z35" s="194">
        <f t="shared" si="9"/>
        <v>0</v>
      </c>
      <c r="AA35" s="194">
        <f t="shared" si="9"/>
        <v>0</v>
      </c>
    </row>
    <row r="36" spans="2:28" ht="17" x14ac:dyDescent="0.15">
      <c r="B36" s="175">
        <f>B31+1</f>
        <v>15</v>
      </c>
      <c r="C36" s="180" t="s">
        <v>375</v>
      </c>
      <c r="D36" s="180"/>
      <c r="E36" s="185" t="s">
        <v>376</v>
      </c>
      <c r="F36" s="186" t="s">
        <v>388</v>
      </c>
      <c r="G36" s="195">
        <f>SUM(H36:AA36)</f>
        <v>0</v>
      </c>
      <c r="H36" s="193">
        <f>(H26*H27*H30)/1000</f>
        <v>0</v>
      </c>
      <c r="I36" s="193">
        <f t="shared" ref="I36:AA36" si="10">(I26*I27*I30)/1000</f>
        <v>0</v>
      </c>
      <c r="J36" s="193">
        <f t="shared" si="10"/>
        <v>0</v>
      </c>
      <c r="K36" s="193">
        <f t="shared" si="10"/>
        <v>0</v>
      </c>
      <c r="L36" s="193">
        <f t="shared" si="10"/>
        <v>0</v>
      </c>
      <c r="M36" s="193">
        <f t="shared" si="10"/>
        <v>0</v>
      </c>
      <c r="N36" s="193">
        <f t="shared" si="10"/>
        <v>0</v>
      </c>
      <c r="O36" s="193">
        <f t="shared" si="10"/>
        <v>0</v>
      </c>
      <c r="P36" s="193">
        <f t="shared" si="10"/>
        <v>0</v>
      </c>
      <c r="Q36" s="193">
        <f t="shared" si="10"/>
        <v>0</v>
      </c>
      <c r="R36" s="193">
        <f t="shared" si="10"/>
        <v>0</v>
      </c>
      <c r="S36" s="193">
        <f t="shared" si="10"/>
        <v>0</v>
      </c>
      <c r="T36" s="193">
        <f t="shared" si="10"/>
        <v>0</v>
      </c>
      <c r="U36" s="193">
        <f t="shared" si="10"/>
        <v>0</v>
      </c>
      <c r="V36" s="193">
        <f t="shared" si="10"/>
        <v>0</v>
      </c>
      <c r="W36" s="193">
        <f t="shared" si="10"/>
        <v>0</v>
      </c>
      <c r="X36" s="193">
        <f t="shared" si="10"/>
        <v>0</v>
      </c>
      <c r="Y36" s="193">
        <f t="shared" si="10"/>
        <v>0</v>
      </c>
      <c r="Z36" s="193">
        <f t="shared" si="10"/>
        <v>0</v>
      </c>
      <c r="AA36" s="193">
        <f t="shared" si="10"/>
        <v>0</v>
      </c>
    </row>
    <row r="37" spans="2:28" ht="17" x14ac:dyDescent="0.15">
      <c r="B37" s="175">
        <f>B36+1</f>
        <v>16</v>
      </c>
      <c r="C37" s="180" t="s">
        <v>378</v>
      </c>
      <c r="D37" s="180"/>
      <c r="E37" s="181" t="s">
        <v>362</v>
      </c>
      <c r="F37" s="186" t="s">
        <v>389</v>
      </c>
      <c r="G37" s="196">
        <f>SUM(H37:AA37)</f>
        <v>0</v>
      </c>
      <c r="H37" s="197">
        <f>H26*H27*H35</f>
        <v>0</v>
      </c>
      <c r="I37" s="197">
        <f t="shared" ref="I37:AA37" si="11">I26*I27*I35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9" spans="2:28" x14ac:dyDescent="0.15">
      <c r="B39" s="1173" t="s">
        <v>850</v>
      </c>
      <c r="C39" s="1173"/>
      <c r="D39" s="1173"/>
      <c r="E39" s="1173"/>
      <c r="F39" s="1173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</row>
    <row r="40" spans="2:28" s="376" customFormat="1" x14ac:dyDescent="0.15">
      <c r="B40" s="175"/>
      <c r="C40" s="200"/>
      <c r="D40" s="200"/>
      <c r="E40" s="200"/>
      <c r="F40" s="198"/>
      <c r="G40" s="178" t="s">
        <v>31</v>
      </c>
      <c r="H40" s="179" t="s">
        <v>518</v>
      </c>
      <c r="I40" s="179" t="s">
        <v>519</v>
      </c>
      <c r="J40" s="179" t="s">
        <v>520</v>
      </c>
      <c r="K40" s="179" t="s">
        <v>521</v>
      </c>
      <c r="L40" s="179" t="s">
        <v>522</v>
      </c>
      <c r="M40" s="179" t="s">
        <v>523</v>
      </c>
      <c r="N40" s="179" t="s">
        <v>524</v>
      </c>
      <c r="O40" s="179" t="s">
        <v>525</v>
      </c>
      <c r="P40" s="179" t="s">
        <v>526</v>
      </c>
      <c r="Q40" s="179" t="s">
        <v>527</v>
      </c>
      <c r="R40" s="179" t="s">
        <v>528</v>
      </c>
      <c r="S40" s="179" t="s">
        <v>529</v>
      </c>
      <c r="T40" s="179" t="s">
        <v>530</v>
      </c>
      <c r="U40" s="179" t="s">
        <v>531</v>
      </c>
      <c r="V40" s="179" t="s">
        <v>532</v>
      </c>
      <c r="W40" s="179" t="s">
        <v>533</v>
      </c>
      <c r="X40" s="179" t="s">
        <v>534</v>
      </c>
      <c r="Y40" s="179" t="s">
        <v>535</v>
      </c>
      <c r="Z40" s="179" t="s">
        <v>536</v>
      </c>
      <c r="AA40" s="179" t="s">
        <v>537</v>
      </c>
    </row>
    <row r="41" spans="2:28" ht="17" x14ac:dyDescent="0.15">
      <c r="B41" s="175">
        <f>B37+1</f>
        <v>17</v>
      </c>
      <c r="C41" s="201" t="s">
        <v>211</v>
      </c>
      <c r="D41" s="201"/>
      <c r="E41" s="202" t="s">
        <v>362</v>
      </c>
      <c r="F41" s="186" t="s">
        <v>390</v>
      </c>
      <c r="G41" s="196">
        <f>SUM(H41:AA41)</f>
        <v>0</v>
      </c>
      <c r="H41" s="193">
        <f>H19-H37</f>
        <v>0</v>
      </c>
      <c r="I41" s="193">
        <f t="shared" ref="I41:AA41" si="12">I19-I37</f>
        <v>0</v>
      </c>
      <c r="J41" s="193">
        <f t="shared" si="12"/>
        <v>0</v>
      </c>
      <c r="K41" s="193">
        <f t="shared" si="12"/>
        <v>0</v>
      </c>
      <c r="L41" s="193">
        <f t="shared" si="12"/>
        <v>0</v>
      </c>
      <c r="M41" s="193">
        <f t="shared" si="12"/>
        <v>0</v>
      </c>
      <c r="N41" s="193">
        <f t="shared" si="12"/>
        <v>0</v>
      </c>
      <c r="O41" s="193">
        <f t="shared" si="12"/>
        <v>0</v>
      </c>
      <c r="P41" s="193">
        <f t="shared" si="12"/>
        <v>0</v>
      </c>
      <c r="Q41" s="193">
        <f t="shared" si="12"/>
        <v>0</v>
      </c>
      <c r="R41" s="193">
        <f t="shared" si="12"/>
        <v>0</v>
      </c>
      <c r="S41" s="193">
        <f t="shared" si="12"/>
        <v>0</v>
      </c>
      <c r="T41" s="193">
        <f t="shared" si="12"/>
        <v>0</v>
      </c>
      <c r="U41" s="193">
        <f t="shared" si="12"/>
        <v>0</v>
      </c>
      <c r="V41" s="193">
        <f t="shared" si="12"/>
        <v>0</v>
      </c>
      <c r="W41" s="193">
        <f t="shared" si="12"/>
        <v>0</v>
      </c>
      <c r="X41" s="193">
        <f t="shared" si="12"/>
        <v>0</v>
      </c>
      <c r="Y41" s="193">
        <f t="shared" si="12"/>
        <v>0</v>
      </c>
      <c r="Z41" s="193">
        <f t="shared" si="12"/>
        <v>0</v>
      </c>
      <c r="AA41" s="193">
        <f t="shared" si="12"/>
        <v>0</v>
      </c>
    </row>
    <row r="42" spans="2:28" ht="17" x14ac:dyDescent="0.15">
      <c r="B42" s="175">
        <f>B41+1</f>
        <v>18</v>
      </c>
      <c r="C42" s="203" t="s">
        <v>391</v>
      </c>
      <c r="D42" s="204">
        <f>Apoio!I39</f>
        <v>0</v>
      </c>
      <c r="E42" s="192" t="s">
        <v>3</v>
      </c>
      <c r="F42" s="186" t="s">
        <v>392</v>
      </c>
      <c r="G42" s="205">
        <f>IF(G19=0,0,G41/G19)</f>
        <v>0</v>
      </c>
      <c r="H42" s="206">
        <f>IFERROR(H41/H19,0)</f>
        <v>0</v>
      </c>
      <c r="I42" s="206">
        <f t="shared" ref="I42:AA42" si="13">IFERROR(I41/I19,0)</f>
        <v>0</v>
      </c>
      <c r="J42" s="206">
        <f t="shared" si="13"/>
        <v>0</v>
      </c>
      <c r="K42" s="206">
        <f t="shared" si="13"/>
        <v>0</v>
      </c>
      <c r="L42" s="206">
        <f t="shared" si="13"/>
        <v>0</v>
      </c>
      <c r="M42" s="206">
        <f t="shared" si="13"/>
        <v>0</v>
      </c>
      <c r="N42" s="206">
        <f t="shared" si="13"/>
        <v>0</v>
      </c>
      <c r="O42" s="206">
        <f t="shared" si="13"/>
        <v>0</v>
      </c>
      <c r="P42" s="206">
        <f t="shared" si="13"/>
        <v>0</v>
      </c>
      <c r="Q42" s="206">
        <f t="shared" si="13"/>
        <v>0</v>
      </c>
      <c r="R42" s="206">
        <f t="shared" si="13"/>
        <v>0</v>
      </c>
      <c r="S42" s="206">
        <f t="shared" si="13"/>
        <v>0</v>
      </c>
      <c r="T42" s="206">
        <f t="shared" si="13"/>
        <v>0</v>
      </c>
      <c r="U42" s="206">
        <f t="shared" si="13"/>
        <v>0</v>
      </c>
      <c r="V42" s="206">
        <f t="shared" si="13"/>
        <v>0</v>
      </c>
      <c r="W42" s="206">
        <f t="shared" si="13"/>
        <v>0</v>
      </c>
      <c r="X42" s="206">
        <f t="shared" si="13"/>
        <v>0</v>
      </c>
      <c r="Y42" s="206">
        <f t="shared" si="13"/>
        <v>0</v>
      </c>
      <c r="Z42" s="206">
        <f t="shared" si="13"/>
        <v>0</v>
      </c>
      <c r="AA42" s="206">
        <f t="shared" si="13"/>
        <v>0</v>
      </c>
    </row>
    <row r="43" spans="2:28" ht="17" x14ac:dyDescent="0.15">
      <c r="B43" s="175">
        <f>B42+1</f>
        <v>19</v>
      </c>
      <c r="C43" s="201" t="s">
        <v>210</v>
      </c>
      <c r="D43" s="201"/>
      <c r="E43" s="202" t="s">
        <v>376</v>
      </c>
      <c r="F43" s="186" t="s">
        <v>393</v>
      </c>
      <c r="G43" s="196">
        <f>SUM(H43:AA43)</f>
        <v>0</v>
      </c>
      <c r="H43" s="193">
        <f>H18-H36</f>
        <v>0</v>
      </c>
      <c r="I43" s="193">
        <f t="shared" ref="I43:AA43" si="14">I18-I36</f>
        <v>0</v>
      </c>
      <c r="J43" s="193">
        <f t="shared" si="14"/>
        <v>0</v>
      </c>
      <c r="K43" s="193">
        <f t="shared" si="14"/>
        <v>0</v>
      </c>
      <c r="L43" s="193">
        <f t="shared" si="14"/>
        <v>0</v>
      </c>
      <c r="M43" s="193">
        <f t="shared" si="14"/>
        <v>0</v>
      </c>
      <c r="N43" s="193">
        <f t="shared" si="14"/>
        <v>0</v>
      </c>
      <c r="O43" s="193">
        <f t="shared" si="14"/>
        <v>0</v>
      </c>
      <c r="P43" s="193">
        <f t="shared" si="14"/>
        <v>0</v>
      </c>
      <c r="Q43" s="193">
        <f t="shared" si="14"/>
        <v>0</v>
      </c>
      <c r="R43" s="193">
        <f t="shared" si="14"/>
        <v>0</v>
      </c>
      <c r="S43" s="193">
        <f t="shared" si="14"/>
        <v>0</v>
      </c>
      <c r="T43" s="193">
        <f t="shared" si="14"/>
        <v>0</v>
      </c>
      <c r="U43" s="193">
        <f t="shared" si="14"/>
        <v>0</v>
      </c>
      <c r="V43" s="193">
        <f t="shared" si="14"/>
        <v>0</v>
      </c>
      <c r="W43" s="193">
        <f t="shared" si="14"/>
        <v>0</v>
      </c>
      <c r="X43" s="193">
        <f t="shared" si="14"/>
        <v>0</v>
      </c>
      <c r="Y43" s="193">
        <f t="shared" si="14"/>
        <v>0</v>
      </c>
      <c r="Z43" s="193">
        <f t="shared" si="14"/>
        <v>0</v>
      </c>
      <c r="AA43" s="193">
        <f t="shared" si="14"/>
        <v>0</v>
      </c>
    </row>
    <row r="44" spans="2:28" ht="17" x14ac:dyDescent="0.15">
      <c r="B44" s="175">
        <f>B43+1</f>
        <v>20</v>
      </c>
      <c r="C44" s="203" t="s">
        <v>394</v>
      </c>
      <c r="D44" s="204">
        <f>Apoio!I38</f>
        <v>0</v>
      </c>
      <c r="E44" s="192" t="s">
        <v>3</v>
      </c>
      <c r="F44" s="186" t="s">
        <v>395</v>
      </c>
      <c r="G44" s="205">
        <f>IF(G18=0,0,G43/G18)</f>
        <v>0</v>
      </c>
      <c r="H44" s="206">
        <f>IFERROR(H43/H18,0)</f>
        <v>0</v>
      </c>
      <c r="I44" s="206">
        <f t="shared" ref="I44:AA44" si="15">IFERROR(I43/I18,0)</f>
        <v>0</v>
      </c>
      <c r="J44" s="206">
        <f t="shared" si="15"/>
        <v>0</v>
      </c>
      <c r="K44" s="206">
        <f t="shared" si="15"/>
        <v>0</v>
      </c>
      <c r="L44" s="206">
        <f t="shared" si="15"/>
        <v>0</v>
      </c>
      <c r="M44" s="206">
        <f t="shared" si="15"/>
        <v>0</v>
      </c>
      <c r="N44" s="206">
        <f t="shared" si="15"/>
        <v>0</v>
      </c>
      <c r="O44" s="206">
        <f t="shared" si="15"/>
        <v>0</v>
      </c>
      <c r="P44" s="206">
        <f t="shared" si="15"/>
        <v>0</v>
      </c>
      <c r="Q44" s="206">
        <f t="shared" si="15"/>
        <v>0</v>
      </c>
      <c r="R44" s="206">
        <f t="shared" si="15"/>
        <v>0</v>
      </c>
      <c r="S44" s="206">
        <f t="shared" si="15"/>
        <v>0</v>
      </c>
      <c r="T44" s="206">
        <f t="shared" si="15"/>
        <v>0</v>
      </c>
      <c r="U44" s="206">
        <f t="shared" si="15"/>
        <v>0</v>
      </c>
      <c r="V44" s="206">
        <f t="shared" si="15"/>
        <v>0</v>
      </c>
      <c r="W44" s="206">
        <f t="shared" si="15"/>
        <v>0</v>
      </c>
      <c r="X44" s="206">
        <f t="shared" si="15"/>
        <v>0</v>
      </c>
      <c r="Y44" s="206">
        <f t="shared" si="15"/>
        <v>0</v>
      </c>
      <c r="Z44" s="206">
        <f t="shared" si="15"/>
        <v>0</v>
      </c>
      <c r="AA44" s="206">
        <f t="shared" si="15"/>
        <v>0</v>
      </c>
    </row>
    <row r="45" spans="2:28" ht="17" x14ac:dyDescent="0.15">
      <c r="B45" s="207"/>
      <c r="C45" s="208" t="str">
        <f>CONCATENATE("Benefício anualizado Refrigeração: ",E2)</f>
        <v>Benefício anualizado Refrigeração: -</v>
      </c>
      <c r="D45" s="208"/>
      <c r="E45" s="209" t="s">
        <v>2</v>
      </c>
      <c r="F45" s="210" t="s">
        <v>539</v>
      </c>
      <c r="G45" s="211">
        <f>SUM(H45:AA45)</f>
        <v>0</v>
      </c>
      <c r="H45" s="212">
        <f>H41*$D$42+H43*$D$44</f>
        <v>0</v>
      </c>
      <c r="I45" s="212">
        <f t="shared" ref="I45:AA45" si="16">I41*$D$42+I43*$D$44</f>
        <v>0</v>
      </c>
      <c r="J45" s="212">
        <f t="shared" si="16"/>
        <v>0</v>
      </c>
      <c r="K45" s="212">
        <f t="shared" si="16"/>
        <v>0</v>
      </c>
      <c r="L45" s="212">
        <f t="shared" si="16"/>
        <v>0</v>
      </c>
      <c r="M45" s="212">
        <f t="shared" si="16"/>
        <v>0</v>
      </c>
      <c r="N45" s="212">
        <f t="shared" si="16"/>
        <v>0</v>
      </c>
      <c r="O45" s="212">
        <f t="shared" si="16"/>
        <v>0</v>
      </c>
      <c r="P45" s="212">
        <f t="shared" si="16"/>
        <v>0</v>
      </c>
      <c r="Q45" s="212">
        <f t="shared" si="16"/>
        <v>0</v>
      </c>
      <c r="R45" s="212">
        <f t="shared" si="16"/>
        <v>0</v>
      </c>
      <c r="S45" s="212">
        <f t="shared" si="16"/>
        <v>0</v>
      </c>
      <c r="T45" s="212">
        <f t="shared" si="16"/>
        <v>0</v>
      </c>
      <c r="U45" s="212">
        <f t="shared" si="16"/>
        <v>0</v>
      </c>
      <c r="V45" s="212">
        <f t="shared" si="16"/>
        <v>0</v>
      </c>
      <c r="W45" s="212">
        <f t="shared" si="16"/>
        <v>0</v>
      </c>
      <c r="X45" s="212">
        <f t="shared" si="16"/>
        <v>0</v>
      </c>
      <c r="Y45" s="212">
        <f t="shared" si="16"/>
        <v>0</v>
      </c>
      <c r="Z45" s="212">
        <f t="shared" si="16"/>
        <v>0</v>
      </c>
      <c r="AA45" s="212">
        <f t="shared" si="16"/>
        <v>0</v>
      </c>
    </row>
    <row r="47" spans="2:28" ht="17" x14ac:dyDescent="0.25">
      <c r="D47" s="738" t="s">
        <v>797</v>
      </c>
      <c r="E47" s="1193" t="str">
        <f>E2</f>
        <v>-</v>
      </c>
      <c r="F47" s="1193"/>
      <c r="G47" s="170">
        <f>IFERROR(RefrigCusto!U58/RefrigBenef2!$G$45,0)</f>
        <v>0</v>
      </c>
    </row>
    <row r="48" spans="2:28" ht="17" x14ac:dyDescent="0.25">
      <c r="D48" s="169" t="s">
        <v>290</v>
      </c>
      <c r="E48" s="1193" t="str">
        <f>E2</f>
        <v>-</v>
      </c>
      <c r="F48" s="1193"/>
      <c r="G48" s="170">
        <f>IFERROR(RefrigCusto!S58/RefrigBenef2!$G$45,0)</f>
        <v>0</v>
      </c>
    </row>
    <row r="50" spans="2:57" x14ac:dyDescent="0.15">
      <c r="H50" s="379"/>
      <c r="I50" s="379"/>
    </row>
    <row r="51" spans="2:57" x14ac:dyDescent="0.15">
      <c r="B51" s="1124" t="s">
        <v>722</v>
      </c>
      <c r="C51" s="1124"/>
      <c r="D51" s="1124"/>
      <c r="E51" s="1124"/>
      <c r="F51" s="1124"/>
      <c r="G51" s="213"/>
      <c r="H51" s="214"/>
      <c r="I51" s="214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</row>
    <row r="52" spans="2:57" x14ac:dyDescent="0.15">
      <c r="B52" s="215"/>
      <c r="C52" s="216"/>
      <c r="D52" s="217"/>
      <c r="E52" s="218"/>
      <c r="F52" s="219"/>
      <c r="G52" s="220" t="s">
        <v>31</v>
      </c>
      <c r="H52" s="221" t="s">
        <v>518</v>
      </c>
      <c r="I52" s="221" t="s">
        <v>519</v>
      </c>
      <c r="J52" s="221" t="s">
        <v>520</v>
      </c>
      <c r="K52" s="221" t="s">
        <v>521</v>
      </c>
      <c r="L52" s="221" t="s">
        <v>522</v>
      </c>
      <c r="M52" s="221" t="s">
        <v>523</v>
      </c>
      <c r="N52" s="221" t="s">
        <v>524</v>
      </c>
      <c r="O52" s="221" t="s">
        <v>525</v>
      </c>
      <c r="P52" s="221" t="s">
        <v>526</v>
      </c>
      <c r="Q52" s="221" t="s">
        <v>527</v>
      </c>
      <c r="R52" s="221" t="s">
        <v>528</v>
      </c>
      <c r="S52" s="221" t="s">
        <v>529</v>
      </c>
      <c r="T52" s="221" t="s">
        <v>530</v>
      </c>
      <c r="U52" s="221" t="s">
        <v>531</v>
      </c>
      <c r="V52" s="221" t="s">
        <v>532</v>
      </c>
      <c r="W52" s="221" t="s">
        <v>533</v>
      </c>
      <c r="X52" s="221" t="s">
        <v>534</v>
      </c>
      <c r="Y52" s="221" t="s">
        <v>535</v>
      </c>
      <c r="Z52" s="221" t="s">
        <v>536</v>
      </c>
      <c r="AA52" s="221" t="s">
        <v>537</v>
      </c>
    </row>
    <row r="53" spans="2:57" x14ac:dyDescent="0.15">
      <c r="B53" s="215">
        <f>B44+1</f>
        <v>21</v>
      </c>
      <c r="C53" s="222" t="s">
        <v>364</v>
      </c>
      <c r="D53" s="222"/>
      <c r="E53" s="223" t="s">
        <v>365</v>
      </c>
      <c r="F53" s="224"/>
      <c r="G53" s="225"/>
      <c r="H53" s="226">
        <f>H28</f>
        <v>0</v>
      </c>
      <c r="I53" s="226">
        <f t="shared" ref="I53:AA53" si="17">I28</f>
        <v>0</v>
      </c>
      <c r="J53" s="226">
        <f t="shared" si="17"/>
        <v>0</v>
      </c>
      <c r="K53" s="226">
        <f t="shared" si="17"/>
        <v>0</v>
      </c>
      <c r="L53" s="226">
        <f t="shared" si="17"/>
        <v>0</v>
      </c>
      <c r="M53" s="226">
        <f t="shared" si="17"/>
        <v>0</v>
      </c>
      <c r="N53" s="226">
        <f t="shared" si="17"/>
        <v>0</v>
      </c>
      <c r="O53" s="226">
        <f t="shared" si="17"/>
        <v>0</v>
      </c>
      <c r="P53" s="226">
        <f t="shared" si="17"/>
        <v>0</v>
      </c>
      <c r="Q53" s="226">
        <f t="shared" si="17"/>
        <v>0</v>
      </c>
      <c r="R53" s="226">
        <f t="shared" si="17"/>
        <v>0</v>
      </c>
      <c r="S53" s="226">
        <f t="shared" si="17"/>
        <v>0</v>
      </c>
      <c r="T53" s="226">
        <f t="shared" si="17"/>
        <v>0</v>
      </c>
      <c r="U53" s="226">
        <f t="shared" si="17"/>
        <v>0</v>
      </c>
      <c r="V53" s="226">
        <f t="shared" si="17"/>
        <v>0</v>
      </c>
      <c r="W53" s="226">
        <f t="shared" si="17"/>
        <v>0</v>
      </c>
      <c r="X53" s="226">
        <f t="shared" si="17"/>
        <v>0</v>
      </c>
      <c r="Y53" s="226">
        <f t="shared" si="17"/>
        <v>0</v>
      </c>
      <c r="Z53" s="226">
        <f t="shared" si="17"/>
        <v>0</v>
      </c>
      <c r="AA53" s="226">
        <f t="shared" si="17"/>
        <v>0</v>
      </c>
    </row>
    <row r="54" spans="2:57" x14ac:dyDescent="0.15">
      <c r="B54" s="215">
        <f>B53+1</f>
        <v>22</v>
      </c>
      <c r="C54" s="222" t="s">
        <v>401</v>
      </c>
      <c r="D54" s="222"/>
      <c r="E54" s="227">
        <v>22</v>
      </c>
      <c r="F54" s="228"/>
      <c r="G54" s="225"/>
      <c r="H54" s="226">
        <f>H32</f>
        <v>0</v>
      </c>
      <c r="I54" s="226">
        <f t="shared" ref="I54:AA55" si="18">I32</f>
        <v>0</v>
      </c>
      <c r="J54" s="226">
        <f t="shared" si="18"/>
        <v>0</v>
      </c>
      <c r="K54" s="226">
        <f t="shared" si="18"/>
        <v>0</v>
      </c>
      <c r="L54" s="226">
        <f t="shared" si="18"/>
        <v>0</v>
      </c>
      <c r="M54" s="226">
        <f t="shared" si="18"/>
        <v>0</v>
      </c>
      <c r="N54" s="226">
        <f t="shared" si="18"/>
        <v>0</v>
      </c>
      <c r="O54" s="226">
        <f t="shared" si="18"/>
        <v>0</v>
      </c>
      <c r="P54" s="226">
        <f t="shared" si="18"/>
        <v>0</v>
      </c>
      <c r="Q54" s="226">
        <f t="shared" si="18"/>
        <v>0</v>
      </c>
      <c r="R54" s="226">
        <f t="shared" si="18"/>
        <v>0</v>
      </c>
      <c r="S54" s="226">
        <f t="shared" si="18"/>
        <v>0</v>
      </c>
      <c r="T54" s="226">
        <f t="shared" si="18"/>
        <v>0</v>
      </c>
      <c r="U54" s="226">
        <f t="shared" si="18"/>
        <v>0</v>
      </c>
      <c r="V54" s="226">
        <f t="shared" si="18"/>
        <v>0</v>
      </c>
      <c r="W54" s="226">
        <f t="shared" si="18"/>
        <v>0</v>
      </c>
      <c r="X54" s="226">
        <f t="shared" si="18"/>
        <v>0</v>
      </c>
      <c r="Y54" s="226">
        <f t="shared" si="18"/>
        <v>0</v>
      </c>
      <c r="Z54" s="226">
        <f t="shared" si="18"/>
        <v>0</v>
      </c>
      <c r="AA54" s="226">
        <f t="shared" si="18"/>
        <v>0</v>
      </c>
    </row>
    <row r="55" spans="2:57" x14ac:dyDescent="0.15">
      <c r="B55" s="215">
        <f t="shared" ref="B55:B64" si="19">B54+1</f>
        <v>23</v>
      </c>
      <c r="C55" s="222" t="s">
        <v>402</v>
      </c>
      <c r="D55" s="222"/>
      <c r="E55" s="227">
        <v>3</v>
      </c>
      <c r="F55" s="228"/>
      <c r="G55" s="225"/>
      <c r="H55" s="226">
        <f>H33</f>
        <v>0</v>
      </c>
      <c r="I55" s="226">
        <f t="shared" si="18"/>
        <v>0</v>
      </c>
      <c r="J55" s="226">
        <f t="shared" si="18"/>
        <v>0</v>
      </c>
      <c r="K55" s="226">
        <f t="shared" si="18"/>
        <v>0</v>
      </c>
      <c r="L55" s="226">
        <f t="shared" si="18"/>
        <v>0</v>
      </c>
      <c r="M55" s="226">
        <f t="shared" si="18"/>
        <v>0</v>
      </c>
      <c r="N55" s="226">
        <f t="shared" si="18"/>
        <v>0</v>
      </c>
      <c r="O55" s="226">
        <f t="shared" si="18"/>
        <v>0</v>
      </c>
      <c r="P55" s="226">
        <f t="shared" si="18"/>
        <v>0</v>
      </c>
      <c r="Q55" s="226">
        <f t="shared" si="18"/>
        <v>0</v>
      </c>
      <c r="R55" s="226">
        <f t="shared" si="18"/>
        <v>0</v>
      </c>
      <c r="S55" s="226">
        <f t="shared" si="18"/>
        <v>0</v>
      </c>
      <c r="T55" s="226">
        <f t="shared" si="18"/>
        <v>0</v>
      </c>
      <c r="U55" s="226">
        <f t="shared" si="18"/>
        <v>0</v>
      </c>
      <c r="V55" s="226">
        <f t="shared" si="18"/>
        <v>0</v>
      </c>
      <c r="W55" s="226">
        <f t="shared" si="18"/>
        <v>0</v>
      </c>
      <c r="X55" s="226">
        <f t="shared" si="18"/>
        <v>0</v>
      </c>
      <c r="Y55" s="226">
        <f t="shared" si="18"/>
        <v>0</v>
      </c>
      <c r="Z55" s="226">
        <f t="shared" si="18"/>
        <v>0</v>
      </c>
      <c r="AA55" s="226">
        <f t="shared" si="18"/>
        <v>0</v>
      </c>
    </row>
    <row r="56" spans="2:57" x14ac:dyDescent="0.15">
      <c r="B56" s="215">
        <f t="shared" si="19"/>
        <v>24</v>
      </c>
      <c r="C56" s="222" t="s">
        <v>403</v>
      </c>
      <c r="D56" s="222"/>
      <c r="E56" s="223" t="s">
        <v>3</v>
      </c>
      <c r="F56" s="224"/>
      <c r="G56" s="229"/>
      <c r="H56" s="230">
        <f>H54/30</f>
        <v>0</v>
      </c>
      <c r="I56" s="230">
        <f t="shared" ref="I56:AA56" si="20">I54/30</f>
        <v>0</v>
      </c>
      <c r="J56" s="230">
        <f t="shared" si="20"/>
        <v>0</v>
      </c>
      <c r="K56" s="230">
        <f t="shared" si="20"/>
        <v>0</v>
      </c>
      <c r="L56" s="230">
        <f t="shared" si="20"/>
        <v>0</v>
      </c>
      <c r="M56" s="230">
        <f t="shared" si="20"/>
        <v>0</v>
      </c>
      <c r="N56" s="230">
        <f t="shared" si="20"/>
        <v>0</v>
      </c>
      <c r="O56" s="230">
        <f t="shared" si="20"/>
        <v>0</v>
      </c>
      <c r="P56" s="230">
        <f t="shared" si="20"/>
        <v>0</v>
      </c>
      <c r="Q56" s="230">
        <f t="shared" si="20"/>
        <v>0</v>
      </c>
      <c r="R56" s="230">
        <f t="shared" si="20"/>
        <v>0</v>
      </c>
      <c r="S56" s="230">
        <f t="shared" si="20"/>
        <v>0</v>
      </c>
      <c r="T56" s="230">
        <f t="shared" si="20"/>
        <v>0</v>
      </c>
      <c r="U56" s="230">
        <f t="shared" si="20"/>
        <v>0</v>
      </c>
      <c r="V56" s="230">
        <f t="shared" si="20"/>
        <v>0</v>
      </c>
      <c r="W56" s="230">
        <f t="shared" si="20"/>
        <v>0</v>
      </c>
      <c r="X56" s="230">
        <f t="shared" si="20"/>
        <v>0</v>
      </c>
      <c r="Y56" s="230">
        <f t="shared" si="20"/>
        <v>0</v>
      </c>
      <c r="Z56" s="230">
        <f t="shared" si="20"/>
        <v>0</v>
      </c>
      <c r="AA56" s="230">
        <f t="shared" si="20"/>
        <v>0</v>
      </c>
    </row>
    <row r="57" spans="2:57" x14ac:dyDescent="0.15">
      <c r="B57" s="215">
        <f t="shared" si="19"/>
        <v>25</v>
      </c>
      <c r="C57" s="222" t="s">
        <v>404</v>
      </c>
      <c r="D57" s="222"/>
      <c r="E57" s="223" t="s">
        <v>3</v>
      </c>
      <c r="F57" s="224"/>
      <c r="G57" s="229"/>
      <c r="H57" s="230">
        <f>IFERROR(H55/H53,0)</f>
        <v>0</v>
      </c>
      <c r="I57" s="230">
        <f t="shared" ref="I57:AA57" si="21">IFERROR(I55/I53,0)</f>
        <v>0</v>
      </c>
      <c r="J57" s="230">
        <f t="shared" si="21"/>
        <v>0</v>
      </c>
      <c r="K57" s="230">
        <f t="shared" si="21"/>
        <v>0</v>
      </c>
      <c r="L57" s="230">
        <f t="shared" si="21"/>
        <v>0</v>
      </c>
      <c r="M57" s="230">
        <f t="shared" si="21"/>
        <v>0</v>
      </c>
      <c r="N57" s="230">
        <f t="shared" si="21"/>
        <v>0</v>
      </c>
      <c r="O57" s="230">
        <f t="shared" si="21"/>
        <v>0</v>
      </c>
      <c r="P57" s="230">
        <f t="shared" si="21"/>
        <v>0</v>
      </c>
      <c r="Q57" s="230">
        <f t="shared" si="21"/>
        <v>0</v>
      </c>
      <c r="R57" s="230">
        <f t="shared" si="21"/>
        <v>0</v>
      </c>
      <c r="S57" s="230">
        <f t="shared" si="21"/>
        <v>0</v>
      </c>
      <c r="T57" s="230">
        <f t="shared" si="21"/>
        <v>0</v>
      </c>
      <c r="U57" s="230">
        <f t="shared" si="21"/>
        <v>0</v>
      </c>
      <c r="V57" s="230">
        <f t="shared" si="21"/>
        <v>0</v>
      </c>
      <c r="W57" s="230">
        <f t="shared" si="21"/>
        <v>0</v>
      </c>
      <c r="X57" s="230">
        <f t="shared" si="21"/>
        <v>0</v>
      </c>
      <c r="Y57" s="230">
        <f t="shared" si="21"/>
        <v>0</v>
      </c>
      <c r="Z57" s="230">
        <f t="shared" si="21"/>
        <v>0</v>
      </c>
      <c r="AA57" s="230">
        <f t="shared" si="21"/>
        <v>0</v>
      </c>
    </row>
    <row r="58" spans="2:57" x14ac:dyDescent="0.15">
      <c r="B58" s="215">
        <f t="shared" si="19"/>
        <v>26</v>
      </c>
      <c r="C58" s="222" t="s">
        <v>405</v>
      </c>
      <c r="D58" s="222"/>
      <c r="E58" s="223" t="s">
        <v>3</v>
      </c>
      <c r="F58" s="224"/>
      <c r="G58" s="229"/>
      <c r="H58" s="230">
        <f>H56*H57</f>
        <v>0</v>
      </c>
      <c r="I58" s="230">
        <f t="shared" ref="I58:AA58" si="22">I56*I57</f>
        <v>0</v>
      </c>
      <c r="J58" s="230">
        <f t="shared" si="22"/>
        <v>0</v>
      </c>
      <c r="K58" s="230">
        <f t="shared" si="22"/>
        <v>0</v>
      </c>
      <c r="L58" s="230">
        <f t="shared" si="22"/>
        <v>0</v>
      </c>
      <c r="M58" s="230">
        <f t="shared" si="22"/>
        <v>0</v>
      </c>
      <c r="N58" s="230">
        <f t="shared" si="22"/>
        <v>0</v>
      </c>
      <c r="O58" s="230">
        <f t="shared" si="22"/>
        <v>0</v>
      </c>
      <c r="P58" s="230">
        <f t="shared" si="22"/>
        <v>0</v>
      </c>
      <c r="Q58" s="230">
        <f t="shared" si="22"/>
        <v>0</v>
      </c>
      <c r="R58" s="230">
        <f t="shared" si="22"/>
        <v>0</v>
      </c>
      <c r="S58" s="230">
        <f t="shared" si="22"/>
        <v>0</v>
      </c>
      <c r="T58" s="230">
        <f t="shared" si="22"/>
        <v>0</v>
      </c>
      <c r="U58" s="230">
        <f t="shared" si="22"/>
        <v>0</v>
      </c>
      <c r="V58" s="230">
        <f t="shared" si="22"/>
        <v>0</v>
      </c>
      <c r="W58" s="230">
        <f t="shared" si="22"/>
        <v>0</v>
      </c>
      <c r="X58" s="230">
        <f t="shared" si="22"/>
        <v>0</v>
      </c>
      <c r="Y58" s="230">
        <f t="shared" si="22"/>
        <v>0</v>
      </c>
      <c r="Z58" s="230">
        <f t="shared" si="22"/>
        <v>0</v>
      </c>
      <c r="AA58" s="230">
        <f t="shared" si="22"/>
        <v>0</v>
      </c>
    </row>
    <row r="59" spans="2:57" x14ac:dyDescent="0.15">
      <c r="B59" s="215">
        <f t="shared" si="19"/>
        <v>27</v>
      </c>
      <c r="C59" s="222" t="s">
        <v>406</v>
      </c>
      <c r="D59" s="222"/>
      <c r="E59" s="223" t="s">
        <v>709</v>
      </c>
      <c r="F59" s="224"/>
      <c r="G59" s="231">
        <f t="shared" ref="G59:G64" si="23">ROUND(SUM(H59:BE59),2)</f>
        <v>0</v>
      </c>
      <c r="H59" s="232">
        <f>H43/12</f>
        <v>0</v>
      </c>
      <c r="I59" s="232">
        <f t="shared" ref="I59:AA59" si="24">I43/12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57" x14ac:dyDescent="0.15">
      <c r="B60" s="215">
        <f t="shared" si="19"/>
        <v>28</v>
      </c>
      <c r="C60" s="222" t="s">
        <v>407</v>
      </c>
      <c r="D60" s="222"/>
      <c r="E60" s="223" t="s">
        <v>709</v>
      </c>
      <c r="F60" s="224"/>
      <c r="G60" s="231">
        <f t="shared" si="23"/>
        <v>0</v>
      </c>
      <c r="H60" s="232">
        <f>H59*H58</f>
        <v>0</v>
      </c>
      <c r="I60" s="232">
        <f t="shared" ref="I60:AA60" si="25">I59*I58</f>
        <v>0</v>
      </c>
      <c r="J60" s="232">
        <f t="shared" si="25"/>
        <v>0</v>
      </c>
      <c r="K60" s="232">
        <f t="shared" si="25"/>
        <v>0</v>
      </c>
      <c r="L60" s="232">
        <f t="shared" si="25"/>
        <v>0</v>
      </c>
      <c r="M60" s="232">
        <f t="shared" si="25"/>
        <v>0</v>
      </c>
      <c r="N60" s="232">
        <f t="shared" si="25"/>
        <v>0</v>
      </c>
      <c r="O60" s="232">
        <f t="shared" si="25"/>
        <v>0</v>
      </c>
      <c r="P60" s="232">
        <f t="shared" si="25"/>
        <v>0</v>
      </c>
      <c r="Q60" s="232">
        <f t="shared" si="25"/>
        <v>0</v>
      </c>
      <c r="R60" s="232">
        <f t="shared" si="25"/>
        <v>0</v>
      </c>
      <c r="S60" s="232">
        <f t="shared" si="25"/>
        <v>0</v>
      </c>
      <c r="T60" s="232">
        <f t="shared" si="25"/>
        <v>0</v>
      </c>
      <c r="U60" s="232">
        <f t="shared" si="25"/>
        <v>0</v>
      </c>
      <c r="V60" s="232">
        <f t="shared" si="25"/>
        <v>0</v>
      </c>
      <c r="W60" s="232">
        <f t="shared" si="25"/>
        <v>0</v>
      </c>
      <c r="X60" s="232">
        <f t="shared" si="25"/>
        <v>0</v>
      </c>
      <c r="Y60" s="232">
        <f t="shared" si="25"/>
        <v>0</v>
      </c>
      <c r="Z60" s="232">
        <f t="shared" si="25"/>
        <v>0</v>
      </c>
      <c r="AA60" s="232">
        <f t="shared" si="25"/>
        <v>0</v>
      </c>
    </row>
    <row r="61" spans="2:57" x14ac:dyDescent="0.15">
      <c r="B61" s="215">
        <f t="shared" si="19"/>
        <v>29</v>
      </c>
      <c r="C61" s="222" t="s">
        <v>408</v>
      </c>
      <c r="D61" s="222"/>
      <c r="E61" s="223" t="s">
        <v>709</v>
      </c>
      <c r="F61" s="224"/>
      <c r="G61" s="231">
        <f t="shared" si="23"/>
        <v>0</v>
      </c>
      <c r="H61" s="232">
        <f>H59-H60</f>
        <v>0</v>
      </c>
      <c r="I61" s="232">
        <f t="shared" ref="I61:AA61" si="26">I59-I60</f>
        <v>0</v>
      </c>
      <c r="J61" s="232">
        <f t="shared" si="26"/>
        <v>0</v>
      </c>
      <c r="K61" s="232">
        <f t="shared" si="26"/>
        <v>0</v>
      </c>
      <c r="L61" s="232">
        <f t="shared" si="26"/>
        <v>0</v>
      </c>
      <c r="M61" s="232">
        <f t="shared" si="26"/>
        <v>0</v>
      </c>
      <c r="N61" s="232">
        <f t="shared" si="26"/>
        <v>0</v>
      </c>
      <c r="O61" s="232">
        <f t="shared" si="26"/>
        <v>0</v>
      </c>
      <c r="P61" s="232">
        <f t="shared" si="26"/>
        <v>0</v>
      </c>
      <c r="Q61" s="232">
        <f t="shared" si="26"/>
        <v>0</v>
      </c>
      <c r="R61" s="232">
        <f t="shared" si="26"/>
        <v>0</v>
      </c>
      <c r="S61" s="232">
        <f t="shared" si="26"/>
        <v>0</v>
      </c>
      <c r="T61" s="232">
        <f t="shared" si="26"/>
        <v>0</v>
      </c>
      <c r="U61" s="232">
        <f t="shared" si="26"/>
        <v>0</v>
      </c>
      <c r="V61" s="232">
        <f t="shared" si="26"/>
        <v>0</v>
      </c>
      <c r="W61" s="232">
        <f t="shared" si="26"/>
        <v>0</v>
      </c>
      <c r="X61" s="232">
        <f t="shared" si="26"/>
        <v>0</v>
      </c>
      <c r="Y61" s="232">
        <f t="shared" si="26"/>
        <v>0</v>
      </c>
      <c r="Z61" s="232">
        <f t="shared" si="26"/>
        <v>0</v>
      </c>
      <c r="AA61" s="232">
        <f t="shared" si="26"/>
        <v>0</v>
      </c>
    </row>
    <row r="62" spans="2:57" x14ac:dyDescent="0.15">
      <c r="B62" s="215">
        <f t="shared" si="19"/>
        <v>30</v>
      </c>
      <c r="C62" s="222" t="s">
        <v>702</v>
      </c>
      <c r="D62" s="222"/>
      <c r="E62" s="223" t="s">
        <v>703</v>
      </c>
      <c r="F62" s="224"/>
      <c r="G62" s="231">
        <f t="shared" si="23"/>
        <v>0</v>
      </c>
      <c r="H62" s="232">
        <f>(H8*H9)-(H26*H27)</f>
        <v>0</v>
      </c>
      <c r="I62" s="232">
        <f t="shared" ref="I62:AA62" si="27">(I8*I9)-(I26*I27)</f>
        <v>0</v>
      </c>
      <c r="J62" s="232">
        <f t="shared" si="27"/>
        <v>0</v>
      </c>
      <c r="K62" s="232">
        <f t="shared" si="27"/>
        <v>0</v>
      </c>
      <c r="L62" s="232">
        <f t="shared" si="27"/>
        <v>0</v>
      </c>
      <c r="M62" s="232">
        <f t="shared" si="27"/>
        <v>0</v>
      </c>
      <c r="N62" s="232">
        <f t="shared" si="27"/>
        <v>0</v>
      </c>
      <c r="O62" s="232">
        <f t="shared" si="27"/>
        <v>0</v>
      </c>
      <c r="P62" s="232">
        <f t="shared" si="27"/>
        <v>0</v>
      </c>
      <c r="Q62" s="232">
        <f t="shared" si="27"/>
        <v>0</v>
      </c>
      <c r="R62" s="232">
        <f t="shared" si="27"/>
        <v>0</v>
      </c>
      <c r="S62" s="232">
        <f t="shared" si="27"/>
        <v>0</v>
      </c>
      <c r="T62" s="232">
        <f t="shared" si="27"/>
        <v>0</v>
      </c>
      <c r="U62" s="232">
        <f t="shared" si="27"/>
        <v>0</v>
      </c>
      <c r="V62" s="232">
        <f t="shared" si="27"/>
        <v>0</v>
      </c>
      <c r="W62" s="232">
        <f t="shared" si="27"/>
        <v>0</v>
      </c>
      <c r="X62" s="232">
        <f t="shared" si="27"/>
        <v>0</v>
      </c>
      <c r="Y62" s="232">
        <f t="shared" si="27"/>
        <v>0</v>
      </c>
      <c r="Z62" s="232">
        <f t="shared" si="27"/>
        <v>0</v>
      </c>
      <c r="AA62" s="232">
        <f t="shared" si="27"/>
        <v>0</v>
      </c>
      <c r="AB62" s="381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</row>
    <row r="63" spans="2:57" x14ac:dyDescent="0.15">
      <c r="B63" s="215">
        <f t="shared" si="19"/>
        <v>31</v>
      </c>
      <c r="C63" s="222" t="s">
        <v>706</v>
      </c>
      <c r="D63" s="222"/>
      <c r="E63" s="223" t="s">
        <v>703</v>
      </c>
      <c r="F63" s="224"/>
      <c r="G63" s="231">
        <f t="shared" si="23"/>
        <v>0</v>
      </c>
      <c r="H63" s="232">
        <f>H41</f>
        <v>0</v>
      </c>
      <c r="I63" s="232">
        <f t="shared" ref="I63:AA63" si="28">I41</f>
        <v>0</v>
      </c>
      <c r="J63" s="232">
        <f t="shared" si="28"/>
        <v>0</v>
      </c>
      <c r="K63" s="232">
        <f t="shared" si="28"/>
        <v>0</v>
      </c>
      <c r="L63" s="232">
        <f t="shared" si="28"/>
        <v>0</v>
      </c>
      <c r="M63" s="232">
        <f t="shared" si="28"/>
        <v>0</v>
      </c>
      <c r="N63" s="232">
        <f t="shared" si="28"/>
        <v>0</v>
      </c>
      <c r="O63" s="232">
        <f t="shared" si="28"/>
        <v>0</v>
      </c>
      <c r="P63" s="232">
        <f t="shared" si="28"/>
        <v>0</v>
      </c>
      <c r="Q63" s="232">
        <f t="shared" si="28"/>
        <v>0</v>
      </c>
      <c r="R63" s="232">
        <f t="shared" si="28"/>
        <v>0</v>
      </c>
      <c r="S63" s="232">
        <f t="shared" si="28"/>
        <v>0</v>
      </c>
      <c r="T63" s="232">
        <f t="shared" si="28"/>
        <v>0</v>
      </c>
      <c r="U63" s="232">
        <f t="shared" si="28"/>
        <v>0</v>
      </c>
      <c r="V63" s="232">
        <f t="shared" si="28"/>
        <v>0</v>
      </c>
      <c r="W63" s="232">
        <f t="shared" si="28"/>
        <v>0</v>
      </c>
      <c r="X63" s="232">
        <f t="shared" si="28"/>
        <v>0</v>
      </c>
      <c r="Y63" s="232">
        <f t="shared" si="28"/>
        <v>0</v>
      </c>
      <c r="Z63" s="232">
        <f t="shared" si="28"/>
        <v>0</v>
      </c>
      <c r="AA63" s="232">
        <f t="shared" si="28"/>
        <v>0</v>
      </c>
      <c r="AB63" s="381"/>
      <c r="AC63" s="382"/>
      <c r="AD63" s="382"/>
      <c r="AE63" s="382"/>
      <c r="AF63" s="382"/>
      <c r="AG63" s="382"/>
      <c r="AH63" s="382"/>
      <c r="AI63" s="382"/>
      <c r="AJ63" s="382"/>
      <c r="AK63" s="382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2"/>
      <c r="AZ63" s="382"/>
      <c r="BA63" s="382"/>
      <c r="BB63" s="382"/>
      <c r="BC63" s="382"/>
      <c r="BD63" s="382"/>
      <c r="BE63" s="382"/>
    </row>
    <row r="64" spans="2:57" x14ac:dyDescent="0.15">
      <c r="B64" s="215">
        <f t="shared" si="19"/>
        <v>32</v>
      </c>
      <c r="C64" s="222" t="s">
        <v>707</v>
      </c>
      <c r="D64" s="222"/>
      <c r="E64" s="223" t="s">
        <v>703</v>
      </c>
      <c r="F64" s="224"/>
      <c r="G64" s="231">
        <f t="shared" si="23"/>
        <v>0</v>
      </c>
      <c r="H64" s="232">
        <f>H62</f>
        <v>0</v>
      </c>
      <c r="I64" s="232">
        <f t="shared" ref="I64:AA64" si="29">I62</f>
        <v>0</v>
      </c>
      <c r="J64" s="232">
        <f t="shared" si="29"/>
        <v>0</v>
      </c>
      <c r="K64" s="232">
        <f t="shared" si="29"/>
        <v>0</v>
      </c>
      <c r="L64" s="232">
        <f t="shared" si="29"/>
        <v>0</v>
      </c>
      <c r="M64" s="232">
        <f t="shared" si="29"/>
        <v>0</v>
      </c>
      <c r="N64" s="232">
        <f t="shared" si="29"/>
        <v>0</v>
      </c>
      <c r="O64" s="232">
        <f t="shared" si="29"/>
        <v>0</v>
      </c>
      <c r="P64" s="232">
        <f t="shared" si="29"/>
        <v>0</v>
      </c>
      <c r="Q64" s="232">
        <f t="shared" si="29"/>
        <v>0</v>
      </c>
      <c r="R64" s="232">
        <f t="shared" si="29"/>
        <v>0</v>
      </c>
      <c r="S64" s="232">
        <f t="shared" si="29"/>
        <v>0</v>
      </c>
      <c r="T64" s="232">
        <f t="shared" si="29"/>
        <v>0</v>
      </c>
      <c r="U64" s="232">
        <f t="shared" si="29"/>
        <v>0</v>
      </c>
      <c r="V64" s="232">
        <f t="shared" si="29"/>
        <v>0</v>
      </c>
      <c r="W64" s="232">
        <f t="shared" si="29"/>
        <v>0</v>
      </c>
      <c r="X64" s="232">
        <f t="shared" si="29"/>
        <v>0</v>
      </c>
      <c r="Y64" s="232">
        <f t="shared" si="29"/>
        <v>0</v>
      </c>
      <c r="Z64" s="232">
        <f t="shared" si="29"/>
        <v>0</v>
      </c>
      <c r="AA64" s="232">
        <f t="shared" si="29"/>
        <v>0</v>
      </c>
      <c r="AB64" s="381"/>
      <c r="AC64" s="382"/>
      <c r="AD64" s="382"/>
      <c r="AE64" s="382"/>
      <c r="AF64" s="382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2"/>
      <c r="AZ64" s="382"/>
      <c r="BA64" s="382"/>
      <c r="BB64" s="382"/>
      <c r="BC64" s="382"/>
      <c r="BD64" s="382"/>
      <c r="BE64" s="382"/>
    </row>
  </sheetData>
  <sheetProtection algorithmName="SHA-512" hashValue="0TEHyD7JVrB19t9JvpRc//CsNzWpBtABsVoqUF9RzMcxq4oEs5XcXXPn402SWIZqKP4iWyUOAGROkupH3rfD7w==" saltValue="ovPViGM5TgMFd98ZPYvjiA==" spinCount="100000" sheet="1" objects="1" scenarios="1"/>
  <mergeCells count="15">
    <mergeCell ref="B2:D2"/>
    <mergeCell ref="E2:G2"/>
    <mergeCell ref="B51:F51"/>
    <mergeCell ref="E47:F47"/>
    <mergeCell ref="E48:F48"/>
    <mergeCell ref="B3:F3"/>
    <mergeCell ref="B4:F4"/>
    <mergeCell ref="B7:B8"/>
    <mergeCell ref="B10:B12"/>
    <mergeCell ref="B13:B17"/>
    <mergeCell ref="B21:F21"/>
    <mergeCell ref="B25:B26"/>
    <mergeCell ref="B28:B30"/>
    <mergeCell ref="B31:B35"/>
    <mergeCell ref="B39:F39"/>
  </mergeCells>
  <conditionalFormatting sqref="G7 G17 G25 G35">
    <cfRule type="cellIs" dxfId="102" priority="21" operator="equal">
      <formula>"ERRO"</formula>
    </cfRule>
  </conditionalFormatting>
  <conditionalFormatting sqref="G47:G48 H54:AA55">
    <cfRule type="cellIs" dxfId="101" priority="22" operator="lessThan">
      <formula>0</formula>
    </cfRule>
  </conditionalFormatting>
  <conditionalFormatting sqref="H7:AA7">
    <cfRule type="cellIs" dxfId="100" priority="3" operator="greaterThan">
      <formula>1</formula>
    </cfRule>
    <cfRule type="cellIs" dxfId="99" priority="4" operator="lessThan">
      <formula>0</formula>
    </cfRule>
  </conditionalFormatting>
  <conditionalFormatting sqref="H17:AA17 H35:AA35">
    <cfRule type="cellIs" dxfId="98" priority="23" operator="greaterThan">
      <formula>1</formula>
    </cfRule>
    <cfRule type="cellIs" dxfId="97" priority="24" operator="lessThan">
      <formula>0</formula>
    </cfRule>
  </conditionalFormatting>
  <conditionalFormatting sqref="H25:AA25">
    <cfRule type="cellIs" dxfId="96" priority="1" operator="greaterThan">
      <formula>1</formula>
    </cfRule>
    <cfRule type="cellIs" dxfId="95" priority="2" operator="lessThan">
      <formula>0</formula>
    </cfRule>
  </conditionalFormatting>
  <conditionalFormatting sqref="H53:AA55">
    <cfRule type="cellIs" dxfId="94" priority="15" operator="greaterThan">
      <formula>24</formula>
    </cfRule>
    <cfRule type="cellIs" dxfId="93" priority="16" operator="lessThan">
      <formula>0</formula>
    </cfRule>
  </conditionalFormatting>
  <conditionalFormatting sqref="H54:AA55">
    <cfRule type="cellIs" dxfId="92" priority="20" operator="greaterThan">
      <formula>22</formula>
    </cfRule>
  </conditionalFormatting>
  <conditionalFormatting sqref="H55:AA55">
    <cfRule type="cellIs" dxfId="91" priority="19" operator="greaterThan">
      <formula>3</formula>
    </cfRule>
  </conditionalFormatting>
  <conditionalFormatting sqref="I11:AA11">
    <cfRule type="cellIs" dxfId="90" priority="13" operator="greaterThan">
      <formula>1</formula>
    </cfRule>
    <cfRule type="cellIs" dxfId="89" priority="14" operator="lessThan">
      <formula>0</formula>
    </cfRule>
  </conditionalFormatting>
  <conditionalFormatting sqref="I15:AA15">
    <cfRule type="cellIs" dxfId="88" priority="11" operator="greaterThan">
      <formula>1</formula>
    </cfRule>
    <cfRule type="cellIs" dxfId="87" priority="12" operator="lessThan">
      <formula>0</formula>
    </cfRule>
  </conditionalFormatting>
  <conditionalFormatting sqref="I29:AA29">
    <cfRule type="cellIs" dxfId="86" priority="7" operator="greaterThan">
      <formula>1</formula>
    </cfRule>
    <cfRule type="cellIs" dxfId="85" priority="8" operator="lessThan">
      <formula>0</formula>
    </cfRule>
  </conditionalFormatting>
  <conditionalFormatting sqref="I33:AA33">
    <cfRule type="cellIs" dxfId="84" priority="5" operator="greaterThan">
      <formula>1</formula>
    </cfRule>
    <cfRule type="cellIs" dxfId="83" priority="6" operator="lessThan">
      <formula>0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37">
    <tabColor theme="5"/>
  </sheetPr>
  <dimension ref="B2:Q103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20.1640625" style="362" bestFit="1" customWidth="1"/>
    <col min="11" max="16" width="28.5" style="362" customWidth="1"/>
    <col min="17" max="17" width="17.5" style="362" bestFit="1" customWidth="1"/>
    <col min="18" max="16384" width="9.1640625" style="362"/>
  </cols>
  <sheetData>
    <row r="2" spans="2:17" ht="22.5" customHeight="1" x14ac:dyDescent="0.2">
      <c r="B2" s="455"/>
      <c r="C2" s="456"/>
      <c r="D2" s="1058" t="s">
        <v>945</v>
      </c>
      <c r="E2" s="1058"/>
      <c r="F2" s="1058"/>
      <c r="G2" s="1058"/>
      <c r="H2" s="1058"/>
      <c r="I2" s="1058"/>
      <c r="J2" s="456"/>
      <c r="K2" s="456"/>
      <c r="L2" s="456"/>
      <c r="M2" s="457"/>
      <c r="N2" s="456"/>
      <c r="O2" s="456"/>
      <c r="P2" s="457"/>
    </row>
    <row r="3" spans="2:17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1"/>
      <c r="K3" s="1069" t="s">
        <v>927</v>
      </c>
      <c r="L3" s="1070"/>
      <c r="M3" s="1070"/>
      <c r="N3" s="1070"/>
      <c r="O3" s="1070"/>
      <c r="P3" s="1071"/>
    </row>
    <row r="4" spans="2:17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4"/>
      <c r="K4" s="299" t="s">
        <v>899</v>
      </c>
      <c r="L4" s="299" t="s">
        <v>908</v>
      </c>
      <c r="M4" s="299" t="s">
        <v>909</v>
      </c>
      <c r="N4" s="299" t="s">
        <v>924</v>
      </c>
      <c r="O4" s="299" t="s">
        <v>925</v>
      </c>
      <c r="P4" s="459" t="s">
        <v>926</v>
      </c>
    </row>
    <row r="5" spans="2:17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232" t="s">
        <v>1317</v>
      </c>
    </row>
    <row r="6" spans="2:17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1"/>
      <c r="K6" s="480" t="s">
        <v>899</v>
      </c>
      <c r="L6" s="480" t="s">
        <v>908</v>
      </c>
      <c r="M6" s="480" t="s">
        <v>909</v>
      </c>
      <c r="N6" s="480" t="s">
        <v>924</v>
      </c>
      <c r="O6" s="480" t="s">
        <v>925</v>
      </c>
      <c r="P6" s="480" t="s">
        <v>926</v>
      </c>
      <c r="Q6" s="1232"/>
    </row>
    <row r="7" spans="2:17" ht="15" customHeight="1" x14ac:dyDescent="0.2">
      <c r="B7" s="1132" t="s">
        <v>277</v>
      </c>
      <c r="C7" s="1133"/>
      <c r="D7" s="1133"/>
      <c r="E7" s="1133"/>
      <c r="F7" s="1133"/>
      <c r="G7" s="1134"/>
      <c r="H7" s="290" t="s">
        <v>278</v>
      </c>
      <c r="I7" s="290" t="s">
        <v>16</v>
      </c>
      <c r="J7" s="290" t="s">
        <v>911</v>
      </c>
      <c r="K7" s="290" t="s">
        <v>911</v>
      </c>
      <c r="L7" s="290" t="s">
        <v>911</v>
      </c>
      <c r="M7" s="290" t="s">
        <v>911</v>
      </c>
      <c r="N7" s="290" t="s">
        <v>911</v>
      </c>
      <c r="O7" s="290" t="s">
        <v>911</v>
      </c>
      <c r="P7" s="290" t="s">
        <v>911</v>
      </c>
      <c r="Q7" s="1233"/>
    </row>
    <row r="8" spans="2:17" ht="15" customHeight="1" outlineLevel="1" x14ac:dyDescent="0.2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0</v>
      </c>
      <c r="K8" s="312"/>
      <c r="L8" s="312"/>
      <c r="M8" s="312"/>
      <c r="N8" s="312"/>
      <c r="O8" s="312"/>
      <c r="P8" s="312"/>
      <c r="Q8" s="708"/>
    </row>
    <row r="9" spans="2:17" ht="15" customHeight="1" outlineLevel="1" x14ac:dyDescent="0.2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8"/>
    </row>
    <row r="10" spans="2:17" ht="15" customHeight="1" outlineLevel="1" x14ac:dyDescent="0.2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8"/>
    </row>
    <row r="11" spans="2:17" ht="15" customHeight="1" outlineLevel="1" x14ac:dyDescent="0.2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8"/>
    </row>
    <row r="12" spans="2:17" ht="15" customHeight="1" outlineLevel="1" x14ac:dyDescent="0.2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8"/>
    </row>
    <row r="13" spans="2:17" ht="15" customHeight="1" outlineLevel="1" x14ac:dyDescent="0.2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8"/>
    </row>
    <row r="14" spans="2:17" ht="15" customHeight="1" outlineLevel="1" x14ac:dyDescent="0.2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8"/>
    </row>
    <row r="15" spans="2:17" ht="15" customHeight="1" outlineLevel="1" x14ac:dyDescent="0.2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8"/>
    </row>
    <row r="16" spans="2:17" ht="15" customHeight="1" outlineLevel="1" x14ac:dyDescent="0.2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8"/>
    </row>
    <row r="17" spans="2:17" ht="15" customHeight="1" outlineLevel="1" x14ac:dyDescent="0.2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8"/>
    </row>
    <row r="18" spans="2:17" ht="15" customHeight="1" outlineLevel="1" x14ac:dyDescent="0.2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8"/>
    </row>
    <row r="19" spans="2:17" ht="15" customHeight="1" outlineLevel="1" x14ac:dyDescent="0.2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8"/>
    </row>
    <row r="20" spans="2:17" ht="15" customHeight="1" outlineLevel="1" x14ac:dyDescent="0.2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8"/>
    </row>
    <row r="21" spans="2:17" ht="15" customHeight="1" outlineLevel="1" x14ac:dyDescent="0.2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8"/>
    </row>
    <row r="22" spans="2:17" ht="15" customHeight="1" outlineLevel="1" x14ac:dyDescent="0.2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8"/>
    </row>
    <row r="23" spans="2:17" ht="15" customHeight="1" outlineLevel="1" x14ac:dyDescent="0.2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8"/>
    </row>
    <row r="24" spans="2:17" ht="15" customHeight="1" outlineLevel="1" x14ac:dyDescent="0.2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8"/>
    </row>
    <row r="25" spans="2:17" ht="15" customHeight="1" outlineLevel="1" x14ac:dyDescent="0.2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8"/>
    </row>
    <row r="26" spans="2:17" ht="15" customHeight="1" outlineLevel="1" x14ac:dyDescent="0.2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8"/>
    </row>
    <row r="27" spans="2:17" ht="15" customHeight="1" outlineLevel="1" x14ac:dyDescent="0.2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8"/>
    </row>
    <row r="28" spans="2:17" ht="15" customHeight="1" outlineLevel="1" x14ac:dyDescent="0.2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8"/>
    </row>
    <row r="29" spans="2:17" ht="15" customHeight="1" outlineLevel="1" x14ac:dyDescent="0.2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8"/>
    </row>
    <row r="30" spans="2:17" ht="15" customHeight="1" outlineLevel="1" x14ac:dyDescent="0.2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8"/>
    </row>
    <row r="31" spans="2:17" ht="15" customHeight="1" outlineLevel="1" x14ac:dyDescent="0.2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8"/>
    </row>
    <row r="32" spans="2:17" ht="15" customHeight="1" outlineLevel="1" x14ac:dyDescent="0.2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8"/>
    </row>
    <row r="33" spans="2:17" ht="15" customHeight="1" outlineLevel="1" x14ac:dyDescent="0.2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8"/>
    </row>
    <row r="34" spans="2:17" ht="15" customHeight="1" outlineLevel="1" x14ac:dyDescent="0.2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8"/>
    </row>
    <row r="35" spans="2:17" ht="15" customHeight="1" outlineLevel="1" x14ac:dyDescent="0.2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8"/>
    </row>
    <row r="36" spans="2:17" ht="15" customHeight="1" outlineLevel="1" x14ac:dyDescent="0.2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8"/>
    </row>
    <row r="37" spans="2:17" ht="15" customHeight="1" outlineLevel="1" x14ac:dyDescent="0.2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8"/>
    </row>
    <row r="38" spans="2:17" ht="15" customHeight="1" outlineLevel="1" x14ac:dyDescent="0.2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8"/>
    </row>
    <row r="39" spans="2:17" ht="15" customHeight="1" outlineLevel="1" x14ac:dyDescent="0.2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8"/>
    </row>
    <row r="40" spans="2:17" ht="15" customHeight="1" outlineLevel="1" x14ac:dyDescent="0.2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8"/>
    </row>
    <row r="41" spans="2:17" ht="15" customHeight="1" outlineLevel="1" x14ac:dyDescent="0.2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8"/>
    </row>
    <row r="42" spans="2:17" ht="15" customHeight="1" outlineLevel="1" x14ac:dyDescent="0.2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8"/>
    </row>
    <row r="43" spans="2:17" ht="15" customHeight="1" outlineLevel="1" x14ac:dyDescent="0.2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8"/>
    </row>
    <row r="44" spans="2:17" ht="15" customHeight="1" outlineLevel="1" x14ac:dyDescent="0.2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8"/>
    </row>
    <row r="45" spans="2:17" ht="15" customHeight="1" outlineLevel="1" x14ac:dyDescent="0.2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8"/>
    </row>
    <row r="46" spans="2:17" ht="15" customHeight="1" outlineLevel="1" x14ac:dyDescent="0.2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8"/>
    </row>
    <row r="47" spans="2:17" ht="15" customHeight="1" outlineLevel="1" x14ac:dyDescent="0.2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8"/>
    </row>
    <row r="48" spans="2:17" x14ac:dyDescent="0.2">
      <c r="B48" s="160"/>
      <c r="C48" s="1143" t="s">
        <v>282</v>
      </c>
      <c r="D48" s="1144"/>
      <c r="E48" s="1144"/>
      <c r="F48" s="1144"/>
      <c r="G48" s="1144"/>
      <c r="H48" s="691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</row>
    <row r="49" spans="2:16" s="442" customFormat="1" ht="15" customHeight="1" x14ac:dyDescent="0.15">
      <c r="B49" s="448"/>
      <c r="C49" s="1000" t="s">
        <v>910</v>
      </c>
      <c r="D49" s="1000"/>
      <c r="E49" s="1000"/>
      <c r="F49" s="1000"/>
      <c r="G49" s="1000"/>
      <c r="H49" s="1000"/>
      <c r="I49" s="1000"/>
      <c r="J49" s="1000"/>
      <c r="K49" s="627" t="s">
        <v>899</v>
      </c>
      <c r="L49" s="627" t="s">
        <v>908</v>
      </c>
      <c r="M49" s="627" t="s">
        <v>909</v>
      </c>
      <c r="N49" s="627" t="s">
        <v>924</v>
      </c>
      <c r="O49" s="627" t="s">
        <v>925</v>
      </c>
      <c r="P49" s="627" t="s">
        <v>926</v>
      </c>
    </row>
    <row r="50" spans="2:16" s="442" customFormat="1" ht="15" customHeight="1" x14ac:dyDescent="0.15">
      <c r="B50" s="1001" t="s">
        <v>1329</v>
      </c>
      <c r="C50" s="1002"/>
      <c r="D50" s="1002"/>
      <c r="E50" s="1002"/>
      <c r="F50" s="1002"/>
      <c r="G50" s="1002"/>
      <c r="H50" s="1002"/>
      <c r="I50" s="1002"/>
      <c r="J50" s="1003"/>
      <c r="K50" s="727" t="str">
        <f>IF(SUMPRODUCT(($I$8:$I$48)*(K8:K48))=0,"-",SUMPRODUCT(($I$8:$I$48)*(K8:K48)))</f>
        <v>-</v>
      </c>
      <c r="L50" s="727" t="str">
        <f t="shared" ref="L50:P50" si="1">IF(SUMPRODUCT(($I$8:$I$48)*(L8:L48))=0,"-",SUMPRODUCT(($I$8:$I$48)*(L8:L48)))</f>
        <v>-</v>
      </c>
      <c r="M50" s="727" t="str">
        <f t="shared" si="1"/>
        <v>-</v>
      </c>
      <c r="N50" s="727" t="str">
        <f t="shared" si="1"/>
        <v>-</v>
      </c>
      <c r="O50" s="727" t="str">
        <f t="shared" si="1"/>
        <v>-</v>
      </c>
      <c r="P50" s="727" t="str">
        <f t="shared" si="1"/>
        <v>-</v>
      </c>
    </row>
    <row r="51" spans="2:16" s="442" customFormat="1" ht="15" customHeight="1" x14ac:dyDescent="0.15">
      <c r="B51" s="1001" t="s">
        <v>900</v>
      </c>
      <c r="C51" s="1002"/>
      <c r="D51" s="1002"/>
      <c r="E51" s="1002"/>
      <c r="F51" s="1002"/>
      <c r="G51" s="1002"/>
      <c r="H51" s="1002"/>
      <c r="I51" s="1002"/>
      <c r="J51" s="1003"/>
      <c r="K51" s="465"/>
      <c r="L51" s="465"/>
      <c r="M51" s="465"/>
      <c r="N51" s="465"/>
      <c r="O51" s="465"/>
      <c r="P51" s="465"/>
    </row>
    <row r="52" spans="2:16" s="442" customFormat="1" ht="15" customHeight="1" x14ac:dyDescent="0.15">
      <c r="B52" s="1001" t="s">
        <v>901</v>
      </c>
      <c r="C52" s="1002"/>
      <c r="D52" s="1002"/>
      <c r="E52" s="1002"/>
      <c r="F52" s="1002"/>
      <c r="G52" s="1002"/>
      <c r="H52" s="1002"/>
      <c r="I52" s="1002"/>
      <c r="J52" s="1003"/>
      <c r="K52" s="466"/>
      <c r="L52" s="466"/>
      <c r="M52" s="466"/>
      <c r="N52" s="466"/>
      <c r="O52" s="466"/>
      <c r="P52" s="466"/>
    </row>
    <row r="53" spans="2:16" s="442" customFormat="1" ht="15" customHeight="1" x14ac:dyDescent="0.15">
      <c r="B53" s="1001" t="s">
        <v>902</v>
      </c>
      <c r="C53" s="1002"/>
      <c r="D53" s="1002"/>
      <c r="E53" s="1002"/>
      <c r="F53" s="1002"/>
      <c r="G53" s="1002"/>
      <c r="H53" s="1002"/>
      <c r="I53" s="1002"/>
      <c r="J53" s="1003"/>
      <c r="K53" s="467"/>
      <c r="L53" s="467"/>
      <c r="M53" s="467"/>
      <c r="N53" s="467"/>
      <c r="O53" s="467"/>
      <c r="P53" s="467"/>
    </row>
    <row r="54" spans="2:16" s="442" customFormat="1" ht="15" customHeight="1" x14ac:dyDescent="0.15">
      <c r="B54" s="1001" t="s">
        <v>903</v>
      </c>
      <c r="C54" s="1002"/>
      <c r="D54" s="1002"/>
      <c r="E54" s="1002"/>
      <c r="F54" s="1002"/>
      <c r="G54" s="1002"/>
      <c r="H54" s="1002"/>
      <c r="I54" s="1002"/>
      <c r="J54" s="1003"/>
      <c r="K54" s="467"/>
      <c r="L54" s="467"/>
      <c r="M54" s="467"/>
      <c r="N54" s="467"/>
      <c r="O54" s="467"/>
      <c r="P54" s="467"/>
    </row>
    <row r="55" spans="2:16" s="442" customFormat="1" ht="15" customHeight="1" x14ac:dyDescent="0.15">
      <c r="B55" s="1001" t="s">
        <v>904</v>
      </c>
      <c r="C55" s="1002"/>
      <c r="D55" s="1002"/>
      <c r="E55" s="1002"/>
      <c r="F55" s="1002"/>
      <c r="G55" s="1002"/>
      <c r="H55" s="1002"/>
      <c r="I55" s="1002"/>
      <c r="J55" s="1003"/>
      <c r="K55" s="465"/>
      <c r="L55" s="465"/>
      <c r="M55" s="465"/>
      <c r="N55" s="465"/>
      <c r="O55" s="465"/>
      <c r="P55" s="465"/>
    </row>
    <row r="56" spans="2:16" s="442" customFormat="1" x14ac:dyDescent="0.15">
      <c r="B56" s="1001" t="s">
        <v>905</v>
      </c>
      <c r="C56" s="1002"/>
      <c r="D56" s="1002"/>
      <c r="E56" s="1002"/>
      <c r="F56" s="1002"/>
      <c r="G56" s="1002"/>
      <c r="H56" s="1002"/>
      <c r="I56" s="1002"/>
      <c r="J56" s="1003"/>
      <c r="K56" s="468"/>
      <c r="L56" s="468"/>
      <c r="M56" s="468"/>
      <c r="N56" s="468"/>
      <c r="O56" s="468"/>
      <c r="P56" s="468"/>
    </row>
    <row r="57" spans="2:16" s="442" customFormat="1" x14ac:dyDescent="0.15">
      <c r="B57" s="1001" t="s">
        <v>906</v>
      </c>
      <c r="C57" s="1002"/>
      <c r="D57" s="1002"/>
      <c r="E57" s="1002"/>
      <c r="F57" s="1002"/>
      <c r="G57" s="1002"/>
      <c r="H57" s="1002"/>
      <c r="I57" s="1002"/>
      <c r="J57" s="1003"/>
      <c r="K57" s="469"/>
      <c r="L57" s="469"/>
      <c r="M57" s="469"/>
      <c r="N57" s="469"/>
      <c r="O57" s="469"/>
      <c r="P57" s="469"/>
    </row>
    <row r="58" spans="2:16" s="485" customFormat="1" ht="15" customHeight="1" x14ac:dyDescent="0.15">
      <c r="B58" s="1147" t="s">
        <v>907</v>
      </c>
      <c r="C58" s="1148"/>
      <c r="D58" s="1148"/>
      <c r="E58" s="1148"/>
      <c r="F58" s="1148"/>
      <c r="G58" s="1148"/>
      <c r="H58" s="1148"/>
      <c r="I58" s="1148"/>
      <c r="J58" s="1149"/>
      <c r="K58" s="1234" t="s">
        <v>1332</v>
      </c>
      <c r="L58" s="1234"/>
      <c r="M58" s="1234"/>
      <c r="N58" s="1234" t="s">
        <v>1332</v>
      </c>
      <c r="O58" s="1234"/>
      <c r="P58" s="1234"/>
    </row>
    <row r="59" spans="2:16" x14ac:dyDescent="0.2">
      <c r="B59" s="1139" t="s">
        <v>285</v>
      </c>
      <c r="C59" s="1140"/>
      <c r="D59" s="1140"/>
      <c r="E59" s="1140"/>
      <c r="F59" s="1140"/>
      <c r="G59" s="1140"/>
      <c r="H59" s="1140"/>
      <c r="I59" s="1140"/>
      <c r="J59" s="1141"/>
      <c r="K59" s="622" t="s">
        <v>899</v>
      </c>
      <c r="L59" s="622" t="s">
        <v>908</v>
      </c>
      <c r="M59" s="622" t="s">
        <v>909</v>
      </c>
      <c r="N59" s="622" t="s">
        <v>924</v>
      </c>
      <c r="O59" s="622" t="s">
        <v>925</v>
      </c>
      <c r="P59" s="622" t="s">
        <v>926</v>
      </c>
    </row>
    <row r="60" spans="2:16" ht="32" x14ac:dyDescent="0.2">
      <c r="B60" s="303"/>
      <c r="C60" s="1145" t="s">
        <v>287</v>
      </c>
      <c r="D60" s="1145"/>
      <c r="E60" s="1145"/>
      <c r="F60" s="1145"/>
      <c r="G60" s="1146"/>
      <c r="H60" s="118" t="s">
        <v>16</v>
      </c>
      <c r="I60" s="290" t="s">
        <v>288</v>
      </c>
      <c r="J60" s="290" t="s">
        <v>929</v>
      </c>
      <c r="K60" s="623" t="s">
        <v>929</v>
      </c>
      <c r="L60" s="623" t="s">
        <v>929</v>
      </c>
      <c r="M60" s="623" t="s">
        <v>929</v>
      </c>
      <c r="N60" s="623" t="s">
        <v>929</v>
      </c>
      <c r="O60" s="623" t="s">
        <v>929</v>
      </c>
      <c r="P60" s="623" t="s">
        <v>929</v>
      </c>
    </row>
    <row r="61" spans="2:16" ht="15" customHeight="1" x14ac:dyDescent="0.2">
      <c r="B61" s="160">
        <v>1</v>
      </c>
      <c r="C61" s="1142"/>
      <c r="D61" s="1142"/>
      <c r="E61" s="1142"/>
      <c r="F61" s="1142"/>
      <c r="G61" s="1135"/>
      <c r="H61" s="616"/>
      <c r="I61" s="306"/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312"/>
      <c r="L61" s="312"/>
      <c r="M61" s="312"/>
      <c r="N61" s="312"/>
      <c r="O61" s="312"/>
      <c r="P61" s="312"/>
    </row>
    <row r="62" spans="2:16" ht="15" customHeight="1" x14ac:dyDescent="0.2">
      <c r="B62" s="162">
        <v>2</v>
      </c>
      <c r="C62" s="1142"/>
      <c r="D62" s="1142"/>
      <c r="E62" s="1142"/>
      <c r="F62" s="1142"/>
      <c r="G62" s="1135"/>
      <c r="H62" s="171"/>
      <c r="I62" s="307"/>
      <c r="J62" s="437">
        <f t="shared" si="2"/>
        <v>0</v>
      </c>
      <c r="K62" s="312"/>
      <c r="L62" s="312"/>
      <c r="M62" s="312"/>
      <c r="N62" s="312"/>
      <c r="O62" s="312"/>
      <c r="P62" s="312"/>
    </row>
    <row r="63" spans="2:16" ht="15" customHeight="1" x14ac:dyDescent="0.2">
      <c r="B63" s="160">
        <v>3</v>
      </c>
      <c r="C63" s="1142"/>
      <c r="D63" s="1142"/>
      <c r="E63" s="1142"/>
      <c r="F63" s="1142"/>
      <c r="G63" s="1135"/>
      <c r="H63" s="171"/>
      <c r="I63" s="307"/>
      <c r="J63" s="437">
        <f t="shared" si="2"/>
        <v>0</v>
      </c>
      <c r="K63" s="312"/>
      <c r="L63" s="312"/>
      <c r="M63" s="312"/>
      <c r="N63" s="312"/>
      <c r="O63" s="312"/>
      <c r="P63" s="312"/>
    </row>
    <row r="64" spans="2:16" ht="15" customHeight="1" x14ac:dyDescent="0.2">
      <c r="B64" s="162">
        <v>4</v>
      </c>
      <c r="C64" s="1142"/>
      <c r="D64" s="1142"/>
      <c r="E64" s="1142"/>
      <c r="F64" s="1142"/>
      <c r="G64" s="1135"/>
      <c r="H64" s="171"/>
      <c r="I64" s="307"/>
      <c r="J64" s="437">
        <f t="shared" si="2"/>
        <v>0</v>
      </c>
      <c r="K64" s="312"/>
      <c r="L64" s="312"/>
      <c r="M64" s="312"/>
      <c r="N64" s="312"/>
      <c r="O64" s="312"/>
      <c r="P64" s="312"/>
    </row>
    <row r="65" spans="2:16" ht="15" customHeight="1" x14ac:dyDescent="0.2">
      <c r="B65" s="160">
        <v>5</v>
      </c>
      <c r="C65" s="1142"/>
      <c r="D65" s="1142"/>
      <c r="E65" s="1142"/>
      <c r="F65" s="1142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6" s="442" customFormat="1" ht="15" customHeight="1" x14ac:dyDescent="0.15">
      <c r="B66" s="448"/>
      <c r="C66" s="1000" t="s">
        <v>910</v>
      </c>
      <c r="D66" s="1000"/>
      <c r="E66" s="1000"/>
      <c r="F66" s="1000"/>
      <c r="G66" s="1000"/>
      <c r="H66" s="1000"/>
      <c r="I66" s="1000"/>
      <c r="J66" s="1000"/>
      <c r="K66" s="627" t="s">
        <v>899</v>
      </c>
      <c r="L66" s="627" t="s">
        <v>908</v>
      </c>
      <c r="M66" s="627" t="s">
        <v>909</v>
      </c>
      <c r="N66" s="627" t="s">
        <v>924</v>
      </c>
      <c r="O66" s="627" t="s">
        <v>925</v>
      </c>
      <c r="P66" s="627" t="s">
        <v>926</v>
      </c>
    </row>
    <row r="67" spans="2:16" s="442" customFormat="1" ht="15" customHeight="1" x14ac:dyDescent="0.15">
      <c r="B67" s="1001" t="s">
        <v>1329</v>
      </c>
      <c r="C67" s="1002"/>
      <c r="D67" s="1002"/>
      <c r="E67" s="1002"/>
      <c r="F67" s="1002"/>
      <c r="G67" s="1002"/>
      <c r="H67" s="1002"/>
      <c r="I67" s="1002"/>
      <c r="J67" s="1003"/>
      <c r="K67" s="727" t="str">
        <f>IF(SUMPRODUCT(($H$61:$H$65)*($I$61:$I$65)*(K61:K65))=0,"-",SUMPRODUCT(($H$61:$H$65)*($I$61:$I$65)*(K61:K65)))</f>
        <v>-</v>
      </c>
      <c r="L67" s="727" t="str">
        <f t="shared" ref="L67:P67" si="3">IF(SUMPRODUCT(($H$61:$H$65)*($I$61:$I$65)*(L61:L65))=0,"-",SUMPRODUCT(($H$61:$H$65)*($I$61:$I$65)*(L61:L65)))</f>
        <v>-</v>
      </c>
      <c r="M67" s="727" t="str">
        <f t="shared" si="3"/>
        <v>-</v>
      </c>
      <c r="N67" s="727" t="str">
        <f t="shared" si="3"/>
        <v>-</v>
      </c>
      <c r="O67" s="727" t="str">
        <f t="shared" si="3"/>
        <v>-</v>
      </c>
      <c r="P67" s="727" t="str">
        <f t="shared" si="3"/>
        <v>-</v>
      </c>
    </row>
    <row r="68" spans="2:16" s="442" customFormat="1" ht="15" customHeight="1" x14ac:dyDescent="0.15">
      <c r="B68" s="1001" t="s">
        <v>900</v>
      </c>
      <c r="C68" s="1002"/>
      <c r="D68" s="1002"/>
      <c r="E68" s="1002"/>
      <c r="F68" s="1002"/>
      <c r="G68" s="1002"/>
      <c r="H68" s="1002"/>
      <c r="I68" s="1002"/>
      <c r="J68" s="1003"/>
      <c r="K68" s="465"/>
      <c r="L68" s="465"/>
      <c r="M68" s="465"/>
      <c r="N68" s="465"/>
      <c r="O68" s="465"/>
      <c r="P68" s="465"/>
    </row>
    <row r="69" spans="2:16" s="442" customFormat="1" ht="15" customHeight="1" x14ac:dyDescent="0.15">
      <c r="B69" s="1001" t="s">
        <v>901</v>
      </c>
      <c r="C69" s="1002"/>
      <c r="D69" s="1002"/>
      <c r="E69" s="1002"/>
      <c r="F69" s="1002"/>
      <c r="G69" s="1002"/>
      <c r="H69" s="1002"/>
      <c r="I69" s="1002"/>
      <c r="J69" s="1003"/>
      <c r="K69" s="466"/>
      <c r="L69" s="466" t="s">
        <v>260</v>
      </c>
      <c r="M69" s="466"/>
      <c r="N69" s="466"/>
      <c r="O69" s="466"/>
      <c r="P69" s="466" t="s">
        <v>260</v>
      </c>
    </row>
    <row r="70" spans="2:16" s="442" customFormat="1" ht="15" customHeight="1" x14ac:dyDescent="0.15">
      <c r="B70" s="1001" t="s">
        <v>902</v>
      </c>
      <c r="C70" s="1002"/>
      <c r="D70" s="1002"/>
      <c r="E70" s="1002"/>
      <c r="F70" s="1002"/>
      <c r="G70" s="1002"/>
      <c r="H70" s="1002"/>
      <c r="I70" s="1002"/>
      <c r="J70" s="1003"/>
      <c r="K70" s="467"/>
      <c r="L70" s="467"/>
      <c r="M70" s="467"/>
      <c r="N70" s="467"/>
      <c r="O70" s="467"/>
      <c r="P70" s="467"/>
    </row>
    <row r="71" spans="2:16" s="442" customFormat="1" ht="15" customHeight="1" x14ac:dyDescent="0.15">
      <c r="B71" s="1001" t="s">
        <v>903</v>
      </c>
      <c r="C71" s="1002"/>
      <c r="D71" s="1002"/>
      <c r="E71" s="1002"/>
      <c r="F71" s="1002"/>
      <c r="G71" s="1002"/>
      <c r="H71" s="1002"/>
      <c r="I71" s="1002"/>
      <c r="J71" s="1003"/>
      <c r="K71" s="467"/>
      <c r="L71" s="467"/>
      <c r="M71" s="467"/>
      <c r="N71" s="467"/>
      <c r="O71" s="467"/>
      <c r="P71" s="467"/>
    </row>
    <row r="72" spans="2:16" s="442" customFormat="1" ht="15" customHeight="1" x14ac:dyDescent="0.15">
      <c r="B72" s="1001" t="s">
        <v>904</v>
      </c>
      <c r="C72" s="1002"/>
      <c r="D72" s="1002"/>
      <c r="E72" s="1002"/>
      <c r="F72" s="1002"/>
      <c r="G72" s="1002"/>
      <c r="H72" s="1002"/>
      <c r="I72" s="1002"/>
      <c r="J72" s="1003"/>
      <c r="K72" s="465"/>
      <c r="L72" s="465"/>
      <c r="M72" s="465"/>
      <c r="N72" s="465"/>
      <c r="O72" s="465"/>
      <c r="P72" s="465"/>
    </row>
    <row r="73" spans="2:16" s="442" customFormat="1" x14ac:dyDescent="0.15">
      <c r="B73" s="1001" t="s">
        <v>905</v>
      </c>
      <c r="C73" s="1002"/>
      <c r="D73" s="1002"/>
      <c r="E73" s="1002"/>
      <c r="F73" s="1002"/>
      <c r="G73" s="1002"/>
      <c r="H73" s="1002"/>
      <c r="I73" s="1002"/>
      <c r="J73" s="1003"/>
      <c r="K73" s="468"/>
      <c r="L73" s="468"/>
      <c r="M73" s="468"/>
      <c r="N73" s="468"/>
      <c r="O73" s="468"/>
      <c r="P73" s="468"/>
    </row>
    <row r="74" spans="2:16" s="442" customFormat="1" x14ac:dyDescent="0.15">
      <c r="B74" s="1001" t="s">
        <v>906</v>
      </c>
      <c r="C74" s="1002"/>
      <c r="D74" s="1002"/>
      <c r="E74" s="1002"/>
      <c r="F74" s="1002"/>
      <c r="G74" s="1002"/>
      <c r="H74" s="1002"/>
      <c r="I74" s="1002"/>
      <c r="J74" s="1003"/>
      <c r="K74" s="469"/>
      <c r="L74" s="469"/>
      <c r="M74" s="469"/>
      <c r="N74" s="469"/>
      <c r="O74" s="469"/>
      <c r="P74" s="469"/>
    </row>
    <row r="75" spans="2:16" s="485" customFormat="1" ht="15" customHeight="1" x14ac:dyDescent="0.15">
      <c r="B75" s="1147" t="s">
        <v>907</v>
      </c>
      <c r="C75" s="1148"/>
      <c r="D75" s="1148"/>
      <c r="E75" s="1148"/>
      <c r="F75" s="1148"/>
      <c r="G75" s="1148"/>
      <c r="H75" s="1148"/>
      <c r="I75" s="1148"/>
      <c r="J75" s="1149"/>
      <c r="K75" s="1234" t="s">
        <v>1332</v>
      </c>
      <c r="L75" s="1234"/>
      <c r="M75" s="1234"/>
      <c r="N75" s="1234" t="s">
        <v>1332</v>
      </c>
      <c r="O75" s="1234"/>
      <c r="P75" s="1234"/>
    </row>
    <row r="76" spans="2:16" ht="15" customHeight="1" x14ac:dyDescent="0.2">
      <c r="B76" s="1139" t="s">
        <v>293</v>
      </c>
      <c r="C76" s="1140"/>
      <c r="D76" s="1140"/>
      <c r="E76" s="1140"/>
      <c r="F76" s="1140"/>
      <c r="G76" s="1140"/>
      <c r="H76" s="1140"/>
      <c r="I76" s="1140"/>
      <c r="J76" s="1141"/>
      <c r="K76" s="622" t="s">
        <v>899</v>
      </c>
      <c r="L76" s="622" t="s">
        <v>908</v>
      </c>
      <c r="M76" s="622" t="s">
        <v>909</v>
      </c>
      <c r="N76" s="622" t="s">
        <v>924</v>
      </c>
      <c r="O76" s="622" t="s">
        <v>925</v>
      </c>
      <c r="P76" s="622" t="s">
        <v>926</v>
      </c>
    </row>
    <row r="77" spans="2:16" ht="15" customHeight="1" x14ac:dyDescent="0.2">
      <c r="B77" s="303"/>
      <c r="C77" s="1133" t="s">
        <v>172</v>
      </c>
      <c r="D77" s="1133"/>
      <c r="E77" s="1133"/>
      <c r="F77" s="1133"/>
      <c r="G77" s="1133"/>
      <c r="H77" s="1134"/>
      <c r="I77" s="290" t="s">
        <v>16</v>
      </c>
      <c r="J77" s="290" t="s">
        <v>928</v>
      </c>
      <c r="K77" s="623" t="s">
        <v>911</v>
      </c>
      <c r="L77" s="623" t="s">
        <v>911</v>
      </c>
      <c r="M77" s="623" t="s">
        <v>911</v>
      </c>
      <c r="N77" s="623" t="s">
        <v>911</v>
      </c>
      <c r="O77" s="623" t="s">
        <v>911</v>
      </c>
      <c r="P77" s="623" t="s">
        <v>911</v>
      </c>
    </row>
    <row r="78" spans="2:16" ht="15" customHeight="1" x14ac:dyDescent="0.2">
      <c r="B78" s="172">
        <v>1</v>
      </c>
      <c r="C78" s="1150"/>
      <c r="D78" s="1151"/>
      <c r="E78" s="1151"/>
      <c r="F78" s="1151"/>
      <c r="G78" s="1151"/>
      <c r="H78" s="1152"/>
      <c r="I78" s="172"/>
      <c r="J78" s="476">
        <f>IFERROR(SMALL(K78:P78,1),0)</f>
        <v>0</v>
      </c>
      <c r="K78" s="723"/>
      <c r="L78" s="723" t="s">
        <v>260</v>
      </c>
      <c r="M78" s="723"/>
      <c r="N78" s="723"/>
      <c r="O78" s="723"/>
      <c r="P78" s="723"/>
    </row>
    <row r="79" spans="2:16" ht="15" customHeight="1" x14ac:dyDescent="0.2">
      <c r="B79" s="172">
        <v>2</v>
      </c>
      <c r="C79" s="1150"/>
      <c r="D79" s="1151"/>
      <c r="E79" s="1151"/>
      <c r="F79" s="1151"/>
      <c r="G79" s="1151"/>
      <c r="H79" s="1152"/>
      <c r="I79" s="172"/>
      <c r="J79" s="476">
        <f>IFERROR(SMALL(K79:P79,1),0)</f>
        <v>0</v>
      </c>
      <c r="K79" s="723"/>
      <c r="L79" s="723"/>
      <c r="M79" s="723"/>
      <c r="N79" s="723" t="s">
        <v>260</v>
      </c>
      <c r="O79" s="723"/>
      <c r="P79" s="723" t="s">
        <v>260</v>
      </c>
    </row>
    <row r="80" spans="2:16" ht="15" customHeight="1" x14ac:dyDescent="0.2">
      <c r="B80" s="172">
        <v>3</v>
      </c>
      <c r="C80" s="1150"/>
      <c r="D80" s="1151"/>
      <c r="E80" s="1151"/>
      <c r="F80" s="1151"/>
      <c r="G80" s="1151"/>
      <c r="H80" s="1152"/>
      <c r="I80" s="172"/>
      <c r="J80" s="476">
        <f>IFERROR(SMALL(K80:P80,1),0)</f>
        <v>0</v>
      </c>
      <c r="K80" s="723"/>
      <c r="L80" s="723"/>
      <c r="M80" s="723"/>
      <c r="N80" s="723"/>
      <c r="O80" s="723"/>
      <c r="P80" s="723"/>
    </row>
    <row r="81" spans="2:16" s="442" customFormat="1" ht="15" customHeight="1" x14ac:dyDescent="0.15">
      <c r="B81" s="448"/>
      <c r="C81" s="1000" t="s">
        <v>910</v>
      </c>
      <c r="D81" s="1000"/>
      <c r="E81" s="1000"/>
      <c r="F81" s="1000"/>
      <c r="G81" s="1000"/>
      <c r="H81" s="1000"/>
      <c r="I81" s="1000"/>
      <c r="J81" s="1000"/>
      <c r="K81" s="627" t="s">
        <v>899</v>
      </c>
      <c r="L81" s="627" t="s">
        <v>908</v>
      </c>
      <c r="M81" s="627" t="s">
        <v>909</v>
      </c>
      <c r="N81" s="627" t="s">
        <v>924</v>
      </c>
      <c r="O81" s="627" t="s">
        <v>925</v>
      </c>
      <c r="P81" s="627" t="s">
        <v>926</v>
      </c>
    </row>
    <row r="82" spans="2:16" s="442" customFormat="1" ht="15" customHeight="1" x14ac:dyDescent="0.15">
      <c r="B82" s="1001" t="s">
        <v>900</v>
      </c>
      <c r="C82" s="1002"/>
      <c r="D82" s="1002"/>
      <c r="E82" s="1002"/>
      <c r="F82" s="1002"/>
      <c r="G82" s="1002"/>
      <c r="H82" s="1002"/>
      <c r="I82" s="1002"/>
      <c r="J82" s="1003"/>
      <c r="K82" s="465"/>
      <c r="L82" s="465"/>
      <c r="M82" s="465"/>
      <c r="N82" s="465"/>
      <c r="O82" s="465"/>
      <c r="P82" s="465"/>
    </row>
    <row r="83" spans="2:16" s="442" customFormat="1" ht="15" customHeight="1" x14ac:dyDescent="0.15">
      <c r="B83" s="1001" t="s">
        <v>901</v>
      </c>
      <c r="C83" s="1002"/>
      <c r="D83" s="1002"/>
      <c r="E83" s="1002"/>
      <c r="F83" s="1002"/>
      <c r="G83" s="1002"/>
      <c r="H83" s="1002"/>
      <c r="I83" s="1002"/>
      <c r="J83" s="1003"/>
      <c r="K83" s="466"/>
      <c r="L83" s="466" t="s">
        <v>260</v>
      </c>
      <c r="M83" s="466"/>
      <c r="N83" s="466"/>
      <c r="O83" s="466"/>
      <c r="P83" s="466"/>
    </row>
    <row r="84" spans="2:16" s="442" customFormat="1" ht="15" customHeight="1" x14ac:dyDescent="0.15">
      <c r="B84" s="1001" t="s">
        <v>902</v>
      </c>
      <c r="C84" s="1002"/>
      <c r="D84" s="1002"/>
      <c r="E84" s="1002"/>
      <c r="F84" s="1002"/>
      <c r="G84" s="1002"/>
      <c r="H84" s="1002"/>
      <c r="I84" s="1002"/>
      <c r="J84" s="1003"/>
      <c r="K84" s="467"/>
      <c r="L84" s="467"/>
      <c r="M84" s="467"/>
      <c r="N84" s="467"/>
      <c r="O84" s="467"/>
      <c r="P84" s="467"/>
    </row>
    <row r="85" spans="2:16" s="442" customFormat="1" ht="15" customHeight="1" x14ac:dyDescent="0.15">
      <c r="B85" s="1001" t="s">
        <v>903</v>
      </c>
      <c r="C85" s="1002"/>
      <c r="D85" s="1002"/>
      <c r="E85" s="1002"/>
      <c r="F85" s="1002"/>
      <c r="G85" s="1002"/>
      <c r="H85" s="1002"/>
      <c r="I85" s="1002"/>
      <c r="J85" s="1003"/>
      <c r="K85" s="467"/>
      <c r="L85" s="467"/>
      <c r="M85" s="467"/>
      <c r="N85" s="467"/>
      <c r="O85" s="467"/>
      <c r="P85" s="467"/>
    </row>
    <row r="86" spans="2:16" s="442" customFormat="1" ht="15" customHeight="1" x14ac:dyDescent="0.15">
      <c r="B86" s="1001" t="s">
        <v>904</v>
      </c>
      <c r="C86" s="1002"/>
      <c r="D86" s="1002"/>
      <c r="E86" s="1002"/>
      <c r="F86" s="1002"/>
      <c r="G86" s="1002"/>
      <c r="H86" s="1002"/>
      <c r="I86" s="1002"/>
      <c r="J86" s="1003"/>
      <c r="K86" s="465"/>
      <c r="L86" s="465"/>
      <c r="M86" s="465"/>
      <c r="N86" s="465"/>
      <c r="O86" s="465"/>
      <c r="P86" s="465"/>
    </row>
    <row r="87" spans="2:16" s="442" customFormat="1" x14ac:dyDescent="0.15">
      <c r="B87" s="1001" t="s">
        <v>905</v>
      </c>
      <c r="C87" s="1002"/>
      <c r="D87" s="1002"/>
      <c r="E87" s="1002"/>
      <c r="F87" s="1002"/>
      <c r="G87" s="1002"/>
      <c r="H87" s="1002"/>
      <c r="I87" s="1002"/>
      <c r="J87" s="1003"/>
      <c r="K87" s="468"/>
      <c r="L87" s="468"/>
      <c r="M87" s="468"/>
      <c r="N87" s="468"/>
      <c r="O87" s="468"/>
      <c r="P87" s="468"/>
    </row>
    <row r="88" spans="2:16" s="442" customFormat="1" x14ac:dyDescent="0.15">
      <c r="B88" s="1001" t="s">
        <v>906</v>
      </c>
      <c r="C88" s="1002"/>
      <c r="D88" s="1002"/>
      <c r="E88" s="1002"/>
      <c r="F88" s="1002"/>
      <c r="G88" s="1002"/>
      <c r="H88" s="1002"/>
      <c r="I88" s="1002"/>
      <c r="J88" s="1003"/>
      <c r="K88" s="469"/>
      <c r="L88" s="469"/>
      <c r="M88" s="469"/>
      <c r="N88" s="469"/>
      <c r="O88" s="469"/>
      <c r="P88" s="469"/>
    </row>
    <row r="89" spans="2:16" s="485" customFormat="1" ht="15" customHeight="1" x14ac:dyDescent="0.15">
      <c r="B89" s="1147" t="s">
        <v>907</v>
      </c>
      <c r="C89" s="1148"/>
      <c r="D89" s="1148"/>
      <c r="E89" s="1148"/>
      <c r="F89" s="1148"/>
      <c r="G89" s="1148"/>
      <c r="H89" s="1148"/>
      <c r="I89" s="1148"/>
      <c r="J89" s="1149"/>
      <c r="K89" s="1090" t="s">
        <v>897</v>
      </c>
      <c r="L89" s="1090"/>
      <c r="M89" s="1090"/>
      <c r="N89" s="1090" t="s">
        <v>897</v>
      </c>
      <c r="O89" s="1090"/>
      <c r="P89" s="1090"/>
    </row>
    <row r="90" spans="2:16" ht="15" customHeight="1" x14ac:dyDescent="0.2">
      <c r="B90" s="1137" t="s">
        <v>698</v>
      </c>
      <c r="C90" s="1138"/>
      <c r="D90" s="1138"/>
      <c r="E90" s="1138"/>
      <c r="F90" s="1138"/>
      <c r="G90" s="1138"/>
      <c r="H90" s="1138"/>
      <c r="I90" s="1138"/>
      <c r="J90" s="1155"/>
      <c r="K90" s="321" t="s">
        <v>899</v>
      </c>
      <c r="L90" s="321" t="s">
        <v>908</v>
      </c>
      <c r="M90" s="321" t="s">
        <v>909</v>
      </c>
      <c r="N90" s="321" t="s">
        <v>924</v>
      </c>
      <c r="O90" s="321" t="s">
        <v>925</v>
      </c>
      <c r="P90" s="321" t="s">
        <v>926</v>
      </c>
    </row>
    <row r="91" spans="2:16" ht="15" customHeight="1" x14ac:dyDescent="0.2">
      <c r="B91" s="1132" t="s">
        <v>15</v>
      </c>
      <c r="C91" s="1133"/>
      <c r="D91" s="1133"/>
      <c r="E91" s="1133"/>
      <c r="F91" s="1133"/>
      <c r="G91" s="1133"/>
      <c r="H91" s="1134"/>
      <c r="I91" s="290" t="s">
        <v>16</v>
      </c>
      <c r="J91" s="290" t="s">
        <v>928</v>
      </c>
      <c r="K91" s="290" t="s">
        <v>911</v>
      </c>
      <c r="L91" s="290" t="s">
        <v>911</v>
      </c>
      <c r="M91" s="290" t="s">
        <v>911</v>
      </c>
      <c r="N91" s="290" t="s">
        <v>911</v>
      </c>
      <c r="O91" s="290" t="s">
        <v>911</v>
      </c>
      <c r="P91" s="290" t="s">
        <v>911</v>
      </c>
    </row>
    <row r="92" spans="2:16" ht="15" customHeight="1" x14ac:dyDescent="0.2">
      <c r="B92" s="172">
        <v>1</v>
      </c>
      <c r="C92" s="1150"/>
      <c r="D92" s="1151"/>
      <c r="E92" s="1151"/>
      <c r="F92" s="1151"/>
      <c r="G92" s="1151"/>
      <c r="H92" s="1152"/>
      <c r="I92" s="172"/>
      <c r="J92" s="476">
        <f>IFERROR(SMALL(K92:P92,1),0)</f>
        <v>0</v>
      </c>
      <c r="K92" s="723"/>
      <c r="L92" s="723"/>
      <c r="M92" s="723"/>
      <c r="N92" s="723"/>
      <c r="O92" s="723"/>
      <c r="P92" s="723"/>
    </row>
    <row r="93" spans="2:16" ht="15" customHeight="1" x14ac:dyDescent="0.2">
      <c r="B93" s="172">
        <v>2</v>
      </c>
      <c r="C93" s="1150"/>
      <c r="D93" s="1151"/>
      <c r="E93" s="1151"/>
      <c r="F93" s="1151"/>
      <c r="G93" s="1151"/>
      <c r="H93" s="1152"/>
      <c r="I93" s="172"/>
      <c r="J93" s="476">
        <f>IFERROR(SMALL(K93:P93,1),0)</f>
        <v>0</v>
      </c>
      <c r="K93" s="723"/>
      <c r="L93" s="723"/>
      <c r="M93" s="723"/>
      <c r="N93" s="723" t="s">
        <v>260</v>
      </c>
      <c r="O93" s="723"/>
      <c r="P93" s="723"/>
    </row>
    <row r="94" spans="2:16" ht="15" customHeight="1" x14ac:dyDescent="0.2">
      <c r="B94" s="172">
        <v>3</v>
      </c>
      <c r="C94" s="1150"/>
      <c r="D94" s="1151"/>
      <c r="E94" s="1151"/>
      <c r="F94" s="1151"/>
      <c r="G94" s="1151"/>
      <c r="H94" s="1152"/>
      <c r="I94" s="172"/>
      <c r="J94" s="476">
        <f>IFERROR(SMALL(K94:P94,1),0)</f>
        <v>0</v>
      </c>
      <c r="K94" s="723"/>
      <c r="L94" s="723"/>
      <c r="M94" s="723"/>
      <c r="N94" s="723"/>
      <c r="O94" s="723"/>
      <c r="P94" s="723"/>
    </row>
    <row r="95" spans="2:16" s="442" customFormat="1" ht="15" customHeight="1" x14ac:dyDescent="0.15">
      <c r="B95" s="448"/>
      <c r="C95" s="1000" t="s">
        <v>910</v>
      </c>
      <c r="D95" s="1000"/>
      <c r="E95" s="1000"/>
      <c r="F95" s="1000"/>
      <c r="G95" s="1000"/>
      <c r="H95" s="1000"/>
      <c r="I95" s="1000"/>
      <c r="J95" s="1000"/>
      <c r="K95" s="627" t="s">
        <v>899</v>
      </c>
      <c r="L95" s="627" t="s">
        <v>908</v>
      </c>
      <c r="M95" s="627" t="s">
        <v>909</v>
      </c>
      <c r="N95" s="627" t="s">
        <v>924</v>
      </c>
      <c r="O95" s="627" t="s">
        <v>925</v>
      </c>
      <c r="P95" s="627" t="s">
        <v>926</v>
      </c>
    </row>
    <row r="96" spans="2:16" s="442" customFormat="1" ht="15" customHeight="1" x14ac:dyDescent="0.15">
      <c r="B96" s="1001" t="s">
        <v>900</v>
      </c>
      <c r="C96" s="1002"/>
      <c r="D96" s="1002"/>
      <c r="E96" s="1002"/>
      <c r="F96" s="1002"/>
      <c r="G96" s="1002"/>
      <c r="H96" s="1002"/>
      <c r="I96" s="1002"/>
      <c r="J96" s="1003"/>
      <c r="K96" s="465"/>
      <c r="L96" s="465"/>
      <c r="M96" s="465"/>
      <c r="N96" s="465"/>
      <c r="O96" s="465"/>
      <c r="P96" s="465"/>
    </row>
    <row r="97" spans="2:16" s="442" customFormat="1" ht="15" customHeight="1" x14ac:dyDescent="0.15">
      <c r="B97" s="1001" t="s">
        <v>901</v>
      </c>
      <c r="C97" s="1002"/>
      <c r="D97" s="1002"/>
      <c r="E97" s="1002"/>
      <c r="F97" s="1002"/>
      <c r="G97" s="1002"/>
      <c r="H97" s="1002"/>
      <c r="I97" s="1002"/>
      <c r="J97" s="1003"/>
      <c r="K97" s="466"/>
      <c r="L97" s="466"/>
      <c r="M97" s="466"/>
      <c r="N97" s="466"/>
      <c r="O97" s="466"/>
      <c r="P97" s="466"/>
    </row>
    <row r="98" spans="2:16" s="442" customFormat="1" ht="15" customHeight="1" x14ac:dyDescent="0.15">
      <c r="B98" s="1001" t="s">
        <v>902</v>
      </c>
      <c r="C98" s="1002"/>
      <c r="D98" s="1002"/>
      <c r="E98" s="1002"/>
      <c r="F98" s="1002"/>
      <c r="G98" s="1002"/>
      <c r="H98" s="1002"/>
      <c r="I98" s="1002"/>
      <c r="J98" s="1003"/>
      <c r="K98" s="467"/>
      <c r="L98" s="467"/>
      <c r="M98" s="467"/>
      <c r="N98" s="467"/>
      <c r="O98" s="467"/>
      <c r="P98" s="467"/>
    </row>
    <row r="99" spans="2:16" s="442" customFormat="1" ht="15" customHeight="1" x14ac:dyDescent="0.15">
      <c r="B99" s="1001" t="s">
        <v>903</v>
      </c>
      <c r="C99" s="1002"/>
      <c r="D99" s="1002"/>
      <c r="E99" s="1002"/>
      <c r="F99" s="1002"/>
      <c r="G99" s="1002"/>
      <c r="H99" s="1002"/>
      <c r="I99" s="1002"/>
      <c r="J99" s="1003"/>
      <c r="K99" s="467"/>
      <c r="L99" s="467"/>
      <c r="M99" s="467"/>
      <c r="N99" s="467"/>
      <c r="O99" s="467"/>
      <c r="P99" s="467"/>
    </row>
    <row r="100" spans="2:16" s="442" customFormat="1" ht="15" customHeight="1" x14ac:dyDescent="0.15">
      <c r="B100" s="1001" t="s">
        <v>904</v>
      </c>
      <c r="C100" s="1002"/>
      <c r="D100" s="1002"/>
      <c r="E100" s="1002"/>
      <c r="F100" s="1002"/>
      <c r="G100" s="1002"/>
      <c r="H100" s="1002"/>
      <c r="I100" s="1002"/>
      <c r="J100" s="1003"/>
      <c r="K100" s="465"/>
      <c r="L100" s="465"/>
      <c r="M100" s="465"/>
      <c r="N100" s="465"/>
      <c r="O100" s="465"/>
      <c r="P100" s="465"/>
    </row>
    <row r="101" spans="2:16" s="442" customFormat="1" x14ac:dyDescent="0.15">
      <c r="B101" s="1001" t="s">
        <v>905</v>
      </c>
      <c r="C101" s="1002"/>
      <c r="D101" s="1002"/>
      <c r="E101" s="1002"/>
      <c r="F101" s="1002"/>
      <c r="G101" s="1002"/>
      <c r="H101" s="1002"/>
      <c r="I101" s="1002"/>
      <c r="J101" s="1003"/>
      <c r="K101" s="468"/>
      <c r="L101" s="468"/>
      <c r="M101" s="468"/>
      <c r="N101" s="468"/>
      <c r="O101" s="468"/>
      <c r="P101" s="468"/>
    </row>
    <row r="102" spans="2:16" s="442" customFormat="1" x14ac:dyDescent="0.15">
      <c r="B102" s="1001" t="s">
        <v>906</v>
      </c>
      <c r="C102" s="1002"/>
      <c r="D102" s="1002"/>
      <c r="E102" s="1002"/>
      <c r="F102" s="1002"/>
      <c r="G102" s="1002"/>
      <c r="H102" s="1002"/>
      <c r="I102" s="1002"/>
      <c r="J102" s="1003"/>
      <c r="K102" s="469"/>
      <c r="L102" s="469"/>
      <c r="M102" s="469"/>
      <c r="N102" s="469"/>
      <c r="O102" s="469"/>
      <c r="P102" s="469"/>
    </row>
    <row r="103" spans="2:16" s="485" customFormat="1" ht="15" customHeight="1" x14ac:dyDescent="0.15">
      <c r="B103" s="1147" t="s">
        <v>907</v>
      </c>
      <c r="C103" s="1148"/>
      <c r="D103" s="1148"/>
      <c r="E103" s="1148"/>
      <c r="F103" s="1148"/>
      <c r="G103" s="1148"/>
      <c r="H103" s="1148"/>
      <c r="I103" s="1148"/>
      <c r="J103" s="1149"/>
      <c r="K103" s="1234" t="s">
        <v>897</v>
      </c>
      <c r="L103" s="1234"/>
      <c r="M103" s="1234"/>
      <c r="N103" s="1234" t="s">
        <v>897</v>
      </c>
      <c r="O103" s="1234"/>
      <c r="P103" s="1234"/>
    </row>
  </sheetData>
  <sheetProtection algorithmName="SHA-512" hashValue="nIRaOXeY68Go/5WceuGabP4ClBbtTatBHVq1Eskm/x8n3YCVnr/FxAwhq2H92Zw3Guj0gEDu/6WN99aAv9SQ0w==" saltValue="U7M7HBilOBx5wScyj7SYkA==" spinCount="100000" sheet="1" objects="1" scenarios="1"/>
  <mergeCells count="111"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K89:M89"/>
    <mergeCell ref="N89:P89"/>
    <mergeCell ref="C78:H78"/>
    <mergeCell ref="C79:H79"/>
    <mergeCell ref="C80:H80"/>
    <mergeCell ref="C81:J81"/>
    <mergeCell ref="B82:J82"/>
    <mergeCell ref="Q5:Q7"/>
    <mergeCell ref="B83:J83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59:J59"/>
    <mergeCell ref="C60:G60"/>
    <mergeCell ref="B74:J74"/>
    <mergeCell ref="B75:J75"/>
    <mergeCell ref="K75:M75"/>
    <mergeCell ref="B50:J50"/>
    <mergeCell ref="B52:J52"/>
    <mergeCell ref="B53:J53"/>
    <mergeCell ref="B54:J54"/>
    <mergeCell ref="B55:J55"/>
    <mergeCell ref="B56:J56"/>
    <mergeCell ref="B57:J57"/>
    <mergeCell ref="B73:J73"/>
    <mergeCell ref="B51:J51"/>
    <mergeCell ref="B68:J68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</mergeCells>
  <conditionalFormatting sqref="C8:G47">
    <cfRule type="expression" dxfId="82" priority="1">
      <formula>OR(AND(C8&lt;&gt;"",Q8=""),AND(COUNT(K8:P8)&gt;0,COUNT(K8:P8)&lt;3))</formula>
    </cfRule>
  </conditionalFormatting>
  <dataValidations count="1">
    <dataValidation type="list" allowBlank="1" showInputMessage="1" showErrorMessage="1" sqref="Q8:Q47" xr:uid="{00000000-0002-0000-23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14">
    <tabColor theme="5"/>
  </sheetPr>
  <dimension ref="B2:Z87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13.6640625" style="362" customWidth="1"/>
    <col min="11" max="11" width="17.6640625" style="362" customWidth="1"/>
    <col min="12" max="12" width="16.83203125" style="362" bestFit="1" customWidth="1"/>
    <col min="13" max="13" width="14.6640625" style="362" customWidth="1"/>
    <col min="14" max="14" width="16.83203125" style="362" bestFit="1" customWidth="1"/>
    <col min="15" max="16" width="3.6640625" style="362" customWidth="1"/>
    <col min="17" max="17" width="14.1640625" style="362" customWidth="1"/>
    <col min="18" max="21" width="10.6640625" style="362" customWidth="1"/>
    <col min="22" max="22" width="11.6640625" style="362" customWidth="1"/>
    <col min="23" max="23" width="10.6640625" style="362" customWidth="1"/>
    <col min="24" max="24" width="18.6640625" style="362" customWidth="1"/>
    <col min="25" max="25" width="16.83203125" style="371" bestFit="1" customWidth="1"/>
    <col min="26" max="16384" width="9.1640625" style="362"/>
  </cols>
  <sheetData>
    <row r="2" spans="2:26" ht="22.5" customHeight="1" x14ac:dyDescent="0.2">
      <c r="B2" s="1057" t="s">
        <v>944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  <c r="P2" s="1207" t="str">
        <f>B2</f>
        <v>CUSTOS - AQUECIMENTO SOLAR DE ÁGUA (ORIGEM DOS RECURSOS)</v>
      </c>
      <c r="Q2" s="1207"/>
      <c r="R2" s="1207"/>
      <c r="S2" s="1207"/>
      <c r="T2" s="1207"/>
      <c r="U2" s="1207"/>
      <c r="V2" s="1207"/>
      <c r="W2" s="1207"/>
      <c r="X2" s="1207"/>
      <c r="Y2" s="1207"/>
      <c r="Z2" s="369"/>
    </row>
    <row r="3" spans="2:26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  <c r="P3" s="1235" t="s">
        <v>688</v>
      </c>
      <c r="Q3" s="1235"/>
      <c r="R3" s="1235"/>
      <c r="S3" s="1235"/>
      <c r="T3" s="1235"/>
      <c r="U3" s="1235"/>
      <c r="V3" s="1235"/>
      <c r="W3" s="1235"/>
      <c r="X3" s="1235"/>
      <c r="Y3" s="1235"/>
    </row>
    <row r="4" spans="2:26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  <c r="P4" s="1235"/>
      <c r="Q4" s="1235"/>
      <c r="R4" s="1235"/>
      <c r="S4" s="1235"/>
      <c r="T4" s="1235"/>
      <c r="U4" s="1235"/>
      <c r="V4" s="1235"/>
      <c r="W4" s="1235"/>
      <c r="X4" s="1235"/>
      <c r="Y4" s="1235"/>
    </row>
    <row r="5" spans="2:26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55"/>
      <c r="P5" s="1173"/>
      <c r="Q5" s="1173"/>
      <c r="R5" s="1173"/>
      <c r="S5" s="1173"/>
      <c r="T5" s="1173"/>
      <c r="U5" s="1173"/>
      <c r="V5" s="1173"/>
      <c r="W5" s="1173"/>
      <c r="X5" s="1173"/>
      <c r="Y5" s="1173"/>
    </row>
    <row r="6" spans="2:26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1"/>
      <c r="P6" s="1172" t="s">
        <v>276</v>
      </c>
      <c r="Q6" s="1172"/>
      <c r="R6" s="1172"/>
      <c r="S6" s="1172"/>
      <c r="T6" s="1172"/>
      <c r="U6" s="1172"/>
      <c r="V6" s="1172"/>
      <c r="W6" s="1172"/>
      <c r="X6" s="1172"/>
      <c r="Y6" s="1172"/>
    </row>
    <row r="7" spans="2:26" ht="16" x14ac:dyDescent="0.2">
      <c r="B7" s="1154" t="s">
        <v>277</v>
      </c>
      <c r="C7" s="1154"/>
      <c r="D7" s="1154"/>
      <c r="E7" s="1171"/>
      <c r="F7" s="1171"/>
      <c r="G7" s="1171"/>
      <c r="H7" s="290" t="s">
        <v>278</v>
      </c>
      <c r="I7" s="290" t="s">
        <v>16</v>
      </c>
      <c r="J7" s="290" t="s">
        <v>232</v>
      </c>
      <c r="K7" s="159" t="s">
        <v>279</v>
      </c>
      <c r="L7" s="290" t="s">
        <v>781</v>
      </c>
      <c r="M7" s="118" t="s">
        <v>233</v>
      </c>
      <c r="N7" s="118" t="s">
        <v>234</v>
      </c>
      <c r="P7" s="1154" t="str">
        <f>B7</f>
        <v>Materiais e equipamentos</v>
      </c>
      <c r="Q7" s="1154"/>
      <c r="R7" s="1154"/>
      <c r="S7" s="1171"/>
      <c r="T7" s="1171"/>
      <c r="U7" s="1171"/>
      <c r="V7" s="290" t="s">
        <v>278</v>
      </c>
      <c r="W7" s="159" t="s">
        <v>280</v>
      </c>
      <c r="X7" s="159" t="s">
        <v>281</v>
      </c>
      <c r="Y7" s="159" t="s">
        <v>1317</v>
      </c>
    </row>
    <row r="8" spans="2:26" ht="15" customHeight="1" outlineLevel="1" x14ac:dyDescent="0.2">
      <c r="B8" s="160">
        <v>1</v>
      </c>
      <c r="C8" s="1206" t="str">
        <f>IF(ISBLANK('SolarCusto (ORÇ)'!C8)," ",'SolarCusto (ORÇ)'!C8)</f>
        <v xml:space="preserve"> </v>
      </c>
      <c r="D8" s="1206"/>
      <c r="E8" s="1206"/>
      <c r="F8" s="1206"/>
      <c r="G8" s="1143"/>
      <c r="H8" s="491">
        <f>'SolarCusto (ORÇ)'!H8</f>
        <v>0</v>
      </c>
      <c r="I8" s="493">
        <f>'SolarCusto (ORÇ)'!I8</f>
        <v>0</v>
      </c>
      <c r="J8" s="122">
        <f>'SolarCusto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1" t="str">
        <f>IF(OR(C8=0,C8=""),"",C8)</f>
        <v xml:space="preserve"> </v>
      </c>
      <c r="R8" s="1161"/>
      <c r="S8" s="1161"/>
      <c r="T8" s="1161"/>
      <c r="U8" s="1162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Contábil'!$D$7&gt;0),ROUND(K8*($K$86/$K$49)*W8,2),0)</f>
        <v>0</v>
      </c>
      <c r="Y8" s="706">
        <f>'SolarCusto (ORÇ)'!Q8</f>
        <v>0</v>
      </c>
    </row>
    <row r="9" spans="2:26" ht="15" customHeight="1" outlineLevel="1" x14ac:dyDescent="0.2">
      <c r="B9" s="162">
        <v>2</v>
      </c>
      <c r="C9" s="1206" t="str">
        <f>IF(ISBLANK('SolarCusto (ORÇ)'!C9)," ",'SolarCusto (ORÇ)'!C9)</f>
        <v xml:space="preserve"> </v>
      </c>
      <c r="D9" s="1206"/>
      <c r="E9" s="1206"/>
      <c r="F9" s="1206"/>
      <c r="G9" s="1143"/>
      <c r="H9" s="491">
        <f>'SolarCusto (ORÇ)'!H9</f>
        <v>0</v>
      </c>
      <c r="I9" s="493">
        <f>'SolarCusto (ORÇ)'!I9</f>
        <v>0</v>
      </c>
      <c r="J9" s="122">
        <f>'SolarCusto (ORÇ)'!J9</f>
        <v>0</v>
      </c>
      <c r="K9" s="313">
        <f t="shared" ref="K9:K48" si="0">I9*J9</f>
        <v>0</v>
      </c>
      <c r="L9" s="313">
        <f t="shared" ref="L9:L48" si="1">K9-M9-N9</f>
        <v>0</v>
      </c>
      <c r="M9" s="312"/>
      <c r="N9" s="312"/>
      <c r="P9" s="160">
        <f t="shared" ref="P9:P47" si="2">B9</f>
        <v>2</v>
      </c>
      <c r="Q9" s="1161" t="str">
        <f t="shared" ref="Q9:Q47" si="3">IF(OR(C9=0,C9=""),"",C9)</f>
        <v xml:space="preserve"> </v>
      </c>
      <c r="R9" s="1161"/>
      <c r="S9" s="1161"/>
      <c r="T9" s="1161"/>
      <c r="U9" s="1162"/>
      <c r="V9" s="161">
        <f t="shared" ref="V9:V47" si="4">IF(H9="",0,H9)</f>
        <v>0</v>
      </c>
      <c r="W9" s="314">
        <f t="shared" ref="W9:W48" si="5">IF(OR(V9="",V9=0),0,(Desc*((1+Desc)^V9))/(((1+Desc)^V9)-1))</f>
        <v>0</v>
      </c>
      <c r="X9" s="315">
        <f>IF(AND(K9&gt;0,'Custo Contábil'!$D$7&gt;0),ROUND(K9*($K$86/$K$49)*W9,2),0)</f>
        <v>0</v>
      </c>
      <c r="Y9" s="706">
        <f>'SolarCusto (ORÇ)'!Q9</f>
        <v>0</v>
      </c>
    </row>
    <row r="10" spans="2:26" ht="15" customHeight="1" outlineLevel="1" x14ac:dyDescent="0.2">
      <c r="B10" s="160">
        <v>3</v>
      </c>
      <c r="C10" s="1206" t="str">
        <f>IF(ISBLANK('SolarCusto (ORÇ)'!C10)," ",'SolarCusto (ORÇ)'!C10)</f>
        <v xml:space="preserve"> </v>
      </c>
      <c r="D10" s="1206"/>
      <c r="E10" s="1206"/>
      <c r="F10" s="1206"/>
      <c r="G10" s="1143"/>
      <c r="H10" s="491">
        <f>'SolarCusto (ORÇ)'!H10</f>
        <v>0</v>
      </c>
      <c r="I10" s="493">
        <f>'SolarCusto (ORÇ)'!I10</f>
        <v>0</v>
      </c>
      <c r="J10" s="122">
        <f>'SolarCusto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1" t="str">
        <f t="shared" si="3"/>
        <v xml:space="preserve"> </v>
      </c>
      <c r="R10" s="1161"/>
      <c r="S10" s="1161"/>
      <c r="T10" s="1161"/>
      <c r="U10" s="1162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6">
        <f>'SolarCusto (ORÇ)'!Q10</f>
        <v>0</v>
      </c>
    </row>
    <row r="11" spans="2:26" ht="15" customHeight="1" outlineLevel="1" x14ac:dyDescent="0.2">
      <c r="B11" s="162">
        <v>4</v>
      </c>
      <c r="C11" s="1206" t="str">
        <f>IF(ISBLANK('SolarCusto (ORÇ)'!C11)," ",'SolarCusto (ORÇ)'!C11)</f>
        <v xml:space="preserve"> </v>
      </c>
      <c r="D11" s="1206"/>
      <c r="E11" s="1206"/>
      <c r="F11" s="1206"/>
      <c r="G11" s="1143"/>
      <c r="H11" s="491">
        <f>'SolarCusto (ORÇ)'!H11</f>
        <v>0</v>
      </c>
      <c r="I11" s="493">
        <f>'SolarCusto (ORÇ)'!I11</f>
        <v>0</v>
      </c>
      <c r="J11" s="122">
        <f>'SolarCusto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1" t="str">
        <f t="shared" si="3"/>
        <v xml:space="preserve"> </v>
      </c>
      <c r="R11" s="1161"/>
      <c r="S11" s="1161"/>
      <c r="T11" s="1161"/>
      <c r="U11" s="1162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6">
        <f>'SolarCusto (ORÇ)'!Q11</f>
        <v>0</v>
      </c>
    </row>
    <row r="12" spans="2:26" ht="15" customHeight="1" outlineLevel="1" x14ac:dyDescent="0.2">
      <c r="B12" s="160">
        <v>5</v>
      </c>
      <c r="C12" s="1206" t="str">
        <f>IF(ISBLANK('SolarCusto (ORÇ)'!C12)," ",'SolarCusto (ORÇ)'!C12)</f>
        <v xml:space="preserve"> </v>
      </c>
      <c r="D12" s="1206"/>
      <c r="E12" s="1206"/>
      <c r="F12" s="1206"/>
      <c r="G12" s="1143"/>
      <c r="H12" s="491">
        <f>'SolarCusto (ORÇ)'!H12</f>
        <v>0</v>
      </c>
      <c r="I12" s="493">
        <f>'SolarCusto (ORÇ)'!I12</f>
        <v>0</v>
      </c>
      <c r="J12" s="122">
        <f>'SolarCusto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1" t="str">
        <f t="shared" si="3"/>
        <v xml:space="preserve"> </v>
      </c>
      <c r="R12" s="1161"/>
      <c r="S12" s="1161"/>
      <c r="T12" s="1161"/>
      <c r="U12" s="1162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6">
        <f>'SolarCusto (ORÇ)'!Q12</f>
        <v>0</v>
      </c>
    </row>
    <row r="13" spans="2:26" ht="15" customHeight="1" outlineLevel="1" x14ac:dyDescent="0.2">
      <c r="B13" s="162">
        <v>6</v>
      </c>
      <c r="C13" s="1206" t="str">
        <f>IF(ISBLANK('SolarCusto (ORÇ)'!C13)," ",'SolarCusto (ORÇ)'!C13)</f>
        <v xml:space="preserve"> </v>
      </c>
      <c r="D13" s="1206"/>
      <c r="E13" s="1206"/>
      <c r="F13" s="1206"/>
      <c r="G13" s="1143"/>
      <c r="H13" s="491">
        <f>'SolarCusto (ORÇ)'!H13</f>
        <v>0</v>
      </c>
      <c r="I13" s="493">
        <f>'SolarCusto (ORÇ)'!I13</f>
        <v>0</v>
      </c>
      <c r="J13" s="122">
        <f>'SolarCusto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1" t="str">
        <f t="shared" si="3"/>
        <v xml:space="preserve"> </v>
      </c>
      <c r="R13" s="1161"/>
      <c r="S13" s="1161"/>
      <c r="T13" s="1161"/>
      <c r="U13" s="1162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6">
        <f>'SolarCusto (ORÇ)'!Q13</f>
        <v>0</v>
      </c>
    </row>
    <row r="14" spans="2:26" ht="15" customHeight="1" outlineLevel="1" x14ac:dyDescent="0.2">
      <c r="B14" s="160">
        <v>7</v>
      </c>
      <c r="C14" s="1206" t="str">
        <f>IF(ISBLANK('SolarCusto (ORÇ)'!C14)," ",'SolarCusto (ORÇ)'!C14)</f>
        <v xml:space="preserve"> </v>
      </c>
      <c r="D14" s="1206"/>
      <c r="E14" s="1206"/>
      <c r="F14" s="1206"/>
      <c r="G14" s="1143"/>
      <c r="H14" s="491">
        <f>'SolarCusto (ORÇ)'!H14</f>
        <v>0</v>
      </c>
      <c r="I14" s="493">
        <f>'SolarCusto (ORÇ)'!I14</f>
        <v>0</v>
      </c>
      <c r="J14" s="122">
        <f>'SolarCusto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1" t="str">
        <f t="shared" si="3"/>
        <v xml:space="preserve"> </v>
      </c>
      <c r="R14" s="1161"/>
      <c r="S14" s="1161"/>
      <c r="T14" s="1161"/>
      <c r="U14" s="1162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6">
        <f>'SolarCusto (ORÇ)'!Q14</f>
        <v>0</v>
      </c>
    </row>
    <row r="15" spans="2:26" ht="15" customHeight="1" outlineLevel="1" x14ac:dyDescent="0.2">
      <c r="B15" s="162">
        <v>8</v>
      </c>
      <c r="C15" s="1206" t="str">
        <f>IF(ISBLANK('SolarCusto (ORÇ)'!C15)," ",'SolarCusto (ORÇ)'!C15)</f>
        <v xml:space="preserve"> </v>
      </c>
      <c r="D15" s="1206"/>
      <c r="E15" s="1206"/>
      <c r="F15" s="1206"/>
      <c r="G15" s="1143"/>
      <c r="H15" s="491">
        <f>'SolarCusto (ORÇ)'!H15</f>
        <v>0</v>
      </c>
      <c r="I15" s="493">
        <f>'SolarCusto (ORÇ)'!I15</f>
        <v>0</v>
      </c>
      <c r="J15" s="122">
        <f>'SolarCusto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1" t="str">
        <f t="shared" si="3"/>
        <v xml:space="preserve"> </v>
      </c>
      <c r="R15" s="1161"/>
      <c r="S15" s="1161"/>
      <c r="T15" s="1161"/>
      <c r="U15" s="1162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6">
        <f>'SolarCusto (ORÇ)'!Q15</f>
        <v>0</v>
      </c>
    </row>
    <row r="16" spans="2:26" ht="15" customHeight="1" outlineLevel="1" x14ac:dyDescent="0.2">
      <c r="B16" s="160">
        <v>9</v>
      </c>
      <c r="C16" s="1206" t="str">
        <f>IF(ISBLANK('SolarCusto (ORÇ)'!C16)," ",'SolarCusto (ORÇ)'!C16)</f>
        <v xml:space="preserve"> </v>
      </c>
      <c r="D16" s="1206"/>
      <c r="E16" s="1206"/>
      <c r="F16" s="1206"/>
      <c r="G16" s="1143"/>
      <c r="H16" s="491">
        <f>'SolarCusto (ORÇ)'!H16</f>
        <v>0</v>
      </c>
      <c r="I16" s="493">
        <f>'SolarCusto (ORÇ)'!I16</f>
        <v>0</v>
      </c>
      <c r="J16" s="122">
        <f>'SolarCusto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1" t="str">
        <f t="shared" si="3"/>
        <v xml:space="preserve"> </v>
      </c>
      <c r="R16" s="1161"/>
      <c r="S16" s="1161"/>
      <c r="T16" s="1161"/>
      <c r="U16" s="1162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6">
        <f>'SolarCusto (ORÇ)'!Q16</f>
        <v>0</v>
      </c>
    </row>
    <row r="17" spans="2:25" outlineLevel="1" x14ac:dyDescent="0.2">
      <c r="B17" s="162">
        <v>10</v>
      </c>
      <c r="C17" s="1206" t="str">
        <f>IF(ISBLANK('SolarCusto (ORÇ)'!C17)," ",'SolarCusto (ORÇ)'!C17)</f>
        <v xml:space="preserve"> </v>
      </c>
      <c r="D17" s="1206"/>
      <c r="E17" s="1206"/>
      <c r="F17" s="1206"/>
      <c r="G17" s="1143"/>
      <c r="H17" s="491">
        <f>'SolarCusto (ORÇ)'!H17</f>
        <v>0</v>
      </c>
      <c r="I17" s="493">
        <f>'SolarCusto (ORÇ)'!I17</f>
        <v>0</v>
      </c>
      <c r="J17" s="122">
        <f>'SolarCusto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1" t="str">
        <f t="shared" si="3"/>
        <v xml:space="preserve"> </v>
      </c>
      <c r="R17" s="1161"/>
      <c r="S17" s="1161"/>
      <c r="T17" s="1161"/>
      <c r="U17" s="1162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6">
        <f>'SolarCusto (ORÇ)'!Q17</f>
        <v>0</v>
      </c>
    </row>
    <row r="18" spans="2:25" outlineLevel="1" x14ac:dyDescent="0.2">
      <c r="B18" s="160">
        <v>11</v>
      </c>
      <c r="C18" s="1206" t="str">
        <f>IF(ISBLANK('SolarCusto (ORÇ)'!C18)," ",'SolarCusto (ORÇ)'!C18)</f>
        <v xml:space="preserve"> </v>
      </c>
      <c r="D18" s="1206"/>
      <c r="E18" s="1206"/>
      <c r="F18" s="1206"/>
      <c r="G18" s="1143"/>
      <c r="H18" s="491">
        <f>'SolarCusto (ORÇ)'!H18</f>
        <v>0</v>
      </c>
      <c r="I18" s="493">
        <f>'SolarCusto (ORÇ)'!I18</f>
        <v>0</v>
      </c>
      <c r="J18" s="122">
        <f>'SolarCusto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1" t="str">
        <f t="shared" si="3"/>
        <v xml:space="preserve"> </v>
      </c>
      <c r="R18" s="1161"/>
      <c r="S18" s="1161"/>
      <c r="T18" s="1161"/>
      <c r="U18" s="1162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6">
        <f>'SolarCusto (ORÇ)'!Q18</f>
        <v>0</v>
      </c>
    </row>
    <row r="19" spans="2:25" outlineLevel="1" x14ac:dyDescent="0.2">
      <c r="B19" s="162">
        <v>12</v>
      </c>
      <c r="C19" s="1206" t="str">
        <f>IF(ISBLANK('SolarCusto (ORÇ)'!C19)," ",'SolarCusto (ORÇ)'!C19)</f>
        <v xml:space="preserve"> </v>
      </c>
      <c r="D19" s="1206"/>
      <c r="E19" s="1206"/>
      <c r="F19" s="1206"/>
      <c r="G19" s="1143"/>
      <c r="H19" s="491">
        <f>'SolarCusto (ORÇ)'!H19</f>
        <v>0</v>
      </c>
      <c r="I19" s="493">
        <f>'SolarCusto (ORÇ)'!I19</f>
        <v>0</v>
      </c>
      <c r="J19" s="122">
        <f>'SolarCusto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1" t="str">
        <f t="shared" si="3"/>
        <v xml:space="preserve"> </v>
      </c>
      <c r="R19" s="1161"/>
      <c r="S19" s="1161"/>
      <c r="T19" s="1161"/>
      <c r="U19" s="1162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6">
        <f>'SolarCusto (ORÇ)'!Q19</f>
        <v>0</v>
      </c>
    </row>
    <row r="20" spans="2:25" outlineLevel="1" x14ac:dyDescent="0.2">
      <c r="B20" s="160">
        <v>13</v>
      </c>
      <c r="C20" s="1206" t="str">
        <f>IF(ISBLANK('SolarCusto (ORÇ)'!C20)," ",'SolarCusto (ORÇ)'!C20)</f>
        <v xml:space="preserve"> </v>
      </c>
      <c r="D20" s="1206"/>
      <c r="E20" s="1206"/>
      <c r="F20" s="1206"/>
      <c r="G20" s="1143"/>
      <c r="H20" s="491">
        <f>'SolarCusto (ORÇ)'!H20</f>
        <v>0</v>
      </c>
      <c r="I20" s="493">
        <f>'SolarCusto (ORÇ)'!I20</f>
        <v>0</v>
      </c>
      <c r="J20" s="122">
        <f>'SolarCusto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1" t="str">
        <f t="shared" si="3"/>
        <v xml:space="preserve"> </v>
      </c>
      <c r="R20" s="1161"/>
      <c r="S20" s="1161"/>
      <c r="T20" s="1161"/>
      <c r="U20" s="1162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6">
        <f>'SolarCusto (ORÇ)'!Q20</f>
        <v>0</v>
      </c>
    </row>
    <row r="21" spans="2:25" outlineLevel="1" x14ac:dyDescent="0.2">
      <c r="B21" s="162">
        <v>14</v>
      </c>
      <c r="C21" s="1206" t="str">
        <f>IF(ISBLANK('SolarCusto (ORÇ)'!C21)," ",'SolarCusto (ORÇ)'!C21)</f>
        <v xml:space="preserve"> </v>
      </c>
      <c r="D21" s="1206"/>
      <c r="E21" s="1206"/>
      <c r="F21" s="1206"/>
      <c r="G21" s="1143"/>
      <c r="H21" s="491">
        <f>'SolarCusto (ORÇ)'!H21</f>
        <v>0</v>
      </c>
      <c r="I21" s="493">
        <f>'SolarCusto (ORÇ)'!I21</f>
        <v>0</v>
      </c>
      <c r="J21" s="122">
        <f>'SolarCusto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1" t="str">
        <f t="shared" si="3"/>
        <v xml:space="preserve"> </v>
      </c>
      <c r="R21" s="1161"/>
      <c r="S21" s="1161"/>
      <c r="T21" s="1161"/>
      <c r="U21" s="1162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6">
        <f>'SolarCusto (ORÇ)'!Q21</f>
        <v>0</v>
      </c>
    </row>
    <row r="22" spans="2:25" outlineLevel="1" x14ac:dyDescent="0.2">
      <c r="B22" s="160">
        <v>15</v>
      </c>
      <c r="C22" s="1206" t="str">
        <f>IF(ISBLANK('SolarCusto (ORÇ)'!C22)," ",'SolarCusto (ORÇ)'!C22)</f>
        <v xml:space="preserve"> </v>
      </c>
      <c r="D22" s="1206"/>
      <c r="E22" s="1206"/>
      <c r="F22" s="1206"/>
      <c r="G22" s="1143"/>
      <c r="H22" s="491">
        <f>'SolarCusto (ORÇ)'!H22</f>
        <v>0</v>
      </c>
      <c r="I22" s="493">
        <f>'SolarCusto (ORÇ)'!I22</f>
        <v>0</v>
      </c>
      <c r="J22" s="122">
        <f>'SolarCusto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1" t="str">
        <f t="shared" si="3"/>
        <v xml:space="preserve"> </v>
      </c>
      <c r="R22" s="1161"/>
      <c r="S22" s="1161"/>
      <c r="T22" s="1161"/>
      <c r="U22" s="1162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6">
        <f>'SolarCusto (ORÇ)'!Q22</f>
        <v>0</v>
      </c>
    </row>
    <row r="23" spans="2:25" outlineLevel="1" x14ac:dyDescent="0.2">
      <c r="B23" s="162">
        <v>16</v>
      </c>
      <c r="C23" s="1206" t="str">
        <f>IF(ISBLANK('SolarCusto (ORÇ)'!C23)," ",'SolarCusto (ORÇ)'!C23)</f>
        <v xml:space="preserve"> </v>
      </c>
      <c r="D23" s="1206"/>
      <c r="E23" s="1206"/>
      <c r="F23" s="1206"/>
      <c r="G23" s="1143"/>
      <c r="H23" s="491">
        <f>'SolarCusto (ORÇ)'!H23</f>
        <v>0</v>
      </c>
      <c r="I23" s="493">
        <f>'SolarCusto (ORÇ)'!I23</f>
        <v>0</v>
      </c>
      <c r="J23" s="122">
        <f>'SolarCusto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1" t="str">
        <f t="shared" si="3"/>
        <v xml:space="preserve"> </v>
      </c>
      <c r="R23" s="1161"/>
      <c r="S23" s="1161"/>
      <c r="T23" s="1161"/>
      <c r="U23" s="1162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6">
        <f>'SolarCusto (ORÇ)'!Q23</f>
        <v>0</v>
      </c>
    </row>
    <row r="24" spans="2:25" outlineLevel="1" x14ac:dyDescent="0.2">
      <c r="B24" s="160">
        <v>17</v>
      </c>
      <c r="C24" s="1206" t="str">
        <f>IF(ISBLANK('SolarCusto (ORÇ)'!C24)," ",'SolarCusto (ORÇ)'!C24)</f>
        <v xml:space="preserve"> </v>
      </c>
      <c r="D24" s="1206"/>
      <c r="E24" s="1206"/>
      <c r="F24" s="1206"/>
      <c r="G24" s="1143"/>
      <c r="H24" s="491">
        <f>'SolarCusto (ORÇ)'!H24</f>
        <v>0</v>
      </c>
      <c r="I24" s="493">
        <f>'SolarCusto (ORÇ)'!I24</f>
        <v>0</v>
      </c>
      <c r="J24" s="122">
        <f>'SolarCusto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1" t="str">
        <f t="shared" si="3"/>
        <v xml:space="preserve"> </v>
      </c>
      <c r="R24" s="1161"/>
      <c r="S24" s="1161"/>
      <c r="T24" s="1161"/>
      <c r="U24" s="1162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6">
        <f>'SolarCusto (ORÇ)'!Q24</f>
        <v>0</v>
      </c>
    </row>
    <row r="25" spans="2:25" outlineLevel="1" x14ac:dyDescent="0.2">
      <c r="B25" s="162">
        <v>18</v>
      </c>
      <c r="C25" s="1206" t="str">
        <f>IF(ISBLANK('SolarCusto (ORÇ)'!C25)," ",'SolarCusto (ORÇ)'!C25)</f>
        <v xml:space="preserve"> </v>
      </c>
      <c r="D25" s="1206"/>
      <c r="E25" s="1206"/>
      <c r="F25" s="1206"/>
      <c r="G25" s="1143"/>
      <c r="H25" s="491">
        <f>'SolarCusto (ORÇ)'!H25</f>
        <v>0</v>
      </c>
      <c r="I25" s="493">
        <f>'SolarCusto (ORÇ)'!I25</f>
        <v>0</v>
      </c>
      <c r="J25" s="122">
        <f>'SolarCusto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1" t="str">
        <f t="shared" si="3"/>
        <v xml:space="preserve"> </v>
      </c>
      <c r="R25" s="1161"/>
      <c r="S25" s="1161"/>
      <c r="T25" s="1161"/>
      <c r="U25" s="1162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6">
        <f>'SolarCusto (ORÇ)'!Q25</f>
        <v>0</v>
      </c>
    </row>
    <row r="26" spans="2:25" outlineLevel="1" x14ac:dyDescent="0.2">
      <c r="B26" s="160">
        <v>19</v>
      </c>
      <c r="C26" s="1206" t="str">
        <f>IF(ISBLANK('SolarCusto (ORÇ)'!C26)," ",'SolarCusto (ORÇ)'!C26)</f>
        <v xml:space="preserve"> </v>
      </c>
      <c r="D26" s="1206"/>
      <c r="E26" s="1206"/>
      <c r="F26" s="1206"/>
      <c r="G26" s="1143"/>
      <c r="H26" s="491">
        <f>'SolarCusto (ORÇ)'!H26</f>
        <v>0</v>
      </c>
      <c r="I26" s="493">
        <f>'SolarCusto (ORÇ)'!I26</f>
        <v>0</v>
      </c>
      <c r="J26" s="122">
        <f>'SolarCusto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1" t="str">
        <f t="shared" si="3"/>
        <v xml:space="preserve"> </v>
      </c>
      <c r="R26" s="1161"/>
      <c r="S26" s="1161"/>
      <c r="T26" s="1161"/>
      <c r="U26" s="1162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6">
        <f>'SolarCusto (ORÇ)'!Q26</f>
        <v>0</v>
      </c>
    </row>
    <row r="27" spans="2:25" outlineLevel="1" x14ac:dyDescent="0.2">
      <c r="B27" s="162">
        <v>20</v>
      </c>
      <c r="C27" s="1206" t="str">
        <f>IF(ISBLANK('SolarCusto (ORÇ)'!C27)," ",'SolarCusto (ORÇ)'!C27)</f>
        <v xml:space="preserve"> </v>
      </c>
      <c r="D27" s="1206"/>
      <c r="E27" s="1206"/>
      <c r="F27" s="1206"/>
      <c r="G27" s="1143"/>
      <c r="H27" s="491">
        <f>'SolarCusto (ORÇ)'!H27</f>
        <v>0</v>
      </c>
      <c r="I27" s="493">
        <f>'SolarCusto (ORÇ)'!I27</f>
        <v>0</v>
      </c>
      <c r="J27" s="122">
        <f>'SolarCusto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1" t="str">
        <f t="shared" si="3"/>
        <v xml:space="preserve"> </v>
      </c>
      <c r="R27" s="1161"/>
      <c r="S27" s="1161"/>
      <c r="T27" s="1161"/>
      <c r="U27" s="1162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6">
        <f>'SolarCusto (ORÇ)'!Q27</f>
        <v>0</v>
      </c>
    </row>
    <row r="28" spans="2:25" outlineLevel="1" x14ac:dyDescent="0.2">
      <c r="B28" s="160">
        <v>21</v>
      </c>
      <c r="C28" s="1206" t="str">
        <f>IF(ISBLANK('SolarCusto (ORÇ)'!C28)," ",'SolarCusto (ORÇ)'!C28)</f>
        <v xml:space="preserve"> </v>
      </c>
      <c r="D28" s="1206"/>
      <c r="E28" s="1206"/>
      <c r="F28" s="1206"/>
      <c r="G28" s="1143"/>
      <c r="H28" s="491">
        <f>'SolarCusto (ORÇ)'!H28</f>
        <v>0</v>
      </c>
      <c r="I28" s="493">
        <f>'SolarCusto (ORÇ)'!I28</f>
        <v>0</v>
      </c>
      <c r="J28" s="122">
        <f>'SolarCusto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1" t="str">
        <f t="shared" si="3"/>
        <v xml:space="preserve"> </v>
      </c>
      <c r="R28" s="1161"/>
      <c r="S28" s="1161"/>
      <c r="T28" s="1161"/>
      <c r="U28" s="1162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6">
        <f>'SolarCusto (ORÇ)'!Q28</f>
        <v>0</v>
      </c>
    </row>
    <row r="29" spans="2:25" outlineLevel="1" x14ac:dyDescent="0.2">
      <c r="B29" s="162">
        <v>22</v>
      </c>
      <c r="C29" s="1206" t="str">
        <f>IF(ISBLANK('SolarCusto (ORÇ)'!C29)," ",'SolarCusto (ORÇ)'!C29)</f>
        <v xml:space="preserve"> </v>
      </c>
      <c r="D29" s="1206"/>
      <c r="E29" s="1206"/>
      <c r="F29" s="1206"/>
      <c r="G29" s="1143"/>
      <c r="H29" s="491">
        <f>'SolarCusto (ORÇ)'!H29</f>
        <v>0</v>
      </c>
      <c r="I29" s="493">
        <f>'SolarCusto (ORÇ)'!I29</f>
        <v>0</v>
      </c>
      <c r="J29" s="122">
        <f>'SolarCusto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1" t="str">
        <f t="shared" si="3"/>
        <v xml:space="preserve"> </v>
      </c>
      <c r="R29" s="1161"/>
      <c r="S29" s="1161"/>
      <c r="T29" s="1161"/>
      <c r="U29" s="1162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6">
        <f>'SolarCusto (ORÇ)'!Q29</f>
        <v>0</v>
      </c>
    </row>
    <row r="30" spans="2:25" outlineLevel="1" x14ac:dyDescent="0.2">
      <c r="B30" s="160">
        <v>23</v>
      </c>
      <c r="C30" s="1206" t="str">
        <f>IF(ISBLANK('SolarCusto (ORÇ)'!C30)," ",'SolarCusto (ORÇ)'!C30)</f>
        <v xml:space="preserve"> </v>
      </c>
      <c r="D30" s="1206"/>
      <c r="E30" s="1206"/>
      <c r="F30" s="1206"/>
      <c r="G30" s="1143"/>
      <c r="H30" s="491">
        <f>'SolarCusto (ORÇ)'!H30</f>
        <v>0</v>
      </c>
      <c r="I30" s="493">
        <f>'SolarCusto (ORÇ)'!I30</f>
        <v>0</v>
      </c>
      <c r="J30" s="122">
        <f>'SolarCusto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1" t="str">
        <f t="shared" si="3"/>
        <v xml:space="preserve"> </v>
      </c>
      <c r="R30" s="1161"/>
      <c r="S30" s="1161"/>
      <c r="T30" s="1161"/>
      <c r="U30" s="1162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6">
        <f>'SolarCusto (ORÇ)'!Q30</f>
        <v>0</v>
      </c>
    </row>
    <row r="31" spans="2:25" ht="18" customHeight="1" outlineLevel="1" x14ac:dyDescent="0.2">
      <c r="B31" s="162">
        <v>24</v>
      </c>
      <c r="C31" s="1206" t="str">
        <f>IF(ISBLANK('SolarCusto (ORÇ)'!C31)," ",'SolarCusto (ORÇ)'!C31)</f>
        <v xml:space="preserve"> </v>
      </c>
      <c r="D31" s="1206"/>
      <c r="E31" s="1206"/>
      <c r="F31" s="1206"/>
      <c r="G31" s="1143"/>
      <c r="H31" s="491">
        <f>'SolarCusto (ORÇ)'!H31</f>
        <v>0</v>
      </c>
      <c r="I31" s="493">
        <f>'SolarCusto (ORÇ)'!I31</f>
        <v>0</v>
      </c>
      <c r="J31" s="122">
        <f>'SolarCusto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1" t="str">
        <f t="shared" si="3"/>
        <v xml:space="preserve"> </v>
      </c>
      <c r="R31" s="1161"/>
      <c r="S31" s="1161"/>
      <c r="T31" s="1161"/>
      <c r="U31" s="1162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6">
        <f>'SolarCusto (ORÇ)'!Q31</f>
        <v>0</v>
      </c>
    </row>
    <row r="32" spans="2:25" ht="18" customHeight="1" outlineLevel="1" x14ac:dyDescent="0.2">
      <c r="B32" s="160">
        <v>25</v>
      </c>
      <c r="C32" s="1206" t="str">
        <f>IF(ISBLANK('SolarCusto (ORÇ)'!C32)," ",'SolarCusto (ORÇ)'!C32)</f>
        <v xml:space="preserve"> </v>
      </c>
      <c r="D32" s="1206"/>
      <c r="E32" s="1206"/>
      <c r="F32" s="1206"/>
      <c r="G32" s="1143"/>
      <c r="H32" s="491">
        <f>'SolarCusto (ORÇ)'!H32</f>
        <v>0</v>
      </c>
      <c r="I32" s="493">
        <f>'SolarCusto (ORÇ)'!I32</f>
        <v>0</v>
      </c>
      <c r="J32" s="122">
        <f>'SolarCusto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1" t="str">
        <f t="shared" si="3"/>
        <v xml:space="preserve"> </v>
      </c>
      <c r="R32" s="1161"/>
      <c r="S32" s="1161"/>
      <c r="T32" s="1161"/>
      <c r="U32" s="1162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6">
        <f>'SolarCusto (ORÇ)'!Q32</f>
        <v>0</v>
      </c>
    </row>
    <row r="33" spans="2:25" ht="15" customHeight="1" outlineLevel="1" x14ac:dyDescent="0.2">
      <c r="B33" s="162">
        <v>26</v>
      </c>
      <c r="C33" s="1206" t="str">
        <f>IF(ISBLANK('SolarCusto (ORÇ)'!C33)," ",'SolarCusto (ORÇ)'!C33)</f>
        <v xml:space="preserve"> </v>
      </c>
      <c r="D33" s="1206"/>
      <c r="E33" s="1206"/>
      <c r="F33" s="1206"/>
      <c r="G33" s="1143"/>
      <c r="H33" s="491">
        <f>'SolarCusto (ORÇ)'!H33</f>
        <v>0</v>
      </c>
      <c r="I33" s="493">
        <f>'SolarCusto (ORÇ)'!I33</f>
        <v>0</v>
      </c>
      <c r="J33" s="122">
        <f>'SolarCusto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1" t="str">
        <f t="shared" si="3"/>
        <v xml:space="preserve"> </v>
      </c>
      <c r="R33" s="1161"/>
      <c r="S33" s="1161"/>
      <c r="T33" s="1161"/>
      <c r="U33" s="1162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6">
        <f>'SolarCusto (ORÇ)'!Q33</f>
        <v>0</v>
      </c>
    </row>
    <row r="34" spans="2:25" outlineLevel="1" x14ac:dyDescent="0.2">
      <c r="B34" s="160">
        <v>27</v>
      </c>
      <c r="C34" s="1206" t="str">
        <f>IF(ISBLANK('SolarCusto (ORÇ)'!C34)," ",'SolarCusto (ORÇ)'!C34)</f>
        <v xml:space="preserve"> </v>
      </c>
      <c r="D34" s="1206"/>
      <c r="E34" s="1206"/>
      <c r="F34" s="1206"/>
      <c r="G34" s="1143"/>
      <c r="H34" s="491">
        <f>'SolarCusto (ORÇ)'!H34</f>
        <v>0</v>
      </c>
      <c r="I34" s="493">
        <f>'SolarCusto (ORÇ)'!I34</f>
        <v>0</v>
      </c>
      <c r="J34" s="122">
        <f>'SolarCusto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1" t="str">
        <f t="shared" si="3"/>
        <v xml:space="preserve"> </v>
      </c>
      <c r="R34" s="1161"/>
      <c r="S34" s="1161"/>
      <c r="T34" s="1161"/>
      <c r="U34" s="1162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6">
        <f>'SolarCusto (ORÇ)'!Q34</f>
        <v>0</v>
      </c>
    </row>
    <row r="35" spans="2:25" outlineLevel="1" x14ac:dyDescent="0.2">
      <c r="B35" s="162">
        <v>28</v>
      </c>
      <c r="C35" s="1206" t="str">
        <f>IF(ISBLANK('SolarCusto (ORÇ)'!C35)," ",'SolarCusto (ORÇ)'!C35)</f>
        <v xml:space="preserve"> </v>
      </c>
      <c r="D35" s="1206"/>
      <c r="E35" s="1206"/>
      <c r="F35" s="1206"/>
      <c r="G35" s="1143"/>
      <c r="H35" s="491">
        <f>'SolarCusto (ORÇ)'!H35</f>
        <v>0</v>
      </c>
      <c r="I35" s="493">
        <f>'SolarCusto (ORÇ)'!I35</f>
        <v>0</v>
      </c>
      <c r="J35" s="122">
        <f>'SolarCusto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1" t="str">
        <f t="shared" si="3"/>
        <v xml:space="preserve"> </v>
      </c>
      <c r="R35" s="1161"/>
      <c r="S35" s="1161"/>
      <c r="T35" s="1161"/>
      <c r="U35" s="1162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6">
        <f>'SolarCusto (ORÇ)'!Q35</f>
        <v>0</v>
      </c>
    </row>
    <row r="36" spans="2:25" outlineLevel="1" x14ac:dyDescent="0.2">
      <c r="B36" s="160">
        <v>29</v>
      </c>
      <c r="C36" s="1206" t="str">
        <f>IF(ISBLANK('SolarCusto (ORÇ)'!C36)," ",'SolarCusto (ORÇ)'!C36)</f>
        <v xml:space="preserve"> </v>
      </c>
      <c r="D36" s="1206"/>
      <c r="E36" s="1206"/>
      <c r="F36" s="1206"/>
      <c r="G36" s="1143"/>
      <c r="H36" s="491">
        <f>'SolarCusto (ORÇ)'!H36</f>
        <v>0</v>
      </c>
      <c r="I36" s="493">
        <f>'SolarCusto (ORÇ)'!I36</f>
        <v>0</v>
      </c>
      <c r="J36" s="122">
        <f>'SolarCusto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1" t="str">
        <f t="shared" si="3"/>
        <v xml:space="preserve"> </v>
      </c>
      <c r="R36" s="1161"/>
      <c r="S36" s="1161"/>
      <c r="T36" s="1161"/>
      <c r="U36" s="1162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6">
        <f>'SolarCusto (ORÇ)'!Q36</f>
        <v>0</v>
      </c>
    </row>
    <row r="37" spans="2:25" outlineLevel="1" x14ac:dyDescent="0.2">
      <c r="B37" s="162">
        <v>30</v>
      </c>
      <c r="C37" s="1206" t="str">
        <f>IF(ISBLANK('SolarCusto (ORÇ)'!C37)," ",'SolarCusto (ORÇ)'!C37)</f>
        <v xml:space="preserve"> </v>
      </c>
      <c r="D37" s="1206"/>
      <c r="E37" s="1206"/>
      <c r="F37" s="1206"/>
      <c r="G37" s="1143"/>
      <c r="H37" s="491">
        <f>'SolarCusto (ORÇ)'!H37</f>
        <v>0</v>
      </c>
      <c r="I37" s="493">
        <f>'SolarCusto (ORÇ)'!I37</f>
        <v>0</v>
      </c>
      <c r="J37" s="122">
        <f>'SolarCusto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1" t="str">
        <f t="shared" si="3"/>
        <v xml:space="preserve"> </v>
      </c>
      <c r="R37" s="1161"/>
      <c r="S37" s="1161"/>
      <c r="T37" s="1161"/>
      <c r="U37" s="1162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6">
        <f>'SolarCusto (ORÇ)'!Q37</f>
        <v>0</v>
      </c>
    </row>
    <row r="38" spans="2:25" outlineLevel="1" x14ac:dyDescent="0.2">
      <c r="B38" s="160">
        <v>31</v>
      </c>
      <c r="C38" s="1206" t="str">
        <f>IF(ISBLANK('SolarCusto (ORÇ)'!C38)," ",'SolarCusto (ORÇ)'!C38)</f>
        <v xml:space="preserve"> </v>
      </c>
      <c r="D38" s="1206"/>
      <c r="E38" s="1206"/>
      <c r="F38" s="1206"/>
      <c r="G38" s="1143"/>
      <c r="H38" s="491">
        <f>'SolarCusto (ORÇ)'!H38</f>
        <v>0</v>
      </c>
      <c r="I38" s="493">
        <f>'SolarCusto (ORÇ)'!I38</f>
        <v>0</v>
      </c>
      <c r="J38" s="122">
        <f>'SolarCusto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1" t="str">
        <f t="shared" si="3"/>
        <v xml:space="preserve"> </v>
      </c>
      <c r="R38" s="1161"/>
      <c r="S38" s="1161"/>
      <c r="T38" s="1161"/>
      <c r="U38" s="1162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6">
        <f>'SolarCusto (ORÇ)'!Q38</f>
        <v>0</v>
      </c>
    </row>
    <row r="39" spans="2:25" ht="15" customHeight="1" outlineLevel="1" x14ac:dyDescent="0.2">
      <c r="B39" s="162">
        <v>32</v>
      </c>
      <c r="C39" s="1206" t="str">
        <f>IF(ISBLANK('SolarCusto (ORÇ)'!C39)," ",'SolarCusto (ORÇ)'!C39)</f>
        <v xml:space="preserve"> </v>
      </c>
      <c r="D39" s="1206"/>
      <c r="E39" s="1206"/>
      <c r="F39" s="1206"/>
      <c r="G39" s="1143"/>
      <c r="H39" s="491">
        <f>'SolarCusto (ORÇ)'!H39</f>
        <v>0</v>
      </c>
      <c r="I39" s="493">
        <f>'SolarCusto (ORÇ)'!I39</f>
        <v>0</v>
      </c>
      <c r="J39" s="122">
        <f>'SolarCusto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1" t="str">
        <f t="shared" si="3"/>
        <v xml:space="preserve"> </v>
      </c>
      <c r="R39" s="1161"/>
      <c r="S39" s="1161"/>
      <c r="T39" s="1161"/>
      <c r="U39" s="1162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6">
        <f>'SolarCusto (ORÇ)'!Q39</f>
        <v>0</v>
      </c>
    </row>
    <row r="40" spans="2:25" outlineLevel="1" x14ac:dyDescent="0.2">
      <c r="B40" s="160">
        <v>33</v>
      </c>
      <c r="C40" s="1206" t="str">
        <f>IF(ISBLANK('SolarCusto (ORÇ)'!C40)," ",'SolarCusto (ORÇ)'!C40)</f>
        <v xml:space="preserve"> </v>
      </c>
      <c r="D40" s="1206"/>
      <c r="E40" s="1206"/>
      <c r="F40" s="1206"/>
      <c r="G40" s="1143"/>
      <c r="H40" s="491">
        <f>'SolarCusto (ORÇ)'!H40</f>
        <v>0</v>
      </c>
      <c r="I40" s="493">
        <f>'SolarCusto (ORÇ)'!I40</f>
        <v>0</v>
      </c>
      <c r="J40" s="122">
        <f>'SolarCusto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1" t="str">
        <f t="shared" si="3"/>
        <v xml:space="preserve"> </v>
      </c>
      <c r="R40" s="1161"/>
      <c r="S40" s="1161"/>
      <c r="T40" s="1161"/>
      <c r="U40" s="1162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6">
        <f>'SolarCusto (ORÇ)'!Q40</f>
        <v>0</v>
      </c>
    </row>
    <row r="41" spans="2:25" outlineLevel="1" x14ac:dyDescent="0.2">
      <c r="B41" s="162">
        <v>34</v>
      </c>
      <c r="C41" s="1206" t="str">
        <f>IF(ISBLANK('SolarCusto (ORÇ)'!C41)," ",'SolarCusto (ORÇ)'!C41)</f>
        <v xml:space="preserve"> </v>
      </c>
      <c r="D41" s="1206"/>
      <c r="E41" s="1206"/>
      <c r="F41" s="1206"/>
      <c r="G41" s="1143"/>
      <c r="H41" s="491">
        <f>'SolarCusto (ORÇ)'!H41</f>
        <v>0</v>
      </c>
      <c r="I41" s="493">
        <f>'SolarCusto (ORÇ)'!I41</f>
        <v>0</v>
      </c>
      <c r="J41" s="122">
        <f>'SolarCusto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1" t="str">
        <f t="shared" si="3"/>
        <v xml:space="preserve"> </v>
      </c>
      <c r="R41" s="1161"/>
      <c r="S41" s="1161"/>
      <c r="T41" s="1161"/>
      <c r="U41" s="1162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6">
        <f>'SolarCusto (ORÇ)'!Q41</f>
        <v>0</v>
      </c>
    </row>
    <row r="42" spans="2:25" outlineLevel="1" x14ac:dyDescent="0.2">
      <c r="B42" s="160">
        <v>35</v>
      </c>
      <c r="C42" s="1206" t="str">
        <f>IF(ISBLANK('SolarCusto (ORÇ)'!C42)," ",'SolarCusto (ORÇ)'!C42)</f>
        <v xml:space="preserve"> </v>
      </c>
      <c r="D42" s="1206"/>
      <c r="E42" s="1206"/>
      <c r="F42" s="1206"/>
      <c r="G42" s="1143"/>
      <c r="H42" s="491">
        <f>'SolarCusto (ORÇ)'!H42</f>
        <v>0</v>
      </c>
      <c r="I42" s="493">
        <f>'SolarCusto (ORÇ)'!I42</f>
        <v>0</v>
      </c>
      <c r="J42" s="122">
        <f>'SolarCusto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1" t="str">
        <f t="shared" si="3"/>
        <v xml:space="preserve"> </v>
      </c>
      <c r="R42" s="1161"/>
      <c r="S42" s="1161"/>
      <c r="T42" s="1161"/>
      <c r="U42" s="1162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6">
        <f>'SolarCusto (ORÇ)'!Q42</f>
        <v>0</v>
      </c>
    </row>
    <row r="43" spans="2:25" ht="15" customHeight="1" outlineLevel="1" x14ac:dyDescent="0.2">
      <c r="B43" s="162">
        <v>36</v>
      </c>
      <c r="C43" s="1206" t="str">
        <f>IF(ISBLANK('SolarCusto (ORÇ)'!C43)," ",'SolarCusto (ORÇ)'!C43)</f>
        <v xml:space="preserve"> </v>
      </c>
      <c r="D43" s="1206"/>
      <c r="E43" s="1206"/>
      <c r="F43" s="1206"/>
      <c r="G43" s="1143"/>
      <c r="H43" s="491">
        <f>'SolarCusto (ORÇ)'!H43</f>
        <v>0</v>
      </c>
      <c r="I43" s="493">
        <f>'SolarCusto (ORÇ)'!I43</f>
        <v>0</v>
      </c>
      <c r="J43" s="122">
        <f>'SolarCusto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1" t="str">
        <f t="shared" si="3"/>
        <v xml:space="preserve"> </v>
      </c>
      <c r="R43" s="1161"/>
      <c r="S43" s="1161"/>
      <c r="T43" s="1161"/>
      <c r="U43" s="1162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6">
        <f>'SolarCusto (ORÇ)'!Q43</f>
        <v>0</v>
      </c>
    </row>
    <row r="44" spans="2:25" outlineLevel="1" x14ac:dyDescent="0.2">
      <c r="B44" s="160">
        <v>37</v>
      </c>
      <c r="C44" s="1206" t="str">
        <f>IF(ISBLANK('SolarCusto (ORÇ)'!C44)," ",'SolarCusto (ORÇ)'!C44)</f>
        <v xml:space="preserve"> </v>
      </c>
      <c r="D44" s="1206"/>
      <c r="E44" s="1206"/>
      <c r="F44" s="1206"/>
      <c r="G44" s="1143"/>
      <c r="H44" s="491">
        <f>'SolarCusto (ORÇ)'!H44</f>
        <v>0</v>
      </c>
      <c r="I44" s="493">
        <f>'SolarCusto (ORÇ)'!I44</f>
        <v>0</v>
      </c>
      <c r="J44" s="122">
        <f>'SolarCusto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1" t="str">
        <f t="shared" si="3"/>
        <v xml:space="preserve"> </v>
      </c>
      <c r="R44" s="1161"/>
      <c r="S44" s="1161"/>
      <c r="T44" s="1161"/>
      <c r="U44" s="1162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6">
        <f>'SolarCusto (ORÇ)'!Q44</f>
        <v>0</v>
      </c>
    </row>
    <row r="45" spans="2:25" outlineLevel="1" x14ac:dyDescent="0.2">
      <c r="B45" s="162">
        <v>38</v>
      </c>
      <c r="C45" s="1206" t="str">
        <f>IF(ISBLANK('SolarCusto (ORÇ)'!C45)," ",'SolarCusto (ORÇ)'!C45)</f>
        <v xml:space="preserve"> </v>
      </c>
      <c r="D45" s="1206"/>
      <c r="E45" s="1206"/>
      <c r="F45" s="1206"/>
      <c r="G45" s="1143"/>
      <c r="H45" s="491">
        <f>'SolarCusto (ORÇ)'!H45</f>
        <v>0</v>
      </c>
      <c r="I45" s="493">
        <f>'SolarCusto (ORÇ)'!I45</f>
        <v>0</v>
      </c>
      <c r="J45" s="122">
        <f>'SolarCusto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1" t="str">
        <f t="shared" si="3"/>
        <v xml:space="preserve"> </v>
      </c>
      <c r="R45" s="1161"/>
      <c r="S45" s="1161"/>
      <c r="T45" s="1161"/>
      <c r="U45" s="1162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6">
        <f>'SolarCusto (ORÇ)'!Q45</f>
        <v>0</v>
      </c>
    </row>
    <row r="46" spans="2:25" outlineLevel="1" x14ac:dyDescent="0.2">
      <c r="B46" s="160">
        <v>39</v>
      </c>
      <c r="C46" s="1206" t="str">
        <f>IF(ISBLANK('SolarCusto (ORÇ)'!C46)," ",'SolarCusto (ORÇ)'!C46)</f>
        <v xml:space="preserve"> </v>
      </c>
      <c r="D46" s="1206"/>
      <c r="E46" s="1206"/>
      <c r="F46" s="1206"/>
      <c r="G46" s="1143"/>
      <c r="H46" s="491">
        <f>'SolarCusto (ORÇ)'!H46</f>
        <v>0</v>
      </c>
      <c r="I46" s="493">
        <f>'SolarCusto (ORÇ)'!I46</f>
        <v>0</v>
      </c>
      <c r="J46" s="122">
        <f>'SolarCusto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1" t="str">
        <f t="shared" si="3"/>
        <v xml:space="preserve"> </v>
      </c>
      <c r="R46" s="1161"/>
      <c r="S46" s="1161"/>
      <c r="T46" s="1161"/>
      <c r="U46" s="1162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6">
        <f>'SolarCusto (ORÇ)'!Q46</f>
        <v>0</v>
      </c>
    </row>
    <row r="47" spans="2:25" ht="15" customHeight="1" outlineLevel="1" x14ac:dyDescent="0.2">
      <c r="B47" s="162">
        <v>40</v>
      </c>
      <c r="C47" s="1206" t="str">
        <f>IF(ISBLANK('SolarCusto (ORÇ)'!C47)," ",'SolarCusto (ORÇ)'!C47)</f>
        <v xml:space="preserve"> </v>
      </c>
      <c r="D47" s="1206"/>
      <c r="E47" s="1206"/>
      <c r="F47" s="1206"/>
      <c r="G47" s="1143"/>
      <c r="H47" s="491">
        <f>'SolarCusto (ORÇ)'!H47</f>
        <v>0</v>
      </c>
      <c r="I47" s="493">
        <f>'SolarCusto (ORÇ)'!I47</f>
        <v>0</v>
      </c>
      <c r="J47" s="122">
        <f>'SolarCusto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1" t="str">
        <f t="shared" si="3"/>
        <v xml:space="preserve"> </v>
      </c>
      <c r="R47" s="1161"/>
      <c r="S47" s="1161"/>
      <c r="T47" s="1161"/>
      <c r="U47" s="1162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6">
        <f>'SolarCusto (ORÇ)'!Q47</f>
        <v>0</v>
      </c>
    </row>
    <row r="48" spans="2:25" x14ac:dyDescent="0.2">
      <c r="B48" s="160"/>
      <c r="C48" s="1206" t="str">
        <f>IF(ISBLANK('SolarCusto (ORÇ)'!C48)," ",'SolarCusto (ORÇ)'!C48)</f>
        <v>Acessórios</v>
      </c>
      <c r="D48" s="1206"/>
      <c r="E48" s="1206"/>
      <c r="F48" s="1206"/>
      <c r="G48" s="1143"/>
      <c r="H48" s="491">
        <f>'SolarCusto (ORÇ)'!H48</f>
        <v>20</v>
      </c>
      <c r="I48" s="493">
        <f>'SolarCusto (ORÇ)'!I48</f>
        <v>0</v>
      </c>
      <c r="J48" s="122">
        <f>'SolarCusto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1" t="str">
        <f>IF(OR(C48=0,C48=""),"",C48)</f>
        <v>Acessórios</v>
      </c>
      <c r="R48" s="1161"/>
      <c r="S48" s="1161"/>
      <c r="T48" s="1161"/>
      <c r="U48" s="1162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7" x14ac:dyDescent="0.2">
      <c r="B49" s="308"/>
      <c r="C49" s="1169" t="s">
        <v>540</v>
      </c>
      <c r="D49" s="1169"/>
      <c r="E49" s="1169"/>
      <c r="F49" s="1169"/>
      <c r="G49" s="1169"/>
      <c r="H49" s="1169"/>
      <c r="I49" s="1169"/>
      <c r="J49" s="1170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56" t="s">
        <v>801</v>
      </c>
      <c r="Q49" s="1157"/>
      <c r="R49" s="1157"/>
      <c r="S49" s="1157"/>
      <c r="T49" s="1157"/>
      <c r="U49" s="1157"/>
      <c r="V49" s="1158"/>
      <c r="W49" s="166" t="s">
        <v>819</v>
      </c>
      <c r="X49" s="167">
        <f>SUM(X8:X48)</f>
        <v>0</v>
      </c>
    </row>
    <row r="50" spans="2:24" ht="17" x14ac:dyDescent="0.2">
      <c r="B50" s="1139" t="s">
        <v>285</v>
      </c>
      <c r="C50" s="1140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1"/>
      <c r="P50" s="1156" t="s">
        <v>802</v>
      </c>
      <c r="Q50" s="1157"/>
      <c r="R50" s="1157"/>
      <c r="S50" s="1157"/>
      <c r="T50" s="1157"/>
      <c r="U50" s="1157"/>
      <c r="V50" s="1158"/>
      <c r="W50" s="166" t="s">
        <v>818</v>
      </c>
      <c r="X50" s="167">
        <f>IFERROR(IFERROR(SUMPRODUCT($L$8:$L$48*$W$8:$W$48)*($L$86/$L$49),X49-SUMPRODUCT($K$8:$K$48,$W$8:$W$48)*(K49/K49)),0)</f>
        <v>0</v>
      </c>
    </row>
    <row r="51" spans="2:24" ht="15" customHeight="1" x14ac:dyDescent="0.2">
      <c r="B51" s="1132" t="s">
        <v>783</v>
      </c>
      <c r="C51" s="1133"/>
      <c r="D51" s="1133"/>
      <c r="E51" s="1133"/>
      <c r="F51" s="1133"/>
      <c r="G51" s="1133"/>
      <c r="H51" s="301"/>
      <c r="I51" s="301"/>
      <c r="J51" s="302"/>
      <c r="K51" s="159" t="s">
        <v>279</v>
      </c>
      <c r="L51" s="299" t="s">
        <v>781</v>
      </c>
      <c r="M51" s="118" t="s">
        <v>233</v>
      </c>
      <c r="N51" s="118" t="s">
        <v>234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25">
      <c r="B52" s="168"/>
      <c r="C52" s="1165" t="s">
        <v>286</v>
      </c>
      <c r="D52" s="1165"/>
      <c r="E52" s="1165"/>
      <c r="F52" s="1165"/>
      <c r="G52" s="1165"/>
      <c r="H52" s="301"/>
      <c r="I52" s="301"/>
      <c r="J52" s="302"/>
      <c r="K52" s="313">
        <f>SUM(L52:N52)</f>
        <v>0</v>
      </c>
      <c r="L52" s="313">
        <f>'Custo Contábil'!H39</f>
        <v>0</v>
      </c>
      <c r="M52" s="313">
        <v>0</v>
      </c>
      <c r="N52" s="313">
        <v>0</v>
      </c>
      <c r="P52" s="169" t="s">
        <v>815</v>
      </c>
      <c r="Q52" s="309"/>
      <c r="R52" s="170">
        <f>RCB!G9</f>
        <v>0</v>
      </c>
      <c r="T52" s="1159" t="s">
        <v>700</v>
      </c>
      <c r="U52" s="1160"/>
      <c r="V52" s="320">
        <f>IFERROR(SUMPRODUCT($V$8:$V$47,$X$8:$X$47)/$X$49,0)</f>
        <v>0</v>
      </c>
    </row>
    <row r="53" spans="2:24" ht="17" x14ac:dyDescent="0.25">
      <c r="B53" s="168"/>
      <c r="C53" s="1165" t="s">
        <v>170</v>
      </c>
      <c r="D53" s="1165"/>
      <c r="E53" s="1165"/>
      <c r="F53" s="1165"/>
      <c r="G53" s="1165"/>
      <c r="H53" s="301"/>
      <c r="I53" s="301"/>
      <c r="J53" s="302"/>
      <c r="K53" s="313">
        <f>SUM(L53:N53)</f>
        <v>0</v>
      </c>
      <c r="L53" s="313">
        <f>Diagnóstico!M17</f>
        <v>0</v>
      </c>
      <c r="M53" s="313">
        <f>Diagnóstico!N17</f>
        <v>0</v>
      </c>
      <c r="N53" s="313">
        <f>Diagnóstico!O17</f>
        <v>0</v>
      </c>
      <c r="P53" s="169" t="s">
        <v>816</v>
      </c>
      <c r="Q53" s="309"/>
      <c r="R53" s="170">
        <f>RCB!J9</f>
        <v>0</v>
      </c>
    </row>
    <row r="54" spans="2:24" ht="15" customHeight="1" x14ac:dyDescent="0.2">
      <c r="B54" s="303"/>
      <c r="C54" s="1145" t="s">
        <v>287</v>
      </c>
      <c r="D54" s="1145"/>
      <c r="E54" s="1145"/>
      <c r="F54" s="1145"/>
      <c r="G54" s="1146"/>
      <c r="H54" s="118" t="s">
        <v>16</v>
      </c>
      <c r="I54" s="290" t="s">
        <v>288</v>
      </c>
      <c r="J54" s="290" t="s">
        <v>289</v>
      </c>
      <c r="K54" s="159" t="s">
        <v>279</v>
      </c>
      <c r="L54" s="299" t="s">
        <v>781</v>
      </c>
      <c r="M54" s="118" t="s">
        <v>233</v>
      </c>
      <c r="N54" s="118" t="s">
        <v>234</v>
      </c>
    </row>
    <row r="55" spans="2:24" ht="15" customHeight="1" x14ac:dyDescent="0.2">
      <c r="B55" s="160">
        <v>1</v>
      </c>
      <c r="C55" s="1206" t="str">
        <f>IF(ISBLANK('SolarCusto (ORÇ)'!C61)," ",'SolarCusto (ORÇ)'!C61)</f>
        <v xml:space="preserve"> </v>
      </c>
      <c r="D55" s="1206"/>
      <c r="E55" s="1206"/>
      <c r="F55" s="1206"/>
      <c r="G55" s="1143"/>
      <c r="H55" s="491">
        <f>'SolarCusto (ORÇ)'!H61</f>
        <v>0</v>
      </c>
      <c r="I55" s="493">
        <f>'SolarCusto (ORÇ)'!I61</f>
        <v>0</v>
      </c>
      <c r="J55" s="122">
        <f>'SolarCusto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7" t="s">
        <v>1321</v>
      </c>
      <c r="R55" s="1207"/>
      <c r="S55" s="1207"/>
      <c r="T55" s="1207"/>
      <c r="U55" s="1207"/>
      <c r="V55" s="1207"/>
      <c r="W55" s="1207"/>
    </row>
    <row r="56" spans="2:24" ht="15" customHeight="1" x14ac:dyDescent="0.2">
      <c r="B56" s="162">
        <v>2</v>
      </c>
      <c r="C56" s="1206" t="str">
        <f>IF(ISBLANK('SolarCusto (ORÇ)'!C62)," ",'SolarCusto (ORÇ)'!C62)</f>
        <v xml:space="preserve"> </v>
      </c>
      <c r="D56" s="1206"/>
      <c r="E56" s="1206"/>
      <c r="F56" s="1206"/>
      <c r="G56" s="1143"/>
      <c r="H56" s="491">
        <f>'SolarCusto (ORÇ)'!H62</f>
        <v>0</v>
      </c>
      <c r="I56" s="493">
        <f>'SolarCusto (ORÇ)'!I62</f>
        <v>0</v>
      </c>
      <c r="J56" s="122">
        <f>'SolarCusto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77" t="s">
        <v>1317</v>
      </c>
      <c r="R56" s="1177"/>
      <c r="S56" s="1176" t="s">
        <v>1353</v>
      </c>
      <c r="T56" s="1176"/>
      <c r="U56" s="1183" t="s">
        <v>1354</v>
      </c>
      <c r="V56" s="1184"/>
      <c r="W56" s="1185"/>
    </row>
    <row r="57" spans="2:24" ht="15" customHeight="1" x14ac:dyDescent="0.2">
      <c r="B57" s="160">
        <v>3</v>
      </c>
      <c r="C57" s="1206" t="str">
        <f>IF(ISBLANK('SolarCusto (ORÇ)'!C63)," ",'SolarCusto (ORÇ)'!C63)</f>
        <v xml:space="preserve"> </v>
      </c>
      <c r="D57" s="1206"/>
      <c r="E57" s="1206"/>
      <c r="F57" s="1206"/>
      <c r="G57" s="1143"/>
      <c r="H57" s="491">
        <f>'SolarCusto (ORÇ)'!H63</f>
        <v>0</v>
      </c>
      <c r="I57" s="493">
        <f>'SolarCusto (ORÇ)'!I63</f>
        <v>0</v>
      </c>
      <c r="J57" s="122">
        <f>'SolarCusto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8" t="str">
        <f>RCB!B38</f>
        <v>-</v>
      </c>
      <c r="R57" s="1209"/>
      <c r="S57" s="1214">
        <f>IFERROR(SUMIF($Y$8:$Y$47,Q57,$X$8:$X$47)+$X$48*(SUMIF($Y$8:$Y$47,Q57,$K$8:$K$47)/SUM($K$8:$K$47)),0)</f>
        <v>0</v>
      </c>
      <c r="T57" s="1215"/>
      <c r="U57" s="1216">
        <f>IFERROR(S57*($X$50/$X$49),0)</f>
        <v>0</v>
      </c>
      <c r="V57" s="1217"/>
      <c r="W57" s="1218"/>
    </row>
    <row r="58" spans="2:24" x14ac:dyDescent="0.2">
      <c r="B58" s="162">
        <v>4</v>
      </c>
      <c r="C58" s="1206" t="str">
        <f>IF(ISBLANK('SolarCusto (ORÇ)'!C64)," ",'SolarCusto (ORÇ)'!C64)</f>
        <v xml:space="preserve"> </v>
      </c>
      <c r="D58" s="1206"/>
      <c r="E58" s="1206"/>
      <c r="F58" s="1206"/>
      <c r="G58" s="1143"/>
      <c r="H58" s="491">
        <f>'SolarCusto (ORÇ)'!H64</f>
        <v>0</v>
      </c>
      <c r="I58" s="493">
        <f>'SolarCusto (ORÇ)'!I64</f>
        <v>0</v>
      </c>
      <c r="J58" s="122">
        <f>'SolarCusto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8" t="str">
        <f>RCB!B39</f>
        <v>-</v>
      </c>
      <c r="R58" s="1209"/>
      <c r="S58" s="1214">
        <f>IFERROR(SUMIF($Y$8:$Y$47,Q58,$X$8:$X$47)+$X$48*(SUMIF($Y$8:$Y$47,Q58,$K$8:$K$47)/SUM($K$8:$K$47)),0)</f>
        <v>0</v>
      </c>
      <c r="T58" s="1215"/>
      <c r="U58" s="1216">
        <f>IFERROR(S58*($X$50/$X$49),0)</f>
        <v>0</v>
      </c>
      <c r="V58" s="1217"/>
      <c r="W58" s="1218"/>
    </row>
    <row r="59" spans="2:24" x14ac:dyDescent="0.2">
      <c r="B59" s="160">
        <v>5</v>
      </c>
      <c r="C59" s="1206" t="str">
        <f>IF(ISBLANK('SolarCusto (ORÇ)'!C65)," ",'SolarCusto (ORÇ)'!C65)</f>
        <v xml:space="preserve"> </v>
      </c>
      <c r="D59" s="1206"/>
      <c r="E59" s="1206"/>
      <c r="F59" s="1206"/>
      <c r="G59" s="1143"/>
      <c r="H59" s="491">
        <f>'SolarCusto (ORÇ)'!H65</f>
        <v>0</v>
      </c>
      <c r="I59" s="493">
        <f>'SolarCusto (ORÇ)'!I65</f>
        <v>0</v>
      </c>
      <c r="J59" s="122">
        <f>'SolarCusto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10" t="s">
        <v>31</v>
      </c>
      <c r="R59" s="1211"/>
      <c r="S59" s="1212">
        <f>SUM(S57:T58)</f>
        <v>0</v>
      </c>
      <c r="T59" s="1213"/>
      <c r="U59" s="1212">
        <f>SUM(U57:W58)</f>
        <v>0</v>
      </c>
      <c r="V59" s="1219"/>
      <c r="W59" s="1213"/>
    </row>
    <row r="60" spans="2:24" x14ac:dyDescent="0.2">
      <c r="B60" s="168"/>
      <c r="C60" s="1167" t="s">
        <v>541</v>
      </c>
      <c r="D60" s="1167"/>
      <c r="E60" s="1167"/>
      <c r="F60" s="1167"/>
      <c r="G60" s="1167"/>
      <c r="H60" s="1167"/>
      <c r="I60" s="1167"/>
      <c r="J60" s="1168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ht="15" customHeight="1" x14ac:dyDescent="0.2">
      <c r="B61" s="308"/>
      <c r="C61" s="1169" t="s">
        <v>542</v>
      </c>
      <c r="D61" s="1169"/>
      <c r="E61" s="1169"/>
      <c r="F61" s="1169"/>
      <c r="G61" s="1169"/>
      <c r="H61" s="1169"/>
      <c r="I61" s="1169"/>
      <c r="J61" s="1170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">
      <c r="B62" s="1139" t="s">
        <v>293</v>
      </c>
      <c r="C62" s="1140"/>
      <c r="D62" s="1140"/>
      <c r="E62" s="1140"/>
      <c r="F62" s="1140"/>
      <c r="G62" s="1140"/>
      <c r="H62" s="1140"/>
      <c r="I62" s="1140"/>
      <c r="J62" s="1140"/>
      <c r="K62" s="1140"/>
      <c r="L62" s="1140"/>
      <c r="M62" s="1140"/>
      <c r="N62" s="1141"/>
    </row>
    <row r="63" spans="2:24" ht="16" x14ac:dyDescent="0.2">
      <c r="B63" s="1132" t="s">
        <v>783</v>
      </c>
      <c r="C63" s="1133"/>
      <c r="D63" s="1133"/>
      <c r="E63" s="1133"/>
      <c r="F63" s="1133"/>
      <c r="G63" s="1133"/>
      <c r="H63" s="301"/>
      <c r="I63" s="301"/>
      <c r="J63" s="302"/>
      <c r="K63" s="159" t="s">
        <v>279</v>
      </c>
      <c r="L63" s="299" t="s">
        <v>781</v>
      </c>
      <c r="M63" s="118" t="s">
        <v>233</v>
      </c>
      <c r="N63" s="118" t="s">
        <v>234</v>
      </c>
      <c r="P63" s="368"/>
    </row>
    <row r="64" spans="2:24" x14ac:dyDescent="0.2">
      <c r="B64" s="168"/>
      <c r="C64" s="1165" t="s">
        <v>9</v>
      </c>
      <c r="D64" s="1165"/>
      <c r="E64" s="1165"/>
      <c r="F64" s="1165"/>
      <c r="G64" s="1165"/>
      <c r="H64" s="1165"/>
      <c r="I64" s="1165"/>
      <c r="J64" s="1166"/>
      <c r="K64" s="313">
        <f>SUM(L64:N64)</f>
        <v>0</v>
      </c>
      <c r="L64" s="316">
        <f>'Custo Contábil'!H41</f>
        <v>0</v>
      </c>
      <c r="M64" s="313">
        <v>0</v>
      </c>
      <c r="N64" s="313">
        <v>0</v>
      </c>
    </row>
    <row r="65" spans="2:16" ht="16" x14ac:dyDescent="0.2">
      <c r="B65" s="303"/>
      <c r="C65" s="1133" t="s">
        <v>172</v>
      </c>
      <c r="D65" s="1133"/>
      <c r="E65" s="1133"/>
      <c r="F65" s="1133"/>
      <c r="G65" s="1133"/>
      <c r="H65" s="1134"/>
      <c r="I65" s="290" t="s">
        <v>16</v>
      </c>
      <c r="J65" s="290" t="s">
        <v>294</v>
      </c>
      <c r="K65" s="159" t="s">
        <v>279</v>
      </c>
      <c r="L65" s="299" t="s">
        <v>781</v>
      </c>
      <c r="M65" s="118" t="s">
        <v>233</v>
      </c>
      <c r="N65" s="118" t="s">
        <v>234</v>
      </c>
    </row>
    <row r="66" spans="2:16" x14ac:dyDescent="0.2">
      <c r="B66" s="172">
        <v>1</v>
      </c>
      <c r="C66" s="1165" t="str">
        <f>IF(ISBLANK('SolarCusto (ORÇ)'!C78)," ",'SolarCusto (ORÇ)'!C78)</f>
        <v xml:space="preserve"> </v>
      </c>
      <c r="D66" s="1165"/>
      <c r="E66" s="1165"/>
      <c r="F66" s="1165"/>
      <c r="G66" s="1165"/>
      <c r="H66" s="1166"/>
      <c r="I66" s="493">
        <f>'SolarCusto (ORÇ)'!I78</f>
        <v>0</v>
      </c>
      <c r="J66" s="122">
        <f>'SolarCusto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">
      <c r="B67" s="172">
        <v>2</v>
      </c>
      <c r="C67" s="1165" t="str">
        <f>IF(ISBLANK('SolarCusto (ORÇ)'!C79)," ",'SolarCusto (ORÇ)'!C79)</f>
        <v xml:space="preserve"> </v>
      </c>
      <c r="D67" s="1165"/>
      <c r="E67" s="1165"/>
      <c r="F67" s="1165"/>
      <c r="G67" s="1165"/>
      <c r="H67" s="1166"/>
      <c r="I67" s="493">
        <f>'SolarCusto (ORÇ)'!I79</f>
        <v>0</v>
      </c>
      <c r="J67" s="122">
        <f>'SolarCusto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">
      <c r="B68" s="172">
        <v>3</v>
      </c>
      <c r="C68" s="1165" t="str">
        <f>IF(ISBLANK('SolarCusto (ORÇ)'!C80)," ",'SolarCusto (ORÇ)'!C80)</f>
        <v xml:space="preserve"> </v>
      </c>
      <c r="D68" s="1165"/>
      <c r="E68" s="1165"/>
      <c r="F68" s="1165"/>
      <c r="G68" s="1165"/>
      <c r="H68" s="1166"/>
      <c r="I68" s="493">
        <f>'SolarCusto (ORÇ)'!I80</f>
        <v>0</v>
      </c>
      <c r="J68" s="122">
        <f>'SolarCusto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">
      <c r="B69" s="168"/>
      <c r="C69" s="1167" t="s">
        <v>814</v>
      </c>
      <c r="D69" s="1167"/>
      <c r="E69" s="1167"/>
      <c r="F69" s="1167"/>
      <c r="G69" s="1167"/>
      <c r="H69" s="1167"/>
      <c r="I69" s="1167"/>
      <c r="J69" s="1168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">
      <c r="B70" s="308"/>
      <c r="C70" s="1169" t="s">
        <v>543</v>
      </c>
      <c r="D70" s="1169"/>
      <c r="E70" s="1169"/>
      <c r="F70" s="1169"/>
      <c r="G70" s="1169"/>
      <c r="H70" s="1169"/>
      <c r="I70" s="1169"/>
      <c r="J70" s="1170"/>
      <c r="K70" s="165">
        <f>SUM(K64,K69)</f>
        <v>0</v>
      </c>
      <c r="L70" s="165">
        <f>SUM(L64,L69)</f>
        <v>0</v>
      </c>
      <c r="M70" s="165">
        <f>SUM(M64,M69)</f>
        <v>0</v>
      </c>
      <c r="N70" s="165">
        <f>SUM(N64,N69)</f>
        <v>0</v>
      </c>
    </row>
    <row r="71" spans="2:16" x14ac:dyDescent="0.2">
      <c r="B71" s="310"/>
      <c r="C71" s="1163" t="s">
        <v>544</v>
      </c>
      <c r="D71" s="1163"/>
      <c r="E71" s="1163"/>
      <c r="F71" s="1163"/>
      <c r="G71" s="1163"/>
      <c r="H71" s="1163"/>
      <c r="I71" s="1163"/>
      <c r="J71" s="1164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x14ac:dyDescent="0.2">
      <c r="B72" s="1137" t="s">
        <v>698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55"/>
    </row>
    <row r="73" spans="2:16" ht="16" x14ac:dyDescent="0.2">
      <c r="B73" s="1132" t="s">
        <v>783</v>
      </c>
      <c r="C73" s="1133"/>
      <c r="D73" s="1133"/>
      <c r="E73" s="1133"/>
      <c r="F73" s="1133"/>
      <c r="G73" s="1133"/>
      <c r="H73" s="301"/>
      <c r="I73" s="301"/>
      <c r="J73" s="302"/>
      <c r="K73" s="159" t="s">
        <v>279</v>
      </c>
      <c r="L73" s="299" t="s">
        <v>781</v>
      </c>
      <c r="M73" s="118" t="s">
        <v>233</v>
      </c>
      <c r="N73" s="118" t="s">
        <v>234</v>
      </c>
    </row>
    <row r="74" spans="2:16" x14ac:dyDescent="0.2">
      <c r="B74" s="168"/>
      <c r="C74" s="1165" t="s">
        <v>297</v>
      </c>
      <c r="D74" s="1165"/>
      <c r="E74" s="1165"/>
      <c r="F74" s="1165"/>
      <c r="G74" s="1165"/>
      <c r="H74" s="1165"/>
      <c r="I74" s="1165"/>
      <c r="J74" s="1166"/>
      <c r="K74" s="313">
        <f t="shared" ref="K74:K79" si="7">SUM(L74:N74)</f>
        <v>0</v>
      </c>
      <c r="L74" s="313">
        <f>'Custo Contábil'!$H$37*'Custo Contábil'!F13</f>
        <v>0</v>
      </c>
      <c r="M74" s="313">
        <f>'Custo Contábil'!$H$37*'Custo Contábil'!G13</f>
        <v>0</v>
      </c>
      <c r="N74" s="313">
        <f>'Custo Contábil'!$H$37*'Custo Contábil'!H13</f>
        <v>0</v>
      </c>
    </row>
    <row r="75" spans="2:16" x14ac:dyDescent="0.2">
      <c r="B75" s="168"/>
      <c r="C75" s="1165" t="s">
        <v>12</v>
      </c>
      <c r="D75" s="1165"/>
      <c r="E75" s="1165"/>
      <c r="F75" s="1165"/>
      <c r="G75" s="1165"/>
      <c r="H75" s="1165"/>
      <c r="I75" s="1165"/>
      <c r="J75" s="1166"/>
      <c r="K75" s="313">
        <f t="shared" si="7"/>
        <v>0</v>
      </c>
      <c r="L75" s="313">
        <f>'Custo Contábil'!H45</f>
        <v>0</v>
      </c>
      <c r="M75" s="313">
        <v>0</v>
      </c>
      <c r="N75" s="313">
        <v>0</v>
      </c>
    </row>
    <row r="76" spans="2:16" x14ac:dyDescent="0.2">
      <c r="B76" s="168"/>
      <c r="C76" s="1165" t="s">
        <v>169</v>
      </c>
      <c r="D76" s="1165"/>
      <c r="E76" s="1165"/>
      <c r="F76" s="1165"/>
      <c r="G76" s="1165"/>
      <c r="H76" s="1165"/>
      <c r="I76" s="1165"/>
      <c r="J76" s="1166"/>
      <c r="K76" s="313">
        <f t="shared" si="7"/>
        <v>0</v>
      </c>
      <c r="L76" s="313">
        <f>'Custo Contábil'!H44</f>
        <v>0</v>
      </c>
      <c r="M76" s="313">
        <f>Marketing!M22</f>
        <v>0</v>
      </c>
      <c r="N76" s="313">
        <f>Marketing!N22</f>
        <v>0</v>
      </c>
    </row>
    <row r="77" spans="2:16" x14ac:dyDescent="0.2">
      <c r="B77" s="168"/>
      <c r="C77" s="1165" t="s">
        <v>298</v>
      </c>
      <c r="D77" s="1165"/>
      <c r="E77" s="1165"/>
      <c r="F77" s="1165"/>
      <c r="G77" s="1165"/>
      <c r="H77" s="1165"/>
      <c r="I77" s="1165"/>
      <c r="J77" s="1166"/>
      <c r="K77" s="313">
        <f t="shared" si="7"/>
        <v>0</v>
      </c>
      <c r="L77" s="313">
        <f>Treinamento!L36</f>
        <v>0</v>
      </c>
      <c r="M77" s="313">
        <f>Treinamento!M36</f>
        <v>0</v>
      </c>
      <c r="N77" s="313">
        <f>Treinamento!N36</f>
        <v>0</v>
      </c>
      <c r="P77" s="368"/>
    </row>
    <row r="78" spans="2:16" x14ac:dyDescent="0.2">
      <c r="B78" s="168"/>
      <c r="C78" s="1165" t="s">
        <v>299</v>
      </c>
      <c r="D78" s="1165"/>
      <c r="E78" s="1165"/>
      <c r="F78" s="1165"/>
      <c r="G78" s="1165"/>
      <c r="H78" s="1165"/>
      <c r="I78" s="1165"/>
      <c r="J78" s="1166"/>
      <c r="K78" s="313">
        <f t="shared" si="7"/>
        <v>0</v>
      </c>
      <c r="L78" s="313">
        <f>Descarte!L69</f>
        <v>0</v>
      </c>
      <c r="M78" s="313">
        <f>Descarte!M69</f>
        <v>0</v>
      </c>
      <c r="N78" s="313">
        <f>Descarte!N69</f>
        <v>0</v>
      </c>
    </row>
    <row r="79" spans="2:16" x14ac:dyDescent="0.2">
      <c r="B79" s="168"/>
      <c r="C79" s="1165" t="s">
        <v>300</v>
      </c>
      <c r="D79" s="1165"/>
      <c r="E79" s="1165"/>
      <c r="F79" s="1165"/>
      <c r="G79" s="1165"/>
      <c r="H79" s="1165"/>
      <c r="I79" s="1165"/>
      <c r="J79" s="1166"/>
      <c r="K79" s="313">
        <f t="shared" si="7"/>
        <v>0</v>
      </c>
      <c r="L79" s="313">
        <f>'M&amp;V'!N346</f>
        <v>0</v>
      </c>
      <c r="M79" s="313">
        <f>'M&amp;V'!O346</f>
        <v>0</v>
      </c>
      <c r="N79" s="313">
        <f>'M&amp;V'!P346</f>
        <v>0</v>
      </c>
    </row>
    <row r="80" spans="2:16" ht="16" x14ac:dyDescent="0.2">
      <c r="B80" s="1132" t="s">
        <v>15</v>
      </c>
      <c r="C80" s="1133"/>
      <c r="D80" s="1133"/>
      <c r="E80" s="1133"/>
      <c r="F80" s="1133"/>
      <c r="G80" s="1133"/>
      <c r="H80" s="1134"/>
      <c r="I80" s="290" t="s">
        <v>16</v>
      </c>
      <c r="J80" s="290" t="s">
        <v>294</v>
      </c>
      <c r="K80" s="159" t="s">
        <v>279</v>
      </c>
      <c r="L80" s="290" t="s">
        <v>781</v>
      </c>
      <c r="M80" s="118" t="s">
        <v>233</v>
      </c>
      <c r="N80" s="118" t="s">
        <v>234</v>
      </c>
    </row>
    <row r="81" spans="2:14" x14ac:dyDescent="0.2">
      <c r="B81" s="172">
        <v>1</v>
      </c>
      <c r="C81" s="1165" t="str">
        <f>IF(ISBLANK('SolarCusto (ORÇ)'!C92)," ",'SolarCusto (ORÇ)'!C92)</f>
        <v xml:space="preserve"> </v>
      </c>
      <c r="D81" s="1165"/>
      <c r="E81" s="1165"/>
      <c r="F81" s="1165"/>
      <c r="G81" s="1165"/>
      <c r="H81" s="1166"/>
      <c r="I81" s="493">
        <f>'SolarCusto (ORÇ)'!I92</f>
        <v>0</v>
      </c>
      <c r="J81" s="122">
        <f>'SolarCusto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">
      <c r="B82" s="172">
        <v>2</v>
      </c>
      <c r="C82" s="1165" t="str">
        <f>IF(ISBLANK('SolarCusto (ORÇ)'!C93)," ",'SolarCusto (ORÇ)'!C93)</f>
        <v xml:space="preserve"> </v>
      </c>
      <c r="D82" s="1165"/>
      <c r="E82" s="1165"/>
      <c r="F82" s="1165"/>
      <c r="G82" s="1165"/>
      <c r="H82" s="1166"/>
      <c r="I82" s="493">
        <f>'SolarCusto (ORÇ)'!I93</f>
        <v>0</v>
      </c>
      <c r="J82" s="122">
        <f>'SolarCusto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">
      <c r="B83" s="172">
        <v>3</v>
      </c>
      <c r="C83" s="1165" t="str">
        <f>IF(ISBLANK('SolarCusto (ORÇ)'!C94)," ",'SolarCusto (ORÇ)'!C94)</f>
        <v xml:space="preserve"> </v>
      </c>
      <c r="D83" s="1165"/>
      <c r="E83" s="1165"/>
      <c r="F83" s="1165"/>
      <c r="G83" s="1165"/>
      <c r="H83" s="1166"/>
      <c r="I83" s="493">
        <f>'SolarCusto (ORÇ)'!I94</f>
        <v>0</v>
      </c>
      <c r="J83" s="122">
        <f>'SolarCusto (ORÇ)'!J94</f>
        <v>0</v>
      </c>
      <c r="K83" s="313">
        <f>SUM(L83:N83)</f>
        <v>0</v>
      </c>
      <c r="L83" s="313">
        <f>'Custo Contábil'!H49</f>
        <v>0</v>
      </c>
      <c r="M83" s="312"/>
      <c r="N83" s="312"/>
    </row>
    <row r="84" spans="2:14" x14ac:dyDescent="0.2">
      <c r="B84" s="168"/>
      <c r="C84" s="1167" t="s">
        <v>817</v>
      </c>
      <c r="D84" s="1167"/>
      <c r="E84" s="1167"/>
      <c r="F84" s="1167"/>
      <c r="G84" s="1167"/>
      <c r="H84" s="1167"/>
      <c r="I84" s="1167"/>
      <c r="J84" s="1168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">
      <c r="B85" s="310"/>
      <c r="C85" s="1163" t="s">
        <v>545</v>
      </c>
      <c r="D85" s="1163"/>
      <c r="E85" s="1163"/>
      <c r="F85" s="1163"/>
      <c r="G85" s="1163"/>
      <c r="H85" s="1163"/>
      <c r="I85" s="1163"/>
      <c r="J85" s="1164"/>
      <c r="K85" s="128">
        <f>SUM(K74:K79,K84)</f>
        <v>0</v>
      </c>
      <c r="L85" s="128">
        <f>SUM(L74:L79,L84)</f>
        <v>0</v>
      </c>
      <c r="M85" s="128">
        <f>SUM(M74:M79,M84)</f>
        <v>0</v>
      </c>
      <c r="N85" s="128">
        <f>SUM(N74:N79,N84)</f>
        <v>0</v>
      </c>
    </row>
    <row r="86" spans="2:14" x14ac:dyDescent="0.2">
      <c r="B86" s="173"/>
      <c r="C86" s="1077" t="s">
        <v>723</v>
      </c>
      <c r="D86" s="1077"/>
      <c r="E86" s="1077"/>
      <c r="F86" s="1077"/>
      <c r="G86" s="1077"/>
      <c r="H86" s="1077"/>
      <c r="I86" s="1077"/>
      <c r="J86" s="1078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">
      <c r="I87" s="374"/>
      <c r="K87" s="375"/>
    </row>
  </sheetData>
  <sheetProtection algorithmName="SHA-512" hashValue="26crBxyYRj6R7daGM+8PNB5cVRiEGoKB5fq0bPe6uvEt37cS5V+cFmlt3LXbxEl+E74/ckXOkLyeKQ8XlXVSnA==" saltValue="yrfi3js+DjAZzg7zPxYBCg==" spinCount="100000" sheet="1" objects="1" scenarios="1"/>
  <mergeCells count="147">
    <mergeCell ref="Q59:R59"/>
    <mergeCell ref="S59:T59"/>
    <mergeCell ref="U59:W59"/>
    <mergeCell ref="Q55:W55"/>
    <mergeCell ref="Q56:R56"/>
    <mergeCell ref="S56:T56"/>
    <mergeCell ref="Q57:R57"/>
    <mergeCell ref="S57:T57"/>
    <mergeCell ref="U57:W57"/>
    <mergeCell ref="Q58:R58"/>
    <mergeCell ref="S58:T58"/>
    <mergeCell ref="U58:W58"/>
    <mergeCell ref="U56:W56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69:J69"/>
    <mergeCell ref="C70:J70"/>
    <mergeCell ref="B62:N62"/>
    <mergeCell ref="C71:J71"/>
    <mergeCell ref="C81:H81"/>
    <mergeCell ref="C82:H82"/>
    <mergeCell ref="C78:J78"/>
    <mergeCell ref="C79:J79"/>
    <mergeCell ref="B80:H80"/>
    <mergeCell ref="B63:G63"/>
    <mergeCell ref="C64:J64"/>
    <mergeCell ref="C65:H65"/>
    <mergeCell ref="C66:H66"/>
    <mergeCell ref="C67:H67"/>
    <mergeCell ref="C68:H68"/>
    <mergeCell ref="P50:V50"/>
    <mergeCell ref="B51:G51"/>
    <mergeCell ref="C21:G21"/>
    <mergeCell ref="Q21:U21"/>
    <mergeCell ref="C22:G22"/>
    <mergeCell ref="Q22:U22"/>
    <mergeCell ref="C23:G23"/>
    <mergeCell ref="Q23:U23"/>
    <mergeCell ref="C25:G25"/>
    <mergeCell ref="Q38:U38"/>
    <mergeCell ref="Q41:U41"/>
    <mergeCell ref="C34:G34"/>
    <mergeCell ref="C35:G35"/>
    <mergeCell ref="C27:G27"/>
    <mergeCell ref="Q40:U40"/>
    <mergeCell ref="C33:G33"/>
    <mergeCell ref="Q33:U33"/>
    <mergeCell ref="C36:G36"/>
    <mergeCell ref="C37:G37"/>
    <mergeCell ref="T52:U52"/>
    <mergeCell ref="C53:G53"/>
    <mergeCell ref="B50:N50"/>
    <mergeCell ref="C49:J49"/>
    <mergeCell ref="C47:G47"/>
    <mergeCell ref="Q48:U48"/>
    <mergeCell ref="C29:G29"/>
    <mergeCell ref="Q29:U29"/>
    <mergeCell ref="C30:G30"/>
    <mergeCell ref="Q30:U30"/>
    <mergeCell ref="C31:G31"/>
    <mergeCell ref="Q31:U31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C61:J61"/>
    <mergeCell ref="C54:G54"/>
    <mergeCell ref="C55:G55"/>
    <mergeCell ref="C56:G56"/>
    <mergeCell ref="C57:G57"/>
    <mergeCell ref="C58:G58"/>
    <mergeCell ref="C59:G59"/>
    <mergeCell ref="C60:J60"/>
    <mergeCell ref="C38:G38"/>
    <mergeCell ref="C52:G52"/>
    <mergeCell ref="C41:G41"/>
    <mergeCell ref="C40:G40"/>
    <mergeCell ref="C46:G46"/>
    <mergeCell ref="C39:G39"/>
    <mergeCell ref="Q17:U17"/>
    <mergeCell ref="Q13:U13"/>
    <mergeCell ref="C14:G14"/>
    <mergeCell ref="Q14:U14"/>
    <mergeCell ref="C15:G15"/>
    <mergeCell ref="Q15:U15"/>
    <mergeCell ref="C16:G16"/>
    <mergeCell ref="Q16:U16"/>
    <mergeCell ref="C17:G17"/>
    <mergeCell ref="C13:G13"/>
    <mergeCell ref="Q18:U18"/>
    <mergeCell ref="C19:G19"/>
    <mergeCell ref="Q19:U19"/>
    <mergeCell ref="C20:G20"/>
    <mergeCell ref="Q20:U20"/>
    <mergeCell ref="C18:G18"/>
    <mergeCell ref="Q39:U39"/>
    <mergeCell ref="C26:G26"/>
    <mergeCell ref="Q26:U26"/>
    <mergeCell ref="Q27:U27"/>
    <mergeCell ref="C28:G28"/>
    <mergeCell ref="Q28:U28"/>
    <mergeCell ref="C32:G32"/>
    <mergeCell ref="Q32:U32"/>
    <mergeCell ref="Q25:U25"/>
    <mergeCell ref="Q34:U34"/>
    <mergeCell ref="Q35:U35"/>
    <mergeCell ref="Q36:U36"/>
    <mergeCell ref="Q37:U37"/>
    <mergeCell ref="C24:G24"/>
    <mergeCell ref="Q24:U24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C10:G10"/>
    <mergeCell ref="B2:N2"/>
    <mergeCell ref="B3:K4"/>
    <mergeCell ref="B5:N5"/>
    <mergeCell ref="B7:G7"/>
    <mergeCell ref="P7:U7"/>
    <mergeCell ref="L3:N3"/>
    <mergeCell ref="B6:N6"/>
    <mergeCell ref="P6:Y6"/>
    <mergeCell ref="P5:Y5"/>
    <mergeCell ref="P3:Y4"/>
    <mergeCell ref="P2:Y2"/>
  </mergeCells>
  <conditionalFormatting sqref="R31:R32">
    <cfRule type="cellIs" dxfId="81" priority="2" operator="lessThan">
      <formula>0</formula>
    </cfRule>
  </conditionalFormatting>
  <conditionalFormatting sqref="R52:R53">
    <cfRule type="cellIs" dxfId="8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5">
    <tabColor theme="5"/>
  </sheetPr>
  <dimension ref="B2:R46"/>
  <sheetViews>
    <sheetView showGridLines="0" zoomScale="80" zoomScaleNormal="80" workbookViewId="0">
      <selection activeCell="H9" sqref="H9"/>
    </sheetView>
  </sheetViews>
  <sheetFormatPr baseColWidth="10" defaultColWidth="10.5" defaultRowHeight="15" x14ac:dyDescent="0.15"/>
  <cols>
    <col min="1" max="2" width="3.6640625" style="383" customWidth="1"/>
    <col min="3" max="3" width="40.6640625" style="383" customWidth="1"/>
    <col min="4" max="4" width="9.33203125" style="384" customWidth="1"/>
    <col min="5" max="5" width="10.1640625" style="384" customWidth="1"/>
    <col min="6" max="6" width="16.33203125" style="384" customWidth="1"/>
    <col min="7" max="7" width="16.6640625" style="383" customWidth="1"/>
    <col min="8" max="9" width="3.6640625" style="383" customWidth="1"/>
    <col min="10" max="11" width="22.5" style="383" customWidth="1"/>
    <col min="12" max="12" width="9.83203125" style="383" customWidth="1"/>
    <col min="13" max="13" width="10.5" style="384" customWidth="1"/>
    <col min="14" max="14" width="16.6640625" style="383" customWidth="1"/>
    <col min="15" max="247" width="9.1640625" style="383" customWidth="1"/>
    <col min="248" max="248" width="3.6640625" style="383" customWidth="1"/>
    <col min="249" max="249" width="29.6640625" style="383" customWidth="1"/>
    <col min="250" max="250" width="6.33203125" style="383" customWidth="1"/>
    <col min="251" max="251" width="9.33203125" style="383" bestFit="1" customWidth="1"/>
    <col min="252" max="252" width="16.6640625" style="383" customWidth="1"/>
    <col min="253" max="253" width="3.6640625" style="383" customWidth="1"/>
    <col min="254" max="254" width="29.6640625" style="383" customWidth="1"/>
    <col min="255" max="255" width="6.5" style="383" customWidth="1"/>
    <col min="256" max="16384" width="10.5" style="383"/>
  </cols>
  <sheetData>
    <row r="2" spans="2:18" s="366" customFormat="1" ht="22.5" customHeight="1" x14ac:dyDescent="0.15">
      <c r="B2" s="1240" t="s">
        <v>777</v>
      </c>
      <c r="C2" s="1241"/>
      <c r="D2" s="1241"/>
      <c r="E2" s="1241"/>
      <c r="F2" s="1058" t="str">
        <f>RCB!B38</f>
        <v>-</v>
      </c>
      <c r="G2" s="1068"/>
    </row>
    <row r="3" spans="2:18" x14ac:dyDescent="0.15">
      <c r="B3" s="1242" t="s">
        <v>676</v>
      </c>
      <c r="C3" s="1242"/>
      <c r="D3" s="1242"/>
      <c r="E3" s="1242"/>
      <c r="F3" s="1242"/>
      <c r="G3" s="1242"/>
      <c r="I3" s="1242" t="str">
        <f>B3</f>
        <v>AQUECIMENTO SOLAR DE ÁGUA</v>
      </c>
      <c r="J3" s="1242"/>
      <c r="K3" s="1242"/>
      <c r="L3" s="1242"/>
      <c r="M3" s="1242"/>
      <c r="N3" s="1242"/>
    </row>
    <row r="4" spans="2:18" x14ac:dyDescent="0.15">
      <c r="B4" s="1242" t="s">
        <v>724</v>
      </c>
      <c r="C4" s="1242"/>
      <c r="D4" s="1242"/>
      <c r="E4" s="1242"/>
      <c r="F4" s="1242"/>
      <c r="G4" s="1242"/>
      <c r="I4" s="1243" t="s">
        <v>725</v>
      </c>
      <c r="J4" s="1243"/>
      <c r="K4" s="1243"/>
      <c r="L4" s="1243"/>
      <c r="M4" s="1243"/>
      <c r="N4" s="1243"/>
    </row>
    <row r="5" spans="2:18" x14ac:dyDescent="0.15">
      <c r="B5" s="235"/>
      <c r="C5" s="236" t="s">
        <v>546</v>
      </c>
      <c r="D5" s="1237"/>
      <c r="E5" s="1237"/>
      <c r="F5" s="1237"/>
      <c r="G5" s="1238"/>
      <c r="I5" s="237">
        <v>1</v>
      </c>
      <c r="J5" s="1239" t="s">
        <v>547</v>
      </c>
      <c r="K5" s="1239"/>
      <c r="L5" s="238"/>
      <c r="M5" s="239" t="s">
        <v>70</v>
      </c>
      <c r="N5" s="240"/>
    </row>
    <row r="6" spans="2:18" x14ac:dyDescent="0.15">
      <c r="B6" s="235"/>
      <c r="C6" s="241" t="s">
        <v>548</v>
      </c>
      <c r="D6" s="1237"/>
      <c r="E6" s="1237"/>
      <c r="F6" s="1237"/>
      <c r="G6" s="1238"/>
      <c r="I6" s="237">
        <v>2</v>
      </c>
      <c r="J6" s="1239" t="s">
        <v>549</v>
      </c>
      <c r="K6" s="1239"/>
      <c r="L6" s="238"/>
      <c r="M6" s="239" t="s">
        <v>67</v>
      </c>
      <c r="N6" s="240"/>
    </row>
    <row r="7" spans="2:18" ht="17" x14ac:dyDescent="0.15">
      <c r="B7" s="235"/>
      <c r="C7" s="242" t="s">
        <v>550</v>
      </c>
      <c r="D7" s="243"/>
      <c r="E7" s="244" t="s">
        <v>551</v>
      </c>
      <c r="F7" s="245" t="s">
        <v>552</v>
      </c>
      <c r="G7" s="246"/>
      <c r="I7" s="237">
        <v>3</v>
      </c>
      <c r="J7" s="1239" t="s">
        <v>553</v>
      </c>
      <c r="K7" s="1239"/>
      <c r="L7" s="244" t="s">
        <v>355</v>
      </c>
      <c r="M7" s="239" t="s">
        <v>68</v>
      </c>
      <c r="N7" s="247"/>
    </row>
    <row r="8" spans="2:18" ht="17" x14ac:dyDescent="0.15">
      <c r="B8" s="235"/>
      <c r="C8" s="242" t="s">
        <v>554</v>
      </c>
      <c r="D8" s="243"/>
      <c r="E8" s="244" t="s">
        <v>262</v>
      </c>
      <c r="F8" s="245" t="s">
        <v>555</v>
      </c>
      <c r="G8" s="246"/>
      <c r="I8" s="237">
        <v>4</v>
      </c>
      <c r="J8" s="1239" t="s">
        <v>556</v>
      </c>
      <c r="K8" s="1239"/>
      <c r="L8" s="244" t="s">
        <v>355</v>
      </c>
      <c r="M8" s="239" t="s">
        <v>557</v>
      </c>
      <c r="N8" s="248"/>
    </row>
    <row r="9" spans="2:18" x14ac:dyDescent="0.15">
      <c r="B9" s="235"/>
      <c r="C9" s="249" t="s">
        <v>558</v>
      </c>
      <c r="D9" s="243"/>
      <c r="E9" s="244" t="s">
        <v>3</v>
      </c>
      <c r="F9" s="245" t="s">
        <v>72</v>
      </c>
      <c r="G9" s="250"/>
      <c r="I9" s="237">
        <v>5</v>
      </c>
      <c r="J9" s="1239" t="s">
        <v>373</v>
      </c>
      <c r="K9" s="1239"/>
      <c r="L9" s="238"/>
      <c r="M9" s="239" t="s">
        <v>61</v>
      </c>
      <c r="N9" s="251">
        <f>IF(OR(N17="",N18="",N19=""),0.1,((N17*N18)/(N19*180)))</f>
        <v>0.1</v>
      </c>
    </row>
    <row r="10" spans="2:18" ht="32" x14ac:dyDescent="0.15">
      <c r="B10" s="235"/>
      <c r="C10" s="252" t="s">
        <v>559</v>
      </c>
      <c r="D10" s="252"/>
      <c r="E10" s="253" t="s">
        <v>560</v>
      </c>
      <c r="F10" s="245" t="s">
        <v>74</v>
      </c>
      <c r="G10" s="254">
        <f>IFERROR(G8/G7,0)</f>
        <v>0</v>
      </c>
      <c r="I10" s="237">
        <v>6</v>
      </c>
      <c r="J10" s="1239" t="s">
        <v>561</v>
      </c>
      <c r="K10" s="1239"/>
      <c r="L10" s="238"/>
      <c r="M10" s="255" t="s">
        <v>64</v>
      </c>
      <c r="N10" s="251">
        <v>0.6</v>
      </c>
    </row>
    <row r="11" spans="2:18" ht="17" x14ac:dyDescent="0.15">
      <c r="B11" s="235"/>
      <c r="C11" s="249" t="s">
        <v>562</v>
      </c>
      <c r="D11" s="243"/>
      <c r="E11" s="244" t="s">
        <v>551</v>
      </c>
      <c r="F11" s="245" t="s">
        <v>76</v>
      </c>
      <c r="G11" s="254">
        <f>IFERROR((G23*1000)/(12*N15*G10*N5),0)</f>
        <v>0</v>
      </c>
      <c r="I11" s="237">
        <v>7</v>
      </c>
      <c r="J11" s="1239" t="s">
        <v>563</v>
      </c>
      <c r="K11" s="1239"/>
      <c r="L11" s="238"/>
      <c r="M11" s="239" t="s">
        <v>134</v>
      </c>
      <c r="N11" s="240"/>
    </row>
    <row r="12" spans="2:18" ht="17" x14ac:dyDescent="0.15">
      <c r="B12" s="235"/>
      <c r="C12" s="242" t="s">
        <v>564</v>
      </c>
      <c r="D12" s="256"/>
      <c r="E12" s="257"/>
      <c r="F12" s="245" t="s">
        <v>565</v>
      </c>
      <c r="G12" s="258">
        <f>IFERROR(IF(INT((G11/G7-0.09)-0.5)=0,1,INT((G11/G7-0.09))),0)</f>
        <v>0</v>
      </c>
      <c r="I12" s="237">
        <v>8</v>
      </c>
      <c r="J12" s="1239" t="s">
        <v>566</v>
      </c>
      <c r="K12" s="1239"/>
      <c r="L12" s="244" t="s">
        <v>567</v>
      </c>
      <c r="M12" s="239" t="s">
        <v>66</v>
      </c>
      <c r="N12" s="240"/>
    </row>
    <row r="13" spans="2:18" x14ac:dyDescent="0.15">
      <c r="B13" s="1243" t="s">
        <v>726</v>
      </c>
      <c r="C13" s="1243"/>
      <c r="D13" s="1243"/>
      <c r="E13" s="1243"/>
      <c r="F13" s="1243"/>
      <c r="G13" s="1243"/>
      <c r="I13" s="237"/>
      <c r="J13" s="1239" t="s">
        <v>568</v>
      </c>
      <c r="K13" s="1239"/>
      <c r="L13" s="244" t="s">
        <v>569</v>
      </c>
      <c r="M13" s="239" t="s">
        <v>69</v>
      </c>
      <c r="N13" s="240"/>
    </row>
    <row r="14" spans="2:18" x14ac:dyDescent="0.15">
      <c r="B14" s="235"/>
      <c r="C14" s="241" t="s">
        <v>570</v>
      </c>
      <c r="D14" s="1237"/>
      <c r="E14" s="1237"/>
      <c r="F14" s="1237"/>
      <c r="G14" s="1238"/>
      <c r="I14" s="237"/>
      <c r="J14" s="1239" t="s">
        <v>571</v>
      </c>
      <c r="K14" s="1239"/>
      <c r="L14" s="238"/>
      <c r="M14" s="1245">
        <v>1</v>
      </c>
      <c r="N14" s="1246"/>
      <c r="R14" s="743"/>
    </row>
    <row r="15" spans="2:18" x14ac:dyDescent="0.15">
      <c r="B15" s="235"/>
      <c r="C15" s="241" t="s">
        <v>572</v>
      </c>
      <c r="D15" s="1237"/>
      <c r="E15" s="1237"/>
      <c r="F15" s="1237"/>
      <c r="G15" s="1238"/>
      <c r="I15" s="237"/>
      <c r="J15" s="1239" t="s">
        <v>573</v>
      </c>
      <c r="K15" s="1239"/>
      <c r="L15" s="238"/>
      <c r="M15" s="239" t="s">
        <v>73</v>
      </c>
      <c r="N15" s="251">
        <f>Apoio!C86</f>
        <v>0.84</v>
      </c>
    </row>
    <row r="16" spans="2:18" x14ac:dyDescent="0.15">
      <c r="B16" s="235"/>
      <c r="C16" s="242" t="s">
        <v>574</v>
      </c>
      <c r="D16" s="243"/>
      <c r="E16" s="244" t="s">
        <v>575</v>
      </c>
      <c r="F16" s="239" t="s">
        <v>71</v>
      </c>
      <c r="G16" s="248"/>
      <c r="I16" s="1243" t="s">
        <v>728</v>
      </c>
      <c r="J16" s="1243"/>
      <c r="K16" s="1243"/>
      <c r="L16" s="1243"/>
      <c r="M16" s="1243"/>
      <c r="N16" s="1243"/>
    </row>
    <row r="17" spans="2:14" x14ac:dyDescent="0.15">
      <c r="B17" s="235"/>
      <c r="C17" s="249" t="s">
        <v>576</v>
      </c>
      <c r="D17" s="243"/>
      <c r="E17" s="244" t="s">
        <v>577</v>
      </c>
      <c r="F17" s="239" t="s">
        <v>75</v>
      </c>
      <c r="G17" s="246"/>
      <c r="I17" s="237"/>
      <c r="J17" s="1244" t="s">
        <v>578</v>
      </c>
      <c r="K17" s="1244"/>
      <c r="L17" s="259"/>
      <c r="M17" s="260" t="s">
        <v>65</v>
      </c>
      <c r="N17" s="261"/>
    </row>
    <row r="18" spans="2:14" ht="17" x14ac:dyDescent="0.15">
      <c r="B18" s="235"/>
      <c r="C18" s="242" t="s">
        <v>579</v>
      </c>
      <c r="D18" s="262"/>
      <c r="E18" s="253" t="s">
        <v>575</v>
      </c>
      <c r="F18" s="239" t="s">
        <v>580</v>
      </c>
      <c r="G18" s="254">
        <f>N11*N13*N12</f>
        <v>0</v>
      </c>
      <c r="I18" s="237"/>
      <c r="J18" s="1244" t="s">
        <v>566</v>
      </c>
      <c r="K18" s="1244"/>
      <c r="L18" s="263" t="s">
        <v>567</v>
      </c>
      <c r="M18" s="260" t="s">
        <v>66</v>
      </c>
      <c r="N18" s="264"/>
    </row>
    <row r="19" spans="2:14" ht="17" x14ac:dyDescent="0.15">
      <c r="B19" s="235"/>
      <c r="C19" s="242" t="s">
        <v>77</v>
      </c>
      <c r="D19" s="265"/>
      <c r="E19" s="266"/>
      <c r="F19" s="239" t="s">
        <v>581</v>
      </c>
      <c r="G19" s="267">
        <f>IFERROR(IF(INT((N13*N12*N11/G16)-0.05)=0,1,INT(N13*N12*N11/G16)),0)</f>
        <v>0</v>
      </c>
      <c r="I19" s="237"/>
      <c r="J19" s="1244" t="s">
        <v>125</v>
      </c>
      <c r="K19" s="1244"/>
      <c r="L19" s="259"/>
      <c r="M19" s="260" t="s">
        <v>67</v>
      </c>
      <c r="N19" s="268"/>
    </row>
    <row r="20" spans="2:14" x14ac:dyDescent="0.15">
      <c r="D20" s="383"/>
      <c r="E20" s="383"/>
      <c r="F20" s="383"/>
    </row>
    <row r="21" spans="2:14" x14ac:dyDescent="0.15">
      <c r="B21" s="1137" t="s">
        <v>727</v>
      </c>
      <c r="C21" s="1138"/>
      <c r="D21" s="1138"/>
      <c r="E21" s="1138"/>
      <c r="F21" s="1138"/>
      <c r="G21" s="1155"/>
      <c r="I21" s="1253" t="s">
        <v>582</v>
      </c>
      <c r="J21" s="1254"/>
      <c r="K21" s="1253" t="s">
        <v>583</v>
      </c>
      <c r="L21" s="1254"/>
    </row>
    <row r="22" spans="2:14" x14ac:dyDescent="0.15">
      <c r="B22" s="175"/>
      <c r="C22" s="200"/>
      <c r="D22" s="200"/>
      <c r="E22" s="200"/>
      <c r="F22" s="198"/>
      <c r="G22" s="178" t="s">
        <v>31</v>
      </c>
      <c r="I22" s="1255" t="s">
        <v>584</v>
      </c>
      <c r="J22" s="1256"/>
      <c r="K22" s="1255" t="s">
        <v>585</v>
      </c>
      <c r="L22" s="1256"/>
    </row>
    <row r="23" spans="2:14" x14ac:dyDescent="0.15">
      <c r="B23" s="1186">
        <v>9</v>
      </c>
      <c r="C23" s="201" t="s">
        <v>210</v>
      </c>
      <c r="D23" s="269"/>
      <c r="E23" s="1247" t="s">
        <v>376</v>
      </c>
      <c r="F23" s="1249" t="s">
        <v>34</v>
      </c>
      <c r="G23" s="1251">
        <f>(N7*N5*N11*N12*N10*365)/(60*1000000)</f>
        <v>0</v>
      </c>
      <c r="I23" s="1257">
        <v>100</v>
      </c>
      <c r="J23" s="1257"/>
      <c r="K23" s="1257" t="s">
        <v>586</v>
      </c>
      <c r="L23" s="1257"/>
    </row>
    <row r="24" spans="2:14" x14ac:dyDescent="0.15">
      <c r="B24" s="1188"/>
      <c r="C24" s="203" t="s">
        <v>394</v>
      </c>
      <c r="D24" s="204">
        <f>Apoio!I35</f>
        <v>0</v>
      </c>
      <c r="E24" s="1248"/>
      <c r="F24" s="1250"/>
      <c r="G24" s="1252"/>
      <c r="I24" s="1257">
        <v>150</v>
      </c>
      <c r="J24" s="1257"/>
      <c r="K24" s="1257" t="s">
        <v>587</v>
      </c>
      <c r="L24" s="1257"/>
    </row>
    <row r="25" spans="2:14" x14ac:dyDescent="0.15">
      <c r="B25" s="1186">
        <v>10</v>
      </c>
      <c r="C25" s="201" t="s">
        <v>211</v>
      </c>
      <c r="D25" s="269"/>
      <c r="E25" s="1247" t="s">
        <v>362</v>
      </c>
      <c r="F25" s="1249" t="s">
        <v>35</v>
      </c>
      <c r="G25" s="1258">
        <f>(N5*N6*N9*(N7-N8))/1000</f>
        <v>0</v>
      </c>
      <c r="I25" s="1257">
        <v>200</v>
      </c>
      <c r="J25" s="1257"/>
      <c r="K25" s="1257" t="s">
        <v>588</v>
      </c>
      <c r="L25" s="1257"/>
    </row>
    <row r="26" spans="2:14" x14ac:dyDescent="0.15">
      <c r="B26" s="1188"/>
      <c r="C26" s="203" t="s">
        <v>391</v>
      </c>
      <c r="D26" s="204">
        <f>Apoio!I36</f>
        <v>0</v>
      </c>
      <c r="E26" s="1248"/>
      <c r="F26" s="1250"/>
      <c r="G26" s="1259"/>
      <c r="I26" s="1257">
        <v>300</v>
      </c>
      <c r="J26" s="1257"/>
      <c r="K26" s="1257" t="s">
        <v>589</v>
      </c>
      <c r="L26" s="1257"/>
    </row>
    <row r="27" spans="2:14" ht="24.75" customHeight="1" x14ac:dyDescent="0.15">
      <c r="B27" s="207"/>
      <c r="C27" s="1260" t="str">
        <f>CONCATENATE("Benefício anualizado aquecimento solar de água: ",E2)</f>
        <v xml:space="preserve">Benefício anualizado aquecimento solar de água: </v>
      </c>
      <c r="D27" s="1260"/>
      <c r="E27" s="209" t="s">
        <v>2</v>
      </c>
      <c r="F27" s="210" t="s">
        <v>590</v>
      </c>
      <c r="G27" s="211">
        <f>G23*D24+G25*D26</f>
        <v>0</v>
      </c>
      <c r="I27" s="1257">
        <v>400</v>
      </c>
      <c r="J27" s="1257"/>
      <c r="K27" s="1257" t="s">
        <v>591</v>
      </c>
      <c r="L27" s="1257"/>
    </row>
    <row r="28" spans="2:14" s="366" customFormat="1" x14ac:dyDescent="0.15">
      <c r="B28" s="376"/>
      <c r="F28" s="377"/>
      <c r="G28" s="378"/>
    </row>
    <row r="29" spans="2:14" s="366" customFormat="1" ht="17" x14ac:dyDescent="0.25">
      <c r="B29" s="376"/>
      <c r="D29" s="169" t="s">
        <v>815</v>
      </c>
      <c r="E29" s="309"/>
      <c r="F29" s="309" t="str">
        <f>F2</f>
        <v>-</v>
      </c>
      <c r="G29" s="170">
        <f>IFERROR(SolarCusto!U57/SolarBenef1!$G$27,0)</f>
        <v>0</v>
      </c>
    </row>
    <row r="30" spans="2:14" s="366" customFormat="1" ht="17" x14ac:dyDescent="0.25">
      <c r="B30" s="376"/>
      <c r="D30" s="169" t="s">
        <v>816</v>
      </c>
      <c r="E30" s="309"/>
      <c r="F30" s="309" t="str">
        <f>F2</f>
        <v>-</v>
      </c>
      <c r="G30" s="170">
        <f>IFERROR(SolarCusto!S57/SolarBenef1!$G$27,0)</f>
        <v>0</v>
      </c>
    </row>
    <row r="33" spans="2:13" x14ac:dyDescent="0.15">
      <c r="B33" s="1128" t="s">
        <v>769</v>
      </c>
      <c r="C33" s="1129"/>
      <c r="D33" s="1129"/>
      <c r="E33" s="1129"/>
      <c r="F33" s="1129"/>
      <c r="G33" s="1130"/>
      <c r="L33" s="384"/>
      <c r="M33" s="383"/>
    </row>
    <row r="34" spans="2:13" x14ac:dyDescent="0.15">
      <c r="B34" s="215"/>
      <c r="C34" s="216"/>
      <c r="D34" s="218"/>
      <c r="E34" s="218"/>
      <c r="F34" s="219"/>
      <c r="G34" s="220" t="s">
        <v>31</v>
      </c>
      <c r="L34" s="384"/>
      <c r="M34" s="383"/>
    </row>
    <row r="35" spans="2:13" x14ac:dyDescent="0.15">
      <c r="B35" s="215">
        <f>B25+1</f>
        <v>11</v>
      </c>
      <c r="C35" s="222" t="s">
        <v>364</v>
      </c>
      <c r="D35" s="271"/>
      <c r="E35" s="223" t="s">
        <v>365</v>
      </c>
      <c r="F35" s="224"/>
      <c r="G35" s="272">
        <f>ROUND(N11*N12,2)</f>
        <v>0</v>
      </c>
      <c r="L35" s="384"/>
      <c r="M35" s="383"/>
    </row>
    <row r="36" spans="2:13" x14ac:dyDescent="0.15">
      <c r="B36" s="215">
        <f>B35+1</f>
        <v>12</v>
      </c>
      <c r="C36" s="222" t="s">
        <v>401</v>
      </c>
      <c r="D36" s="223"/>
      <c r="E36" s="227">
        <v>22</v>
      </c>
      <c r="F36" s="228"/>
      <c r="G36" s="273">
        <v>22</v>
      </c>
      <c r="L36" s="384"/>
      <c r="M36" s="383"/>
    </row>
    <row r="37" spans="2:13" x14ac:dyDescent="0.15">
      <c r="B37" s="215">
        <f t="shared" ref="B37:B46" si="0">B36+1</f>
        <v>13</v>
      </c>
      <c r="C37" s="222" t="s">
        <v>402</v>
      </c>
      <c r="D37" s="223"/>
      <c r="E37" s="227">
        <v>3</v>
      </c>
      <c r="F37" s="228"/>
      <c r="G37" s="273">
        <f>(N17*N18)/60</f>
        <v>0</v>
      </c>
      <c r="L37" s="384"/>
      <c r="M37" s="383"/>
    </row>
    <row r="38" spans="2:13" x14ac:dyDescent="0.15">
      <c r="B38" s="215">
        <f t="shared" si="0"/>
        <v>14</v>
      </c>
      <c r="C38" s="222" t="s">
        <v>403</v>
      </c>
      <c r="D38" s="271"/>
      <c r="E38" s="223" t="s">
        <v>3</v>
      </c>
      <c r="F38" s="224"/>
      <c r="G38" s="274">
        <f>ROUND(G36/30,4)</f>
        <v>0.73329999999999995</v>
      </c>
      <c r="L38" s="384"/>
      <c r="M38" s="383"/>
    </row>
    <row r="39" spans="2:13" x14ac:dyDescent="0.15">
      <c r="B39" s="215">
        <f t="shared" si="0"/>
        <v>15</v>
      </c>
      <c r="C39" s="222" t="s">
        <v>404</v>
      </c>
      <c r="D39" s="271"/>
      <c r="E39" s="223" t="s">
        <v>3</v>
      </c>
      <c r="F39" s="224"/>
      <c r="G39" s="274">
        <f>IFERROR(ROUND(G37/G35,4),0)</f>
        <v>0</v>
      </c>
      <c r="L39" s="384"/>
      <c r="M39" s="383"/>
    </row>
    <row r="40" spans="2:13" x14ac:dyDescent="0.15">
      <c r="B40" s="215">
        <f t="shared" si="0"/>
        <v>16</v>
      </c>
      <c r="C40" s="222" t="s">
        <v>405</v>
      </c>
      <c r="D40" s="271"/>
      <c r="E40" s="223" t="s">
        <v>3</v>
      </c>
      <c r="F40" s="224"/>
      <c r="G40" s="274">
        <f>G38*G39</f>
        <v>0</v>
      </c>
      <c r="L40" s="384"/>
      <c r="M40" s="383"/>
    </row>
    <row r="41" spans="2:13" x14ac:dyDescent="0.15">
      <c r="B41" s="215">
        <f t="shared" si="0"/>
        <v>17</v>
      </c>
      <c r="C41" s="222" t="s">
        <v>406</v>
      </c>
      <c r="D41" s="271"/>
      <c r="E41" s="223" t="s">
        <v>709</v>
      </c>
      <c r="F41" s="224"/>
      <c r="G41" s="231">
        <f>ROUND(G23/12,2)</f>
        <v>0</v>
      </c>
      <c r="L41" s="384"/>
      <c r="M41" s="383"/>
    </row>
    <row r="42" spans="2:13" x14ac:dyDescent="0.15">
      <c r="B42" s="215">
        <f t="shared" si="0"/>
        <v>18</v>
      </c>
      <c r="C42" s="222" t="s">
        <v>407</v>
      </c>
      <c r="D42" s="271"/>
      <c r="E42" s="223" t="s">
        <v>709</v>
      </c>
      <c r="F42" s="224"/>
      <c r="G42" s="231">
        <f>ROUND(G41*G40,2)</f>
        <v>0</v>
      </c>
      <c r="L42" s="384"/>
      <c r="M42" s="383"/>
    </row>
    <row r="43" spans="2:13" x14ac:dyDescent="0.15">
      <c r="B43" s="215">
        <f t="shared" si="0"/>
        <v>19</v>
      </c>
      <c r="C43" s="222" t="s">
        <v>408</v>
      </c>
      <c r="D43" s="271"/>
      <c r="E43" s="223" t="s">
        <v>709</v>
      </c>
      <c r="F43" s="224"/>
      <c r="G43" s="231">
        <f>G41-G42</f>
        <v>0</v>
      </c>
      <c r="L43" s="384"/>
      <c r="M43" s="383"/>
    </row>
    <row r="44" spans="2:13" x14ac:dyDescent="0.15">
      <c r="B44" s="215">
        <f t="shared" si="0"/>
        <v>20</v>
      </c>
      <c r="C44" s="222" t="s">
        <v>702</v>
      </c>
      <c r="D44" s="222"/>
      <c r="E44" s="223" t="s">
        <v>703</v>
      </c>
      <c r="F44" s="224"/>
      <c r="G44" s="231">
        <f>ROUND(N5*N6*((N7-N8)*0.001),2)</f>
        <v>0</v>
      </c>
    </row>
    <row r="45" spans="2:13" x14ac:dyDescent="0.15">
      <c r="B45" s="215">
        <f t="shared" si="0"/>
        <v>21</v>
      </c>
      <c r="C45" s="222" t="s">
        <v>706</v>
      </c>
      <c r="D45" s="222"/>
      <c r="E45" s="223" t="s">
        <v>703</v>
      </c>
      <c r="F45" s="224"/>
      <c r="G45" s="231">
        <f>ROUND(G25,2)</f>
        <v>0</v>
      </c>
    </row>
    <row r="46" spans="2:13" x14ac:dyDescent="0.15">
      <c r="B46" s="215">
        <f t="shared" si="0"/>
        <v>22</v>
      </c>
      <c r="C46" s="222" t="s">
        <v>707</v>
      </c>
      <c r="D46" s="222"/>
      <c r="E46" s="223" t="s">
        <v>703</v>
      </c>
      <c r="F46" s="224"/>
      <c r="G46" s="231">
        <f>G44</f>
        <v>0</v>
      </c>
    </row>
  </sheetData>
  <sheetProtection algorithmName="SHA-512" hashValue="z8pK+rGAhIj4q3+J5xpPAOtcbQCCJSeBHjvuvHKNZKD67I7rQZqEtmG2wzAmZaRWqkkHwO45yFS5KZAuWiJiqg==" saltValue="M5wae+FIA1oU9et6jL3aUA==" spinCount="100000" sheet="1" objects="1" scenarios="1"/>
  <dataConsolidate/>
  <mergeCells count="52">
    <mergeCell ref="I27:J27"/>
    <mergeCell ref="K27:L27"/>
    <mergeCell ref="B33:G33"/>
    <mergeCell ref="K25:L25"/>
    <mergeCell ref="I26:J26"/>
    <mergeCell ref="K26:L26"/>
    <mergeCell ref="B25:B26"/>
    <mergeCell ref="E25:E26"/>
    <mergeCell ref="F25:F26"/>
    <mergeCell ref="G25:G26"/>
    <mergeCell ref="I25:J25"/>
    <mergeCell ref="C27:D27"/>
    <mergeCell ref="E23:E24"/>
    <mergeCell ref="F23:F24"/>
    <mergeCell ref="G23:G24"/>
    <mergeCell ref="J19:K19"/>
    <mergeCell ref="B21:G21"/>
    <mergeCell ref="I21:J21"/>
    <mergeCell ref="K21:L21"/>
    <mergeCell ref="I22:J22"/>
    <mergeCell ref="K22:L22"/>
    <mergeCell ref="I23:J23"/>
    <mergeCell ref="K23:L23"/>
    <mergeCell ref="I24:J24"/>
    <mergeCell ref="K24:L24"/>
    <mergeCell ref="B23:B24"/>
    <mergeCell ref="D15:G15"/>
    <mergeCell ref="J15:K15"/>
    <mergeCell ref="J7:K7"/>
    <mergeCell ref="J8:K8"/>
    <mergeCell ref="J9:K9"/>
    <mergeCell ref="B13:G13"/>
    <mergeCell ref="J13:K13"/>
    <mergeCell ref="D14:G14"/>
    <mergeCell ref="J14:K14"/>
    <mergeCell ref="J10:K10"/>
    <mergeCell ref="J18:K18"/>
    <mergeCell ref="J11:K11"/>
    <mergeCell ref="J12:K12"/>
    <mergeCell ref="I16:N16"/>
    <mergeCell ref="J17:K17"/>
    <mergeCell ref="M14:N14"/>
    <mergeCell ref="D6:G6"/>
    <mergeCell ref="J6:K6"/>
    <mergeCell ref="B2:E2"/>
    <mergeCell ref="F2:G2"/>
    <mergeCell ref="B3:G3"/>
    <mergeCell ref="I3:N3"/>
    <mergeCell ref="B4:G4"/>
    <mergeCell ref="I4:N4"/>
    <mergeCell ref="D5:G5"/>
    <mergeCell ref="J5:K5"/>
  </mergeCells>
  <conditionalFormatting sqref="G29:G30">
    <cfRule type="cellIs" dxfId="79" priority="1" operator="lessThan">
      <formula>0</formula>
    </cfRule>
  </conditionalFormatting>
  <conditionalFormatting sqref="G36">
    <cfRule type="cellIs" dxfId="78" priority="6" operator="greaterThan">
      <formula>22</formula>
    </cfRule>
  </conditionalFormatting>
  <conditionalFormatting sqref="G36:G37">
    <cfRule type="cellIs" dxfId="77" priority="7" operator="lessThan">
      <formula>0</formula>
    </cfRule>
  </conditionalFormatting>
  <conditionalFormatting sqref="G37">
    <cfRule type="cellIs" dxfId="76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12700</xdr:colOff>
                    <xdr:row>12</xdr:row>
                    <xdr:rowOff>190500</xdr:rowOff>
                  </from>
                  <to>
                    <xdr:col>14</xdr:col>
                    <xdr:colOff>12700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2" r:id="rId5" name="Drop Down 10">
              <controlPr locked="0" defaultSize="0" autoLine="0" autoPict="0">
                <anchor moveWithCells="1">
                  <from>
                    <xdr:col>12</xdr:col>
                    <xdr:colOff>12700</xdr:colOff>
                    <xdr:row>12</xdr:row>
                    <xdr:rowOff>190500</xdr:rowOff>
                  </from>
                  <to>
                    <xdr:col>14</xdr:col>
                    <xdr:colOff>12700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6">
    <tabColor theme="5"/>
  </sheetPr>
  <dimension ref="B2:N46"/>
  <sheetViews>
    <sheetView showGridLines="0" zoomScale="80" zoomScaleNormal="80" workbookViewId="0">
      <selection activeCell="H9" sqref="H9"/>
    </sheetView>
  </sheetViews>
  <sheetFormatPr baseColWidth="10" defaultColWidth="10.5" defaultRowHeight="15" x14ac:dyDescent="0.15"/>
  <cols>
    <col min="1" max="2" width="3.6640625" style="383" customWidth="1"/>
    <col min="3" max="3" width="40.6640625" style="383" customWidth="1"/>
    <col min="4" max="4" width="7.83203125" style="384" customWidth="1"/>
    <col min="5" max="5" width="10.5" style="384" customWidth="1"/>
    <col min="6" max="6" width="18.5" style="384" customWidth="1"/>
    <col min="7" max="7" width="15" style="383" customWidth="1"/>
    <col min="8" max="9" width="3.6640625" style="383" customWidth="1"/>
    <col min="10" max="11" width="22.5" style="383" customWidth="1"/>
    <col min="12" max="12" width="9.83203125" style="383" customWidth="1"/>
    <col min="13" max="13" width="10.5" style="384" customWidth="1"/>
    <col min="14" max="14" width="16.6640625" style="383" customWidth="1"/>
    <col min="15" max="247" width="9.1640625" style="383" customWidth="1"/>
    <col min="248" max="248" width="3.6640625" style="383" customWidth="1"/>
    <col min="249" max="249" width="29.6640625" style="383" customWidth="1"/>
    <col min="250" max="250" width="6.33203125" style="383" customWidth="1"/>
    <col min="251" max="251" width="9.33203125" style="383" bestFit="1" customWidth="1"/>
    <col min="252" max="252" width="16.6640625" style="383" customWidth="1"/>
    <col min="253" max="253" width="3.6640625" style="383" customWidth="1"/>
    <col min="254" max="254" width="29.6640625" style="383" customWidth="1"/>
    <col min="255" max="255" width="6.5" style="383" customWidth="1"/>
    <col min="256" max="16384" width="10.5" style="383"/>
  </cols>
  <sheetData>
    <row r="2" spans="2:14" s="366" customFormat="1" ht="22.5" customHeight="1" x14ac:dyDescent="0.15">
      <c r="B2" s="1240" t="s">
        <v>777</v>
      </c>
      <c r="C2" s="1241"/>
      <c r="D2" s="1241"/>
      <c r="E2" s="1241"/>
      <c r="F2" s="1058" t="str">
        <f>RCB!B39</f>
        <v>-</v>
      </c>
      <c r="G2" s="1068"/>
    </row>
    <row r="3" spans="2:14" x14ac:dyDescent="0.15">
      <c r="B3" s="1242" t="s">
        <v>676</v>
      </c>
      <c r="C3" s="1242"/>
      <c r="D3" s="1242"/>
      <c r="E3" s="1242"/>
      <c r="F3" s="1242"/>
      <c r="G3" s="1242"/>
      <c r="I3" s="1242" t="str">
        <f>B3</f>
        <v>AQUECIMENTO SOLAR DE ÁGUA</v>
      </c>
      <c r="J3" s="1242"/>
      <c r="K3" s="1242"/>
      <c r="L3" s="1242"/>
      <c r="M3" s="1242"/>
      <c r="N3" s="1242"/>
    </row>
    <row r="4" spans="2:14" x14ac:dyDescent="0.15">
      <c r="B4" s="1242" t="s">
        <v>724</v>
      </c>
      <c r="C4" s="1242"/>
      <c r="D4" s="1242"/>
      <c r="E4" s="1242"/>
      <c r="F4" s="1242"/>
      <c r="G4" s="1242"/>
      <c r="I4" s="1243" t="s">
        <v>725</v>
      </c>
      <c r="J4" s="1243"/>
      <c r="K4" s="1243"/>
      <c r="L4" s="1243"/>
      <c r="M4" s="1243"/>
      <c r="N4" s="1243"/>
    </row>
    <row r="5" spans="2:14" x14ac:dyDescent="0.15">
      <c r="B5" s="235"/>
      <c r="C5" s="236" t="s">
        <v>546</v>
      </c>
      <c r="D5" s="1237"/>
      <c r="E5" s="1237"/>
      <c r="F5" s="1237"/>
      <c r="G5" s="1238"/>
      <c r="I5" s="237">
        <v>1</v>
      </c>
      <c r="J5" s="1239" t="s">
        <v>547</v>
      </c>
      <c r="K5" s="1239"/>
      <c r="L5" s="238"/>
      <c r="M5" s="239" t="s">
        <v>70</v>
      </c>
      <c r="N5" s="240"/>
    </row>
    <row r="6" spans="2:14" x14ac:dyDescent="0.15">
      <c r="B6" s="235"/>
      <c r="C6" s="241" t="s">
        <v>548</v>
      </c>
      <c r="D6" s="1237"/>
      <c r="E6" s="1237"/>
      <c r="F6" s="1237"/>
      <c r="G6" s="1238"/>
      <c r="I6" s="237">
        <v>2</v>
      </c>
      <c r="J6" s="1239" t="s">
        <v>549</v>
      </c>
      <c r="K6" s="1239"/>
      <c r="L6" s="238"/>
      <c r="M6" s="239" t="s">
        <v>67</v>
      </c>
      <c r="N6" s="240"/>
    </row>
    <row r="7" spans="2:14" ht="17" x14ac:dyDescent="0.15">
      <c r="B7" s="235"/>
      <c r="C7" s="242" t="s">
        <v>550</v>
      </c>
      <c r="D7" s="243"/>
      <c r="E7" s="244" t="s">
        <v>551</v>
      </c>
      <c r="F7" s="245" t="s">
        <v>552</v>
      </c>
      <c r="G7" s="246"/>
      <c r="I7" s="237">
        <v>3</v>
      </c>
      <c r="J7" s="1239" t="s">
        <v>553</v>
      </c>
      <c r="K7" s="1239"/>
      <c r="L7" s="244" t="s">
        <v>355</v>
      </c>
      <c r="M7" s="239" t="s">
        <v>68</v>
      </c>
      <c r="N7" s="247"/>
    </row>
    <row r="8" spans="2:14" ht="17" x14ac:dyDescent="0.15">
      <c r="B8" s="235"/>
      <c r="C8" s="242" t="s">
        <v>554</v>
      </c>
      <c r="D8" s="243"/>
      <c r="E8" s="244" t="s">
        <v>262</v>
      </c>
      <c r="F8" s="245" t="s">
        <v>555</v>
      </c>
      <c r="G8" s="246"/>
      <c r="I8" s="237">
        <v>4</v>
      </c>
      <c r="J8" s="1239" t="s">
        <v>556</v>
      </c>
      <c r="K8" s="1239"/>
      <c r="L8" s="244" t="s">
        <v>355</v>
      </c>
      <c r="M8" s="239" t="s">
        <v>557</v>
      </c>
      <c r="N8" s="248"/>
    </row>
    <row r="9" spans="2:14" x14ac:dyDescent="0.15">
      <c r="B9" s="235"/>
      <c r="C9" s="249" t="s">
        <v>558</v>
      </c>
      <c r="D9" s="243"/>
      <c r="E9" s="244" t="s">
        <v>3</v>
      </c>
      <c r="F9" s="245" t="s">
        <v>72</v>
      </c>
      <c r="G9" s="250"/>
      <c r="I9" s="237">
        <v>5</v>
      </c>
      <c r="J9" s="1239" t="s">
        <v>373</v>
      </c>
      <c r="K9" s="1239"/>
      <c r="L9" s="238"/>
      <c r="M9" s="239" t="s">
        <v>61</v>
      </c>
      <c r="N9" s="251">
        <f>IF(OR(N17="",N18="",N19=""),0.1,((N17*N18)/(N19*180)))</f>
        <v>0.1</v>
      </c>
    </row>
    <row r="10" spans="2:14" ht="32" x14ac:dyDescent="0.15">
      <c r="B10" s="235"/>
      <c r="C10" s="252" t="s">
        <v>559</v>
      </c>
      <c r="D10" s="252"/>
      <c r="E10" s="253" t="s">
        <v>560</v>
      </c>
      <c r="F10" s="245" t="s">
        <v>74</v>
      </c>
      <c r="G10" s="254">
        <f>IFERROR(G8/G7,0)</f>
        <v>0</v>
      </c>
      <c r="I10" s="237">
        <v>6</v>
      </c>
      <c r="J10" s="1239" t="s">
        <v>561</v>
      </c>
      <c r="K10" s="1239"/>
      <c r="L10" s="238"/>
      <c r="M10" s="255" t="s">
        <v>64</v>
      </c>
      <c r="N10" s="251">
        <v>0.6</v>
      </c>
    </row>
    <row r="11" spans="2:14" ht="17" x14ac:dyDescent="0.15">
      <c r="B11" s="235"/>
      <c r="C11" s="249" t="s">
        <v>562</v>
      </c>
      <c r="D11" s="243"/>
      <c r="E11" s="244" t="s">
        <v>551</v>
      </c>
      <c r="F11" s="245" t="s">
        <v>76</v>
      </c>
      <c r="G11" s="254">
        <f>IFERROR((G23*1000)/(12*N15*G10*N5),0)</f>
        <v>0</v>
      </c>
      <c r="I11" s="237">
        <v>7</v>
      </c>
      <c r="J11" s="1239" t="s">
        <v>563</v>
      </c>
      <c r="K11" s="1239"/>
      <c r="L11" s="238"/>
      <c r="M11" s="239" t="s">
        <v>134</v>
      </c>
      <c r="N11" s="240"/>
    </row>
    <row r="12" spans="2:14" ht="17" x14ac:dyDescent="0.15">
      <c r="B12" s="235"/>
      <c r="C12" s="242" t="s">
        <v>564</v>
      </c>
      <c r="D12" s="256"/>
      <c r="E12" s="257"/>
      <c r="F12" s="245" t="s">
        <v>565</v>
      </c>
      <c r="G12" s="258">
        <f>IFERROR(IF(INT((G11/G7-0.09)-0.5)=0,1,INT((G11/G7-0.09))),0)</f>
        <v>0</v>
      </c>
      <c r="I12" s="237">
        <v>8</v>
      </c>
      <c r="J12" s="1239" t="s">
        <v>566</v>
      </c>
      <c r="K12" s="1239"/>
      <c r="L12" s="244" t="s">
        <v>567</v>
      </c>
      <c r="M12" s="239" t="s">
        <v>66</v>
      </c>
      <c r="N12" s="240"/>
    </row>
    <row r="13" spans="2:14" x14ac:dyDescent="0.15">
      <c r="B13" s="1243" t="s">
        <v>726</v>
      </c>
      <c r="C13" s="1243"/>
      <c r="D13" s="1243"/>
      <c r="E13" s="1243"/>
      <c r="F13" s="1243"/>
      <c r="G13" s="1243"/>
      <c r="I13" s="237"/>
      <c r="J13" s="1239" t="s">
        <v>568</v>
      </c>
      <c r="K13" s="1239"/>
      <c r="L13" s="244" t="s">
        <v>569</v>
      </c>
      <c r="M13" s="239" t="s">
        <v>69</v>
      </c>
      <c r="N13" s="240"/>
    </row>
    <row r="14" spans="2:14" x14ac:dyDescent="0.15">
      <c r="B14" s="235"/>
      <c r="C14" s="241" t="s">
        <v>570</v>
      </c>
      <c r="D14" s="1237"/>
      <c r="E14" s="1237"/>
      <c r="F14" s="1237"/>
      <c r="G14" s="1238"/>
      <c r="I14" s="237"/>
      <c r="J14" s="1239" t="s">
        <v>571</v>
      </c>
      <c r="K14" s="1239"/>
      <c r="L14" s="238"/>
      <c r="M14" s="1245">
        <v>1</v>
      </c>
      <c r="N14" s="1246"/>
    </row>
    <row r="15" spans="2:14" x14ac:dyDescent="0.15">
      <c r="B15" s="235"/>
      <c r="C15" s="241" t="s">
        <v>572</v>
      </c>
      <c r="D15" s="1237"/>
      <c r="E15" s="1237"/>
      <c r="F15" s="1237"/>
      <c r="G15" s="1238"/>
      <c r="I15" s="237"/>
      <c r="J15" s="1239" t="s">
        <v>573</v>
      </c>
      <c r="K15" s="1239"/>
      <c r="L15" s="238"/>
      <c r="M15" s="239" t="s">
        <v>73</v>
      </c>
      <c r="N15" s="251">
        <f>Apoio!C86</f>
        <v>0.84</v>
      </c>
    </row>
    <row r="16" spans="2:14" x14ac:dyDescent="0.15">
      <c r="B16" s="235"/>
      <c r="C16" s="242" t="s">
        <v>574</v>
      </c>
      <c r="D16" s="243"/>
      <c r="E16" s="244" t="s">
        <v>575</v>
      </c>
      <c r="F16" s="239" t="s">
        <v>71</v>
      </c>
      <c r="G16" s="248"/>
      <c r="I16" s="1243" t="s">
        <v>728</v>
      </c>
      <c r="J16" s="1243"/>
      <c r="K16" s="1243"/>
      <c r="L16" s="1243"/>
      <c r="M16" s="1243"/>
      <c r="N16" s="1243"/>
    </row>
    <row r="17" spans="2:14" x14ac:dyDescent="0.15">
      <c r="B17" s="235"/>
      <c r="C17" s="249" t="s">
        <v>576</v>
      </c>
      <c r="D17" s="243"/>
      <c r="E17" s="244" t="s">
        <v>577</v>
      </c>
      <c r="F17" s="239" t="s">
        <v>75</v>
      </c>
      <c r="G17" s="246"/>
      <c r="I17" s="237"/>
      <c r="J17" s="1244" t="s">
        <v>578</v>
      </c>
      <c r="K17" s="1244"/>
      <c r="L17" s="259"/>
      <c r="M17" s="260" t="s">
        <v>65</v>
      </c>
      <c r="N17" s="261"/>
    </row>
    <row r="18" spans="2:14" ht="17" x14ac:dyDescent="0.15">
      <c r="B18" s="235"/>
      <c r="C18" s="242" t="s">
        <v>579</v>
      </c>
      <c r="D18" s="262"/>
      <c r="E18" s="253" t="s">
        <v>575</v>
      </c>
      <c r="F18" s="239" t="s">
        <v>580</v>
      </c>
      <c r="G18" s="254">
        <f>N11*N13*N12</f>
        <v>0</v>
      </c>
      <c r="I18" s="237"/>
      <c r="J18" s="1244" t="s">
        <v>566</v>
      </c>
      <c r="K18" s="1244"/>
      <c r="L18" s="263" t="s">
        <v>567</v>
      </c>
      <c r="M18" s="260" t="s">
        <v>66</v>
      </c>
      <c r="N18" s="264"/>
    </row>
    <row r="19" spans="2:14" ht="17" x14ac:dyDescent="0.15">
      <c r="B19" s="235"/>
      <c r="C19" s="242" t="s">
        <v>77</v>
      </c>
      <c r="D19" s="265"/>
      <c r="E19" s="266"/>
      <c r="F19" s="239" t="s">
        <v>581</v>
      </c>
      <c r="G19" s="267">
        <f>IFERROR(IF(INT((N13*N12*N11/G16)-0.05)=0,1,INT(N13*N12*N11/G16)),0)</f>
        <v>0</v>
      </c>
      <c r="I19" s="237"/>
      <c r="J19" s="1244" t="s">
        <v>125</v>
      </c>
      <c r="K19" s="1244"/>
      <c r="L19" s="259"/>
      <c r="M19" s="260" t="s">
        <v>67</v>
      </c>
      <c r="N19" s="268"/>
    </row>
    <row r="20" spans="2:14" x14ac:dyDescent="0.15">
      <c r="D20" s="383"/>
      <c r="E20" s="383"/>
      <c r="F20" s="383"/>
    </row>
    <row r="21" spans="2:14" x14ac:dyDescent="0.15">
      <c r="B21" s="1137" t="s">
        <v>727</v>
      </c>
      <c r="C21" s="1138"/>
      <c r="D21" s="1138"/>
      <c r="E21" s="1138"/>
      <c r="F21" s="1138"/>
      <c r="G21" s="1155"/>
      <c r="I21" s="1253" t="s">
        <v>582</v>
      </c>
      <c r="J21" s="1254"/>
      <c r="K21" s="1253" t="s">
        <v>583</v>
      </c>
      <c r="L21" s="1254"/>
    </row>
    <row r="22" spans="2:14" x14ac:dyDescent="0.15">
      <c r="B22" s="175"/>
      <c r="C22" s="200"/>
      <c r="D22" s="200"/>
      <c r="E22" s="200"/>
      <c r="F22" s="198"/>
      <c r="G22" s="178" t="s">
        <v>31</v>
      </c>
      <c r="I22" s="1255" t="s">
        <v>584</v>
      </c>
      <c r="J22" s="1256"/>
      <c r="K22" s="1255" t="s">
        <v>585</v>
      </c>
      <c r="L22" s="1256"/>
    </row>
    <row r="23" spans="2:14" x14ac:dyDescent="0.15">
      <c r="B23" s="1186">
        <v>9</v>
      </c>
      <c r="C23" s="201" t="s">
        <v>210</v>
      </c>
      <c r="D23" s="269"/>
      <c r="E23" s="1247" t="s">
        <v>376</v>
      </c>
      <c r="F23" s="1249" t="s">
        <v>34</v>
      </c>
      <c r="G23" s="1251">
        <f>(N7*N5*N11*N12*N10*365)/(60*1000000)</f>
        <v>0</v>
      </c>
      <c r="I23" s="1257">
        <v>100</v>
      </c>
      <c r="J23" s="1257"/>
      <c r="K23" s="1257" t="s">
        <v>586</v>
      </c>
      <c r="L23" s="1257"/>
    </row>
    <row r="24" spans="2:14" x14ac:dyDescent="0.15">
      <c r="B24" s="1188"/>
      <c r="C24" s="203" t="s">
        <v>394</v>
      </c>
      <c r="D24" s="204">
        <f>Apoio!I38</f>
        <v>0</v>
      </c>
      <c r="E24" s="1248"/>
      <c r="F24" s="1250"/>
      <c r="G24" s="1252"/>
      <c r="I24" s="1257">
        <v>150</v>
      </c>
      <c r="J24" s="1257"/>
      <c r="K24" s="1257" t="s">
        <v>587</v>
      </c>
      <c r="L24" s="1257"/>
    </row>
    <row r="25" spans="2:14" x14ac:dyDescent="0.15">
      <c r="B25" s="1186">
        <v>10</v>
      </c>
      <c r="C25" s="201" t="s">
        <v>211</v>
      </c>
      <c r="D25" s="269"/>
      <c r="E25" s="1247" t="s">
        <v>362</v>
      </c>
      <c r="F25" s="1249" t="s">
        <v>35</v>
      </c>
      <c r="G25" s="1258">
        <f>(N5*N6*N9*(N7-N8))/1000</f>
        <v>0</v>
      </c>
      <c r="I25" s="1257">
        <v>200</v>
      </c>
      <c r="J25" s="1257"/>
      <c r="K25" s="1257" t="s">
        <v>588</v>
      </c>
      <c r="L25" s="1257"/>
    </row>
    <row r="26" spans="2:14" x14ac:dyDescent="0.15">
      <c r="B26" s="1188"/>
      <c r="C26" s="203" t="s">
        <v>391</v>
      </c>
      <c r="D26" s="204">
        <f>Apoio!I39</f>
        <v>0</v>
      </c>
      <c r="E26" s="1248"/>
      <c r="F26" s="1250"/>
      <c r="G26" s="1259"/>
      <c r="I26" s="1257">
        <v>300</v>
      </c>
      <c r="J26" s="1257"/>
      <c r="K26" s="1257" t="s">
        <v>589</v>
      </c>
      <c r="L26" s="1257"/>
    </row>
    <row r="27" spans="2:14" ht="17" x14ac:dyDescent="0.15">
      <c r="B27" s="207"/>
      <c r="C27" s="208" t="str">
        <f>CONCATENATE("Benefício anualizado aquecimento solar de água: ",E2)</f>
        <v xml:space="preserve">Benefício anualizado aquecimento solar de água: </v>
      </c>
      <c r="D27" s="270"/>
      <c r="E27" s="209" t="s">
        <v>2</v>
      </c>
      <c r="F27" s="210" t="s">
        <v>590</v>
      </c>
      <c r="G27" s="211">
        <f>G23*D24+G25*D26</f>
        <v>0</v>
      </c>
      <c r="I27" s="1257">
        <v>400</v>
      </c>
      <c r="J27" s="1257"/>
      <c r="K27" s="1257" t="s">
        <v>591</v>
      </c>
      <c r="L27" s="1257"/>
    </row>
    <row r="28" spans="2:14" s="366" customFormat="1" x14ac:dyDescent="0.15">
      <c r="B28" s="376"/>
      <c r="F28" s="377"/>
      <c r="G28" s="378"/>
    </row>
    <row r="29" spans="2:14" s="366" customFormat="1" ht="17" x14ac:dyDescent="0.25">
      <c r="B29" s="376"/>
      <c r="D29" s="1159" t="s">
        <v>815</v>
      </c>
      <c r="E29" s="1193"/>
      <c r="F29" s="176" t="str">
        <f>F2</f>
        <v>-</v>
      </c>
      <c r="G29" s="170">
        <f>IFERROR(SolarCusto!U58/SolarBenef2!$G$27,0)</f>
        <v>0</v>
      </c>
    </row>
    <row r="30" spans="2:14" s="366" customFormat="1" ht="17" x14ac:dyDescent="0.25">
      <c r="B30" s="376"/>
      <c r="D30" s="1159" t="s">
        <v>816</v>
      </c>
      <c r="E30" s="1193"/>
      <c r="F30" s="176" t="str">
        <f>F2</f>
        <v>-</v>
      </c>
      <c r="G30" s="170">
        <f>IFERROR(SolarCusto!S58/SolarBenef2!$G$27,0)</f>
        <v>0</v>
      </c>
    </row>
    <row r="33" spans="2:13" x14ac:dyDescent="0.15">
      <c r="B33" s="1128" t="s">
        <v>769</v>
      </c>
      <c r="C33" s="1129"/>
      <c r="D33" s="1129"/>
      <c r="E33" s="1129"/>
      <c r="F33" s="1129"/>
      <c r="G33" s="1130"/>
      <c r="L33" s="384"/>
      <c r="M33" s="383"/>
    </row>
    <row r="34" spans="2:13" x14ac:dyDescent="0.15">
      <c r="B34" s="215"/>
      <c r="C34" s="216"/>
      <c r="D34" s="218"/>
      <c r="E34" s="218"/>
      <c r="F34" s="219"/>
      <c r="G34" s="220" t="s">
        <v>31</v>
      </c>
      <c r="L34" s="384"/>
      <c r="M34" s="383"/>
    </row>
    <row r="35" spans="2:13" x14ac:dyDescent="0.15">
      <c r="B35" s="215">
        <f>B25+1</f>
        <v>11</v>
      </c>
      <c r="C35" s="222" t="s">
        <v>364</v>
      </c>
      <c r="D35" s="271"/>
      <c r="E35" s="223" t="s">
        <v>365</v>
      </c>
      <c r="F35" s="224"/>
      <c r="G35" s="272">
        <f>ROUND(N11*N12,2)</f>
        <v>0</v>
      </c>
      <c r="L35" s="384"/>
      <c r="M35" s="383"/>
    </row>
    <row r="36" spans="2:13" x14ac:dyDescent="0.15">
      <c r="B36" s="215">
        <f>B35+1</f>
        <v>12</v>
      </c>
      <c r="C36" s="222" t="s">
        <v>401</v>
      </c>
      <c r="D36" s="223"/>
      <c r="E36" s="227">
        <v>22</v>
      </c>
      <c r="F36" s="228"/>
      <c r="G36" s="273">
        <v>22</v>
      </c>
      <c r="L36" s="384"/>
      <c r="M36" s="383"/>
    </row>
    <row r="37" spans="2:13" x14ac:dyDescent="0.15">
      <c r="B37" s="215">
        <f t="shared" ref="B37:B46" si="0">B36+1</f>
        <v>13</v>
      </c>
      <c r="C37" s="222" t="s">
        <v>402</v>
      </c>
      <c r="D37" s="223"/>
      <c r="E37" s="227">
        <v>3</v>
      </c>
      <c r="F37" s="228"/>
      <c r="G37" s="273">
        <f>(N17*N18)/60</f>
        <v>0</v>
      </c>
      <c r="L37" s="384"/>
      <c r="M37" s="383"/>
    </row>
    <row r="38" spans="2:13" x14ac:dyDescent="0.15">
      <c r="B38" s="215">
        <f t="shared" si="0"/>
        <v>14</v>
      </c>
      <c r="C38" s="222" t="s">
        <v>403</v>
      </c>
      <c r="D38" s="271"/>
      <c r="E38" s="223" t="s">
        <v>3</v>
      </c>
      <c r="F38" s="224"/>
      <c r="G38" s="274">
        <f>ROUND(G36/30,4)</f>
        <v>0.73329999999999995</v>
      </c>
      <c r="L38" s="384"/>
      <c r="M38" s="383"/>
    </row>
    <row r="39" spans="2:13" x14ac:dyDescent="0.15">
      <c r="B39" s="215">
        <f t="shared" si="0"/>
        <v>15</v>
      </c>
      <c r="C39" s="222" t="s">
        <v>404</v>
      </c>
      <c r="D39" s="271"/>
      <c r="E39" s="223" t="s">
        <v>3</v>
      </c>
      <c r="F39" s="224"/>
      <c r="G39" s="274">
        <f>IFERROR(ROUND(G37/G35,4),0)</f>
        <v>0</v>
      </c>
      <c r="L39" s="384"/>
      <c r="M39" s="383"/>
    </row>
    <row r="40" spans="2:13" x14ac:dyDescent="0.15">
      <c r="B40" s="215">
        <f t="shared" si="0"/>
        <v>16</v>
      </c>
      <c r="C40" s="222" t="s">
        <v>405</v>
      </c>
      <c r="D40" s="271"/>
      <c r="E40" s="223" t="s">
        <v>3</v>
      </c>
      <c r="F40" s="224"/>
      <c r="G40" s="274">
        <f>G38*G39</f>
        <v>0</v>
      </c>
      <c r="L40" s="384"/>
      <c r="M40" s="383"/>
    </row>
    <row r="41" spans="2:13" x14ac:dyDescent="0.15">
      <c r="B41" s="215">
        <f t="shared" si="0"/>
        <v>17</v>
      </c>
      <c r="C41" s="222" t="s">
        <v>406</v>
      </c>
      <c r="D41" s="271"/>
      <c r="E41" s="223" t="s">
        <v>709</v>
      </c>
      <c r="F41" s="224"/>
      <c r="G41" s="231">
        <f>ROUND(G23/12,2)</f>
        <v>0</v>
      </c>
      <c r="L41" s="384"/>
      <c r="M41" s="383"/>
    </row>
    <row r="42" spans="2:13" x14ac:dyDescent="0.15">
      <c r="B42" s="215">
        <f t="shared" si="0"/>
        <v>18</v>
      </c>
      <c r="C42" s="222" t="s">
        <v>407</v>
      </c>
      <c r="D42" s="271"/>
      <c r="E42" s="223" t="s">
        <v>709</v>
      </c>
      <c r="F42" s="224"/>
      <c r="G42" s="231">
        <f>ROUND(G41*G40,2)</f>
        <v>0</v>
      </c>
      <c r="L42" s="384"/>
      <c r="M42" s="383"/>
    </row>
    <row r="43" spans="2:13" x14ac:dyDescent="0.15">
      <c r="B43" s="215">
        <f t="shared" si="0"/>
        <v>19</v>
      </c>
      <c r="C43" s="222" t="s">
        <v>408</v>
      </c>
      <c r="D43" s="271"/>
      <c r="E43" s="223" t="s">
        <v>709</v>
      </c>
      <c r="F43" s="224"/>
      <c r="G43" s="231">
        <f>G41-G42</f>
        <v>0</v>
      </c>
      <c r="L43" s="384"/>
      <c r="M43" s="383"/>
    </row>
    <row r="44" spans="2:13" x14ac:dyDescent="0.15">
      <c r="B44" s="215">
        <f t="shared" si="0"/>
        <v>20</v>
      </c>
      <c r="C44" s="222" t="s">
        <v>702</v>
      </c>
      <c r="D44" s="222"/>
      <c r="E44" s="223" t="s">
        <v>703</v>
      </c>
      <c r="F44" s="224"/>
      <c r="G44" s="231">
        <f>ROUND(N5*N6*((N7-N8)*0.001),2)</f>
        <v>0</v>
      </c>
    </row>
    <row r="45" spans="2:13" x14ac:dyDescent="0.15">
      <c r="B45" s="215">
        <f t="shared" si="0"/>
        <v>21</v>
      </c>
      <c r="C45" s="222" t="s">
        <v>706</v>
      </c>
      <c r="D45" s="222"/>
      <c r="E45" s="223" t="s">
        <v>703</v>
      </c>
      <c r="F45" s="224"/>
      <c r="G45" s="231">
        <f>ROUND(G25,2)</f>
        <v>0</v>
      </c>
    </row>
    <row r="46" spans="2:13" x14ac:dyDescent="0.15">
      <c r="B46" s="215">
        <f t="shared" si="0"/>
        <v>22</v>
      </c>
      <c r="C46" s="222" t="s">
        <v>707</v>
      </c>
      <c r="D46" s="222"/>
      <c r="E46" s="223" t="s">
        <v>703</v>
      </c>
      <c r="F46" s="224"/>
      <c r="G46" s="231">
        <f>G44</f>
        <v>0</v>
      </c>
    </row>
  </sheetData>
  <sheetProtection algorithmName="SHA-512" hashValue="XdfcIG7FLCmaaP4RS3azv+8xGspZ0VWD2bTv2OH1hoi6BCoNu/QWTo9AAjsjCRcTNffLSnbRHbKlI5dx8FC9xA==" saltValue="HEejEZjb8WK1CwOdkqIVOQ==" spinCount="100000" sheet="1" objects="1" scenarios="1"/>
  <dataConsolidate/>
  <mergeCells count="53">
    <mergeCell ref="I27:J27"/>
    <mergeCell ref="K27:L27"/>
    <mergeCell ref="B33:G33"/>
    <mergeCell ref="B2:E2"/>
    <mergeCell ref="F2:G2"/>
    <mergeCell ref="D29:E29"/>
    <mergeCell ref="D30:E30"/>
    <mergeCell ref="B25:B26"/>
    <mergeCell ref="E25:E26"/>
    <mergeCell ref="F25:F26"/>
    <mergeCell ref="G25:G26"/>
    <mergeCell ref="I25:J25"/>
    <mergeCell ref="K25:L25"/>
    <mergeCell ref="I26:J26"/>
    <mergeCell ref="K26:L26"/>
    <mergeCell ref="B23:B24"/>
    <mergeCell ref="E23:E24"/>
    <mergeCell ref="F23:F24"/>
    <mergeCell ref="G23:G24"/>
    <mergeCell ref="I23:J23"/>
    <mergeCell ref="K23:L23"/>
    <mergeCell ref="I24:J24"/>
    <mergeCell ref="K24:L24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29:G30">
    <cfRule type="cellIs" dxfId="75" priority="1" operator="lessThan">
      <formula>0</formula>
    </cfRule>
  </conditionalFormatting>
  <conditionalFormatting sqref="G36">
    <cfRule type="cellIs" dxfId="74" priority="4" operator="greaterThan">
      <formula>22</formula>
    </cfRule>
  </conditionalFormatting>
  <conditionalFormatting sqref="G36:G37">
    <cfRule type="cellIs" dxfId="73" priority="5" operator="lessThan">
      <formula>0</formula>
    </cfRule>
  </conditionalFormatting>
  <conditionalFormatting sqref="G37">
    <cfRule type="cellIs" dxfId="72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897" r:id="rId4" name="Drop Down 1">
              <controlPr locked="0" defaultSize="0" autoLine="0" autoPict="0">
                <anchor moveWithCells="1">
                  <from>
                    <xdr:col>12</xdr:col>
                    <xdr:colOff>12700</xdr:colOff>
                    <xdr:row>12</xdr:row>
                    <xdr:rowOff>190500</xdr:rowOff>
                  </from>
                  <to>
                    <xdr:col>14</xdr:col>
                    <xdr:colOff>12700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H9" sqref="H9"/>
      <selection pane="bottomLeft" activeCell="H9" sqref="H9"/>
    </sheetView>
  </sheetViews>
  <sheetFormatPr baseColWidth="10" defaultColWidth="9.1640625" defaultRowHeight="14" x14ac:dyDescent="0.2"/>
  <cols>
    <col min="1" max="1" width="2.83203125" style="334" customWidth="1"/>
    <col min="2" max="2" width="46.5" style="334" customWidth="1"/>
    <col min="3" max="3" width="8.5" style="334" bestFit="1" customWidth="1"/>
    <col min="4" max="4" width="19.1640625" style="334" bestFit="1" customWidth="1"/>
    <col min="5" max="5" width="19.1640625" style="334" customWidth="1"/>
    <col min="6" max="7" width="19.1640625" style="334" bestFit="1" customWidth="1"/>
    <col min="8" max="8" width="19.5" style="334" bestFit="1" customWidth="1"/>
    <col min="9" max="9" width="19.1640625" style="334" bestFit="1" customWidth="1"/>
    <col min="10" max="11" width="19.1640625" style="334" customWidth="1"/>
    <col min="12" max="12" width="18.5" style="334" customWidth="1"/>
    <col min="13" max="13" width="19.1640625" style="335" customWidth="1"/>
    <col min="14" max="14" width="15.83203125" style="334" bestFit="1" customWidth="1"/>
    <col min="15" max="19" width="14.6640625" style="334" customWidth="1"/>
    <col min="20" max="16384" width="9.1640625" style="334"/>
  </cols>
  <sheetData>
    <row r="2" spans="2:17" ht="22.5" customHeight="1" x14ac:dyDescent="0.2">
      <c r="B2" s="922" t="s">
        <v>772</v>
      </c>
      <c r="C2" s="922"/>
      <c r="D2" s="922"/>
      <c r="E2" s="922"/>
      <c r="F2" s="922"/>
      <c r="G2" s="922"/>
      <c r="H2" s="922"/>
    </row>
    <row r="3" spans="2:17" x14ac:dyDescent="0.2">
      <c r="B3" s="926" t="s">
        <v>1</v>
      </c>
      <c r="C3" s="927"/>
      <c r="D3" s="923" t="s">
        <v>206</v>
      </c>
      <c r="E3" s="924"/>
      <c r="F3" s="925" t="s">
        <v>207</v>
      </c>
      <c r="G3" s="925"/>
      <c r="H3" s="925"/>
      <c r="M3" s="336"/>
    </row>
    <row r="4" spans="2:17" ht="15" x14ac:dyDescent="0.2">
      <c r="B4" s="928"/>
      <c r="C4" s="929"/>
      <c r="D4" s="79" t="s">
        <v>2</v>
      </c>
      <c r="E4" s="79" t="s">
        <v>3</v>
      </c>
      <c r="F4" s="79" t="s">
        <v>699</v>
      </c>
      <c r="G4" s="79" t="s">
        <v>4</v>
      </c>
      <c r="H4" s="80" t="s">
        <v>5</v>
      </c>
      <c r="M4" s="337"/>
      <c r="N4" s="337"/>
      <c r="O4" s="337"/>
      <c r="P4" s="337"/>
      <c r="Q4" s="337"/>
    </row>
    <row r="5" spans="2:17" x14ac:dyDescent="0.2">
      <c r="B5" s="933" t="s">
        <v>6</v>
      </c>
      <c r="C5" s="934"/>
      <c r="D5" s="934"/>
      <c r="E5" s="934"/>
      <c r="F5" s="934"/>
      <c r="G5" s="934"/>
      <c r="H5" s="935"/>
      <c r="M5" s="334"/>
    </row>
    <row r="6" spans="2:17" x14ac:dyDescent="0.2">
      <c r="B6" s="63" t="s">
        <v>872</v>
      </c>
      <c r="C6" s="63" t="s">
        <v>7</v>
      </c>
      <c r="D6" s="64">
        <f t="shared" ref="D6:D11" si="0">SUM(F6:H6)</f>
        <v>0</v>
      </c>
      <c r="E6" s="65">
        <f t="shared" ref="E6:E11" si="1">IFERROR(D6/$D$20,0)</f>
        <v>0</v>
      </c>
      <c r="F6" s="71">
        <f>Diagnóstico!M10</f>
        <v>0</v>
      </c>
      <c r="G6" s="71">
        <f>Diagnóstico!N10</f>
        <v>0</v>
      </c>
      <c r="H6" s="71">
        <f>Diagnóstico!O10</f>
        <v>0</v>
      </c>
      <c r="M6" s="334"/>
    </row>
    <row r="7" spans="2:17" x14ac:dyDescent="0.2">
      <c r="B7" s="66" t="s">
        <v>137</v>
      </c>
      <c r="C7" s="66" t="s">
        <v>7</v>
      </c>
      <c r="D7" s="67">
        <f t="shared" si="0"/>
        <v>0</v>
      </c>
      <c r="E7" s="68">
        <f t="shared" si="1"/>
        <v>0</v>
      </c>
      <c r="F7" s="69">
        <f>SUM(IlumCusto!L109,CondAmbCusto!L49,MotorCusto!L109,RefrigCusto!L49,SolarCusto!L49,HospCusto!L49,OutrosCusto!L49,FICusto!L49)</f>
        <v>0</v>
      </c>
      <c r="G7" s="69">
        <f>SUM(IlumCusto!M109,CondAmbCusto!M49,MotorCusto!M109,RefrigCusto!M49,SolarCusto!M49,HospCusto!M49,OutrosCusto!M49,FICusto!M49)</f>
        <v>0</v>
      </c>
      <c r="H7" s="69">
        <f>SUM(IlumCusto!N109,CondAmbCusto!N49,MotorCusto!N109,RefrigCusto!N49,SolarCusto!N49,HospCusto!N49,OutrosCusto!N49,FICusto!N49)</f>
        <v>0</v>
      </c>
      <c r="M7" s="334"/>
    </row>
    <row r="8" spans="2:17" x14ac:dyDescent="0.2">
      <c r="B8" s="63" t="s">
        <v>870</v>
      </c>
      <c r="C8" s="63" t="s">
        <v>7</v>
      </c>
      <c r="D8" s="64">
        <f t="shared" si="0"/>
        <v>0</v>
      </c>
      <c r="E8" s="65">
        <f t="shared" si="1"/>
        <v>0</v>
      </c>
      <c r="F8" s="64">
        <f>0</f>
        <v>0</v>
      </c>
      <c r="G8" s="71">
        <v>0</v>
      </c>
      <c r="H8" s="71">
        <v>0</v>
      </c>
      <c r="M8" s="334"/>
    </row>
    <row r="9" spans="2:17" x14ac:dyDescent="0.2">
      <c r="B9" s="66" t="s">
        <v>869</v>
      </c>
      <c r="C9" s="66" t="s">
        <v>7</v>
      </c>
      <c r="D9" s="67">
        <f t="shared" si="0"/>
        <v>0</v>
      </c>
      <c r="E9" s="68">
        <f>IFERROR(D9/$D$20,0)</f>
        <v>0</v>
      </c>
      <c r="F9" s="69">
        <f>SUM(IlumCusto!L120,CondAmbCusto!L60,MotorCusto!L120,RefrigCusto!L60,SolarCusto!L60,HospCusto!L60,OutrosCusto!L60,FICusto!L60)</f>
        <v>0</v>
      </c>
      <c r="G9" s="69">
        <f>SUM(IlumCusto!M120,CondAmbCusto!M60,MotorCusto!M120,RefrigCusto!M60,SolarCusto!M60,HospCusto!M60,OutrosCusto!M60,FICusto!M60)</f>
        <v>0</v>
      </c>
      <c r="H9" s="69">
        <f>SUM(IlumCusto!N120,CondAmbCusto!N60,MotorCusto!N120,RefrigCusto!N60,SolarCusto!N60,HospCusto!N60,OutrosCusto!N60,FICusto!N60)</f>
        <v>0</v>
      </c>
      <c r="M9" s="334"/>
    </row>
    <row r="10" spans="2:17" x14ac:dyDescent="0.2">
      <c r="B10" s="63" t="s">
        <v>9</v>
      </c>
      <c r="C10" s="63" t="s">
        <v>7</v>
      </c>
      <c r="D10" s="64">
        <f t="shared" si="0"/>
        <v>0</v>
      </c>
      <c r="E10" s="65">
        <f t="shared" si="1"/>
        <v>0</v>
      </c>
      <c r="F10" s="64">
        <f>F20*0.5%</f>
        <v>0</v>
      </c>
      <c r="G10" s="70">
        <v>0</v>
      </c>
      <c r="H10" s="70">
        <v>0</v>
      </c>
      <c r="M10" s="334"/>
    </row>
    <row r="11" spans="2:17" x14ac:dyDescent="0.2">
      <c r="B11" s="72" t="s">
        <v>172</v>
      </c>
      <c r="C11" s="66" t="s">
        <v>7</v>
      </c>
      <c r="D11" s="67">
        <f t="shared" si="0"/>
        <v>0</v>
      </c>
      <c r="E11" s="68">
        <f t="shared" si="1"/>
        <v>0</v>
      </c>
      <c r="F11" s="69">
        <f>SUM(IlumCusto!L129,CondAmbCusto!L68,MotorCusto!L129,RefrigCusto!L69,SolarCusto!L69,HospCusto!L69,OutrosCusto!L69,FICusto!L69)</f>
        <v>0</v>
      </c>
      <c r="G11" s="69">
        <f>SUM(IlumCusto!M129,CondAmbCusto!M68,MotorCusto!M129,RefrigCusto!M69,SolarCusto!M69,HospCusto!M69,OutrosCusto!M69,FICusto!M69)</f>
        <v>0</v>
      </c>
      <c r="H11" s="69">
        <f>SUM(IlumCusto!N129,CondAmbCusto!N68,MotorCusto!N129,RefrigCusto!N69,SolarCusto!N69,HospCusto!N69,OutrosCusto!N69,FICusto!N69)</f>
        <v>0</v>
      </c>
      <c r="M11" s="334"/>
    </row>
    <row r="12" spans="2:17" x14ac:dyDescent="0.2">
      <c r="B12" s="933" t="s">
        <v>10</v>
      </c>
      <c r="C12" s="934"/>
      <c r="D12" s="934"/>
      <c r="E12" s="934"/>
      <c r="F12" s="934"/>
      <c r="G12" s="934"/>
      <c r="H12" s="935"/>
      <c r="M12" s="334"/>
    </row>
    <row r="13" spans="2:17" x14ac:dyDescent="0.2">
      <c r="B13" s="63" t="s">
        <v>11</v>
      </c>
      <c r="C13" s="63" t="s">
        <v>7</v>
      </c>
      <c r="D13" s="64">
        <f t="shared" ref="D13:D19" si="2">SUM(F13:H13)</f>
        <v>0</v>
      </c>
      <c r="E13" s="65">
        <f t="shared" ref="E13:E20" si="3">IFERROR(D13/$D$20,0)</f>
        <v>0</v>
      </c>
      <c r="F13" s="64">
        <v>0</v>
      </c>
      <c r="G13" s="70">
        <v>0</v>
      </c>
      <c r="H13" s="70">
        <v>0</v>
      </c>
      <c r="M13" s="334"/>
    </row>
    <row r="14" spans="2:17" x14ac:dyDescent="0.2">
      <c r="B14" s="66" t="s">
        <v>169</v>
      </c>
      <c r="C14" s="66" t="s">
        <v>7</v>
      </c>
      <c r="D14" s="67">
        <f>SUM(F14:H14)</f>
        <v>0</v>
      </c>
      <c r="E14" s="68">
        <f t="shared" si="3"/>
        <v>0</v>
      </c>
      <c r="F14" s="69">
        <f>F20*5%</f>
        <v>0</v>
      </c>
      <c r="G14" s="69">
        <f>Marketing!M15</f>
        <v>0</v>
      </c>
      <c r="H14" s="69">
        <f>Marketing!N15</f>
        <v>0</v>
      </c>
      <c r="M14" s="334"/>
    </row>
    <row r="15" spans="2:17" x14ac:dyDescent="0.2">
      <c r="B15" s="63" t="s">
        <v>12</v>
      </c>
      <c r="C15" s="63" t="s">
        <v>7</v>
      </c>
      <c r="D15" s="64">
        <f>F15</f>
        <v>0</v>
      </c>
      <c r="E15" s="65">
        <f t="shared" si="3"/>
        <v>0</v>
      </c>
      <c r="F15" s="70">
        <v>0</v>
      </c>
      <c r="G15" s="70">
        <v>0</v>
      </c>
      <c r="H15" s="70">
        <v>0</v>
      </c>
      <c r="M15" s="334"/>
    </row>
    <row r="16" spans="2:17" x14ac:dyDescent="0.2">
      <c r="B16" s="66" t="s">
        <v>13</v>
      </c>
      <c r="C16" s="66" t="s">
        <v>7</v>
      </c>
      <c r="D16" s="67">
        <f t="shared" si="2"/>
        <v>0</v>
      </c>
      <c r="E16" s="68">
        <f t="shared" si="3"/>
        <v>0</v>
      </c>
      <c r="F16" s="69">
        <f>Descarte!L96</f>
        <v>0</v>
      </c>
      <c r="G16" s="69">
        <f>Descarte!M96</f>
        <v>0</v>
      </c>
      <c r="H16" s="69">
        <f>Descarte!N96</f>
        <v>0</v>
      </c>
      <c r="M16" s="334"/>
    </row>
    <row r="17" spans="2:13" x14ac:dyDescent="0.2">
      <c r="B17" s="63" t="s">
        <v>871</v>
      </c>
      <c r="C17" s="63" t="s">
        <v>7</v>
      </c>
      <c r="D17" s="64">
        <f t="shared" si="2"/>
        <v>0</v>
      </c>
      <c r="E17" s="65">
        <f t="shared" si="3"/>
        <v>0</v>
      </c>
      <c r="F17" s="70">
        <f>'M&amp;V'!N467</f>
        <v>0</v>
      </c>
      <c r="G17" s="70">
        <f>'M&amp;V'!O467</f>
        <v>0</v>
      </c>
      <c r="H17" s="70">
        <f>'M&amp;V'!P467</f>
        <v>0</v>
      </c>
      <c r="M17" s="334"/>
    </row>
    <row r="18" spans="2:13" x14ac:dyDescent="0.2">
      <c r="B18" s="66" t="s">
        <v>171</v>
      </c>
      <c r="C18" s="66" t="s">
        <v>7</v>
      </c>
      <c r="D18" s="67">
        <f>SUM(F18:H18)</f>
        <v>0</v>
      </c>
      <c r="E18" s="68">
        <f t="shared" si="3"/>
        <v>0</v>
      </c>
      <c r="F18" s="69">
        <f>Treinamento!L29</f>
        <v>0</v>
      </c>
      <c r="G18" s="69">
        <f>Treinamento!M29</f>
        <v>0</v>
      </c>
      <c r="H18" s="69">
        <f>Treinamento!N29</f>
        <v>0</v>
      </c>
      <c r="M18" s="334"/>
    </row>
    <row r="19" spans="2:13" x14ac:dyDescent="0.2">
      <c r="B19" s="63" t="s">
        <v>15</v>
      </c>
      <c r="C19" s="63" t="s">
        <v>7</v>
      </c>
      <c r="D19" s="64">
        <f t="shared" si="2"/>
        <v>0</v>
      </c>
      <c r="E19" s="65">
        <f t="shared" si="3"/>
        <v>0</v>
      </c>
      <c r="F19" s="70">
        <f>F20*5%</f>
        <v>0</v>
      </c>
      <c r="G19" s="70">
        <f>SUM(IlumCusto!M144,CondAmbCusto!M84,MotorCusto!M144,RefrigCusto!M84,SolarCusto!M84,HospCusto!M84,OutrosCusto!M84,FICusto!M84)</f>
        <v>0</v>
      </c>
      <c r="H19" s="70">
        <f>SUM(IlumCusto!N144,CondAmbCusto!N84,MotorCusto!N144,RefrigCusto!N84,SolarCusto!N84,HospCusto!N84,OutrosCusto!N84,FICusto!N84)</f>
        <v>0</v>
      </c>
      <c r="M19" s="334"/>
    </row>
    <row r="20" spans="2:13" x14ac:dyDescent="0.2">
      <c r="B20" s="925" t="s">
        <v>0</v>
      </c>
      <c r="C20" s="925"/>
      <c r="D20" s="304">
        <f>SUM(D6:D11,D13:D19)</f>
        <v>0</v>
      </c>
      <c r="E20" s="305">
        <f t="shared" si="3"/>
        <v>0</v>
      </c>
      <c r="F20" s="304">
        <f>SUM(F6:F9,F11,F15:F18,F13)/(1-0.105)</f>
        <v>0</v>
      </c>
      <c r="G20" s="304">
        <f>SUM(G13:G19,G6:G11)</f>
        <v>0</v>
      </c>
      <c r="H20" s="304">
        <f>SUM(H13:H19,H6:H11)</f>
        <v>0</v>
      </c>
      <c r="M20" s="334"/>
    </row>
    <row r="21" spans="2:13" ht="6" customHeight="1" x14ac:dyDescent="0.2">
      <c r="L21" s="335"/>
      <c r="M21" s="334"/>
    </row>
    <row r="22" spans="2:13" x14ac:dyDescent="0.2">
      <c r="B22" s="944" t="s">
        <v>41</v>
      </c>
      <c r="C22" s="944"/>
      <c r="D22" s="73">
        <f>D20-D7</f>
        <v>0</v>
      </c>
      <c r="G22" s="335"/>
      <c r="L22" s="335"/>
      <c r="M22" s="334"/>
    </row>
    <row r="23" spans="2:13" x14ac:dyDescent="0.2">
      <c r="B23" s="944" t="s">
        <v>100</v>
      </c>
      <c r="C23" s="944"/>
      <c r="D23" s="73">
        <f>D22-D15</f>
        <v>0</v>
      </c>
      <c r="L23" s="335"/>
      <c r="M23" s="334"/>
    </row>
    <row r="24" spans="2:13" ht="6" customHeight="1" x14ac:dyDescent="0.2"/>
    <row r="25" spans="2:13" x14ac:dyDescent="0.2">
      <c r="B25" s="945" t="s">
        <v>136</v>
      </c>
      <c r="C25" s="946"/>
      <c r="D25" s="946"/>
      <c r="E25" s="947"/>
    </row>
    <row r="26" spans="2:13" x14ac:dyDescent="0.2">
      <c r="B26" s="919" t="s">
        <v>868</v>
      </c>
      <c r="C26" s="920"/>
      <c r="D26" s="921"/>
      <c r="E26" s="81" t="s">
        <v>138</v>
      </c>
      <c r="F26" s="82" t="s">
        <v>139</v>
      </c>
    </row>
    <row r="27" spans="2:13" x14ac:dyDescent="0.2">
      <c r="B27" s="948" t="s">
        <v>1086</v>
      </c>
      <c r="C27" s="949"/>
      <c r="D27" s="486">
        <f>SUM(IlumCusto!K108,CondAmbCusto!K48,MotorCusto!K108,RefrigCusto!K48,SolarCusto!K48,HospCusto!K48,OutrosCusto!K48,FICusto!K48)</f>
        <v>0</v>
      </c>
      <c r="E27" s="74">
        <v>0.02</v>
      </c>
      <c r="F27" s="75">
        <f>IFERROR(D27/F7,)</f>
        <v>0</v>
      </c>
      <c r="I27" s="427"/>
    </row>
    <row r="28" spans="2:13" x14ac:dyDescent="0.2">
      <c r="B28" s="951" t="s">
        <v>1063</v>
      </c>
      <c r="C28" s="951"/>
      <c r="D28" s="951"/>
      <c r="E28" s="74">
        <v>0.05</v>
      </c>
      <c r="F28" s="75">
        <f>IFERROR(F14/F20,0)</f>
        <v>0</v>
      </c>
    </row>
    <row r="29" spans="2:13" x14ac:dyDescent="0.2">
      <c r="B29" s="951" t="s">
        <v>1064</v>
      </c>
      <c r="C29" s="951"/>
      <c r="D29" s="951"/>
      <c r="E29" s="74">
        <v>0.05</v>
      </c>
      <c r="F29" s="75">
        <f>IFERROR(F17/F20,0)</f>
        <v>0</v>
      </c>
    </row>
    <row r="30" spans="2:13" x14ac:dyDescent="0.2">
      <c r="B30" s="951" t="s">
        <v>1065</v>
      </c>
      <c r="C30" s="951"/>
      <c r="D30" s="951"/>
      <c r="E30" s="74">
        <v>0.03</v>
      </c>
      <c r="F30" s="75">
        <f>IFERROR(F18/F20,0)</f>
        <v>0</v>
      </c>
    </row>
    <row r="31" spans="2:13" ht="6" customHeight="1" x14ac:dyDescent="0.2"/>
    <row r="32" spans="2:13" x14ac:dyDescent="0.2">
      <c r="B32" s="937" t="s">
        <v>101</v>
      </c>
      <c r="C32" s="937"/>
      <c r="D32" s="937"/>
      <c r="E32" s="937"/>
      <c r="F32" s="937"/>
      <c r="G32" s="937"/>
      <c r="H32" s="937"/>
      <c r="I32" s="937"/>
      <c r="J32" s="937"/>
      <c r="K32" s="937"/>
      <c r="L32" s="937"/>
    </row>
    <row r="33" spans="2:14" ht="15" customHeight="1" x14ac:dyDescent="0.2">
      <c r="B33" s="939" t="s">
        <v>787</v>
      </c>
      <c r="C33" s="940"/>
      <c r="D33" s="943" t="s">
        <v>57</v>
      </c>
      <c r="E33" s="931" t="s">
        <v>712</v>
      </c>
      <c r="F33" s="943" t="s">
        <v>39</v>
      </c>
      <c r="G33" s="931" t="s">
        <v>199</v>
      </c>
      <c r="H33" s="931" t="s">
        <v>200</v>
      </c>
      <c r="I33" s="931" t="s">
        <v>201</v>
      </c>
      <c r="J33" s="943" t="s">
        <v>129</v>
      </c>
      <c r="K33" s="943" t="s">
        <v>973</v>
      </c>
      <c r="L33" s="943" t="s">
        <v>31</v>
      </c>
    </row>
    <row r="34" spans="2:14" ht="14.25" customHeight="1" x14ac:dyDescent="0.2">
      <c r="B34" s="941"/>
      <c r="C34" s="942"/>
      <c r="D34" s="932"/>
      <c r="E34" s="950"/>
      <c r="F34" s="932"/>
      <c r="G34" s="932"/>
      <c r="H34" s="932"/>
      <c r="I34" s="932"/>
      <c r="J34" s="932"/>
      <c r="K34" s="932"/>
      <c r="L34" s="932"/>
    </row>
    <row r="35" spans="2:14" x14ac:dyDescent="0.2">
      <c r="B35" s="933" t="s">
        <v>6</v>
      </c>
      <c r="C35" s="934"/>
      <c r="D35" s="934"/>
      <c r="E35" s="934"/>
      <c r="F35" s="934"/>
      <c r="G35" s="934"/>
      <c r="H35" s="934"/>
      <c r="I35" s="934"/>
      <c r="J35" s="934"/>
      <c r="K35" s="934"/>
      <c r="L35" s="935"/>
    </row>
    <row r="36" spans="2:14" x14ac:dyDescent="0.2">
      <c r="B36" s="938" t="s">
        <v>137</v>
      </c>
      <c r="C36" s="66" t="s">
        <v>7</v>
      </c>
      <c r="D36" s="67">
        <f>IlumCusto!K109</f>
        <v>0</v>
      </c>
      <c r="E36" s="67">
        <f>CondAmbCusto!K49</f>
        <v>0</v>
      </c>
      <c r="F36" s="67">
        <f>MotorCusto!K109</f>
        <v>0</v>
      </c>
      <c r="G36" s="67">
        <f>RefrigCusto!K49</f>
        <v>0</v>
      </c>
      <c r="H36" s="67">
        <f>SolarCusto!K49</f>
        <v>0</v>
      </c>
      <c r="I36" s="67">
        <f>HospCusto!K49</f>
        <v>0</v>
      </c>
      <c r="J36" s="67">
        <f>OutrosCusto!K49</f>
        <v>0</v>
      </c>
      <c r="K36" s="67">
        <f>FICusto!K49</f>
        <v>0</v>
      </c>
      <c r="L36" s="67">
        <f>SUM(D36:K36)</f>
        <v>0</v>
      </c>
      <c r="N36" s="335"/>
    </row>
    <row r="37" spans="2:14" x14ac:dyDescent="0.2">
      <c r="B37" s="938"/>
      <c r="C37" s="66" t="s">
        <v>3</v>
      </c>
      <c r="D37" s="76">
        <f t="shared" ref="D37:L37" si="4">IFERROR(D36/$L$36,0)</f>
        <v>0</v>
      </c>
      <c r="E37" s="76">
        <f t="shared" si="4"/>
        <v>0</v>
      </c>
      <c r="F37" s="76">
        <f t="shared" si="4"/>
        <v>0</v>
      </c>
      <c r="G37" s="76">
        <f t="shared" si="4"/>
        <v>0</v>
      </c>
      <c r="H37" s="76">
        <f t="shared" si="4"/>
        <v>0</v>
      </c>
      <c r="I37" s="76">
        <f t="shared" si="4"/>
        <v>0</v>
      </c>
      <c r="J37" s="76">
        <f t="shared" si="4"/>
        <v>0</v>
      </c>
      <c r="K37" s="76">
        <f t="shared" si="4"/>
        <v>0</v>
      </c>
      <c r="L37" s="76">
        <f t="shared" si="4"/>
        <v>0</v>
      </c>
    </row>
    <row r="38" spans="2:14" x14ac:dyDescent="0.2">
      <c r="B38" s="63" t="s">
        <v>170</v>
      </c>
      <c r="C38" s="63" t="s">
        <v>7</v>
      </c>
      <c r="D38" s="64">
        <f>Diagnóstico!L13</f>
        <v>0</v>
      </c>
      <c r="E38" s="64">
        <f>Diagnóstico!L14</f>
        <v>0</v>
      </c>
      <c r="F38" s="64">
        <f>Diagnóstico!L15</f>
        <v>0</v>
      </c>
      <c r="G38" s="64">
        <f>Diagnóstico!L16</f>
        <v>0</v>
      </c>
      <c r="H38" s="64">
        <f>Diagnóstico!L17</f>
        <v>0</v>
      </c>
      <c r="I38" s="64">
        <f>Diagnóstico!L18</f>
        <v>0</v>
      </c>
      <c r="J38" s="64">
        <f>Diagnóstico!L19</f>
        <v>0</v>
      </c>
      <c r="K38" s="64">
        <f>Diagnóstico!L20</f>
        <v>0</v>
      </c>
      <c r="L38" s="64">
        <f>SUM(D38:K38)</f>
        <v>0</v>
      </c>
    </row>
    <row r="39" spans="2:14" x14ac:dyDescent="0.2">
      <c r="B39" s="66" t="s">
        <v>135</v>
      </c>
      <c r="C39" s="66" t="s">
        <v>7</v>
      </c>
      <c r="D39" s="67">
        <f t="shared" ref="D39:K39" si="5">D37*$D$8</f>
        <v>0</v>
      </c>
      <c r="E39" s="67">
        <f t="shared" si="5"/>
        <v>0</v>
      </c>
      <c r="F39" s="67">
        <f t="shared" si="5"/>
        <v>0</v>
      </c>
      <c r="G39" s="67">
        <f t="shared" si="5"/>
        <v>0</v>
      </c>
      <c r="H39" s="67">
        <f t="shared" si="5"/>
        <v>0</v>
      </c>
      <c r="I39" s="67">
        <f t="shared" si="5"/>
        <v>0</v>
      </c>
      <c r="J39" s="67">
        <f t="shared" si="5"/>
        <v>0</v>
      </c>
      <c r="K39" s="67">
        <f t="shared" si="5"/>
        <v>0</v>
      </c>
      <c r="L39" s="67">
        <f>SUM(D39:K39)</f>
        <v>0</v>
      </c>
    </row>
    <row r="40" spans="2:14" x14ac:dyDescent="0.2">
      <c r="B40" s="63" t="s">
        <v>8</v>
      </c>
      <c r="C40" s="63" t="s">
        <v>7</v>
      </c>
      <c r="D40" s="64">
        <f>IlumCusto!K120</f>
        <v>0</v>
      </c>
      <c r="E40" s="64">
        <f>CondAmbCusto!K60</f>
        <v>0</v>
      </c>
      <c r="F40" s="64">
        <f>MotorCusto!K120</f>
        <v>0</v>
      </c>
      <c r="G40" s="64">
        <f>RefrigCusto!K60</f>
        <v>0</v>
      </c>
      <c r="H40" s="64">
        <f>SolarCusto!K60</f>
        <v>0</v>
      </c>
      <c r="I40" s="64">
        <f>HospCusto!K60</f>
        <v>0</v>
      </c>
      <c r="J40" s="64">
        <f>OutrosCusto!K60</f>
        <v>0</v>
      </c>
      <c r="K40" s="64">
        <f>FICusto!K60</f>
        <v>0</v>
      </c>
      <c r="L40" s="64">
        <f>SUM(D40:K40)</f>
        <v>0</v>
      </c>
    </row>
    <row r="41" spans="2:14" x14ac:dyDescent="0.2">
      <c r="B41" s="66" t="s">
        <v>9</v>
      </c>
      <c r="C41" s="66" t="s">
        <v>7</v>
      </c>
      <c r="D41" s="67">
        <f>D37*$D$10</f>
        <v>0</v>
      </c>
      <c r="E41" s="67">
        <f t="shared" ref="E41:K41" si="6">E37*$D$10</f>
        <v>0</v>
      </c>
      <c r="F41" s="67">
        <f t="shared" si="6"/>
        <v>0</v>
      </c>
      <c r="G41" s="67">
        <f t="shared" si="6"/>
        <v>0</v>
      </c>
      <c r="H41" s="67">
        <f t="shared" si="6"/>
        <v>0</v>
      </c>
      <c r="I41" s="67">
        <f t="shared" si="6"/>
        <v>0</v>
      </c>
      <c r="J41" s="67">
        <f t="shared" si="6"/>
        <v>0</v>
      </c>
      <c r="K41" s="67">
        <f t="shared" si="6"/>
        <v>0</v>
      </c>
      <c r="L41" s="67">
        <f>SUM(D41:K41)</f>
        <v>0</v>
      </c>
    </row>
    <row r="42" spans="2:14" x14ac:dyDescent="0.2">
      <c r="B42" s="933" t="s">
        <v>10</v>
      </c>
      <c r="C42" s="934"/>
      <c r="D42" s="934"/>
      <c r="E42" s="934"/>
      <c r="F42" s="934"/>
      <c r="G42" s="934"/>
      <c r="H42" s="934"/>
      <c r="I42" s="934"/>
      <c r="J42" s="934"/>
      <c r="K42" s="934"/>
      <c r="L42" s="935"/>
    </row>
    <row r="43" spans="2:14" x14ac:dyDescent="0.2">
      <c r="B43" s="63" t="s">
        <v>11</v>
      </c>
      <c r="C43" s="63" t="s">
        <v>7</v>
      </c>
      <c r="D43" s="64">
        <f>D37*D13</f>
        <v>0</v>
      </c>
      <c r="E43" s="64">
        <f t="shared" ref="E43:K43" si="7">E37*$D$13</f>
        <v>0</v>
      </c>
      <c r="F43" s="64">
        <f t="shared" si="7"/>
        <v>0</v>
      </c>
      <c r="G43" s="64">
        <f t="shared" si="7"/>
        <v>0</v>
      </c>
      <c r="H43" s="64">
        <f t="shared" si="7"/>
        <v>0</v>
      </c>
      <c r="I43" s="64">
        <f t="shared" si="7"/>
        <v>0</v>
      </c>
      <c r="J43" s="64">
        <f t="shared" si="7"/>
        <v>0</v>
      </c>
      <c r="K43" s="64">
        <f t="shared" si="7"/>
        <v>0</v>
      </c>
      <c r="L43" s="64">
        <f>SUM(D43:K43)</f>
        <v>0</v>
      </c>
    </row>
    <row r="44" spans="2:14" x14ac:dyDescent="0.2">
      <c r="B44" s="66" t="s">
        <v>169</v>
      </c>
      <c r="C44" s="66" t="s">
        <v>7</v>
      </c>
      <c r="D44" s="67">
        <f>$D$14*D37</f>
        <v>0</v>
      </c>
      <c r="E44" s="67">
        <f t="shared" ref="E44:K44" si="8">$D$14*E37</f>
        <v>0</v>
      </c>
      <c r="F44" s="67">
        <f t="shared" si="8"/>
        <v>0</v>
      </c>
      <c r="G44" s="67">
        <f t="shared" si="8"/>
        <v>0</v>
      </c>
      <c r="H44" s="67">
        <f t="shared" si="8"/>
        <v>0</v>
      </c>
      <c r="I44" s="67">
        <f t="shared" si="8"/>
        <v>0</v>
      </c>
      <c r="J44" s="67">
        <f t="shared" si="8"/>
        <v>0</v>
      </c>
      <c r="K44" s="67">
        <f t="shared" si="8"/>
        <v>0</v>
      </c>
      <c r="L44" s="67">
        <f t="shared" ref="L44:L49" si="9">SUM(D44:K44)</f>
        <v>0</v>
      </c>
    </row>
    <row r="45" spans="2:14" x14ac:dyDescent="0.2">
      <c r="B45" s="63" t="s">
        <v>12</v>
      </c>
      <c r="C45" s="63" t="s">
        <v>7</v>
      </c>
      <c r="D45" s="64">
        <f>D37*$D$15</f>
        <v>0</v>
      </c>
      <c r="E45" s="64">
        <f t="shared" ref="E45:K45" si="10">E37*$D$15</f>
        <v>0</v>
      </c>
      <c r="F45" s="64">
        <f t="shared" si="10"/>
        <v>0</v>
      </c>
      <c r="G45" s="64">
        <f t="shared" si="10"/>
        <v>0</v>
      </c>
      <c r="H45" s="64">
        <f t="shared" si="10"/>
        <v>0</v>
      </c>
      <c r="I45" s="64">
        <f t="shared" si="10"/>
        <v>0</v>
      </c>
      <c r="J45" s="64">
        <f t="shared" si="10"/>
        <v>0</v>
      </c>
      <c r="K45" s="64">
        <f t="shared" si="10"/>
        <v>0</v>
      </c>
      <c r="L45" s="64">
        <f t="shared" si="9"/>
        <v>0</v>
      </c>
    </row>
    <row r="46" spans="2:14" x14ac:dyDescent="0.2">
      <c r="B46" s="66" t="s">
        <v>13</v>
      </c>
      <c r="C46" s="66" t="s">
        <v>7</v>
      </c>
      <c r="D46" s="67">
        <f>IlumCusto!K138</f>
        <v>0</v>
      </c>
      <c r="E46" s="67">
        <f>CondAmbCusto!K78</f>
        <v>0</v>
      </c>
      <c r="F46" s="67">
        <f>MotorCusto!K138</f>
        <v>0</v>
      </c>
      <c r="G46" s="67">
        <f>RefrigCusto!K78</f>
        <v>0</v>
      </c>
      <c r="H46" s="67">
        <f>SolarCusto!K78</f>
        <v>0</v>
      </c>
      <c r="I46" s="67">
        <f>HospCusto!K78</f>
        <v>0</v>
      </c>
      <c r="J46" s="67">
        <f>OutrosCusto!K78</f>
        <v>0</v>
      </c>
      <c r="K46" s="67">
        <v>0</v>
      </c>
      <c r="L46" s="67">
        <f t="shared" si="9"/>
        <v>0</v>
      </c>
      <c r="M46" s="338"/>
    </row>
    <row r="47" spans="2:14" x14ac:dyDescent="0.2">
      <c r="B47" s="63" t="s">
        <v>14</v>
      </c>
      <c r="C47" s="63" t="s">
        <v>7</v>
      </c>
      <c r="D47" s="64">
        <f>IlumCusto!K139</f>
        <v>0</v>
      </c>
      <c r="E47" s="64">
        <f>CondAmbCusto!K79</f>
        <v>0</v>
      </c>
      <c r="F47" s="64">
        <f>MotorCusto!K139</f>
        <v>0</v>
      </c>
      <c r="G47" s="64">
        <f>RefrigCusto!K79</f>
        <v>0</v>
      </c>
      <c r="H47" s="64">
        <f>SolarCusto!K79</f>
        <v>0</v>
      </c>
      <c r="I47" s="64">
        <f>HospCusto!K79</f>
        <v>0</v>
      </c>
      <c r="J47" s="64">
        <f>OutrosCusto!K79</f>
        <v>0</v>
      </c>
      <c r="K47" s="64">
        <f>FICusto!K79</f>
        <v>0</v>
      </c>
      <c r="L47" s="64">
        <f t="shared" si="9"/>
        <v>0</v>
      </c>
      <c r="M47" s="338"/>
    </row>
    <row r="48" spans="2:14" x14ac:dyDescent="0.2">
      <c r="B48" s="66" t="s">
        <v>171</v>
      </c>
      <c r="C48" s="66" t="s">
        <v>7</v>
      </c>
      <c r="D48" s="67">
        <f>Treinamento!K32</f>
        <v>0</v>
      </c>
      <c r="E48" s="67">
        <f>Treinamento!K33</f>
        <v>0</v>
      </c>
      <c r="F48" s="67">
        <f>Treinamento!K34</f>
        <v>0</v>
      </c>
      <c r="G48" s="67">
        <f>Treinamento!K35</f>
        <v>0</v>
      </c>
      <c r="H48" s="67">
        <f>Treinamento!K36</f>
        <v>0</v>
      </c>
      <c r="I48" s="67">
        <f>Treinamento!K37</f>
        <v>0</v>
      </c>
      <c r="J48" s="67">
        <f>Treinamento!K38</f>
        <v>0</v>
      </c>
      <c r="K48" s="67">
        <f>Treinamento!K39</f>
        <v>0</v>
      </c>
      <c r="L48" s="67">
        <f t="shared" si="9"/>
        <v>0</v>
      </c>
      <c r="M48" s="338"/>
    </row>
    <row r="49" spans="2:13" x14ac:dyDescent="0.2">
      <c r="B49" s="63" t="s">
        <v>15</v>
      </c>
      <c r="C49" s="63" t="s">
        <v>7</v>
      </c>
      <c r="D49" s="64">
        <f>$D$19*D37</f>
        <v>0</v>
      </c>
      <c r="E49" s="64">
        <f t="shared" ref="E49:K49" si="11">$D$19*E37</f>
        <v>0</v>
      </c>
      <c r="F49" s="64">
        <f t="shared" si="11"/>
        <v>0</v>
      </c>
      <c r="G49" s="64">
        <f t="shared" si="11"/>
        <v>0</v>
      </c>
      <c r="H49" s="64">
        <f t="shared" si="11"/>
        <v>0</v>
      </c>
      <c r="I49" s="64">
        <f t="shared" si="11"/>
        <v>0</v>
      </c>
      <c r="J49" s="64">
        <f t="shared" si="11"/>
        <v>0</v>
      </c>
      <c r="K49" s="64">
        <f t="shared" si="11"/>
        <v>0</v>
      </c>
      <c r="L49" s="64">
        <f t="shared" si="9"/>
        <v>0</v>
      </c>
      <c r="M49" s="338"/>
    </row>
    <row r="50" spans="2:13" x14ac:dyDescent="0.2">
      <c r="B50" s="925" t="s">
        <v>0</v>
      </c>
      <c r="C50" s="925"/>
      <c r="D50" s="304">
        <f t="shared" ref="D50:L50" si="12">SUM(D43:D49,D38:D41,D36)</f>
        <v>0</v>
      </c>
      <c r="E50" s="304">
        <f t="shared" si="12"/>
        <v>0</v>
      </c>
      <c r="F50" s="304">
        <f t="shared" si="12"/>
        <v>0</v>
      </c>
      <c r="G50" s="304">
        <f t="shared" si="12"/>
        <v>0</v>
      </c>
      <c r="H50" s="304">
        <f t="shared" si="12"/>
        <v>0</v>
      </c>
      <c r="I50" s="304">
        <f t="shared" si="12"/>
        <v>0</v>
      </c>
      <c r="J50" s="304">
        <f t="shared" si="12"/>
        <v>0</v>
      </c>
      <c r="K50" s="304">
        <f t="shared" si="12"/>
        <v>0</v>
      </c>
      <c r="L50" s="304">
        <f t="shared" si="12"/>
        <v>0</v>
      </c>
      <c r="M50" s="338"/>
    </row>
    <row r="51" spans="2:13" x14ac:dyDescent="0.2">
      <c r="B51" s="930" t="s">
        <v>41</v>
      </c>
      <c r="C51" s="930"/>
      <c r="D51" s="77">
        <f t="shared" ref="D51:I51" si="13">SUM(D38:D41,D43:D49)</f>
        <v>0</v>
      </c>
      <c r="E51" s="77">
        <f t="shared" si="13"/>
        <v>0</v>
      </c>
      <c r="F51" s="77">
        <f t="shared" si="13"/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>SUM(J38:J41,J43:J49)</f>
        <v>0</v>
      </c>
      <c r="K51" s="77">
        <f>SUM(K38:K41,K43:K49)</f>
        <v>0</v>
      </c>
      <c r="L51" s="77">
        <f>L50-L36</f>
        <v>0</v>
      </c>
      <c r="M51" s="339"/>
    </row>
    <row r="52" spans="2:13" x14ac:dyDescent="0.2">
      <c r="B52" s="936" t="s">
        <v>100</v>
      </c>
      <c r="C52" s="936"/>
      <c r="D52" s="78">
        <f t="shared" ref="D52:I52" si="14">D51-D45</f>
        <v>0</v>
      </c>
      <c r="E52" s="78">
        <f t="shared" si="14"/>
        <v>0</v>
      </c>
      <c r="F52" s="78">
        <f t="shared" si="14"/>
        <v>0</v>
      </c>
      <c r="G52" s="78">
        <f t="shared" si="14"/>
        <v>0</v>
      </c>
      <c r="H52" s="78">
        <f t="shared" si="14"/>
        <v>0</v>
      </c>
      <c r="I52" s="78">
        <f t="shared" si="14"/>
        <v>0</v>
      </c>
      <c r="J52" s="78">
        <f>J51-J45</f>
        <v>0</v>
      </c>
      <c r="K52" s="78">
        <f>K51-K45</f>
        <v>0</v>
      </c>
      <c r="L52" s="78">
        <f>L51-L45</f>
        <v>0</v>
      </c>
      <c r="M52" s="338"/>
    </row>
    <row r="53" spans="2:13" x14ac:dyDescent="0.2">
      <c r="E53" s="340"/>
    </row>
    <row r="54" spans="2:13" x14ac:dyDescent="0.2">
      <c r="D54" s="340"/>
    </row>
  </sheetData>
  <sheetProtection algorithmName="SHA-512" hashValue="kcmXXmredfvu/wTwAptVaEhFB2WSRzVQCGEFVOKoAgu1GDG6IOe1tXKavWaMXtyMDFVPnY2OPiaUEZT6wbhoeA==" saltValue="4YRpzZxfd58PRIcXpbmY0A==" spinCount="100000" sheet="1" objects="1" scenarios="1"/>
  <mergeCells count="32">
    <mergeCell ref="B28:D28"/>
    <mergeCell ref="I33:I34"/>
    <mergeCell ref="B29:D29"/>
    <mergeCell ref="K33:K34"/>
    <mergeCell ref="B30:D30"/>
    <mergeCell ref="L33:L34"/>
    <mergeCell ref="D33:D34"/>
    <mergeCell ref="E33:E34"/>
    <mergeCell ref="F33:F34"/>
    <mergeCell ref="H33:H34"/>
    <mergeCell ref="B51:C51"/>
    <mergeCell ref="G33:G34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B22:C22"/>
    <mergeCell ref="B23:C23"/>
    <mergeCell ref="B25:E25"/>
    <mergeCell ref="B27:C27"/>
    <mergeCell ref="B26:D26"/>
    <mergeCell ref="B2:H2"/>
    <mergeCell ref="D3:E3"/>
    <mergeCell ref="B20:C20"/>
    <mergeCell ref="B3:C4"/>
    <mergeCell ref="F3:H3"/>
  </mergeCells>
  <phoneticPr fontId="21" type="noConversion"/>
  <conditionalFormatting sqref="F27:F30">
    <cfRule type="cellIs" dxfId="235" priority="7" stopIfTrue="1" operator="greaterThan">
      <formula>$E27</formula>
    </cfRule>
    <cfRule type="cellIs" dxfId="234" priority="8" stopIfTrue="1" operator="lessThanOrEqual">
      <formula>$E27</formula>
    </cfRule>
  </conditionalFormatting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>
    <oddHeader>&amp;C&amp;"Arial"&amp;8&amp;K000000 INTERNAL&amp;1#_x000D_</oddHeader>
  </headerFooter>
  <ignoredErrors>
    <ignoredError sqref="D13 D19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8">
    <tabColor theme="4"/>
  </sheetPr>
  <dimension ref="B2:R103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20.1640625" style="362" bestFit="1" customWidth="1"/>
    <col min="11" max="16" width="28.5" style="362" customWidth="1"/>
    <col min="17" max="17" width="17.5" style="362" bestFit="1" customWidth="1"/>
    <col min="18" max="16384" width="9.1640625" style="362"/>
  </cols>
  <sheetData>
    <row r="2" spans="2:17" ht="22.5" customHeight="1" x14ac:dyDescent="0.2">
      <c r="B2" s="455"/>
      <c r="C2" s="456"/>
      <c r="D2" s="1058" t="s">
        <v>946</v>
      </c>
      <c r="E2" s="1058"/>
      <c r="F2" s="1058"/>
      <c r="G2" s="1058"/>
      <c r="H2" s="1058"/>
      <c r="I2" s="1058"/>
      <c r="J2" s="456"/>
      <c r="K2" s="456"/>
      <c r="L2" s="456"/>
      <c r="M2" s="457"/>
      <c r="N2" s="456"/>
      <c r="O2" s="456"/>
      <c r="P2" s="457"/>
    </row>
    <row r="3" spans="2:17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1"/>
      <c r="K3" s="1069" t="s">
        <v>927</v>
      </c>
      <c r="L3" s="1070"/>
      <c r="M3" s="1070"/>
      <c r="N3" s="1070"/>
      <c r="O3" s="1070"/>
      <c r="P3" s="1071"/>
    </row>
    <row r="4" spans="2:17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4"/>
      <c r="K4" s="299" t="s">
        <v>899</v>
      </c>
      <c r="L4" s="299" t="s">
        <v>908</v>
      </c>
      <c r="M4" s="299" t="s">
        <v>909</v>
      </c>
      <c r="N4" s="299" t="s">
        <v>924</v>
      </c>
      <c r="O4" s="299" t="s">
        <v>925</v>
      </c>
      <c r="P4" s="459" t="s">
        <v>926</v>
      </c>
    </row>
    <row r="5" spans="2:17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232" t="s">
        <v>1317</v>
      </c>
    </row>
    <row r="6" spans="2:17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1"/>
      <c r="K6" s="480" t="s">
        <v>899</v>
      </c>
      <c r="L6" s="480" t="s">
        <v>908</v>
      </c>
      <c r="M6" s="480" t="s">
        <v>909</v>
      </c>
      <c r="N6" s="480" t="s">
        <v>924</v>
      </c>
      <c r="O6" s="480" t="s">
        <v>925</v>
      </c>
      <c r="P6" s="480" t="s">
        <v>926</v>
      </c>
      <c r="Q6" s="1232"/>
    </row>
    <row r="7" spans="2:17" ht="15" customHeight="1" x14ac:dyDescent="0.2">
      <c r="B7" s="1132" t="s">
        <v>277</v>
      </c>
      <c r="C7" s="1133"/>
      <c r="D7" s="1133"/>
      <c r="E7" s="1133"/>
      <c r="F7" s="1133"/>
      <c r="G7" s="1134"/>
      <c r="H7" s="290" t="s">
        <v>278</v>
      </c>
      <c r="I7" s="290" t="s">
        <v>16</v>
      </c>
      <c r="J7" s="290" t="s">
        <v>911</v>
      </c>
      <c r="K7" s="290" t="s">
        <v>911</v>
      </c>
      <c r="L7" s="290" t="s">
        <v>911</v>
      </c>
      <c r="M7" s="290" t="s">
        <v>911</v>
      </c>
      <c r="N7" s="290" t="s">
        <v>911</v>
      </c>
      <c r="O7" s="290" t="s">
        <v>911</v>
      </c>
      <c r="P7" s="290" t="s">
        <v>911</v>
      </c>
      <c r="Q7" s="1233"/>
    </row>
    <row r="8" spans="2:17" ht="15" customHeight="1" outlineLevel="1" x14ac:dyDescent="0.2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0</v>
      </c>
      <c r="K8" s="718"/>
      <c r="L8" s="312"/>
      <c r="M8" s="312"/>
      <c r="N8" s="312"/>
      <c r="O8" s="312"/>
      <c r="P8" s="312"/>
      <c r="Q8" s="708"/>
    </row>
    <row r="9" spans="2:17" ht="15" customHeight="1" outlineLevel="1" x14ac:dyDescent="0.2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8"/>
    </row>
    <row r="10" spans="2:17" ht="15" customHeight="1" outlineLevel="1" x14ac:dyDescent="0.2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8"/>
    </row>
    <row r="11" spans="2:17" ht="15" customHeight="1" outlineLevel="1" x14ac:dyDescent="0.2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8"/>
    </row>
    <row r="12" spans="2:17" ht="15" customHeight="1" outlineLevel="1" x14ac:dyDescent="0.2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8"/>
    </row>
    <row r="13" spans="2:17" ht="15" customHeight="1" outlineLevel="1" x14ac:dyDescent="0.2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8"/>
    </row>
    <row r="14" spans="2:17" ht="15" customHeight="1" outlineLevel="1" x14ac:dyDescent="0.2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8"/>
    </row>
    <row r="15" spans="2:17" ht="15" customHeight="1" outlineLevel="1" x14ac:dyDescent="0.2">
      <c r="B15" s="162">
        <v>8</v>
      </c>
      <c r="C15" s="1135"/>
      <c r="D15" s="1136"/>
      <c r="E15" s="1136"/>
      <c r="F15" s="1136"/>
      <c r="G15" s="1136"/>
      <c r="H15" s="163" t="s">
        <v>260</v>
      </c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8"/>
    </row>
    <row r="16" spans="2:17" ht="15" customHeight="1" outlineLevel="1" x14ac:dyDescent="0.2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8"/>
    </row>
    <row r="17" spans="2:17" ht="15" customHeight="1" outlineLevel="1" x14ac:dyDescent="0.2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8"/>
    </row>
    <row r="18" spans="2:17" ht="15" customHeight="1" outlineLevel="1" x14ac:dyDescent="0.2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8"/>
    </row>
    <row r="19" spans="2:17" ht="15" customHeight="1" outlineLevel="1" x14ac:dyDescent="0.2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8"/>
    </row>
    <row r="20" spans="2:17" ht="15" customHeight="1" outlineLevel="1" x14ac:dyDescent="0.2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8"/>
    </row>
    <row r="21" spans="2:17" ht="15" customHeight="1" outlineLevel="1" x14ac:dyDescent="0.2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8"/>
    </row>
    <row r="22" spans="2:17" ht="15" customHeight="1" outlineLevel="1" x14ac:dyDescent="0.2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8"/>
    </row>
    <row r="23" spans="2:17" ht="15" customHeight="1" outlineLevel="1" x14ac:dyDescent="0.2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8"/>
    </row>
    <row r="24" spans="2:17" ht="15" customHeight="1" outlineLevel="1" x14ac:dyDescent="0.2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8"/>
    </row>
    <row r="25" spans="2:17" ht="15" customHeight="1" outlineLevel="1" x14ac:dyDescent="0.2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8"/>
    </row>
    <row r="26" spans="2:17" ht="15" customHeight="1" outlineLevel="1" x14ac:dyDescent="0.2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8"/>
    </row>
    <row r="27" spans="2:17" ht="15" customHeight="1" outlineLevel="1" x14ac:dyDescent="0.2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8"/>
    </row>
    <row r="28" spans="2:17" ht="15" customHeight="1" outlineLevel="1" x14ac:dyDescent="0.2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8"/>
    </row>
    <row r="29" spans="2:17" ht="15" customHeight="1" outlineLevel="1" x14ac:dyDescent="0.2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8"/>
    </row>
    <row r="30" spans="2:17" ht="15" customHeight="1" outlineLevel="1" x14ac:dyDescent="0.2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8"/>
    </row>
    <row r="31" spans="2:17" ht="15" customHeight="1" outlineLevel="1" x14ac:dyDescent="0.2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8"/>
    </row>
    <row r="32" spans="2:17" ht="15" customHeight="1" outlineLevel="1" x14ac:dyDescent="0.2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8"/>
    </row>
    <row r="33" spans="2:17" ht="15" customHeight="1" outlineLevel="1" x14ac:dyDescent="0.2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8"/>
    </row>
    <row r="34" spans="2:17" ht="15" customHeight="1" outlineLevel="1" x14ac:dyDescent="0.2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8"/>
    </row>
    <row r="35" spans="2:17" ht="15" customHeight="1" outlineLevel="1" x14ac:dyDescent="0.2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8"/>
    </row>
    <row r="36" spans="2:17" ht="15" customHeight="1" outlineLevel="1" x14ac:dyDescent="0.2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8"/>
    </row>
    <row r="37" spans="2:17" ht="15" customHeight="1" outlineLevel="1" x14ac:dyDescent="0.2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8"/>
    </row>
    <row r="38" spans="2:17" ht="15" customHeight="1" outlineLevel="1" x14ac:dyDescent="0.2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8"/>
    </row>
    <row r="39" spans="2:17" ht="15" customHeight="1" outlineLevel="1" x14ac:dyDescent="0.2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8"/>
    </row>
    <row r="40" spans="2:17" ht="15" customHeight="1" outlineLevel="1" x14ac:dyDescent="0.2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8"/>
    </row>
    <row r="41" spans="2:17" ht="15" customHeight="1" outlineLevel="1" x14ac:dyDescent="0.2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8"/>
    </row>
    <row r="42" spans="2:17" ht="15" customHeight="1" outlineLevel="1" x14ac:dyDescent="0.2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8"/>
    </row>
    <row r="43" spans="2:17" ht="15" customHeight="1" outlineLevel="1" x14ac:dyDescent="0.2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8"/>
    </row>
    <row r="44" spans="2:17" ht="15" customHeight="1" outlineLevel="1" x14ac:dyDescent="0.2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8"/>
    </row>
    <row r="45" spans="2:17" ht="15" customHeight="1" outlineLevel="1" x14ac:dyDescent="0.2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8"/>
    </row>
    <row r="46" spans="2:17" ht="15" customHeight="1" outlineLevel="1" x14ac:dyDescent="0.2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8"/>
    </row>
    <row r="47" spans="2:17" ht="15" customHeight="1" outlineLevel="1" x14ac:dyDescent="0.2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8"/>
    </row>
    <row r="48" spans="2:17" x14ac:dyDescent="0.2">
      <c r="B48" s="160"/>
      <c r="C48" s="1220" t="s">
        <v>282</v>
      </c>
      <c r="D48" s="1221"/>
      <c r="E48" s="1221"/>
      <c r="F48" s="1221"/>
      <c r="G48" s="1221"/>
      <c r="H48" s="164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</row>
    <row r="49" spans="2:18" s="442" customFormat="1" ht="15" customHeight="1" x14ac:dyDescent="0.15">
      <c r="B49" s="448"/>
      <c r="C49" s="1000" t="s">
        <v>910</v>
      </c>
      <c r="D49" s="1000"/>
      <c r="E49" s="1000"/>
      <c r="F49" s="1000"/>
      <c r="G49" s="1000"/>
      <c r="H49" s="1000"/>
      <c r="I49" s="1000"/>
      <c r="J49" s="1000"/>
      <c r="K49" s="452" t="s">
        <v>899</v>
      </c>
      <c r="L49" s="452" t="s">
        <v>908</v>
      </c>
      <c r="M49" s="452" t="s">
        <v>909</v>
      </c>
      <c r="N49" s="452" t="s">
        <v>924</v>
      </c>
      <c r="O49" s="452" t="s">
        <v>925</v>
      </c>
      <c r="P49" s="452" t="s">
        <v>926</v>
      </c>
    </row>
    <row r="50" spans="2:18" s="442" customFormat="1" ht="15" customHeight="1" x14ac:dyDescent="0.15">
      <c r="B50" s="1001" t="s">
        <v>1329</v>
      </c>
      <c r="C50" s="1002"/>
      <c r="D50" s="1002"/>
      <c r="E50" s="1002"/>
      <c r="F50" s="1002"/>
      <c r="G50" s="1002"/>
      <c r="H50" s="1002"/>
      <c r="I50" s="1002"/>
      <c r="J50" s="1003"/>
      <c r="K50" s="727" t="str">
        <f>IF(SUMPRODUCT(($I$8:$I$48)*(K8:K48))=0,"-",SUMPRODUCT(($I$8:$I$48)*(K8:K48)))</f>
        <v>-</v>
      </c>
      <c r="L50" s="727" t="str">
        <f t="shared" ref="L50:P50" si="1">IF(SUMPRODUCT(($I$8:$I$48)*(L8:L48))=0,"-",SUMPRODUCT(($I$8:$I$48)*(L8:L48)))</f>
        <v>-</v>
      </c>
      <c r="M50" s="727" t="str">
        <f t="shared" si="1"/>
        <v>-</v>
      </c>
      <c r="N50" s="727" t="str">
        <f t="shared" si="1"/>
        <v>-</v>
      </c>
      <c r="O50" s="727" t="str">
        <f t="shared" si="1"/>
        <v>-</v>
      </c>
      <c r="P50" s="727" t="str">
        <f t="shared" si="1"/>
        <v>-</v>
      </c>
      <c r="Q50" s="628"/>
      <c r="R50" s="628"/>
    </row>
    <row r="51" spans="2:18" s="442" customFormat="1" ht="15" customHeight="1" x14ac:dyDescent="0.15">
      <c r="B51" s="1001" t="s">
        <v>900</v>
      </c>
      <c r="C51" s="1002"/>
      <c r="D51" s="1002"/>
      <c r="E51" s="1002"/>
      <c r="F51" s="1002"/>
      <c r="G51" s="1002"/>
      <c r="H51" s="1002"/>
      <c r="I51" s="1002"/>
      <c r="J51" s="1003"/>
      <c r="K51" s="465"/>
      <c r="L51" s="465"/>
      <c r="M51" s="465"/>
      <c r="N51" s="465"/>
      <c r="O51" s="465"/>
      <c r="P51" s="465"/>
      <c r="Q51" s="628"/>
      <c r="R51" s="628"/>
    </row>
    <row r="52" spans="2:18" s="442" customFormat="1" ht="15" customHeight="1" x14ac:dyDescent="0.15">
      <c r="B52" s="1001" t="s">
        <v>901</v>
      </c>
      <c r="C52" s="1002"/>
      <c r="D52" s="1002"/>
      <c r="E52" s="1002"/>
      <c r="F52" s="1002"/>
      <c r="G52" s="1002"/>
      <c r="H52" s="1002"/>
      <c r="I52" s="1002"/>
      <c r="J52" s="1003"/>
      <c r="K52" s="466"/>
      <c r="L52" s="466"/>
      <c r="M52" s="466"/>
      <c r="N52" s="466"/>
      <c r="O52" s="466"/>
      <c r="P52" s="466"/>
      <c r="Q52" s="628"/>
      <c r="R52" s="628"/>
    </row>
    <row r="53" spans="2:18" s="442" customFormat="1" ht="15" customHeight="1" x14ac:dyDescent="0.15">
      <c r="B53" s="1001" t="s">
        <v>902</v>
      </c>
      <c r="C53" s="1002"/>
      <c r="D53" s="1002"/>
      <c r="E53" s="1002"/>
      <c r="F53" s="1002"/>
      <c r="G53" s="1002"/>
      <c r="H53" s="1002"/>
      <c r="I53" s="1002"/>
      <c r="J53" s="1003"/>
      <c r="K53" s="467"/>
      <c r="L53" s="467"/>
      <c r="M53" s="467"/>
      <c r="N53" s="467"/>
      <c r="O53" s="467"/>
      <c r="P53" s="467"/>
      <c r="Q53" s="628"/>
      <c r="R53" s="628"/>
    </row>
    <row r="54" spans="2:18" s="442" customFormat="1" ht="15" customHeight="1" x14ac:dyDescent="0.15">
      <c r="B54" s="1001" t="s">
        <v>903</v>
      </c>
      <c r="C54" s="1002"/>
      <c r="D54" s="1002"/>
      <c r="E54" s="1002"/>
      <c r="F54" s="1002"/>
      <c r="G54" s="1002"/>
      <c r="H54" s="1002"/>
      <c r="I54" s="1002"/>
      <c r="J54" s="1003"/>
      <c r="K54" s="467"/>
      <c r="L54" s="467"/>
      <c r="M54" s="467"/>
      <c r="N54" s="467"/>
      <c r="O54" s="467"/>
      <c r="P54" s="467"/>
      <c r="Q54" s="628"/>
      <c r="R54" s="628"/>
    </row>
    <row r="55" spans="2:18" s="442" customFormat="1" ht="15" customHeight="1" x14ac:dyDescent="0.15">
      <c r="B55" s="1001" t="s">
        <v>904</v>
      </c>
      <c r="C55" s="1002"/>
      <c r="D55" s="1002"/>
      <c r="E55" s="1002"/>
      <c r="F55" s="1002"/>
      <c r="G55" s="1002"/>
      <c r="H55" s="1002"/>
      <c r="I55" s="1002"/>
      <c r="J55" s="1003"/>
      <c r="K55" s="465"/>
      <c r="L55" s="465"/>
      <c r="M55" s="465"/>
      <c r="N55" s="465"/>
      <c r="O55" s="465"/>
      <c r="P55" s="465"/>
      <c r="Q55" s="628"/>
      <c r="R55" s="628"/>
    </row>
    <row r="56" spans="2:18" s="442" customFormat="1" x14ac:dyDescent="0.15">
      <c r="B56" s="1001" t="s">
        <v>905</v>
      </c>
      <c r="C56" s="1002"/>
      <c r="D56" s="1002"/>
      <c r="E56" s="1002"/>
      <c r="F56" s="1002"/>
      <c r="G56" s="1002"/>
      <c r="H56" s="1002"/>
      <c r="I56" s="1002"/>
      <c r="J56" s="1003"/>
      <c r="K56" s="468"/>
      <c r="L56" s="468"/>
      <c r="M56" s="468"/>
      <c r="N56" s="468"/>
      <c r="O56" s="468"/>
      <c r="P56" s="468"/>
      <c r="Q56" s="628"/>
      <c r="R56" s="628"/>
    </row>
    <row r="57" spans="2:18" s="442" customFormat="1" x14ac:dyDescent="0.15">
      <c r="B57" s="1001" t="s">
        <v>906</v>
      </c>
      <c r="C57" s="1002"/>
      <c r="D57" s="1002"/>
      <c r="E57" s="1002"/>
      <c r="F57" s="1002"/>
      <c r="G57" s="1002"/>
      <c r="H57" s="1002"/>
      <c r="I57" s="1002"/>
      <c r="J57" s="1003"/>
      <c r="K57" s="469"/>
      <c r="L57" s="469"/>
      <c r="M57" s="469"/>
      <c r="N57" s="469"/>
      <c r="O57" s="469"/>
      <c r="P57" s="469"/>
      <c r="Q57" s="628"/>
      <c r="R57" s="628"/>
    </row>
    <row r="58" spans="2:18" s="485" customFormat="1" ht="15" customHeight="1" x14ac:dyDescent="0.15">
      <c r="B58" s="1147" t="s">
        <v>907</v>
      </c>
      <c r="C58" s="1148"/>
      <c r="D58" s="1148"/>
      <c r="E58" s="1148"/>
      <c r="F58" s="1148"/>
      <c r="G58" s="1148"/>
      <c r="H58" s="1148"/>
      <c r="I58" s="1148"/>
      <c r="J58" s="1149"/>
      <c r="K58" s="1234" t="s">
        <v>1332</v>
      </c>
      <c r="L58" s="1234"/>
      <c r="M58" s="1234"/>
      <c r="N58" s="1234" t="s">
        <v>1332</v>
      </c>
      <c r="O58" s="1234"/>
      <c r="P58" s="1234"/>
    </row>
    <row r="59" spans="2:18" x14ac:dyDescent="0.2">
      <c r="B59" s="1139" t="s">
        <v>285</v>
      </c>
      <c r="C59" s="1140"/>
      <c r="D59" s="1140"/>
      <c r="E59" s="1140"/>
      <c r="F59" s="1140"/>
      <c r="G59" s="1140"/>
      <c r="H59" s="1140"/>
      <c r="I59" s="1140"/>
      <c r="J59" s="1141"/>
      <c r="K59" s="480" t="s">
        <v>899</v>
      </c>
      <c r="L59" s="480" t="s">
        <v>908</v>
      </c>
      <c r="M59" s="480" t="s">
        <v>909</v>
      </c>
      <c r="N59" s="480" t="s">
        <v>924</v>
      </c>
      <c r="O59" s="480" t="s">
        <v>925</v>
      </c>
      <c r="P59" s="480" t="s">
        <v>926</v>
      </c>
    </row>
    <row r="60" spans="2:18" ht="32" x14ac:dyDescent="0.2">
      <c r="B60" s="303"/>
      <c r="C60" s="1145" t="s">
        <v>287</v>
      </c>
      <c r="D60" s="1145"/>
      <c r="E60" s="1145"/>
      <c r="F60" s="1145"/>
      <c r="G60" s="1146"/>
      <c r="H60" s="118" t="s">
        <v>16</v>
      </c>
      <c r="I60" s="290" t="s">
        <v>288</v>
      </c>
      <c r="J60" s="290" t="s">
        <v>929</v>
      </c>
      <c r="K60" s="290" t="s">
        <v>929</v>
      </c>
      <c r="L60" s="290" t="s">
        <v>929</v>
      </c>
      <c r="M60" s="290" t="s">
        <v>929</v>
      </c>
      <c r="N60" s="290" t="s">
        <v>929</v>
      </c>
      <c r="O60" s="290" t="s">
        <v>929</v>
      </c>
      <c r="P60" s="290" t="s">
        <v>929</v>
      </c>
    </row>
    <row r="61" spans="2:18" ht="15" customHeight="1" x14ac:dyDescent="0.2">
      <c r="B61" s="160">
        <v>1</v>
      </c>
      <c r="C61" s="1142"/>
      <c r="D61" s="1142"/>
      <c r="E61" s="1142"/>
      <c r="F61" s="1142"/>
      <c r="G61" s="1135"/>
      <c r="H61" s="616"/>
      <c r="I61" s="306"/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467"/>
      <c r="L61" s="467"/>
      <c r="M61" s="467"/>
      <c r="N61" s="467"/>
      <c r="O61" s="467"/>
      <c r="P61" s="467"/>
    </row>
    <row r="62" spans="2:18" ht="15" customHeight="1" x14ac:dyDescent="0.2">
      <c r="B62" s="162">
        <v>2</v>
      </c>
      <c r="C62" s="1142"/>
      <c r="D62" s="1142"/>
      <c r="E62" s="1142"/>
      <c r="F62" s="1142"/>
      <c r="G62" s="1135"/>
      <c r="H62" s="171"/>
      <c r="I62" s="307"/>
      <c r="J62" s="437">
        <f t="shared" si="2"/>
        <v>0</v>
      </c>
      <c r="K62" s="465"/>
      <c r="L62" s="465"/>
      <c r="M62" s="465"/>
      <c r="N62" s="465"/>
      <c r="O62" s="465"/>
      <c r="P62" s="465"/>
    </row>
    <row r="63" spans="2:18" ht="15" customHeight="1" x14ac:dyDescent="0.2">
      <c r="B63" s="160">
        <v>3</v>
      </c>
      <c r="C63" s="1142"/>
      <c r="D63" s="1142"/>
      <c r="E63" s="1142"/>
      <c r="F63" s="1142"/>
      <c r="G63" s="1135"/>
      <c r="H63" s="171"/>
      <c r="I63" s="307"/>
      <c r="J63" s="437">
        <f t="shared" si="2"/>
        <v>0</v>
      </c>
      <c r="K63" s="468"/>
      <c r="L63" s="468"/>
      <c r="M63" s="468"/>
      <c r="N63" s="468"/>
      <c r="O63" s="468"/>
      <c r="P63" s="468"/>
    </row>
    <row r="64" spans="2:18" ht="15" customHeight="1" x14ac:dyDescent="0.2">
      <c r="B64" s="162">
        <v>4</v>
      </c>
      <c r="C64" s="1142"/>
      <c r="D64" s="1142"/>
      <c r="E64" s="1142"/>
      <c r="F64" s="1142"/>
      <c r="G64" s="1135"/>
      <c r="H64" s="171"/>
      <c r="I64" s="307"/>
      <c r="J64" s="437">
        <f t="shared" si="2"/>
        <v>0</v>
      </c>
      <c r="K64" s="469"/>
      <c r="L64" s="469"/>
      <c r="M64" s="469"/>
      <c r="N64" s="469"/>
      <c r="O64" s="469"/>
      <c r="P64" s="469"/>
    </row>
    <row r="65" spans="2:17" ht="15" customHeight="1" x14ac:dyDescent="0.2">
      <c r="B65" s="160">
        <v>5</v>
      </c>
      <c r="C65" s="1142"/>
      <c r="D65" s="1142"/>
      <c r="E65" s="1142"/>
      <c r="F65" s="1142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7" s="442" customFormat="1" ht="15" customHeight="1" x14ac:dyDescent="0.15">
      <c r="B66" s="448"/>
      <c r="C66" s="1000" t="s">
        <v>910</v>
      </c>
      <c r="D66" s="1000"/>
      <c r="E66" s="1000"/>
      <c r="F66" s="1000"/>
      <c r="G66" s="1000"/>
      <c r="H66" s="1000"/>
      <c r="I66" s="1000"/>
      <c r="J66" s="1000"/>
      <c r="K66" s="452" t="s">
        <v>899</v>
      </c>
      <c r="L66" s="452" t="s">
        <v>908</v>
      </c>
      <c r="M66" s="452" t="s">
        <v>909</v>
      </c>
      <c r="N66" s="452" t="s">
        <v>924</v>
      </c>
      <c r="O66" s="452" t="s">
        <v>925</v>
      </c>
      <c r="P66" s="452" t="s">
        <v>926</v>
      </c>
    </row>
    <row r="67" spans="2:17" s="442" customFormat="1" ht="15" customHeight="1" x14ac:dyDescent="0.15">
      <c r="B67" s="1001" t="s">
        <v>1329</v>
      </c>
      <c r="C67" s="1002"/>
      <c r="D67" s="1002"/>
      <c r="E67" s="1002"/>
      <c r="F67" s="1002"/>
      <c r="G67" s="1002"/>
      <c r="H67" s="1002"/>
      <c r="I67" s="1002"/>
      <c r="J67" s="1003"/>
      <c r="K67" s="727" t="str">
        <f>IF(SUMPRODUCT(($H$61:$H$65)*($I$61:$I$65)*(K61:K65))=0,"-",SUMPRODUCT(($H$61:$H$65)*($I$61:$I$65)*(K61:K65)))</f>
        <v>-</v>
      </c>
      <c r="L67" s="727" t="str">
        <f t="shared" ref="L67:P67" si="3">IF(SUMPRODUCT(($H$61:$H$65)*($I$61:$I$65)*(L61:L65))=0,"-",SUMPRODUCT(($H$61:$H$65)*($I$61:$I$65)*(L61:L65)))</f>
        <v>-</v>
      </c>
      <c r="M67" s="727" t="str">
        <f t="shared" si="3"/>
        <v>-</v>
      </c>
      <c r="N67" s="727" t="str">
        <f t="shared" si="3"/>
        <v>-</v>
      </c>
      <c r="O67" s="727" t="str">
        <f t="shared" si="3"/>
        <v>-</v>
      </c>
      <c r="P67" s="727" t="str">
        <f t="shared" si="3"/>
        <v>-</v>
      </c>
    </row>
    <row r="68" spans="2:17" s="442" customFormat="1" ht="15" customHeight="1" x14ac:dyDescent="0.15">
      <c r="B68" s="1001" t="s">
        <v>900</v>
      </c>
      <c r="C68" s="1002"/>
      <c r="D68" s="1002"/>
      <c r="E68" s="1002"/>
      <c r="F68" s="1002"/>
      <c r="G68" s="1002"/>
      <c r="H68" s="1002"/>
      <c r="I68" s="1002"/>
      <c r="J68" s="1003"/>
      <c r="K68" s="467"/>
      <c r="L68" s="467"/>
      <c r="M68" s="467"/>
      <c r="N68" s="467"/>
      <c r="O68" s="467"/>
      <c r="P68" s="467"/>
    </row>
    <row r="69" spans="2:17" s="442" customFormat="1" ht="15" customHeight="1" x14ac:dyDescent="0.15">
      <c r="B69" s="1001" t="s">
        <v>901</v>
      </c>
      <c r="C69" s="1002"/>
      <c r="D69" s="1002"/>
      <c r="E69" s="1002"/>
      <c r="F69" s="1002"/>
      <c r="G69" s="1002"/>
      <c r="H69" s="1002"/>
      <c r="I69" s="1002"/>
      <c r="J69" s="1003"/>
      <c r="K69" s="465"/>
      <c r="L69" s="465"/>
      <c r="M69" s="465"/>
      <c r="N69" s="465"/>
      <c r="O69" s="465"/>
      <c r="P69" s="465"/>
    </row>
    <row r="70" spans="2:17" s="442" customFormat="1" ht="15" customHeight="1" x14ac:dyDescent="0.15">
      <c r="B70" s="1001" t="s">
        <v>902</v>
      </c>
      <c r="C70" s="1002"/>
      <c r="D70" s="1002"/>
      <c r="E70" s="1002"/>
      <c r="F70" s="1002"/>
      <c r="G70" s="1002"/>
      <c r="H70" s="1002"/>
      <c r="I70" s="1002"/>
      <c r="J70" s="1003"/>
      <c r="K70" s="468"/>
      <c r="L70" s="468"/>
      <c r="M70" s="468"/>
      <c r="N70" s="468"/>
      <c r="O70" s="468"/>
      <c r="P70" s="468"/>
    </row>
    <row r="71" spans="2:17" s="442" customFormat="1" ht="15" customHeight="1" x14ac:dyDescent="0.15">
      <c r="B71" s="1001" t="s">
        <v>903</v>
      </c>
      <c r="C71" s="1002"/>
      <c r="D71" s="1002"/>
      <c r="E71" s="1002"/>
      <c r="F71" s="1002"/>
      <c r="G71" s="1002"/>
      <c r="H71" s="1002"/>
      <c r="I71" s="1002"/>
      <c r="J71" s="1003"/>
      <c r="K71" s="469"/>
      <c r="L71" s="469"/>
      <c r="M71" s="469"/>
      <c r="N71" s="469"/>
      <c r="O71" s="469"/>
      <c r="P71" s="469"/>
    </row>
    <row r="72" spans="2:17" s="442" customFormat="1" ht="15" customHeight="1" x14ac:dyDescent="0.15">
      <c r="B72" s="1001" t="s">
        <v>904</v>
      </c>
      <c r="C72" s="1002"/>
      <c r="D72" s="1002"/>
      <c r="E72" s="1002"/>
      <c r="F72" s="1002"/>
      <c r="G72" s="1002"/>
      <c r="H72" s="1002"/>
      <c r="I72" s="1002"/>
      <c r="J72" s="1003"/>
      <c r="K72" s="465"/>
      <c r="L72" s="465"/>
      <c r="M72" s="465"/>
      <c r="N72" s="465"/>
      <c r="O72" s="465"/>
      <c r="P72" s="465"/>
    </row>
    <row r="73" spans="2:17" s="442" customFormat="1" x14ac:dyDescent="0.15">
      <c r="B73" s="1001" t="s">
        <v>905</v>
      </c>
      <c r="C73" s="1002"/>
      <c r="D73" s="1002"/>
      <c r="E73" s="1002"/>
      <c r="F73" s="1002"/>
      <c r="G73" s="1002"/>
      <c r="H73" s="1002"/>
      <c r="I73" s="1002"/>
      <c r="J73" s="1003"/>
      <c r="K73" s="468"/>
      <c r="L73" s="468"/>
      <c r="M73" s="468"/>
      <c r="N73" s="468"/>
      <c r="O73" s="468"/>
      <c r="P73" s="468"/>
    </row>
    <row r="74" spans="2:17" s="442" customFormat="1" x14ac:dyDescent="0.15">
      <c r="B74" s="1001" t="s">
        <v>906</v>
      </c>
      <c r="C74" s="1002"/>
      <c r="D74" s="1002"/>
      <c r="E74" s="1002"/>
      <c r="F74" s="1002"/>
      <c r="G74" s="1002"/>
      <c r="H74" s="1002"/>
      <c r="I74" s="1002"/>
      <c r="J74" s="1003"/>
      <c r="K74" s="469"/>
      <c r="L74" s="469"/>
      <c r="M74" s="469"/>
      <c r="N74" s="469"/>
      <c r="O74" s="469"/>
      <c r="P74" s="469"/>
    </row>
    <row r="75" spans="2:17" s="485" customFormat="1" ht="15" customHeight="1" x14ac:dyDescent="0.15">
      <c r="B75" s="1147" t="s">
        <v>907</v>
      </c>
      <c r="C75" s="1148"/>
      <c r="D75" s="1148"/>
      <c r="E75" s="1148"/>
      <c r="F75" s="1148"/>
      <c r="G75" s="1148"/>
      <c r="H75" s="1148"/>
      <c r="I75" s="1148"/>
      <c r="J75" s="1149"/>
      <c r="K75" s="1234" t="s">
        <v>1332</v>
      </c>
      <c r="L75" s="1234"/>
      <c r="M75" s="1234"/>
      <c r="N75" s="1234" t="s">
        <v>1332</v>
      </c>
      <c r="O75" s="1234"/>
      <c r="P75" s="1234"/>
    </row>
    <row r="76" spans="2:17" ht="15" customHeight="1" x14ac:dyDescent="0.2">
      <c r="B76" s="1139" t="s">
        <v>293</v>
      </c>
      <c r="C76" s="1140"/>
      <c r="D76" s="1140"/>
      <c r="E76" s="1140"/>
      <c r="F76" s="1140"/>
      <c r="G76" s="1140"/>
      <c r="H76" s="1140"/>
      <c r="I76" s="1140"/>
      <c r="J76" s="1141"/>
      <c r="K76" s="480" t="s">
        <v>899</v>
      </c>
      <c r="L76" s="480" t="s">
        <v>908</v>
      </c>
      <c r="M76" s="480" t="s">
        <v>909</v>
      </c>
      <c r="N76" s="480" t="s">
        <v>924</v>
      </c>
      <c r="O76" s="480" t="s">
        <v>925</v>
      </c>
      <c r="P76" s="480" t="s">
        <v>926</v>
      </c>
    </row>
    <row r="77" spans="2:17" ht="15" customHeight="1" x14ac:dyDescent="0.2">
      <c r="B77" s="303"/>
      <c r="C77" s="1133" t="s">
        <v>172</v>
      </c>
      <c r="D77" s="1133"/>
      <c r="E77" s="1133"/>
      <c r="F77" s="1133"/>
      <c r="G77" s="1133"/>
      <c r="H77" s="1134"/>
      <c r="I77" s="290" t="s">
        <v>16</v>
      </c>
      <c r="J77" s="290" t="s">
        <v>928</v>
      </c>
      <c r="K77" s="290" t="s">
        <v>911</v>
      </c>
      <c r="L77" s="290" t="s">
        <v>911</v>
      </c>
      <c r="M77" s="290" t="s">
        <v>911</v>
      </c>
      <c r="N77" s="290" t="s">
        <v>911</v>
      </c>
      <c r="O77" s="290" t="s">
        <v>911</v>
      </c>
      <c r="P77" s="290" t="s">
        <v>911</v>
      </c>
    </row>
    <row r="78" spans="2:17" ht="15" customHeight="1" x14ac:dyDescent="0.2">
      <c r="B78" s="172">
        <v>1</v>
      </c>
      <c r="C78" s="1150"/>
      <c r="D78" s="1151"/>
      <c r="E78" s="1151"/>
      <c r="F78" s="1151"/>
      <c r="G78" s="1151"/>
      <c r="H78" s="1152"/>
      <c r="I78" s="172"/>
      <c r="J78" s="476">
        <f>IFERROR(SMALL(K78:P78,1),0)</f>
        <v>0</v>
      </c>
      <c r="K78" s="723"/>
      <c r="L78" s="723"/>
      <c r="M78" s="723"/>
      <c r="N78" s="723"/>
      <c r="O78" s="723"/>
      <c r="P78" s="723"/>
      <c r="Q78" s="617"/>
    </row>
    <row r="79" spans="2:17" ht="15" customHeight="1" x14ac:dyDescent="0.2">
      <c r="B79" s="172">
        <v>2</v>
      </c>
      <c r="C79" s="1150"/>
      <c r="D79" s="1151"/>
      <c r="E79" s="1151"/>
      <c r="F79" s="1151"/>
      <c r="G79" s="1151"/>
      <c r="H79" s="1152"/>
      <c r="I79" s="172"/>
      <c r="J79" s="476">
        <f>IFERROR(SMALL(K79:P79,1),0)</f>
        <v>0</v>
      </c>
      <c r="K79" s="723"/>
      <c r="L79" s="723"/>
      <c r="M79" s="723"/>
      <c r="N79" s="723"/>
      <c r="O79" s="723"/>
      <c r="P79" s="723"/>
      <c r="Q79" s="617"/>
    </row>
    <row r="80" spans="2:17" ht="15" customHeight="1" x14ac:dyDescent="0.2">
      <c r="B80" s="172">
        <v>3</v>
      </c>
      <c r="C80" s="1150"/>
      <c r="D80" s="1151"/>
      <c r="E80" s="1151"/>
      <c r="F80" s="1151"/>
      <c r="G80" s="1151"/>
      <c r="H80" s="1152"/>
      <c r="I80" s="172"/>
      <c r="J80" s="476">
        <f>IFERROR(SMALL(K80:P80,1),0)</f>
        <v>0</v>
      </c>
      <c r="K80" s="723"/>
      <c r="L80" s="723"/>
      <c r="M80" s="723"/>
      <c r="N80" s="723"/>
      <c r="O80" s="723"/>
      <c r="P80" s="723"/>
      <c r="Q80" s="617"/>
    </row>
    <row r="81" spans="2:17" s="442" customFormat="1" ht="15" customHeight="1" x14ac:dyDescent="0.15">
      <c r="B81" s="448"/>
      <c r="C81" s="1000" t="s">
        <v>910</v>
      </c>
      <c r="D81" s="1000"/>
      <c r="E81" s="1000"/>
      <c r="F81" s="1000"/>
      <c r="G81" s="1000"/>
      <c r="H81" s="1000"/>
      <c r="I81" s="1000"/>
      <c r="J81" s="1092"/>
      <c r="K81" s="452" t="s">
        <v>899</v>
      </c>
      <c r="L81" s="452" t="s">
        <v>908</v>
      </c>
      <c r="M81" s="452" t="s">
        <v>909</v>
      </c>
      <c r="N81" s="452" t="s">
        <v>924</v>
      </c>
      <c r="O81" s="452" t="s">
        <v>925</v>
      </c>
      <c r="P81" s="452" t="s">
        <v>926</v>
      </c>
    </row>
    <row r="82" spans="2:17" s="442" customFormat="1" ht="15" customHeight="1" x14ac:dyDescent="0.15">
      <c r="B82" s="1001" t="s">
        <v>900</v>
      </c>
      <c r="C82" s="1002"/>
      <c r="D82" s="1002"/>
      <c r="E82" s="1002"/>
      <c r="F82" s="1002"/>
      <c r="G82" s="1002"/>
      <c r="H82" s="1002"/>
      <c r="I82" s="1002"/>
      <c r="J82" s="1003"/>
      <c r="K82" s="465"/>
      <c r="L82" s="465"/>
      <c r="M82" s="465"/>
      <c r="N82" s="465"/>
      <c r="O82" s="465"/>
      <c r="P82" s="465"/>
      <c r="Q82" s="628"/>
    </row>
    <row r="83" spans="2:17" s="442" customFormat="1" ht="15" customHeight="1" x14ac:dyDescent="0.15">
      <c r="B83" s="1001" t="s">
        <v>901</v>
      </c>
      <c r="C83" s="1002"/>
      <c r="D83" s="1002"/>
      <c r="E83" s="1002"/>
      <c r="F83" s="1002"/>
      <c r="G83" s="1002"/>
      <c r="H83" s="1002"/>
      <c r="I83" s="1002"/>
      <c r="J83" s="1003"/>
      <c r="K83" s="466"/>
      <c r="L83" s="466"/>
      <c r="M83" s="466"/>
      <c r="N83" s="466"/>
      <c r="O83" s="466"/>
      <c r="P83" s="466"/>
      <c r="Q83" s="628"/>
    </row>
    <row r="84" spans="2:17" s="442" customFormat="1" ht="15" customHeight="1" x14ac:dyDescent="0.15">
      <c r="B84" s="1001" t="s">
        <v>902</v>
      </c>
      <c r="C84" s="1002"/>
      <c r="D84" s="1002"/>
      <c r="E84" s="1002"/>
      <c r="F84" s="1002"/>
      <c r="G84" s="1002"/>
      <c r="H84" s="1002"/>
      <c r="I84" s="1002"/>
      <c r="J84" s="1003"/>
      <c r="K84" s="467"/>
      <c r="L84" s="467"/>
      <c r="M84" s="467"/>
      <c r="N84" s="467"/>
      <c r="O84" s="467"/>
      <c r="P84" s="467"/>
      <c r="Q84" s="628"/>
    </row>
    <row r="85" spans="2:17" s="442" customFormat="1" ht="15" customHeight="1" x14ac:dyDescent="0.15">
      <c r="B85" s="1001" t="s">
        <v>903</v>
      </c>
      <c r="C85" s="1002"/>
      <c r="D85" s="1002"/>
      <c r="E85" s="1002"/>
      <c r="F85" s="1002"/>
      <c r="G85" s="1002"/>
      <c r="H85" s="1002"/>
      <c r="I85" s="1002"/>
      <c r="J85" s="1003"/>
      <c r="K85" s="467"/>
      <c r="L85" s="467"/>
      <c r="M85" s="467"/>
      <c r="N85" s="467"/>
      <c r="O85" s="467"/>
      <c r="P85" s="467"/>
      <c r="Q85" s="628"/>
    </row>
    <row r="86" spans="2:17" s="442" customFormat="1" ht="15" customHeight="1" x14ac:dyDescent="0.15">
      <c r="B86" s="1001" t="s">
        <v>904</v>
      </c>
      <c r="C86" s="1002"/>
      <c r="D86" s="1002"/>
      <c r="E86" s="1002"/>
      <c r="F86" s="1002"/>
      <c r="G86" s="1002"/>
      <c r="H86" s="1002"/>
      <c r="I86" s="1002"/>
      <c r="J86" s="1003"/>
      <c r="K86" s="465"/>
      <c r="L86" s="465"/>
      <c r="M86" s="465"/>
      <c r="N86" s="465"/>
      <c r="O86" s="465"/>
      <c r="P86" s="465"/>
      <c r="Q86" s="628"/>
    </row>
    <row r="87" spans="2:17" s="442" customFormat="1" x14ac:dyDescent="0.15">
      <c r="B87" s="1001" t="s">
        <v>905</v>
      </c>
      <c r="C87" s="1002"/>
      <c r="D87" s="1002"/>
      <c r="E87" s="1002"/>
      <c r="F87" s="1002"/>
      <c r="G87" s="1002"/>
      <c r="H87" s="1002"/>
      <c r="I87" s="1002"/>
      <c r="J87" s="1003"/>
      <c r="K87" s="468"/>
      <c r="L87" s="468"/>
      <c r="M87" s="468"/>
      <c r="N87" s="468"/>
      <c r="O87" s="468"/>
      <c r="P87" s="468"/>
      <c r="Q87" s="628"/>
    </row>
    <row r="88" spans="2:17" s="442" customFormat="1" x14ac:dyDescent="0.15">
      <c r="B88" s="1001" t="s">
        <v>906</v>
      </c>
      <c r="C88" s="1002"/>
      <c r="D88" s="1002"/>
      <c r="E88" s="1002"/>
      <c r="F88" s="1002"/>
      <c r="G88" s="1002"/>
      <c r="H88" s="1002"/>
      <c r="I88" s="1002"/>
      <c r="J88" s="1003"/>
      <c r="K88" s="469"/>
      <c r="L88" s="469"/>
      <c r="M88" s="469"/>
      <c r="N88" s="469"/>
      <c r="O88" s="469"/>
      <c r="P88" s="469"/>
      <c r="Q88" s="628"/>
    </row>
    <row r="89" spans="2:17" s="485" customFormat="1" ht="15" customHeight="1" x14ac:dyDescent="0.15">
      <c r="B89" s="1147" t="s">
        <v>907</v>
      </c>
      <c r="C89" s="1148"/>
      <c r="D89" s="1148"/>
      <c r="E89" s="1148"/>
      <c r="F89" s="1148"/>
      <c r="G89" s="1148"/>
      <c r="H89" s="1148"/>
      <c r="I89" s="1148"/>
      <c r="J89" s="1149"/>
      <c r="K89" s="1090" t="s">
        <v>897</v>
      </c>
      <c r="L89" s="1090"/>
      <c r="M89" s="1090"/>
      <c r="N89" s="1090" t="s">
        <v>897</v>
      </c>
      <c r="O89" s="1090"/>
      <c r="P89" s="1090"/>
    </row>
    <row r="90" spans="2:17" ht="15" customHeight="1" x14ac:dyDescent="0.2">
      <c r="B90" s="1137" t="s">
        <v>698</v>
      </c>
      <c r="C90" s="1138"/>
      <c r="D90" s="1138"/>
      <c r="E90" s="1138"/>
      <c r="F90" s="1138"/>
      <c r="G90" s="1138"/>
      <c r="H90" s="1138"/>
      <c r="I90" s="1138"/>
      <c r="J90" s="1155"/>
      <c r="K90" s="321" t="s">
        <v>899</v>
      </c>
      <c r="L90" s="321" t="s">
        <v>908</v>
      </c>
      <c r="M90" s="321" t="s">
        <v>909</v>
      </c>
      <c r="N90" s="321" t="s">
        <v>924</v>
      </c>
      <c r="O90" s="321" t="s">
        <v>925</v>
      </c>
      <c r="P90" s="321" t="s">
        <v>926</v>
      </c>
    </row>
    <row r="91" spans="2:17" ht="15" customHeight="1" x14ac:dyDescent="0.2">
      <c r="B91" s="1132" t="s">
        <v>15</v>
      </c>
      <c r="C91" s="1133"/>
      <c r="D91" s="1133"/>
      <c r="E91" s="1133"/>
      <c r="F91" s="1133"/>
      <c r="G91" s="1133"/>
      <c r="H91" s="1134"/>
      <c r="I91" s="290" t="s">
        <v>16</v>
      </c>
      <c r="J91" s="290" t="s">
        <v>928</v>
      </c>
      <c r="K91" s="290" t="s">
        <v>911</v>
      </c>
      <c r="L91" s="290" t="s">
        <v>911</v>
      </c>
      <c r="M91" s="290" t="s">
        <v>911</v>
      </c>
      <c r="N91" s="290" t="s">
        <v>911</v>
      </c>
      <c r="O91" s="290" t="s">
        <v>911</v>
      </c>
      <c r="P91" s="290" t="s">
        <v>911</v>
      </c>
    </row>
    <row r="92" spans="2:17" ht="15" customHeight="1" x14ac:dyDescent="0.2">
      <c r="B92" s="172">
        <v>1</v>
      </c>
      <c r="C92" s="1150"/>
      <c r="D92" s="1151"/>
      <c r="E92" s="1151"/>
      <c r="F92" s="1151"/>
      <c r="G92" s="1151"/>
      <c r="H92" s="1152"/>
      <c r="I92" s="172"/>
      <c r="J92" s="476">
        <f>IFERROR(SMALL(K92:P92,1),0)</f>
        <v>0</v>
      </c>
      <c r="K92" s="723"/>
      <c r="L92" s="723"/>
      <c r="M92" s="723"/>
      <c r="N92" s="723"/>
      <c r="O92" s="723"/>
      <c r="P92" s="723"/>
    </row>
    <row r="93" spans="2:17" ht="15" customHeight="1" x14ac:dyDescent="0.2">
      <c r="B93" s="172">
        <v>2</v>
      </c>
      <c r="C93" s="1150"/>
      <c r="D93" s="1151"/>
      <c r="E93" s="1151"/>
      <c r="F93" s="1151"/>
      <c r="G93" s="1151"/>
      <c r="H93" s="1152"/>
      <c r="I93" s="172"/>
      <c r="J93" s="476">
        <f>IFERROR(SMALL(K93:P93,1),0)</f>
        <v>0</v>
      </c>
      <c r="K93" s="723"/>
      <c r="L93" s="723"/>
      <c r="M93" s="723"/>
      <c r="N93" s="723"/>
      <c r="O93" s="723"/>
      <c r="P93" s="723"/>
    </row>
    <row r="94" spans="2:17" ht="15" customHeight="1" x14ac:dyDescent="0.2">
      <c r="B94" s="172">
        <v>3</v>
      </c>
      <c r="C94" s="1150"/>
      <c r="D94" s="1151"/>
      <c r="E94" s="1151"/>
      <c r="F94" s="1151"/>
      <c r="G94" s="1151"/>
      <c r="H94" s="1152"/>
      <c r="I94" s="172"/>
      <c r="J94" s="476">
        <f>IFERROR(SMALL(K94:P94,1),0)</f>
        <v>0</v>
      </c>
      <c r="K94" s="723"/>
      <c r="L94" s="723"/>
      <c r="M94" s="723"/>
      <c r="N94" s="723"/>
      <c r="O94" s="723"/>
      <c r="P94" s="723"/>
    </row>
    <row r="95" spans="2:17" s="442" customFormat="1" ht="15" customHeight="1" x14ac:dyDescent="0.15">
      <c r="B95" s="448"/>
      <c r="C95" s="1000" t="s">
        <v>910</v>
      </c>
      <c r="D95" s="1000"/>
      <c r="E95" s="1000"/>
      <c r="F95" s="1000"/>
      <c r="G95" s="1000"/>
      <c r="H95" s="1000"/>
      <c r="I95" s="1000"/>
      <c r="J95" s="1000"/>
      <c r="K95" s="452" t="s">
        <v>899</v>
      </c>
      <c r="L95" s="452" t="s">
        <v>908</v>
      </c>
      <c r="M95" s="452" t="s">
        <v>909</v>
      </c>
      <c r="N95" s="452" t="s">
        <v>924</v>
      </c>
      <c r="O95" s="452" t="s">
        <v>925</v>
      </c>
      <c r="P95" s="452" t="s">
        <v>926</v>
      </c>
    </row>
    <row r="96" spans="2:17" s="442" customFormat="1" ht="15" customHeight="1" x14ac:dyDescent="0.15">
      <c r="B96" s="1001" t="s">
        <v>900</v>
      </c>
      <c r="C96" s="1002"/>
      <c r="D96" s="1002"/>
      <c r="E96" s="1002"/>
      <c r="F96" s="1002"/>
      <c r="G96" s="1002"/>
      <c r="H96" s="1002"/>
      <c r="I96" s="1002"/>
      <c r="J96" s="1003"/>
      <c r="K96" s="465"/>
      <c r="L96" s="465"/>
      <c r="M96" s="465"/>
      <c r="N96" s="465"/>
      <c r="O96" s="465"/>
      <c r="P96" s="465"/>
      <c r="Q96" s="628"/>
    </row>
    <row r="97" spans="2:17" s="442" customFormat="1" ht="15" customHeight="1" x14ac:dyDescent="0.15">
      <c r="B97" s="1001" t="s">
        <v>901</v>
      </c>
      <c r="C97" s="1002"/>
      <c r="D97" s="1002"/>
      <c r="E97" s="1002"/>
      <c r="F97" s="1002"/>
      <c r="G97" s="1002"/>
      <c r="H97" s="1002"/>
      <c r="I97" s="1002"/>
      <c r="J97" s="1003"/>
      <c r="K97" s="466"/>
      <c r="L97" s="466"/>
      <c r="M97" s="466"/>
      <c r="N97" s="466"/>
      <c r="O97" s="466"/>
      <c r="P97" s="466"/>
      <c r="Q97" s="628"/>
    </row>
    <row r="98" spans="2:17" s="442" customFormat="1" ht="15" customHeight="1" x14ac:dyDescent="0.15">
      <c r="B98" s="1001" t="s">
        <v>902</v>
      </c>
      <c r="C98" s="1002"/>
      <c r="D98" s="1002"/>
      <c r="E98" s="1002"/>
      <c r="F98" s="1002"/>
      <c r="G98" s="1002"/>
      <c r="H98" s="1002"/>
      <c r="I98" s="1002"/>
      <c r="J98" s="1003"/>
      <c r="K98" s="467"/>
      <c r="L98" s="467"/>
      <c r="M98" s="467"/>
      <c r="N98" s="467"/>
      <c r="O98" s="467"/>
      <c r="P98" s="467"/>
      <c r="Q98" s="628"/>
    </row>
    <row r="99" spans="2:17" s="442" customFormat="1" ht="15" customHeight="1" x14ac:dyDescent="0.15">
      <c r="B99" s="1001" t="s">
        <v>903</v>
      </c>
      <c r="C99" s="1002"/>
      <c r="D99" s="1002"/>
      <c r="E99" s="1002"/>
      <c r="F99" s="1002"/>
      <c r="G99" s="1002"/>
      <c r="H99" s="1002"/>
      <c r="I99" s="1002"/>
      <c r="J99" s="1003"/>
      <c r="K99" s="467"/>
      <c r="L99" s="467"/>
      <c r="M99" s="467"/>
      <c r="N99" s="467"/>
      <c r="O99" s="467"/>
      <c r="P99" s="467"/>
      <c r="Q99" s="628"/>
    </row>
    <row r="100" spans="2:17" s="442" customFormat="1" ht="15" customHeight="1" x14ac:dyDescent="0.15">
      <c r="B100" s="1001" t="s">
        <v>904</v>
      </c>
      <c r="C100" s="1002"/>
      <c r="D100" s="1002"/>
      <c r="E100" s="1002"/>
      <c r="F100" s="1002"/>
      <c r="G100" s="1002"/>
      <c r="H100" s="1002"/>
      <c r="I100" s="1002"/>
      <c r="J100" s="1003"/>
      <c r="K100" s="465"/>
      <c r="L100" s="465"/>
      <c r="M100" s="465"/>
      <c r="N100" s="465"/>
      <c r="O100" s="465"/>
      <c r="P100" s="465"/>
      <c r="Q100" s="628"/>
    </row>
    <row r="101" spans="2:17" s="442" customFormat="1" x14ac:dyDescent="0.15">
      <c r="B101" s="1001" t="s">
        <v>905</v>
      </c>
      <c r="C101" s="1002"/>
      <c r="D101" s="1002"/>
      <c r="E101" s="1002"/>
      <c r="F101" s="1002"/>
      <c r="G101" s="1002"/>
      <c r="H101" s="1002"/>
      <c r="I101" s="1002"/>
      <c r="J101" s="1003"/>
      <c r="K101" s="468"/>
      <c r="L101" s="468"/>
      <c r="M101" s="468"/>
      <c r="N101" s="468"/>
      <c r="O101" s="468"/>
      <c r="P101" s="468"/>
      <c r="Q101" s="628"/>
    </row>
    <row r="102" spans="2:17" s="442" customFormat="1" x14ac:dyDescent="0.15">
      <c r="B102" s="1001" t="s">
        <v>906</v>
      </c>
      <c r="C102" s="1002"/>
      <c r="D102" s="1002"/>
      <c r="E102" s="1002"/>
      <c r="F102" s="1002"/>
      <c r="G102" s="1002"/>
      <c r="H102" s="1002"/>
      <c r="I102" s="1002"/>
      <c r="J102" s="1003"/>
      <c r="K102" s="469"/>
      <c r="L102" s="469"/>
      <c r="M102" s="469"/>
      <c r="N102" s="469"/>
      <c r="O102" s="469"/>
      <c r="P102" s="469"/>
      <c r="Q102" s="628"/>
    </row>
    <row r="103" spans="2:17" s="485" customFormat="1" ht="15" customHeight="1" x14ac:dyDescent="0.15">
      <c r="B103" s="1147" t="s">
        <v>907</v>
      </c>
      <c r="C103" s="1148"/>
      <c r="D103" s="1148"/>
      <c r="E103" s="1148"/>
      <c r="F103" s="1148"/>
      <c r="G103" s="1148"/>
      <c r="H103" s="1148"/>
      <c r="I103" s="1148"/>
      <c r="J103" s="1149"/>
      <c r="K103" s="1090" t="s">
        <v>897</v>
      </c>
      <c r="L103" s="1090"/>
      <c r="M103" s="1090"/>
      <c r="N103" s="1090" t="s">
        <v>897</v>
      </c>
      <c r="O103" s="1090"/>
      <c r="P103" s="1090"/>
    </row>
  </sheetData>
  <sheetProtection algorithmName="SHA-512" hashValue="J36nLx5EfzvTjeCXi2oQGRg34XQtzQ1LGE9YRReN6InbKqQ2kIqx9mOxTqEy4TAEho86OwGlnazXHTNmb/m06g==" saltValue="X+IQ2sK5OYM5cBy5GsMyUQ==" spinCount="100000" sheet="1" objects="1" scenarios="1"/>
  <mergeCells count="111"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K89:M89"/>
    <mergeCell ref="N89:P89"/>
    <mergeCell ref="C78:H78"/>
    <mergeCell ref="C79:H79"/>
    <mergeCell ref="C80:H80"/>
    <mergeCell ref="C81:J81"/>
    <mergeCell ref="B82:J82"/>
    <mergeCell ref="Q5:Q7"/>
    <mergeCell ref="B83:J83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59:J59"/>
    <mergeCell ref="C60:G60"/>
    <mergeCell ref="B74:J74"/>
    <mergeCell ref="B75:J75"/>
    <mergeCell ref="K75:M75"/>
    <mergeCell ref="B50:J50"/>
    <mergeCell ref="B52:J52"/>
    <mergeCell ref="B53:J53"/>
    <mergeCell ref="B54:J54"/>
    <mergeCell ref="B55:J55"/>
    <mergeCell ref="B56:J56"/>
    <mergeCell ref="B57:J57"/>
    <mergeCell ref="B73:J73"/>
    <mergeCell ref="B51:J51"/>
    <mergeCell ref="B68:J68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</mergeCells>
  <conditionalFormatting sqref="C8:G47">
    <cfRule type="expression" dxfId="71" priority="1">
      <formula>OR(AND(C8&lt;&gt;"",Q8=""),AND(COUNT(K8:P8)&gt;0,COUNT(K8:P8)&lt;3))</formula>
    </cfRule>
  </conditionalFormatting>
  <dataValidations disablePrompts="1" count="1">
    <dataValidation type="list" allowBlank="1" showInputMessage="1" showErrorMessage="1" sqref="Q8:Q47" xr:uid="{00000000-0002-0000-27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6">
    <tabColor theme="4"/>
  </sheetPr>
  <dimension ref="B2:Z87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13.6640625" style="362" customWidth="1"/>
    <col min="11" max="11" width="17.6640625" style="362" customWidth="1"/>
    <col min="12" max="12" width="16.83203125" style="362" bestFit="1" customWidth="1"/>
    <col min="13" max="13" width="14.6640625" style="362" customWidth="1"/>
    <col min="14" max="14" width="16.83203125" style="362" bestFit="1" customWidth="1"/>
    <col min="15" max="16" width="3.6640625" style="362" customWidth="1"/>
    <col min="17" max="17" width="14.1640625" style="362" customWidth="1"/>
    <col min="18" max="21" width="10.6640625" style="362" customWidth="1"/>
    <col min="22" max="22" width="11.6640625" style="362" customWidth="1"/>
    <col min="23" max="23" width="10.6640625" style="362" customWidth="1"/>
    <col min="24" max="24" width="18.6640625" style="362" customWidth="1"/>
    <col min="25" max="25" width="16.83203125" style="371" bestFit="1" customWidth="1"/>
    <col min="26" max="16384" width="9.1640625" style="362"/>
  </cols>
  <sheetData>
    <row r="2" spans="2:26" ht="22.5" customHeight="1" x14ac:dyDescent="0.2">
      <c r="B2" s="1057" t="s">
        <v>947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  <c r="P2" s="1057" t="str">
        <f>B2</f>
        <v>CUSTOS - EQUIPAMENTOS HOSPITALARES (ORIGEM DOS RECURSOS)</v>
      </c>
      <c r="Q2" s="1058"/>
      <c r="R2" s="1058"/>
      <c r="S2" s="1058"/>
      <c r="T2" s="1058"/>
      <c r="U2" s="1058"/>
      <c r="V2" s="1058"/>
      <c r="W2" s="1058"/>
      <c r="X2" s="1068"/>
      <c r="Y2" s="372"/>
      <c r="Z2" s="369"/>
    </row>
    <row r="3" spans="2:26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  <c r="P3" s="1069" t="s">
        <v>688</v>
      </c>
      <c r="Q3" s="1070"/>
      <c r="R3" s="1070"/>
      <c r="S3" s="1070"/>
      <c r="T3" s="1070"/>
      <c r="U3" s="1070"/>
      <c r="V3" s="1070"/>
      <c r="W3" s="1070"/>
      <c r="X3" s="1071"/>
    </row>
    <row r="4" spans="2:26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  <c r="P4" s="1072"/>
      <c r="Q4" s="1073"/>
      <c r="R4" s="1073"/>
      <c r="S4" s="1073"/>
      <c r="T4" s="1073"/>
      <c r="U4" s="1073"/>
      <c r="V4" s="1073"/>
      <c r="W4" s="1073"/>
      <c r="X4" s="1074"/>
    </row>
    <row r="5" spans="2:26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55"/>
      <c r="P5" s="317"/>
      <c r="Q5" s="318"/>
      <c r="R5" s="318"/>
      <c r="S5" s="318"/>
      <c r="T5" s="318"/>
      <c r="U5" s="318"/>
      <c r="V5" s="318"/>
      <c r="W5" s="318"/>
      <c r="X5" s="319"/>
    </row>
    <row r="6" spans="2:26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1"/>
      <c r="P6" s="1139" t="s">
        <v>276</v>
      </c>
      <c r="Q6" s="1140"/>
      <c r="R6" s="1140"/>
      <c r="S6" s="1140"/>
      <c r="T6" s="1140"/>
      <c r="U6" s="1140"/>
      <c r="V6" s="1140"/>
      <c r="W6" s="1140"/>
      <c r="X6" s="1141"/>
    </row>
    <row r="7" spans="2:26" ht="16" x14ac:dyDescent="0.2">
      <c r="B7" s="1154" t="s">
        <v>277</v>
      </c>
      <c r="C7" s="1154"/>
      <c r="D7" s="1154"/>
      <c r="E7" s="1171"/>
      <c r="F7" s="1171"/>
      <c r="G7" s="1171"/>
      <c r="H7" s="290" t="s">
        <v>278</v>
      </c>
      <c r="I7" s="290" t="s">
        <v>16</v>
      </c>
      <c r="J7" s="290" t="s">
        <v>232</v>
      </c>
      <c r="K7" s="159" t="s">
        <v>279</v>
      </c>
      <c r="L7" s="290" t="s">
        <v>781</v>
      </c>
      <c r="M7" s="118" t="s">
        <v>233</v>
      </c>
      <c r="N7" s="118" t="s">
        <v>234</v>
      </c>
      <c r="P7" s="1154" t="str">
        <f>B7</f>
        <v>Materiais e equipamentos</v>
      </c>
      <c r="Q7" s="1154"/>
      <c r="R7" s="1154"/>
      <c r="S7" s="1171"/>
      <c r="T7" s="1171"/>
      <c r="U7" s="1171"/>
      <c r="V7" s="290" t="s">
        <v>278</v>
      </c>
      <c r="W7" s="159" t="s">
        <v>280</v>
      </c>
      <c r="X7" s="159" t="s">
        <v>281</v>
      </c>
      <c r="Y7" s="159" t="s">
        <v>1317</v>
      </c>
    </row>
    <row r="8" spans="2:26" ht="15" customHeight="1" outlineLevel="1" x14ac:dyDescent="0.2">
      <c r="B8" s="160">
        <v>1</v>
      </c>
      <c r="C8" s="1206" t="str">
        <f>IF(ISBLANK('HospCusto (ORÇ)'!C8)," ",'HospCusto (ORÇ)'!C8)</f>
        <v xml:space="preserve"> </v>
      </c>
      <c r="D8" s="1206"/>
      <c r="E8" s="1206"/>
      <c r="F8" s="1206"/>
      <c r="G8" s="1143"/>
      <c r="H8" s="491">
        <f>'HospCusto (ORÇ)'!H8</f>
        <v>0</v>
      </c>
      <c r="I8" s="493">
        <f>'HospCusto (ORÇ)'!I8</f>
        <v>0</v>
      </c>
      <c r="J8" s="122">
        <f>'HospCusto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1" t="str">
        <f>IF(OR(C8=0,C8=""),"",C8)</f>
        <v xml:space="preserve"> </v>
      </c>
      <c r="R8" s="1161"/>
      <c r="S8" s="1161"/>
      <c r="T8" s="1161"/>
      <c r="U8" s="1162"/>
      <c r="V8" s="161">
        <f>IF(H8="",0,H8)</f>
        <v>0</v>
      </c>
      <c r="W8" s="314">
        <f t="shared" ref="W8:W18" si="0">IF(OR(V8="",V8=0),0,(Desc*((1+Desc)^V8))/(((1+Desc)^V8)-1))</f>
        <v>0</v>
      </c>
      <c r="X8" s="315">
        <f>IF(AND(K8&gt;0,'Custo Contábil'!$D$7&gt;0),ROUND(K8*($K$86/$K$49)*W8,2),0)</f>
        <v>0</v>
      </c>
      <c r="Y8" s="706">
        <f>'HospCusto (ORÇ)'!Q8</f>
        <v>0</v>
      </c>
    </row>
    <row r="9" spans="2:26" ht="15" customHeight="1" outlineLevel="1" x14ac:dyDescent="0.2">
      <c r="B9" s="162">
        <v>2</v>
      </c>
      <c r="C9" s="1206" t="str">
        <f>IF(ISBLANK('HospCusto (ORÇ)'!C9)," ",'HospCusto (ORÇ)'!C9)</f>
        <v xml:space="preserve"> </v>
      </c>
      <c r="D9" s="1206"/>
      <c r="E9" s="1206"/>
      <c r="F9" s="1206"/>
      <c r="G9" s="1143"/>
      <c r="H9" s="491">
        <f>'HospCusto (ORÇ)'!H9</f>
        <v>0</v>
      </c>
      <c r="I9" s="493">
        <f>'HospCusto (ORÇ)'!I9</f>
        <v>0</v>
      </c>
      <c r="J9" s="122">
        <f>'HospCusto (ORÇ)'!J9</f>
        <v>0</v>
      </c>
      <c r="K9" s="313">
        <f t="shared" ref="K9:K48" si="1">I9*J9</f>
        <v>0</v>
      </c>
      <c r="L9" s="313">
        <f t="shared" ref="L9:L48" si="2">K9-M9-N9</f>
        <v>0</v>
      </c>
      <c r="M9" s="312"/>
      <c r="N9" s="312"/>
      <c r="P9" s="160">
        <f t="shared" ref="P9:P47" si="3">B9</f>
        <v>2</v>
      </c>
      <c r="Q9" s="1161" t="str">
        <f t="shared" ref="Q9:Q47" si="4">IF(OR(C9=0,C9=""),"",C9)</f>
        <v xml:space="preserve"> </v>
      </c>
      <c r="R9" s="1161"/>
      <c r="S9" s="1161"/>
      <c r="T9" s="1161"/>
      <c r="U9" s="1162"/>
      <c r="V9" s="161">
        <f t="shared" ref="V9:V47" si="5">IF(H9="",0,H9)</f>
        <v>0</v>
      </c>
      <c r="W9" s="314">
        <f t="shared" si="0"/>
        <v>0</v>
      </c>
      <c r="X9" s="315">
        <f>IF(AND(K9&gt;0,'Custo Contábil'!$D$7&gt;0),ROUND(K9*($K$86/$K$49)*W9,2),0)</f>
        <v>0</v>
      </c>
      <c r="Y9" s="706">
        <f>'HospCusto (ORÇ)'!Q9</f>
        <v>0</v>
      </c>
    </row>
    <row r="10" spans="2:26" ht="15" customHeight="1" outlineLevel="1" x14ac:dyDescent="0.2">
      <c r="B10" s="160">
        <v>3</v>
      </c>
      <c r="C10" s="1206" t="str">
        <f>IF(ISBLANK('HospCusto (ORÇ)'!C10)," ",'HospCusto (ORÇ)'!C10)</f>
        <v xml:space="preserve"> </v>
      </c>
      <c r="D10" s="1206"/>
      <c r="E10" s="1206"/>
      <c r="F10" s="1206"/>
      <c r="G10" s="1143"/>
      <c r="H10" s="491">
        <f>'HospCusto (ORÇ)'!H10</f>
        <v>0</v>
      </c>
      <c r="I10" s="493">
        <f>'HospCusto (ORÇ)'!I10</f>
        <v>0</v>
      </c>
      <c r="J10" s="122">
        <f>'HospCusto (ORÇ)'!J10</f>
        <v>0</v>
      </c>
      <c r="K10" s="313">
        <f t="shared" si="1"/>
        <v>0</v>
      </c>
      <c r="L10" s="313">
        <f t="shared" si="2"/>
        <v>0</v>
      </c>
      <c r="M10" s="312"/>
      <c r="N10" s="312"/>
      <c r="P10" s="160">
        <f t="shared" si="3"/>
        <v>3</v>
      </c>
      <c r="Q10" s="1161" t="str">
        <f t="shared" si="4"/>
        <v xml:space="preserve"> </v>
      </c>
      <c r="R10" s="1161"/>
      <c r="S10" s="1161"/>
      <c r="T10" s="1161"/>
      <c r="U10" s="1162"/>
      <c r="V10" s="161">
        <f t="shared" si="5"/>
        <v>0</v>
      </c>
      <c r="W10" s="314">
        <f t="shared" si="0"/>
        <v>0</v>
      </c>
      <c r="X10" s="315">
        <f>IF(AND(K10&gt;0,'Custo Contábil'!$D$7&gt;0),ROUND(K10*($K$86/$K$49)*W10,2),0)</f>
        <v>0</v>
      </c>
      <c r="Y10" s="706">
        <f>'HospCusto (ORÇ)'!Q10</f>
        <v>0</v>
      </c>
    </row>
    <row r="11" spans="2:26" ht="15" customHeight="1" outlineLevel="1" x14ac:dyDescent="0.2">
      <c r="B11" s="162">
        <v>4</v>
      </c>
      <c r="C11" s="1206" t="str">
        <f>IF(ISBLANK('HospCusto (ORÇ)'!C11)," ",'HospCusto (ORÇ)'!C11)</f>
        <v xml:space="preserve"> </v>
      </c>
      <c r="D11" s="1206"/>
      <c r="E11" s="1206"/>
      <c r="F11" s="1206"/>
      <c r="G11" s="1143"/>
      <c r="H11" s="491">
        <f>'HospCusto (ORÇ)'!H11</f>
        <v>0</v>
      </c>
      <c r="I11" s="493">
        <f>'HospCusto (ORÇ)'!I11</f>
        <v>0</v>
      </c>
      <c r="J11" s="122">
        <f>'HospCusto (ORÇ)'!J11</f>
        <v>0</v>
      </c>
      <c r="K11" s="313">
        <f t="shared" si="1"/>
        <v>0</v>
      </c>
      <c r="L11" s="313">
        <f t="shared" si="2"/>
        <v>0</v>
      </c>
      <c r="M11" s="312"/>
      <c r="N11" s="312"/>
      <c r="P11" s="160">
        <f t="shared" si="3"/>
        <v>4</v>
      </c>
      <c r="Q11" s="1161" t="str">
        <f t="shared" si="4"/>
        <v xml:space="preserve"> </v>
      </c>
      <c r="R11" s="1161"/>
      <c r="S11" s="1161"/>
      <c r="T11" s="1161"/>
      <c r="U11" s="1162"/>
      <c r="V11" s="161">
        <f t="shared" si="5"/>
        <v>0</v>
      </c>
      <c r="W11" s="314">
        <f t="shared" si="0"/>
        <v>0</v>
      </c>
      <c r="X11" s="315">
        <f>IF(AND(K11&gt;0,'Custo Contábil'!$D$7&gt;0),ROUND(K11*($K$86/$K$49)*W11,2),0)</f>
        <v>0</v>
      </c>
      <c r="Y11" s="706">
        <f>'HospCusto (ORÇ)'!Q11</f>
        <v>0</v>
      </c>
    </row>
    <row r="12" spans="2:26" ht="15" customHeight="1" outlineLevel="1" x14ac:dyDescent="0.2">
      <c r="B12" s="160">
        <v>5</v>
      </c>
      <c r="C12" s="1206" t="str">
        <f>IF(ISBLANK('HospCusto (ORÇ)'!C12)," ",'HospCusto (ORÇ)'!C12)</f>
        <v xml:space="preserve"> </v>
      </c>
      <c r="D12" s="1206"/>
      <c r="E12" s="1206"/>
      <c r="F12" s="1206"/>
      <c r="G12" s="1143"/>
      <c r="H12" s="491">
        <f>'HospCusto (ORÇ)'!H12</f>
        <v>0</v>
      </c>
      <c r="I12" s="493">
        <f>'HospCusto (ORÇ)'!I12</f>
        <v>0</v>
      </c>
      <c r="J12" s="122">
        <f>'HospCusto (ORÇ)'!J12</f>
        <v>0</v>
      </c>
      <c r="K12" s="313">
        <f t="shared" si="1"/>
        <v>0</v>
      </c>
      <c r="L12" s="313">
        <f t="shared" si="2"/>
        <v>0</v>
      </c>
      <c r="M12" s="312"/>
      <c r="N12" s="312"/>
      <c r="P12" s="160">
        <f t="shared" si="3"/>
        <v>5</v>
      </c>
      <c r="Q12" s="1161" t="str">
        <f t="shared" si="4"/>
        <v xml:space="preserve"> </v>
      </c>
      <c r="R12" s="1161"/>
      <c r="S12" s="1161"/>
      <c r="T12" s="1161"/>
      <c r="U12" s="1162"/>
      <c r="V12" s="161">
        <f t="shared" si="5"/>
        <v>0</v>
      </c>
      <c r="W12" s="314">
        <f t="shared" si="0"/>
        <v>0</v>
      </c>
      <c r="X12" s="315">
        <f>IF(AND(K12&gt;0,'Custo Contábil'!$D$7&gt;0),ROUND(K12*($K$86/$K$49)*W12,2),0)</f>
        <v>0</v>
      </c>
      <c r="Y12" s="706">
        <f>'HospCusto (ORÇ)'!Q12</f>
        <v>0</v>
      </c>
    </row>
    <row r="13" spans="2:26" ht="15" customHeight="1" outlineLevel="1" x14ac:dyDescent="0.2">
      <c r="B13" s="162">
        <v>6</v>
      </c>
      <c r="C13" s="1206" t="str">
        <f>IF(ISBLANK('HospCusto (ORÇ)'!C13)," ",'HospCusto (ORÇ)'!C13)</f>
        <v xml:space="preserve"> </v>
      </c>
      <c r="D13" s="1206"/>
      <c r="E13" s="1206"/>
      <c r="F13" s="1206"/>
      <c r="G13" s="1143"/>
      <c r="H13" s="491">
        <f>'HospCusto (ORÇ)'!H13</f>
        <v>0</v>
      </c>
      <c r="I13" s="493">
        <f>'HospCusto (ORÇ)'!I13</f>
        <v>0</v>
      </c>
      <c r="J13" s="122">
        <f>'HospCusto (ORÇ)'!J13</f>
        <v>0</v>
      </c>
      <c r="K13" s="313">
        <f t="shared" si="1"/>
        <v>0</v>
      </c>
      <c r="L13" s="313">
        <f t="shared" si="2"/>
        <v>0</v>
      </c>
      <c r="M13" s="312"/>
      <c r="N13" s="312"/>
      <c r="P13" s="160">
        <f t="shared" si="3"/>
        <v>6</v>
      </c>
      <c r="Q13" s="1161" t="str">
        <f t="shared" si="4"/>
        <v xml:space="preserve"> </v>
      </c>
      <c r="R13" s="1161"/>
      <c r="S13" s="1161"/>
      <c r="T13" s="1161"/>
      <c r="U13" s="1162"/>
      <c r="V13" s="161">
        <f t="shared" si="5"/>
        <v>0</v>
      </c>
      <c r="W13" s="314">
        <f t="shared" si="0"/>
        <v>0</v>
      </c>
      <c r="X13" s="315">
        <f>IF(AND(K13&gt;0,'Custo Contábil'!$D$7&gt;0),ROUND(K13*($K$86/$K$49)*W13,2),0)</f>
        <v>0</v>
      </c>
      <c r="Y13" s="706">
        <f>'HospCusto (ORÇ)'!Q13</f>
        <v>0</v>
      </c>
    </row>
    <row r="14" spans="2:26" ht="15" customHeight="1" outlineLevel="1" x14ac:dyDescent="0.2">
      <c r="B14" s="160">
        <v>7</v>
      </c>
      <c r="C14" s="1206" t="str">
        <f>IF(ISBLANK('HospCusto (ORÇ)'!C14)," ",'HospCusto (ORÇ)'!C14)</f>
        <v xml:space="preserve"> </v>
      </c>
      <c r="D14" s="1206"/>
      <c r="E14" s="1206"/>
      <c r="F14" s="1206"/>
      <c r="G14" s="1143"/>
      <c r="H14" s="491">
        <f>'HospCusto (ORÇ)'!H14</f>
        <v>0</v>
      </c>
      <c r="I14" s="493">
        <f>'HospCusto (ORÇ)'!I14</f>
        <v>0</v>
      </c>
      <c r="J14" s="122">
        <f>'HospCusto (ORÇ)'!J14</f>
        <v>0</v>
      </c>
      <c r="K14" s="313">
        <f t="shared" si="1"/>
        <v>0</v>
      </c>
      <c r="L14" s="313">
        <f t="shared" si="2"/>
        <v>0</v>
      </c>
      <c r="M14" s="312"/>
      <c r="N14" s="312"/>
      <c r="P14" s="160">
        <f t="shared" si="3"/>
        <v>7</v>
      </c>
      <c r="Q14" s="1161" t="str">
        <f t="shared" si="4"/>
        <v xml:space="preserve"> </v>
      </c>
      <c r="R14" s="1161"/>
      <c r="S14" s="1161"/>
      <c r="T14" s="1161"/>
      <c r="U14" s="1162"/>
      <c r="V14" s="161">
        <f t="shared" si="5"/>
        <v>0</v>
      </c>
      <c r="W14" s="314">
        <f t="shared" si="0"/>
        <v>0</v>
      </c>
      <c r="X14" s="315">
        <f>IF(AND(K14&gt;0,'Custo Contábil'!$D$7&gt;0),ROUND(K14*($K$86/$K$49)*W14,2),0)</f>
        <v>0</v>
      </c>
      <c r="Y14" s="706">
        <f>'HospCusto (ORÇ)'!Q14</f>
        <v>0</v>
      </c>
    </row>
    <row r="15" spans="2:26" ht="15" customHeight="1" outlineLevel="1" x14ac:dyDescent="0.2">
      <c r="B15" s="162">
        <v>8</v>
      </c>
      <c r="C15" s="1206" t="str">
        <f>IF(ISBLANK('HospCusto (ORÇ)'!C15)," ",'HospCusto (ORÇ)'!C15)</f>
        <v xml:space="preserve"> </v>
      </c>
      <c r="D15" s="1206"/>
      <c r="E15" s="1206"/>
      <c r="F15" s="1206"/>
      <c r="G15" s="1143"/>
      <c r="H15" s="491" t="str">
        <f>'HospCusto (ORÇ)'!H15</f>
        <v xml:space="preserve"> </v>
      </c>
      <c r="I15" s="493">
        <f>'HospCusto (ORÇ)'!I15</f>
        <v>0</v>
      </c>
      <c r="J15" s="122">
        <f>'HospCusto (ORÇ)'!J15</f>
        <v>0</v>
      </c>
      <c r="K15" s="313">
        <f t="shared" si="1"/>
        <v>0</v>
      </c>
      <c r="L15" s="313">
        <f t="shared" si="2"/>
        <v>0</v>
      </c>
      <c r="M15" s="312"/>
      <c r="N15" s="312"/>
      <c r="P15" s="160">
        <f t="shared" si="3"/>
        <v>8</v>
      </c>
      <c r="Q15" s="1161" t="str">
        <f t="shared" si="4"/>
        <v xml:space="preserve"> </v>
      </c>
      <c r="R15" s="1161"/>
      <c r="S15" s="1161"/>
      <c r="T15" s="1161"/>
      <c r="U15" s="1162"/>
      <c r="V15" s="161" t="str">
        <f t="shared" si="5"/>
        <v xml:space="preserve"> </v>
      </c>
      <c r="W15" s="314" t="e">
        <f t="shared" si="0"/>
        <v>#VALUE!</v>
      </c>
      <c r="X15" s="315">
        <f>IF(AND(K15&gt;0,'Custo Contábil'!$D$7&gt;0),ROUND(K15*($K$86/$K$49)*W15,2),0)</f>
        <v>0</v>
      </c>
      <c r="Y15" s="706">
        <f>'HospCusto (ORÇ)'!Q15</f>
        <v>0</v>
      </c>
    </row>
    <row r="16" spans="2:26" ht="15" customHeight="1" outlineLevel="1" x14ac:dyDescent="0.2">
      <c r="B16" s="160">
        <v>9</v>
      </c>
      <c r="C16" s="1206" t="str">
        <f>IF(ISBLANK('HospCusto (ORÇ)'!C16)," ",'HospCusto (ORÇ)'!C16)</f>
        <v xml:space="preserve"> </v>
      </c>
      <c r="D16" s="1206"/>
      <c r="E16" s="1206"/>
      <c r="F16" s="1206"/>
      <c r="G16" s="1143"/>
      <c r="H16" s="491">
        <f>'HospCusto (ORÇ)'!H16</f>
        <v>0</v>
      </c>
      <c r="I16" s="493">
        <f>'HospCusto (ORÇ)'!I16</f>
        <v>0</v>
      </c>
      <c r="J16" s="122">
        <f>'HospCusto (ORÇ)'!J16</f>
        <v>0</v>
      </c>
      <c r="K16" s="313">
        <f t="shared" si="1"/>
        <v>0</v>
      </c>
      <c r="L16" s="313">
        <f t="shared" si="2"/>
        <v>0</v>
      </c>
      <c r="M16" s="312"/>
      <c r="N16" s="312"/>
      <c r="P16" s="160">
        <f t="shared" si="3"/>
        <v>9</v>
      </c>
      <c r="Q16" s="1161" t="str">
        <f t="shared" si="4"/>
        <v xml:space="preserve"> </v>
      </c>
      <c r="R16" s="1161"/>
      <c r="S16" s="1161"/>
      <c r="T16" s="1161"/>
      <c r="U16" s="1162"/>
      <c r="V16" s="161">
        <f t="shared" si="5"/>
        <v>0</v>
      </c>
      <c r="W16" s="314">
        <f t="shared" si="0"/>
        <v>0</v>
      </c>
      <c r="X16" s="315">
        <f>IF(AND(K16&gt;0,'Custo Contábil'!$D$7&gt;0),ROUND(K16*($K$86/$K$49)*W16,2),0)</f>
        <v>0</v>
      </c>
      <c r="Y16" s="706">
        <f>'HospCusto (ORÇ)'!Q16</f>
        <v>0</v>
      </c>
    </row>
    <row r="17" spans="2:25" outlineLevel="1" x14ac:dyDescent="0.2">
      <c r="B17" s="162">
        <v>10</v>
      </c>
      <c r="C17" s="1206" t="str">
        <f>IF(ISBLANK('HospCusto (ORÇ)'!C17)," ",'HospCusto (ORÇ)'!C17)</f>
        <v xml:space="preserve"> </v>
      </c>
      <c r="D17" s="1206"/>
      <c r="E17" s="1206"/>
      <c r="F17" s="1206"/>
      <c r="G17" s="1143"/>
      <c r="H17" s="491">
        <f>'HospCusto (ORÇ)'!H17</f>
        <v>0</v>
      </c>
      <c r="I17" s="493">
        <f>'HospCusto (ORÇ)'!I17</f>
        <v>0</v>
      </c>
      <c r="J17" s="122">
        <f>'HospCusto (ORÇ)'!J17</f>
        <v>0</v>
      </c>
      <c r="K17" s="313">
        <f>I17*J17</f>
        <v>0</v>
      </c>
      <c r="L17" s="313">
        <f t="shared" si="2"/>
        <v>0</v>
      </c>
      <c r="M17" s="312"/>
      <c r="N17" s="312"/>
      <c r="P17" s="160">
        <f t="shared" si="3"/>
        <v>10</v>
      </c>
      <c r="Q17" s="1161" t="str">
        <f t="shared" si="4"/>
        <v xml:space="preserve"> </v>
      </c>
      <c r="R17" s="1161"/>
      <c r="S17" s="1161"/>
      <c r="T17" s="1161"/>
      <c r="U17" s="1162"/>
      <c r="V17" s="161">
        <f t="shared" si="5"/>
        <v>0</v>
      </c>
      <c r="W17" s="314">
        <f t="shared" si="0"/>
        <v>0</v>
      </c>
      <c r="X17" s="315">
        <f>IF(AND(K17&gt;0,'Custo Contábil'!$D$7&gt;0),ROUND(K17*($K$86/$K$49)*W17,2),0)</f>
        <v>0</v>
      </c>
      <c r="Y17" s="706">
        <f>'HospCusto (ORÇ)'!Q17</f>
        <v>0</v>
      </c>
    </row>
    <row r="18" spans="2:25" outlineLevel="1" x14ac:dyDescent="0.2">
      <c r="B18" s="160">
        <v>11</v>
      </c>
      <c r="C18" s="1206" t="str">
        <f>IF(ISBLANK('HospCusto (ORÇ)'!C18)," ",'HospCusto (ORÇ)'!C18)</f>
        <v xml:space="preserve"> </v>
      </c>
      <c r="D18" s="1206"/>
      <c r="E18" s="1206"/>
      <c r="F18" s="1206"/>
      <c r="G18" s="1143"/>
      <c r="H18" s="491">
        <f>'HospCusto (ORÇ)'!H18</f>
        <v>0</v>
      </c>
      <c r="I18" s="493">
        <f>'HospCusto (ORÇ)'!I18</f>
        <v>0</v>
      </c>
      <c r="J18" s="122">
        <f>'HospCusto (ORÇ)'!J18</f>
        <v>0</v>
      </c>
      <c r="K18" s="313">
        <f>I18*J18</f>
        <v>0</v>
      </c>
      <c r="L18" s="313">
        <f t="shared" si="2"/>
        <v>0</v>
      </c>
      <c r="M18" s="312"/>
      <c r="N18" s="312"/>
      <c r="P18" s="160">
        <f t="shared" si="3"/>
        <v>11</v>
      </c>
      <c r="Q18" s="1161" t="str">
        <f t="shared" si="4"/>
        <v xml:space="preserve"> </v>
      </c>
      <c r="R18" s="1161"/>
      <c r="S18" s="1161"/>
      <c r="T18" s="1161"/>
      <c r="U18" s="1162"/>
      <c r="V18" s="161">
        <f t="shared" si="5"/>
        <v>0</v>
      </c>
      <c r="W18" s="314">
        <f t="shared" si="0"/>
        <v>0</v>
      </c>
      <c r="X18" s="315">
        <f>IF(AND(K18&gt;0,'Custo Contábil'!$D$7&gt;0),ROUND(K18*($K$86/$K$49)*W18,2),0)</f>
        <v>0</v>
      </c>
      <c r="Y18" s="706">
        <f>'HospCusto (ORÇ)'!Q18</f>
        <v>0</v>
      </c>
    </row>
    <row r="19" spans="2:25" outlineLevel="1" x14ac:dyDescent="0.2">
      <c r="B19" s="162">
        <v>12</v>
      </c>
      <c r="C19" s="1206" t="str">
        <f>IF(ISBLANK('HospCusto (ORÇ)'!C19)," ",'HospCusto (ORÇ)'!C19)</f>
        <v xml:space="preserve"> </v>
      </c>
      <c r="D19" s="1206"/>
      <c r="E19" s="1206"/>
      <c r="F19" s="1206"/>
      <c r="G19" s="1143"/>
      <c r="H19" s="491">
        <f>'HospCusto (ORÇ)'!H19</f>
        <v>0</v>
      </c>
      <c r="I19" s="493">
        <f>'HospCusto (ORÇ)'!I19</f>
        <v>0</v>
      </c>
      <c r="J19" s="122">
        <f>'HospCusto (ORÇ)'!J19</f>
        <v>0</v>
      </c>
      <c r="K19" s="313">
        <f>I19*J19</f>
        <v>0</v>
      </c>
      <c r="L19" s="313">
        <f t="shared" si="2"/>
        <v>0</v>
      </c>
      <c r="M19" s="312"/>
      <c r="N19" s="312"/>
      <c r="P19" s="160">
        <f t="shared" si="3"/>
        <v>12</v>
      </c>
      <c r="Q19" s="1161" t="str">
        <f t="shared" si="4"/>
        <v xml:space="preserve"> </v>
      </c>
      <c r="R19" s="1161"/>
      <c r="S19" s="1161"/>
      <c r="T19" s="1161"/>
      <c r="U19" s="1162"/>
      <c r="V19" s="161">
        <f t="shared" si="5"/>
        <v>0</v>
      </c>
      <c r="W19" s="314">
        <f t="shared" ref="W19:W48" si="6">IF(OR(V19="",V19=0),0,(Desc*((1+Desc)^V19))/(((1+Desc)^V19)-1))</f>
        <v>0</v>
      </c>
      <c r="X19" s="315">
        <f>IF(AND(K19&gt;0,'Custo Contábil'!$D$7&gt;0),ROUND(K19*($K$86/$K$49)*W19,2),0)</f>
        <v>0</v>
      </c>
      <c r="Y19" s="706">
        <f>'HospCusto (ORÇ)'!Q19</f>
        <v>0</v>
      </c>
    </row>
    <row r="20" spans="2:25" outlineLevel="1" x14ac:dyDescent="0.2">
      <c r="B20" s="160">
        <v>13</v>
      </c>
      <c r="C20" s="1206" t="str">
        <f>IF(ISBLANK('HospCusto (ORÇ)'!C20)," ",'HospCusto (ORÇ)'!C20)</f>
        <v xml:space="preserve"> </v>
      </c>
      <c r="D20" s="1206"/>
      <c r="E20" s="1206"/>
      <c r="F20" s="1206"/>
      <c r="G20" s="1143"/>
      <c r="H20" s="491">
        <f>'HospCusto (ORÇ)'!H20</f>
        <v>0</v>
      </c>
      <c r="I20" s="493">
        <f>'HospCusto (ORÇ)'!I20</f>
        <v>0</v>
      </c>
      <c r="J20" s="122">
        <f>'HospCusto (ORÇ)'!J20</f>
        <v>0</v>
      </c>
      <c r="K20" s="313">
        <f t="shared" si="1"/>
        <v>0</v>
      </c>
      <c r="L20" s="313">
        <f t="shared" si="2"/>
        <v>0</v>
      </c>
      <c r="M20" s="312"/>
      <c r="N20" s="312"/>
      <c r="P20" s="160">
        <f t="shared" si="3"/>
        <v>13</v>
      </c>
      <c r="Q20" s="1161" t="str">
        <f t="shared" si="4"/>
        <v xml:space="preserve"> </v>
      </c>
      <c r="R20" s="1161"/>
      <c r="S20" s="1161"/>
      <c r="T20" s="1161"/>
      <c r="U20" s="1162"/>
      <c r="V20" s="161">
        <f t="shared" si="5"/>
        <v>0</v>
      </c>
      <c r="W20" s="314">
        <f t="shared" si="6"/>
        <v>0</v>
      </c>
      <c r="X20" s="315">
        <f>IF(AND(K20&gt;0,'Custo Contábil'!$D$7&gt;0),ROUND(K20*($K$86/$K$49)*W20,2),0)</f>
        <v>0</v>
      </c>
      <c r="Y20" s="706">
        <f>'HospCusto (ORÇ)'!Q20</f>
        <v>0</v>
      </c>
    </row>
    <row r="21" spans="2:25" outlineLevel="1" x14ac:dyDescent="0.2">
      <c r="B21" s="162">
        <v>14</v>
      </c>
      <c r="C21" s="1206" t="str">
        <f>IF(ISBLANK('HospCusto (ORÇ)'!C21)," ",'HospCusto (ORÇ)'!C21)</f>
        <v xml:space="preserve"> </v>
      </c>
      <c r="D21" s="1206"/>
      <c r="E21" s="1206"/>
      <c r="F21" s="1206"/>
      <c r="G21" s="1143"/>
      <c r="H21" s="491">
        <f>'HospCusto (ORÇ)'!H21</f>
        <v>0</v>
      </c>
      <c r="I21" s="493">
        <f>'HospCusto (ORÇ)'!I21</f>
        <v>0</v>
      </c>
      <c r="J21" s="122">
        <f>'HospCusto (ORÇ)'!J21</f>
        <v>0</v>
      </c>
      <c r="K21" s="313">
        <f t="shared" si="1"/>
        <v>0</v>
      </c>
      <c r="L21" s="313">
        <f t="shared" si="2"/>
        <v>0</v>
      </c>
      <c r="M21" s="312"/>
      <c r="N21" s="312"/>
      <c r="P21" s="160">
        <f t="shared" si="3"/>
        <v>14</v>
      </c>
      <c r="Q21" s="1161" t="str">
        <f t="shared" si="4"/>
        <v xml:space="preserve"> </v>
      </c>
      <c r="R21" s="1161"/>
      <c r="S21" s="1161"/>
      <c r="T21" s="1161"/>
      <c r="U21" s="1162"/>
      <c r="V21" s="161">
        <f t="shared" si="5"/>
        <v>0</v>
      </c>
      <c r="W21" s="314">
        <f t="shared" si="6"/>
        <v>0</v>
      </c>
      <c r="X21" s="315">
        <f>IF(AND(K21&gt;0,'Custo Contábil'!$D$7&gt;0),ROUND(K21*($K$86/$K$49)*W21,2),0)</f>
        <v>0</v>
      </c>
      <c r="Y21" s="706">
        <f>'HospCusto (ORÇ)'!Q21</f>
        <v>0</v>
      </c>
    </row>
    <row r="22" spans="2:25" outlineLevel="1" x14ac:dyDescent="0.2">
      <c r="B22" s="160">
        <v>15</v>
      </c>
      <c r="C22" s="1206" t="str">
        <f>IF(ISBLANK('HospCusto (ORÇ)'!C22)," ",'HospCusto (ORÇ)'!C22)</f>
        <v xml:space="preserve"> </v>
      </c>
      <c r="D22" s="1206"/>
      <c r="E22" s="1206"/>
      <c r="F22" s="1206"/>
      <c r="G22" s="1143"/>
      <c r="H22" s="491">
        <f>'HospCusto (ORÇ)'!H22</f>
        <v>0</v>
      </c>
      <c r="I22" s="493">
        <f>'HospCusto (ORÇ)'!I22</f>
        <v>0</v>
      </c>
      <c r="J22" s="122">
        <f>'HospCusto (ORÇ)'!J22</f>
        <v>0</v>
      </c>
      <c r="K22" s="313">
        <f t="shared" si="1"/>
        <v>0</v>
      </c>
      <c r="L22" s="313">
        <f t="shared" si="2"/>
        <v>0</v>
      </c>
      <c r="M22" s="312"/>
      <c r="N22" s="312"/>
      <c r="P22" s="160">
        <f t="shared" si="3"/>
        <v>15</v>
      </c>
      <c r="Q22" s="1161" t="str">
        <f t="shared" si="4"/>
        <v xml:space="preserve"> </v>
      </c>
      <c r="R22" s="1161"/>
      <c r="S22" s="1161"/>
      <c r="T22" s="1161"/>
      <c r="U22" s="1162"/>
      <c r="V22" s="161">
        <f t="shared" si="5"/>
        <v>0</v>
      </c>
      <c r="W22" s="314">
        <f t="shared" si="6"/>
        <v>0</v>
      </c>
      <c r="X22" s="315">
        <f>IF(AND(K22&gt;0,'Custo Contábil'!$D$7&gt;0),ROUND(K22*($K$86/$K$49)*W22,2),0)</f>
        <v>0</v>
      </c>
      <c r="Y22" s="706">
        <f>'HospCusto (ORÇ)'!Q22</f>
        <v>0</v>
      </c>
    </row>
    <row r="23" spans="2:25" outlineLevel="1" x14ac:dyDescent="0.2">
      <c r="B23" s="162">
        <v>16</v>
      </c>
      <c r="C23" s="1206" t="str">
        <f>IF(ISBLANK('HospCusto (ORÇ)'!C23)," ",'HospCusto (ORÇ)'!C23)</f>
        <v xml:space="preserve"> </v>
      </c>
      <c r="D23" s="1206"/>
      <c r="E23" s="1206"/>
      <c r="F23" s="1206"/>
      <c r="G23" s="1143"/>
      <c r="H23" s="491">
        <f>'HospCusto (ORÇ)'!H23</f>
        <v>0</v>
      </c>
      <c r="I23" s="493">
        <f>'HospCusto (ORÇ)'!I23</f>
        <v>0</v>
      </c>
      <c r="J23" s="122">
        <f>'HospCusto (ORÇ)'!J23</f>
        <v>0</v>
      </c>
      <c r="K23" s="313">
        <f t="shared" si="1"/>
        <v>0</v>
      </c>
      <c r="L23" s="313">
        <f t="shared" si="2"/>
        <v>0</v>
      </c>
      <c r="M23" s="312"/>
      <c r="N23" s="312"/>
      <c r="P23" s="160">
        <f t="shared" si="3"/>
        <v>16</v>
      </c>
      <c r="Q23" s="1161" t="str">
        <f t="shared" si="4"/>
        <v xml:space="preserve"> </v>
      </c>
      <c r="R23" s="1161"/>
      <c r="S23" s="1161"/>
      <c r="T23" s="1161"/>
      <c r="U23" s="1162"/>
      <c r="V23" s="161">
        <f t="shared" si="5"/>
        <v>0</v>
      </c>
      <c r="W23" s="314">
        <f t="shared" si="6"/>
        <v>0</v>
      </c>
      <c r="X23" s="315">
        <f>IF(AND(K23&gt;0,'Custo Contábil'!$D$7&gt;0),ROUND(K23*($K$86/$K$49)*W23,2),0)</f>
        <v>0</v>
      </c>
      <c r="Y23" s="706">
        <f>'HospCusto (ORÇ)'!Q23</f>
        <v>0</v>
      </c>
    </row>
    <row r="24" spans="2:25" outlineLevel="1" x14ac:dyDescent="0.2">
      <c r="B24" s="160">
        <v>17</v>
      </c>
      <c r="C24" s="1206" t="str">
        <f>IF(ISBLANK('HospCusto (ORÇ)'!C24)," ",'HospCusto (ORÇ)'!C24)</f>
        <v xml:space="preserve"> </v>
      </c>
      <c r="D24" s="1206"/>
      <c r="E24" s="1206"/>
      <c r="F24" s="1206"/>
      <c r="G24" s="1143"/>
      <c r="H24" s="491">
        <f>'HospCusto (ORÇ)'!H24</f>
        <v>0</v>
      </c>
      <c r="I24" s="493">
        <f>'HospCusto (ORÇ)'!I24</f>
        <v>0</v>
      </c>
      <c r="J24" s="122">
        <f>'HospCusto (ORÇ)'!J24</f>
        <v>0</v>
      </c>
      <c r="K24" s="313">
        <f t="shared" si="1"/>
        <v>0</v>
      </c>
      <c r="L24" s="313">
        <f t="shared" si="2"/>
        <v>0</v>
      </c>
      <c r="M24" s="312"/>
      <c r="N24" s="312"/>
      <c r="P24" s="160">
        <f t="shared" si="3"/>
        <v>17</v>
      </c>
      <c r="Q24" s="1161" t="str">
        <f t="shared" si="4"/>
        <v xml:space="preserve"> </v>
      </c>
      <c r="R24" s="1161"/>
      <c r="S24" s="1161"/>
      <c r="T24" s="1161"/>
      <c r="U24" s="1162"/>
      <c r="V24" s="161">
        <f t="shared" si="5"/>
        <v>0</v>
      </c>
      <c r="W24" s="314">
        <f t="shared" si="6"/>
        <v>0</v>
      </c>
      <c r="X24" s="315">
        <f>IF(AND(K24&gt;0,'Custo Contábil'!$D$7&gt;0),ROUND(K24*($K$86/$K$49)*W24,2),0)</f>
        <v>0</v>
      </c>
      <c r="Y24" s="706">
        <f>'HospCusto (ORÇ)'!Q24</f>
        <v>0</v>
      </c>
    </row>
    <row r="25" spans="2:25" outlineLevel="1" x14ac:dyDescent="0.2">
      <c r="B25" s="162">
        <v>18</v>
      </c>
      <c r="C25" s="1206" t="str">
        <f>IF(ISBLANK('HospCusto (ORÇ)'!C25)," ",'HospCusto (ORÇ)'!C25)</f>
        <v xml:space="preserve"> </v>
      </c>
      <c r="D25" s="1206"/>
      <c r="E25" s="1206"/>
      <c r="F25" s="1206"/>
      <c r="G25" s="1143"/>
      <c r="H25" s="491">
        <f>'HospCusto (ORÇ)'!H25</f>
        <v>0</v>
      </c>
      <c r="I25" s="493">
        <f>'HospCusto (ORÇ)'!I25</f>
        <v>0</v>
      </c>
      <c r="J25" s="122">
        <f>'HospCusto (ORÇ)'!J25</f>
        <v>0</v>
      </c>
      <c r="K25" s="313">
        <f t="shared" si="1"/>
        <v>0</v>
      </c>
      <c r="L25" s="313">
        <f t="shared" si="2"/>
        <v>0</v>
      </c>
      <c r="M25" s="312"/>
      <c r="N25" s="312"/>
      <c r="P25" s="160">
        <f t="shared" si="3"/>
        <v>18</v>
      </c>
      <c r="Q25" s="1161" t="str">
        <f t="shared" si="4"/>
        <v xml:space="preserve"> </v>
      </c>
      <c r="R25" s="1161"/>
      <c r="S25" s="1161"/>
      <c r="T25" s="1161"/>
      <c r="U25" s="1162"/>
      <c r="V25" s="161">
        <f t="shared" si="5"/>
        <v>0</v>
      </c>
      <c r="W25" s="314">
        <f t="shared" si="6"/>
        <v>0</v>
      </c>
      <c r="X25" s="315">
        <f>IF(AND(K25&gt;0,'Custo Contábil'!$D$7&gt;0),ROUND(K25*($K$86/$K$49)*W25,2),0)</f>
        <v>0</v>
      </c>
      <c r="Y25" s="706">
        <f>'HospCusto (ORÇ)'!Q25</f>
        <v>0</v>
      </c>
    </row>
    <row r="26" spans="2:25" outlineLevel="1" x14ac:dyDescent="0.2">
      <c r="B26" s="160">
        <v>19</v>
      </c>
      <c r="C26" s="1206" t="str">
        <f>IF(ISBLANK('HospCusto (ORÇ)'!C26)," ",'HospCusto (ORÇ)'!C26)</f>
        <v xml:space="preserve"> </v>
      </c>
      <c r="D26" s="1206"/>
      <c r="E26" s="1206"/>
      <c r="F26" s="1206"/>
      <c r="G26" s="1143"/>
      <c r="H26" s="491">
        <f>'HospCusto (ORÇ)'!H26</f>
        <v>0</v>
      </c>
      <c r="I26" s="493">
        <f>'HospCusto (ORÇ)'!I26</f>
        <v>0</v>
      </c>
      <c r="J26" s="122">
        <f>'HospCusto (ORÇ)'!J26</f>
        <v>0</v>
      </c>
      <c r="K26" s="313">
        <f t="shared" si="1"/>
        <v>0</v>
      </c>
      <c r="L26" s="313">
        <f t="shared" si="2"/>
        <v>0</v>
      </c>
      <c r="M26" s="312"/>
      <c r="N26" s="312"/>
      <c r="P26" s="160">
        <f t="shared" si="3"/>
        <v>19</v>
      </c>
      <c r="Q26" s="1161" t="str">
        <f t="shared" si="4"/>
        <v xml:space="preserve"> </v>
      </c>
      <c r="R26" s="1161"/>
      <c r="S26" s="1161"/>
      <c r="T26" s="1161"/>
      <c r="U26" s="1162"/>
      <c r="V26" s="161">
        <f t="shared" si="5"/>
        <v>0</v>
      </c>
      <c r="W26" s="314">
        <f t="shared" si="6"/>
        <v>0</v>
      </c>
      <c r="X26" s="315">
        <f>IF(AND(K26&gt;0,'Custo Contábil'!$D$7&gt;0),ROUND(K26*($K$86/$K$49)*W26,2),0)</f>
        <v>0</v>
      </c>
      <c r="Y26" s="706">
        <f>'HospCusto (ORÇ)'!Q26</f>
        <v>0</v>
      </c>
    </row>
    <row r="27" spans="2:25" outlineLevel="1" x14ac:dyDescent="0.2">
      <c r="B27" s="162">
        <v>20</v>
      </c>
      <c r="C27" s="1206" t="str">
        <f>IF(ISBLANK('HospCusto (ORÇ)'!C27)," ",'HospCusto (ORÇ)'!C27)</f>
        <v xml:space="preserve"> </v>
      </c>
      <c r="D27" s="1206"/>
      <c r="E27" s="1206"/>
      <c r="F27" s="1206"/>
      <c r="G27" s="1143"/>
      <c r="H27" s="491">
        <f>'HospCusto (ORÇ)'!H27</f>
        <v>0</v>
      </c>
      <c r="I27" s="493">
        <f>'HospCusto (ORÇ)'!I27</f>
        <v>0</v>
      </c>
      <c r="J27" s="122">
        <f>'HospCusto (ORÇ)'!J27</f>
        <v>0</v>
      </c>
      <c r="K27" s="313">
        <f t="shared" si="1"/>
        <v>0</v>
      </c>
      <c r="L27" s="313">
        <f t="shared" si="2"/>
        <v>0</v>
      </c>
      <c r="M27" s="312"/>
      <c r="N27" s="312"/>
      <c r="P27" s="160">
        <f t="shared" si="3"/>
        <v>20</v>
      </c>
      <c r="Q27" s="1161" t="str">
        <f t="shared" si="4"/>
        <v xml:space="preserve"> </v>
      </c>
      <c r="R27" s="1161"/>
      <c r="S27" s="1161"/>
      <c r="T27" s="1161"/>
      <c r="U27" s="1162"/>
      <c r="V27" s="161">
        <f t="shared" si="5"/>
        <v>0</v>
      </c>
      <c r="W27" s="314">
        <f t="shared" si="6"/>
        <v>0</v>
      </c>
      <c r="X27" s="315">
        <f>IF(AND(K27&gt;0,'Custo Contábil'!$D$7&gt;0),ROUND(K27*($K$86/$K$49)*W27,2),0)</f>
        <v>0</v>
      </c>
      <c r="Y27" s="706">
        <f>'HospCusto (ORÇ)'!Q27</f>
        <v>0</v>
      </c>
    </row>
    <row r="28" spans="2:25" outlineLevel="1" x14ac:dyDescent="0.2">
      <c r="B28" s="160">
        <v>21</v>
      </c>
      <c r="C28" s="1206" t="str">
        <f>IF(ISBLANK('HospCusto (ORÇ)'!C28)," ",'HospCusto (ORÇ)'!C28)</f>
        <v xml:space="preserve"> </v>
      </c>
      <c r="D28" s="1206"/>
      <c r="E28" s="1206"/>
      <c r="F28" s="1206"/>
      <c r="G28" s="1143"/>
      <c r="H28" s="491">
        <f>'HospCusto (ORÇ)'!H28</f>
        <v>0</v>
      </c>
      <c r="I28" s="493">
        <f>'HospCusto (ORÇ)'!I28</f>
        <v>0</v>
      </c>
      <c r="J28" s="122">
        <f>'HospCusto (ORÇ)'!J28</f>
        <v>0</v>
      </c>
      <c r="K28" s="313">
        <f t="shared" si="1"/>
        <v>0</v>
      </c>
      <c r="L28" s="313">
        <f t="shared" si="2"/>
        <v>0</v>
      </c>
      <c r="M28" s="312"/>
      <c r="N28" s="312"/>
      <c r="P28" s="160">
        <f t="shared" si="3"/>
        <v>21</v>
      </c>
      <c r="Q28" s="1161" t="str">
        <f t="shared" si="4"/>
        <v xml:space="preserve"> </v>
      </c>
      <c r="R28" s="1161"/>
      <c r="S28" s="1161"/>
      <c r="T28" s="1161"/>
      <c r="U28" s="1162"/>
      <c r="V28" s="161">
        <f t="shared" si="5"/>
        <v>0</v>
      </c>
      <c r="W28" s="314">
        <f t="shared" si="6"/>
        <v>0</v>
      </c>
      <c r="X28" s="315">
        <f>IF(AND(K28&gt;0,'Custo Contábil'!$D$7&gt;0),ROUND(K28*($K$86/$K$49)*W28,2),0)</f>
        <v>0</v>
      </c>
      <c r="Y28" s="706">
        <f>'HospCusto (ORÇ)'!Q28</f>
        <v>0</v>
      </c>
    </row>
    <row r="29" spans="2:25" outlineLevel="1" x14ac:dyDescent="0.2">
      <c r="B29" s="162">
        <v>22</v>
      </c>
      <c r="C29" s="1206" t="str">
        <f>IF(ISBLANK('HospCusto (ORÇ)'!C29)," ",'HospCusto (ORÇ)'!C29)</f>
        <v xml:space="preserve"> </v>
      </c>
      <c r="D29" s="1206"/>
      <c r="E29" s="1206"/>
      <c r="F29" s="1206"/>
      <c r="G29" s="1143"/>
      <c r="H29" s="491">
        <f>'HospCusto (ORÇ)'!H29</f>
        <v>0</v>
      </c>
      <c r="I29" s="493">
        <f>'HospCusto (ORÇ)'!I29</f>
        <v>0</v>
      </c>
      <c r="J29" s="122">
        <f>'HospCusto (ORÇ)'!J29</f>
        <v>0</v>
      </c>
      <c r="K29" s="313">
        <f t="shared" si="1"/>
        <v>0</v>
      </c>
      <c r="L29" s="313">
        <f t="shared" si="2"/>
        <v>0</v>
      </c>
      <c r="M29" s="312"/>
      <c r="N29" s="312"/>
      <c r="P29" s="160">
        <f t="shared" si="3"/>
        <v>22</v>
      </c>
      <c r="Q29" s="1161" t="str">
        <f t="shared" si="4"/>
        <v xml:space="preserve"> </v>
      </c>
      <c r="R29" s="1161"/>
      <c r="S29" s="1161"/>
      <c r="T29" s="1161"/>
      <c r="U29" s="1162"/>
      <c r="V29" s="161">
        <f t="shared" si="5"/>
        <v>0</v>
      </c>
      <c r="W29" s="314">
        <f t="shared" si="6"/>
        <v>0</v>
      </c>
      <c r="X29" s="315">
        <f>IF(AND(K29&gt;0,'Custo Contábil'!$D$7&gt;0),ROUND(K29*($K$86/$K$49)*W29,2),0)</f>
        <v>0</v>
      </c>
      <c r="Y29" s="706">
        <f>'HospCusto (ORÇ)'!Q29</f>
        <v>0</v>
      </c>
    </row>
    <row r="30" spans="2:25" outlineLevel="1" x14ac:dyDescent="0.2">
      <c r="B30" s="160">
        <v>23</v>
      </c>
      <c r="C30" s="1206" t="str">
        <f>IF(ISBLANK('HospCusto (ORÇ)'!C30)," ",'HospCusto (ORÇ)'!C30)</f>
        <v xml:space="preserve"> </v>
      </c>
      <c r="D30" s="1206"/>
      <c r="E30" s="1206"/>
      <c r="F30" s="1206"/>
      <c r="G30" s="1143"/>
      <c r="H30" s="491">
        <f>'HospCusto (ORÇ)'!H30</f>
        <v>0</v>
      </c>
      <c r="I30" s="493">
        <f>'HospCusto (ORÇ)'!I30</f>
        <v>0</v>
      </c>
      <c r="J30" s="122">
        <f>'HospCusto (ORÇ)'!J30</f>
        <v>0</v>
      </c>
      <c r="K30" s="313">
        <f t="shared" si="1"/>
        <v>0</v>
      </c>
      <c r="L30" s="313">
        <f t="shared" si="2"/>
        <v>0</v>
      </c>
      <c r="M30" s="312"/>
      <c r="N30" s="312"/>
      <c r="P30" s="160">
        <f t="shared" si="3"/>
        <v>23</v>
      </c>
      <c r="Q30" s="1161" t="str">
        <f t="shared" si="4"/>
        <v xml:space="preserve"> </v>
      </c>
      <c r="R30" s="1161"/>
      <c r="S30" s="1161"/>
      <c r="T30" s="1161"/>
      <c r="U30" s="1162"/>
      <c r="V30" s="161">
        <f t="shared" si="5"/>
        <v>0</v>
      </c>
      <c r="W30" s="314">
        <f t="shared" si="6"/>
        <v>0</v>
      </c>
      <c r="X30" s="315">
        <f>IF(AND(K30&gt;0,'Custo Contábil'!$D$7&gt;0),ROUND(K30*($K$86/$K$49)*W30,2),0)</f>
        <v>0</v>
      </c>
      <c r="Y30" s="706">
        <f>'HospCusto (ORÇ)'!Q30</f>
        <v>0</v>
      </c>
    </row>
    <row r="31" spans="2:25" ht="18" customHeight="1" outlineLevel="1" x14ac:dyDescent="0.2">
      <c r="B31" s="162">
        <v>24</v>
      </c>
      <c r="C31" s="1206" t="str">
        <f>IF(ISBLANK('HospCusto (ORÇ)'!C31)," ",'HospCusto (ORÇ)'!C31)</f>
        <v xml:space="preserve"> </v>
      </c>
      <c r="D31" s="1206"/>
      <c r="E31" s="1206"/>
      <c r="F31" s="1206"/>
      <c r="G31" s="1143"/>
      <c r="H31" s="491">
        <f>'HospCusto (ORÇ)'!H31</f>
        <v>0</v>
      </c>
      <c r="I31" s="493">
        <f>'HospCusto (ORÇ)'!I31</f>
        <v>0</v>
      </c>
      <c r="J31" s="122">
        <f>'HospCusto (ORÇ)'!J31</f>
        <v>0</v>
      </c>
      <c r="K31" s="313">
        <f t="shared" si="1"/>
        <v>0</v>
      </c>
      <c r="L31" s="313">
        <f t="shared" si="2"/>
        <v>0</v>
      </c>
      <c r="M31" s="312"/>
      <c r="N31" s="312"/>
      <c r="P31" s="160">
        <f t="shared" si="3"/>
        <v>24</v>
      </c>
      <c r="Q31" s="1161" t="str">
        <f t="shared" si="4"/>
        <v xml:space="preserve"> </v>
      </c>
      <c r="R31" s="1161"/>
      <c r="S31" s="1161"/>
      <c r="T31" s="1161"/>
      <c r="U31" s="1162"/>
      <c r="V31" s="161">
        <f t="shared" si="5"/>
        <v>0</v>
      </c>
      <c r="W31" s="314">
        <f t="shared" si="6"/>
        <v>0</v>
      </c>
      <c r="X31" s="315">
        <f>IF(AND(K31&gt;0,'Custo Contábil'!$D$7&gt;0),ROUND(K31*($K$86/$K$49)*W31,2),0)</f>
        <v>0</v>
      </c>
      <c r="Y31" s="706">
        <f>'HospCusto (ORÇ)'!Q31</f>
        <v>0</v>
      </c>
    </row>
    <row r="32" spans="2:25" ht="18" customHeight="1" outlineLevel="1" x14ac:dyDescent="0.2">
      <c r="B32" s="160">
        <v>25</v>
      </c>
      <c r="C32" s="1206" t="str">
        <f>IF(ISBLANK('HospCusto (ORÇ)'!C32)," ",'HospCusto (ORÇ)'!C32)</f>
        <v xml:space="preserve"> </v>
      </c>
      <c r="D32" s="1206"/>
      <c r="E32" s="1206"/>
      <c r="F32" s="1206"/>
      <c r="G32" s="1143"/>
      <c r="H32" s="491">
        <f>'HospCusto (ORÇ)'!H32</f>
        <v>0</v>
      </c>
      <c r="I32" s="493">
        <f>'HospCusto (ORÇ)'!I32</f>
        <v>0</v>
      </c>
      <c r="J32" s="122">
        <f>'HospCusto (ORÇ)'!J32</f>
        <v>0</v>
      </c>
      <c r="K32" s="313">
        <f t="shared" si="1"/>
        <v>0</v>
      </c>
      <c r="L32" s="313">
        <f t="shared" si="2"/>
        <v>0</v>
      </c>
      <c r="M32" s="312"/>
      <c r="N32" s="312"/>
      <c r="P32" s="160">
        <f t="shared" si="3"/>
        <v>25</v>
      </c>
      <c r="Q32" s="1161" t="str">
        <f t="shared" si="4"/>
        <v xml:space="preserve"> </v>
      </c>
      <c r="R32" s="1161"/>
      <c r="S32" s="1161"/>
      <c r="T32" s="1161"/>
      <c r="U32" s="1162"/>
      <c r="V32" s="161">
        <f t="shared" si="5"/>
        <v>0</v>
      </c>
      <c r="W32" s="314">
        <f t="shared" si="6"/>
        <v>0</v>
      </c>
      <c r="X32" s="315">
        <f>IF(AND(K32&gt;0,'Custo Contábil'!$D$7&gt;0),ROUND(K32*($K$86/$K$49)*W32,2),0)</f>
        <v>0</v>
      </c>
      <c r="Y32" s="706">
        <f>'HospCusto (ORÇ)'!Q32</f>
        <v>0</v>
      </c>
    </row>
    <row r="33" spans="2:25" ht="15" customHeight="1" outlineLevel="1" x14ac:dyDescent="0.2">
      <c r="B33" s="162">
        <v>26</v>
      </c>
      <c r="C33" s="1206" t="str">
        <f>IF(ISBLANK('HospCusto (ORÇ)'!C33)," ",'HospCusto (ORÇ)'!C33)</f>
        <v xml:space="preserve"> </v>
      </c>
      <c r="D33" s="1206"/>
      <c r="E33" s="1206"/>
      <c r="F33" s="1206"/>
      <c r="G33" s="1143"/>
      <c r="H33" s="491">
        <f>'HospCusto (ORÇ)'!H33</f>
        <v>0</v>
      </c>
      <c r="I33" s="493">
        <f>'HospCusto (ORÇ)'!I33</f>
        <v>0</v>
      </c>
      <c r="J33" s="122">
        <f>'HospCusto (ORÇ)'!J33</f>
        <v>0</v>
      </c>
      <c r="K33" s="313">
        <f t="shared" si="1"/>
        <v>0</v>
      </c>
      <c r="L33" s="313">
        <f t="shared" si="2"/>
        <v>0</v>
      </c>
      <c r="M33" s="312"/>
      <c r="N33" s="312"/>
      <c r="P33" s="160">
        <f t="shared" si="3"/>
        <v>26</v>
      </c>
      <c r="Q33" s="1161" t="str">
        <f t="shared" si="4"/>
        <v xml:space="preserve"> </v>
      </c>
      <c r="R33" s="1161"/>
      <c r="S33" s="1161"/>
      <c r="T33" s="1161"/>
      <c r="U33" s="1162"/>
      <c r="V33" s="161">
        <f t="shared" si="5"/>
        <v>0</v>
      </c>
      <c r="W33" s="314">
        <f t="shared" si="6"/>
        <v>0</v>
      </c>
      <c r="X33" s="315">
        <f>IF(AND(K33&gt;0,'Custo Contábil'!$D$7&gt;0),ROUND(K33*($K$86/$K$49)*W33,2),0)</f>
        <v>0</v>
      </c>
      <c r="Y33" s="706">
        <f>'HospCusto (ORÇ)'!Q33</f>
        <v>0</v>
      </c>
    </row>
    <row r="34" spans="2:25" ht="11.25" customHeight="1" outlineLevel="1" x14ac:dyDescent="0.2">
      <c r="B34" s="160">
        <v>27</v>
      </c>
      <c r="C34" s="1206" t="str">
        <f>IF(ISBLANK('HospCusto (ORÇ)'!C34)," ",'HospCusto (ORÇ)'!C34)</f>
        <v xml:space="preserve"> </v>
      </c>
      <c r="D34" s="1206"/>
      <c r="E34" s="1206"/>
      <c r="F34" s="1206"/>
      <c r="G34" s="1143"/>
      <c r="H34" s="491">
        <f>'HospCusto (ORÇ)'!H34</f>
        <v>0</v>
      </c>
      <c r="I34" s="493">
        <f>'HospCusto (ORÇ)'!I34</f>
        <v>0</v>
      </c>
      <c r="J34" s="122">
        <f>'HospCusto (ORÇ)'!J34</f>
        <v>0</v>
      </c>
      <c r="K34" s="313">
        <f t="shared" si="1"/>
        <v>0</v>
      </c>
      <c r="L34" s="313">
        <f t="shared" si="2"/>
        <v>0</v>
      </c>
      <c r="M34" s="312"/>
      <c r="N34" s="312"/>
      <c r="P34" s="160">
        <f t="shared" si="3"/>
        <v>27</v>
      </c>
      <c r="Q34" s="1161" t="str">
        <f t="shared" si="4"/>
        <v xml:space="preserve"> </v>
      </c>
      <c r="R34" s="1161"/>
      <c r="S34" s="1161"/>
      <c r="T34" s="1161"/>
      <c r="U34" s="1162"/>
      <c r="V34" s="161">
        <f t="shared" si="5"/>
        <v>0</v>
      </c>
      <c r="W34" s="314">
        <f t="shared" si="6"/>
        <v>0</v>
      </c>
      <c r="X34" s="315">
        <f>IF(AND(K34&gt;0,'Custo Contábil'!$D$7&gt;0),ROUND(K34*($K$86/$K$49)*W34,2),0)</f>
        <v>0</v>
      </c>
      <c r="Y34" s="706">
        <f>'HospCusto (ORÇ)'!Q34</f>
        <v>0</v>
      </c>
    </row>
    <row r="35" spans="2:25" outlineLevel="1" x14ac:dyDescent="0.2">
      <c r="B35" s="162">
        <v>28</v>
      </c>
      <c r="C35" s="1206" t="str">
        <f>IF(ISBLANK('HospCusto (ORÇ)'!C35)," ",'HospCusto (ORÇ)'!C35)</f>
        <v xml:space="preserve"> </v>
      </c>
      <c r="D35" s="1206"/>
      <c r="E35" s="1206"/>
      <c r="F35" s="1206"/>
      <c r="G35" s="1143"/>
      <c r="H35" s="491">
        <f>'HospCusto (ORÇ)'!H35</f>
        <v>0</v>
      </c>
      <c r="I35" s="493">
        <f>'HospCusto (ORÇ)'!I35</f>
        <v>0</v>
      </c>
      <c r="J35" s="122">
        <f>'HospCusto (ORÇ)'!J35</f>
        <v>0</v>
      </c>
      <c r="K35" s="313">
        <f t="shared" si="1"/>
        <v>0</v>
      </c>
      <c r="L35" s="313">
        <f t="shared" si="2"/>
        <v>0</v>
      </c>
      <c r="M35" s="312"/>
      <c r="N35" s="312"/>
      <c r="P35" s="160">
        <f t="shared" si="3"/>
        <v>28</v>
      </c>
      <c r="Q35" s="1161" t="str">
        <f t="shared" si="4"/>
        <v xml:space="preserve"> </v>
      </c>
      <c r="R35" s="1161"/>
      <c r="S35" s="1161"/>
      <c r="T35" s="1161"/>
      <c r="U35" s="1162"/>
      <c r="V35" s="161">
        <f t="shared" si="5"/>
        <v>0</v>
      </c>
      <c r="W35" s="314">
        <f t="shared" si="6"/>
        <v>0</v>
      </c>
      <c r="X35" s="315">
        <f>IF(AND(K35&gt;0,'Custo Contábil'!$D$7&gt;0),ROUND(K35*($K$86/$K$49)*W35,2),0)</f>
        <v>0</v>
      </c>
      <c r="Y35" s="706">
        <f>'HospCusto (ORÇ)'!Q35</f>
        <v>0</v>
      </c>
    </row>
    <row r="36" spans="2:25" outlineLevel="1" x14ac:dyDescent="0.2">
      <c r="B36" s="160">
        <v>29</v>
      </c>
      <c r="C36" s="1206" t="str">
        <f>IF(ISBLANK('HospCusto (ORÇ)'!C36)," ",'HospCusto (ORÇ)'!C36)</f>
        <v xml:space="preserve"> </v>
      </c>
      <c r="D36" s="1206"/>
      <c r="E36" s="1206"/>
      <c r="F36" s="1206"/>
      <c r="G36" s="1143"/>
      <c r="H36" s="491">
        <f>'HospCusto (ORÇ)'!H36</f>
        <v>0</v>
      </c>
      <c r="I36" s="493">
        <f>'HospCusto (ORÇ)'!I36</f>
        <v>0</v>
      </c>
      <c r="J36" s="122">
        <f>'HospCusto (ORÇ)'!J36</f>
        <v>0</v>
      </c>
      <c r="K36" s="313">
        <f t="shared" si="1"/>
        <v>0</v>
      </c>
      <c r="L36" s="313">
        <f t="shared" si="2"/>
        <v>0</v>
      </c>
      <c r="M36" s="312"/>
      <c r="N36" s="312"/>
      <c r="P36" s="160">
        <f t="shared" si="3"/>
        <v>29</v>
      </c>
      <c r="Q36" s="1161" t="str">
        <f t="shared" si="4"/>
        <v xml:space="preserve"> </v>
      </c>
      <c r="R36" s="1161"/>
      <c r="S36" s="1161"/>
      <c r="T36" s="1161"/>
      <c r="U36" s="1162"/>
      <c r="V36" s="161">
        <f t="shared" si="5"/>
        <v>0</v>
      </c>
      <c r="W36" s="314">
        <f t="shared" si="6"/>
        <v>0</v>
      </c>
      <c r="X36" s="315">
        <f>IF(AND(K36&gt;0,'Custo Contábil'!$D$7&gt;0),ROUND(K36*($K$86/$K$49)*W36,2),0)</f>
        <v>0</v>
      </c>
      <c r="Y36" s="706">
        <f>'HospCusto (ORÇ)'!Q36</f>
        <v>0</v>
      </c>
    </row>
    <row r="37" spans="2:25" outlineLevel="1" x14ac:dyDescent="0.2">
      <c r="B37" s="162">
        <v>30</v>
      </c>
      <c r="C37" s="1206" t="str">
        <f>IF(ISBLANK('HospCusto (ORÇ)'!C37)," ",'HospCusto (ORÇ)'!C37)</f>
        <v xml:space="preserve"> </v>
      </c>
      <c r="D37" s="1206"/>
      <c r="E37" s="1206"/>
      <c r="F37" s="1206"/>
      <c r="G37" s="1143"/>
      <c r="H37" s="491">
        <f>'HospCusto (ORÇ)'!H37</f>
        <v>0</v>
      </c>
      <c r="I37" s="493">
        <f>'HospCusto (ORÇ)'!I37</f>
        <v>0</v>
      </c>
      <c r="J37" s="122">
        <f>'HospCusto (ORÇ)'!J37</f>
        <v>0</v>
      </c>
      <c r="K37" s="313">
        <f t="shared" si="1"/>
        <v>0</v>
      </c>
      <c r="L37" s="313">
        <f t="shared" si="2"/>
        <v>0</v>
      </c>
      <c r="M37" s="312"/>
      <c r="N37" s="312"/>
      <c r="P37" s="160">
        <f t="shared" si="3"/>
        <v>30</v>
      </c>
      <c r="Q37" s="1161" t="str">
        <f t="shared" si="4"/>
        <v xml:space="preserve"> </v>
      </c>
      <c r="R37" s="1161"/>
      <c r="S37" s="1161"/>
      <c r="T37" s="1161"/>
      <c r="U37" s="1162"/>
      <c r="V37" s="161">
        <f t="shared" si="5"/>
        <v>0</v>
      </c>
      <c r="W37" s="314">
        <f t="shared" si="6"/>
        <v>0</v>
      </c>
      <c r="X37" s="315">
        <f>IF(AND(K37&gt;0,'Custo Contábil'!$D$7&gt;0),ROUND(K37*($K$86/$K$49)*W37,2),0)</f>
        <v>0</v>
      </c>
      <c r="Y37" s="706">
        <f>'HospCusto (ORÇ)'!Q37</f>
        <v>0</v>
      </c>
    </row>
    <row r="38" spans="2:25" outlineLevel="1" x14ac:dyDescent="0.2">
      <c r="B38" s="160">
        <v>31</v>
      </c>
      <c r="C38" s="1206" t="str">
        <f>IF(ISBLANK('HospCusto (ORÇ)'!C38)," ",'HospCusto (ORÇ)'!C38)</f>
        <v xml:space="preserve"> </v>
      </c>
      <c r="D38" s="1206"/>
      <c r="E38" s="1206"/>
      <c r="F38" s="1206"/>
      <c r="G38" s="1143"/>
      <c r="H38" s="491">
        <f>'HospCusto (ORÇ)'!H38</f>
        <v>0</v>
      </c>
      <c r="I38" s="493">
        <f>'HospCusto (ORÇ)'!I38</f>
        <v>0</v>
      </c>
      <c r="J38" s="122">
        <f>'HospCusto (ORÇ)'!J38</f>
        <v>0</v>
      </c>
      <c r="K38" s="313">
        <f t="shared" si="1"/>
        <v>0</v>
      </c>
      <c r="L38" s="313">
        <f t="shared" si="2"/>
        <v>0</v>
      </c>
      <c r="M38" s="312"/>
      <c r="N38" s="312"/>
      <c r="P38" s="160">
        <f t="shared" si="3"/>
        <v>31</v>
      </c>
      <c r="Q38" s="1161" t="str">
        <f t="shared" si="4"/>
        <v xml:space="preserve"> </v>
      </c>
      <c r="R38" s="1161"/>
      <c r="S38" s="1161"/>
      <c r="T38" s="1161"/>
      <c r="U38" s="1162"/>
      <c r="V38" s="161">
        <f t="shared" si="5"/>
        <v>0</v>
      </c>
      <c r="W38" s="314">
        <f t="shared" si="6"/>
        <v>0</v>
      </c>
      <c r="X38" s="315">
        <f>IF(AND(K38&gt;0,'Custo Contábil'!$D$7&gt;0),ROUND(K38*($K$86/$K$49)*W38,2),0)</f>
        <v>0</v>
      </c>
      <c r="Y38" s="706">
        <f>'HospCusto (ORÇ)'!Q38</f>
        <v>0</v>
      </c>
    </row>
    <row r="39" spans="2:25" ht="15" customHeight="1" outlineLevel="1" x14ac:dyDescent="0.2">
      <c r="B39" s="162">
        <v>32</v>
      </c>
      <c r="C39" s="1206" t="str">
        <f>IF(ISBLANK('HospCusto (ORÇ)'!C39)," ",'HospCusto (ORÇ)'!C39)</f>
        <v xml:space="preserve"> </v>
      </c>
      <c r="D39" s="1206"/>
      <c r="E39" s="1206"/>
      <c r="F39" s="1206"/>
      <c r="G39" s="1143"/>
      <c r="H39" s="491">
        <f>'HospCusto (ORÇ)'!H39</f>
        <v>0</v>
      </c>
      <c r="I39" s="493">
        <f>'HospCusto (ORÇ)'!I39</f>
        <v>0</v>
      </c>
      <c r="J39" s="122">
        <f>'HospCusto (ORÇ)'!J39</f>
        <v>0</v>
      </c>
      <c r="K39" s="313">
        <f t="shared" si="1"/>
        <v>0</v>
      </c>
      <c r="L39" s="313">
        <f t="shared" si="2"/>
        <v>0</v>
      </c>
      <c r="M39" s="312"/>
      <c r="N39" s="312"/>
      <c r="P39" s="160">
        <f t="shared" si="3"/>
        <v>32</v>
      </c>
      <c r="Q39" s="1161" t="str">
        <f t="shared" si="4"/>
        <v xml:space="preserve"> </v>
      </c>
      <c r="R39" s="1161"/>
      <c r="S39" s="1161"/>
      <c r="T39" s="1161"/>
      <c r="U39" s="1162"/>
      <c r="V39" s="161">
        <f t="shared" si="5"/>
        <v>0</v>
      </c>
      <c r="W39" s="314">
        <f t="shared" si="6"/>
        <v>0</v>
      </c>
      <c r="X39" s="315">
        <f>IF(AND(K39&gt;0,'Custo Contábil'!$D$7&gt;0),ROUND(K39*($K$86/$K$49)*W39,2),0)</f>
        <v>0</v>
      </c>
      <c r="Y39" s="706">
        <f>'HospCusto (ORÇ)'!Q39</f>
        <v>0</v>
      </c>
    </row>
    <row r="40" spans="2:25" outlineLevel="1" x14ac:dyDescent="0.2">
      <c r="B40" s="160">
        <v>33</v>
      </c>
      <c r="C40" s="1206" t="str">
        <f>IF(ISBLANK('HospCusto (ORÇ)'!C40)," ",'HospCusto (ORÇ)'!C40)</f>
        <v xml:space="preserve"> </v>
      </c>
      <c r="D40" s="1206"/>
      <c r="E40" s="1206"/>
      <c r="F40" s="1206"/>
      <c r="G40" s="1143"/>
      <c r="H40" s="491">
        <f>'HospCusto (ORÇ)'!H40</f>
        <v>0</v>
      </c>
      <c r="I40" s="493">
        <f>'HospCusto (ORÇ)'!I40</f>
        <v>0</v>
      </c>
      <c r="J40" s="122">
        <f>'HospCusto (ORÇ)'!J40</f>
        <v>0</v>
      </c>
      <c r="K40" s="313">
        <f t="shared" si="1"/>
        <v>0</v>
      </c>
      <c r="L40" s="313">
        <f t="shared" si="2"/>
        <v>0</v>
      </c>
      <c r="M40" s="312"/>
      <c r="N40" s="312"/>
      <c r="P40" s="160">
        <f t="shared" si="3"/>
        <v>33</v>
      </c>
      <c r="Q40" s="1161" t="str">
        <f t="shared" si="4"/>
        <v xml:space="preserve"> </v>
      </c>
      <c r="R40" s="1161"/>
      <c r="S40" s="1161"/>
      <c r="T40" s="1161"/>
      <c r="U40" s="1162"/>
      <c r="V40" s="161">
        <f t="shared" si="5"/>
        <v>0</v>
      </c>
      <c r="W40" s="314">
        <f t="shared" si="6"/>
        <v>0</v>
      </c>
      <c r="X40" s="315">
        <f>IF(AND(K40&gt;0,'Custo Contábil'!$D$7&gt;0),ROUND(K40*($K$86/$K$49)*W40,2),0)</f>
        <v>0</v>
      </c>
      <c r="Y40" s="706">
        <f>'HospCusto (ORÇ)'!Q40</f>
        <v>0</v>
      </c>
    </row>
    <row r="41" spans="2:25" outlineLevel="1" x14ac:dyDescent="0.2">
      <c r="B41" s="162">
        <v>34</v>
      </c>
      <c r="C41" s="1206" t="str">
        <f>IF(ISBLANK('HospCusto (ORÇ)'!C41)," ",'HospCusto (ORÇ)'!C41)</f>
        <v xml:space="preserve"> </v>
      </c>
      <c r="D41" s="1206"/>
      <c r="E41" s="1206"/>
      <c r="F41" s="1206"/>
      <c r="G41" s="1143"/>
      <c r="H41" s="491">
        <f>'HospCusto (ORÇ)'!H41</f>
        <v>0</v>
      </c>
      <c r="I41" s="493">
        <f>'HospCusto (ORÇ)'!I41</f>
        <v>0</v>
      </c>
      <c r="J41" s="122">
        <f>'HospCusto (ORÇ)'!J41</f>
        <v>0</v>
      </c>
      <c r="K41" s="313">
        <f t="shared" si="1"/>
        <v>0</v>
      </c>
      <c r="L41" s="313">
        <f t="shared" si="2"/>
        <v>0</v>
      </c>
      <c r="M41" s="312"/>
      <c r="N41" s="312"/>
      <c r="P41" s="160">
        <f t="shared" si="3"/>
        <v>34</v>
      </c>
      <c r="Q41" s="1161" t="str">
        <f t="shared" si="4"/>
        <v xml:space="preserve"> </v>
      </c>
      <c r="R41" s="1161"/>
      <c r="S41" s="1161"/>
      <c r="T41" s="1161"/>
      <c r="U41" s="1162"/>
      <c r="V41" s="161">
        <f t="shared" si="5"/>
        <v>0</v>
      </c>
      <c r="W41" s="314">
        <f t="shared" si="6"/>
        <v>0</v>
      </c>
      <c r="X41" s="315">
        <f>IF(AND(K41&gt;0,'Custo Contábil'!$D$7&gt;0),ROUND(K41*($K$86/$K$49)*W41,2),0)</f>
        <v>0</v>
      </c>
      <c r="Y41" s="706">
        <f>'HospCusto (ORÇ)'!Q41</f>
        <v>0</v>
      </c>
    </row>
    <row r="42" spans="2:25" outlineLevel="1" x14ac:dyDescent="0.2">
      <c r="B42" s="160">
        <v>35</v>
      </c>
      <c r="C42" s="1206" t="str">
        <f>IF(ISBLANK('HospCusto (ORÇ)'!C42)," ",'HospCusto (ORÇ)'!C42)</f>
        <v xml:space="preserve"> </v>
      </c>
      <c r="D42" s="1206"/>
      <c r="E42" s="1206"/>
      <c r="F42" s="1206"/>
      <c r="G42" s="1143"/>
      <c r="H42" s="491">
        <f>'HospCusto (ORÇ)'!H42</f>
        <v>0</v>
      </c>
      <c r="I42" s="493">
        <f>'HospCusto (ORÇ)'!I42</f>
        <v>0</v>
      </c>
      <c r="J42" s="122">
        <f>'HospCusto (ORÇ)'!J42</f>
        <v>0</v>
      </c>
      <c r="K42" s="313">
        <f t="shared" si="1"/>
        <v>0</v>
      </c>
      <c r="L42" s="313">
        <f t="shared" si="2"/>
        <v>0</v>
      </c>
      <c r="M42" s="312"/>
      <c r="N42" s="312"/>
      <c r="P42" s="160">
        <f t="shared" si="3"/>
        <v>35</v>
      </c>
      <c r="Q42" s="1161" t="str">
        <f t="shared" si="4"/>
        <v xml:space="preserve"> </v>
      </c>
      <c r="R42" s="1161"/>
      <c r="S42" s="1161"/>
      <c r="T42" s="1161"/>
      <c r="U42" s="1162"/>
      <c r="V42" s="161">
        <f t="shared" si="5"/>
        <v>0</v>
      </c>
      <c r="W42" s="314">
        <f t="shared" si="6"/>
        <v>0</v>
      </c>
      <c r="X42" s="315">
        <f>IF(AND(K42&gt;0,'Custo Contábil'!$D$7&gt;0),ROUND(K42*($K$86/$K$49)*W42,2),0)</f>
        <v>0</v>
      </c>
      <c r="Y42" s="706">
        <f>'HospCusto (ORÇ)'!Q42</f>
        <v>0</v>
      </c>
    </row>
    <row r="43" spans="2:25" ht="15" customHeight="1" outlineLevel="1" x14ac:dyDescent="0.2">
      <c r="B43" s="162">
        <v>36</v>
      </c>
      <c r="C43" s="1206" t="str">
        <f>IF(ISBLANK('HospCusto (ORÇ)'!C43)," ",'HospCusto (ORÇ)'!C43)</f>
        <v xml:space="preserve"> </v>
      </c>
      <c r="D43" s="1206"/>
      <c r="E43" s="1206"/>
      <c r="F43" s="1206"/>
      <c r="G43" s="1143"/>
      <c r="H43" s="491">
        <f>'HospCusto (ORÇ)'!H43</f>
        <v>0</v>
      </c>
      <c r="I43" s="493">
        <f>'HospCusto (ORÇ)'!I43</f>
        <v>0</v>
      </c>
      <c r="J43" s="122">
        <f>'HospCusto (ORÇ)'!J43</f>
        <v>0</v>
      </c>
      <c r="K43" s="313">
        <f t="shared" si="1"/>
        <v>0</v>
      </c>
      <c r="L43" s="313">
        <f t="shared" si="2"/>
        <v>0</v>
      </c>
      <c r="M43" s="312"/>
      <c r="N43" s="312"/>
      <c r="P43" s="160">
        <f t="shared" si="3"/>
        <v>36</v>
      </c>
      <c r="Q43" s="1161" t="str">
        <f t="shared" si="4"/>
        <v xml:space="preserve"> </v>
      </c>
      <c r="R43" s="1161"/>
      <c r="S43" s="1161"/>
      <c r="T43" s="1161"/>
      <c r="U43" s="1162"/>
      <c r="V43" s="161">
        <f t="shared" si="5"/>
        <v>0</v>
      </c>
      <c r="W43" s="314">
        <f t="shared" si="6"/>
        <v>0</v>
      </c>
      <c r="X43" s="315">
        <f>IF(AND(K43&gt;0,'Custo Contábil'!$D$7&gt;0),ROUND(K43*($K$86/$K$49)*W43,2),0)</f>
        <v>0</v>
      </c>
      <c r="Y43" s="706">
        <f>'HospCusto (ORÇ)'!Q43</f>
        <v>0</v>
      </c>
    </row>
    <row r="44" spans="2:25" outlineLevel="1" x14ac:dyDescent="0.2">
      <c r="B44" s="160">
        <v>37</v>
      </c>
      <c r="C44" s="1206" t="str">
        <f>IF(ISBLANK('HospCusto (ORÇ)'!C44)," ",'HospCusto (ORÇ)'!C44)</f>
        <v xml:space="preserve"> </v>
      </c>
      <c r="D44" s="1206"/>
      <c r="E44" s="1206"/>
      <c r="F44" s="1206"/>
      <c r="G44" s="1143"/>
      <c r="H44" s="491">
        <f>'HospCusto (ORÇ)'!H44</f>
        <v>0</v>
      </c>
      <c r="I44" s="493">
        <f>'HospCusto (ORÇ)'!I44</f>
        <v>0</v>
      </c>
      <c r="J44" s="122">
        <f>'HospCusto (ORÇ)'!J44</f>
        <v>0</v>
      </c>
      <c r="K44" s="313">
        <f t="shared" si="1"/>
        <v>0</v>
      </c>
      <c r="L44" s="313">
        <f t="shared" si="2"/>
        <v>0</v>
      </c>
      <c r="M44" s="312"/>
      <c r="N44" s="312"/>
      <c r="P44" s="160">
        <f t="shared" si="3"/>
        <v>37</v>
      </c>
      <c r="Q44" s="1161" t="str">
        <f t="shared" si="4"/>
        <v xml:space="preserve"> </v>
      </c>
      <c r="R44" s="1161"/>
      <c r="S44" s="1161"/>
      <c r="T44" s="1161"/>
      <c r="U44" s="1162"/>
      <c r="V44" s="161">
        <f t="shared" si="5"/>
        <v>0</v>
      </c>
      <c r="W44" s="314">
        <f t="shared" si="6"/>
        <v>0</v>
      </c>
      <c r="X44" s="315">
        <f>IF(AND(K44&gt;0,'Custo Contábil'!$D$7&gt;0),ROUND(K44*($K$86/$K$49)*W44,2),0)</f>
        <v>0</v>
      </c>
      <c r="Y44" s="706">
        <f>'HospCusto (ORÇ)'!Q44</f>
        <v>0</v>
      </c>
    </row>
    <row r="45" spans="2:25" outlineLevel="1" x14ac:dyDescent="0.2">
      <c r="B45" s="162">
        <v>38</v>
      </c>
      <c r="C45" s="1206" t="str">
        <f>IF(ISBLANK('HospCusto (ORÇ)'!C45)," ",'HospCusto (ORÇ)'!C45)</f>
        <v xml:space="preserve"> </v>
      </c>
      <c r="D45" s="1206"/>
      <c r="E45" s="1206"/>
      <c r="F45" s="1206"/>
      <c r="G45" s="1143"/>
      <c r="H45" s="491">
        <f>'HospCusto (ORÇ)'!H45</f>
        <v>0</v>
      </c>
      <c r="I45" s="493">
        <f>'HospCusto (ORÇ)'!I45</f>
        <v>0</v>
      </c>
      <c r="J45" s="122">
        <f>'HospCusto (ORÇ)'!J45</f>
        <v>0</v>
      </c>
      <c r="K45" s="313">
        <f t="shared" si="1"/>
        <v>0</v>
      </c>
      <c r="L45" s="313">
        <f t="shared" si="2"/>
        <v>0</v>
      </c>
      <c r="M45" s="312"/>
      <c r="N45" s="312"/>
      <c r="P45" s="160">
        <f t="shared" si="3"/>
        <v>38</v>
      </c>
      <c r="Q45" s="1161" t="str">
        <f t="shared" si="4"/>
        <v xml:space="preserve"> </v>
      </c>
      <c r="R45" s="1161"/>
      <c r="S45" s="1161"/>
      <c r="T45" s="1161"/>
      <c r="U45" s="1162"/>
      <c r="V45" s="161">
        <f t="shared" si="5"/>
        <v>0</v>
      </c>
      <c r="W45" s="314">
        <f t="shared" si="6"/>
        <v>0</v>
      </c>
      <c r="X45" s="315">
        <f>IF(AND(K45&gt;0,'Custo Contábil'!$D$7&gt;0),ROUND(K45*($K$86/$K$49)*W45,2),0)</f>
        <v>0</v>
      </c>
      <c r="Y45" s="706">
        <f>'HospCusto (ORÇ)'!Q45</f>
        <v>0</v>
      </c>
    </row>
    <row r="46" spans="2:25" outlineLevel="1" x14ac:dyDescent="0.2">
      <c r="B46" s="160">
        <v>39</v>
      </c>
      <c r="C46" s="1206" t="str">
        <f>IF(ISBLANK('HospCusto (ORÇ)'!C46)," ",'HospCusto (ORÇ)'!C46)</f>
        <v xml:space="preserve"> </v>
      </c>
      <c r="D46" s="1206"/>
      <c r="E46" s="1206"/>
      <c r="F46" s="1206"/>
      <c r="G46" s="1143"/>
      <c r="H46" s="491">
        <f>'HospCusto (ORÇ)'!H46</f>
        <v>0</v>
      </c>
      <c r="I46" s="493">
        <f>'HospCusto (ORÇ)'!I46</f>
        <v>0</v>
      </c>
      <c r="J46" s="122">
        <f>'HospCusto (ORÇ)'!J46</f>
        <v>0</v>
      </c>
      <c r="K46" s="313">
        <f t="shared" si="1"/>
        <v>0</v>
      </c>
      <c r="L46" s="313">
        <f t="shared" si="2"/>
        <v>0</v>
      </c>
      <c r="M46" s="312"/>
      <c r="N46" s="312"/>
      <c r="P46" s="160">
        <f t="shared" si="3"/>
        <v>39</v>
      </c>
      <c r="Q46" s="1161" t="str">
        <f t="shared" si="4"/>
        <v xml:space="preserve"> </v>
      </c>
      <c r="R46" s="1161"/>
      <c r="S46" s="1161"/>
      <c r="T46" s="1161"/>
      <c r="U46" s="1162"/>
      <c r="V46" s="161">
        <f t="shared" si="5"/>
        <v>0</v>
      </c>
      <c r="W46" s="314">
        <f t="shared" si="6"/>
        <v>0</v>
      </c>
      <c r="X46" s="315">
        <f>IF(AND(K46&gt;0,'Custo Contábil'!$D$7&gt;0),ROUND(K46*($K$86/$K$49)*W46,2),0)</f>
        <v>0</v>
      </c>
      <c r="Y46" s="706">
        <f>'HospCusto (ORÇ)'!Q46</f>
        <v>0</v>
      </c>
    </row>
    <row r="47" spans="2:25" ht="15" customHeight="1" outlineLevel="1" x14ac:dyDescent="0.2">
      <c r="B47" s="162">
        <v>40</v>
      </c>
      <c r="C47" s="1206" t="str">
        <f>IF(ISBLANK('HospCusto (ORÇ)'!C47)," ",'HospCusto (ORÇ)'!C47)</f>
        <v xml:space="preserve"> </v>
      </c>
      <c r="D47" s="1206"/>
      <c r="E47" s="1206"/>
      <c r="F47" s="1206"/>
      <c r="G47" s="1143"/>
      <c r="H47" s="491">
        <f>'HospCusto (ORÇ)'!H47</f>
        <v>0</v>
      </c>
      <c r="I47" s="493">
        <f>'HospCusto (ORÇ)'!I47</f>
        <v>0</v>
      </c>
      <c r="J47" s="122">
        <f>'HospCusto (ORÇ)'!J47</f>
        <v>0</v>
      </c>
      <c r="K47" s="313">
        <f t="shared" si="1"/>
        <v>0</v>
      </c>
      <c r="L47" s="313">
        <f t="shared" si="2"/>
        <v>0</v>
      </c>
      <c r="M47" s="312"/>
      <c r="N47" s="312"/>
      <c r="P47" s="160">
        <f t="shared" si="3"/>
        <v>40</v>
      </c>
      <c r="Q47" s="1161" t="str">
        <f t="shared" si="4"/>
        <v xml:space="preserve"> </v>
      </c>
      <c r="R47" s="1161"/>
      <c r="S47" s="1161"/>
      <c r="T47" s="1161"/>
      <c r="U47" s="1162"/>
      <c r="V47" s="161">
        <f t="shared" si="5"/>
        <v>0</v>
      </c>
      <c r="W47" s="314">
        <f t="shared" si="6"/>
        <v>0</v>
      </c>
      <c r="X47" s="315">
        <f>IF(AND(K47&gt;0,'Custo Contábil'!$D$7&gt;0),ROUND(K47*($K$86/$K$49)*W47,2),0)</f>
        <v>0</v>
      </c>
      <c r="Y47" s="706">
        <f>'HospCusto (ORÇ)'!Q47</f>
        <v>0</v>
      </c>
    </row>
    <row r="48" spans="2:25" x14ac:dyDescent="0.2">
      <c r="B48" s="160"/>
      <c r="C48" s="1206" t="str">
        <f>IF(ISBLANK('HospCusto (ORÇ)'!C48)," ",'HospCusto (ORÇ)'!C48)</f>
        <v>Acessórios</v>
      </c>
      <c r="D48" s="1206"/>
      <c r="E48" s="1206"/>
      <c r="F48" s="1206"/>
      <c r="G48" s="1143"/>
      <c r="H48" s="491">
        <f>'HospCusto (ORÇ)'!H48</f>
        <v>20</v>
      </c>
      <c r="I48" s="493">
        <f>'HospCusto (ORÇ)'!I48</f>
        <v>0</v>
      </c>
      <c r="J48" s="122">
        <f>'HospCusto (ORÇ)'!J48</f>
        <v>0</v>
      </c>
      <c r="K48" s="313">
        <f t="shared" si="1"/>
        <v>0</v>
      </c>
      <c r="L48" s="313">
        <f t="shared" si="2"/>
        <v>0</v>
      </c>
      <c r="M48" s="312"/>
      <c r="N48" s="312"/>
      <c r="P48" s="160"/>
      <c r="Q48" s="1161" t="str">
        <f>IF(OR(C48=0,C48=""),"",C48)</f>
        <v>Acessórios</v>
      </c>
      <c r="R48" s="1161"/>
      <c r="S48" s="1161"/>
      <c r="T48" s="1161"/>
      <c r="U48" s="1162"/>
      <c r="V48" s="161">
        <f>IF(H48="",0,H48)</f>
        <v>20</v>
      </c>
      <c r="W48" s="314">
        <f t="shared" si="6"/>
        <v>0.10185220882315059</v>
      </c>
      <c r="X48" s="315">
        <f>IF(AND(K48&gt;0,'Custo Contábil'!$D$7&gt;0),ROUND(K48*($K$86/$K$49)*W48,2),0)</f>
        <v>0</v>
      </c>
      <c r="Y48" s="373">
        <f t="shared" ref="Y48" si="7">V48*X48</f>
        <v>0</v>
      </c>
    </row>
    <row r="49" spans="2:24" ht="17" x14ac:dyDescent="0.2">
      <c r="B49" s="308"/>
      <c r="C49" s="1169" t="s">
        <v>592</v>
      </c>
      <c r="D49" s="1169"/>
      <c r="E49" s="1169"/>
      <c r="F49" s="1169"/>
      <c r="G49" s="1169"/>
      <c r="H49" s="1169"/>
      <c r="I49" s="1169"/>
      <c r="J49" s="1170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56" t="s">
        <v>822</v>
      </c>
      <c r="Q49" s="1157"/>
      <c r="R49" s="1157"/>
      <c r="S49" s="1157"/>
      <c r="T49" s="1157"/>
      <c r="U49" s="1157"/>
      <c r="V49" s="1158"/>
      <c r="W49" s="166" t="s">
        <v>826</v>
      </c>
      <c r="X49" s="167">
        <f>SUM(X8:X48)</f>
        <v>0</v>
      </c>
    </row>
    <row r="50" spans="2:24" ht="17" x14ac:dyDescent="0.2">
      <c r="B50" s="1139" t="s">
        <v>285</v>
      </c>
      <c r="C50" s="1140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1"/>
      <c r="P50" s="1156" t="s">
        <v>823</v>
      </c>
      <c r="Q50" s="1157"/>
      <c r="R50" s="1157"/>
      <c r="S50" s="1157"/>
      <c r="T50" s="1157"/>
      <c r="U50" s="1157"/>
      <c r="V50" s="1158"/>
      <c r="W50" s="166" t="s">
        <v>827</v>
      </c>
      <c r="X50" s="167">
        <f>IFERROR(IFERROR(SUMPRODUCT($L$8:$L$48*$W$8:$W$48)*($L$86/$L$49),X49-SUMPRODUCT($K$8:$K$48,$W$8:$W$48)*(K49/K49)),0)</f>
        <v>0</v>
      </c>
    </row>
    <row r="51" spans="2:24" ht="15" customHeight="1" x14ac:dyDescent="0.2">
      <c r="B51" s="1132" t="s">
        <v>783</v>
      </c>
      <c r="C51" s="1133"/>
      <c r="D51" s="1133"/>
      <c r="E51" s="1133"/>
      <c r="F51" s="1133"/>
      <c r="G51" s="1133"/>
      <c r="H51" s="301"/>
      <c r="I51" s="301"/>
      <c r="J51" s="302"/>
      <c r="K51" s="159" t="s">
        <v>279</v>
      </c>
      <c r="L51" s="299" t="s">
        <v>781</v>
      </c>
      <c r="M51" s="118" t="s">
        <v>233</v>
      </c>
      <c r="N51" s="118" t="s">
        <v>234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25">
      <c r="B52" s="168"/>
      <c r="C52" s="1165" t="s">
        <v>286</v>
      </c>
      <c r="D52" s="1165"/>
      <c r="E52" s="1165"/>
      <c r="F52" s="1165"/>
      <c r="G52" s="1165"/>
      <c r="H52" s="301"/>
      <c r="I52" s="301"/>
      <c r="J52" s="302"/>
      <c r="K52" s="313">
        <f>SUM(L52:N52)</f>
        <v>0</v>
      </c>
      <c r="L52" s="313">
        <f>'Custo Contábil'!I39</f>
        <v>0</v>
      </c>
      <c r="M52" s="313">
        <v>0</v>
      </c>
      <c r="N52" s="313">
        <v>0</v>
      </c>
      <c r="P52" s="169" t="s">
        <v>824</v>
      </c>
      <c r="Q52" s="309"/>
      <c r="R52" s="170">
        <f>RCB!G10</f>
        <v>0</v>
      </c>
      <c r="T52" s="1159" t="s">
        <v>700</v>
      </c>
      <c r="U52" s="1160"/>
      <c r="V52" s="320">
        <f>IFERROR(SUMPRODUCT($V$8:$V$47,$X$8:$X$47)/$X$49,0)</f>
        <v>0</v>
      </c>
    </row>
    <row r="53" spans="2:24" ht="17" x14ac:dyDescent="0.25">
      <c r="B53" s="168"/>
      <c r="C53" s="1165" t="s">
        <v>170</v>
      </c>
      <c r="D53" s="1165"/>
      <c r="E53" s="1165"/>
      <c r="F53" s="1165"/>
      <c r="G53" s="1165"/>
      <c r="H53" s="301"/>
      <c r="I53" s="301"/>
      <c r="J53" s="302"/>
      <c r="K53" s="313">
        <f>SUM(L53:N53)</f>
        <v>0</v>
      </c>
      <c r="L53" s="313">
        <f>'Custo Contábil'!$I$37*'Custo Contábil'!F6</f>
        <v>0</v>
      </c>
      <c r="M53" s="313">
        <f>'Custo Contábil'!$I$37*'Custo Contábil'!G6</f>
        <v>0</v>
      </c>
      <c r="N53" s="313">
        <f>'Custo Contábil'!$I$37*'Custo Contábil'!H6</f>
        <v>0</v>
      </c>
      <c r="P53" s="169" t="s">
        <v>825</v>
      </c>
      <c r="Q53" s="309"/>
      <c r="R53" s="170">
        <f>RCB!J10</f>
        <v>0</v>
      </c>
    </row>
    <row r="54" spans="2:24" ht="15" customHeight="1" x14ac:dyDescent="0.2">
      <c r="B54" s="303"/>
      <c r="C54" s="1145" t="s">
        <v>287</v>
      </c>
      <c r="D54" s="1145"/>
      <c r="E54" s="1145"/>
      <c r="F54" s="1145"/>
      <c r="G54" s="1146"/>
      <c r="H54" s="118" t="s">
        <v>16</v>
      </c>
      <c r="I54" s="290" t="s">
        <v>288</v>
      </c>
      <c r="J54" s="290" t="s">
        <v>289</v>
      </c>
      <c r="K54" s="159" t="s">
        <v>279</v>
      </c>
      <c r="L54" s="299" t="s">
        <v>781</v>
      </c>
      <c r="M54" s="118" t="s">
        <v>233</v>
      </c>
      <c r="N54" s="118" t="s">
        <v>234</v>
      </c>
    </row>
    <row r="55" spans="2:24" ht="15" customHeight="1" x14ac:dyDescent="0.2">
      <c r="B55" s="160">
        <v>1</v>
      </c>
      <c r="C55" s="1206" t="str">
        <f>IF(ISBLANK('HospCusto (ORÇ)'!C61)," ",'HospCusto (ORÇ)'!C61)</f>
        <v xml:space="preserve"> </v>
      </c>
      <c r="D55" s="1206"/>
      <c r="E55" s="1206"/>
      <c r="F55" s="1206"/>
      <c r="G55" s="1143"/>
      <c r="H55" s="491">
        <f>'HospCusto (ORÇ)'!H61</f>
        <v>0</v>
      </c>
      <c r="I55" s="493">
        <f>'HospCusto (ORÇ)'!I61</f>
        <v>0</v>
      </c>
      <c r="J55" s="122">
        <f>'HospCusto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7" t="s">
        <v>1321</v>
      </c>
      <c r="R55" s="1207"/>
      <c r="S55" s="1207"/>
      <c r="T55" s="1207"/>
      <c r="U55" s="1207"/>
      <c r="V55" s="1207"/>
      <c r="W55" s="1207"/>
    </row>
    <row r="56" spans="2:24" ht="15" customHeight="1" x14ac:dyDescent="0.2">
      <c r="B56" s="162">
        <v>2</v>
      </c>
      <c r="C56" s="1206" t="str">
        <f>IF(ISBLANK('HospCusto (ORÇ)'!C62)," ",'HospCusto (ORÇ)'!C62)</f>
        <v xml:space="preserve"> </v>
      </c>
      <c r="D56" s="1206"/>
      <c r="E56" s="1206"/>
      <c r="F56" s="1206"/>
      <c r="G56" s="1143"/>
      <c r="H56" s="491">
        <f>'HospCusto (ORÇ)'!H62</f>
        <v>0</v>
      </c>
      <c r="I56" s="493">
        <f>'HospCusto (ORÇ)'!I62</f>
        <v>0</v>
      </c>
      <c r="J56" s="122">
        <f>'HospCusto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77" t="s">
        <v>1317</v>
      </c>
      <c r="R56" s="1177"/>
      <c r="S56" s="1176" t="s">
        <v>1353</v>
      </c>
      <c r="T56" s="1176"/>
      <c r="U56" s="1183" t="s">
        <v>1354</v>
      </c>
      <c r="V56" s="1184"/>
      <c r="W56" s="1185"/>
    </row>
    <row r="57" spans="2:24" ht="15" customHeight="1" x14ac:dyDescent="0.2">
      <c r="B57" s="160">
        <v>3</v>
      </c>
      <c r="C57" s="1206" t="str">
        <f>IF(ISBLANK('HospCusto (ORÇ)'!C63)," ",'HospCusto (ORÇ)'!C63)</f>
        <v xml:space="preserve"> </v>
      </c>
      <c r="D57" s="1206"/>
      <c r="E57" s="1206"/>
      <c r="F57" s="1206"/>
      <c r="G57" s="1143"/>
      <c r="H57" s="491">
        <f>'HospCusto (ORÇ)'!H63</f>
        <v>0</v>
      </c>
      <c r="I57" s="493">
        <f>'HospCusto (ORÇ)'!I63</f>
        <v>0</v>
      </c>
      <c r="J57" s="122">
        <f>'HospCusto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8" t="str">
        <f>RCB!B38</f>
        <v>-</v>
      </c>
      <c r="R57" s="1209"/>
      <c r="S57" s="1214">
        <f>IFERROR(SUMIF($Y$8:$Y$47,Q57,$X$8:$X$47)+$X$48*(SUMIF($Y$8:$Y$47,Q57,$K$8:$K$47)/SUM($K$8:$K$47)),0)</f>
        <v>0</v>
      </c>
      <c r="T57" s="1215"/>
      <c r="U57" s="1216">
        <f>IFERROR(S57*($X$50/$X$49),0)</f>
        <v>0</v>
      </c>
      <c r="V57" s="1217"/>
      <c r="W57" s="1218"/>
    </row>
    <row r="58" spans="2:24" x14ac:dyDescent="0.2">
      <c r="B58" s="162">
        <v>4</v>
      </c>
      <c r="C58" s="1206" t="str">
        <f>IF(ISBLANK('HospCusto (ORÇ)'!C64)," ",'HospCusto (ORÇ)'!C64)</f>
        <v xml:space="preserve"> </v>
      </c>
      <c r="D58" s="1206"/>
      <c r="E58" s="1206"/>
      <c r="F58" s="1206"/>
      <c r="G58" s="1143"/>
      <c r="H58" s="491">
        <f>'HospCusto (ORÇ)'!H64</f>
        <v>0</v>
      </c>
      <c r="I58" s="493">
        <f>'HospCusto (ORÇ)'!I64</f>
        <v>0</v>
      </c>
      <c r="J58" s="122">
        <f>'HospCusto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8" t="str">
        <f>RCB!B39</f>
        <v>-</v>
      </c>
      <c r="R58" s="1209"/>
      <c r="S58" s="1214">
        <f>IFERROR(SUMIF($Y$8:$Y$47,Q58,$X$8:$X$47)+$X$48*(SUMIF($Y$8:$Y$47,Q58,$K$8:$K$47)/SUM($K$8:$K$47)),0)</f>
        <v>0</v>
      </c>
      <c r="T58" s="1215"/>
      <c r="U58" s="1216">
        <f>IFERROR(S58*($X$50/$X$49),0)</f>
        <v>0</v>
      </c>
      <c r="V58" s="1217"/>
      <c r="W58" s="1218"/>
    </row>
    <row r="59" spans="2:24" x14ac:dyDescent="0.2">
      <c r="B59" s="160">
        <v>5</v>
      </c>
      <c r="C59" s="1206" t="str">
        <f>IF(ISBLANK('HospCusto (ORÇ)'!C65)," ",'HospCusto (ORÇ)'!C65)</f>
        <v xml:space="preserve"> </v>
      </c>
      <c r="D59" s="1206"/>
      <c r="E59" s="1206"/>
      <c r="F59" s="1206"/>
      <c r="G59" s="1143"/>
      <c r="H59" s="491">
        <f>'HospCusto (ORÇ)'!H65</f>
        <v>0</v>
      </c>
      <c r="I59" s="493">
        <f>'HospCusto (ORÇ)'!I65</f>
        <v>0</v>
      </c>
      <c r="J59" s="122">
        <f>'HospCusto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10" t="s">
        <v>31</v>
      </c>
      <c r="R59" s="1211"/>
      <c r="S59" s="1212">
        <f>SUM(S57:T58)</f>
        <v>0</v>
      </c>
      <c r="T59" s="1213"/>
      <c r="U59" s="1212">
        <f>SUM(U57:W58)</f>
        <v>0</v>
      </c>
      <c r="V59" s="1219"/>
      <c r="W59" s="1213"/>
    </row>
    <row r="60" spans="2:24" x14ac:dyDescent="0.2">
      <c r="B60" s="168"/>
      <c r="C60" s="1167" t="s">
        <v>594</v>
      </c>
      <c r="D60" s="1167"/>
      <c r="E60" s="1167"/>
      <c r="F60" s="1167"/>
      <c r="G60" s="1167"/>
      <c r="H60" s="1167"/>
      <c r="I60" s="1167"/>
      <c r="J60" s="1168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ht="15" customHeight="1" x14ac:dyDescent="0.2">
      <c r="B61" s="308"/>
      <c r="C61" s="1169" t="s">
        <v>595</v>
      </c>
      <c r="D61" s="1169"/>
      <c r="E61" s="1169"/>
      <c r="F61" s="1169"/>
      <c r="G61" s="1169"/>
      <c r="H61" s="1169"/>
      <c r="I61" s="1169"/>
      <c r="J61" s="1170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">
      <c r="B62" s="1139" t="s">
        <v>293</v>
      </c>
      <c r="C62" s="1140"/>
      <c r="D62" s="1140"/>
      <c r="E62" s="1140"/>
      <c r="F62" s="1140"/>
      <c r="G62" s="1140"/>
      <c r="H62" s="1140"/>
      <c r="I62" s="1140"/>
      <c r="J62" s="1140"/>
      <c r="K62" s="1140"/>
      <c r="L62" s="1140"/>
      <c r="M62" s="1140"/>
      <c r="N62" s="1141"/>
    </row>
    <row r="63" spans="2:24" ht="16" x14ac:dyDescent="0.2">
      <c r="B63" s="1132" t="s">
        <v>783</v>
      </c>
      <c r="C63" s="1133"/>
      <c r="D63" s="1133"/>
      <c r="E63" s="1133"/>
      <c r="F63" s="1133"/>
      <c r="G63" s="1133"/>
      <c r="H63" s="301"/>
      <c r="I63" s="301"/>
      <c r="J63" s="302"/>
      <c r="K63" s="159" t="s">
        <v>279</v>
      </c>
      <c r="L63" s="299" t="s">
        <v>781</v>
      </c>
      <c r="M63" s="118" t="s">
        <v>233</v>
      </c>
      <c r="N63" s="118" t="s">
        <v>234</v>
      </c>
      <c r="P63" s="368"/>
    </row>
    <row r="64" spans="2:24" x14ac:dyDescent="0.2">
      <c r="B64" s="168"/>
      <c r="C64" s="1165" t="s">
        <v>9</v>
      </c>
      <c r="D64" s="1165"/>
      <c r="E64" s="1165"/>
      <c r="F64" s="1165"/>
      <c r="G64" s="1165"/>
      <c r="H64" s="1165"/>
      <c r="I64" s="1165"/>
      <c r="J64" s="1166"/>
      <c r="K64" s="313">
        <f>SUM(L64:N64)</f>
        <v>0</v>
      </c>
      <c r="L64" s="316">
        <f>'Custo Contábil'!I41</f>
        <v>0</v>
      </c>
      <c r="M64" s="313">
        <v>0</v>
      </c>
      <c r="N64" s="313">
        <v>0</v>
      </c>
    </row>
    <row r="65" spans="2:16" ht="16" x14ac:dyDescent="0.2">
      <c r="B65" s="303"/>
      <c r="C65" s="1133" t="s">
        <v>172</v>
      </c>
      <c r="D65" s="1133"/>
      <c r="E65" s="1133"/>
      <c r="F65" s="1133"/>
      <c r="G65" s="1133"/>
      <c r="H65" s="1134"/>
      <c r="I65" s="290" t="s">
        <v>16</v>
      </c>
      <c r="J65" s="290" t="s">
        <v>294</v>
      </c>
      <c r="K65" s="159" t="s">
        <v>279</v>
      </c>
      <c r="L65" s="299" t="s">
        <v>781</v>
      </c>
      <c r="M65" s="118" t="s">
        <v>233</v>
      </c>
      <c r="N65" s="118" t="s">
        <v>234</v>
      </c>
    </row>
    <row r="66" spans="2:16" x14ac:dyDescent="0.2">
      <c r="B66" s="172">
        <v>1</v>
      </c>
      <c r="C66" s="1165" t="str">
        <f>IF(ISBLANK('HospCusto (ORÇ)'!C78)," ",'HospCusto (ORÇ)'!C78)</f>
        <v xml:space="preserve"> </v>
      </c>
      <c r="D66" s="1165"/>
      <c r="E66" s="1165"/>
      <c r="F66" s="1165"/>
      <c r="G66" s="1165"/>
      <c r="H66" s="1166"/>
      <c r="I66" s="493">
        <f>'HospCusto (ORÇ)'!I78</f>
        <v>0</v>
      </c>
      <c r="J66" s="122">
        <f>'HospCusto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">
      <c r="B67" s="172">
        <v>2</v>
      </c>
      <c r="C67" s="1165" t="str">
        <f>IF(ISBLANK('HospCusto (ORÇ)'!C79)," ",'HospCusto (ORÇ)'!C79)</f>
        <v xml:space="preserve"> </v>
      </c>
      <c r="D67" s="1165"/>
      <c r="E67" s="1165"/>
      <c r="F67" s="1165"/>
      <c r="G67" s="1165"/>
      <c r="H67" s="1166"/>
      <c r="I67" s="493">
        <f>'HospCusto (ORÇ)'!I79</f>
        <v>0</v>
      </c>
      <c r="J67" s="122">
        <f>'HospCusto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">
      <c r="B68" s="172">
        <v>3</v>
      </c>
      <c r="C68" s="1165" t="str">
        <f>IF(ISBLANK('HospCusto (ORÇ)'!C80)," ",'HospCusto (ORÇ)'!C80)</f>
        <v xml:space="preserve"> </v>
      </c>
      <c r="D68" s="1165"/>
      <c r="E68" s="1165"/>
      <c r="F68" s="1165"/>
      <c r="G68" s="1165"/>
      <c r="H68" s="1166"/>
      <c r="I68" s="493">
        <f>'HospCusto (ORÇ)'!I80</f>
        <v>0</v>
      </c>
      <c r="J68" s="122">
        <f>'HospCusto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">
      <c r="B69" s="168"/>
      <c r="C69" s="1167" t="s">
        <v>820</v>
      </c>
      <c r="D69" s="1167"/>
      <c r="E69" s="1167"/>
      <c r="F69" s="1167"/>
      <c r="G69" s="1167"/>
      <c r="H69" s="1167"/>
      <c r="I69" s="1167"/>
      <c r="J69" s="1168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">
      <c r="B70" s="308"/>
      <c r="C70" s="1169" t="s">
        <v>596</v>
      </c>
      <c r="D70" s="1169"/>
      <c r="E70" s="1169"/>
      <c r="F70" s="1169"/>
      <c r="G70" s="1169"/>
      <c r="H70" s="1169"/>
      <c r="I70" s="1169"/>
      <c r="J70" s="1170"/>
      <c r="K70" s="165">
        <f>SUM(K64,K69)</f>
        <v>0</v>
      </c>
      <c r="L70" s="165">
        <f>SUM(L64,L69)</f>
        <v>0</v>
      </c>
      <c r="M70" s="165">
        <f>SUM(M64,M69)</f>
        <v>0</v>
      </c>
      <c r="N70" s="165">
        <f>SUM(N64,N69)</f>
        <v>0</v>
      </c>
    </row>
    <row r="71" spans="2:16" x14ac:dyDescent="0.2">
      <c r="B71" s="310"/>
      <c r="C71" s="1163" t="s">
        <v>597</v>
      </c>
      <c r="D71" s="1163"/>
      <c r="E71" s="1163"/>
      <c r="F71" s="1163"/>
      <c r="G71" s="1163"/>
      <c r="H71" s="1163"/>
      <c r="I71" s="1163"/>
      <c r="J71" s="1164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x14ac:dyDescent="0.2">
      <c r="B72" s="1137" t="s">
        <v>698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55"/>
    </row>
    <row r="73" spans="2:16" ht="16" x14ac:dyDescent="0.2">
      <c r="B73" s="1132" t="s">
        <v>783</v>
      </c>
      <c r="C73" s="1133"/>
      <c r="D73" s="1133"/>
      <c r="E73" s="1133"/>
      <c r="F73" s="1133"/>
      <c r="G73" s="1133"/>
      <c r="H73" s="301"/>
      <c r="I73" s="301"/>
      <c r="J73" s="302"/>
      <c r="K73" s="159" t="s">
        <v>279</v>
      </c>
      <c r="L73" s="299" t="s">
        <v>781</v>
      </c>
      <c r="M73" s="118" t="s">
        <v>233</v>
      </c>
      <c r="N73" s="118" t="s">
        <v>234</v>
      </c>
    </row>
    <row r="74" spans="2:16" x14ac:dyDescent="0.2">
      <c r="B74" s="168"/>
      <c r="C74" s="1165" t="s">
        <v>297</v>
      </c>
      <c r="D74" s="1165"/>
      <c r="E74" s="1165"/>
      <c r="F74" s="1165"/>
      <c r="G74" s="1165"/>
      <c r="H74" s="1165"/>
      <c r="I74" s="1165"/>
      <c r="J74" s="1166"/>
      <c r="K74" s="313">
        <f t="shared" ref="K74:K79" si="8">SUM(L74:N74)</f>
        <v>0</v>
      </c>
      <c r="L74" s="313">
        <f>'Custo Contábil'!$I$37*'Custo Contábil'!F13</f>
        <v>0</v>
      </c>
      <c r="M74" s="313">
        <v>0</v>
      </c>
      <c r="N74" s="313">
        <v>0</v>
      </c>
    </row>
    <row r="75" spans="2:16" x14ac:dyDescent="0.2">
      <c r="B75" s="168"/>
      <c r="C75" s="1165" t="s">
        <v>12</v>
      </c>
      <c r="D75" s="1165"/>
      <c r="E75" s="1165"/>
      <c r="F75" s="1165"/>
      <c r="G75" s="1165"/>
      <c r="H75" s="1165"/>
      <c r="I75" s="1165"/>
      <c r="J75" s="1166"/>
      <c r="K75" s="313">
        <f t="shared" si="8"/>
        <v>0</v>
      </c>
      <c r="L75" s="313">
        <f>'Custo Contábil'!I45</f>
        <v>0</v>
      </c>
      <c r="M75" s="313">
        <v>0</v>
      </c>
      <c r="N75" s="313">
        <v>0</v>
      </c>
    </row>
    <row r="76" spans="2:16" x14ac:dyDescent="0.2">
      <c r="B76" s="168"/>
      <c r="C76" s="1165" t="s">
        <v>169</v>
      </c>
      <c r="D76" s="1165"/>
      <c r="E76" s="1165"/>
      <c r="F76" s="1165"/>
      <c r="G76" s="1165"/>
      <c r="H76" s="1165"/>
      <c r="I76" s="1165"/>
      <c r="J76" s="1166"/>
      <c r="K76" s="313">
        <f t="shared" si="8"/>
        <v>0</v>
      </c>
      <c r="L76" s="313">
        <f>'Custo Contábil'!$I$37*'Custo Contábil'!F14</f>
        <v>0</v>
      </c>
      <c r="M76" s="313">
        <f>'Custo Contábil'!$I$37*'Custo Contábil'!G14</f>
        <v>0</v>
      </c>
      <c r="N76" s="313">
        <f>'Custo Contábil'!$I$37*'Custo Contábil'!H14</f>
        <v>0</v>
      </c>
    </row>
    <row r="77" spans="2:16" x14ac:dyDescent="0.2">
      <c r="B77" s="168"/>
      <c r="C77" s="1165" t="s">
        <v>298</v>
      </c>
      <c r="D77" s="1165"/>
      <c r="E77" s="1165"/>
      <c r="F77" s="1165"/>
      <c r="G77" s="1165"/>
      <c r="H77" s="1165"/>
      <c r="I77" s="1165"/>
      <c r="J77" s="1166"/>
      <c r="K77" s="313">
        <f t="shared" si="8"/>
        <v>0</v>
      </c>
      <c r="L77" s="313">
        <f>'Custo Contábil'!$I$37*'Custo Contábil'!F18</f>
        <v>0</v>
      </c>
      <c r="M77" s="313">
        <f>'Custo Contábil'!$I$37*'Custo Contábil'!G18</f>
        <v>0</v>
      </c>
      <c r="N77" s="313">
        <f>'Custo Contábil'!$I$37*'Custo Contábil'!H18</f>
        <v>0</v>
      </c>
      <c r="P77" s="368"/>
    </row>
    <row r="78" spans="2:16" x14ac:dyDescent="0.2">
      <c r="B78" s="168"/>
      <c r="C78" s="1165" t="s">
        <v>299</v>
      </c>
      <c r="D78" s="1165"/>
      <c r="E78" s="1165"/>
      <c r="F78" s="1165"/>
      <c r="G78" s="1165"/>
      <c r="H78" s="1165"/>
      <c r="I78" s="1165"/>
      <c r="J78" s="1166"/>
      <c r="K78" s="313">
        <f t="shared" si="8"/>
        <v>0</v>
      </c>
      <c r="L78" s="313">
        <f>Descarte!L82</f>
        <v>0</v>
      </c>
      <c r="M78" s="313">
        <f>Descarte!M82</f>
        <v>0</v>
      </c>
      <c r="N78" s="313">
        <f>Descarte!N82</f>
        <v>0</v>
      </c>
    </row>
    <row r="79" spans="2:16" x14ac:dyDescent="0.2">
      <c r="B79" s="168"/>
      <c r="C79" s="1165" t="s">
        <v>300</v>
      </c>
      <c r="D79" s="1165"/>
      <c r="E79" s="1165"/>
      <c r="F79" s="1165"/>
      <c r="G79" s="1165"/>
      <c r="H79" s="1165"/>
      <c r="I79" s="1165"/>
      <c r="J79" s="1166"/>
      <c r="K79" s="313">
        <f t="shared" si="8"/>
        <v>0</v>
      </c>
      <c r="L79" s="313">
        <f>'M&amp;V'!N394</f>
        <v>0</v>
      </c>
      <c r="M79" s="313">
        <f>'M&amp;V'!O394</f>
        <v>0</v>
      </c>
      <c r="N79" s="313">
        <f>'M&amp;V'!P394</f>
        <v>0</v>
      </c>
    </row>
    <row r="80" spans="2:16" ht="16" x14ac:dyDescent="0.2">
      <c r="B80" s="1132" t="s">
        <v>15</v>
      </c>
      <c r="C80" s="1133"/>
      <c r="D80" s="1133"/>
      <c r="E80" s="1133"/>
      <c r="F80" s="1133"/>
      <c r="G80" s="1133"/>
      <c r="H80" s="1134"/>
      <c r="I80" s="290" t="s">
        <v>16</v>
      </c>
      <c r="J80" s="290" t="s">
        <v>294</v>
      </c>
      <c r="K80" s="159" t="s">
        <v>279</v>
      </c>
      <c r="L80" s="290" t="s">
        <v>781</v>
      </c>
      <c r="M80" s="118" t="s">
        <v>233</v>
      </c>
      <c r="N80" s="118" t="s">
        <v>234</v>
      </c>
    </row>
    <row r="81" spans="2:14" x14ac:dyDescent="0.2">
      <c r="B81" s="172">
        <v>1</v>
      </c>
      <c r="C81" s="1165" t="str">
        <f>IF(ISBLANK('HospCusto (ORÇ)'!C92)," ",'HospCusto (ORÇ)'!C92)</f>
        <v xml:space="preserve"> </v>
      </c>
      <c r="D81" s="1165"/>
      <c r="E81" s="1165"/>
      <c r="F81" s="1165"/>
      <c r="G81" s="1165"/>
      <c r="H81" s="1166"/>
      <c r="I81" s="493">
        <f>'HospCusto (ORÇ)'!I92</f>
        <v>0</v>
      </c>
      <c r="J81" s="122">
        <f>'HospCusto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">
      <c r="B82" s="172">
        <v>2</v>
      </c>
      <c r="C82" s="1165" t="str">
        <f>IF(ISBLANK('HospCusto (ORÇ)'!C93)," ",'HospCusto (ORÇ)'!C93)</f>
        <v xml:space="preserve"> </v>
      </c>
      <c r="D82" s="1165"/>
      <c r="E82" s="1165"/>
      <c r="F82" s="1165"/>
      <c r="G82" s="1165"/>
      <c r="H82" s="1166"/>
      <c r="I82" s="493">
        <f>'HospCusto (ORÇ)'!I93</f>
        <v>0</v>
      </c>
      <c r="J82" s="122">
        <f>'HospCusto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">
      <c r="B83" s="172">
        <v>3</v>
      </c>
      <c r="C83" s="1165" t="str">
        <f>IF(ISBLANK('HospCusto (ORÇ)'!C94)," ",'HospCusto (ORÇ)'!C94)</f>
        <v xml:space="preserve"> </v>
      </c>
      <c r="D83" s="1165"/>
      <c r="E83" s="1165"/>
      <c r="F83" s="1165"/>
      <c r="G83" s="1165"/>
      <c r="H83" s="1166"/>
      <c r="I83" s="493">
        <f>'HospCusto (ORÇ)'!I94</f>
        <v>0</v>
      </c>
      <c r="J83" s="122">
        <f>'HospCusto (ORÇ)'!J94</f>
        <v>0</v>
      </c>
      <c r="K83" s="313">
        <f>SUM(L83:N83)</f>
        <v>0</v>
      </c>
      <c r="L83" s="313">
        <f>'Custo Contábil'!I49</f>
        <v>0</v>
      </c>
      <c r="M83" s="312"/>
      <c r="N83" s="312"/>
    </row>
    <row r="84" spans="2:14" x14ac:dyDescent="0.2">
      <c r="B84" s="168"/>
      <c r="C84" s="1167" t="s">
        <v>821</v>
      </c>
      <c r="D84" s="1167"/>
      <c r="E84" s="1167"/>
      <c r="F84" s="1167"/>
      <c r="G84" s="1167"/>
      <c r="H84" s="1167"/>
      <c r="I84" s="1167"/>
      <c r="J84" s="1168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">
      <c r="B85" s="310"/>
      <c r="C85" s="1163" t="s">
        <v>598</v>
      </c>
      <c r="D85" s="1163"/>
      <c r="E85" s="1163"/>
      <c r="F85" s="1163"/>
      <c r="G85" s="1163"/>
      <c r="H85" s="1163"/>
      <c r="I85" s="1163"/>
      <c r="J85" s="1164"/>
      <c r="K85" s="128">
        <f>SUM(K74:K79,K84)</f>
        <v>0</v>
      </c>
      <c r="L85" s="278">
        <f>SUM(L74:L79,L84)</f>
        <v>0</v>
      </c>
      <c r="M85" s="278">
        <f>SUM(M74:M79,M84)</f>
        <v>0</v>
      </c>
      <c r="N85" s="278">
        <f>SUM(N74:N79,N84)</f>
        <v>0</v>
      </c>
    </row>
    <row r="86" spans="2:14" x14ac:dyDescent="0.2">
      <c r="B86" s="173"/>
      <c r="C86" s="1077" t="s">
        <v>759</v>
      </c>
      <c r="D86" s="1077"/>
      <c r="E86" s="1077"/>
      <c r="F86" s="1077"/>
      <c r="G86" s="1077"/>
      <c r="H86" s="1077"/>
      <c r="I86" s="1077"/>
      <c r="J86" s="1078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">
      <c r="I87" s="374"/>
      <c r="K87" s="375"/>
    </row>
  </sheetData>
  <sheetProtection algorithmName="SHA-512" hashValue="lrYKEXlesmSd0FSZn0SJYipT6OqLer0YLWKt7NbFo98jj5c8xPSk9ZwgWPcwIV4IR5X2rCHTpTp3iecTenxYjw==" saltValue="TyevbqTQ1IgDHfSW3G98dA==" spinCount="100000" sheet="1" objects="1" scenarios="1"/>
  <mergeCells count="146">
    <mergeCell ref="Q57:R57"/>
    <mergeCell ref="S57:T57"/>
    <mergeCell ref="U57:W57"/>
    <mergeCell ref="Q58:R58"/>
    <mergeCell ref="S58:T58"/>
    <mergeCell ref="U58:W58"/>
    <mergeCell ref="Q59:R59"/>
    <mergeCell ref="S59:T59"/>
    <mergeCell ref="U59:W59"/>
    <mergeCell ref="C33:G33"/>
    <mergeCell ref="Q33:U33"/>
    <mergeCell ref="Q34:U34"/>
    <mergeCell ref="Q35:U35"/>
    <mergeCell ref="C49:J49"/>
    <mergeCell ref="B50:N50"/>
    <mergeCell ref="C38:G38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C34:G34"/>
    <mergeCell ref="C35:G35"/>
    <mergeCell ref="C37:G37"/>
    <mergeCell ref="C36:G36"/>
    <mergeCell ref="C43:G43"/>
    <mergeCell ref="Q43:U43"/>
    <mergeCell ref="Q36:U36"/>
    <mergeCell ref="Q28:U28"/>
    <mergeCell ref="C28:G28"/>
    <mergeCell ref="C30:G30"/>
    <mergeCell ref="Q30:U30"/>
    <mergeCell ref="C31:G31"/>
    <mergeCell ref="Q31:U31"/>
    <mergeCell ref="C32:G32"/>
    <mergeCell ref="C26:G26"/>
    <mergeCell ref="Q26:U26"/>
    <mergeCell ref="Q32:U32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C10:G10"/>
    <mergeCell ref="Q10:U10"/>
    <mergeCell ref="C11:G11"/>
    <mergeCell ref="Q11:U11"/>
    <mergeCell ref="C12:G12"/>
    <mergeCell ref="Q12:U12"/>
    <mergeCell ref="B5:N5"/>
    <mergeCell ref="P6:X6"/>
    <mergeCell ref="B7:G7"/>
    <mergeCell ref="P7:U7"/>
    <mergeCell ref="C8:G8"/>
    <mergeCell ref="Q8:U8"/>
    <mergeCell ref="C16:G16"/>
    <mergeCell ref="Q16:U16"/>
    <mergeCell ref="Q37:U37"/>
    <mergeCell ref="Q38:U38"/>
    <mergeCell ref="C39:G39"/>
    <mergeCell ref="C46:G46"/>
    <mergeCell ref="Q46:U46"/>
    <mergeCell ref="C47:G47"/>
    <mergeCell ref="Q47:U47"/>
    <mergeCell ref="Q39:U39"/>
    <mergeCell ref="C48:G48"/>
    <mergeCell ref="Q48:U48"/>
    <mergeCell ref="P49:V49"/>
    <mergeCell ref="P50:V50"/>
    <mergeCell ref="B51:G51"/>
    <mergeCell ref="C52:G52"/>
    <mergeCell ref="T52:U52"/>
    <mergeCell ref="C53:G53"/>
    <mergeCell ref="C54:G54"/>
    <mergeCell ref="C55:G55"/>
    <mergeCell ref="C56:G56"/>
    <mergeCell ref="Q55:W55"/>
    <mergeCell ref="Q56:R56"/>
    <mergeCell ref="S56:T56"/>
    <mergeCell ref="U56:W56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70" priority="2" operator="lessThan">
      <formula>0</formula>
    </cfRule>
  </conditionalFormatting>
  <conditionalFormatting sqref="R52:R53">
    <cfRule type="cellIs" dxfId="69" priority="1" operator="lessThan">
      <formula>0</formula>
    </cfRule>
  </conditionalFormatting>
  <conditionalFormatting sqref="R88:R89">
    <cfRule type="cellIs" dxfId="68" priority="3" operator="lessThan">
      <formula>0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17">
    <tabColor theme="4"/>
  </sheetPr>
  <dimension ref="B2:BE68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5" style="366" customWidth="1"/>
    <col min="4" max="4" width="11.6640625" style="366" customWidth="1"/>
    <col min="5" max="5" width="9.83203125" style="377" bestFit="1" customWidth="1"/>
    <col min="6" max="6" width="8.6640625" style="378" customWidth="1"/>
    <col min="7" max="7" width="12.6640625" style="366" customWidth="1"/>
    <col min="8" max="27" width="11.6640625" style="366" customWidth="1"/>
    <col min="28" max="16384" width="9.1640625" style="366"/>
  </cols>
  <sheetData>
    <row r="2" spans="2:27" ht="22.5" customHeight="1" x14ac:dyDescent="0.15">
      <c r="B2" s="1189" t="s">
        <v>778</v>
      </c>
      <c r="C2" s="1189"/>
      <c r="D2" s="1189"/>
      <c r="E2" s="1190" t="str">
        <f>RCB!B38</f>
        <v>-</v>
      </c>
      <c r="F2" s="1190"/>
      <c r="G2" s="1190"/>
    </row>
    <row r="3" spans="2:27" x14ac:dyDescent="0.15">
      <c r="B3" s="1137" t="s">
        <v>680</v>
      </c>
      <c r="C3" s="1138"/>
      <c r="D3" s="1138"/>
      <c r="E3" s="1138"/>
      <c r="F3" s="1138"/>
      <c r="G3" s="321" t="s">
        <v>31</v>
      </c>
      <c r="H3" s="380" t="s">
        <v>599</v>
      </c>
      <c r="I3" s="380" t="s">
        <v>600</v>
      </c>
      <c r="J3" s="380" t="s">
        <v>601</v>
      </c>
      <c r="K3" s="380" t="s">
        <v>602</v>
      </c>
      <c r="L3" s="380" t="s">
        <v>603</v>
      </c>
      <c r="M3" s="380" t="s">
        <v>604</v>
      </c>
      <c r="N3" s="380" t="s">
        <v>605</v>
      </c>
      <c r="O3" s="380" t="s">
        <v>606</v>
      </c>
      <c r="P3" s="380" t="s">
        <v>607</v>
      </c>
      <c r="Q3" s="380" t="s">
        <v>608</v>
      </c>
      <c r="R3" s="380" t="s">
        <v>609</v>
      </c>
      <c r="S3" s="380" t="s">
        <v>610</v>
      </c>
      <c r="T3" s="380" t="s">
        <v>611</v>
      </c>
      <c r="U3" s="380" t="s">
        <v>612</v>
      </c>
      <c r="V3" s="380" t="s">
        <v>613</v>
      </c>
      <c r="W3" s="380" t="s">
        <v>614</v>
      </c>
      <c r="X3" s="380" t="s">
        <v>615</v>
      </c>
      <c r="Y3" s="380" t="s">
        <v>616</v>
      </c>
      <c r="Z3" s="380" t="s">
        <v>617</v>
      </c>
      <c r="AA3" s="380" t="s">
        <v>618</v>
      </c>
    </row>
    <row r="4" spans="2:27" s="376" customForma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599</v>
      </c>
      <c r="I4" s="179" t="s">
        <v>600</v>
      </c>
      <c r="J4" s="179" t="s">
        <v>601</v>
      </c>
      <c r="K4" s="179" t="s">
        <v>602</v>
      </c>
      <c r="L4" s="179" t="s">
        <v>603</v>
      </c>
      <c r="M4" s="179" t="s">
        <v>604</v>
      </c>
      <c r="N4" s="179" t="s">
        <v>605</v>
      </c>
      <c r="O4" s="179" t="s">
        <v>606</v>
      </c>
      <c r="P4" s="179" t="s">
        <v>607</v>
      </c>
      <c r="Q4" s="179" t="s">
        <v>608</v>
      </c>
      <c r="R4" s="179" t="s">
        <v>609</v>
      </c>
      <c r="S4" s="179" t="s">
        <v>610</v>
      </c>
      <c r="T4" s="179" t="s">
        <v>611</v>
      </c>
      <c r="U4" s="179" t="s">
        <v>612</v>
      </c>
      <c r="V4" s="179" t="s">
        <v>613</v>
      </c>
      <c r="W4" s="179" t="s">
        <v>614</v>
      </c>
      <c r="X4" s="179" t="s">
        <v>615</v>
      </c>
      <c r="Y4" s="179" t="s">
        <v>616</v>
      </c>
      <c r="Z4" s="179" t="s">
        <v>617</v>
      </c>
      <c r="AA4" s="179" t="s">
        <v>618</v>
      </c>
    </row>
    <row r="5" spans="2:27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7" x14ac:dyDescent="0.15">
      <c r="B6" s="175">
        <f>B5+1</f>
        <v>2</v>
      </c>
      <c r="C6" s="180" t="s">
        <v>619</v>
      </c>
      <c r="D6" s="180"/>
      <c r="E6" s="185" t="s">
        <v>355</v>
      </c>
      <c r="F6" s="186" t="s">
        <v>398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</row>
    <row r="7" spans="2:27" ht="17" x14ac:dyDescent="0.15">
      <c r="B7" s="175">
        <f>B6+1</f>
        <v>3</v>
      </c>
      <c r="C7" s="180" t="s">
        <v>16</v>
      </c>
      <c r="D7" s="180"/>
      <c r="E7" s="185"/>
      <c r="F7" s="186" t="s">
        <v>397</v>
      </c>
      <c r="G7" s="188">
        <f>SUM(H7:AA7)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</row>
    <row r="8" spans="2:27" ht="17" x14ac:dyDescent="0.15">
      <c r="B8" s="233">
        <f>B7+1</f>
        <v>4</v>
      </c>
      <c r="C8" s="180" t="s">
        <v>361</v>
      </c>
      <c r="D8" s="180"/>
      <c r="E8" s="185" t="s">
        <v>362</v>
      </c>
      <c r="F8" s="186" t="s">
        <v>363</v>
      </c>
      <c r="G8" s="195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15">
      <c r="B9" s="1186">
        <f>B8+1</f>
        <v>5</v>
      </c>
      <c r="C9" s="180" t="s">
        <v>620</v>
      </c>
      <c r="D9" s="180"/>
      <c r="E9" s="185" t="s">
        <v>621</v>
      </c>
      <c r="F9" s="186"/>
      <c r="G9" s="190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</row>
    <row r="10" spans="2:27" x14ac:dyDescent="0.15">
      <c r="B10" s="1187"/>
      <c r="C10" s="191" t="s">
        <v>622</v>
      </c>
      <c r="D10" s="191"/>
      <c r="E10" s="192" t="s">
        <v>623</v>
      </c>
      <c r="F10" s="186"/>
      <c r="G10" s="190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</row>
    <row r="11" spans="2:27" x14ac:dyDescent="0.15">
      <c r="B11" s="1187"/>
      <c r="C11" s="191" t="s">
        <v>366</v>
      </c>
      <c r="D11" s="191"/>
      <c r="E11" s="192" t="s">
        <v>367</v>
      </c>
      <c r="F11" s="186"/>
      <c r="G11" s="190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  <c r="U11" s="598"/>
      <c r="V11" s="598"/>
      <c r="W11" s="598"/>
      <c r="X11" s="598"/>
      <c r="Y11" s="598"/>
      <c r="Z11" s="598"/>
      <c r="AA11" s="598"/>
    </row>
    <row r="12" spans="2:27" ht="17" x14ac:dyDescent="0.15">
      <c r="B12" s="1188"/>
      <c r="C12" s="180" t="s">
        <v>368</v>
      </c>
      <c r="D12" s="180"/>
      <c r="E12" s="185" t="s">
        <v>369</v>
      </c>
      <c r="F12" s="186" t="s">
        <v>370</v>
      </c>
      <c r="G12" s="190"/>
      <c r="H12" s="193">
        <f>H9*H10*H11</f>
        <v>0</v>
      </c>
      <c r="I12" s="193">
        <f t="shared" ref="I12:AA12" si="1">I9*I10*I11</f>
        <v>0</v>
      </c>
      <c r="J12" s="193">
        <f t="shared" si="1"/>
        <v>0</v>
      </c>
      <c r="K12" s="193">
        <f t="shared" si="1"/>
        <v>0</v>
      </c>
      <c r="L12" s="193">
        <f t="shared" si="1"/>
        <v>0</v>
      </c>
      <c r="M12" s="193">
        <f t="shared" si="1"/>
        <v>0</v>
      </c>
      <c r="N12" s="193">
        <f t="shared" si="1"/>
        <v>0</v>
      </c>
      <c r="O12" s="193">
        <f t="shared" si="1"/>
        <v>0</v>
      </c>
      <c r="P12" s="193">
        <f t="shared" si="1"/>
        <v>0</v>
      </c>
      <c r="Q12" s="193">
        <f t="shared" si="1"/>
        <v>0</v>
      </c>
      <c r="R12" s="193">
        <f t="shared" si="1"/>
        <v>0</v>
      </c>
      <c r="S12" s="193">
        <f t="shared" si="1"/>
        <v>0</v>
      </c>
      <c r="T12" s="193">
        <f t="shared" si="1"/>
        <v>0</v>
      </c>
      <c r="U12" s="193">
        <f t="shared" si="1"/>
        <v>0</v>
      </c>
      <c r="V12" s="193">
        <f t="shared" si="1"/>
        <v>0</v>
      </c>
      <c r="W12" s="193">
        <f t="shared" si="1"/>
        <v>0</v>
      </c>
      <c r="X12" s="193">
        <f t="shared" si="1"/>
        <v>0</v>
      </c>
      <c r="Y12" s="193">
        <f t="shared" si="1"/>
        <v>0</v>
      </c>
      <c r="Z12" s="193">
        <f t="shared" si="1"/>
        <v>0</v>
      </c>
      <c r="AA12" s="193">
        <f t="shared" si="1"/>
        <v>0</v>
      </c>
    </row>
    <row r="13" spans="2:27" x14ac:dyDescent="0.15">
      <c r="B13" s="1186">
        <f>B9+1</f>
        <v>6</v>
      </c>
      <c r="C13" s="180" t="s">
        <v>694</v>
      </c>
      <c r="D13" s="180"/>
      <c r="E13" s="185" t="s">
        <v>272</v>
      </c>
      <c r="F13" s="186" t="s">
        <v>689</v>
      </c>
      <c r="G13" s="283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</row>
    <row r="14" spans="2:27" x14ac:dyDescent="0.15">
      <c r="B14" s="1187"/>
      <c r="C14" s="180" t="s">
        <v>695</v>
      </c>
      <c r="D14" s="180"/>
      <c r="E14" s="181" t="s">
        <v>692</v>
      </c>
      <c r="F14" s="186" t="s">
        <v>690</v>
      </c>
      <c r="G14" s="283">
        <v>22</v>
      </c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</row>
    <row r="15" spans="2:27" x14ac:dyDescent="0.15">
      <c r="B15" s="1187"/>
      <c r="C15" s="180" t="s">
        <v>696</v>
      </c>
      <c r="D15" s="180"/>
      <c r="E15" s="181" t="s">
        <v>693</v>
      </c>
      <c r="F15" s="186" t="s">
        <v>691</v>
      </c>
      <c r="G15" s="283">
        <v>3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</row>
    <row r="16" spans="2:27" ht="17" x14ac:dyDescent="0.15">
      <c r="B16" s="1187"/>
      <c r="C16" s="180" t="s">
        <v>371</v>
      </c>
      <c r="D16" s="180"/>
      <c r="E16" s="185" t="s">
        <v>362</v>
      </c>
      <c r="F16" s="186" t="s">
        <v>372</v>
      </c>
      <c r="G16" s="195">
        <f>SUM(H16:AA16)</f>
        <v>0</v>
      </c>
      <c r="H16" s="194">
        <f>H8*((H13*H14*H15)/($G$13*$G$14*$G$15))</f>
        <v>0</v>
      </c>
      <c r="I16" s="194">
        <f t="shared" ref="I16:AA16" si="2">I8*((I13*I14*I15)/($G$13*$G$14*$G$15))</f>
        <v>0</v>
      </c>
      <c r="J16" s="194">
        <f t="shared" si="2"/>
        <v>0</v>
      </c>
      <c r="K16" s="194">
        <f t="shared" si="2"/>
        <v>0</v>
      </c>
      <c r="L16" s="194">
        <f t="shared" si="2"/>
        <v>0</v>
      </c>
      <c r="M16" s="194">
        <f t="shared" si="2"/>
        <v>0</v>
      </c>
      <c r="N16" s="194">
        <f t="shared" si="2"/>
        <v>0</v>
      </c>
      <c r="O16" s="194">
        <f t="shared" si="2"/>
        <v>0</v>
      </c>
      <c r="P16" s="194">
        <f t="shared" si="2"/>
        <v>0</v>
      </c>
      <c r="Q16" s="194">
        <f t="shared" si="2"/>
        <v>0</v>
      </c>
      <c r="R16" s="194">
        <f t="shared" si="2"/>
        <v>0</v>
      </c>
      <c r="S16" s="194">
        <f t="shared" si="2"/>
        <v>0</v>
      </c>
      <c r="T16" s="194">
        <f t="shared" si="2"/>
        <v>0</v>
      </c>
      <c r="U16" s="194">
        <f t="shared" si="2"/>
        <v>0</v>
      </c>
      <c r="V16" s="194">
        <f t="shared" si="2"/>
        <v>0</v>
      </c>
      <c r="W16" s="194">
        <f t="shared" si="2"/>
        <v>0</v>
      </c>
      <c r="X16" s="194">
        <f t="shared" si="2"/>
        <v>0</v>
      </c>
      <c r="Y16" s="194">
        <f t="shared" si="2"/>
        <v>0</v>
      </c>
      <c r="Z16" s="194">
        <f t="shared" si="2"/>
        <v>0</v>
      </c>
      <c r="AA16" s="194">
        <f t="shared" si="2"/>
        <v>0</v>
      </c>
    </row>
    <row r="17" spans="2:27" ht="17" x14ac:dyDescent="0.15">
      <c r="B17" s="1188"/>
      <c r="C17" s="180" t="s">
        <v>373</v>
      </c>
      <c r="D17" s="180"/>
      <c r="E17" s="180"/>
      <c r="F17" s="186" t="s">
        <v>374</v>
      </c>
      <c r="G17" s="190" t="str">
        <f>IF(LARGE(H17:AA17,1)&gt;1,"ERRO","")</f>
        <v/>
      </c>
      <c r="H17" s="194">
        <f>IFERROR(H16/H8,0)</f>
        <v>0</v>
      </c>
      <c r="I17" s="194">
        <f t="shared" ref="I17:AA17" si="3">IFERROR(I16/I8,0)</f>
        <v>0</v>
      </c>
      <c r="J17" s="194">
        <f t="shared" si="3"/>
        <v>0</v>
      </c>
      <c r="K17" s="194">
        <f t="shared" si="3"/>
        <v>0</v>
      </c>
      <c r="L17" s="194">
        <f t="shared" si="3"/>
        <v>0</v>
      </c>
      <c r="M17" s="194">
        <f t="shared" si="3"/>
        <v>0</v>
      </c>
      <c r="N17" s="194">
        <f t="shared" si="3"/>
        <v>0</v>
      </c>
      <c r="O17" s="194">
        <f t="shared" si="3"/>
        <v>0</v>
      </c>
      <c r="P17" s="194">
        <f t="shared" si="3"/>
        <v>0</v>
      </c>
      <c r="Q17" s="194">
        <f t="shared" si="3"/>
        <v>0</v>
      </c>
      <c r="R17" s="194">
        <f t="shared" si="3"/>
        <v>0</v>
      </c>
      <c r="S17" s="194">
        <f t="shared" si="3"/>
        <v>0</v>
      </c>
      <c r="T17" s="194">
        <f t="shared" si="3"/>
        <v>0</v>
      </c>
      <c r="U17" s="194">
        <f t="shared" si="3"/>
        <v>0</v>
      </c>
      <c r="V17" s="194">
        <f t="shared" si="3"/>
        <v>0</v>
      </c>
      <c r="W17" s="194">
        <f t="shared" si="3"/>
        <v>0</v>
      </c>
      <c r="X17" s="194">
        <f t="shared" si="3"/>
        <v>0</v>
      </c>
      <c r="Y17" s="194">
        <f t="shared" si="3"/>
        <v>0</v>
      </c>
      <c r="Z17" s="194">
        <f t="shared" si="3"/>
        <v>0</v>
      </c>
      <c r="AA17" s="194">
        <f t="shared" si="3"/>
        <v>0</v>
      </c>
    </row>
    <row r="18" spans="2:27" ht="17" x14ac:dyDescent="0.15">
      <c r="B18" s="233">
        <f>B13+1</f>
        <v>7</v>
      </c>
      <c r="C18" s="180" t="s">
        <v>624</v>
      </c>
      <c r="D18" s="180"/>
      <c r="E18" s="185" t="s">
        <v>625</v>
      </c>
      <c r="F18" s="186" t="s">
        <v>626</v>
      </c>
      <c r="G18" s="195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7" x14ac:dyDescent="0.15">
      <c r="B19" s="233">
        <f>B18+1</f>
        <v>8</v>
      </c>
      <c r="C19" s="180" t="s">
        <v>627</v>
      </c>
      <c r="D19" s="180"/>
      <c r="E19" s="185" t="s">
        <v>628</v>
      </c>
      <c r="F19" s="186" t="s">
        <v>629</v>
      </c>
      <c r="G19" s="195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7" x14ac:dyDescent="0.15">
      <c r="B20" s="175">
        <f>B19+1</f>
        <v>9</v>
      </c>
      <c r="C20" s="180" t="s">
        <v>375</v>
      </c>
      <c r="D20" s="180"/>
      <c r="E20" s="185" t="s">
        <v>376</v>
      </c>
      <c r="F20" s="186" t="s">
        <v>377</v>
      </c>
      <c r="G20" s="195">
        <f>SUM(H20:AA20)</f>
        <v>0</v>
      </c>
      <c r="H20" s="193">
        <f>H8*H12*0.001</f>
        <v>0</v>
      </c>
      <c r="I20" s="193">
        <f t="shared" ref="I20:AA20" si="6">I8*I12*0.001</f>
        <v>0</v>
      </c>
      <c r="J20" s="193">
        <f t="shared" si="6"/>
        <v>0</v>
      </c>
      <c r="K20" s="193">
        <f t="shared" si="6"/>
        <v>0</v>
      </c>
      <c r="L20" s="193">
        <f t="shared" si="6"/>
        <v>0</v>
      </c>
      <c r="M20" s="193">
        <f t="shared" si="6"/>
        <v>0</v>
      </c>
      <c r="N20" s="193">
        <f t="shared" si="6"/>
        <v>0</v>
      </c>
      <c r="O20" s="193">
        <f t="shared" si="6"/>
        <v>0</v>
      </c>
      <c r="P20" s="193">
        <f t="shared" si="6"/>
        <v>0</v>
      </c>
      <c r="Q20" s="193">
        <f t="shared" si="6"/>
        <v>0</v>
      </c>
      <c r="R20" s="193">
        <f t="shared" si="6"/>
        <v>0</v>
      </c>
      <c r="S20" s="193">
        <f t="shared" si="6"/>
        <v>0</v>
      </c>
      <c r="T20" s="193">
        <f t="shared" si="6"/>
        <v>0</v>
      </c>
      <c r="U20" s="193">
        <f t="shared" si="6"/>
        <v>0</v>
      </c>
      <c r="V20" s="193">
        <f t="shared" si="6"/>
        <v>0</v>
      </c>
      <c r="W20" s="193">
        <f t="shared" si="6"/>
        <v>0</v>
      </c>
      <c r="X20" s="193">
        <f t="shared" si="6"/>
        <v>0</v>
      </c>
      <c r="Y20" s="193">
        <f t="shared" si="6"/>
        <v>0</v>
      </c>
      <c r="Z20" s="193">
        <f t="shared" si="6"/>
        <v>0</v>
      </c>
      <c r="AA20" s="193">
        <f t="shared" si="6"/>
        <v>0</v>
      </c>
    </row>
    <row r="21" spans="2:27" ht="17" x14ac:dyDescent="0.15">
      <c r="B21" s="175">
        <f>B20+1</f>
        <v>10</v>
      </c>
      <c r="C21" s="180" t="s">
        <v>378</v>
      </c>
      <c r="D21" s="180"/>
      <c r="E21" s="181" t="s">
        <v>362</v>
      </c>
      <c r="F21" s="186" t="s">
        <v>379</v>
      </c>
      <c r="G21" s="196">
        <f>SUM(H21:AA21)</f>
        <v>0</v>
      </c>
      <c r="H21" s="197">
        <f>H8*H17</f>
        <v>0</v>
      </c>
      <c r="I21" s="197">
        <f t="shared" ref="I21:AA21" si="7">I8*I17</f>
        <v>0</v>
      </c>
      <c r="J21" s="197">
        <f t="shared" si="7"/>
        <v>0</v>
      </c>
      <c r="K21" s="197">
        <f t="shared" si="7"/>
        <v>0</v>
      </c>
      <c r="L21" s="197">
        <f t="shared" si="7"/>
        <v>0</v>
      </c>
      <c r="M21" s="197">
        <f t="shared" si="7"/>
        <v>0</v>
      </c>
      <c r="N21" s="197">
        <f t="shared" si="7"/>
        <v>0</v>
      </c>
      <c r="O21" s="197">
        <f t="shared" si="7"/>
        <v>0</v>
      </c>
      <c r="P21" s="197">
        <f t="shared" si="7"/>
        <v>0</v>
      </c>
      <c r="Q21" s="197">
        <f t="shared" si="7"/>
        <v>0</v>
      </c>
      <c r="R21" s="197">
        <f t="shared" si="7"/>
        <v>0</v>
      </c>
      <c r="S21" s="197">
        <f t="shared" si="7"/>
        <v>0</v>
      </c>
      <c r="T21" s="197">
        <f t="shared" si="7"/>
        <v>0</v>
      </c>
      <c r="U21" s="197">
        <f t="shared" si="7"/>
        <v>0</v>
      </c>
      <c r="V21" s="197">
        <f t="shared" si="7"/>
        <v>0</v>
      </c>
      <c r="W21" s="197">
        <f t="shared" si="7"/>
        <v>0</v>
      </c>
      <c r="X21" s="197">
        <f t="shared" si="7"/>
        <v>0</v>
      </c>
      <c r="Y21" s="197">
        <f t="shared" si="7"/>
        <v>0</v>
      </c>
      <c r="Z21" s="197">
        <f t="shared" si="7"/>
        <v>0</v>
      </c>
      <c r="AA21" s="197">
        <f t="shared" si="7"/>
        <v>0</v>
      </c>
    </row>
    <row r="23" spans="2:27" x14ac:dyDescent="0.15">
      <c r="B23" s="1137" t="s">
        <v>849</v>
      </c>
      <c r="C23" s="1138"/>
      <c r="D23" s="1138"/>
      <c r="E23" s="1138"/>
      <c r="F23" s="1155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</row>
    <row r="24" spans="2:27" s="376" customFormat="1" x14ac:dyDescent="0.15">
      <c r="B24" s="175"/>
      <c r="C24" s="176"/>
      <c r="D24" s="176"/>
      <c r="E24" s="176"/>
      <c r="F24" s="177"/>
      <c r="G24" s="178" t="s">
        <v>31</v>
      </c>
      <c r="H24" s="179" t="s">
        <v>599</v>
      </c>
      <c r="I24" s="179" t="s">
        <v>600</v>
      </c>
      <c r="J24" s="179" t="s">
        <v>601</v>
      </c>
      <c r="K24" s="179" t="s">
        <v>602</v>
      </c>
      <c r="L24" s="179" t="s">
        <v>603</v>
      </c>
      <c r="M24" s="179" t="s">
        <v>604</v>
      </c>
      <c r="N24" s="179" t="s">
        <v>605</v>
      </c>
      <c r="O24" s="179" t="s">
        <v>606</v>
      </c>
      <c r="P24" s="179" t="s">
        <v>607</v>
      </c>
      <c r="Q24" s="179" t="s">
        <v>608</v>
      </c>
      <c r="R24" s="179" t="s">
        <v>609</v>
      </c>
      <c r="S24" s="179" t="s">
        <v>610</v>
      </c>
      <c r="T24" s="179" t="s">
        <v>611</v>
      </c>
      <c r="U24" s="179" t="s">
        <v>612</v>
      </c>
      <c r="V24" s="179" t="s">
        <v>613</v>
      </c>
      <c r="W24" s="179" t="s">
        <v>614</v>
      </c>
      <c r="X24" s="179" t="s">
        <v>615</v>
      </c>
      <c r="Y24" s="179" t="s">
        <v>616</v>
      </c>
      <c r="Z24" s="179" t="s">
        <v>617</v>
      </c>
      <c r="AA24" s="179" t="s">
        <v>618</v>
      </c>
    </row>
    <row r="25" spans="2:27" x14ac:dyDescent="0.15">
      <c r="B25" s="175">
        <f>B21+1</f>
        <v>11</v>
      </c>
      <c r="C25" s="180" t="s">
        <v>352</v>
      </c>
      <c r="D25" s="180"/>
      <c r="E25" s="181"/>
      <c r="F25" s="182"/>
      <c r="G25" s="183"/>
      <c r="H25" s="719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27" ht="17" x14ac:dyDescent="0.15">
      <c r="B26" s="175">
        <f>B25+1</f>
        <v>12</v>
      </c>
      <c r="C26" s="180" t="s">
        <v>619</v>
      </c>
      <c r="D26" s="180"/>
      <c r="E26" s="185" t="s">
        <v>355</v>
      </c>
      <c r="F26" s="186" t="s">
        <v>400</v>
      </c>
      <c r="G26" s="195">
        <f>SUM(H26:AA26)</f>
        <v>0</v>
      </c>
      <c r="H26" s="720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639"/>
      <c r="Y26" s="639"/>
      <c r="Z26" s="639"/>
      <c r="AA26" s="639"/>
    </row>
    <row r="27" spans="2:27" ht="17" x14ac:dyDescent="0.15">
      <c r="B27" s="175">
        <f>B26+1</f>
        <v>13</v>
      </c>
      <c r="C27" s="180" t="s">
        <v>16</v>
      </c>
      <c r="D27" s="180"/>
      <c r="E27" s="185"/>
      <c r="F27" s="186" t="s">
        <v>399</v>
      </c>
      <c r="G27" s="188">
        <f>SUM(H27:AA27)</f>
        <v>0</v>
      </c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</row>
    <row r="28" spans="2:27" ht="17" x14ac:dyDescent="0.15">
      <c r="B28" s="233">
        <f>B27+1</f>
        <v>14</v>
      </c>
      <c r="C28" s="180" t="s">
        <v>361</v>
      </c>
      <c r="D28" s="180"/>
      <c r="E28" s="185" t="s">
        <v>362</v>
      </c>
      <c r="F28" s="186" t="s">
        <v>384</v>
      </c>
      <c r="G28" s="195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15">
      <c r="B29" s="1186">
        <f>B28+1</f>
        <v>15</v>
      </c>
      <c r="C29" s="180" t="s">
        <v>620</v>
      </c>
      <c r="D29" s="180"/>
      <c r="E29" s="185" t="s">
        <v>621</v>
      </c>
      <c r="F29" s="186"/>
      <c r="G29" s="190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</row>
    <row r="30" spans="2:27" x14ac:dyDescent="0.15">
      <c r="B30" s="1187"/>
      <c r="C30" s="191" t="s">
        <v>622</v>
      </c>
      <c r="D30" s="191"/>
      <c r="E30" s="192" t="s">
        <v>623</v>
      </c>
      <c r="F30" s="186"/>
      <c r="G30" s="190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  <c r="S30" s="639"/>
      <c r="T30" s="639"/>
      <c r="U30" s="639"/>
      <c r="V30" s="639"/>
      <c r="W30" s="639"/>
      <c r="X30" s="639"/>
      <c r="Y30" s="639"/>
      <c r="Z30" s="639"/>
      <c r="AA30" s="639"/>
    </row>
    <row r="31" spans="2:27" x14ac:dyDescent="0.15">
      <c r="B31" s="1187"/>
      <c r="C31" s="191" t="s">
        <v>366</v>
      </c>
      <c r="D31" s="191"/>
      <c r="E31" s="192" t="s">
        <v>367</v>
      </c>
      <c r="F31" s="186"/>
      <c r="G31" s="190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</row>
    <row r="32" spans="2:27" ht="17" x14ac:dyDescent="0.15">
      <c r="B32" s="1188"/>
      <c r="C32" s="180" t="s">
        <v>368</v>
      </c>
      <c r="D32" s="180"/>
      <c r="E32" s="185" t="s">
        <v>369</v>
      </c>
      <c r="F32" s="186" t="s">
        <v>385</v>
      </c>
      <c r="G32" s="190"/>
      <c r="H32" s="193">
        <f>H29*H30*H31</f>
        <v>0</v>
      </c>
      <c r="I32" s="193">
        <f t="shared" ref="I32:AA32" si="9">I29*I30*I31</f>
        <v>0</v>
      </c>
      <c r="J32" s="193">
        <f t="shared" si="9"/>
        <v>0</v>
      </c>
      <c r="K32" s="193">
        <f t="shared" si="9"/>
        <v>0</v>
      </c>
      <c r="L32" s="193">
        <f t="shared" si="9"/>
        <v>0</v>
      </c>
      <c r="M32" s="193">
        <f t="shared" si="9"/>
        <v>0</v>
      </c>
      <c r="N32" s="193">
        <f t="shared" si="9"/>
        <v>0</v>
      </c>
      <c r="O32" s="193">
        <f t="shared" si="9"/>
        <v>0</v>
      </c>
      <c r="P32" s="193">
        <f t="shared" si="9"/>
        <v>0</v>
      </c>
      <c r="Q32" s="193">
        <f t="shared" si="9"/>
        <v>0</v>
      </c>
      <c r="R32" s="193">
        <f t="shared" si="9"/>
        <v>0</v>
      </c>
      <c r="S32" s="193">
        <f t="shared" si="9"/>
        <v>0</v>
      </c>
      <c r="T32" s="193">
        <f t="shared" si="9"/>
        <v>0</v>
      </c>
      <c r="U32" s="193">
        <f t="shared" si="9"/>
        <v>0</v>
      </c>
      <c r="V32" s="193">
        <f t="shared" si="9"/>
        <v>0</v>
      </c>
      <c r="W32" s="193">
        <f t="shared" si="9"/>
        <v>0</v>
      </c>
      <c r="X32" s="193">
        <f t="shared" si="9"/>
        <v>0</v>
      </c>
      <c r="Y32" s="193">
        <f t="shared" si="9"/>
        <v>0</v>
      </c>
      <c r="Z32" s="193">
        <f t="shared" si="9"/>
        <v>0</v>
      </c>
      <c r="AA32" s="193">
        <f t="shared" si="9"/>
        <v>0</v>
      </c>
    </row>
    <row r="33" spans="2:27" x14ac:dyDescent="0.15">
      <c r="B33" s="1186">
        <f>B29+1</f>
        <v>16</v>
      </c>
      <c r="C33" s="180" t="s">
        <v>694</v>
      </c>
      <c r="D33" s="180"/>
      <c r="E33" s="185" t="s">
        <v>272</v>
      </c>
      <c r="F33" s="186" t="s">
        <v>689</v>
      </c>
      <c r="G33" s="283">
        <v>12</v>
      </c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8"/>
    </row>
    <row r="34" spans="2:27" x14ac:dyDescent="0.15">
      <c r="B34" s="1187"/>
      <c r="C34" s="180" t="s">
        <v>695</v>
      </c>
      <c r="D34" s="180"/>
      <c r="E34" s="181" t="s">
        <v>692</v>
      </c>
      <c r="F34" s="186" t="s">
        <v>690</v>
      </c>
      <c r="G34" s="283">
        <v>22</v>
      </c>
      <c r="H34" s="639"/>
      <c r="I34" s="639"/>
      <c r="J34" s="639"/>
      <c r="K34" s="639"/>
      <c r="L34" s="639"/>
      <c r="M34" s="639"/>
      <c r="N34" s="639"/>
      <c r="O34" s="639"/>
      <c r="P34" s="639"/>
      <c r="Q34" s="639"/>
      <c r="R34" s="639"/>
      <c r="S34" s="639"/>
      <c r="T34" s="639"/>
      <c r="U34" s="639"/>
      <c r="V34" s="639"/>
      <c r="W34" s="639"/>
      <c r="X34" s="639"/>
      <c r="Y34" s="639"/>
      <c r="Z34" s="639"/>
      <c r="AA34" s="639"/>
    </row>
    <row r="35" spans="2:27" x14ac:dyDescent="0.15">
      <c r="B35" s="1187"/>
      <c r="C35" s="180" t="s">
        <v>696</v>
      </c>
      <c r="D35" s="180"/>
      <c r="E35" s="181" t="s">
        <v>693</v>
      </c>
      <c r="F35" s="186" t="s">
        <v>691</v>
      </c>
      <c r="G35" s="283">
        <v>3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</row>
    <row r="36" spans="2:27" ht="17" x14ac:dyDescent="0.15">
      <c r="B36" s="1187"/>
      <c r="C36" s="180" t="s">
        <v>371</v>
      </c>
      <c r="D36" s="180"/>
      <c r="E36" s="185" t="s">
        <v>362</v>
      </c>
      <c r="F36" s="186" t="s">
        <v>386</v>
      </c>
      <c r="G36" s="195">
        <f>SUM(H36:AA36)</f>
        <v>0</v>
      </c>
      <c r="H36" s="194">
        <f>H28*((H33*H34*H35)/($G$33*$G$34*$G$35))</f>
        <v>0</v>
      </c>
      <c r="I36" s="194">
        <f t="shared" ref="I36:AA36" si="10">I28*((I33*I34*I35)/($G$33*$G$34*$G$35))</f>
        <v>0</v>
      </c>
      <c r="J36" s="194">
        <f t="shared" si="10"/>
        <v>0</v>
      </c>
      <c r="K36" s="194">
        <f t="shared" si="10"/>
        <v>0</v>
      </c>
      <c r="L36" s="194">
        <f t="shared" si="10"/>
        <v>0</v>
      </c>
      <c r="M36" s="194">
        <f t="shared" si="10"/>
        <v>0</v>
      </c>
      <c r="N36" s="194">
        <f t="shared" si="10"/>
        <v>0</v>
      </c>
      <c r="O36" s="194">
        <f t="shared" si="10"/>
        <v>0</v>
      </c>
      <c r="P36" s="194">
        <f t="shared" si="10"/>
        <v>0</v>
      </c>
      <c r="Q36" s="194">
        <f t="shared" si="10"/>
        <v>0</v>
      </c>
      <c r="R36" s="194">
        <f t="shared" si="10"/>
        <v>0</v>
      </c>
      <c r="S36" s="194">
        <f t="shared" si="10"/>
        <v>0</v>
      </c>
      <c r="T36" s="194">
        <f t="shared" si="10"/>
        <v>0</v>
      </c>
      <c r="U36" s="194">
        <f t="shared" si="10"/>
        <v>0</v>
      </c>
      <c r="V36" s="194">
        <f t="shared" si="10"/>
        <v>0</v>
      </c>
      <c r="W36" s="194">
        <f t="shared" si="10"/>
        <v>0</v>
      </c>
      <c r="X36" s="194">
        <f t="shared" si="10"/>
        <v>0</v>
      </c>
      <c r="Y36" s="194">
        <f t="shared" si="10"/>
        <v>0</v>
      </c>
      <c r="Z36" s="194">
        <f t="shared" si="10"/>
        <v>0</v>
      </c>
      <c r="AA36" s="194">
        <f t="shared" si="10"/>
        <v>0</v>
      </c>
    </row>
    <row r="37" spans="2:27" ht="17" x14ac:dyDescent="0.15">
      <c r="B37" s="1188"/>
      <c r="C37" s="180" t="s">
        <v>373</v>
      </c>
      <c r="D37" s="180"/>
      <c r="E37" s="180"/>
      <c r="F37" s="186" t="s">
        <v>387</v>
      </c>
      <c r="G37" s="190" t="str">
        <f>IF(LARGE(H37:AA37,1)&gt;1,"ERRO","")</f>
        <v/>
      </c>
      <c r="H37" s="194">
        <f>IFERROR(H36/H28,0)</f>
        <v>0</v>
      </c>
      <c r="I37" s="194">
        <f t="shared" ref="I37:AA37" si="11">IFERROR(I36/I28,0)</f>
        <v>0</v>
      </c>
      <c r="J37" s="194">
        <f t="shared" si="11"/>
        <v>0</v>
      </c>
      <c r="K37" s="194">
        <f t="shared" si="11"/>
        <v>0</v>
      </c>
      <c r="L37" s="194">
        <f t="shared" si="11"/>
        <v>0</v>
      </c>
      <c r="M37" s="194">
        <f t="shared" si="11"/>
        <v>0</v>
      </c>
      <c r="N37" s="194">
        <f t="shared" si="11"/>
        <v>0</v>
      </c>
      <c r="O37" s="194">
        <f t="shared" si="11"/>
        <v>0</v>
      </c>
      <c r="P37" s="194">
        <f t="shared" si="11"/>
        <v>0</v>
      </c>
      <c r="Q37" s="194">
        <f t="shared" si="11"/>
        <v>0</v>
      </c>
      <c r="R37" s="194">
        <f t="shared" si="11"/>
        <v>0</v>
      </c>
      <c r="S37" s="194">
        <f t="shared" si="11"/>
        <v>0</v>
      </c>
      <c r="T37" s="194">
        <f t="shared" si="11"/>
        <v>0</v>
      </c>
      <c r="U37" s="194">
        <f t="shared" si="11"/>
        <v>0</v>
      </c>
      <c r="V37" s="194">
        <f t="shared" si="11"/>
        <v>0</v>
      </c>
      <c r="W37" s="194">
        <f t="shared" si="11"/>
        <v>0</v>
      </c>
      <c r="X37" s="194">
        <f t="shared" si="11"/>
        <v>0</v>
      </c>
      <c r="Y37" s="194">
        <f t="shared" si="11"/>
        <v>0</v>
      </c>
      <c r="Z37" s="194">
        <f t="shared" si="11"/>
        <v>0</v>
      </c>
      <c r="AA37" s="194">
        <f t="shared" si="11"/>
        <v>0</v>
      </c>
    </row>
    <row r="38" spans="2:27" ht="17" x14ac:dyDescent="0.15">
      <c r="B38" s="233">
        <f>B33+1</f>
        <v>17</v>
      </c>
      <c r="C38" s="180" t="s">
        <v>624</v>
      </c>
      <c r="D38" s="180"/>
      <c r="E38" s="185" t="s">
        <v>625</v>
      </c>
      <c r="F38" s="186" t="s">
        <v>630</v>
      </c>
      <c r="G38" s="195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7" x14ac:dyDescent="0.15">
      <c r="B39" s="233">
        <f>B38+1</f>
        <v>18</v>
      </c>
      <c r="C39" s="180" t="s">
        <v>627</v>
      </c>
      <c r="D39" s="180"/>
      <c r="E39" s="185" t="s">
        <v>628</v>
      </c>
      <c r="F39" s="186" t="s">
        <v>631</v>
      </c>
      <c r="G39" s="195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7" x14ac:dyDescent="0.15">
      <c r="B40" s="175">
        <f>B39+1</f>
        <v>19</v>
      </c>
      <c r="C40" s="180" t="s">
        <v>375</v>
      </c>
      <c r="D40" s="180"/>
      <c r="E40" s="185" t="s">
        <v>376</v>
      </c>
      <c r="F40" s="186" t="s">
        <v>388</v>
      </c>
      <c r="G40" s="195">
        <f>SUM(H40:AA40)</f>
        <v>0</v>
      </c>
      <c r="H40" s="193">
        <f>H28*H32*0.001</f>
        <v>0</v>
      </c>
      <c r="I40" s="193">
        <f t="shared" ref="I40:AA40" si="14">I28*I32*0.001</f>
        <v>0</v>
      </c>
      <c r="J40" s="193">
        <f t="shared" si="14"/>
        <v>0</v>
      </c>
      <c r="K40" s="193">
        <f t="shared" si="14"/>
        <v>0</v>
      </c>
      <c r="L40" s="193">
        <f t="shared" si="14"/>
        <v>0</v>
      </c>
      <c r="M40" s="193">
        <f t="shared" si="14"/>
        <v>0</v>
      </c>
      <c r="N40" s="193">
        <f t="shared" si="14"/>
        <v>0</v>
      </c>
      <c r="O40" s="193">
        <f t="shared" si="14"/>
        <v>0</v>
      </c>
      <c r="P40" s="193">
        <f t="shared" si="14"/>
        <v>0</v>
      </c>
      <c r="Q40" s="193">
        <f t="shared" si="14"/>
        <v>0</v>
      </c>
      <c r="R40" s="193">
        <f t="shared" si="14"/>
        <v>0</v>
      </c>
      <c r="S40" s="193">
        <f t="shared" si="14"/>
        <v>0</v>
      </c>
      <c r="T40" s="193">
        <f t="shared" si="14"/>
        <v>0</v>
      </c>
      <c r="U40" s="193">
        <f t="shared" si="14"/>
        <v>0</v>
      </c>
      <c r="V40" s="193">
        <f t="shared" si="14"/>
        <v>0</v>
      </c>
      <c r="W40" s="193">
        <f t="shared" si="14"/>
        <v>0</v>
      </c>
      <c r="X40" s="193">
        <f t="shared" si="14"/>
        <v>0</v>
      </c>
      <c r="Y40" s="193">
        <f t="shared" si="14"/>
        <v>0</v>
      </c>
      <c r="Z40" s="193">
        <f t="shared" si="14"/>
        <v>0</v>
      </c>
      <c r="AA40" s="193">
        <f t="shared" si="14"/>
        <v>0</v>
      </c>
    </row>
    <row r="41" spans="2:27" ht="17" x14ac:dyDescent="0.15">
      <c r="B41" s="175">
        <f>B40+1</f>
        <v>20</v>
      </c>
      <c r="C41" s="180" t="s">
        <v>378</v>
      </c>
      <c r="D41" s="180"/>
      <c r="E41" s="181" t="s">
        <v>362</v>
      </c>
      <c r="F41" s="186" t="s">
        <v>389</v>
      </c>
      <c r="G41" s="196">
        <f>SUM(H41:AA41)</f>
        <v>0</v>
      </c>
      <c r="H41" s="197">
        <f>H28*H37</f>
        <v>0</v>
      </c>
      <c r="I41" s="197">
        <f t="shared" ref="I41:AA41" si="15">I28*I37</f>
        <v>0</v>
      </c>
      <c r="J41" s="197">
        <f t="shared" si="15"/>
        <v>0</v>
      </c>
      <c r="K41" s="197">
        <f t="shared" si="15"/>
        <v>0</v>
      </c>
      <c r="L41" s="197">
        <f t="shared" si="15"/>
        <v>0</v>
      </c>
      <c r="M41" s="197">
        <f t="shared" si="15"/>
        <v>0</v>
      </c>
      <c r="N41" s="197">
        <f t="shared" si="15"/>
        <v>0</v>
      </c>
      <c r="O41" s="197">
        <f t="shared" si="15"/>
        <v>0</v>
      </c>
      <c r="P41" s="197">
        <f t="shared" si="15"/>
        <v>0</v>
      </c>
      <c r="Q41" s="197">
        <f t="shared" si="15"/>
        <v>0</v>
      </c>
      <c r="R41" s="197">
        <f t="shared" si="15"/>
        <v>0</v>
      </c>
      <c r="S41" s="197">
        <f t="shared" si="15"/>
        <v>0</v>
      </c>
      <c r="T41" s="197">
        <f t="shared" si="15"/>
        <v>0</v>
      </c>
      <c r="U41" s="197">
        <f t="shared" si="15"/>
        <v>0</v>
      </c>
      <c r="V41" s="197">
        <f t="shared" si="15"/>
        <v>0</v>
      </c>
      <c r="W41" s="197">
        <f t="shared" si="15"/>
        <v>0</v>
      </c>
      <c r="X41" s="197">
        <f t="shared" si="15"/>
        <v>0</v>
      </c>
      <c r="Y41" s="197">
        <f t="shared" si="15"/>
        <v>0</v>
      </c>
      <c r="Z41" s="197">
        <f t="shared" si="15"/>
        <v>0</v>
      </c>
      <c r="AA41" s="197">
        <f t="shared" si="15"/>
        <v>0</v>
      </c>
    </row>
    <row r="43" spans="2:27" x14ac:dyDescent="0.15">
      <c r="B43" s="1173" t="s">
        <v>850</v>
      </c>
      <c r="C43" s="1173"/>
      <c r="D43" s="1173"/>
      <c r="E43" s="1173"/>
      <c r="F43" s="1173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</row>
    <row r="44" spans="2:27" s="376" customFormat="1" x14ac:dyDescent="0.15">
      <c r="B44" s="175"/>
      <c r="C44" s="200"/>
      <c r="D44" s="200"/>
      <c r="E44" s="200"/>
      <c r="F44" s="198"/>
      <c r="G44" s="178" t="s">
        <v>31</v>
      </c>
      <c r="H44" s="179" t="s">
        <v>599</v>
      </c>
      <c r="I44" s="179" t="s">
        <v>600</v>
      </c>
      <c r="J44" s="179" t="s">
        <v>601</v>
      </c>
      <c r="K44" s="179" t="s">
        <v>602</v>
      </c>
      <c r="L44" s="179" t="s">
        <v>603</v>
      </c>
      <c r="M44" s="179" t="s">
        <v>604</v>
      </c>
      <c r="N44" s="179" t="s">
        <v>605</v>
      </c>
      <c r="O44" s="179" t="s">
        <v>606</v>
      </c>
      <c r="P44" s="179" t="s">
        <v>607</v>
      </c>
      <c r="Q44" s="179" t="s">
        <v>608</v>
      </c>
      <c r="R44" s="179" t="s">
        <v>609</v>
      </c>
      <c r="S44" s="179" t="s">
        <v>610</v>
      </c>
      <c r="T44" s="179" t="s">
        <v>611</v>
      </c>
      <c r="U44" s="179" t="s">
        <v>612</v>
      </c>
      <c r="V44" s="179" t="s">
        <v>613</v>
      </c>
      <c r="W44" s="179" t="s">
        <v>614</v>
      </c>
      <c r="X44" s="179" t="s">
        <v>615</v>
      </c>
      <c r="Y44" s="179" t="s">
        <v>616</v>
      </c>
      <c r="Z44" s="179" t="s">
        <v>617</v>
      </c>
      <c r="AA44" s="179" t="s">
        <v>618</v>
      </c>
    </row>
    <row r="45" spans="2:27" ht="17" x14ac:dyDescent="0.15">
      <c r="B45" s="175">
        <f>B41+1</f>
        <v>21</v>
      </c>
      <c r="C45" s="201" t="s">
        <v>211</v>
      </c>
      <c r="D45" s="201"/>
      <c r="E45" s="202" t="s">
        <v>362</v>
      </c>
      <c r="F45" s="186" t="s">
        <v>390</v>
      </c>
      <c r="G45" s="196">
        <f>SUM(H45:AA45)</f>
        <v>0</v>
      </c>
      <c r="H45" s="193">
        <f>H21-H41</f>
        <v>0</v>
      </c>
      <c r="I45" s="193">
        <f t="shared" ref="I45:AA45" si="16">I21-I41</f>
        <v>0</v>
      </c>
      <c r="J45" s="193">
        <f t="shared" si="16"/>
        <v>0</v>
      </c>
      <c r="K45" s="193">
        <f t="shared" si="16"/>
        <v>0</v>
      </c>
      <c r="L45" s="193">
        <f t="shared" si="16"/>
        <v>0</v>
      </c>
      <c r="M45" s="193">
        <f t="shared" si="16"/>
        <v>0</v>
      </c>
      <c r="N45" s="193">
        <f t="shared" si="16"/>
        <v>0</v>
      </c>
      <c r="O45" s="193">
        <f t="shared" si="16"/>
        <v>0</v>
      </c>
      <c r="P45" s="193">
        <f t="shared" si="16"/>
        <v>0</v>
      </c>
      <c r="Q45" s="193">
        <f t="shared" si="16"/>
        <v>0</v>
      </c>
      <c r="R45" s="193">
        <f t="shared" si="16"/>
        <v>0</v>
      </c>
      <c r="S45" s="193">
        <f t="shared" si="16"/>
        <v>0</v>
      </c>
      <c r="T45" s="193">
        <f t="shared" si="16"/>
        <v>0</v>
      </c>
      <c r="U45" s="193">
        <f t="shared" si="16"/>
        <v>0</v>
      </c>
      <c r="V45" s="193">
        <f t="shared" si="16"/>
        <v>0</v>
      </c>
      <c r="W45" s="193">
        <f t="shared" si="16"/>
        <v>0</v>
      </c>
      <c r="X45" s="193">
        <f t="shared" si="16"/>
        <v>0</v>
      </c>
      <c r="Y45" s="193">
        <f t="shared" si="16"/>
        <v>0</v>
      </c>
      <c r="Z45" s="193">
        <f t="shared" si="16"/>
        <v>0</v>
      </c>
      <c r="AA45" s="193">
        <f t="shared" si="16"/>
        <v>0</v>
      </c>
    </row>
    <row r="46" spans="2:27" ht="17" x14ac:dyDescent="0.15">
      <c r="B46" s="175">
        <f>B45+1</f>
        <v>22</v>
      </c>
      <c r="C46" s="203" t="s">
        <v>391</v>
      </c>
      <c r="D46" s="204">
        <f>CED</f>
        <v>0</v>
      </c>
      <c r="E46" s="192" t="s">
        <v>3</v>
      </c>
      <c r="F46" s="186" t="s">
        <v>392</v>
      </c>
      <c r="G46" s="205">
        <f>IF(G21=0,0,G45/G21)</f>
        <v>0</v>
      </c>
      <c r="H46" s="206">
        <f>IFERROR(H45/H21,0)</f>
        <v>0</v>
      </c>
      <c r="I46" s="206">
        <f t="shared" ref="I46:AA46" si="17">IFERROR(I45/I21,0)</f>
        <v>0</v>
      </c>
      <c r="J46" s="206">
        <f t="shared" si="17"/>
        <v>0</v>
      </c>
      <c r="K46" s="206">
        <f t="shared" si="17"/>
        <v>0</v>
      </c>
      <c r="L46" s="206">
        <f t="shared" si="17"/>
        <v>0</v>
      </c>
      <c r="M46" s="206">
        <f t="shared" si="17"/>
        <v>0</v>
      </c>
      <c r="N46" s="206">
        <f t="shared" si="17"/>
        <v>0</v>
      </c>
      <c r="O46" s="206">
        <f t="shared" si="17"/>
        <v>0</v>
      </c>
      <c r="P46" s="206">
        <f t="shared" si="17"/>
        <v>0</v>
      </c>
      <c r="Q46" s="206">
        <f t="shared" si="17"/>
        <v>0</v>
      </c>
      <c r="R46" s="206">
        <f t="shared" si="17"/>
        <v>0</v>
      </c>
      <c r="S46" s="206">
        <f t="shared" si="17"/>
        <v>0</v>
      </c>
      <c r="T46" s="206">
        <f t="shared" si="17"/>
        <v>0</v>
      </c>
      <c r="U46" s="206">
        <f t="shared" si="17"/>
        <v>0</v>
      </c>
      <c r="V46" s="206">
        <f t="shared" si="17"/>
        <v>0</v>
      </c>
      <c r="W46" s="206">
        <f t="shared" si="17"/>
        <v>0</v>
      </c>
      <c r="X46" s="206">
        <f t="shared" si="17"/>
        <v>0</v>
      </c>
      <c r="Y46" s="206">
        <f t="shared" si="17"/>
        <v>0</v>
      </c>
      <c r="Z46" s="206">
        <f t="shared" si="17"/>
        <v>0</v>
      </c>
      <c r="AA46" s="206">
        <f t="shared" si="17"/>
        <v>0</v>
      </c>
    </row>
    <row r="47" spans="2:27" ht="17" x14ac:dyDescent="0.15">
      <c r="B47" s="175">
        <f>B46+1</f>
        <v>23</v>
      </c>
      <c r="C47" s="201" t="s">
        <v>210</v>
      </c>
      <c r="D47" s="201"/>
      <c r="E47" s="202" t="s">
        <v>376</v>
      </c>
      <c r="F47" s="186" t="s">
        <v>393</v>
      </c>
      <c r="G47" s="196">
        <f>SUM(H47:AA47)</f>
        <v>0</v>
      </c>
      <c r="H47" s="193">
        <f>H20-H40</f>
        <v>0</v>
      </c>
      <c r="I47" s="193">
        <f t="shared" ref="I47:AA47" si="18">I20-I40</f>
        <v>0</v>
      </c>
      <c r="J47" s="193">
        <f t="shared" si="18"/>
        <v>0</v>
      </c>
      <c r="K47" s="193">
        <f t="shared" si="18"/>
        <v>0</v>
      </c>
      <c r="L47" s="193">
        <f t="shared" si="18"/>
        <v>0</v>
      </c>
      <c r="M47" s="193">
        <f t="shared" si="18"/>
        <v>0</v>
      </c>
      <c r="N47" s="193">
        <f t="shared" si="18"/>
        <v>0</v>
      </c>
      <c r="O47" s="193">
        <f t="shared" si="18"/>
        <v>0</v>
      </c>
      <c r="P47" s="193">
        <f t="shared" si="18"/>
        <v>0</v>
      </c>
      <c r="Q47" s="193">
        <f t="shared" si="18"/>
        <v>0</v>
      </c>
      <c r="R47" s="193">
        <f t="shared" si="18"/>
        <v>0</v>
      </c>
      <c r="S47" s="193">
        <f t="shared" si="18"/>
        <v>0</v>
      </c>
      <c r="T47" s="193">
        <f t="shared" si="18"/>
        <v>0</v>
      </c>
      <c r="U47" s="193">
        <f t="shared" si="18"/>
        <v>0</v>
      </c>
      <c r="V47" s="193">
        <f t="shared" si="18"/>
        <v>0</v>
      </c>
      <c r="W47" s="193">
        <f t="shared" si="18"/>
        <v>0</v>
      </c>
      <c r="X47" s="193">
        <f t="shared" si="18"/>
        <v>0</v>
      </c>
      <c r="Y47" s="193">
        <f t="shared" si="18"/>
        <v>0</v>
      </c>
      <c r="Z47" s="193">
        <f t="shared" si="18"/>
        <v>0</v>
      </c>
      <c r="AA47" s="193">
        <f t="shared" si="18"/>
        <v>0</v>
      </c>
    </row>
    <row r="48" spans="2:27" ht="17" x14ac:dyDescent="0.15">
      <c r="B48" s="175">
        <f>B47+1</f>
        <v>24</v>
      </c>
      <c r="C48" s="203" t="s">
        <v>394</v>
      </c>
      <c r="D48" s="204">
        <f>CEE</f>
        <v>0</v>
      </c>
      <c r="E48" s="192" t="s">
        <v>3</v>
      </c>
      <c r="F48" s="186" t="s">
        <v>395</v>
      </c>
      <c r="G48" s="205">
        <f>IF(G20=0,0,G47/G20)</f>
        <v>0</v>
      </c>
      <c r="H48" s="206">
        <f>IFERROR(H47/H20,0)</f>
        <v>0</v>
      </c>
      <c r="I48" s="206">
        <f t="shared" ref="I48:AA48" si="19">IFERROR(I47/I20,0)</f>
        <v>0</v>
      </c>
      <c r="J48" s="206">
        <f t="shared" si="19"/>
        <v>0</v>
      </c>
      <c r="K48" s="206">
        <f t="shared" si="19"/>
        <v>0</v>
      </c>
      <c r="L48" s="206">
        <f t="shared" si="19"/>
        <v>0</v>
      </c>
      <c r="M48" s="206">
        <f t="shared" si="19"/>
        <v>0</v>
      </c>
      <c r="N48" s="206">
        <f t="shared" si="19"/>
        <v>0</v>
      </c>
      <c r="O48" s="206">
        <f t="shared" si="19"/>
        <v>0</v>
      </c>
      <c r="P48" s="206">
        <f t="shared" si="19"/>
        <v>0</v>
      </c>
      <c r="Q48" s="206">
        <f t="shared" si="19"/>
        <v>0</v>
      </c>
      <c r="R48" s="206">
        <f t="shared" si="19"/>
        <v>0</v>
      </c>
      <c r="S48" s="206">
        <f t="shared" si="19"/>
        <v>0</v>
      </c>
      <c r="T48" s="206">
        <f t="shared" si="19"/>
        <v>0</v>
      </c>
      <c r="U48" s="206">
        <f t="shared" si="19"/>
        <v>0</v>
      </c>
      <c r="V48" s="206">
        <f t="shared" si="19"/>
        <v>0</v>
      </c>
      <c r="W48" s="206">
        <f t="shared" si="19"/>
        <v>0</v>
      </c>
      <c r="X48" s="206">
        <f t="shared" si="19"/>
        <v>0</v>
      </c>
      <c r="Y48" s="206">
        <f t="shared" si="19"/>
        <v>0</v>
      </c>
      <c r="Z48" s="206">
        <f t="shared" si="19"/>
        <v>0</v>
      </c>
      <c r="AA48" s="206">
        <f t="shared" si="19"/>
        <v>0</v>
      </c>
    </row>
    <row r="49" spans="2:27" ht="17" x14ac:dyDescent="0.15">
      <c r="B49" s="207"/>
      <c r="C49" s="1194" t="str">
        <f>CONCATENATE("Benefício anualizado equip. hospitalares: ",E2)</f>
        <v>Benefício anualizado equip. hospitalares: -</v>
      </c>
      <c r="D49" s="1194"/>
      <c r="E49" s="209" t="s">
        <v>2</v>
      </c>
      <c r="F49" s="210" t="s">
        <v>632</v>
      </c>
      <c r="G49" s="211">
        <f>SUM(H49:AA49)</f>
        <v>0</v>
      </c>
      <c r="H49" s="212">
        <f>H45*$D$46+H47*$D$48</f>
        <v>0</v>
      </c>
      <c r="I49" s="212">
        <f t="shared" ref="I49:AA49" si="20">I45*$D$46+I47*$D$48</f>
        <v>0</v>
      </c>
      <c r="J49" s="212">
        <f t="shared" si="20"/>
        <v>0</v>
      </c>
      <c r="K49" s="212">
        <f t="shared" si="20"/>
        <v>0</v>
      </c>
      <c r="L49" s="212">
        <f t="shared" si="20"/>
        <v>0</v>
      </c>
      <c r="M49" s="212">
        <f t="shared" si="20"/>
        <v>0</v>
      </c>
      <c r="N49" s="212">
        <f t="shared" si="20"/>
        <v>0</v>
      </c>
      <c r="O49" s="212">
        <f t="shared" si="20"/>
        <v>0</v>
      </c>
      <c r="P49" s="212">
        <f t="shared" si="20"/>
        <v>0</v>
      </c>
      <c r="Q49" s="212">
        <f t="shared" si="20"/>
        <v>0</v>
      </c>
      <c r="R49" s="212">
        <f t="shared" si="20"/>
        <v>0</v>
      </c>
      <c r="S49" s="212">
        <f t="shared" si="20"/>
        <v>0</v>
      </c>
      <c r="T49" s="212">
        <f t="shared" si="20"/>
        <v>0</v>
      </c>
      <c r="U49" s="212">
        <f t="shared" si="20"/>
        <v>0</v>
      </c>
      <c r="V49" s="212">
        <f t="shared" si="20"/>
        <v>0</v>
      </c>
      <c r="W49" s="212">
        <f t="shared" si="20"/>
        <v>0</v>
      </c>
      <c r="X49" s="212">
        <f t="shared" si="20"/>
        <v>0</v>
      </c>
      <c r="Y49" s="212">
        <f t="shared" si="20"/>
        <v>0</v>
      </c>
      <c r="Z49" s="212">
        <f t="shared" si="20"/>
        <v>0</v>
      </c>
      <c r="AA49" s="212">
        <f t="shared" si="20"/>
        <v>0</v>
      </c>
    </row>
    <row r="51" spans="2:27" ht="17" x14ac:dyDescent="0.25">
      <c r="D51" s="169" t="s">
        <v>593</v>
      </c>
      <c r="E51" s="1193" t="str">
        <f>E2</f>
        <v>-</v>
      </c>
      <c r="F51" s="1193"/>
      <c r="G51" s="170">
        <f>IFERROR(HospCusto!U57/HospBenef1!$G$49,0)</f>
        <v>0</v>
      </c>
    </row>
    <row r="52" spans="2:27" ht="17" x14ac:dyDescent="0.25">
      <c r="D52" s="169" t="s">
        <v>290</v>
      </c>
      <c r="E52" s="1193" t="str">
        <f>E2</f>
        <v>-</v>
      </c>
      <c r="F52" s="1193"/>
      <c r="G52" s="170">
        <f>IFERROR(HospCusto!S57/HospBenef1!$G$49,0)</f>
        <v>0</v>
      </c>
    </row>
    <row r="54" spans="2:27" x14ac:dyDescent="0.15">
      <c r="H54" s="379"/>
      <c r="I54" s="379"/>
    </row>
    <row r="55" spans="2:27" x14ac:dyDescent="0.15">
      <c r="B55" s="1124" t="s">
        <v>769</v>
      </c>
      <c r="C55" s="1124"/>
      <c r="D55" s="1124"/>
      <c r="E55" s="1124"/>
      <c r="F55" s="1124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</row>
    <row r="56" spans="2:27" x14ac:dyDescent="0.15">
      <c r="B56" s="215"/>
      <c r="C56" s="216"/>
      <c r="D56" s="217"/>
      <c r="E56" s="218"/>
      <c r="F56" s="219"/>
      <c r="G56" s="220" t="s">
        <v>31</v>
      </c>
      <c r="H56" s="221" t="s">
        <v>599</v>
      </c>
      <c r="I56" s="221" t="s">
        <v>600</v>
      </c>
      <c r="J56" s="221" t="s">
        <v>601</v>
      </c>
      <c r="K56" s="221" t="s">
        <v>602</v>
      </c>
      <c r="L56" s="221" t="s">
        <v>603</v>
      </c>
      <c r="M56" s="221" t="s">
        <v>604</v>
      </c>
      <c r="N56" s="221" t="s">
        <v>605</v>
      </c>
      <c r="O56" s="221" t="s">
        <v>606</v>
      </c>
      <c r="P56" s="221" t="s">
        <v>607</v>
      </c>
      <c r="Q56" s="221" t="s">
        <v>608</v>
      </c>
      <c r="R56" s="221" t="s">
        <v>609</v>
      </c>
      <c r="S56" s="221" t="s">
        <v>610</v>
      </c>
      <c r="T56" s="221" t="s">
        <v>611</v>
      </c>
      <c r="U56" s="221" t="s">
        <v>612</v>
      </c>
      <c r="V56" s="221" t="s">
        <v>613</v>
      </c>
      <c r="W56" s="221" t="s">
        <v>614</v>
      </c>
      <c r="X56" s="221" t="s">
        <v>615</v>
      </c>
      <c r="Y56" s="221" t="s">
        <v>616</v>
      </c>
      <c r="Z56" s="221" t="s">
        <v>617</v>
      </c>
      <c r="AA56" s="221" t="s">
        <v>618</v>
      </c>
    </row>
    <row r="57" spans="2:27" x14ac:dyDescent="0.15">
      <c r="B57" s="215">
        <f>B48+1</f>
        <v>25</v>
      </c>
      <c r="C57" s="222" t="s">
        <v>364</v>
      </c>
      <c r="D57" s="222"/>
      <c r="E57" s="223" t="s">
        <v>365</v>
      </c>
      <c r="F57" s="224"/>
      <c r="G57" s="225"/>
      <c r="H57" s="226">
        <f>H29*H30</f>
        <v>0</v>
      </c>
      <c r="I57" s="226">
        <f t="shared" ref="I57:AA57" si="21">I29*I30</f>
        <v>0</v>
      </c>
      <c r="J57" s="226">
        <f t="shared" si="21"/>
        <v>0</v>
      </c>
      <c r="K57" s="226">
        <f t="shared" si="21"/>
        <v>0</v>
      </c>
      <c r="L57" s="226">
        <f t="shared" si="21"/>
        <v>0</v>
      </c>
      <c r="M57" s="226">
        <f t="shared" si="21"/>
        <v>0</v>
      </c>
      <c r="N57" s="226">
        <f t="shared" si="21"/>
        <v>0</v>
      </c>
      <c r="O57" s="226">
        <f t="shared" si="21"/>
        <v>0</v>
      </c>
      <c r="P57" s="226">
        <f t="shared" si="21"/>
        <v>0</v>
      </c>
      <c r="Q57" s="226">
        <f t="shared" si="21"/>
        <v>0</v>
      </c>
      <c r="R57" s="226">
        <f t="shared" si="21"/>
        <v>0</v>
      </c>
      <c r="S57" s="226">
        <f t="shared" si="21"/>
        <v>0</v>
      </c>
      <c r="T57" s="226">
        <f t="shared" si="21"/>
        <v>0</v>
      </c>
      <c r="U57" s="226">
        <f t="shared" si="21"/>
        <v>0</v>
      </c>
      <c r="V57" s="226">
        <f t="shared" si="21"/>
        <v>0</v>
      </c>
      <c r="W57" s="226">
        <f t="shared" si="21"/>
        <v>0</v>
      </c>
      <c r="X57" s="226">
        <f t="shared" si="21"/>
        <v>0</v>
      </c>
      <c r="Y57" s="226">
        <f t="shared" si="21"/>
        <v>0</v>
      </c>
      <c r="Z57" s="226">
        <f t="shared" si="21"/>
        <v>0</v>
      </c>
      <c r="AA57" s="226">
        <f t="shared" si="21"/>
        <v>0</v>
      </c>
    </row>
    <row r="58" spans="2:27" x14ac:dyDescent="0.15">
      <c r="B58" s="215">
        <f>B57+1</f>
        <v>26</v>
      </c>
      <c r="C58" s="222" t="s">
        <v>401</v>
      </c>
      <c r="D58" s="222"/>
      <c r="E58" s="227">
        <v>22</v>
      </c>
      <c r="F58" s="228"/>
      <c r="G58" s="225"/>
      <c r="H58" s="226">
        <f>H34</f>
        <v>0</v>
      </c>
      <c r="I58" s="226">
        <f t="shared" ref="I58:AA58" si="22">I34</f>
        <v>0</v>
      </c>
      <c r="J58" s="226">
        <f t="shared" si="22"/>
        <v>0</v>
      </c>
      <c r="K58" s="226">
        <f t="shared" si="22"/>
        <v>0</v>
      </c>
      <c r="L58" s="226">
        <f t="shared" si="22"/>
        <v>0</v>
      </c>
      <c r="M58" s="226">
        <f t="shared" si="22"/>
        <v>0</v>
      </c>
      <c r="N58" s="226">
        <f t="shared" si="22"/>
        <v>0</v>
      </c>
      <c r="O58" s="226">
        <f t="shared" si="22"/>
        <v>0</v>
      </c>
      <c r="P58" s="226">
        <f t="shared" si="22"/>
        <v>0</v>
      </c>
      <c r="Q58" s="226">
        <f t="shared" si="22"/>
        <v>0</v>
      </c>
      <c r="R58" s="226">
        <f t="shared" si="22"/>
        <v>0</v>
      </c>
      <c r="S58" s="226">
        <f t="shared" si="22"/>
        <v>0</v>
      </c>
      <c r="T58" s="226">
        <f t="shared" si="22"/>
        <v>0</v>
      </c>
      <c r="U58" s="226">
        <f t="shared" si="22"/>
        <v>0</v>
      </c>
      <c r="V58" s="226">
        <f t="shared" si="22"/>
        <v>0</v>
      </c>
      <c r="W58" s="226">
        <f t="shared" si="22"/>
        <v>0</v>
      </c>
      <c r="X58" s="226">
        <f t="shared" si="22"/>
        <v>0</v>
      </c>
      <c r="Y58" s="226">
        <f t="shared" si="22"/>
        <v>0</v>
      </c>
      <c r="Z58" s="226">
        <f t="shared" si="22"/>
        <v>0</v>
      </c>
      <c r="AA58" s="226">
        <f t="shared" si="22"/>
        <v>0</v>
      </c>
    </row>
    <row r="59" spans="2:27" x14ac:dyDescent="0.15">
      <c r="B59" s="215">
        <f t="shared" ref="B59:B68" si="23">B58+1</f>
        <v>27</v>
      </c>
      <c r="C59" s="222" t="s">
        <v>402</v>
      </c>
      <c r="D59" s="222"/>
      <c r="E59" s="227">
        <v>3</v>
      </c>
      <c r="F59" s="228"/>
      <c r="G59" s="225"/>
      <c r="H59" s="226">
        <f>H35</f>
        <v>0</v>
      </c>
      <c r="I59" s="226">
        <f t="shared" ref="I59:AA59" si="24">I35</f>
        <v>0</v>
      </c>
      <c r="J59" s="226">
        <f t="shared" si="24"/>
        <v>0</v>
      </c>
      <c r="K59" s="226">
        <f t="shared" si="24"/>
        <v>0</v>
      </c>
      <c r="L59" s="226">
        <f t="shared" si="24"/>
        <v>0</v>
      </c>
      <c r="M59" s="226">
        <f t="shared" si="24"/>
        <v>0</v>
      </c>
      <c r="N59" s="226">
        <f t="shared" si="24"/>
        <v>0</v>
      </c>
      <c r="O59" s="226">
        <f t="shared" si="24"/>
        <v>0</v>
      </c>
      <c r="P59" s="226">
        <f t="shared" si="24"/>
        <v>0</v>
      </c>
      <c r="Q59" s="226">
        <f t="shared" si="24"/>
        <v>0</v>
      </c>
      <c r="R59" s="226">
        <f t="shared" si="24"/>
        <v>0</v>
      </c>
      <c r="S59" s="226">
        <f t="shared" si="24"/>
        <v>0</v>
      </c>
      <c r="T59" s="226">
        <f t="shared" si="24"/>
        <v>0</v>
      </c>
      <c r="U59" s="226">
        <f t="shared" si="24"/>
        <v>0</v>
      </c>
      <c r="V59" s="226">
        <f t="shared" si="24"/>
        <v>0</v>
      </c>
      <c r="W59" s="226">
        <f t="shared" si="24"/>
        <v>0</v>
      </c>
      <c r="X59" s="226">
        <f t="shared" si="24"/>
        <v>0</v>
      </c>
      <c r="Y59" s="226">
        <f t="shared" si="24"/>
        <v>0</v>
      </c>
      <c r="Z59" s="226">
        <f t="shared" si="24"/>
        <v>0</v>
      </c>
      <c r="AA59" s="226">
        <f t="shared" si="24"/>
        <v>0</v>
      </c>
    </row>
    <row r="60" spans="2:27" x14ac:dyDescent="0.15">
      <c r="B60" s="215">
        <f t="shared" si="23"/>
        <v>28</v>
      </c>
      <c r="C60" s="222" t="s">
        <v>403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AA60" si="25">I58/30</f>
        <v>0</v>
      </c>
      <c r="J60" s="230">
        <f t="shared" si="25"/>
        <v>0</v>
      </c>
      <c r="K60" s="230">
        <f t="shared" si="25"/>
        <v>0</v>
      </c>
      <c r="L60" s="230">
        <f t="shared" si="25"/>
        <v>0</v>
      </c>
      <c r="M60" s="230">
        <f t="shared" si="25"/>
        <v>0</v>
      </c>
      <c r="N60" s="230">
        <f t="shared" si="25"/>
        <v>0</v>
      </c>
      <c r="O60" s="230">
        <f t="shared" si="25"/>
        <v>0</v>
      </c>
      <c r="P60" s="230">
        <f t="shared" si="25"/>
        <v>0</v>
      </c>
      <c r="Q60" s="230">
        <f t="shared" si="25"/>
        <v>0</v>
      </c>
      <c r="R60" s="230">
        <f t="shared" si="25"/>
        <v>0</v>
      </c>
      <c r="S60" s="230">
        <f t="shared" si="25"/>
        <v>0</v>
      </c>
      <c r="T60" s="230">
        <f t="shared" si="25"/>
        <v>0</v>
      </c>
      <c r="U60" s="230">
        <f t="shared" si="25"/>
        <v>0</v>
      </c>
      <c r="V60" s="230">
        <f t="shared" si="25"/>
        <v>0</v>
      </c>
      <c r="W60" s="230">
        <f t="shared" si="25"/>
        <v>0</v>
      </c>
      <c r="X60" s="230">
        <f t="shared" si="25"/>
        <v>0</v>
      </c>
      <c r="Y60" s="230">
        <f t="shared" si="25"/>
        <v>0</v>
      </c>
      <c r="Z60" s="230">
        <f t="shared" si="25"/>
        <v>0</v>
      </c>
      <c r="AA60" s="230">
        <f t="shared" si="25"/>
        <v>0</v>
      </c>
    </row>
    <row r="61" spans="2:27" x14ac:dyDescent="0.15">
      <c r="B61" s="215">
        <f t="shared" si="23"/>
        <v>29</v>
      </c>
      <c r="C61" s="222" t="s">
        <v>404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AA61" si="26">IFERROR(I59/I57,0)</f>
        <v>0</v>
      </c>
      <c r="J61" s="230">
        <f t="shared" si="26"/>
        <v>0</v>
      </c>
      <c r="K61" s="230">
        <f t="shared" si="26"/>
        <v>0</v>
      </c>
      <c r="L61" s="230">
        <f t="shared" si="26"/>
        <v>0</v>
      </c>
      <c r="M61" s="230">
        <f t="shared" si="26"/>
        <v>0</v>
      </c>
      <c r="N61" s="230">
        <f t="shared" si="26"/>
        <v>0</v>
      </c>
      <c r="O61" s="230">
        <f t="shared" si="26"/>
        <v>0</v>
      </c>
      <c r="P61" s="230">
        <f t="shared" si="26"/>
        <v>0</v>
      </c>
      <c r="Q61" s="230">
        <f t="shared" si="26"/>
        <v>0</v>
      </c>
      <c r="R61" s="230">
        <f t="shared" si="26"/>
        <v>0</v>
      </c>
      <c r="S61" s="230">
        <f t="shared" si="26"/>
        <v>0</v>
      </c>
      <c r="T61" s="230">
        <f t="shared" si="26"/>
        <v>0</v>
      </c>
      <c r="U61" s="230">
        <f t="shared" si="26"/>
        <v>0</v>
      </c>
      <c r="V61" s="230">
        <f t="shared" si="26"/>
        <v>0</v>
      </c>
      <c r="W61" s="230">
        <f t="shared" si="26"/>
        <v>0</v>
      </c>
      <c r="X61" s="230">
        <f t="shared" si="26"/>
        <v>0</v>
      </c>
      <c r="Y61" s="230">
        <f t="shared" si="26"/>
        <v>0</v>
      </c>
      <c r="Z61" s="230">
        <f t="shared" si="26"/>
        <v>0</v>
      </c>
      <c r="AA61" s="230">
        <f t="shared" si="26"/>
        <v>0</v>
      </c>
    </row>
    <row r="62" spans="2:27" x14ac:dyDescent="0.15">
      <c r="B62" s="215">
        <f t="shared" si="23"/>
        <v>30</v>
      </c>
      <c r="C62" s="222" t="s">
        <v>405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AA62" si="27">I60*I61</f>
        <v>0</v>
      </c>
      <c r="J62" s="230">
        <f t="shared" si="27"/>
        <v>0</v>
      </c>
      <c r="K62" s="230">
        <f t="shared" si="27"/>
        <v>0</v>
      </c>
      <c r="L62" s="230">
        <f t="shared" si="27"/>
        <v>0</v>
      </c>
      <c r="M62" s="230">
        <f t="shared" si="27"/>
        <v>0</v>
      </c>
      <c r="N62" s="230">
        <f t="shared" si="27"/>
        <v>0</v>
      </c>
      <c r="O62" s="230">
        <f t="shared" si="27"/>
        <v>0</v>
      </c>
      <c r="P62" s="230">
        <f t="shared" si="27"/>
        <v>0</v>
      </c>
      <c r="Q62" s="230">
        <f t="shared" si="27"/>
        <v>0</v>
      </c>
      <c r="R62" s="230">
        <f t="shared" si="27"/>
        <v>0</v>
      </c>
      <c r="S62" s="230">
        <f t="shared" si="27"/>
        <v>0</v>
      </c>
      <c r="T62" s="230">
        <f t="shared" si="27"/>
        <v>0</v>
      </c>
      <c r="U62" s="230">
        <f t="shared" si="27"/>
        <v>0</v>
      </c>
      <c r="V62" s="230">
        <f t="shared" si="27"/>
        <v>0</v>
      </c>
      <c r="W62" s="230">
        <f t="shared" si="27"/>
        <v>0</v>
      </c>
      <c r="X62" s="230">
        <f t="shared" si="27"/>
        <v>0</v>
      </c>
      <c r="Y62" s="230">
        <f t="shared" si="27"/>
        <v>0</v>
      </c>
      <c r="Z62" s="230">
        <f t="shared" si="27"/>
        <v>0</v>
      </c>
      <c r="AA62" s="230">
        <f t="shared" si="27"/>
        <v>0</v>
      </c>
    </row>
    <row r="63" spans="2:27" x14ac:dyDescent="0.15">
      <c r="B63" s="215">
        <f t="shared" si="23"/>
        <v>31</v>
      </c>
      <c r="C63" s="222" t="s">
        <v>406</v>
      </c>
      <c r="D63" s="222"/>
      <c r="E63" s="223" t="s">
        <v>709</v>
      </c>
      <c r="F63" s="224"/>
      <c r="G63" s="231">
        <f t="shared" ref="G63:G68" si="28">ROUND(SUM(H63:BE63),2)</f>
        <v>0</v>
      </c>
      <c r="H63" s="232">
        <f>(H47/12)</f>
        <v>0</v>
      </c>
      <c r="I63" s="232">
        <f t="shared" ref="I63:AA63" si="29">(I47/12)</f>
        <v>0</v>
      </c>
      <c r="J63" s="232">
        <f t="shared" si="29"/>
        <v>0</v>
      </c>
      <c r="K63" s="232">
        <f t="shared" si="29"/>
        <v>0</v>
      </c>
      <c r="L63" s="232">
        <f t="shared" si="29"/>
        <v>0</v>
      </c>
      <c r="M63" s="232">
        <f t="shared" si="29"/>
        <v>0</v>
      </c>
      <c r="N63" s="232">
        <f t="shared" si="29"/>
        <v>0</v>
      </c>
      <c r="O63" s="232">
        <f t="shared" si="29"/>
        <v>0</v>
      </c>
      <c r="P63" s="232">
        <f t="shared" si="29"/>
        <v>0</v>
      </c>
      <c r="Q63" s="232">
        <f t="shared" si="29"/>
        <v>0</v>
      </c>
      <c r="R63" s="232">
        <f t="shared" si="29"/>
        <v>0</v>
      </c>
      <c r="S63" s="232">
        <f t="shared" si="29"/>
        <v>0</v>
      </c>
      <c r="T63" s="232">
        <f t="shared" si="29"/>
        <v>0</v>
      </c>
      <c r="U63" s="232">
        <f t="shared" si="29"/>
        <v>0</v>
      </c>
      <c r="V63" s="232">
        <f t="shared" si="29"/>
        <v>0</v>
      </c>
      <c r="W63" s="232">
        <f t="shared" si="29"/>
        <v>0</v>
      </c>
      <c r="X63" s="232">
        <f t="shared" si="29"/>
        <v>0</v>
      </c>
      <c r="Y63" s="232">
        <f t="shared" si="29"/>
        <v>0</v>
      </c>
      <c r="Z63" s="232">
        <f t="shared" si="29"/>
        <v>0</v>
      </c>
      <c r="AA63" s="232">
        <f t="shared" si="29"/>
        <v>0</v>
      </c>
    </row>
    <row r="64" spans="2:27" x14ac:dyDescent="0.15">
      <c r="B64" s="215">
        <f t="shared" si="23"/>
        <v>32</v>
      </c>
      <c r="C64" s="222" t="s">
        <v>407</v>
      </c>
      <c r="D64" s="222"/>
      <c r="E64" s="223" t="s">
        <v>709</v>
      </c>
      <c r="F64" s="224"/>
      <c r="G64" s="231">
        <f t="shared" si="28"/>
        <v>0</v>
      </c>
      <c r="H64" s="232">
        <f>H63*H62</f>
        <v>0</v>
      </c>
      <c r="I64" s="232">
        <f t="shared" ref="I64:AA64" si="30">I63*I62</f>
        <v>0</v>
      </c>
      <c r="J64" s="232">
        <f t="shared" si="30"/>
        <v>0</v>
      </c>
      <c r="K64" s="232">
        <f t="shared" si="30"/>
        <v>0</v>
      </c>
      <c r="L64" s="232">
        <f t="shared" si="30"/>
        <v>0</v>
      </c>
      <c r="M64" s="232">
        <f t="shared" si="30"/>
        <v>0</v>
      </c>
      <c r="N64" s="232">
        <f t="shared" si="30"/>
        <v>0</v>
      </c>
      <c r="O64" s="232">
        <f t="shared" si="30"/>
        <v>0</v>
      </c>
      <c r="P64" s="232">
        <f t="shared" si="30"/>
        <v>0</v>
      </c>
      <c r="Q64" s="232">
        <f t="shared" si="30"/>
        <v>0</v>
      </c>
      <c r="R64" s="232">
        <f t="shared" si="30"/>
        <v>0</v>
      </c>
      <c r="S64" s="232">
        <f t="shared" si="30"/>
        <v>0</v>
      </c>
      <c r="T64" s="232">
        <f t="shared" si="30"/>
        <v>0</v>
      </c>
      <c r="U64" s="232">
        <f t="shared" si="30"/>
        <v>0</v>
      </c>
      <c r="V64" s="232">
        <f t="shared" si="30"/>
        <v>0</v>
      </c>
      <c r="W64" s="232">
        <f t="shared" si="30"/>
        <v>0</v>
      </c>
      <c r="X64" s="232">
        <f t="shared" si="30"/>
        <v>0</v>
      </c>
      <c r="Y64" s="232">
        <f t="shared" si="30"/>
        <v>0</v>
      </c>
      <c r="Z64" s="232">
        <f t="shared" si="30"/>
        <v>0</v>
      </c>
      <c r="AA64" s="232">
        <f t="shared" si="30"/>
        <v>0</v>
      </c>
    </row>
    <row r="65" spans="2:57" x14ac:dyDescent="0.15">
      <c r="B65" s="215">
        <f t="shared" si="23"/>
        <v>33</v>
      </c>
      <c r="C65" s="222" t="s">
        <v>408</v>
      </c>
      <c r="D65" s="222"/>
      <c r="E65" s="223" t="s">
        <v>709</v>
      </c>
      <c r="F65" s="224"/>
      <c r="G65" s="231">
        <f t="shared" si="28"/>
        <v>0</v>
      </c>
      <c r="H65" s="232">
        <f>H63-H64</f>
        <v>0</v>
      </c>
      <c r="I65" s="232">
        <f t="shared" ref="I65:AA65" si="31">I63-I64</f>
        <v>0</v>
      </c>
      <c r="J65" s="232">
        <f t="shared" si="31"/>
        <v>0</v>
      </c>
      <c r="K65" s="232">
        <f t="shared" si="31"/>
        <v>0</v>
      </c>
      <c r="L65" s="232">
        <f t="shared" si="31"/>
        <v>0</v>
      </c>
      <c r="M65" s="232">
        <f t="shared" si="31"/>
        <v>0</v>
      </c>
      <c r="N65" s="232">
        <f t="shared" si="31"/>
        <v>0</v>
      </c>
      <c r="O65" s="232">
        <f t="shared" si="31"/>
        <v>0</v>
      </c>
      <c r="P65" s="232">
        <f t="shared" si="31"/>
        <v>0</v>
      </c>
      <c r="Q65" s="232">
        <f t="shared" si="31"/>
        <v>0</v>
      </c>
      <c r="R65" s="232">
        <f t="shared" si="31"/>
        <v>0</v>
      </c>
      <c r="S65" s="232">
        <f t="shared" si="31"/>
        <v>0</v>
      </c>
      <c r="T65" s="232">
        <f t="shared" si="31"/>
        <v>0</v>
      </c>
      <c r="U65" s="232">
        <f t="shared" si="31"/>
        <v>0</v>
      </c>
      <c r="V65" s="232">
        <f t="shared" si="31"/>
        <v>0</v>
      </c>
      <c r="W65" s="232">
        <f t="shared" si="31"/>
        <v>0</v>
      </c>
      <c r="X65" s="232">
        <f t="shared" si="31"/>
        <v>0</v>
      </c>
      <c r="Y65" s="232">
        <f t="shared" si="31"/>
        <v>0</v>
      </c>
      <c r="Z65" s="232">
        <f t="shared" si="31"/>
        <v>0</v>
      </c>
      <c r="AA65" s="232">
        <f t="shared" si="31"/>
        <v>0</v>
      </c>
    </row>
    <row r="66" spans="2:57" x14ac:dyDescent="0.15">
      <c r="B66" s="215">
        <f t="shared" si="23"/>
        <v>34</v>
      </c>
      <c r="C66" s="222" t="s">
        <v>702</v>
      </c>
      <c r="D66" s="222"/>
      <c r="E66" s="223" t="s">
        <v>703</v>
      </c>
      <c r="F66" s="224"/>
      <c r="G66" s="231">
        <f t="shared" si="28"/>
        <v>0</v>
      </c>
      <c r="H66" s="232">
        <f>H8-H28</f>
        <v>0</v>
      </c>
      <c r="I66" s="232">
        <f t="shared" ref="I66:AA66" si="32">I8-I28</f>
        <v>0</v>
      </c>
      <c r="J66" s="232">
        <f t="shared" si="32"/>
        <v>0</v>
      </c>
      <c r="K66" s="232">
        <f t="shared" si="32"/>
        <v>0</v>
      </c>
      <c r="L66" s="232">
        <f t="shared" si="32"/>
        <v>0</v>
      </c>
      <c r="M66" s="232">
        <f t="shared" si="32"/>
        <v>0</v>
      </c>
      <c r="N66" s="232">
        <f t="shared" si="32"/>
        <v>0</v>
      </c>
      <c r="O66" s="232">
        <f t="shared" si="32"/>
        <v>0</v>
      </c>
      <c r="P66" s="232">
        <f t="shared" si="32"/>
        <v>0</v>
      </c>
      <c r="Q66" s="232">
        <f t="shared" si="32"/>
        <v>0</v>
      </c>
      <c r="R66" s="232">
        <f t="shared" si="32"/>
        <v>0</v>
      </c>
      <c r="S66" s="232">
        <f t="shared" si="32"/>
        <v>0</v>
      </c>
      <c r="T66" s="232">
        <f t="shared" si="32"/>
        <v>0</v>
      </c>
      <c r="U66" s="232">
        <f t="shared" si="32"/>
        <v>0</v>
      </c>
      <c r="V66" s="232">
        <f t="shared" si="32"/>
        <v>0</v>
      </c>
      <c r="W66" s="232">
        <f t="shared" si="32"/>
        <v>0</v>
      </c>
      <c r="X66" s="232">
        <f t="shared" si="32"/>
        <v>0</v>
      </c>
      <c r="Y66" s="232">
        <f t="shared" si="32"/>
        <v>0</v>
      </c>
      <c r="Z66" s="232">
        <f t="shared" si="32"/>
        <v>0</v>
      </c>
      <c r="AA66" s="232">
        <f t="shared" si="32"/>
        <v>0</v>
      </c>
      <c r="AB66" s="381"/>
      <c r="AC66" s="382"/>
      <c r="AD66" s="382"/>
      <c r="AE66" s="382"/>
      <c r="AF66" s="382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2"/>
      <c r="BE66" s="382"/>
    </row>
    <row r="67" spans="2:57" x14ac:dyDescent="0.15">
      <c r="B67" s="215">
        <f t="shared" si="23"/>
        <v>35</v>
      </c>
      <c r="C67" s="222" t="s">
        <v>706</v>
      </c>
      <c r="D67" s="222"/>
      <c r="E67" s="223" t="s">
        <v>703</v>
      </c>
      <c r="F67" s="224"/>
      <c r="G67" s="231">
        <f t="shared" si="28"/>
        <v>0</v>
      </c>
      <c r="H67" s="232">
        <f>H45</f>
        <v>0</v>
      </c>
      <c r="I67" s="232">
        <f t="shared" ref="I67:AA67" si="33">I45</f>
        <v>0</v>
      </c>
      <c r="J67" s="232">
        <f t="shared" si="33"/>
        <v>0</v>
      </c>
      <c r="K67" s="232">
        <f t="shared" si="33"/>
        <v>0</v>
      </c>
      <c r="L67" s="232">
        <f t="shared" si="33"/>
        <v>0</v>
      </c>
      <c r="M67" s="232">
        <f t="shared" si="33"/>
        <v>0</v>
      </c>
      <c r="N67" s="232">
        <f t="shared" si="33"/>
        <v>0</v>
      </c>
      <c r="O67" s="232">
        <f t="shared" si="33"/>
        <v>0</v>
      </c>
      <c r="P67" s="232">
        <f t="shared" si="33"/>
        <v>0</v>
      </c>
      <c r="Q67" s="232">
        <f t="shared" si="33"/>
        <v>0</v>
      </c>
      <c r="R67" s="232">
        <f t="shared" si="33"/>
        <v>0</v>
      </c>
      <c r="S67" s="232">
        <f t="shared" si="33"/>
        <v>0</v>
      </c>
      <c r="T67" s="232">
        <f t="shared" si="33"/>
        <v>0</v>
      </c>
      <c r="U67" s="232">
        <f t="shared" si="33"/>
        <v>0</v>
      </c>
      <c r="V67" s="232">
        <f t="shared" si="33"/>
        <v>0</v>
      </c>
      <c r="W67" s="232">
        <f t="shared" si="33"/>
        <v>0</v>
      </c>
      <c r="X67" s="232">
        <f t="shared" si="33"/>
        <v>0</v>
      </c>
      <c r="Y67" s="232">
        <f t="shared" si="33"/>
        <v>0</v>
      </c>
      <c r="Z67" s="232">
        <f t="shared" si="33"/>
        <v>0</v>
      </c>
      <c r="AA67" s="232">
        <f t="shared" si="33"/>
        <v>0</v>
      </c>
      <c r="AB67" s="381"/>
      <c r="AC67" s="382"/>
      <c r="AD67" s="382"/>
      <c r="AE67" s="382"/>
      <c r="AF67" s="382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2"/>
      <c r="AZ67" s="382"/>
      <c r="BA67" s="382"/>
      <c r="BB67" s="382"/>
      <c r="BC67" s="382"/>
      <c r="BD67" s="382"/>
      <c r="BE67" s="382"/>
    </row>
    <row r="68" spans="2:57" x14ac:dyDescent="0.15">
      <c r="B68" s="215">
        <f t="shared" si="23"/>
        <v>36</v>
      </c>
      <c r="C68" s="222" t="s">
        <v>707</v>
      </c>
      <c r="D68" s="222"/>
      <c r="E68" s="223" t="s">
        <v>703</v>
      </c>
      <c r="F68" s="224"/>
      <c r="G68" s="231">
        <f t="shared" si="28"/>
        <v>0</v>
      </c>
      <c r="H68" s="232">
        <f>H66</f>
        <v>0</v>
      </c>
      <c r="I68" s="232">
        <f t="shared" ref="I68:AA68" si="34">I66</f>
        <v>0</v>
      </c>
      <c r="J68" s="232">
        <f t="shared" si="34"/>
        <v>0</v>
      </c>
      <c r="K68" s="232">
        <f t="shared" si="34"/>
        <v>0</v>
      </c>
      <c r="L68" s="232">
        <f t="shared" si="34"/>
        <v>0</v>
      </c>
      <c r="M68" s="232">
        <f t="shared" si="34"/>
        <v>0</v>
      </c>
      <c r="N68" s="232">
        <f t="shared" si="34"/>
        <v>0</v>
      </c>
      <c r="O68" s="232">
        <f t="shared" si="34"/>
        <v>0</v>
      </c>
      <c r="P68" s="232">
        <f t="shared" si="34"/>
        <v>0</v>
      </c>
      <c r="Q68" s="232">
        <f t="shared" si="34"/>
        <v>0</v>
      </c>
      <c r="R68" s="232">
        <f t="shared" si="34"/>
        <v>0</v>
      </c>
      <c r="S68" s="232">
        <f t="shared" si="34"/>
        <v>0</v>
      </c>
      <c r="T68" s="232">
        <f t="shared" si="34"/>
        <v>0</v>
      </c>
      <c r="U68" s="232">
        <f t="shared" si="34"/>
        <v>0</v>
      </c>
      <c r="V68" s="232">
        <f t="shared" si="34"/>
        <v>0</v>
      </c>
      <c r="W68" s="232">
        <f t="shared" si="34"/>
        <v>0</v>
      </c>
      <c r="X68" s="232">
        <f t="shared" si="34"/>
        <v>0</v>
      </c>
      <c r="Y68" s="232">
        <f t="shared" si="34"/>
        <v>0</v>
      </c>
      <c r="Z68" s="232">
        <f t="shared" si="34"/>
        <v>0</v>
      </c>
      <c r="AA68" s="232">
        <f t="shared" si="34"/>
        <v>0</v>
      </c>
      <c r="AB68" s="381"/>
      <c r="AC68" s="382"/>
      <c r="AD68" s="382"/>
      <c r="AE68" s="382"/>
      <c r="AF68" s="382"/>
      <c r="AG68" s="382"/>
      <c r="AH68" s="382"/>
      <c r="AI68" s="382"/>
      <c r="AJ68" s="382"/>
      <c r="AK68" s="382"/>
      <c r="AL68" s="382"/>
      <c r="AM68" s="382"/>
      <c r="AN68" s="382"/>
      <c r="AO68" s="382"/>
      <c r="AP68" s="382"/>
      <c r="AQ68" s="382"/>
      <c r="AR68" s="382"/>
      <c r="AS68" s="382"/>
      <c r="AT68" s="382"/>
      <c r="AU68" s="382"/>
      <c r="AV68" s="382"/>
      <c r="AW68" s="382"/>
      <c r="AX68" s="382"/>
      <c r="AY68" s="382"/>
      <c r="AZ68" s="382"/>
      <c r="BA68" s="382"/>
      <c r="BB68" s="382"/>
      <c r="BC68" s="382"/>
      <c r="BD68" s="382"/>
      <c r="BE68" s="382"/>
    </row>
  </sheetData>
  <sheetProtection algorithmName="SHA-512" hashValue="xwZaCx2fbOAWILbIsOYLsXCZFJN0V8kLrecD3AAdGIAr8Qy0APvfm7hnfTEFwdCBP1aNeJGjXpK7vjEJsnnkHQ==" saltValue="rA3rxqXeFdHl49O9EhOz9Q==" spinCount="100000" sheet="1" objects="1" scenarios="1"/>
  <mergeCells count="14">
    <mergeCell ref="B2:D2"/>
    <mergeCell ref="E2:G2"/>
    <mergeCell ref="E51:F51"/>
    <mergeCell ref="E52:F52"/>
    <mergeCell ref="C49:D49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67" priority="24" operator="equal">
      <formula>"ERRO"</formula>
    </cfRule>
  </conditionalFormatting>
  <conditionalFormatting sqref="G51:G52 H58:AA59">
    <cfRule type="cellIs" dxfId="66" priority="25" operator="lessThan">
      <formula>0</formula>
    </cfRule>
  </conditionalFormatting>
  <conditionalFormatting sqref="H17:AA17 H37:AA37">
    <cfRule type="cellIs" dxfId="65" priority="26" operator="greaterThan">
      <formula>1</formula>
    </cfRule>
    <cfRule type="cellIs" dxfId="64" priority="27" operator="lessThan">
      <formula>0</formula>
    </cfRule>
  </conditionalFormatting>
  <conditionalFormatting sqref="H57:AA59">
    <cfRule type="cellIs" dxfId="63" priority="1" operator="greaterThan">
      <formula>24</formula>
    </cfRule>
    <cfRule type="cellIs" dxfId="62" priority="2" operator="lessThan">
      <formula>0</formula>
    </cfRule>
  </conditionalFormatting>
  <conditionalFormatting sqref="H58:AA58">
    <cfRule type="cellIs" dxfId="61" priority="16" operator="greaterThan">
      <formula>22</formula>
    </cfRule>
  </conditionalFormatting>
  <conditionalFormatting sqref="H59:AA59">
    <cfRule type="cellIs" dxfId="60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ilha7">
    <tabColor theme="4"/>
  </sheetPr>
  <dimension ref="B2:BE68"/>
  <sheetViews>
    <sheetView showGridLines="0" zoomScale="80" zoomScaleNormal="80" workbookViewId="0">
      <pane xSplit="7" ySplit="3" topLeftCell="H4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5" style="366" customWidth="1"/>
    <col min="4" max="4" width="11.6640625" style="366" customWidth="1"/>
    <col min="5" max="5" width="9.83203125" style="377" bestFit="1" customWidth="1"/>
    <col min="6" max="6" width="8.6640625" style="378" customWidth="1"/>
    <col min="7" max="7" width="12.6640625" style="366" customWidth="1"/>
    <col min="8" max="27" width="11.6640625" style="366" customWidth="1"/>
    <col min="28" max="16384" width="9.1640625" style="366"/>
  </cols>
  <sheetData>
    <row r="2" spans="2:27" ht="22.5" customHeight="1" x14ac:dyDescent="0.15">
      <c r="B2" s="1189" t="s">
        <v>778</v>
      </c>
      <c r="C2" s="1189"/>
      <c r="D2" s="1189"/>
      <c r="E2" s="1190" t="str">
        <f>RCB!B39</f>
        <v>-</v>
      </c>
      <c r="F2" s="1190"/>
      <c r="G2" s="1190"/>
    </row>
    <row r="3" spans="2:27" x14ac:dyDescent="0.15">
      <c r="B3" s="1137" t="s">
        <v>680</v>
      </c>
      <c r="C3" s="1138"/>
      <c r="D3" s="1138"/>
      <c r="E3" s="1138"/>
      <c r="F3" s="1138"/>
      <c r="G3" s="321" t="s">
        <v>31</v>
      </c>
      <c r="H3" s="380" t="s">
        <v>599</v>
      </c>
      <c r="I3" s="380" t="s">
        <v>600</v>
      </c>
      <c r="J3" s="380" t="s">
        <v>601</v>
      </c>
      <c r="K3" s="380" t="s">
        <v>602</v>
      </c>
      <c r="L3" s="380" t="s">
        <v>603</v>
      </c>
      <c r="M3" s="380" t="s">
        <v>604</v>
      </c>
      <c r="N3" s="380" t="s">
        <v>605</v>
      </c>
      <c r="O3" s="380" t="s">
        <v>606</v>
      </c>
      <c r="P3" s="380" t="s">
        <v>607</v>
      </c>
      <c r="Q3" s="380" t="s">
        <v>608</v>
      </c>
      <c r="R3" s="380" t="s">
        <v>609</v>
      </c>
      <c r="S3" s="380" t="s">
        <v>610</v>
      </c>
      <c r="T3" s="380" t="s">
        <v>611</v>
      </c>
      <c r="U3" s="380" t="s">
        <v>612</v>
      </c>
      <c r="V3" s="380" t="s">
        <v>613</v>
      </c>
      <c r="W3" s="380" t="s">
        <v>614</v>
      </c>
      <c r="X3" s="380" t="s">
        <v>615</v>
      </c>
      <c r="Y3" s="380" t="s">
        <v>616</v>
      </c>
      <c r="Z3" s="380" t="s">
        <v>617</v>
      </c>
      <c r="AA3" s="380" t="s">
        <v>618</v>
      </c>
    </row>
    <row r="4" spans="2:27" s="376" customForma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599</v>
      </c>
      <c r="I4" s="179" t="s">
        <v>600</v>
      </c>
      <c r="J4" s="179" t="s">
        <v>601</v>
      </c>
      <c r="K4" s="179" t="s">
        <v>602</v>
      </c>
      <c r="L4" s="179" t="s">
        <v>603</v>
      </c>
      <c r="M4" s="179" t="s">
        <v>604</v>
      </c>
      <c r="N4" s="179" t="s">
        <v>605</v>
      </c>
      <c r="O4" s="179" t="s">
        <v>606</v>
      </c>
      <c r="P4" s="179" t="s">
        <v>607</v>
      </c>
      <c r="Q4" s="179" t="s">
        <v>608</v>
      </c>
      <c r="R4" s="179" t="s">
        <v>609</v>
      </c>
      <c r="S4" s="179" t="s">
        <v>610</v>
      </c>
      <c r="T4" s="179" t="s">
        <v>611</v>
      </c>
      <c r="U4" s="179" t="s">
        <v>612</v>
      </c>
      <c r="V4" s="179" t="s">
        <v>613</v>
      </c>
      <c r="W4" s="179" t="s">
        <v>614</v>
      </c>
      <c r="X4" s="179" t="s">
        <v>615</v>
      </c>
      <c r="Y4" s="179" t="s">
        <v>616</v>
      </c>
      <c r="Z4" s="179" t="s">
        <v>617</v>
      </c>
      <c r="AA4" s="179" t="s">
        <v>618</v>
      </c>
    </row>
    <row r="5" spans="2:27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7" x14ac:dyDescent="0.15">
      <c r="B6" s="175">
        <f>B5+1</f>
        <v>2</v>
      </c>
      <c r="C6" s="180" t="s">
        <v>619</v>
      </c>
      <c r="D6" s="180"/>
      <c r="E6" s="185" t="s">
        <v>355</v>
      </c>
      <c r="F6" s="186" t="s">
        <v>398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</row>
    <row r="7" spans="2:27" ht="17" x14ac:dyDescent="0.15">
      <c r="B7" s="175">
        <f>B6+1</f>
        <v>3</v>
      </c>
      <c r="C7" s="180" t="s">
        <v>16</v>
      </c>
      <c r="D7" s="180"/>
      <c r="E7" s="185"/>
      <c r="F7" s="186" t="s">
        <v>397</v>
      </c>
      <c r="G7" s="188">
        <f>SUM(H7:AA7)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</row>
    <row r="8" spans="2:27" ht="17" x14ac:dyDescent="0.15">
      <c r="B8" s="233">
        <f>B7+1</f>
        <v>4</v>
      </c>
      <c r="C8" s="180" t="s">
        <v>361</v>
      </c>
      <c r="D8" s="180"/>
      <c r="E8" s="185" t="s">
        <v>362</v>
      </c>
      <c r="F8" s="186" t="s">
        <v>363</v>
      </c>
      <c r="G8" s="195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15">
      <c r="B9" s="1186">
        <f>B8+1</f>
        <v>5</v>
      </c>
      <c r="C9" s="180" t="s">
        <v>620</v>
      </c>
      <c r="D9" s="180"/>
      <c r="E9" s="185" t="s">
        <v>621</v>
      </c>
      <c r="F9" s="186"/>
      <c r="G9" s="190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</row>
    <row r="10" spans="2:27" x14ac:dyDescent="0.15">
      <c r="B10" s="1187"/>
      <c r="C10" s="191" t="s">
        <v>622</v>
      </c>
      <c r="D10" s="191"/>
      <c r="E10" s="192" t="s">
        <v>623</v>
      </c>
      <c r="F10" s="186"/>
      <c r="G10" s="190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</row>
    <row r="11" spans="2:27" x14ac:dyDescent="0.15">
      <c r="B11" s="1187"/>
      <c r="C11" s="191" t="s">
        <v>366</v>
      </c>
      <c r="D11" s="191"/>
      <c r="E11" s="192" t="s">
        <v>367</v>
      </c>
      <c r="F11" s="186"/>
      <c r="G11" s="190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  <c r="U11" s="598"/>
      <c r="V11" s="598"/>
      <c r="W11" s="598"/>
      <c r="X11" s="598"/>
      <c r="Y11" s="598"/>
      <c r="Z11" s="598"/>
      <c r="AA11" s="598"/>
    </row>
    <row r="12" spans="2:27" ht="17" x14ac:dyDescent="0.15">
      <c r="B12" s="1188"/>
      <c r="C12" s="180" t="s">
        <v>368</v>
      </c>
      <c r="D12" s="180"/>
      <c r="E12" s="185" t="s">
        <v>369</v>
      </c>
      <c r="F12" s="186" t="s">
        <v>370</v>
      </c>
      <c r="G12" s="190"/>
      <c r="H12" s="193">
        <f>H9*H10*H11</f>
        <v>0</v>
      </c>
      <c r="I12" s="193">
        <f t="shared" ref="I12:AA12" si="1">I9*I10*I11</f>
        <v>0</v>
      </c>
      <c r="J12" s="193">
        <f t="shared" si="1"/>
        <v>0</v>
      </c>
      <c r="K12" s="193">
        <f t="shared" si="1"/>
        <v>0</v>
      </c>
      <c r="L12" s="193">
        <f t="shared" si="1"/>
        <v>0</v>
      </c>
      <c r="M12" s="193">
        <f t="shared" si="1"/>
        <v>0</v>
      </c>
      <c r="N12" s="193">
        <f t="shared" si="1"/>
        <v>0</v>
      </c>
      <c r="O12" s="193">
        <f t="shared" si="1"/>
        <v>0</v>
      </c>
      <c r="P12" s="193">
        <f t="shared" si="1"/>
        <v>0</v>
      </c>
      <c r="Q12" s="193">
        <f t="shared" si="1"/>
        <v>0</v>
      </c>
      <c r="R12" s="193">
        <f t="shared" si="1"/>
        <v>0</v>
      </c>
      <c r="S12" s="193">
        <f t="shared" si="1"/>
        <v>0</v>
      </c>
      <c r="T12" s="193">
        <f t="shared" si="1"/>
        <v>0</v>
      </c>
      <c r="U12" s="193">
        <f t="shared" si="1"/>
        <v>0</v>
      </c>
      <c r="V12" s="193">
        <f t="shared" si="1"/>
        <v>0</v>
      </c>
      <c r="W12" s="193">
        <f t="shared" si="1"/>
        <v>0</v>
      </c>
      <c r="X12" s="193">
        <f t="shared" si="1"/>
        <v>0</v>
      </c>
      <c r="Y12" s="193">
        <f t="shared" si="1"/>
        <v>0</v>
      </c>
      <c r="Z12" s="193">
        <f t="shared" si="1"/>
        <v>0</v>
      </c>
      <c r="AA12" s="193">
        <f t="shared" si="1"/>
        <v>0</v>
      </c>
    </row>
    <row r="13" spans="2:27" x14ac:dyDescent="0.15">
      <c r="B13" s="1186">
        <f>B9+1</f>
        <v>6</v>
      </c>
      <c r="C13" s="180" t="s">
        <v>694</v>
      </c>
      <c r="D13" s="180"/>
      <c r="E13" s="185" t="s">
        <v>272</v>
      </c>
      <c r="F13" s="186" t="s">
        <v>689</v>
      </c>
      <c r="G13" s="283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</row>
    <row r="14" spans="2:27" x14ac:dyDescent="0.15">
      <c r="B14" s="1187"/>
      <c r="C14" s="180" t="s">
        <v>695</v>
      </c>
      <c r="D14" s="180"/>
      <c r="E14" s="181" t="s">
        <v>692</v>
      </c>
      <c r="F14" s="186" t="s">
        <v>690</v>
      </c>
      <c r="G14" s="283">
        <v>22</v>
      </c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</row>
    <row r="15" spans="2:27" x14ac:dyDescent="0.15">
      <c r="B15" s="1187"/>
      <c r="C15" s="180" t="s">
        <v>696</v>
      </c>
      <c r="D15" s="180"/>
      <c r="E15" s="181" t="s">
        <v>693</v>
      </c>
      <c r="F15" s="186" t="s">
        <v>691</v>
      </c>
      <c r="G15" s="283">
        <v>3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</row>
    <row r="16" spans="2:27" ht="17" x14ac:dyDescent="0.15">
      <c r="B16" s="1187"/>
      <c r="C16" s="180" t="s">
        <v>371</v>
      </c>
      <c r="D16" s="180"/>
      <c r="E16" s="185" t="s">
        <v>362</v>
      </c>
      <c r="F16" s="186" t="s">
        <v>372</v>
      </c>
      <c r="G16" s="195">
        <f>SUM(H16:AA16)</f>
        <v>0</v>
      </c>
      <c r="H16" s="194">
        <f>H8*((H13*H14*H15)/($G$13*$G$14*$G$15))</f>
        <v>0</v>
      </c>
      <c r="I16" s="194">
        <f t="shared" ref="I16:AA16" si="2">I8*((I13*I14*I15)/($G$13*$G$14*$G$15))</f>
        <v>0</v>
      </c>
      <c r="J16" s="194">
        <f t="shared" si="2"/>
        <v>0</v>
      </c>
      <c r="K16" s="194">
        <f t="shared" si="2"/>
        <v>0</v>
      </c>
      <c r="L16" s="194">
        <f t="shared" si="2"/>
        <v>0</v>
      </c>
      <c r="M16" s="194">
        <f t="shared" si="2"/>
        <v>0</v>
      </c>
      <c r="N16" s="194">
        <f t="shared" si="2"/>
        <v>0</v>
      </c>
      <c r="O16" s="194">
        <f t="shared" si="2"/>
        <v>0</v>
      </c>
      <c r="P16" s="194">
        <f t="shared" si="2"/>
        <v>0</v>
      </c>
      <c r="Q16" s="194">
        <f t="shared" si="2"/>
        <v>0</v>
      </c>
      <c r="R16" s="194">
        <f t="shared" si="2"/>
        <v>0</v>
      </c>
      <c r="S16" s="194">
        <f t="shared" si="2"/>
        <v>0</v>
      </c>
      <c r="T16" s="194">
        <f t="shared" si="2"/>
        <v>0</v>
      </c>
      <c r="U16" s="194">
        <f t="shared" si="2"/>
        <v>0</v>
      </c>
      <c r="V16" s="194">
        <f t="shared" si="2"/>
        <v>0</v>
      </c>
      <c r="W16" s="194">
        <f t="shared" si="2"/>
        <v>0</v>
      </c>
      <c r="X16" s="194">
        <f t="shared" si="2"/>
        <v>0</v>
      </c>
      <c r="Y16" s="194">
        <f t="shared" si="2"/>
        <v>0</v>
      </c>
      <c r="Z16" s="194">
        <f t="shared" si="2"/>
        <v>0</v>
      </c>
      <c r="AA16" s="194">
        <f t="shared" si="2"/>
        <v>0</v>
      </c>
    </row>
    <row r="17" spans="2:27" ht="17" x14ac:dyDescent="0.15">
      <c r="B17" s="1188"/>
      <c r="C17" s="180" t="s">
        <v>373</v>
      </c>
      <c r="D17" s="180"/>
      <c r="E17" s="180"/>
      <c r="F17" s="186" t="s">
        <v>374</v>
      </c>
      <c r="G17" s="190" t="str">
        <f>IF(LARGE(H17:AA17,1)&gt;1,"ERRO","")</f>
        <v/>
      </c>
      <c r="H17" s="194">
        <f>IFERROR(H16/H8,0)</f>
        <v>0</v>
      </c>
      <c r="I17" s="194">
        <f t="shared" ref="I17:AA17" si="3">IFERROR(I16/I8,0)</f>
        <v>0</v>
      </c>
      <c r="J17" s="194">
        <f t="shared" si="3"/>
        <v>0</v>
      </c>
      <c r="K17" s="194">
        <f t="shared" si="3"/>
        <v>0</v>
      </c>
      <c r="L17" s="194">
        <f t="shared" si="3"/>
        <v>0</v>
      </c>
      <c r="M17" s="194">
        <f t="shared" si="3"/>
        <v>0</v>
      </c>
      <c r="N17" s="194">
        <f t="shared" si="3"/>
        <v>0</v>
      </c>
      <c r="O17" s="194">
        <f t="shared" si="3"/>
        <v>0</v>
      </c>
      <c r="P17" s="194">
        <f t="shared" si="3"/>
        <v>0</v>
      </c>
      <c r="Q17" s="194">
        <f t="shared" si="3"/>
        <v>0</v>
      </c>
      <c r="R17" s="194">
        <f t="shared" si="3"/>
        <v>0</v>
      </c>
      <c r="S17" s="194">
        <f t="shared" si="3"/>
        <v>0</v>
      </c>
      <c r="T17" s="194">
        <f t="shared" si="3"/>
        <v>0</v>
      </c>
      <c r="U17" s="194">
        <f t="shared" si="3"/>
        <v>0</v>
      </c>
      <c r="V17" s="194">
        <f t="shared" si="3"/>
        <v>0</v>
      </c>
      <c r="W17" s="194">
        <f t="shared" si="3"/>
        <v>0</v>
      </c>
      <c r="X17" s="194">
        <f t="shared" si="3"/>
        <v>0</v>
      </c>
      <c r="Y17" s="194">
        <f t="shared" si="3"/>
        <v>0</v>
      </c>
      <c r="Z17" s="194">
        <f t="shared" si="3"/>
        <v>0</v>
      </c>
      <c r="AA17" s="194">
        <f t="shared" si="3"/>
        <v>0</v>
      </c>
    </row>
    <row r="18" spans="2:27" ht="17" x14ac:dyDescent="0.15">
      <c r="B18" s="233">
        <f>B13+1</f>
        <v>7</v>
      </c>
      <c r="C18" s="180" t="s">
        <v>624</v>
      </c>
      <c r="D18" s="180"/>
      <c r="E18" s="185" t="s">
        <v>625</v>
      </c>
      <c r="F18" s="186" t="s">
        <v>626</v>
      </c>
      <c r="G18" s="195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7" x14ac:dyDescent="0.15">
      <c r="B19" s="233">
        <f>B18+1</f>
        <v>8</v>
      </c>
      <c r="C19" s="180" t="s">
        <v>627</v>
      </c>
      <c r="D19" s="180"/>
      <c r="E19" s="185" t="s">
        <v>628</v>
      </c>
      <c r="F19" s="186" t="s">
        <v>629</v>
      </c>
      <c r="G19" s="195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7" x14ac:dyDescent="0.15">
      <c r="B20" s="175">
        <f>B19+1</f>
        <v>9</v>
      </c>
      <c r="C20" s="180" t="s">
        <v>375</v>
      </c>
      <c r="D20" s="180"/>
      <c r="E20" s="185" t="s">
        <v>376</v>
      </c>
      <c r="F20" s="186" t="s">
        <v>377</v>
      </c>
      <c r="G20" s="195">
        <f>SUM(H20:AA20)</f>
        <v>0</v>
      </c>
      <c r="H20" s="193">
        <f>H8*H12*0.001</f>
        <v>0</v>
      </c>
      <c r="I20" s="193">
        <f t="shared" ref="I20:AA20" si="6">I8*I12*0.001</f>
        <v>0</v>
      </c>
      <c r="J20" s="193">
        <f t="shared" si="6"/>
        <v>0</v>
      </c>
      <c r="K20" s="193">
        <f t="shared" si="6"/>
        <v>0</v>
      </c>
      <c r="L20" s="193">
        <f t="shared" si="6"/>
        <v>0</v>
      </c>
      <c r="M20" s="193">
        <f t="shared" si="6"/>
        <v>0</v>
      </c>
      <c r="N20" s="193">
        <f t="shared" si="6"/>
        <v>0</v>
      </c>
      <c r="O20" s="193">
        <f t="shared" si="6"/>
        <v>0</v>
      </c>
      <c r="P20" s="193">
        <f t="shared" si="6"/>
        <v>0</v>
      </c>
      <c r="Q20" s="193">
        <f t="shared" si="6"/>
        <v>0</v>
      </c>
      <c r="R20" s="193">
        <f t="shared" si="6"/>
        <v>0</v>
      </c>
      <c r="S20" s="193">
        <f t="shared" si="6"/>
        <v>0</v>
      </c>
      <c r="T20" s="193">
        <f t="shared" si="6"/>
        <v>0</v>
      </c>
      <c r="U20" s="193">
        <f t="shared" si="6"/>
        <v>0</v>
      </c>
      <c r="V20" s="193">
        <f t="shared" si="6"/>
        <v>0</v>
      </c>
      <c r="W20" s="193">
        <f t="shared" si="6"/>
        <v>0</v>
      </c>
      <c r="X20" s="193">
        <f t="shared" si="6"/>
        <v>0</v>
      </c>
      <c r="Y20" s="193">
        <f t="shared" si="6"/>
        <v>0</v>
      </c>
      <c r="Z20" s="193">
        <f t="shared" si="6"/>
        <v>0</v>
      </c>
      <c r="AA20" s="193">
        <f t="shared" si="6"/>
        <v>0</v>
      </c>
    </row>
    <row r="21" spans="2:27" ht="17" x14ac:dyDescent="0.15">
      <c r="B21" s="175">
        <f>B20+1</f>
        <v>10</v>
      </c>
      <c r="C21" s="180" t="s">
        <v>378</v>
      </c>
      <c r="D21" s="180"/>
      <c r="E21" s="181" t="s">
        <v>362</v>
      </c>
      <c r="F21" s="186" t="s">
        <v>379</v>
      </c>
      <c r="G21" s="196">
        <f>SUM(H21:AA21)</f>
        <v>0</v>
      </c>
      <c r="H21" s="197">
        <f>H8*H17</f>
        <v>0</v>
      </c>
      <c r="I21" s="197">
        <f t="shared" ref="I21:AA21" si="7">I8*I17</f>
        <v>0</v>
      </c>
      <c r="J21" s="197">
        <f t="shared" si="7"/>
        <v>0</v>
      </c>
      <c r="K21" s="197">
        <f t="shared" si="7"/>
        <v>0</v>
      </c>
      <c r="L21" s="197">
        <f t="shared" si="7"/>
        <v>0</v>
      </c>
      <c r="M21" s="197">
        <f t="shared" si="7"/>
        <v>0</v>
      </c>
      <c r="N21" s="197">
        <f t="shared" si="7"/>
        <v>0</v>
      </c>
      <c r="O21" s="197">
        <f t="shared" si="7"/>
        <v>0</v>
      </c>
      <c r="P21" s="197">
        <f t="shared" si="7"/>
        <v>0</v>
      </c>
      <c r="Q21" s="197">
        <f t="shared" si="7"/>
        <v>0</v>
      </c>
      <c r="R21" s="197">
        <f t="shared" si="7"/>
        <v>0</v>
      </c>
      <c r="S21" s="197">
        <f t="shared" si="7"/>
        <v>0</v>
      </c>
      <c r="T21" s="197">
        <f t="shared" si="7"/>
        <v>0</v>
      </c>
      <c r="U21" s="197">
        <f t="shared" si="7"/>
        <v>0</v>
      </c>
      <c r="V21" s="197">
        <f t="shared" si="7"/>
        <v>0</v>
      </c>
      <c r="W21" s="197">
        <f t="shared" si="7"/>
        <v>0</v>
      </c>
      <c r="X21" s="197">
        <f t="shared" si="7"/>
        <v>0</v>
      </c>
      <c r="Y21" s="197">
        <f t="shared" si="7"/>
        <v>0</v>
      </c>
      <c r="Z21" s="197">
        <f t="shared" si="7"/>
        <v>0</v>
      </c>
      <c r="AA21" s="197">
        <f t="shared" si="7"/>
        <v>0</v>
      </c>
    </row>
    <row r="23" spans="2:27" x14ac:dyDescent="0.15">
      <c r="B23" s="1137" t="s">
        <v>849</v>
      </c>
      <c r="C23" s="1138"/>
      <c r="D23" s="1138"/>
      <c r="E23" s="1138"/>
      <c r="F23" s="1155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</row>
    <row r="24" spans="2:27" s="376" customFormat="1" x14ac:dyDescent="0.15">
      <c r="B24" s="175"/>
      <c r="C24" s="176"/>
      <c r="D24" s="176"/>
      <c r="E24" s="176"/>
      <c r="F24" s="177"/>
      <c r="G24" s="178" t="s">
        <v>31</v>
      </c>
      <c r="H24" s="179" t="s">
        <v>599</v>
      </c>
      <c r="I24" s="179" t="s">
        <v>600</v>
      </c>
      <c r="J24" s="179" t="s">
        <v>601</v>
      </c>
      <c r="K24" s="179" t="s">
        <v>602</v>
      </c>
      <c r="L24" s="179" t="s">
        <v>603</v>
      </c>
      <c r="M24" s="179" t="s">
        <v>604</v>
      </c>
      <c r="N24" s="179" t="s">
        <v>605</v>
      </c>
      <c r="O24" s="179" t="s">
        <v>606</v>
      </c>
      <c r="P24" s="179" t="s">
        <v>607</v>
      </c>
      <c r="Q24" s="179" t="s">
        <v>608</v>
      </c>
      <c r="R24" s="179" t="s">
        <v>609</v>
      </c>
      <c r="S24" s="179" t="s">
        <v>610</v>
      </c>
      <c r="T24" s="179" t="s">
        <v>611</v>
      </c>
      <c r="U24" s="179" t="s">
        <v>612</v>
      </c>
      <c r="V24" s="179" t="s">
        <v>613</v>
      </c>
      <c r="W24" s="179" t="s">
        <v>614</v>
      </c>
      <c r="X24" s="179" t="s">
        <v>615</v>
      </c>
      <c r="Y24" s="179" t="s">
        <v>616</v>
      </c>
      <c r="Z24" s="179" t="s">
        <v>617</v>
      </c>
      <c r="AA24" s="179" t="s">
        <v>618</v>
      </c>
    </row>
    <row r="25" spans="2:27" x14ac:dyDescent="0.15">
      <c r="B25" s="175">
        <f>B21+1</f>
        <v>11</v>
      </c>
      <c r="C25" s="180" t="s">
        <v>352</v>
      </c>
      <c r="D25" s="180"/>
      <c r="E25" s="181"/>
      <c r="F25" s="182"/>
      <c r="G25" s="183"/>
      <c r="H25" s="719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27" ht="17" x14ac:dyDescent="0.15">
      <c r="B26" s="175">
        <f>B25+1</f>
        <v>12</v>
      </c>
      <c r="C26" s="180" t="s">
        <v>619</v>
      </c>
      <c r="D26" s="180"/>
      <c r="E26" s="185" t="s">
        <v>355</v>
      </c>
      <c r="F26" s="186" t="s">
        <v>400</v>
      </c>
      <c r="G26" s="195">
        <f>SUM(H26:AA26)</f>
        <v>0</v>
      </c>
      <c r="H26" s="720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639"/>
      <c r="Y26" s="639"/>
      <c r="Z26" s="639"/>
      <c r="AA26" s="639"/>
    </row>
    <row r="27" spans="2:27" ht="17" x14ac:dyDescent="0.15">
      <c r="B27" s="175">
        <f>B26+1</f>
        <v>13</v>
      </c>
      <c r="C27" s="180" t="s">
        <v>16</v>
      </c>
      <c r="D27" s="180"/>
      <c r="E27" s="185"/>
      <c r="F27" s="186" t="s">
        <v>399</v>
      </c>
      <c r="G27" s="188">
        <f>SUM(H27:AA27)</f>
        <v>0</v>
      </c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</row>
    <row r="28" spans="2:27" ht="17" x14ac:dyDescent="0.15">
      <c r="B28" s="233">
        <f>B27+1</f>
        <v>14</v>
      </c>
      <c r="C28" s="180" t="s">
        <v>361</v>
      </c>
      <c r="D28" s="180"/>
      <c r="E28" s="185" t="s">
        <v>362</v>
      </c>
      <c r="F28" s="186" t="s">
        <v>384</v>
      </c>
      <c r="G28" s="195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15">
      <c r="B29" s="1186">
        <f>B28+1</f>
        <v>15</v>
      </c>
      <c r="C29" s="180" t="s">
        <v>620</v>
      </c>
      <c r="D29" s="180"/>
      <c r="E29" s="185" t="s">
        <v>621</v>
      </c>
      <c r="F29" s="186"/>
      <c r="G29" s="190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</row>
    <row r="30" spans="2:27" x14ac:dyDescent="0.15">
      <c r="B30" s="1187"/>
      <c r="C30" s="191" t="s">
        <v>622</v>
      </c>
      <c r="D30" s="191"/>
      <c r="E30" s="192" t="s">
        <v>623</v>
      </c>
      <c r="F30" s="186"/>
      <c r="G30" s="190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  <c r="S30" s="639"/>
      <c r="T30" s="639"/>
      <c r="U30" s="639"/>
      <c r="V30" s="639"/>
      <c r="W30" s="639"/>
      <c r="X30" s="639"/>
      <c r="Y30" s="639"/>
      <c r="Z30" s="639"/>
      <c r="AA30" s="639"/>
    </row>
    <row r="31" spans="2:27" x14ac:dyDescent="0.15">
      <c r="B31" s="1187"/>
      <c r="C31" s="191" t="s">
        <v>366</v>
      </c>
      <c r="D31" s="191"/>
      <c r="E31" s="192" t="s">
        <v>367</v>
      </c>
      <c r="F31" s="186"/>
      <c r="G31" s="190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</row>
    <row r="32" spans="2:27" ht="17" x14ac:dyDescent="0.15">
      <c r="B32" s="1188"/>
      <c r="C32" s="180" t="s">
        <v>368</v>
      </c>
      <c r="D32" s="180"/>
      <c r="E32" s="185" t="s">
        <v>369</v>
      </c>
      <c r="F32" s="186" t="s">
        <v>385</v>
      </c>
      <c r="G32" s="190"/>
      <c r="H32" s="193">
        <f>H29*H30*H31</f>
        <v>0</v>
      </c>
      <c r="I32" s="193">
        <f t="shared" ref="I32:AA32" si="9">I29*I30*I31</f>
        <v>0</v>
      </c>
      <c r="J32" s="193">
        <f t="shared" si="9"/>
        <v>0</v>
      </c>
      <c r="K32" s="193">
        <f t="shared" si="9"/>
        <v>0</v>
      </c>
      <c r="L32" s="193">
        <f t="shared" si="9"/>
        <v>0</v>
      </c>
      <c r="M32" s="193">
        <f t="shared" si="9"/>
        <v>0</v>
      </c>
      <c r="N32" s="193">
        <f t="shared" si="9"/>
        <v>0</v>
      </c>
      <c r="O32" s="193">
        <f t="shared" si="9"/>
        <v>0</v>
      </c>
      <c r="P32" s="193">
        <f t="shared" si="9"/>
        <v>0</v>
      </c>
      <c r="Q32" s="193">
        <f t="shared" si="9"/>
        <v>0</v>
      </c>
      <c r="R32" s="193">
        <f t="shared" si="9"/>
        <v>0</v>
      </c>
      <c r="S32" s="193">
        <f t="shared" si="9"/>
        <v>0</v>
      </c>
      <c r="T32" s="193">
        <f t="shared" si="9"/>
        <v>0</v>
      </c>
      <c r="U32" s="193">
        <f t="shared" si="9"/>
        <v>0</v>
      </c>
      <c r="V32" s="193">
        <f t="shared" si="9"/>
        <v>0</v>
      </c>
      <c r="W32" s="193">
        <f t="shared" si="9"/>
        <v>0</v>
      </c>
      <c r="X32" s="193">
        <f t="shared" si="9"/>
        <v>0</v>
      </c>
      <c r="Y32" s="193">
        <f t="shared" si="9"/>
        <v>0</v>
      </c>
      <c r="Z32" s="193">
        <f t="shared" si="9"/>
        <v>0</v>
      </c>
      <c r="AA32" s="193">
        <f t="shared" si="9"/>
        <v>0</v>
      </c>
    </row>
    <row r="33" spans="2:27" x14ac:dyDescent="0.15">
      <c r="B33" s="1186">
        <f>B29+1</f>
        <v>16</v>
      </c>
      <c r="C33" s="180" t="s">
        <v>694</v>
      </c>
      <c r="D33" s="180"/>
      <c r="E33" s="185" t="s">
        <v>272</v>
      </c>
      <c r="F33" s="186" t="s">
        <v>689</v>
      </c>
      <c r="G33" s="283">
        <v>12</v>
      </c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8"/>
    </row>
    <row r="34" spans="2:27" x14ac:dyDescent="0.15">
      <c r="B34" s="1187"/>
      <c r="C34" s="180" t="s">
        <v>695</v>
      </c>
      <c r="D34" s="180"/>
      <c r="E34" s="181" t="s">
        <v>692</v>
      </c>
      <c r="F34" s="186" t="s">
        <v>690</v>
      </c>
      <c r="G34" s="283">
        <v>22</v>
      </c>
      <c r="H34" s="639"/>
      <c r="I34" s="639"/>
      <c r="J34" s="639"/>
      <c r="K34" s="639"/>
      <c r="L34" s="639"/>
      <c r="M34" s="639"/>
      <c r="N34" s="639"/>
      <c r="O34" s="639"/>
      <c r="P34" s="639"/>
      <c r="Q34" s="639"/>
      <c r="R34" s="639"/>
      <c r="S34" s="639"/>
      <c r="T34" s="639"/>
      <c r="U34" s="639"/>
      <c r="V34" s="639"/>
      <c r="W34" s="639"/>
      <c r="X34" s="639"/>
      <c r="Y34" s="639"/>
      <c r="Z34" s="639"/>
      <c r="AA34" s="639"/>
    </row>
    <row r="35" spans="2:27" x14ac:dyDescent="0.15">
      <c r="B35" s="1187"/>
      <c r="C35" s="180" t="s">
        <v>696</v>
      </c>
      <c r="D35" s="180"/>
      <c r="E35" s="181" t="s">
        <v>693</v>
      </c>
      <c r="F35" s="186" t="s">
        <v>691</v>
      </c>
      <c r="G35" s="283">
        <v>3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</row>
    <row r="36" spans="2:27" ht="17" x14ac:dyDescent="0.15">
      <c r="B36" s="1187"/>
      <c r="C36" s="180" t="s">
        <v>371</v>
      </c>
      <c r="D36" s="180"/>
      <c r="E36" s="185" t="s">
        <v>362</v>
      </c>
      <c r="F36" s="186" t="s">
        <v>386</v>
      </c>
      <c r="G36" s="195">
        <f>SUM(H36:AA36)</f>
        <v>0</v>
      </c>
      <c r="H36" s="194">
        <f>H28*((H33*H34*H35)/($G$33*$G$34*$G$35))</f>
        <v>0</v>
      </c>
      <c r="I36" s="194">
        <f t="shared" ref="I36:AA36" si="10">I28*((I33*I34*I35)/($G$33*$G$34*$G$35))</f>
        <v>0</v>
      </c>
      <c r="J36" s="194">
        <f t="shared" si="10"/>
        <v>0</v>
      </c>
      <c r="K36" s="194">
        <f t="shared" si="10"/>
        <v>0</v>
      </c>
      <c r="L36" s="194">
        <f t="shared" si="10"/>
        <v>0</v>
      </c>
      <c r="M36" s="194">
        <f t="shared" si="10"/>
        <v>0</v>
      </c>
      <c r="N36" s="194">
        <f t="shared" si="10"/>
        <v>0</v>
      </c>
      <c r="O36" s="194">
        <f t="shared" si="10"/>
        <v>0</v>
      </c>
      <c r="P36" s="194">
        <f t="shared" si="10"/>
        <v>0</v>
      </c>
      <c r="Q36" s="194">
        <f t="shared" si="10"/>
        <v>0</v>
      </c>
      <c r="R36" s="194">
        <f t="shared" si="10"/>
        <v>0</v>
      </c>
      <c r="S36" s="194">
        <f t="shared" si="10"/>
        <v>0</v>
      </c>
      <c r="T36" s="194">
        <f t="shared" si="10"/>
        <v>0</v>
      </c>
      <c r="U36" s="194">
        <f t="shared" si="10"/>
        <v>0</v>
      </c>
      <c r="V36" s="194">
        <f t="shared" si="10"/>
        <v>0</v>
      </c>
      <c r="W36" s="194">
        <f t="shared" si="10"/>
        <v>0</v>
      </c>
      <c r="X36" s="194">
        <f t="shared" si="10"/>
        <v>0</v>
      </c>
      <c r="Y36" s="194">
        <f t="shared" si="10"/>
        <v>0</v>
      </c>
      <c r="Z36" s="194">
        <f t="shared" si="10"/>
        <v>0</v>
      </c>
      <c r="AA36" s="194">
        <f t="shared" si="10"/>
        <v>0</v>
      </c>
    </row>
    <row r="37" spans="2:27" ht="17" x14ac:dyDescent="0.15">
      <c r="B37" s="1188"/>
      <c r="C37" s="180" t="s">
        <v>373</v>
      </c>
      <c r="D37" s="180"/>
      <c r="E37" s="180"/>
      <c r="F37" s="186" t="s">
        <v>387</v>
      </c>
      <c r="G37" s="190" t="str">
        <f>IF(LARGE(H37:AA37,1)&gt;1,"ERRO","")</f>
        <v/>
      </c>
      <c r="H37" s="194">
        <f>IFERROR(H36/H28,0)</f>
        <v>0</v>
      </c>
      <c r="I37" s="194">
        <f t="shared" ref="I37:AA37" si="11">IFERROR(I36/I28,0)</f>
        <v>0</v>
      </c>
      <c r="J37" s="194">
        <f t="shared" si="11"/>
        <v>0</v>
      </c>
      <c r="K37" s="194">
        <f t="shared" si="11"/>
        <v>0</v>
      </c>
      <c r="L37" s="194">
        <f t="shared" si="11"/>
        <v>0</v>
      </c>
      <c r="M37" s="194">
        <f t="shared" si="11"/>
        <v>0</v>
      </c>
      <c r="N37" s="194">
        <f t="shared" si="11"/>
        <v>0</v>
      </c>
      <c r="O37" s="194">
        <f t="shared" si="11"/>
        <v>0</v>
      </c>
      <c r="P37" s="194">
        <f t="shared" si="11"/>
        <v>0</v>
      </c>
      <c r="Q37" s="194">
        <f t="shared" si="11"/>
        <v>0</v>
      </c>
      <c r="R37" s="194">
        <f t="shared" si="11"/>
        <v>0</v>
      </c>
      <c r="S37" s="194">
        <f t="shared" si="11"/>
        <v>0</v>
      </c>
      <c r="T37" s="194">
        <f t="shared" si="11"/>
        <v>0</v>
      </c>
      <c r="U37" s="194">
        <f t="shared" si="11"/>
        <v>0</v>
      </c>
      <c r="V37" s="194">
        <f t="shared" si="11"/>
        <v>0</v>
      </c>
      <c r="W37" s="194">
        <f t="shared" si="11"/>
        <v>0</v>
      </c>
      <c r="X37" s="194">
        <f t="shared" si="11"/>
        <v>0</v>
      </c>
      <c r="Y37" s="194">
        <f t="shared" si="11"/>
        <v>0</v>
      </c>
      <c r="Z37" s="194">
        <f t="shared" si="11"/>
        <v>0</v>
      </c>
      <c r="AA37" s="194">
        <f t="shared" si="11"/>
        <v>0</v>
      </c>
    </row>
    <row r="38" spans="2:27" ht="17" x14ac:dyDescent="0.15">
      <c r="B38" s="233">
        <f>B33+1</f>
        <v>17</v>
      </c>
      <c r="C38" s="180" t="s">
        <v>624</v>
      </c>
      <c r="D38" s="180"/>
      <c r="E38" s="185" t="s">
        <v>625</v>
      </c>
      <c r="F38" s="186" t="s">
        <v>630</v>
      </c>
      <c r="G38" s="195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7" x14ac:dyDescent="0.15">
      <c r="B39" s="233">
        <f>B38+1</f>
        <v>18</v>
      </c>
      <c r="C39" s="180" t="s">
        <v>627</v>
      </c>
      <c r="D39" s="180"/>
      <c r="E39" s="185" t="s">
        <v>628</v>
      </c>
      <c r="F39" s="186" t="s">
        <v>631</v>
      </c>
      <c r="G39" s="195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7" x14ac:dyDescent="0.15">
      <c r="B40" s="175">
        <f>B39+1</f>
        <v>19</v>
      </c>
      <c r="C40" s="180" t="s">
        <v>375</v>
      </c>
      <c r="D40" s="180"/>
      <c r="E40" s="185" t="s">
        <v>376</v>
      </c>
      <c r="F40" s="186" t="s">
        <v>388</v>
      </c>
      <c r="G40" s="195">
        <f>SUM(H40:AA40)</f>
        <v>0</v>
      </c>
      <c r="H40" s="193">
        <f>H28*H32*0.001</f>
        <v>0</v>
      </c>
      <c r="I40" s="193">
        <f t="shared" ref="I40:AA40" si="14">I28*I32*0.001</f>
        <v>0</v>
      </c>
      <c r="J40" s="193">
        <f t="shared" si="14"/>
        <v>0</v>
      </c>
      <c r="K40" s="193">
        <f t="shared" si="14"/>
        <v>0</v>
      </c>
      <c r="L40" s="193">
        <f t="shared" si="14"/>
        <v>0</v>
      </c>
      <c r="M40" s="193">
        <f t="shared" si="14"/>
        <v>0</v>
      </c>
      <c r="N40" s="193">
        <f t="shared" si="14"/>
        <v>0</v>
      </c>
      <c r="O40" s="193">
        <f t="shared" si="14"/>
        <v>0</v>
      </c>
      <c r="P40" s="193">
        <f t="shared" si="14"/>
        <v>0</v>
      </c>
      <c r="Q40" s="193">
        <f t="shared" si="14"/>
        <v>0</v>
      </c>
      <c r="R40" s="193">
        <f t="shared" si="14"/>
        <v>0</v>
      </c>
      <c r="S40" s="193">
        <f t="shared" si="14"/>
        <v>0</v>
      </c>
      <c r="T40" s="193">
        <f t="shared" si="14"/>
        <v>0</v>
      </c>
      <c r="U40" s="193">
        <f t="shared" si="14"/>
        <v>0</v>
      </c>
      <c r="V40" s="193">
        <f t="shared" si="14"/>
        <v>0</v>
      </c>
      <c r="W40" s="193">
        <f t="shared" si="14"/>
        <v>0</v>
      </c>
      <c r="X40" s="193">
        <f t="shared" si="14"/>
        <v>0</v>
      </c>
      <c r="Y40" s="193">
        <f t="shared" si="14"/>
        <v>0</v>
      </c>
      <c r="Z40" s="193">
        <f t="shared" si="14"/>
        <v>0</v>
      </c>
      <c r="AA40" s="193">
        <f t="shared" si="14"/>
        <v>0</v>
      </c>
    </row>
    <row r="41" spans="2:27" ht="17" x14ac:dyDescent="0.15">
      <c r="B41" s="175">
        <f>B40+1</f>
        <v>20</v>
      </c>
      <c r="C41" s="180" t="s">
        <v>378</v>
      </c>
      <c r="D41" s="180"/>
      <c r="E41" s="181" t="s">
        <v>362</v>
      </c>
      <c r="F41" s="186" t="s">
        <v>389</v>
      </c>
      <c r="G41" s="196">
        <f>SUM(H41:AA41)</f>
        <v>0</v>
      </c>
      <c r="H41" s="197">
        <f>H28*H37</f>
        <v>0</v>
      </c>
      <c r="I41" s="197">
        <f t="shared" ref="I41:AA41" si="15">I28*I37</f>
        <v>0</v>
      </c>
      <c r="J41" s="197">
        <f t="shared" si="15"/>
        <v>0</v>
      </c>
      <c r="K41" s="197">
        <f t="shared" si="15"/>
        <v>0</v>
      </c>
      <c r="L41" s="197">
        <f t="shared" si="15"/>
        <v>0</v>
      </c>
      <c r="M41" s="197">
        <f t="shared" si="15"/>
        <v>0</v>
      </c>
      <c r="N41" s="197">
        <f t="shared" si="15"/>
        <v>0</v>
      </c>
      <c r="O41" s="197">
        <f t="shared" si="15"/>
        <v>0</v>
      </c>
      <c r="P41" s="197">
        <f t="shared" si="15"/>
        <v>0</v>
      </c>
      <c r="Q41" s="197">
        <f t="shared" si="15"/>
        <v>0</v>
      </c>
      <c r="R41" s="197">
        <f t="shared" si="15"/>
        <v>0</v>
      </c>
      <c r="S41" s="197">
        <f t="shared" si="15"/>
        <v>0</v>
      </c>
      <c r="T41" s="197">
        <f t="shared" si="15"/>
        <v>0</v>
      </c>
      <c r="U41" s="197">
        <f t="shared" si="15"/>
        <v>0</v>
      </c>
      <c r="V41" s="197">
        <f t="shared" si="15"/>
        <v>0</v>
      </c>
      <c r="W41" s="197">
        <f t="shared" si="15"/>
        <v>0</v>
      </c>
      <c r="X41" s="197">
        <f t="shared" si="15"/>
        <v>0</v>
      </c>
      <c r="Y41" s="197">
        <f t="shared" si="15"/>
        <v>0</v>
      </c>
      <c r="Z41" s="197">
        <f t="shared" si="15"/>
        <v>0</v>
      </c>
      <c r="AA41" s="197">
        <f t="shared" si="15"/>
        <v>0</v>
      </c>
    </row>
    <row r="43" spans="2:27" x14ac:dyDescent="0.15">
      <c r="B43" s="1173" t="s">
        <v>850</v>
      </c>
      <c r="C43" s="1173"/>
      <c r="D43" s="1173"/>
      <c r="E43" s="1173"/>
      <c r="F43" s="1173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</row>
    <row r="44" spans="2:27" s="376" customFormat="1" x14ac:dyDescent="0.15">
      <c r="B44" s="175"/>
      <c r="C44" s="200"/>
      <c r="D44" s="200"/>
      <c r="E44" s="200"/>
      <c r="F44" s="198"/>
      <c r="G44" s="178" t="s">
        <v>31</v>
      </c>
      <c r="H44" s="179" t="s">
        <v>599</v>
      </c>
      <c r="I44" s="179" t="s">
        <v>600</v>
      </c>
      <c r="J44" s="179" t="s">
        <v>601</v>
      </c>
      <c r="K44" s="179" t="s">
        <v>602</v>
      </c>
      <c r="L44" s="179" t="s">
        <v>603</v>
      </c>
      <c r="M44" s="179" t="s">
        <v>604</v>
      </c>
      <c r="N44" s="179" t="s">
        <v>605</v>
      </c>
      <c r="O44" s="179" t="s">
        <v>606</v>
      </c>
      <c r="P44" s="179" t="s">
        <v>607</v>
      </c>
      <c r="Q44" s="179" t="s">
        <v>608</v>
      </c>
      <c r="R44" s="179" t="s">
        <v>609</v>
      </c>
      <c r="S44" s="179" t="s">
        <v>610</v>
      </c>
      <c r="T44" s="179" t="s">
        <v>611</v>
      </c>
      <c r="U44" s="179" t="s">
        <v>612</v>
      </c>
      <c r="V44" s="179" t="s">
        <v>613</v>
      </c>
      <c r="W44" s="179" t="s">
        <v>614</v>
      </c>
      <c r="X44" s="179" t="s">
        <v>615</v>
      </c>
      <c r="Y44" s="179" t="s">
        <v>616</v>
      </c>
      <c r="Z44" s="179" t="s">
        <v>617</v>
      </c>
      <c r="AA44" s="179" t="s">
        <v>618</v>
      </c>
    </row>
    <row r="45" spans="2:27" ht="17" x14ac:dyDescent="0.15">
      <c r="B45" s="175">
        <f>B41+1</f>
        <v>21</v>
      </c>
      <c r="C45" s="201" t="s">
        <v>211</v>
      </c>
      <c r="D45" s="201"/>
      <c r="E45" s="202" t="s">
        <v>362</v>
      </c>
      <c r="F45" s="186" t="s">
        <v>390</v>
      </c>
      <c r="G45" s="196">
        <f>SUM(H45:AA45)</f>
        <v>0</v>
      </c>
      <c r="H45" s="193">
        <f>H21-H41</f>
        <v>0</v>
      </c>
      <c r="I45" s="193">
        <f t="shared" ref="I45:AA45" si="16">I21-I41</f>
        <v>0</v>
      </c>
      <c r="J45" s="193">
        <f t="shared" si="16"/>
        <v>0</v>
      </c>
      <c r="K45" s="193">
        <f t="shared" si="16"/>
        <v>0</v>
      </c>
      <c r="L45" s="193">
        <f t="shared" si="16"/>
        <v>0</v>
      </c>
      <c r="M45" s="193">
        <f t="shared" si="16"/>
        <v>0</v>
      </c>
      <c r="N45" s="193">
        <f t="shared" si="16"/>
        <v>0</v>
      </c>
      <c r="O45" s="193">
        <f t="shared" si="16"/>
        <v>0</v>
      </c>
      <c r="P45" s="193">
        <f t="shared" si="16"/>
        <v>0</v>
      </c>
      <c r="Q45" s="193">
        <f t="shared" si="16"/>
        <v>0</v>
      </c>
      <c r="R45" s="193">
        <f t="shared" si="16"/>
        <v>0</v>
      </c>
      <c r="S45" s="193">
        <f t="shared" si="16"/>
        <v>0</v>
      </c>
      <c r="T45" s="193">
        <f t="shared" si="16"/>
        <v>0</v>
      </c>
      <c r="U45" s="193">
        <f t="shared" si="16"/>
        <v>0</v>
      </c>
      <c r="V45" s="193">
        <f t="shared" si="16"/>
        <v>0</v>
      </c>
      <c r="W45" s="193">
        <f t="shared" si="16"/>
        <v>0</v>
      </c>
      <c r="X45" s="193">
        <f t="shared" si="16"/>
        <v>0</v>
      </c>
      <c r="Y45" s="193">
        <f t="shared" si="16"/>
        <v>0</v>
      </c>
      <c r="Z45" s="193">
        <f t="shared" si="16"/>
        <v>0</v>
      </c>
      <c r="AA45" s="193">
        <f t="shared" si="16"/>
        <v>0</v>
      </c>
    </row>
    <row r="46" spans="2:27" ht="17" x14ac:dyDescent="0.15">
      <c r="B46" s="175">
        <f>B45+1</f>
        <v>22</v>
      </c>
      <c r="C46" s="203" t="s">
        <v>391</v>
      </c>
      <c r="D46" s="204">
        <f>Apoio!I39</f>
        <v>0</v>
      </c>
      <c r="E46" s="192" t="s">
        <v>3</v>
      </c>
      <c r="F46" s="186" t="s">
        <v>392</v>
      </c>
      <c r="G46" s="205">
        <f>IF(G21=0,0,G45/G21)</f>
        <v>0</v>
      </c>
      <c r="H46" s="206">
        <f>IFERROR(H45/H21,0)</f>
        <v>0</v>
      </c>
      <c r="I46" s="206">
        <f t="shared" ref="I46:AA46" si="17">IFERROR(I45/I21,0)</f>
        <v>0</v>
      </c>
      <c r="J46" s="206">
        <f t="shared" si="17"/>
        <v>0</v>
      </c>
      <c r="K46" s="206">
        <f t="shared" si="17"/>
        <v>0</v>
      </c>
      <c r="L46" s="206">
        <f t="shared" si="17"/>
        <v>0</v>
      </c>
      <c r="M46" s="206">
        <f t="shared" si="17"/>
        <v>0</v>
      </c>
      <c r="N46" s="206">
        <f t="shared" si="17"/>
        <v>0</v>
      </c>
      <c r="O46" s="206">
        <f t="shared" si="17"/>
        <v>0</v>
      </c>
      <c r="P46" s="206">
        <f t="shared" si="17"/>
        <v>0</v>
      </c>
      <c r="Q46" s="206">
        <f t="shared" si="17"/>
        <v>0</v>
      </c>
      <c r="R46" s="206">
        <f t="shared" si="17"/>
        <v>0</v>
      </c>
      <c r="S46" s="206">
        <f t="shared" si="17"/>
        <v>0</v>
      </c>
      <c r="T46" s="206">
        <f t="shared" si="17"/>
        <v>0</v>
      </c>
      <c r="U46" s="206">
        <f t="shared" si="17"/>
        <v>0</v>
      </c>
      <c r="V46" s="206">
        <f t="shared" si="17"/>
        <v>0</v>
      </c>
      <c r="W46" s="206">
        <f t="shared" si="17"/>
        <v>0</v>
      </c>
      <c r="X46" s="206">
        <f t="shared" si="17"/>
        <v>0</v>
      </c>
      <c r="Y46" s="206">
        <f t="shared" si="17"/>
        <v>0</v>
      </c>
      <c r="Z46" s="206">
        <f t="shared" si="17"/>
        <v>0</v>
      </c>
      <c r="AA46" s="206">
        <f t="shared" si="17"/>
        <v>0</v>
      </c>
    </row>
    <row r="47" spans="2:27" ht="17" x14ac:dyDescent="0.15">
      <c r="B47" s="175">
        <f>B46+1</f>
        <v>23</v>
      </c>
      <c r="C47" s="201" t="s">
        <v>210</v>
      </c>
      <c r="D47" s="201"/>
      <c r="E47" s="202" t="s">
        <v>376</v>
      </c>
      <c r="F47" s="186" t="s">
        <v>393</v>
      </c>
      <c r="G47" s="196">
        <f>SUM(H47:AA47)</f>
        <v>0</v>
      </c>
      <c r="H47" s="193">
        <f>H20-H40</f>
        <v>0</v>
      </c>
      <c r="I47" s="193">
        <f t="shared" ref="I47:AA47" si="18">I20-I40</f>
        <v>0</v>
      </c>
      <c r="J47" s="193">
        <f t="shared" si="18"/>
        <v>0</v>
      </c>
      <c r="K47" s="193">
        <f t="shared" si="18"/>
        <v>0</v>
      </c>
      <c r="L47" s="193">
        <f t="shared" si="18"/>
        <v>0</v>
      </c>
      <c r="M47" s="193">
        <f t="shared" si="18"/>
        <v>0</v>
      </c>
      <c r="N47" s="193">
        <f t="shared" si="18"/>
        <v>0</v>
      </c>
      <c r="O47" s="193">
        <f t="shared" si="18"/>
        <v>0</v>
      </c>
      <c r="P47" s="193">
        <f t="shared" si="18"/>
        <v>0</v>
      </c>
      <c r="Q47" s="193">
        <f t="shared" si="18"/>
        <v>0</v>
      </c>
      <c r="R47" s="193">
        <f t="shared" si="18"/>
        <v>0</v>
      </c>
      <c r="S47" s="193">
        <f t="shared" si="18"/>
        <v>0</v>
      </c>
      <c r="T47" s="193">
        <f t="shared" si="18"/>
        <v>0</v>
      </c>
      <c r="U47" s="193">
        <f t="shared" si="18"/>
        <v>0</v>
      </c>
      <c r="V47" s="193">
        <f t="shared" si="18"/>
        <v>0</v>
      </c>
      <c r="W47" s="193">
        <f t="shared" si="18"/>
        <v>0</v>
      </c>
      <c r="X47" s="193">
        <f t="shared" si="18"/>
        <v>0</v>
      </c>
      <c r="Y47" s="193">
        <f t="shared" si="18"/>
        <v>0</v>
      </c>
      <c r="Z47" s="193">
        <f t="shared" si="18"/>
        <v>0</v>
      </c>
      <c r="AA47" s="193">
        <f t="shared" si="18"/>
        <v>0</v>
      </c>
    </row>
    <row r="48" spans="2:27" ht="17" x14ac:dyDescent="0.15">
      <c r="B48" s="175">
        <f>B47+1</f>
        <v>24</v>
      </c>
      <c r="C48" s="203" t="s">
        <v>394</v>
      </c>
      <c r="D48" s="204">
        <f>Apoio!I38</f>
        <v>0</v>
      </c>
      <c r="E48" s="192" t="s">
        <v>3</v>
      </c>
      <c r="F48" s="186" t="s">
        <v>395</v>
      </c>
      <c r="G48" s="205">
        <f>IF(G20=0,0,G47/G20)</f>
        <v>0</v>
      </c>
      <c r="H48" s="206">
        <f>IFERROR(H47/H20,0)</f>
        <v>0</v>
      </c>
      <c r="I48" s="206">
        <f t="shared" ref="I48:AA48" si="19">IFERROR(I47/I20,0)</f>
        <v>0</v>
      </c>
      <c r="J48" s="206">
        <f t="shared" si="19"/>
        <v>0</v>
      </c>
      <c r="K48" s="206">
        <f t="shared" si="19"/>
        <v>0</v>
      </c>
      <c r="L48" s="206">
        <f t="shared" si="19"/>
        <v>0</v>
      </c>
      <c r="M48" s="206">
        <f t="shared" si="19"/>
        <v>0</v>
      </c>
      <c r="N48" s="206">
        <f t="shared" si="19"/>
        <v>0</v>
      </c>
      <c r="O48" s="206">
        <f t="shared" si="19"/>
        <v>0</v>
      </c>
      <c r="P48" s="206">
        <f t="shared" si="19"/>
        <v>0</v>
      </c>
      <c r="Q48" s="206">
        <f t="shared" si="19"/>
        <v>0</v>
      </c>
      <c r="R48" s="206">
        <f t="shared" si="19"/>
        <v>0</v>
      </c>
      <c r="S48" s="206">
        <f t="shared" si="19"/>
        <v>0</v>
      </c>
      <c r="T48" s="206">
        <f t="shared" si="19"/>
        <v>0</v>
      </c>
      <c r="U48" s="206">
        <f t="shared" si="19"/>
        <v>0</v>
      </c>
      <c r="V48" s="206">
        <f t="shared" si="19"/>
        <v>0</v>
      </c>
      <c r="W48" s="206">
        <f t="shared" si="19"/>
        <v>0</v>
      </c>
      <c r="X48" s="206">
        <f t="shared" si="19"/>
        <v>0</v>
      </c>
      <c r="Y48" s="206">
        <f t="shared" si="19"/>
        <v>0</v>
      </c>
      <c r="Z48" s="206">
        <f t="shared" si="19"/>
        <v>0</v>
      </c>
      <c r="AA48" s="206">
        <f t="shared" si="19"/>
        <v>0</v>
      </c>
    </row>
    <row r="49" spans="2:27" ht="17" x14ac:dyDescent="0.15">
      <c r="B49" s="207"/>
      <c r="C49" s="1194" t="str">
        <f>CONCATENATE("Benefício anualizado equip. hospitalares: ",E2)</f>
        <v>Benefício anualizado equip. hospitalares: -</v>
      </c>
      <c r="D49" s="1194"/>
      <c r="E49" s="209" t="s">
        <v>2</v>
      </c>
      <c r="F49" s="210" t="s">
        <v>632</v>
      </c>
      <c r="G49" s="211">
        <f>SUM(H49:AA49)</f>
        <v>0</v>
      </c>
      <c r="H49" s="212">
        <f>H45*$D$46+H47*$D$48</f>
        <v>0</v>
      </c>
      <c r="I49" s="212">
        <f t="shared" ref="I49:AA49" si="20">I45*$D$46+I47*$D$48</f>
        <v>0</v>
      </c>
      <c r="J49" s="212">
        <f t="shared" si="20"/>
        <v>0</v>
      </c>
      <c r="K49" s="212">
        <f t="shared" si="20"/>
        <v>0</v>
      </c>
      <c r="L49" s="212">
        <f t="shared" si="20"/>
        <v>0</v>
      </c>
      <c r="M49" s="212">
        <f t="shared" si="20"/>
        <v>0</v>
      </c>
      <c r="N49" s="212">
        <f t="shared" si="20"/>
        <v>0</v>
      </c>
      <c r="O49" s="212">
        <f t="shared" si="20"/>
        <v>0</v>
      </c>
      <c r="P49" s="212">
        <f t="shared" si="20"/>
        <v>0</v>
      </c>
      <c r="Q49" s="212">
        <f t="shared" si="20"/>
        <v>0</v>
      </c>
      <c r="R49" s="212">
        <f t="shared" si="20"/>
        <v>0</v>
      </c>
      <c r="S49" s="212">
        <f t="shared" si="20"/>
        <v>0</v>
      </c>
      <c r="T49" s="212">
        <f t="shared" si="20"/>
        <v>0</v>
      </c>
      <c r="U49" s="212">
        <f t="shared" si="20"/>
        <v>0</v>
      </c>
      <c r="V49" s="212">
        <f t="shared" si="20"/>
        <v>0</v>
      </c>
      <c r="W49" s="212">
        <f t="shared" si="20"/>
        <v>0</v>
      </c>
      <c r="X49" s="212">
        <f t="shared" si="20"/>
        <v>0</v>
      </c>
      <c r="Y49" s="212">
        <f t="shared" si="20"/>
        <v>0</v>
      </c>
      <c r="Z49" s="212">
        <f t="shared" si="20"/>
        <v>0</v>
      </c>
      <c r="AA49" s="212">
        <f t="shared" si="20"/>
        <v>0</v>
      </c>
    </row>
    <row r="51" spans="2:27" ht="17" x14ac:dyDescent="0.25">
      <c r="D51" s="169" t="s">
        <v>593</v>
      </c>
      <c r="E51" s="1193" t="str">
        <f>E2</f>
        <v>-</v>
      </c>
      <c r="F51" s="1193"/>
      <c r="G51" s="170">
        <f>IFERROR(HospCusto!U58/HospBenef2!$G$49,0)</f>
        <v>0</v>
      </c>
    </row>
    <row r="52" spans="2:27" ht="17" x14ac:dyDescent="0.25">
      <c r="D52" s="169" t="s">
        <v>290</v>
      </c>
      <c r="E52" s="1193" t="str">
        <f>E2</f>
        <v>-</v>
      </c>
      <c r="F52" s="1193"/>
      <c r="G52" s="170">
        <f>IFERROR(HospCusto!S58/HospBenef2!$G$49,0)</f>
        <v>0</v>
      </c>
    </row>
    <row r="54" spans="2:27" x14ac:dyDescent="0.15">
      <c r="H54" s="379"/>
      <c r="I54" s="379"/>
    </row>
    <row r="55" spans="2:27" x14ac:dyDescent="0.15">
      <c r="B55" s="1124" t="s">
        <v>769</v>
      </c>
      <c r="C55" s="1124"/>
      <c r="D55" s="1124"/>
      <c r="E55" s="1124"/>
      <c r="F55" s="1124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</row>
    <row r="56" spans="2:27" x14ac:dyDescent="0.15">
      <c r="B56" s="215"/>
      <c r="C56" s="216"/>
      <c r="D56" s="217"/>
      <c r="E56" s="218"/>
      <c r="F56" s="219"/>
      <c r="G56" s="220" t="s">
        <v>31</v>
      </c>
      <c r="H56" s="221" t="s">
        <v>599</v>
      </c>
      <c r="I56" s="221" t="s">
        <v>600</v>
      </c>
      <c r="J56" s="221" t="s">
        <v>601</v>
      </c>
      <c r="K56" s="221" t="s">
        <v>602</v>
      </c>
      <c r="L56" s="221" t="s">
        <v>603</v>
      </c>
      <c r="M56" s="221" t="s">
        <v>604</v>
      </c>
      <c r="N56" s="221" t="s">
        <v>605</v>
      </c>
      <c r="O56" s="221" t="s">
        <v>606</v>
      </c>
      <c r="P56" s="221" t="s">
        <v>607</v>
      </c>
      <c r="Q56" s="221" t="s">
        <v>608</v>
      </c>
      <c r="R56" s="221" t="s">
        <v>609</v>
      </c>
      <c r="S56" s="221" t="s">
        <v>610</v>
      </c>
      <c r="T56" s="221" t="s">
        <v>611</v>
      </c>
      <c r="U56" s="221" t="s">
        <v>612</v>
      </c>
      <c r="V56" s="221" t="s">
        <v>613</v>
      </c>
      <c r="W56" s="221" t="s">
        <v>614</v>
      </c>
      <c r="X56" s="221" t="s">
        <v>615</v>
      </c>
      <c r="Y56" s="221" t="s">
        <v>616</v>
      </c>
      <c r="Z56" s="221" t="s">
        <v>617</v>
      </c>
      <c r="AA56" s="221" t="s">
        <v>618</v>
      </c>
    </row>
    <row r="57" spans="2:27" x14ac:dyDescent="0.15">
      <c r="B57" s="215">
        <f>B48+1</f>
        <v>25</v>
      </c>
      <c r="C57" s="222" t="s">
        <v>364</v>
      </c>
      <c r="D57" s="222"/>
      <c r="E57" s="223" t="s">
        <v>365</v>
      </c>
      <c r="F57" s="224"/>
      <c r="G57" s="225"/>
      <c r="H57" s="226">
        <f>H29*H30</f>
        <v>0</v>
      </c>
      <c r="I57" s="226">
        <f t="shared" ref="I57:AA57" si="21">I29*I30</f>
        <v>0</v>
      </c>
      <c r="J57" s="226">
        <f t="shared" si="21"/>
        <v>0</v>
      </c>
      <c r="K57" s="226">
        <f t="shared" si="21"/>
        <v>0</v>
      </c>
      <c r="L57" s="226">
        <f t="shared" si="21"/>
        <v>0</v>
      </c>
      <c r="M57" s="226">
        <f t="shared" si="21"/>
        <v>0</v>
      </c>
      <c r="N57" s="226">
        <f t="shared" si="21"/>
        <v>0</v>
      </c>
      <c r="O57" s="226">
        <f t="shared" si="21"/>
        <v>0</v>
      </c>
      <c r="P57" s="226">
        <f t="shared" si="21"/>
        <v>0</v>
      </c>
      <c r="Q57" s="226">
        <f t="shared" si="21"/>
        <v>0</v>
      </c>
      <c r="R57" s="226">
        <f t="shared" si="21"/>
        <v>0</v>
      </c>
      <c r="S57" s="226">
        <f t="shared" si="21"/>
        <v>0</v>
      </c>
      <c r="T57" s="226">
        <f t="shared" si="21"/>
        <v>0</v>
      </c>
      <c r="U57" s="226">
        <f t="shared" si="21"/>
        <v>0</v>
      </c>
      <c r="V57" s="226">
        <f t="shared" si="21"/>
        <v>0</v>
      </c>
      <c r="W57" s="226">
        <f t="shared" si="21"/>
        <v>0</v>
      </c>
      <c r="X57" s="226">
        <f t="shared" si="21"/>
        <v>0</v>
      </c>
      <c r="Y57" s="226">
        <f t="shared" si="21"/>
        <v>0</v>
      </c>
      <c r="Z57" s="226">
        <f t="shared" si="21"/>
        <v>0</v>
      </c>
      <c r="AA57" s="226">
        <f t="shared" si="21"/>
        <v>0</v>
      </c>
    </row>
    <row r="58" spans="2:27" x14ac:dyDescent="0.15">
      <c r="B58" s="215">
        <f>B57+1</f>
        <v>26</v>
      </c>
      <c r="C58" s="222" t="s">
        <v>401</v>
      </c>
      <c r="D58" s="222"/>
      <c r="E58" s="227">
        <v>22</v>
      </c>
      <c r="F58" s="228"/>
      <c r="G58" s="225"/>
      <c r="H58" s="226">
        <f>H34</f>
        <v>0</v>
      </c>
      <c r="I58" s="226">
        <f t="shared" ref="I58:AA59" si="22">I34</f>
        <v>0</v>
      </c>
      <c r="J58" s="226">
        <f t="shared" si="22"/>
        <v>0</v>
      </c>
      <c r="K58" s="226">
        <f t="shared" si="22"/>
        <v>0</v>
      </c>
      <c r="L58" s="226">
        <f t="shared" si="22"/>
        <v>0</v>
      </c>
      <c r="M58" s="226">
        <f t="shared" si="22"/>
        <v>0</v>
      </c>
      <c r="N58" s="226">
        <f t="shared" si="22"/>
        <v>0</v>
      </c>
      <c r="O58" s="226">
        <f t="shared" si="22"/>
        <v>0</v>
      </c>
      <c r="P58" s="226">
        <f t="shared" si="22"/>
        <v>0</v>
      </c>
      <c r="Q58" s="226">
        <f t="shared" si="22"/>
        <v>0</v>
      </c>
      <c r="R58" s="226">
        <f t="shared" si="22"/>
        <v>0</v>
      </c>
      <c r="S58" s="226">
        <f t="shared" si="22"/>
        <v>0</v>
      </c>
      <c r="T58" s="226">
        <f t="shared" si="22"/>
        <v>0</v>
      </c>
      <c r="U58" s="226">
        <f t="shared" si="22"/>
        <v>0</v>
      </c>
      <c r="V58" s="226">
        <f t="shared" si="22"/>
        <v>0</v>
      </c>
      <c r="W58" s="226">
        <f t="shared" si="22"/>
        <v>0</v>
      </c>
      <c r="X58" s="226">
        <f t="shared" si="22"/>
        <v>0</v>
      </c>
      <c r="Y58" s="226">
        <f t="shared" si="22"/>
        <v>0</v>
      </c>
      <c r="Z58" s="226">
        <f t="shared" si="22"/>
        <v>0</v>
      </c>
      <c r="AA58" s="226">
        <f t="shared" si="22"/>
        <v>0</v>
      </c>
    </row>
    <row r="59" spans="2:27" x14ac:dyDescent="0.15">
      <c r="B59" s="215">
        <f t="shared" ref="B59:B68" si="23">B58+1</f>
        <v>27</v>
      </c>
      <c r="C59" s="222" t="s">
        <v>402</v>
      </c>
      <c r="D59" s="222"/>
      <c r="E59" s="227">
        <v>3</v>
      </c>
      <c r="F59" s="228"/>
      <c r="G59" s="225"/>
      <c r="H59" s="226">
        <f>H35</f>
        <v>0</v>
      </c>
      <c r="I59" s="226">
        <f t="shared" si="22"/>
        <v>0</v>
      </c>
      <c r="J59" s="226">
        <f t="shared" si="22"/>
        <v>0</v>
      </c>
      <c r="K59" s="226">
        <f t="shared" si="22"/>
        <v>0</v>
      </c>
      <c r="L59" s="226">
        <f t="shared" si="22"/>
        <v>0</v>
      </c>
      <c r="M59" s="226">
        <f t="shared" si="22"/>
        <v>0</v>
      </c>
      <c r="N59" s="226">
        <f t="shared" si="22"/>
        <v>0</v>
      </c>
      <c r="O59" s="226">
        <f t="shared" si="22"/>
        <v>0</v>
      </c>
      <c r="P59" s="226">
        <f t="shared" si="22"/>
        <v>0</v>
      </c>
      <c r="Q59" s="226">
        <f t="shared" si="22"/>
        <v>0</v>
      </c>
      <c r="R59" s="226">
        <f t="shared" si="22"/>
        <v>0</v>
      </c>
      <c r="S59" s="226">
        <f t="shared" si="22"/>
        <v>0</v>
      </c>
      <c r="T59" s="226">
        <f t="shared" si="22"/>
        <v>0</v>
      </c>
      <c r="U59" s="226">
        <f t="shared" si="22"/>
        <v>0</v>
      </c>
      <c r="V59" s="226">
        <f t="shared" si="22"/>
        <v>0</v>
      </c>
      <c r="W59" s="226">
        <f t="shared" si="22"/>
        <v>0</v>
      </c>
      <c r="X59" s="226">
        <f t="shared" si="22"/>
        <v>0</v>
      </c>
      <c r="Y59" s="226">
        <f t="shared" si="22"/>
        <v>0</v>
      </c>
      <c r="Z59" s="226">
        <f t="shared" si="22"/>
        <v>0</v>
      </c>
      <c r="AA59" s="226">
        <f t="shared" si="22"/>
        <v>0</v>
      </c>
    </row>
    <row r="60" spans="2:27" x14ac:dyDescent="0.15">
      <c r="B60" s="215">
        <f t="shared" si="23"/>
        <v>28</v>
      </c>
      <c r="C60" s="222" t="s">
        <v>403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AA60" si="24">I58/30</f>
        <v>0</v>
      </c>
      <c r="J60" s="230">
        <f t="shared" si="24"/>
        <v>0</v>
      </c>
      <c r="K60" s="230">
        <f t="shared" si="24"/>
        <v>0</v>
      </c>
      <c r="L60" s="230">
        <f t="shared" si="24"/>
        <v>0</v>
      </c>
      <c r="M60" s="230">
        <f t="shared" si="24"/>
        <v>0</v>
      </c>
      <c r="N60" s="230">
        <f t="shared" si="24"/>
        <v>0</v>
      </c>
      <c r="O60" s="230">
        <f t="shared" si="24"/>
        <v>0</v>
      </c>
      <c r="P60" s="230">
        <f t="shared" si="24"/>
        <v>0</v>
      </c>
      <c r="Q60" s="230">
        <f t="shared" si="24"/>
        <v>0</v>
      </c>
      <c r="R60" s="230">
        <f t="shared" si="24"/>
        <v>0</v>
      </c>
      <c r="S60" s="230">
        <f t="shared" si="24"/>
        <v>0</v>
      </c>
      <c r="T60" s="230">
        <f t="shared" si="24"/>
        <v>0</v>
      </c>
      <c r="U60" s="230">
        <f t="shared" si="24"/>
        <v>0</v>
      </c>
      <c r="V60" s="230">
        <f t="shared" si="24"/>
        <v>0</v>
      </c>
      <c r="W60" s="230">
        <f t="shared" si="24"/>
        <v>0</v>
      </c>
      <c r="X60" s="230">
        <f t="shared" si="24"/>
        <v>0</v>
      </c>
      <c r="Y60" s="230">
        <f t="shared" si="24"/>
        <v>0</v>
      </c>
      <c r="Z60" s="230">
        <f t="shared" si="24"/>
        <v>0</v>
      </c>
      <c r="AA60" s="230">
        <f t="shared" si="24"/>
        <v>0</v>
      </c>
    </row>
    <row r="61" spans="2:27" x14ac:dyDescent="0.15">
      <c r="B61" s="215">
        <f t="shared" si="23"/>
        <v>29</v>
      </c>
      <c r="C61" s="222" t="s">
        <v>404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AA61" si="25">IFERROR(I59/I57,0)</f>
        <v>0</v>
      </c>
      <c r="J61" s="230">
        <f t="shared" si="25"/>
        <v>0</v>
      </c>
      <c r="K61" s="230">
        <f t="shared" si="25"/>
        <v>0</v>
      </c>
      <c r="L61" s="230">
        <f t="shared" si="25"/>
        <v>0</v>
      </c>
      <c r="M61" s="230">
        <f t="shared" si="25"/>
        <v>0</v>
      </c>
      <c r="N61" s="230">
        <f t="shared" si="25"/>
        <v>0</v>
      </c>
      <c r="O61" s="230">
        <f t="shared" si="25"/>
        <v>0</v>
      </c>
      <c r="P61" s="230">
        <f t="shared" si="25"/>
        <v>0</v>
      </c>
      <c r="Q61" s="230">
        <f t="shared" si="25"/>
        <v>0</v>
      </c>
      <c r="R61" s="230">
        <f t="shared" si="25"/>
        <v>0</v>
      </c>
      <c r="S61" s="230">
        <f t="shared" si="25"/>
        <v>0</v>
      </c>
      <c r="T61" s="230">
        <f t="shared" si="25"/>
        <v>0</v>
      </c>
      <c r="U61" s="230">
        <f t="shared" si="25"/>
        <v>0</v>
      </c>
      <c r="V61" s="230">
        <f t="shared" si="25"/>
        <v>0</v>
      </c>
      <c r="W61" s="230">
        <f t="shared" si="25"/>
        <v>0</v>
      </c>
      <c r="X61" s="230">
        <f t="shared" si="25"/>
        <v>0</v>
      </c>
      <c r="Y61" s="230">
        <f t="shared" si="25"/>
        <v>0</v>
      </c>
      <c r="Z61" s="230">
        <f t="shared" si="25"/>
        <v>0</v>
      </c>
      <c r="AA61" s="230">
        <f t="shared" si="25"/>
        <v>0</v>
      </c>
    </row>
    <row r="62" spans="2:27" x14ac:dyDescent="0.15">
      <c r="B62" s="215">
        <f t="shared" si="23"/>
        <v>30</v>
      </c>
      <c r="C62" s="222" t="s">
        <v>405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AA62" si="26">I60*I61</f>
        <v>0</v>
      </c>
      <c r="J62" s="230">
        <f t="shared" si="26"/>
        <v>0</v>
      </c>
      <c r="K62" s="230">
        <f t="shared" si="26"/>
        <v>0</v>
      </c>
      <c r="L62" s="230">
        <f t="shared" si="26"/>
        <v>0</v>
      </c>
      <c r="M62" s="230">
        <f t="shared" si="26"/>
        <v>0</v>
      </c>
      <c r="N62" s="230">
        <f t="shared" si="26"/>
        <v>0</v>
      </c>
      <c r="O62" s="230">
        <f t="shared" si="26"/>
        <v>0</v>
      </c>
      <c r="P62" s="230">
        <f t="shared" si="26"/>
        <v>0</v>
      </c>
      <c r="Q62" s="230">
        <f t="shared" si="26"/>
        <v>0</v>
      </c>
      <c r="R62" s="230">
        <f t="shared" si="26"/>
        <v>0</v>
      </c>
      <c r="S62" s="230">
        <f t="shared" si="26"/>
        <v>0</v>
      </c>
      <c r="T62" s="230">
        <f t="shared" si="26"/>
        <v>0</v>
      </c>
      <c r="U62" s="230">
        <f t="shared" si="26"/>
        <v>0</v>
      </c>
      <c r="V62" s="230">
        <f t="shared" si="26"/>
        <v>0</v>
      </c>
      <c r="W62" s="230">
        <f t="shared" si="26"/>
        <v>0</v>
      </c>
      <c r="X62" s="230">
        <f t="shared" si="26"/>
        <v>0</v>
      </c>
      <c r="Y62" s="230">
        <f t="shared" si="26"/>
        <v>0</v>
      </c>
      <c r="Z62" s="230">
        <f t="shared" si="26"/>
        <v>0</v>
      </c>
      <c r="AA62" s="230">
        <f t="shared" si="26"/>
        <v>0</v>
      </c>
    </row>
    <row r="63" spans="2:27" x14ac:dyDescent="0.15">
      <c r="B63" s="215">
        <f t="shared" si="23"/>
        <v>31</v>
      </c>
      <c r="C63" s="222" t="s">
        <v>406</v>
      </c>
      <c r="D63" s="222"/>
      <c r="E63" s="223" t="s">
        <v>709</v>
      </c>
      <c r="F63" s="224"/>
      <c r="G63" s="231">
        <f t="shared" ref="G63:G68" si="27">ROUND(SUM(H63:BE63),2)</f>
        <v>0</v>
      </c>
      <c r="H63" s="232">
        <f>(H47/12)</f>
        <v>0</v>
      </c>
      <c r="I63" s="232">
        <f t="shared" ref="I63:AA63" si="28">(I47/12)</f>
        <v>0</v>
      </c>
      <c r="J63" s="232">
        <f t="shared" si="28"/>
        <v>0</v>
      </c>
      <c r="K63" s="232">
        <f t="shared" si="28"/>
        <v>0</v>
      </c>
      <c r="L63" s="232">
        <f t="shared" si="28"/>
        <v>0</v>
      </c>
      <c r="M63" s="232">
        <f t="shared" si="28"/>
        <v>0</v>
      </c>
      <c r="N63" s="232">
        <f t="shared" si="28"/>
        <v>0</v>
      </c>
      <c r="O63" s="232">
        <f t="shared" si="28"/>
        <v>0</v>
      </c>
      <c r="P63" s="232">
        <f t="shared" si="28"/>
        <v>0</v>
      </c>
      <c r="Q63" s="232">
        <f t="shared" si="28"/>
        <v>0</v>
      </c>
      <c r="R63" s="232">
        <f t="shared" si="28"/>
        <v>0</v>
      </c>
      <c r="S63" s="232">
        <f t="shared" si="28"/>
        <v>0</v>
      </c>
      <c r="T63" s="232">
        <f t="shared" si="28"/>
        <v>0</v>
      </c>
      <c r="U63" s="232">
        <f t="shared" si="28"/>
        <v>0</v>
      </c>
      <c r="V63" s="232">
        <f t="shared" si="28"/>
        <v>0</v>
      </c>
      <c r="W63" s="232">
        <f t="shared" si="28"/>
        <v>0</v>
      </c>
      <c r="X63" s="232">
        <f t="shared" si="28"/>
        <v>0</v>
      </c>
      <c r="Y63" s="232">
        <f t="shared" si="28"/>
        <v>0</v>
      </c>
      <c r="Z63" s="232">
        <f t="shared" si="28"/>
        <v>0</v>
      </c>
      <c r="AA63" s="232">
        <f t="shared" si="28"/>
        <v>0</v>
      </c>
    </row>
    <row r="64" spans="2:27" x14ac:dyDescent="0.15">
      <c r="B64" s="215">
        <f t="shared" si="23"/>
        <v>32</v>
      </c>
      <c r="C64" s="222" t="s">
        <v>407</v>
      </c>
      <c r="D64" s="222"/>
      <c r="E64" s="223" t="s">
        <v>709</v>
      </c>
      <c r="F64" s="224"/>
      <c r="G64" s="231">
        <f t="shared" si="27"/>
        <v>0</v>
      </c>
      <c r="H64" s="232">
        <f>H63*H62</f>
        <v>0</v>
      </c>
      <c r="I64" s="232">
        <f t="shared" ref="I64:AA64" si="29">I63*I62</f>
        <v>0</v>
      </c>
      <c r="J64" s="232">
        <f t="shared" si="29"/>
        <v>0</v>
      </c>
      <c r="K64" s="232">
        <f t="shared" si="29"/>
        <v>0</v>
      </c>
      <c r="L64" s="232">
        <f t="shared" si="29"/>
        <v>0</v>
      </c>
      <c r="M64" s="232">
        <f t="shared" si="29"/>
        <v>0</v>
      </c>
      <c r="N64" s="232">
        <f t="shared" si="29"/>
        <v>0</v>
      </c>
      <c r="O64" s="232">
        <f t="shared" si="29"/>
        <v>0</v>
      </c>
      <c r="P64" s="232">
        <f t="shared" si="29"/>
        <v>0</v>
      </c>
      <c r="Q64" s="232">
        <f t="shared" si="29"/>
        <v>0</v>
      </c>
      <c r="R64" s="232">
        <f t="shared" si="29"/>
        <v>0</v>
      </c>
      <c r="S64" s="232">
        <f t="shared" si="29"/>
        <v>0</v>
      </c>
      <c r="T64" s="232">
        <f t="shared" si="29"/>
        <v>0</v>
      </c>
      <c r="U64" s="232">
        <f t="shared" si="29"/>
        <v>0</v>
      </c>
      <c r="V64" s="232">
        <f t="shared" si="29"/>
        <v>0</v>
      </c>
      <c r="W64" s="232">
        <f t="shared" si="29"/>
        <v>0</v>
      </c>
      <c r="X64" s="232">
        <f t="shared" si="29"/>
        <v>0</v>
      </c>
      <c r="Y64" s="232">
        <f t="shared" si="29"/>
        <v>0</v>
      </c>
      <c r="Z64" s="232">
        <f t="shared" si="29"/>
        <v>0</v>
      </c>
      <c r="AA64" s="232">
        <f t="shared" si="29"/>
        <v>0</v>
      </c>
    </row>
    <row r="65" spans="2:57" x14ac:dyDescent="0.15">
      <c r="B65" s="215">
        <f t="shared" si="23"/>
        <v>33</v>
      </c>
      <c r="C65" s="222" t="s">
        <v>408</v>
      </c>
      <c r="D65" s="222"/>
      <c r="E65" s="223" t="s">
        <v>709</v>
      </c>
      <c r="F65" s="224"/>
      <c r="G65" s="231">
        <f t="shared" si="27"/>
        <v>0</v>
      </c>
      <c r="H65" s="232">
        <f>H63-H64</f>
        <v>0</v>
      </c>
      <c r="I65" s="232">
        <f t="shared" ref="I65:AA65" si="30">I63-I64</f>
        <v>0</v>
      </c>
      <c r="J65" s="232">
        <f t="shared" si="30"/>
        <v>0</v>
      </c>
      <c r="K65" s="232">
        <f t="shared" si="30"/>
        <v>0</v>
      </c>
      <c r="L65" s="232">
        <f t="shared" si="30"/>
        <v>0</v>
      </c>
      <c r="M65" s="232">
        <f t="shared" si="30"/>
        <v>0</v>
      </c>
      <c r="N65" s="232">
        <f t="shared" si="30"/>
        <v>0</v>
      </c>
      <c r="O65" s="232">
        <f t="shared" si="30"/>
        <v>0</v>
      </c>
      <c r="P65" s="232">
        <f t="shared" si="30"/>
        <v>0</v>
      </c>
      <c r="Q65" s="232">
        <f t="shared" si="30"/>
        <v>0</v>
      </c>
      <c r="R65" s="232">
        <f t="shared" si="30"/>
        <v>0</v>
      </c>
      <c r="S65" s="232">
        <f t="shared" si="30"/>
        <v>0</v>
      </c>
      <c r="T65" s="232">
        <f t="shared" si="30"/>
        <v>0</v>
      </c>
      <c r="U65" s="232">
        <f t="shared" si="30"/>
        <v>0</v>
      </c>
      <c r="V65" s="232">
        <f t="shared" si="30"/>
        <v>0</v>
      </c>
      <c r="W65" s="232">
        <f t="shared" si="30"/>
        <v>0</v>
      </c>
      <c r="X65" s="232">
        <f t="shared" si="30"/>
        <v>0</v>
      </c>
      <c r="Y65" s="232">
        <f t="shared" si="30"/>
        <v>0</v>
      </c>
      <c r="Z65" s="232">
        <f t="shared" si="30"/>
        <v>0</v>
      </c>
      <c r="AA65" s="232">
        <f t="shared" si="30"/>
        <v>0</v>
      </c>
    </row>
    <row r="66" spans="2:57" x14ac:dyDescent="0.15">
      <c r="B66" s="215">
        <f t="shared" si="23"/>
        <v>34</v>
      </c>
      <c r="C66" s="222" t="s">
        <v>702</v>
      </c>
      <c r="D66" s="222"/>
      <c r="E66" s="223" t="s">
        <v>703</v>
      </c>
      <c r="F66" s="224"/>
      <c r="G66" s="231">
        <f t="shared" si="27"/>
        <v>0</v>
      </c>
      <c r="H66" s="232">
        <f>H8-H28</f>
        <v>0</v>
      </c>
      <c r="I66" s="232">
        <f t="shared" ref="I66:AA66" si="31">I8-I28</f>
        <v>0</v>
      </c>
      <c r="J66" s="232">
        <f t="shared" si="31"/>
        <v>0</v>
      </c>
      <c r="K66" s="232">
        <f t="shared" si="31"/>
        <v>0</v>
      </c>
      <c r="L66" s="232">
        <f t="shared" si="31"/>
        <v>0</v>
      </c>
      <c r="M66" s="232">
        <f t="shared" si="31"/>
        <v>0</v>
      </c>
      <c r="N66" s="232">
        <f t="shared" si="31"/>
        <v>0</v>
      </c>
      <c r="O66" s="232">
        <f t="shared" si="31"/>
        <v>0</v>
      </c>
      <c r="P66" s="232">
        <f t="shared" si="31"/>
        <v>0</v>
      </c>
      <c r="Q66" s="232">
        <f t="shared" si="31"/>
        <v>0</v>
      </c>
      <c r="R66" s="232">
        <f t="shared" si="31"/>
        <v>0</v>
      </c>
      <c r="S66" s="232">
        <f t="shared" si="31"/>
        <v>0</v>
      </c>
      <c r="T66" s="232">
        <f t="shared" si="31"/>
        <v>0</v>
      </c>
      <c r="U66" s="232">
        <f t="shared" si="31"/>
        <v>0</v>
      </c>
      <c r="V66" s="232">
        <f t="shared" si="31"/>
        <v>0</v>
      </c>
      <c r="W66" s="232">
        <f t="shared" si="31"/>
        <v>0</v>
      </c>
      <c r="X66" s="232">
        <f t="shared" si="31"/>
        <v>0</v>
      </c>
      <c r="Y66" s="232">
        <f t="shared" si="31"/>
        <v>0</v>
      </c>
      <c r="Z66" s="232">
        <f t="shared" si="31"/>
        <v>0</v>
      </c>
      <c r="AA66" s="232">
        <f t="shared" si="31"/>
        <v>0</v>
      </c>
      <c r="AB66" s="381"/>
      <c r="AC66" s="382"/>
      <c r="AD66" s="382"/>
      <c r="AE66" s="382"/>
      <c r="AF66" s="382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2"/>
      <c r="BE66" s="382"/>
    </row>
    <row r="67" spans="2:57" x14ac:dyDescent="0.15">
      <c r="B67" s="215">
        <f t="shared" si="23"/>
        <v>35</v>
      </c>
      <c r="C67" s="222" t="s">
        <v>706</v>
      </c>
      <c r="D67" s="222"/>
      <c r="E67" s="223" t="s">
        <v>703</v>
      </c>
      <c r="F67" s="224"/>
      <c r="G67" s="231">
        <f t="shared" si="27"/>
        <v>0</v>
      </c>
      <c r="H67" s="232">
        <f>H45</f>
        <v>0</v>
      </c>
      <c r="I67" s="232">
        <f t="shared" ref="I67:AA67" si="32">I45</f>
        <v>0</v>
      </c>
      <c r="J67" s="232">
        <f t="shared" si="32"/>
        <v>0</v>
      </c>
      <c r="K67" s="232">
        <f t="shared" si="32"/>
        <v>0</v>
      </c>
      <c r="L67" s="232">
        <f t="shared" si="32"/>
        <v>0</v>
      </c>
      <c r="M67" s="232">
        <f t="shared" si="32"/>
        <v>0</v>
      </c>
      <c r="N67" s="232">
        <f t="shared" si="32"/>
        <v>0</v>
      </c>
      <c r="O67" s="232">
        <f t="shared" si="32"/>
        <v>0</v>
      </c>
      <c r="P67" s="232">
        <f t="shared" si="32"/>
        <v>0</v>
      </c>
      <c r="Q67" s="232">
        <f t="shared" si="32"/>
        <v>0</v>
      </c>
      <c r="R67" s="232">
        <f t="shared" si="32"/>
        <v>0</v>
      </c>
      <c r="S67" s="232">
        <f t="shared" si="32"/>
        <v>0</v>
      </c>
      <c r="T67" s="232">
        <f t="shared" si="32"/>
        <v>0</v>
      </c>
      <c r="U67" s="232">
        <f t="shared" si="32"/>
        <v>0</v>
      </c>
      <c r="V67" s="232">
        <f t="shared" si="32"/>
        <v>0</v>
      </c>
      <c r="W67" s="232">
        <f t="shared" si="32"/>
        <v>0</v>
      </c>
      <c r="X67" s="232">
        <f t="shared" si="32"/>
        <v>0</v>
      </c>
      <c r="Y67" s="232">
        <f t="shared" si="32"/>
        <v>0</v>
      </c>
      <c r="Z67" s="232">
        <f t="shared" si="32"/>
        <v>0</v>
      </c>
      <c r="AA67" s="232">
        <f t="shared" si="32"/>
        <v>0</v>
      </c>
      <c r="AB67" s="381"/>
      <c r="AC67" s="382"/>
      <c r="AD67" s="382"/>
      <c r="AE67" s="382"/>
      <c r="AF67" s="382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2"/>
      <c r="AZ67" s="382"/>
      <c r="BA67" s="382"/>
      <c r="BB67" s="382"/>
      <c r="BC67" s="382"/>
      <c r="BD67" s="382"/>
      <c r="BE67" s="382"/>
    </row>
    <row r="68" spans="2:57" x14ac:dyDescent="0.15">
      <c r="B68" s="215">
        <f t="shared" si="23"/>
        <v>36</v>
      </c>
      <c r="C68" s="222" t="s">
        <v>707</v>
      </c>
      <c r="D68" s="222"/>
      <c r="E68" s="223" t="s">
        <v>703</v>
      </c>
      <c r="F68" s="224"/>
      <c r="G68" s="231">
        <f t="shared" si="27"/>
        <v>0</v>
      </c>
      <c r="H68" s="232">
        <f>H66</f>
        <v>0</v>
      </c>
      <c r="I68" s="232">
        <f t="shared" ref="I68:AA68" si="33">I66</f>
        <v>0</v>
      </c>
      <c r="J68" s="232">
        <f t="shared" si="33"/>
        <v>0</v>
      </c>
      <c r="K68" s="232">
        <f t="shared" si="33"/>
        <v>0</v>
      </c>
      <c r="L68" s="232">
        <f t="shared" si="33"/>
        <v>0</v>
      </c>
      <c r="M68" s="232">
        <f t="shared" si="33"/>
        <v>0</v>
      </c>
      <c r="N68" s="232">
        <f t="shared" si="33"/>
        <v>0</v>
      </c>
      <c r="O68" s="232">
        <f t="shared" si="33"/>
        <v>0</v>
      </c>
      <c r="P68" s="232">
        <f t="shared" si="33"/>
        <v>0</v>
      </c>
      <c r="Q68" s="232">
        <f t="shared" si="33"/>
        <v>0</v>
      </c>
      <c r="R68" s="232">
        <f t="shared" si="33"/>
        <v>0</v>
      </c>
      <c r="S68" s="232">
        <f t="shared" si="33"/>
        <v>0</v>
      </c>
      <c r="T68" s="232">
        <f t="shared" si="33"/>
        <v>0</v>
      </c>
      <c r="U68" s="232">
        <f t="shared" si="33"/>
        <v>0</v>
      </c>
      <c r="V68" s="232">
        <f t="shared" si="33"/>
        <v>0</v>
      </c>
      <c r="W68" s="232">
        <f t="shared" si="33"/>
        <v>0</v>
      </c>
      <c r="X68" s="232">
        <f t="shared" si="33"/>
        <v>0</v>
      </c>
      <c r="Y68" s="232">
        <f t="shared" si="33"/>
        <v>0</v>
      </c>
      <c r="Z68" s="232">
        <f t="shared" si="33"/>
        <v>0</v>
      </c>
      <c r="AA68" s="232">
        <f t="shared" si="33"/>
        <v>0</v>
      </c>
      <c r="AB68" s="381"/>
      <c r="AC68" s="382"/>
      <c r="AD68" s="382"/>
      <c r="AE68" s="382"/>
      <c r="AF68" s="382"/>
      <c r="AG68" s="382"/>
      <c r="AH68" s="382"/>
      <c r="AI68" s="382"/>
      <c r="AJ68" s="382"/>
      <c r="AK68" s="382"/>
      <c r="AL68" s="382"/>
      <c r="AM68" s="382"/>
      <c r="AN68" s="382"/>
      <c r="AO68" s="382"/>
      <c r="AP68" s="382"/>
      <c r="AQ68" s="382"/>
      <c r="AR68" s="382"/>
      <c r="AS68" s="382"/>
      <c r="AT68" s="382"/>
      <c r="AU68" s="382"/>
      <c r="AV68" s="382"/>
      <c r="AW68" s="382"/>
      <c r="AX68" s="382"/>
      <c r="AY68" s="382"/>
      <c r="AZ68" s="382"/>
      <c r="BA68" s="382"/>
      <c r="BB68" s="382"/>
      <c r="BC68" s="382"/>
      <c r="BD68" s="382"/>
      <c r="BE68" s="382"/>
    </row>
  </sheetData>
  <sheetProtection algorithmName="SHA-512" hashValue="tUv/sQL2yaL3RHtEbun8aG1UssaoTi3cE+zCPLNzy2q+ed7aRz4hbSFz/7Dd5JTHP9hxYwAXWADrAJU2KPbiJQ==" saltValue="i1hZ9LWJE/8wOrmMZFCq5g==" spinCount="100000" sheet="1" objects="1" scenarios="1"/>
  <mergeCells count="14">
    <mergeCell ref="B29:B32"/>
    <mergeCell ref="B33:B37"/>
    <mergeCell ref="B43:F43"/>
    <mergeCell ref="B55:F55"/>
    <mergeCell ref="B2:D2"/>
    <mergeCell ref="E2:G2"/>
    <mergeCell ref="E51:F51"/>
    <mergeCell ref="E52:F52"/>
    <mergeCell ref="B3:F3"/>
    <mergeCell ref="B4:F4"/>
    <mergeCell ref="B9:B12"/>
    <mergeCell ref="B13:B17"/>
    <mergeCell ref="B23:F23"/>
    <mergeCell ref="C49:D49"/>
  </mergeCells>
  <conditionalFormatting sqref="G17 G37">
    <cfRule type="cellIs" dxfId="59" priority="5" operator="equal">
      <formula>"ERRO"</formula>
    </cfRule>
  </conditionalFormatting>
  <conditionalFormatting sqref="G51:G52 H58:AA59">
    <cfRule type="cellIs" dxfId="58" priority="6" operator="lessThan">
      <formula>0</formula>
    </cfRule>
  </conditionalFormatting>
  <conditionalFormatting sqref="H17:AA17 H37:AA37">
    <cfRule type="cellIs" dxfId="57" priority="7" operator="greaterThan">
      <formula>1</formula>
    </cfRule>
    <cfRule type="cellIs" dxfId="56" priority="8" operator="lessThan">
      <formula>0</formula>
    </cfRule>
  </conditionalFormatting>
  <conditionalFormatting sqref="H57:AA59">
    <cfRule type="cellIs" dxfId="55" priority="1" operator="greaterThan">
      <formula>24</formula>
    </cfRule>
    <cfRule type="cellIs" dxfId="54" priority="2" operator="lessThan">
      <formula>0</formula>
    </cfRule>
  </conditionalFormatting>
  <conditionalFormatting sqref="H58:AA58">
    <cfRule type="cellIs" dxfId="53" priority="4" operator="greaterThan">
      <formula>22</formula>
    </cfRule>
  </conditionalFormatting>
  <conditionalFormatting sqref="H59:AA59">
    <cfRule type="cellIs" dxfId="52" priority="3" operator="greaterThan">
      <formula>3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39">
    <tabColor theme="3"/>
  </sheetPr>
  <dimension ref="B2:Q103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20.1640625" style="362" bestFit="1" customWidth="1"/>
    <col min="11" max="16" width="28.5" style="362" customWidth="1"/>
    <col min="17" max="17" width="17.5" style="362" bestFit="1" customWidth="1"/>
    <col min="18" max="16384" width="9.1640625" style="362"/>
  </cols>
  <sheetData>
    <row r="2" spans="2:17" ht="22.5" customHeight="1" x14ac:dyDescent="0.2">
      <c r="B2" s="455"/>
      <c r="C2" s="456"/>
      <c r="D2" s="1058" t="s">
        <v>948</v>
      </c>
      <c r="E2" s="1058"/>
      <c r="F2" s="1058"/>
      <c r="G2" s="1058"/>
      <c r="H2" s="1058"/>
      <c r="I2" s="1058"/>
      <c r="J2" s="456"/>
      <c r="K2" s="456"/>
      <c r="L2" s="456"/>
      <c r="M2" s="457"/>
      <c r="N2" s="456"/>
      <c r="O2" s="456"/>
      <c r="P2" s="457"/>
    </row>
    <row r="3" spans="2:17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1"/>
      <c r="K3" s="1069" t="s">
        <v>927</v>
      </c>
      <c r="L3" s="1070"/>
      <c r="M3" s="1070"/>
      <c r="N3" s="1070"/>
      <c r="O3" s="1070"/>
      <c r="P3" s="1071"/>
    </row>
    <row r="4" spans="2:17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4"/>
      <c r="K4" s="299" t="s">
        <v>899</v>
      </c>
      <c r="L4" s="299" t="s">
        <v>908</v>
      </c>
      <c r="M4" s="299" t="s">
        <v>909</v>
      </c>
      <c r="N4" s="299" t="s">
        <v>924</v>
      </c>
      <c r="O4" s="299" t="s">
        <v>925</v>
      </c>
      <c r="P4" s="459" t="s">
        <v>926</v>
      </c>
    </row>
    <row r="5" spans="2:17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232" t="s">
        <v>1317</v>
      </c>
    </row>
    <row r="6" spans="2:17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1"/>
      <c r="K6" s="480" t="s">
        <v>899</v>
      </c>
      <c r="L6" s="480" t="s">
        <v>908</v>
      </c>
      <c r="M6" s="480" t="s">
        <v>909</v>
      </c>
      <c r="N6" s="480" t="s">
        <v>924</v>
      </c>
      <c r="O6" s="480" t="s">
        <v>925</v>
      </c>
      <c r="P6" s="480" t="s">
        <v>926</v>
      </c>
      <c r="Q6" s="1232"/>
    </row>
    <row r="7" spans="2:17" ht="15" customHeight="1" x14ac:dyDescent="0.2">
      <c r="B7" s="1132" t="s">
        <v>277</v>
      </c>
      <c r="C7" s="1133"/>
      <c r="D7" s="1133"/>
      <c r="E7" s="1133"/>
      <c r="F7" s="1133"/>
      <c r="G7" s="1134"/>
      <c r="H7" s="290" t="s">
        <v>278</v>
      </c>
      <c r="I7" s="290" t="s">
        <v>16</v>
      </c>
      <c r="J7" s="290" t="s">
        <v>911</v>
      </c>
      <c r="K7" s="290" t="s">
        <v>911</v>
      </c>
      <c r="L7" s="290" t="s">
        <v>911</v>
      </c>
      <c r="M7" s="290" t="s">
        <v>911</v>
      </c>
      <c r="N7" s="290" t="s">
        <v>911</v>
      </c>
      <c r="O7" s="290" t="s">
        <v>911</v>
      </c>
      <c r="P7" s="290" t="s">
        <v>911</v>
      </c>
      <c r="Q7" s="1233"/>
    </row>
    <row r="8" spans="2:17" ht="15" customHeight="1" outlineLevel="1" x14ac:dyDescent="0.2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0</v>
      </c>
      <c r="K8" s="312"/>
      <c r="L8" s="312"/>
      <c r="M8" s="312"/>
      <c r="N8" s="312"/>
      <c r="O8" s="312"/>
      <c r="P8" s="312"/>
      <c r="Q8" s="708"/>
    </row>
    <row r="9" spans="2:17" ht="15" customHeight="1" outlineLevel="1" x14ac:dyDescent="0.2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8"/>
    </row>
    <row r="10" spans="2:17" ht="15" customHeight="1" outlineLevel="1" x14ac:dyDescent="0.2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8"/>
    </row>
    <row r="11" spans="2:17" ht="15" customHeight="1" outlineLevel="1" x14ac:dyDescent="0.2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8"/>
    </row>
    <row r="12" spans="2:17" ht="15" customHeight="1" outlineLevel="1" x14ac:dyDescent="0.2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8"/>
    </row>
    <row r="13" spans="2:17" ht="15" customHeight="1" outlineLevel="1" x14ac:dyDescent="0.2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8"/>
    </row>
    <row r="14" spans="2:17" ht="15" customHeight="1" outlineLevel="1" x14ac:dyDescent="0.2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8"/>
    </row>
    <row r="15" spans="2:17" ht="15" customHeight="1" outlineLevel="1" x14ac:dyDescent="0.2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8"/>
    </row>
    <row r="16" spans="2:17" ht="15" customHeight="1" outlineLevel="1" x14ac:dyDescent="0.2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8"/>
    </row>
    <row r="17" spans="2:17" ht="15" customHeight="1" outlineLevel="1" x14ac:dyDescent="0.2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8"/>
    </row>
    <row r="18" spans="2:17" ht="15" customHeight="1" outlineLevel="1" x14ac:dyDescent="0.2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8"/>
    </row>
    <row r="19" spans="2:17" ht="15" customHeight="1" outlineLevel="1" x14ac:dyDescent="0.2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8"/>
    </row>
    <row r="20" spans="2:17" ht="15" customHeight="1" outlineLevel="1" x14ac:dyDescent="0.2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8"/>
    </row>
    <row r="21" spans="2:17" ht="15" customHeight="1" outlineLevel="1" x14ac:dyDescent="0.2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8"/>
    </row>
    <row r="22" spans="2:17" ht="15" customHeight="1" outlineLevel="1" x14ac:dyDescent="0.2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8"/>
    </row>
    <row r="23" spans="2:17" ht="15" customHeight="1" outlineLevel="1" x14ac:dyDescent="0.2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8"/>
    </row>
    <row r="24" spans="2:17" ht="15" customHeight="1" outlineLevel="1" x14ac:dyDescent="0.2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8"/>
    </row>
    <row r="25" spans="2:17" ht="15" customHeight="1" outlineLevel="1" x14ac:dyDescent="0.2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8"/>
    </row>
    <row r="26" spans="2:17" ht="15" customHeight="1" outlineLevel="1" x14ac:dyDescent="0.2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8"/>
    </row>
    <row r="27" spans="2:17" ht="15" customHeight="1" outlineLevel="1" x14ac:dyDescent="0.2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8"/>
    </row>
    <row r="28" spans="2:17" ht="15" customHeight="1" outlineLevel="1" x14ac:dyDescent="0.2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8"/>
    </row>
    <row r="29" spans="2:17" ht="15" customHeight="1" outlineLevel="1" x14ac:dyDescent="0.2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8"/>
    </row>
    <row r="30" spans="2:17" ht="15" customHeight="1" outlineLevel="1" x14ac:dyDescent="0.2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8"/>
    </row>
    <row r="31" spans="2:17" ht="15" customHeight="1" outlineLevel="1" x14ac:dyDescent="0.2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8"/>
    </row>
    <row r="32" spans="2:17" ht="15" customHeight="1" outlineLevel="1" x14ac:dyDescent="0.2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8"/>
    </row>
    <row r="33" spans="2:17" ht="15" customHeight="1" outlineLevel="1" x14ac:dyDescent="0.2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8"/>
    </row>
    <row r="34" spans="2:17" ht="15" customHeight="1" outlineLevel="1" x14ac:dyDescent="0.2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8"/>
    </row>
    <row r="35" spans="2:17" ht="15" customHeight="1" outlineLevel="1" x14ac:dyDescent="0.2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8"/>
    </row>
    <row r="36" spans="2:17" ht="15" customHeight="1" outlineLevel="1" x14ac:dyDescent="0.2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8"/>
    </row>
    <row r="37" spans="2:17" ht="15" customHeight="1" outlineLevel="1" x14ac:dyDescent="0.2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8"/>
    </row>
    <row r="38" spans="2:17" ht="15" customHeight="1" outlineLevel="1" x14ac:dyDescent="0.2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8"/>
    </row>
    <row r="39" spans="2:17" ht="15" customHeight="1" outlineLevel="1" x14ac:dyDescent="0.2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8"/>
    </row>
    <row r="40" spans="2:17" ht="15" customHeight="1" outlineLevel="1" x14ac:dyDescent="0.2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8"/>
    </row>
    <row r="41" spans="2:17" ht="15" customHeight="1" outlineLevel="1" x14ac:dyDescent="0.2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8"/>
    </row>
    <row r="42" spans="2:17" ht="15" customHeight="1" outlineLevel="1" x14ac:dyDescent="0.2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8"/>
    </row>
    <row r="43" spans="2:17" ht="15" customHeight="1" outlineLevel="1" x14ac:dyDescent="0.2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8"/>
    </row>
    <row r="44" spans="2:17" ht="15" customHeight="1" outlineLevel="1" x14ac:dyDescent="0.2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8"/>
    </row>
    <row r="45" spans="2:17" ht="15" customHeight="1" outlineLevel="1" x14ac:dyDescent="0.2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8"/>
    </row>
    <row r="46" spans="2:17" ht="15" customHeight="1" outlineLevel="1" x14ac:dyDescent="0.2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8"/>
    </row>
    <row r="47" spans="2:17" ht="15" customHeight="1" outlineLevel="1" x14ac:dyDescent="0.2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8"/>
    </row>
    <row r="48" spans="2:17" x14ac:dyDescent="0.2">
      <c r="B48" s="160"/>
      <c r="C48" s="1143" t="s">
        <v>282</v>
      </c>
      <c r="D48" s="1144"/>
      <c r="E48" s="1144"/>
      <c r="F48" s="1144"/>
      <c r="G48" s="1144"/>
      <c r="H48" s="691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</row>
    <row r="49" spans="2:17" s="442" customFormat="1" ht="15" customHeight="1" x14ac:dyDescent="0.15">
      <c r="B49" s="448"/>
      <c r="C49" s="1000" t="s">
        <v>910</v>
      </c>
      <c r="D49" s="1000"/>
      <c r="E49" s="1000"/>
      <c r="F49" s="1000"/>
      <c r="G49" s="1000"/>
      <c r="H49" s="1000"/>
      <c r="I49" s="1000"/>
      <c r="J49" s="1000"/>
      <c r="K49" s="452" t="s">
        <v>899</v>
      </c>
      <c r="L49" s="452" t="s">
        <v>908</v>
      </c>
      <c r="M49" s="452" t="s">
        <v>909</v>
      </c>
      <c r="N49" s="452" t="s">
        <v>924</v>
      </c>
      <c r="O49" s="452" t="s">
        <v>925</v>
      </c>
      <c r="P49" s="452" t="s">
        <v>926</v>
      </c>
    </row>
    <row r="50" spans="2:17" s="442" customFormat="1" ht="15" customHeight="1" x14ac:dyDescent="0.15">
      <c r="B50" s="1001" t="s">
        <v>1329</v>
      </c>
      <c r="C50" s="1002"/>
      <c r="D50" s="1002"/>
      <c r="E50" s="1002"/>
      <c r="F50" s="1002"/>
      <c r="G50" s="1002"/>
      <c r="H50" s="1002"/>
      <c r="I50" s="1002"/>
      <c r="J50" s="1003"/>
      <c r="K50" s="727" t="str">
        <f>IF(SUMPRODUCT(($I$8:$I$48)*(K8:K48))=0,"-",SUMPRODUCT(($I$8:$I$48)*(K8:K48)))</f>
        <v>-</v>
      </c>
      <c r="L50" s="727" t="str">
        <f t="shared" ref="L50:P50" si="1">IF(SUMPRODUCT(($I$8:$I$48)*(L8:L48))=0,"-",SUMPRODUCT(($I$8:$I$48)*(L8:L48)))</f>
        <v>-</v>
      </c>
      <c r="M50" s="727" t="str">
        <f t="shared" si="1"/>
        <v>-</v>
      </c>
      <c r="N50" s="727" t="str">
        <f t="shared" si="1"/>
        <v>-</v>
      </c>
      <c r="O50" s="727" t="str">
        <f t="shared" si="1"/>
        <v>-</v>
      </c>
      <c r="P50" s="727" t="str">
        <f t="shared" si="1"/>
        <v>-</v>
      </c>
      <c r="Q50" s="628"/>
    </row>
    <row r="51" spans="2:17" s="442" customFormat="1" ht="15" customHeight="1" x14ac:dyDescent="0.15">
      <c r="B51" s="1001" t="s">
        <v>900</v>
      </c>
      <c r="C51" s="1002"/>
      <c r="D51" s="1002"/>
      <c r="E51" s="1002"/>
      <c r="F51" s="1002"/>
      <c r="G51" s="1002"/>
      <c r="H51" s="1002"/>
      <c r="I51" s="1002"/>
      <c r="J51" s="1003"/>
      <c r="K51" s="465"/>
      <c r="L51" s="465"/>
      <c r="M51" s="465"/>
      <c r="N51" s="465"/>
      <c r="O51" s="465"/>
      <c r="P51" s="465"/>
      <c r="Q51" s="628"/>
    </row>
    <row r="52" spans="2:17" s="442" customFormat="1" ht="15" customHeight="1" x14ac:dyDescent="0.15">
      <c r="B52" s="1001" t="s">
        <v>901</v>
      </c>
      <c r="C52" s="1002"/>
      <c r="D52" s="1002"/>
      <c r="E52" s="1002"/>
      <c r="F52" s="1002"/>
      <c r="G52" s="1002"/>
      <c r="H52" s="1002"/>
      <c r="I52" s="1002"/>
      <c r="J52" s="1003"/>
      <c r="K52" s="466"/>
      <c r="L52" s="466"/>
      <c r="M52" s="466"/>
      <c r="N52" s="466"/>
      <c r="O52" s="466"/>
      <c r="P52" s="466"/>
      <c r="Q52" s="628"/>
    </row>
    <row r="53" spans="2:17" s="442" customFormat="1" ht="15" customHeight="1" x14ac:dyDescent="0.15">
      <c r="B53" s="1001" t="s">
        <v>902</v>
      </c>
      <c r="C53" s="1002"/>
      <c r="D53" s="1002"/>
      <c r="E53" s="1002"/>
      <c r="F53" s="1002"/>
      <c r="G53" s="1002"/>
      <c r="H53" s="1002"/>
      <c r="I53" s="1002"/>
      <c r="J53" s="1003"/>
      <c r="K53" s="467"/>
      <c r="L53" s="467"/>
      <c r="M53" s="467"/>
      <c r="N53" s="467"/>
      <c r="O53" s="467"/>
      <c r="P53" s="467"/>
      <c r="Q53" s="628"/>
    </row>
    <row r="54" spans="2:17" s="442" customFormat="1" ht="15" customHeight="1" x14ac:dyDescent="0.15">
      <c r="B54" s="1001" t="s">
        <v>903</v>
      </c>
      <c r="C54" s="1002"/>
      <c r="D54" s="1002"/>
      <c r="E54" s="1002"/>
      <c r="F54" s="1002"/>
      <c r="G54" s="1002"/>
      <c r="H54" s="1002"/>
      <c r="I54" s="1002"/>
      <c r="J54" s="1003"/>
      <c r="K54" s="467"/>
      <c r="L54" s="467"/>
      <c r="M54" s="467"/>
      <c r="N54" s="467"/>
      <c r="O54" s="467"/>
      <c r="P54" s="467"/>
      <c r="Q54" s="628"/>
    </row>
    <row r="55" spans="2:17" s="442" customFormat="1" ht="15" customHeight="1" x14ac:dyDescent="0.15">
      <c r="B55" s="1001" t="s">
        <v>904</v>
      </c>
      <c r="C55" s="1002"/>
      <c r="D55" s="1002"/>
      <c r="E55" s="1002"/>
      <c r="F55" s="1002"/>
      <c r="G55" s="1002"/>
      <c r="H55" s="1002"/>
      <c r="I55" s="1002"/>
      <c r="J55" s="1003"/>
      <c r="K55" s="465"/>
      <c r="L55" s="465"/>
      <c r="M55" s="465"/>
      <c r="N55" s="465"/>
      <c r="O55" s="465"/>
      <c r="P55" s="465"/>
      <c r="Q55" s="628"/>
    </row>
    <row r="56" spans="2:17" s="442" customFormat="1" x14ac:dyDescent="0.15">
      <c r="B56" s="1001" t="s">
        <v>905</v>
      </c>
      <c r="C56" s="1002"/>
      <c r="D56" s="1002"/>
      <c r="E56" s="1002"/>
      <c r="F56" s="1002"/>
      <c r="G56" s="1002"/>
      <c r="H56" s="1002"/>
      <c r="I56" s="1002"/>
      <c r="J56" s="1003"/>
      <c r="K56" s="468"/>
      <c r="L56" s="468"/>
      <c r="M56" s="468"/>
      <c r="N56" s="468"/>
      <c r="O56" s="468"/>
      <c r="P56" s="468"/>
      <c r="Q56" s="628"/>
    </row>
    <row r="57" spans="2:17" s="442" customFormat="1" x14ac:dyDescent="0.15">
      <c r="B57" s="1001" t="s">
        <v>906</v>
      </c>
      <c r="C57" s="1002"/>
      <c r="D57" s="1002"/>
      <c r="E57" s="1002"/>
      <c r="F57" s="1002"/>
      <c r="G57" s="1002"/>
      <c r="H57" s="1002"/>
      <c r="I57" s="1002"/>
      <c r="J57" s="1003"/>
      <c r="K57" s="469"/>
      <c r="L57" s="469"/>
      <c r="M57" s="469"/>
      <c r="N57" s="469"/>
      <c r="O57" s="469"/>
      <c r="P57" s="469"/>
      <c r="Q57" s="628"/>
    </row>
    <row r="58" spans="2:17" s="485" customFormat="1" ht="15" customHeight="1" x14ac:dyDescent="0.15">
      <c r="B58" s="1147" t="s">
        <v>907</v>
      </c>
      <c r="C58" s="1148"/>
      <c r="D58" s="1148"/>
      <c r="E58" s="1148"/>
      <c r="F58" s="1148"/>
      <c r="G58" s="1148"/>
      <c r="H58" s="1148"/>
      <c r="I58" s="1148"/>
      <c r="J58" s="1149"/>
      <c r="K58" s="1090" t="s">
        <v>897</v>
      </c>
      <c r="L58" s="1090"/>
      <c r="M58" s="1090"/>
      <c r="N58" s="1090" t="s">
        <v>897</v>
      </c>
      <c r="O58" s="1090"/>
      <c r="P58" s="1090"/>
    </row>
    <row r="59" spans="2:17" x14ac:dyDescent="0.2">
      <c r="B59" s="1139" t="s">
        <v>285</v>
      </c>
      <c r="C59" s="1140"/>
      <c r="D59" s="1140"/>
      <c r="E59" s="1140"/>
      <c r="F59" s="1140"/>
      <c r="G59" s="1140"/>
      <c r="H59" s="1140"/>
      <c r="I59" s="1140"/>
      <c r="J59" s="1141"/>
      <c r="K59" s="480" t="s">
        <v>899</v>
      </c>
      <c r="L59" s="480" t="s">
        <v>908</v>
      </c>
      <c r="M59" s="480" t="s">
        <v>909</v>
      </c>
      <c r="N59" s="480" t="s">
        <v>924</v>
      </c>
      <c r="O59" s="480" t="s">
        <v>925</v>
      </c>
      <c r="P59" s="480" t="s">
        <v>926</v>
      </c>
    </row>
    <row r="60" spans="2:17" ht="32" x14ac:dyDescent="0.2">
      <c r="B60" s="303"/>
      <c r="C60" s="1145" t="s">
        <v>287</v>
      </c>
      <c r="D60" s="1145"/>
      <c r="E60" s="1145"/>
      <c r="F60" s="1145"/>
      <c r="G60" s="1146"/>
      <c r="H60" s="118" t="s">
        <v>16</v>
      </c>
      <c r="I60" s="290" t="s">
        <v>288</v>
      </c>
      <c r="J60" s="290" t="s">
        <v>929</v>
      </c>
      <c r="K60" s="290" t="s">
        <v>929</v>
      </c>
      <c r="L60" s="290" t="s">
        <v>929</v>
      </c>
      <c r="M60" s="290" t="s">
        <v>929</v>
      </c>
      <c r="N60" s="290" t="s">
        <v>929</v>
      </c>
      <c r="O60" s="290" t="s">
        <v>929</v>
      </c>
      <c r="P60" s="290" t="s">
        <v>929</v>
      </c>
    </row>
    <row r="61" spans="2:17" ht="15" customHeight="1" x14ac:dyDescent="0.2">
      <c r="B61" s="160">
        <v>1</v>
      </c>
      <c r="C61" s="1142"/>
      <c r="D61" s="1142"/>
      <c r="E61" s="1142"/>
      <c r="F61" s="1142"/>
      <c r="G61" s="1135"/>
      <c r="H61" s="616"/>
      <c r="I61" s="306"/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312"/>
      <c r="L61" s="312"/>
      <c r="M61" s="312"/>
      <c r="N61" s="312"/>
      <c r="O61" s="312"/>
      <c r="P61" s="312"/>
    </row>
    <row r="62" spans="2:17" ht="15" customHeight="1" x14ac:dyDescent="0.2">
      <c r="B62" s="162">
        <v>2</v>
      </c>
      <c r="C62" s="1142"/>
      <c r="D62" s="1142"/>
      <c r="E62" s="1142"/>
      <c r="F62" s="1142"/>
      <c r="G62" s="1135"/>
      <c r="H62" s="171"/>
      <c r="I62" s="307"/>
      <c r="J62" s="437">
        <f t="shared" si="2"/>
        <v>0</v>
      </c>
      <c r="K62" s="312"/>
      <c r="L62" s="312"/>
      <c r="M62" s="312"/>
      <c r="N62" s="312"/>
      <c r="O62" s="312"/>
      <c r="P62" s="312"/>
    </row>
    <row r="63" spans="2:17" ht="15" customHeight="1" x14ac:dyDescent="0.2">
      <c r="B63" s="160">
        <v>3</v>
      </c>
      <c r="C63" s="1142"/>
      <c r="D63" s="1142"/>
      <c r="E63" s="1142"/>
      <c r="F63" s="1142"/>
      <c r="G63" s="1135"/>
      <c r="H63" s="171"/>
      <c r="I63" s="307"/>
      <c r="J63" s="437">
        <f t="shared" si="2"/>
        <v>0</v>
      </c>
      <c r="K63" s="312"/>
      <c r="L63" s="312"/>
      <c r="M63" s="312"/>
      <c r="N63" s="312"/>
      <c r="O63" s="312"/>
      <c r="P63" s="312"/>
    </row>
    <row r="64" spans="2:17" ht="15" customHeight="1" x14ac:dyDescent="0.2">
      <c r="B64" s="162">
        <v>4</v>
      </c>
      <c r="C64" s="1142"/>
      <c r="D64" s="1142"/>
      <c r="E64" s="1142"/>
      <c r="F64" s="1142"/>
      <c r="G64" s="1135"/>
      <c r="H64" s="171"/>
      <c r="I64" s="307"/>
      <c r="J64" s="437">
        <f t="shared" si="2"/>
        <v>0</v>
      </c>
      <c r="K64" s="312"/>
      <c r="L64" s="312"/>
      <c r="M64" s="312"/>
      <c r="N64" s="312"/>
      <c r="O64" s="312"/>
      <c r="P64" s="312"/>
    </row>
    <row r="65" spans="2:16" ht="15" customHeight="1" x14ac:dyDescent="0.2">
      <c r="B65" s="160">
        <v>5</v>
      </c>
      <c r="C65" s="1142"/>
      <c r="D65" s="1142"/>
      <c r="E65" s="1142"/>
      <c r="F65" s="1142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6" s="442" customFormat="1" ht="15" customHeight="1" x14ac:dyDescent="0.15">
      <c r="B66" s="448"/>
      <c r="C66" s="1000" t="s">
        <v>910</v>
      </c>
      <c r="D66" s="1000"/>
      <c r="E66" s="1000"/>
      <c r="F66" s="1000"/>
      <c r="G66" s="1000"/>
      <c r="H66" s="1000"/>
      <c r="I66" s="1000"/>
      <c r="J66" s="1000"/>
      <c r="K66" s="452" t="s">
        <v>899</v>
      </c>
      <c r="L66" s="452" t="s">
        <v>908</v>
      </c>
      <c r="M66" s="452" t="s">
        <v>909</v>
      </c>
      <c r="N66" s="452" t="s">
        <v>924</v>
      </c>
      <c r="O66" s="452" t="s">
        <v>925</v>
      </c>
      <c r="P66" s="452" t="s">
        <v>926</v>
      </c>
    </row>
    <row r="67" spans="2:16" s="442" customFormat="1" ht="15" customHeight="1" x14ac:dyDescent="0.15">
      <c r="B67" s="1001" t="s">
        <v>1329</v>
      </c>
      <c r="C67" s="1002"/>
      <c r="D67" s="1002"/>
      <c r="E67" s="1002"/>
      <c r="F67" s="1002"/>
      <c r="G67" s="1002"/>
      <c r="H67" s="1002"/>
      <c r="I67" s="1002"/>
      <c r="J67" s="1003"/>
      <c r="K67" s="727" t="str">
        <f>IF(SUMPRODUCT(($H$61:$H$65)*($I$61:$I$65)*(K61:K65))=0,"-",SUMPRODUCT(($H$61:$H$65)*($I$61:$I$65)*(K61:K65)))</f>
        <v>-</v>
      </c>
      <c r="L67" s="727" t="str">
        <f t="shared" ref="L67:P67" si="3">IF(SUMPRODUCT(($H$61:$H$65)*($I$61:$I$65)*(L61:L65))=0,"-",SUMPRODUCT(($H$61:$H$65)*($I$61:$I$65)*(L61:L65)))</f>
        <v>-</v>
      </c>
      <c r="M67" s="727" t="str">
        <f t="shared" si="3"/>
        <v>-</v>
      </c>
      <c r="N67" s="727" t="str">
        <f t="shared" si="3"/>
        <v>-</v>
      </c>
      <c r="O67" s="727" t="str">
        <f t="shared" si="3"/>
        <v>-</v>
      </c>
      <c r="P67" s="727" t="str">
        <f t="shared" si="3"/>
        <v>-</v>
      </c>
    </row>
    <row r="68" spans="2:16" s="442" customFormat="1" ht="15" customHeight="1" x14ac:dyDescent="0.15">
      <c r="B68" s="1001" t="s">
        <v>900</v>
      </c>
      <c r="C68" s="1002"/>
      <c r="D68" s="1002"/>
      <c r="E68" s="1002"/>
      <c r="F68" s="1002"/>
      <c r="G68" s="1002"/>
      <c r="H68" s="1002"/>
      <c r="I68" s="1002"/>
      <c r="J68" s="1003"/>
      <c r="K68" s="465"/>
      <c r="L68" s="465"/>
      <c r="M68" s="465"/>
      <c r="N68" s="465"/>
      <c r="O68" s="465"/>
      <c r="P68" s="465"/>
    </row>
    <row r="69" spans="2:16" s="442" customFormat="1" ht="15" customHeight="1" x14ac:dyDescent="0.15">
      <c r="B69" s="1001" t="s">
        <v>901</v>
      </c>
      <c r="C69" s="1002"/>
      <c r="D69" s="1002"/>
      <c r="E69" s="1002"/>
      <c r="F69" s="1002"/>
      <c r="G69" s="1002"/>
      <c r="H69" s="1002"/>
      <c r="I69" s="1002"/>
      <c r="J69" s="1003"/>
      <c r="K69" s="466"/>
      <c r="L69" s="466"/>
      <c r="M69" s="466"/>
      <c r="N69" s="466"/>
      <c r="O69" s="466"/>
      <c r="P69" s="466"/>
    </row>
    <row r="70" spans="2:16" s="442" customFormat="1" ht="15" customHeight="1" x14ac:dyDescent="0.15">
      <c r="B70" s="1001" t="s">
        <v>902</v>
      </c>
      <c r="C70" s="1002"/>
      <c r="D70" s="1002"/>
      <c r="E70" s="1002"/>
      <c r="F70" s="1002"/>
      <c r="G70" s="1002"/>
      <c r="H70" s="1002"/>
      <c r="I70" s="1002"/>
      <c r="J70" s="1003"/>
      <c r="K70" s="467"/>
      <c r="L70" s="467"/>
      <c r="M70" s="467"/>
      <c r="N70" s="467"/>
      <c r="O70" s="467"/>
      <c r="P70" s="467"/>
    </row>
    <row r="71" spans="2:16" s="442" customFormat="1" ht="15" customHeight="1" x14ac:dyDescent="0.15">
      <c r="B71" s="1001" t="s">
        <v>903</v>
      </c>
      <c r="C71" s="1002"/>
      <c r="D71" s="1002"/>
      <c r="E71" s="1002"/>
      <c r="F71" s="1002"/>
      <c r="G71" s="1002"/>
      <c r="H71" s="1002"/>
      <c r="I71" s="1002"/>
      <c r="J71" s="1003"/>
      <c r="K71" s="467"/>
      <c r="L71" s="467"/>
      <c r="M71" s="467"/>
      <c r="N71" s="467"/>
      <c r="O71" s="467"/>
      <c r="P71" s="467"/>
    </row>
    <row r="72" spans="2:16" s="442" customFormat="1" ht="15" customHeight="1" x14ac:dyDescent="0.15">
      <c r="B72" s="1001" t="s">
        <v>904</v>
      </c>
      <c r="C72" s="1002"/>
      <c r="D72" s="1002"/>
      <c r="E72" s="1002"/>
      <c r="F72" s="1002"/>
      <c r="G72" s="1002"/>
      <c r="H72" s="1002"/>
      <c r="I72" s="1002"/>
      <c r="J72" s="1003"/>
      <c r="K72" s="465"/>
      <c r="L72" s="465"/>
      <c r="M72" s="465"/>
      <c r="N72" s="465"/>
      <c r="O72" s="465"/>
      <c r="P72" s="465"/>
    </row>
    <row r="73" spans="2:16" s="442" customFormat="1" x14ac:dyDescent="0.15">
      <c r="B73" s="1001" t="s">
        <v>905</v>
      </c>
      <c r="C73" s="1002"/>
      <c r="D73" s="1002"/>
      <c r="E73" s="1002"/>
      <c r="F73" s="1002"/>
      <c r="G73" s="1002"/>
      <c r="H73" s="1002"/>
      <c r="I73" s="1002"/>
      <c r="J73" s="1003"/>
      <c r="K73" s="468"/>
      <c r="L73" s="468"/>
      <c r="M73" s="468"/>
      <c r="N73" s="468"/>
      <c r="O73" s="468"/>
      <c r="P73" s="468"/>
    </row>
    <row r="74" spans="2:16" s="442" customFormat="1" x14ac:dyDescent="0.15">
      <c r="B74" s="1001" t="s">
        <v>906</v>
      </c>
      <c r="C74" s="1002"/>
      <c r="D74" s="1002"/>
      <c r="E74" s="1002"/>
      <c r="F74" s="1002"/>
      <c r="G74" s="1002"/>
      <c r="H74" s="1002"/>
      <c r="I74" s="1002"/>
      <c r="J74" s="1003"/>
      <c r="K74" s="469"/>
      <c r="L74" s="469"/>
      <c r="M74" s="469"/>
      <c r="N74" s="469"/>
      <c r="O74" s="469"/>
      <c r="P74" s="469"/>
    </row>
    <row r="75" spans="2:16" s="485" customFormat="1" ht="15" customHeight="1" x14ac:dyDescent="0.15">
      <c r="B75" s="1147" t="s">
        <v>907</v>
      </c>
      <c r="C75" s="1148"/>
      <c r="D75" s="1148"/>
      <c r="E75" s="1148"/>
      <c r="F75" s="1148"/>
      <c r="G75" s="1148"/>
      <c r="H75" s="1148"/>
      <c r="I75" s="1148"/>
      <c r="J75" s="1149"/>
      <c r="K75" s="1090" t="s">
        <v>897</v>
      </c>
      <c r="L75" s="1090"/>
      <c r="M75" s="1090"/>
      <c r="N75" s="1090" t="s">
        <v>897</v>
      </c>
      <c r="O75" s="1090"/>
      <c r="P75" s="1090"/>
    </row>
    <row r="76" spans="2:16" ht="15" customHeight="1" x14ac:dyDescent="0.2">
      <c r="B76" s="1139" t="s">
        <v>293</v>
      </c>
      <c r="C76" s="1140"/>
      <c r="D76" s="1140"/>
      <c r="E76" s="1140"/>
      <c r="F76" s="1140"/>
      <c r="G76" s="1140"/>
      <c r="H76" s="1140"/>
      <c r="I76" s="1140"/>
      <c r="J76" s="1141"/>
      <c r="K76" s="480" t="s">
        <v>899</v>
      </c>
      <c r="L76" s="480" t="s">
        <v>908</v>
      </c>
      <c r="M76" s="480" t="s">
        <v>909</v>
      </c>
      <c r="N76" s="480" t="s">
        <v>924</v>
      </c>
      <c r="O76" s="480" t="s">
        <v>925</v>
      </c>
      <c r="P76" s="480" t="s">
        <v>926</v>
      </c>
    </row>
    <row r="77" spans="2:16" ht="15" customHeight="1" x14ac:dyDescent="0.2">
      <c r="B77" s="303"/>
      <c r="C77" s="1133" t="s">
        <v>172</v>
      </c>
      <c r="D77" s="1133"/>
      <c r="E77" s="1133"/>
      <c r="F77" s="1133"/>
      <c r="G77" s="1133"/>
      <c r="H77" s="1134"/>
      <c r="I77" s="290" t="s">
        <v>16</v>
      </c>
      <c r="J77" s="290" t="s">
        <v>928</v>
      </c>
      <c r="K77" s="290" t="s">
        <v>911</v>
      </c>
      <c r="L77" s="290" t="s">
        <v>911</v>
      </c>
      <c r="M77" s="290" t="s">
        <v>911</v>
      </c>
      <c r="N77" s="290" t="s">
        <v>911</v>
      </c>
      <c r="O77" s="290" t="s">
        <v>911</v>
      </c>
      <c r="P77" s="290" t="s">
        <v>911</v>
      </c>
    </row>
    <row r="78" spans="2:16" ht="15" customHeight="1" x14ac:dyDescent="0.2">
      <c r="B78" s="172">
        <v>1</v>
      </c>
      <c r="C78" s="1150"/>
      <c r="D78" s="1151"/>
      <c r="E78" s="1151"/>
      <c r="F78" s="1151"/>
      <c r="G78" s="1151"/>
      <c r="H78" s="1152"/>
      <c r="I78" s="172"/>
      <c r="J78" s="476">
        <f>IFERROR(SMALL(K78:P78,1),0)</f>
        <v>0</v>
      </c>
      <c r="K78" s="723"/>
      <c r="L78" s="723"/>
      <c r="M78" s="723"/>
      <c r="N78" s="723"/>
      <c r="O78" s="723"/>
      <c r="P78" s="723"/>
    </row>
    <row r="79" spans="2:16" ht="15" customHeight="1" x14ac:dyDescent="0.2">
      <c r="B79" s="172">
        <v>2</v>
      </c>
      <c r="C79" s="1150"/>
      <c r="D79" s="1151"/>
      <c r="E79" s="1151"/>
      <c r="F79" s="1151"/>
      <c r="G79" s="1151"/>
      <c r="H79" s="1152"/>
      <c r="I79" s="172"/>
      <c r="J79" s="476">
        <f>IFERROR(SMALL(K79:P79,1),0)</f>
        <v>0</v>
      </c>
      <c r="K79" s="723"/>
      <c r="L79" s="723"/>
      <c r="M79" s="723"/>
      <c r="N79" s="723"/>
      <c r="O79" s="723"/>
      <c r="P79" s="723"/>
    </row>
    <row r="80" spans="2:16" ht="15" customHeight="1" x14ac:dyDescent="0.2">
      <c r="B80" s="172">
        <v>3</v>
      </c>
      <c r="C80" s="1150"/>
      <c r="D80" s="1151"/>
      <c r="E80" s="1151"/>
      <c r="F80" s="1151"/>
      <c r="G80" s="1151"/>
      <c r="H80" s="1152"/>
      <c r="I80" s="172"/>
      <c r="J80" s="476">
        <f>IFERROR(SMALL(K80:P80,1),0)</f>
        <v>0</v>
      </c>
      <c r="K80" s="723"/>
      <c r="L80" s="723"/>
      <c r="M80" s="723"/>
      <c r="N80" s="723"/>
      <c r="O80" s="723"/>
      <c r="P80" s="723"/>
    </row>
    <row r="81" spans="2:16" s="442" customFormat="1" ht="15" customHeight="1" x14ac:dyDescent="0.15">
      <c r="B81" s="448"/>
      <c r="C81" s="1000" t="s">
        <v>910</v>
      </c>
      <c r="D81" s="1000"/>
      <c r="E81" s="1000"/>
      <c r="F81" s="1000"/>
      <c r="G81" s="1000"/>
      <c r="H81" s="1000"/>
      <c r="I81" s="1000"/>
      <c r="J81" s="1000"/>
      <c r="K81" s="452" t="s">
        <v>899</v>
      </c>
      <c r="L81" s="452" t="s">
        <v>908</v>
      </c>
      <c r="M81" s="452" t="s">
        <v>909</v>
      </c>
      <c r="N81" s="452" t="s">
        <v>924</v>
      </c>
      <c r="O81" s="452" t="s">
        <v>925</v>
      </c>
      <c r="P81" s="452" t="s">
        <v>926</v>
      </c>
    </row>
    <row r="82" spans="2:16" s="442" customFormat="1" ht="15" customHeight="1" x14ac:dyDescent="0.15">
      <c r="B82" s="1001" t="s">
        <v>900</v>
      </c>
      <c r="C82" s="1002"/>
      <c r="D82" s="1002"/>
      <c r="E82" s="1002"/>
      <c r="F82" s="1002"/>
      <c r="G82" s="1002"/>
      <c r="H82" s="1002"/>
      <c r="I82" s="1002"/>
      <c r="J82" s="1003"/>
      <c r="K82" s="465"/>
      <c r="L82" s="465"/>
      <c r="M82" s="465"/>
      <c r="N82" s="465"/>
      <c r="O82" s="465"/>
      <c r="P82" s="465"/>
    </row>
    <row r="83" spans="2:16" s="442" customFormat="1" ht="15" customHeight="1" x14ac:dyDescent="0.15">
      <c r="B83" s="1001" t="s">
        <v>901</v>
      </c>
      <c r="C83" s="1002"/>
      <c r="D83" s="1002"/>
      <c r="E83" s="1002"/>
      <c r="F83" s="1002"/>
      <c r="G83" s="1002"/>
      <c r="H83" s="1002"/>
      <c r="I83" s="1002"/>
      <c r="J83" s="1003"/>
      <c r="K83" s="466"/>
      <c r="L83" s="466"/>
      <c r="M83" s="466"/>
      <c r="N83" s="466"/>
      <c r="O83" s="466"/>
      <c r="P83" s="466"/>
    </row>
    <row r="84" spans="2:16" s="442" customFormat="1" ht="15" customHeight="1" x14ac:dyDescent="0.15">
      <c r="B84" s="1001" t="s">
        <v>902</v>
      </c>
      <c r="C84" s="1002"/>
      <c r="D84" s="1002"/>
      <c r="E84" s="1002"/>
      <c r="F84" s="1002"/>
      <c r="G84" s="1002"/>
      <c r="H84" s="1002"/>
      <c r="I84" s="1002"/>
      <c r="J84" s="1003"/>
      <c r="K84" s="467"/>
      <c r="L84" s="467"/>
      <c r="M84" s="467"/>
      <c r="N84" s="467"/>
      <c r="O84" s="467"/>
      <c r="P84" s="467"/>
    </row>
    <row r="85" spans="2:16" s="442" customFormat="1" ht="15" customHeight="1" x14ac:dyDescent="0.15">
      <c r="B85" s="1001" t="s">
        <v>903</v>
      </c>
      <c r="C85" s="1002"/>
      <c r="D85" s="1002"/>
      <c r="E85" s="1002"/>
      <c r="F85" s="1002"/>
      <c r="G85" s="1002"/>
      <c r="H85" s="1002"/>
      <c r="I85" s="1002"/>
      <c r="J85" s="1003"/>
      <c r="K85" s="467"/>
      <c r="L85" s="467"/>
      <c r="M85" s="467"/>
      <c r="N85" s="467"/>
      <c r="O85" s="467"/>
      <c r="P85" s="467"/>
    </row>
    <row r="86" spans="2:16" s="442" customFormat="1" ht="15" customHeight="1" x14ac:dyDescent="0.15">
      <c r="B86" s="1001" t="s">
        <v>904</v>
      </c>
      <c r="C86" s="1002"/>
      <c r="D86" s="1002"/>
      <c r="E86" s="1002"/>
      <c r="F86" s="1002"/>
      <c r="G86" s="1002"/>
      <c r="H86" s="1002"/>
      <c r="I86" s="1002"/>
      <c r="J86" s="1003"/>
      <c r="K86" s="465"/>
      <c r="L86" s="465"/>
      <c r="M86" s="465"/>
      <c r="N86" s="465"/>
      <c r="O86" s="465"/>
      <c r="P86" s="465"/>
    </row>
    <row r="87" spans="2:16" s="442" customFormat="1" x14ac:dyDescent="0.15">
      <c r="B87" s="1001" t="s">
        <v>905</v>
      </c>
      <c r="C87" s="1002"/>
      <c r="D87" s="1002"/>
      <c r="E87" s="1002"/>
      <c r="F87" s="1002"/>
      <c r="G87" s="1002"/>
      <c r="H87" s="1002"/>
      <c r="I87" s="1002"/>
      <c r="J87" s="1003"/>
      <c r="K87" s="468"/>
      <c r="L87" s="468"/>
      <c r="M87" s="468"/>
      <c r="N87" s="468"/>
      <c r="O87" s="468"/>
      <c r="P87" s="468"/>
    </row>
    <row r="88" spans="2:16" s="442" customFormat="1" x14ac:dyDescent="0.15">
      <c r="B88" s="1001" t="s">
        <v>906</v>
      </c>
      <c r="C88" s="1002"/>
      <c r="D88" s="1002"/>
      <c r="E88" s="1002"/>
      <c r="F88" s="1002"/>
      <c r="G88" s="1002"/>
      <c r="H88" s="1002"/>
      <c r="I88" s="1002"/>
      <c r="J88" s="1003"/>
      <c r="K88" s="469"/>
      <c r="L88" s="469"/>
      <c r="M88" s="469"/>
      <c r="N88" s="469"/>
      <c r="O88" s="469"/>
      <c r="P88" s="469"/>
    </row>
    <row r="89" spans="2:16" s="485" customFormat="1" ht="15" customHeight="1" x14ac:dyDescent="0.15">
      <c r="B89" s="1147" t="s">
        <v>907</v>
      </c>
      <c r="C89" s="1148"/>
      <c r="D89" s="1148"/>
      <c r="E89" s="1148"/>
      <c r="F89" s="1148"/>
      <c r="G89" s="1148"/>
      <c r="H89" s="1148"/>
      <c r="I89" s="1148"/>
      <c r="J89" s="1149"/>
      <c r="K89" s="1090" t="s">
        <v>897</v>
      </c>
      <c r="L89" s="1090"/>
      <c r="M89" s="1090"/>
      <c r="N89" s="1090" t="s">
        <v>897</v>
      </c>
      <c r="O89" s="1090"/>
      <c r="P89" s="1090"/>
    </row>
    <row r="90" spans="2:16" ht="15" customHeight="1" x14ac:dyDescent="0.2">
      <c r="B90" s="1137" t="s">
        <v>698</v>
      </c>
      <c r="C90" s="1138"/>
      <c r="D90" s="1138"/>
      <c r="E90" s="1138"/>
      <c r="F90" s="1138"/>
      <c r="G90" s="1138"/>
      <c r="H90" s="1138"/>
      <c r="I90" s="1138"/>
      <c r="J90" s="1155"/>
      <c r="K90" s="321" t="s">
        <v>899</v>
      </c>
      <c r="L90" s="321" t="s">
        <v>908</v>
      </c>
      <c r="M90" s="321" t="s">
        <v>909</v>
      </c>
      <c r="N90" s="321" t="s">
        <v>924</v>
      </c>
      <c r="O90" s="321" t="s">
        <v>925</v>
      </c>
      <c r="P90" s="321" t="s">
        <v>926</v>
      </c>
    </row>
    <row r="91" spans="2:16" ht="15" customHeight="1" x14ac:dyDescent="0.2">
      <c r="B91" s="1132" t="s">
        <v>15</v>
      </c>
      <c r="C91" s="1133"/>
      <c r="D91" s="1133"/>
      <c r="E91" s="1133"/>
      <c r="F91" s="1133"/>
      <c r="G91" s="1133"/>
      <c r="H91" s="1134"/>
      <c r="I91" s="290" t="s">
        <v>16</v>
      </c>
      <c r="J91" s="290" t="s">
        <v>928</v>
      </c>
      <c r="K91" s="290" t="s">
        <v>911</v>
      </c>
      <c r="L91" s="290" t="s">
        <v>911</v>
      </c>
      <c r="M91" s="290" t="s">
        <v>911</v>
      </c>
      <c r="N91" s="290" t="s">
        <v>911</v>
      </c>
      <c r="O91" s="290" t="s">
        <v>911</v>
      </c>
      <c r="P91" s="290" t="s">
        <v>911</v>
      </c>
    </row>
    <row r="92" spans="2:16" ht="15" customHeight="1" x14ac:dyDescent="0.2">
      <c r="B92" s="172">
        <v>1</v>
      </c>
      <c r="C92" s="1150"/>
      <c r="D92" s="1151"/>
      <c r="E92" s="1151"/>
      <c r="F92" s="1151"/>
      <c r="G92" s="1151"/>
      <c r="H92" s="1152"/>
      <c r="I92" s="172"/>
      <c r="J92" s="476">
        <f>IFERROR(SMALL(K92:P92,1),0)</f>
        <v>0</v>
      </c>
      <c r="K92" s="723"/>
      <c r="L92" s="723"/>
      <c r="M92" s="723"/>
      <c r="N92" s="723"/>
      <c r="O92" s="723"/>
      <c r="P92" s="723"/>
    </row>
    <row r="93" spans="2:16" ht="15" customHeight="1" x14ac:dyDescent="0.2">
      <c r="B93" s="172">
        <v>2</v>
      </c>
      <c r="C93" s="1150"/>
      <c r="D93" s="1151"/>
      <c r="E93" s="1151"/>
      <c r="F93" s="1151"/>
      <c r="G93" s="1151"/>
      <c r="H93" s="1152"/>
      <c r="I93" s="172"/>
      <c r="J93" s="476">
        <f>IFERROR(SMALL(K93:P93,1),0)</f>
        <v>0</v>
      </c>
      <c r="K93" s="723"/>
      <c r="L93" s="723"/>
      <c r="M93" s="723"/>
      <c r="N93" s="723"/>
      <c r="O93" s="723"/>
      <c r="P93" s="723"/>
    </row>
    <row r="94" spans="2:16" ht="15" customHeight="1" x14ac:dyDescent="0.2">
      <c r="B94" s="172">
        <v>3</v>
      </c>
      <c r="C94" s="1150"/>
      <c r="D94" s="1151"/>
      <c r="E94" s="1151"/>
      <c r="F94" s="1151"/>
      <c r="G94" s="1151"/>
      <c r="H94" s="1152"/>
      <c r="I94" s="172"/>
      <c r="J94" s="476">
        <f>IFERROR(SMALL(K94:P94,1),0)</f>
        <v>0</v>
      </c>
      <c r="K94" s="723"/>
      <c r="L94" s="723"/>
      <c r="M94" s="723"/>
      <c r="N94" s="723"/>
      <c r="O94" s="723"/>
      <c r="P94" s="723"/>
    </row>
    <row r="95" spans="2:16" s="442" customFormat="1" ht="15" customHeight="1" x14ac:dyDescent="0.15">
      <c r="B95" s="448"/>
      <c r="C95" s="1000" t="s">
        <v>910</v>
      </c>
      <c r="D95" s="1000"/>
      <c r="E95" s="1000"/>
      <c r="F95" s="1000"/>
      <c r="G95" s="1000"/>
      <c r="H95" s="1000"/>
      <c r="I95" s="1000"/>
      <c r="J95" s="1000"/>
      <c r="K95" s="627" t="s">
        <v>899</v>
      </c>
      <c r="L95" s="627" t="s">
        <v>908</v>
      </c>
      <c r="M95" s="627" t="s">
        <v>909</v>
      </c>
      <c r="N95" s="627" t="s">
        <v>924</v>
      </c>
      <c r="O95" s="627" t="s">
        <v>925</v>
      </c>
      <c r="P95" s="627" t="s">
        <v>926</v>
      </c>
    </row>
    <row r="96" spans="2:16" s="442" customFormat="1" ht="15" customHeight="1" x14ac:dyDescent="0.15">
      <c r="B96" s="1001" t="s">
        <v>900</v>
      </c>
      <c r="C96" s="1002"/>
      <c r="D96" s="1002"/>
      <c r="E96" s="1002"/>
      <c r="F96" s="1002"/>
      <c r="G96" s="1002"/>
      <c r="H96" s="1002"/>
      <c r="I96" s="1002"/>
      <c r="J96" s="1003"/>
      <c r="K96" s="465"/>
      <c r="L96" s="465"/>
      <c r="M96" s="465"/>
      <c r="N96" s="465"/>
      <c r="O96" s="465"/>
      <c r="P96" s="465"/>
    </row>
    <row r="97" spans="2:16" s="442" customFormat="1" ht="15" customHeight="1" x14ac:dyDescent="0.15">
      <c r="B97" s="1001" t="s">
        <v>901</v>
      </c>
      <c r="C97" s="1002"/>
      <c r="D97" s="1002"/>
      <c r="E97" s="1002"/>
      <c r="F97" s="1002"/>
      <c r="G97" s="1002"/>
      <c r="H97" s="1002"/>
      <c r="I97" s="1002"/>
      <c r="J97" s="1003"/>
      <c r="K97" s="466"/>
      <c r="L97" s="466"/>
      <c r="M97" s="466"/>
      <c r="N97" s="466"/>
      <c r="O97" s="466"/>
      <c r="P97" s="466"/>
    </row>
    <row r="98" spans="2:16" s="442" customFormat="1" ht="15" customHeight="1" x14ac:dyDescent="0.15">
      <c r="B98" s="1001" t="s">
        <v>902</v>
      </c>
      <c r="C98" s="1002"/>
      <c r="D98" s="1002"/>
      <c r="E98" s="1002"/>
      <c r="F98" s="1002"/>
      <c r="G98" s="1002"/>
      <c r="H98" s="1002"/>
      <c r="I98" s="1002"/>
      <c r="J98" s="1003"/>
      <c r="K98" s="467"/>
      <c r="L98" s="467"/>
      <c r="M98" s="467"/>
      <c r="N98" s="467"/>
      <c r="O98" s="467"/>
      <c r="P98" s="467"/>
    </row>
    <row r="99" spans="2:16" s="442" customFormat="1" ht="15" customHeight="1" x14ac:dyDescent="0.15">
      <c r="B99" s="1001" t="s">
        <v>903</v>
      </c>
      <c r="C99" s="1002"/>
      <c r="D99" s="1002"/>
      <c r="E99" s="1002"/>
      <c r="F99" s="1002"/>
      <c r="G99" s="1002"/>
      <c r="H99" s="1002"/>
      <c r="I99" s="1002"/>
      <c r="J99" s="1003"/>
      <c r="K99" s="467"/>
      <c r="L99" s="467"/>
      <c r="M99" s="467"/>
      <c r="N99" s="467"/>
      <c r="O99" s="467"/>
      <c r="P99" s="467"/>
    </row>
    <row r="100" spans="2:16" s="442" customFormat="1" ht="15" customHeight="1" x14ac:dyDescent="0.15">
      <c r="B100" s="1001" t="s">
        <v>904</v>
      </c>
      <c r="C100" s="1002"/>
      <c r="D100" s="1002"/>
      <c r="E100" s="1002"/>
      <c r="F100" s="1002"/>
      <c r="G100" s="1002"/>
      <c r="H100" s="1002"/>
      <c r="I100" s="1002"/>
      <c r="J100" s="1003"/>
      <c r="K100" s="465"/>
      <c r="L100" s="465"/>
      <c r="M100" s="465"/>
      <c r="N100" s="465"/>
      <c r="O100" s="465"/>
      <c r="P100" s="465"/>
    </row>
    <row r="101" spans="2:16" s="442" customFormat="1" x14ac:dyDescent="0.15">
      <c r="B101" s="1001" t="s">
        <v>905</v>
      </c>
      <c r="C101" s="1002"/>
      <c r="D101" s="1002"/>
      <c r="E101" s="1002"/>
      <c r="F101" s="1002"/>
      <c r="G101" s="1002"/>
      <c r="H101" s="1002"/>
      <c r="I101" s="1002"/>
      <c r="J101" s="1003"/>
      <c r="K101" s="468"/>
      <c r="L101" s="468"/>
      <c r="M101" s="468"/>
      <c r="N101" s="468"/>
      <c r="O101" s="468"/>
      <c r="P101" s="468"/>
    </row>
    <row r="102" spans="2:16" s="442" customFormat="1" x14ac:dyDescent="0.15">
      <c r="B102" s="1001" t="s">
        <v>906</v>
      </c>
      <c r="C102" s="1002"/>
      <c r="D102" s="1002"/>
      <c r="E102" s="1002"/>
      <c r="F102" s="1002"/>
      <c r="G102" s="1002"/>
      <c r="H102" s="1002"/>
      <c r="I102" s="1002"/>
      <c r="J102" s="1003"/>
      <c r="K102" s="469"/>
      <c r="L102" s="469"/>
      <c r="M102" s="469"/>
      <c r="N102" s="469"/>
      <c r="O102" s="469"/>
      <c r="P102" s="469"/>
    </row>
    <row r="103" spans="2:16" s="485" customFormat="1" ht="15" customHeight="1" x14ac:dyDescent="0.15">
      <c r="B103" s="1147" t="s">
        <v>907</v>
      </c>
      <c r="C103" s="1148"/>
      <c r="D103" s="1148"/>
      <c r="E103" s="1148"/>
      <c r="F103" s="1148"/>
      <c r="G103" s="1148"/>
      <c r="H103" s="1148"/>
      <c r="I103" s="1148"/>
      <c r="J103" s="1149"/>
      <c r="K103" s="1090" t="s">
        <v>897</v>
      </c>
      <c r="L103" s="1090"/>
      <c r="M103" s="1090"/>
      <c r="N103" s="1090" t="s">
        <v>897</v>
      </c>
      <c r="O103" s="1090"/>
      <c r="P103" s="1090"/>
    </row>
  </sheetData>
  <sheetProtection algorithmName="SHA-512" hashValue="anrFFvJtNr5xk8tL0XOlf46yVHuFrUQgk3wR8vxU4+Z92XCNP2R0xZ2FqLKLfun+VQPys8m8RU3AlmptnC+Ypw==" saltValue="AbuVh3YtolyWl02hMJ6wzw==" spinCount="100000" sheet="1" objects="1" scenarios="1"/>
  <mergeCells count="111"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B83:J83"/>
    <mergeCell ref="B74:J74"/>
    <mergeCell ref="B75:J75"/>
    <mergeCell ref="K75:M75"/>
    <mergeCell ref="K89:M89"/>
    <mergeCell ref="N89:P89"/>
    <mergeCell ref="B73:J73"/>
    <mergeCell ref="C78:H78"/>
    <mergeCell ref="C79:H79"/>
    <mergeCell ref="C80:H80"/>
    <mergeCell ref="C81:J81"/>
    <mergeCell ref="B82:J82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59:J59"/>
    <mergeCell ref="C60:G60"/>
    <mergeCell ref="B68:J68"/>
    <mergeCell ref="B50:J50"/>
    <mergeCell ref="B52:J52"/>
    <mergeCell ref="B53:J53"/>
    <mergeCell ref="B54:J54"/>
    <mergeCell ref="B55:J55"/>
    <mergeCell ref="B56:J56"/>
    <mergeCell ref="B57:J5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1:J51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Q5:Q7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</mergeCells>
  <conditionalFormatting sqref="C8:G47">
    <cfRule type="expression" dxfId="51" priority="1">
      <formula>OR(AND(C8&lt;&gt;"",Q8=""),AND(COUNT(K8:P8)&gt;0,COUNT(K8:P8)&lt;3))</formula>
    </cfRule>
  </conditionalFormatting>
  <dataValidations disablePrompts="1" count="1">
    <dataValidation type="list" allowBlank="1" showInputMessage="1" showErrorMessage="1" sqref="Q8:Q47" xr:uid="{00000000-0002-0000-2B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18">
    <tabColor theme="3"/>
  </sheetPr>
  <dimension ref="B2:Z87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13.6640625" style="362" customWidth="1"/>
    <col min="11" max="11" width="17.6640625" style="362" customWidth="1"/>
    <col min="12" max="12" width="16.83203125" style="362" bestFit="1" customWidth="1"/>
    <col min="13" max="13" width="14.6640625" style="362" customWidth="1"/>
    <col min="14" max="14" width="16.83203125" style="362" bestFit="1" customWidth="1"/>
    <col min="15" max="16" width="3.6640625" style="362" customWidth="1"/>
    <col min="17" max="17" width="14.1640625" style="362" customWidth="1"/>
    <col min="18" max="21" width="10.6640625" style="362" customWidth="1"/>
    <col min="22" max="22" width="11.6640625" style="362" customWidth="1"/>
    <col min="23" max="23" width="10.6640625" style="362" customWidth="1"/>
    <col min="24" max="24" width="18.6640625" style="362" customWidth="1"/>
    <col min="25" max="25" width="16.83203125" style="371" bestFit="1" customWidth="1"/>
    <col min="26" max="16384" width="9.1640625" style="362"/>
  </cols>
  <sheetData>
    <row r="2" spans="2:26" ht="22.5" customHeight="1" x14ac:dyDescent="0.2">
      <c r="B2" s="1057" t="s">
        <v>949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  <c r="P2" s="1057" t="str">
        <f>B2</f>
        <v>CUSTOS - OUTROS SISTEMAS (ORIGEM DOS RECURSOS)</v>
      </c>
      <c r="Q2" s="1058"/>
      <c r="R2" s="1058"/>
      <c r="S2" s="1058"/>
      <c r="T2" s="1058"/>
      <c r="U2" s="1058"/>
      <c r="V2" s="1058"/>
      <c r="W2" s="1058"/>
      <c r="X2" s="1068"/>
      <c r="Y2" s="372"/>
      <c r="Z2" s="369"/>
    </row>
    <row r="3" spans="2:26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  <c r="P3" s="1069" t="s">
        <v>688</v>
      </c>
      <c r="Q3" s="1070"/>
      <c r="R3" s="1070"/>
      <c r="S3" s="1070"/>
      <c r="T3" s="1070"/>
      <c r="U3" s="1070"/>
      <c r="V3" s="1070"/>
      <c r="W3" s="1070"/>
      <c r="X3" s="1071"/>
    </row>
    <row r="4" spans="2:26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  <c r="P4" s="1072"/>
      <c r="Q4" s="1073"/>
      <c r="R4" s="1073"/>
      <c r="S4" s="1073"/>
      <c r="T4" s="1073"/>
      <c r="U4" s="1073"/>
      <c r="V4" s="1073"/>
      <c r="W4" s="1073"/>
      <c r="X4" s="1074"/>
    </row>
    <row r="5" spans="2:26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55"/>
      <c r="P5" s="317"/>
      <c r="Q5" s="318"/>
      <c r="R5" s="318"/>
      <c r="S5" s="318"/>
      <c r="T5" s="318"/>
      <c r="U5" s="318"/>
      <c r="V5" s="318"/>
      <c r="W5" s="318"/>
      <c r="X5" s="319"/>
    </row>
    <row r="6" spans="2:26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1"/>
      <c r="P6" s="1139" t="s">
        <v>276</v>
      </c>
      <c r="Q6" s="1140"/>
      <c r="R6" s="1140"/>
      <c r="S6" s="1140"/>
      <c r="T6" s="1140"/>
      <c r="U6" s="1140"/>
      <c r="V6" s="1140"/>
      <c r="W6" s="1140"/>
      <c r="X6" s="1141"/>
    </row>
    <row r="7" spans="2:26" ht="16" x14ac:dyDescent="0.2">
      <c r="B7" s="1154" t="s">
        <v>277</v>
      </c>
      <c r="C7" s="1154"/>
      <c r="D7" s="1154"/>
      <c r="E7" s="1171"/>
      <c r="F7" s="1171"/>
      <c r="G7" s="1171"/>
      <c r="H7" s="290" t="s">
        <v>278</v>
      </c>
      <c r="I7" s="290" t="s">
        <v>16</v>
      </c>
      <c r="J7" s="290" t="s">
        <v>232</v>
      </c>
      <c r="K7" s="159" t="s">
        <v>279</v>
      </c>
      <c r="L7" s="290" t="s">
        <v>781</v>
      </c>
      <c r="M7" s="118" t="s">
        <v>233</v>
      </c>
      <c r="N7" s="118" t="s">
        <v>234</v>
      </c>
      <c r="P7" s="1154" t="str">
        <f>B7</f>
        <v>Materiais e equipamentos</v>
      </c>
      <c r="Q7" s="1154"/>
      <c r="R7" s="1154"/>
      <c r="S7" s="1171"/>
      <c r="T7" s="1171"/>
      <c r="U7" s="1171"/>
      <c r="V7" s="290" t="s">
        <v>278</v>
      </c>
      <c r="W7" s="159" t="s">
        <v>280</v>
      </c>
      <c r="X7" s="159" t="s">
        <v>281</v>
      </c>
      <c r="Y7" s="159" t="s">
        <v>1317</v>
      </c>
    </row>
    <row r="8" spans="2:26" ht="15" customHeight="1" outlineLevel="1" x14ac:dyDescent="0.2">
      <c r="B8" s="160">
        <v>1</v>
      </c>
      <c r="C8" s="1206" t="str">
        <f>IF(ISBLANK('OutrosCusto (ORÇ)'!C8)," ",'OutrosCusto (ORÇ)'!C8)</f>
        <v xml:space="preserve"> </v>
      </c>
      <c r="D8" s="1206"/>
      <c r="E8" s="1206"/>
      <c r="F8" s="1206"/>
      <c r="G8" s="1143"/>
      <c r="H8" s="491">
        <f>'OutrosCusto (ORÇ)'!H8</f>
        <v>0</v>
      </c>
      <c r="I8" s="493">
        <f>'OutrosCusto (ORÇ)'!I8</f>
        <v>0</v>
      </c>
      <c r="J8" s="122">
        <f>'OutrosCusto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1" t="str">
        <f>IF(OR(C8=0,C8=""),"",C8)</f>
        <v xml:space="preserve"> </v>
      </c>
      <c r="R8" s="1161"/>
      <c r="S8" s="1161"/>
      <c r="T8" s="1161"/>
      <c r="U8" s="1162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Contábil'!$D$7&gt;0),ROUND(K8*($K$86/$K$49)*W8,2),0)</f>
        <v>0</v>
      </c>
      <c r="Y8" s="706">
        <f>'OutrosCusto (ORÇ)'!Q8</f>
        <v>0</v>
      </c>
    </row>
    <row r="9" spans="2:26" ht="15" customHeight="1" outlineLevel="1" x14ac:dyDescent="0.2">
      <c r="B9" s="162">
        <v>2</v>
      </c>
      <c r="C9" s="1206" t="str">
        <f>IF(ISBLANK('OutrosCusto (ORÇ)'!C9)," ",'OutrosCusto (ORÇ)'!C9)</f>
        <v xml:space="preserve"> </v>
      </c>
      <c r="D9" s="1206"/>
      <c r="E9" s="1206"/>
      <c r="F9" s="1206"/>
      <c r="G9" s="1143"/>
      <c r="H9" s="491">
        <f>'OutrosCusto (ORÇ)'!H9</f>
        <v>0</v>
      </c>
      <c r="I9" s="493">
        <f>'OutrosCusto (ORÇ)'!I9</f>
        <v>0</v>
      </c>
      <c r="J9" s="122">
        <f>'OutrosCusto (ORÇ)'!J9</f>
        <v>0</v>
      </c>
      <c r="K9" s="313">
        <f t="shared" ref="K9:K48" si="0">I9*J9</f>
        <v>0</v>
      </c>
      <c r="L9" s="313">
        <f t="shared" ref="L9:L48" si="1">K9-M9-N9</f>
        <v>0</v>
      </c>
      <c r="M9" s="312"/>
      <c r="N9" s="312"/>
      <c r="P9" s="160">
        <f t="shared" ref="P9:P47" si="2">B9</f>
        <v>2</v>
      </c>
      <c r="Q9" s="1161" t="str">
        <f t="shared" ref="Q9:Q47" si="3">IF(OR(C9=0,C9=""),"",C9)</f>
        <v xml:space="preserve"> </v>
      </c>
      <c r="R9" s="1161"/>
      <c r="S9" s="1161"/>
      <c r="T9" s="1161"/>
      <c r="U9" s="1162"/>
      <c r="V9" s="161">
        <f t="shared" ref="V9:V47" si="4">IF(H9="",0,H9)</f>
        <v>0</v>
      </c>
      <c r="W9" s="314">
        <f t="shared" ref="W9:W48" si="5">IF(OR(V9="",V9=0),0,(Desc*((1+Desc)^V9))/(((1+Desc)^V9)-1))</f>
        <v>0</v>
      </c>
      <c r="X9" s="315">
        <f>IF(AND(K9&gt;0,'Custo Contábil'!$D$7&gt;0),ROUND(K9*($K$86/$K$49)*W9,2),0)</f>
        <v>0</v>
      </c>
      <c r="Y9" s="706">
        <f>'OutrosCusto (ORÇ)'!Q9</f>
        <v>0</v>
      </c>
    </row>
    <row r="10" spans="2:26" ht="15" customHeight="1" outlineLevel="1" x14ac:dyDescent="0.2">
      <c r="B10" s="160">
        <v>3</v>
      </c>
      <c r="C10" s="1206" t="str">
        <f>IF(ISBLANK('OutrosCusto (ORÇ)'!C10)," ",'OutrosCusto (ORÇ)'!C10)</f>
        <v xml:space="preserve"> </v>
      </c>
      <c r="D10" s="1206"/>
      <c r="E10" s="1206"/>
      <c r="F10" s="1206"/>
      <c r="G10" s="1143"/>
      <c r="H10" s="491">
        <f>'OutrosCusto (ORÇ)'!H10</f>
        <v>0</v>
      </c>
      <c r="I10" s="493">
        <f>'OutrosCusto (ORÇ)'!I10</f>
        <v>0</v>
      </c>
      <c r="J10" s="122">
        <f>'OutrosCusto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1" t="str">
        <f t="shared" si="3"/>
        <v xml:space="preserve"> </v>
      </c>
      <c r="R10" s="1161"/>
      <c r="S10" s="1161"/>
      <c r="T10" s="1161"/>
      <c r="U10" s="1162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6">
        <f>'OutrosCusto (ORÇ)'!Q10</f>
        <v>0</v>
      </c>
    </row>
    <row r="11" spans="2:26" ht="15" customHeight="1" outlineLevel="1" x14ac:dyDescent="0.2">
      <c r="B11" s="162">
        <v>4</v>
      </c>
      <c r="C11" s="1206" t="str">
        <f>IF(ISBLANK('OutrosCusto (ORÇ)'!C11)," ",'OutrosCusto (ORÇ)'!C11)</f>
        <v xml:space="preserve"> </v>
      </c>
      <c r="D11" s="1206"/>
      <c r="E11" s="1206"/>
      <c r="F11" s="1206"/>
      <c r="G11" s="1143"/>
      <c r="H11" s="491">
        <f>'OutrosCusto (ORÇ)'!H11</f>
        <v>0</v>
      </c>
      <c r="I11" s="493">
        <f>'OutrosCusto (ORÇ)'!I11</f>
        <v>0</v>
      </c>
      <c r="J11" s="122">
        <f>'OutrosCusto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1" t="str">
        <f t="shared" si="3"/>
        <v xml:space="preserve"> </v>
      </c>
      <c r="R11" s="1161"/>
      <c r="S11" s="1161"/>
      <c r="T11" s="1161"/>
      <c r="U11" s="1162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6">
        <f>'OutrosCusto (ORÇ)'!Q11</f>
        <v>0</v>
      </c>
    </row>
    <row r="12" spans="2:26" ht="15" customHeight="1" outlineLevel="1" x14ac:dyDescent="0.2">
      <c r="B12" s="160">
        <v>5</v>
      </c>
      <c r="C12" s="1206" t="str">
        <f>IF(ISBLANK('OutrosCusto (ORÇ)'!C12)," ",'OutrosCusto (ORÇ)'!C12)</f>
        <v xml:space="preserve"> </v>
      </c>
      <c r="D12" s="1206"/>
      <c r="E12" s="1206"/>
      <c r="F12" s="1206"/>
      <c r="G12" s="1143"/>
      <c r="H12" s="491">
        <f>'OutrosCusto (ORÇ)'!H12</f>
        <v>0</v>
      </c>
      <c r="I12" s="493">
        <f>'OutrosCusto (ORÇ)'!I12</f>
        <v>0</v>
      </c>
      <c r="J12" s="122">
        <f>'OutrosCusto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1" t="str">
        <f t="shared" si="3"/>
        <v xml:space="preserve"> </v>
      </c>
      <c r="R12" s="1161"/>
      <c r="S12" s="1161"/>
      <c r="T12" s="1161"/>
      <c r="U12" s="1162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6">
        <f>'OutrosCusto (ORÇ)'!Q12</f>
        <v>0</v>
      </c>
    </row>
    <row r="13" spans="2:26" ht="15" customHeight="1" outlineLevel="1" x14ac:dyDescent="0.2">
      <c r="B13" s="162">
        <v>6</v>
      </c>
      <c r="C13" s="1206" t="str">
        <f>IF(ISBLANK('OutrosCusto (ORÇ)'!C13)," ",'OutrosCusto (ORÇ)'!C13)</f>
        <v xml:space="preserve"> </v>
      </c>
      <c r="D13" s="1206"/>
      <c r="E13" s="1206"/>
      <c r="F13" s="1206"/>
      <c r="G13" s="1143"/>
      <c r="H13" s="491">
        <f>'OutrosCusto (ORÇ)'!H13</f>
        <v>0</v>
      </c>
      <c r="I13" s="493">
        <f>'OutrosCusto (ORÇ)'!I13</f>
        <v>0</v>
      </c>
      <c r="J13" s="122">
        <f>'OutrosCusto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1" t="str">
        <f t="shared" si="3"/>
        <v xml:space="preserve"> </v>
      </c>
      <c r="R13" s="1161"/>
      <c r="S13" s="1161"/>
      <c r="T13" s="1161"/>
      <c r="U13" s="1162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6">
        <f>'OutrosCusto (ORÇ)'!Q13</f>
        <v>0</v>
      </c>
    </row>
    <row r="14" spans="2:26" ht="15" customHeight="1" outlineLevel="1" x14ac:dyDescent="0.2">
      <c r="B14" s="160">
        <v>7</v>
      </c>
      <c r="C14" s="1206" t="str">
        <f>IF(ISBLANK('OutrosCusto (ORÇ)'!C14)," ",'OutrosCusto (ORÇ)'!C14)</f>
        <v xml:space="preserve"> </v>
      </c>
      <c r="D14" s="1206"/>
      <c r="E14" s="1206"/>
      <c r="F14" s="1206"/>
      <c r="G14" s="1143"/>
      <c r="H14" s="491">
        <f>'OutrosCusto (ORÇ)'!H14</f>
        <v>0</v>
      </c>
      <c r="I14" s="493">
        <f>'OutrosCusto (ORÇ)'!I14</f>
        <v>0</v>
      </c>
      <c r="J14" s="122">
        <f>'OutrosCusto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1" t="str">
        <f t="shared" si="3"/>
        <v xml:space="preserve"> </v>
      </c>
      <c r="R14" s="1161"/>
      <c r="S14" s="1161"/>
      <c r="T14" s="1161"/>
      <c r="U14" s="1162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6">
        <f>'OutrosCusto (ORÇ)'!Q14</f>
        <v>0</v>
      </c>
    </row>
    <row r="15" spans="2:26" ht="15" customHeight="1" outlineLevel="1" x14ac:dyDescent="0.2">
      <c r="B15" s="162">
        <v>8</v>
      </c>
      <c r="C15" s="1206" t="str">
        <f>IF(ISBLANK('OutrosCusto (ORÇ)'!C15)," ",'OutrosCusto (ORÇ)'!C15)</f>
        <v xml:space="preserve"> </v>
      </c>
      <c r="D15" s="1206"/>
      <c r="E15" s="1206"/>
      <c r="F15" s="1206"/>
      <c r="G15" s="1143"/>
      <c r="H15" s="491">
        <f>'OutrosCusto (ORÇ)'!H15</f>
        <v>0</v>
      </c>
      <c r="I15" s="493">
        <f>'OutrosCusto (ORÇ)'!I15</f>
        <v>0</v>
      </c>
      <c r="J15" s="122">
        <f>'OutrosCusto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1" t="str">
        <f t="shared" si="3"/>
        <v xml:space="preserve"> </v>
      </c>
      <c r="R15" s="1161"/>
      <c r="S15" s="1161"/>
      <c r="T15" s="1161"/>
      <c r="U15" s="1162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6">
        <f>'OutrosCusto (ORÇ)'!Q15</f>
        <v>0</v>
      </c>
    </row>
    <row r="16" spans="2:26" ht="15" customHeight="1" outlineLevel="1" x14ac:dyDescent="0.2">
      <c r="B16" s="160">
        <v>9</v>
      </c>
      <c r="C16" s="1206" t="str">
        <f>IF(ISBLANK('OutrosCusto (ORÇ)'!C16)," ",'OutrosCusto (ORÇ)'!C16)</f>
        <v xml:space="preserve"> </v>
      </c>
      <c r="D16" s="1206"/>
      <c r="E16" s="1206"/>
      <c r="F16" s="1206"/>
      <c r="G16" s="1143"/>
      <c r="H16" s="491">
        <f>'OutrosCusto (ORÇ)'!H16</f>
        <v>0</v>
      </c>
      <c r="I16" s="493">
        <f>'OutrosCusto (ORÇ)'!I16</f>
        <v>0</v>
      </c>
      <c r="J16" s="122">
        <f>'OutrosCusto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1" t="str">
        <f t="shared" si="3"/>
        <v xml:space="preserve"> </v>
      </c>
      <c r="R16" s="1161"/>
      <c r="S16" s="1161"/>
      <c r="T16" s="1161"/>
      <c r="U16" s="1162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6">
        <f>'OutrosCusto (ORÇ)'!Q16</f>
        <v>0</v>
      </c>
    </row>
    <row r="17" spans="2:25" outlineLevel="1" x14ac:dyDescent="0.2">
      <c r="B17" s="162">
        <v>10</v>
      </c>
      <c r="C17" s="1206" t="str">
        <f>IF(ISBLANK('OutrosCusto (ORÇ)'!C17)," ",'OutrosCusto (ORÇ)'!C17)</f>
        <v xml:space="preserve"> </v>
      </c>
      <c r="D17" s="1206"/>
      <c r="E17" s="1206"/>
      <c r="F17" s="1206"/>
      <c r="G17" s="1143"/>
      <c r="H17" s="491">
        <f>'OutrosCusto (ORÇ)'!H17</f>
        <v>0</v>
      </c>
      <c r="I17" s="493">
        <f>'OutrosCusto (ORÇ)'!I17</f>
        <v>0</v>
      </c>
      <c r="J17" s="122">
        <f>'OutrosCusto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1" t="str">
        <f t="shared" si="3"/>
        <v xml:space="preserve"> </v>
      </c>
      <c r="R17" s="1161"/>
      <c r="S17" s="1161"/>
      <c r="T17" s="1161"/>
      <c r="U17" s="1162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6">
        <f>'OutrosCusto (ORÇ)'!Q17</f>
        <v>0</v>
      </c>
    </row>
    <row r="18" spans="2:25" outlineLevel="1" x14ac:dyDescent="0.2">
      <c r="B18" s="160">
        <v>11</v>
      </c>
      <c r="C18" s="1206" t="str">
        <f>IF(ISBLANK('OutrosCusto (ORÇ)'!C18)," ",'OutrosCusto (ORÇ)'!C18)</f>
        <v xml:space="preserve"> </v>
      </c>
      <c r="D18" s="1206"/>
      <c r="E18" s="1206"/>
      <c r="F18" s="1206"/>
      <c r="G18" s="1143"/>
      <c r="H18" s="491">
        <f>'OutrosCusto (ORÇ)'!H18</f>
        <v>0</v>
      </c>
      <c r="I18" s="493">
        <f>'OutrosCusto (ORÇ)'!I18</f>
        <v>0</v>
      </c>
      <c r="J18" s="122">
        <f>'OutrosCusto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1" t="str">
        <f t="shared" si="3"/>
        <v xml:space="preserve"> </v>
      </c>
      <c r="R18" s="1161"/>
      <c r="S18" s="1161"/>
      <c r="T18" s="1161"/>
      <c r="U18" s="1162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6">
        <f>'OutrosCusto (ORÇ)'!Q18</f>
        <v>0</v>
      </c>
    </row>
    <row r="19" spans="2:25" outlineLevel="1" x14ac:dyDescent="0.2">
      <c r="B19" s="162">
        <v>12</v>
      </c>
      <c r="C19" s="1206" t="str">
        <f>IF(ISBLANK('OutrosCusto (ORÇ)'!C19)," ",'OutrosCusto (ORÇ)'!C19)</f>
        <v xml:space="preserve"> </v>
      </c>
      <c r="D19" s="1206"/>
      <c r="E19" s="1206"/>
      <c r="F19" s="1206"/>
      <c r="G19" s="1143"/>
      <c r="H19" s="491">
        <f>'OutrosCusto (ORÇ)'!H19</f>
        <v>0</v>
      </c>
      <c r="I19" s="493">
        <f>'OutrosCusto (ORÇ)'!I19</f>
        <v>0</v>
      </c>
      <c r="J19" s="122">
        <f>'OutrosCusto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1" t="str">
        <f t="shared" si="3"/>
        <v xml:space="preserve"> </v>
      </c>
      <c r="R19" s="1161"/>
      <c r="S19" s="1161"/>
      <c r="T19" s="1161"/>
      <c r="U19" s="1162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6">
        <f>'OutrosCusto (ORÇ)'!Q19</f>
        <v>0</v>
      </c>
    </row>
    <row r="20" spans="2:25" outlineLevel="1" x14ac:dyDescent="0.2">
      <c r="B20" s="160">
        <v>13</v>
      </c>
      <c r="C20" s="1206" t="str">
        <f>IF(ISBLANK('OutrosCusto (ORÇ)'!C20)," ",'OutrosCusto (ORÇ)'!C20)</f>
        <v xml:space="preserve"> </v>
      </c>
      <c r="D20" s="1206"/>
      <c r="E20" s="1206"/>
      <c r="F20" s="1206"/>
      <c r="G20" s="1143"/>
      <c r="H20" s="491">
        <f>'OutrosCusto (ORÇ)'!H20</f>
        <v>0</v>
      </c>
      <c r="I20" s="493">
        <f>'OutrosCusto (ORÇ)'!I20</f>
        <v>0</v>
      </c>
      <c r="J20" s="122">
        <f>'OutrosCusto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1" t="str">
        <f t="shared" si="3"/>
        <v xml:space="preserve"> </v>
      </c>
      <c r="R20" s="1161"/>
      <c r="S20" s="1161"/>
      <c r="T20" s="1161"/>
      <c r="U20" s="1162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6">
        <f>'OutrosCusto (ORÇ)'!Q20</f>
        <v>0</v>
      </c>
    </row>
    <row r="21" spans="2:25" outlineLevel="1" x14ac:dyDescent="0.2">
      <c r="B21" s="162">
        <v>14</v>
      </c>
      <c r="C21" s="1206" t="str">
        <f>IF(ISBLANK('OutrosCusto (ORÇ)'!C21)," ",'OutrosCusto (ORÇ)'!C21)</f>
        <v xml:space="preserve"> </v>
      </c>
      <c r="D21" s="1206"/>
      <c r="E21" s="1206"/>
      <c r="F21" s="1206"/>
      <c r="G21" s="1143"/>
      <c r="H21" s="491">
        <f>'OutrosCusto (ORÇ)'!H21</f>
        <v>0</v>
      </c>
      <c r="I21" s="493">
        <f>'OutrosCusto (ORÇ)'!I21</f>
        <v>0</v>
      </c>
      <c r="J21" s="122">
        <f>'OutrosCusto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1" t="str">
        <f t="shared" si="3"/>
        <v xml:space="preserve"> </v>
      </c>
      <c r="R21" s="1161"/>
      <c r="S21" s="1161"/>
      <c r="T21" s="1161"/>
      <c r="U21" s="1162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6">
        <f>'OutrosCusto (ORÇ)'!Q21</f>
        <v>0</v>
      </c>
    </row>
    <row r="22" spans="2:25" outlineLevel="1" x14ac:dyDescent="0.2">
      <c r="B22" s="160">
        <v>15</v>
      </c>
      <c r="C22" s="1206" t="str">
        <f>IF(ISBLANK('OutrosCusto (ORÇ)'!C22)," ",'OutrosCusto (ORÇ)'!C22)</f>
        <v xml:space="preserve"> </v>
      </c>
      <c r="D22" s="1206"/>
      <c r="E22" s="1206"/>
      <c r="F22" s="1206"/>
      <c r="G22" s="1143"/>
      <c r="H22" s="491">
        <f>'OutrosCusto (ORÇ)'!H22</f>
        <v>0</v>
      </c>
      <c r="I22" s="493">
        <f>'OutrosCusto (ORÇ)'!I22</f>
        <v>0</v>
      </c>
      <c r="J22" s="122">
        <f>'OutrosCusto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1" t="str">
        <f t="shared" si="3"/>
        <v xml:space="preserve"> </v>
      </c>
      <c r="R22" s="1161"/>
      <c r="S22" s="1161"/>
      <c r="T22" s="1161"/>
      <c r="U22" s="1162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6">
        <f>'OutrosCusto (ORÇ)'!Q22</f>
        <v>0</v>
      </c>
    </row>
    <row r="23" spans="2:25" outlineLevel="1" x14ac:dyDescent="0.2">
      <c r="B23" s="162">
        <v>16</v>
      </c>
      <c r="C23" s="1206" t="str">
        <f>IF(ISBLANK('OutrosCusto (ORÇ)'!C23)," ",'OutrosCusto (ORÇ)'!C23)</f>
        <v xml:space="preserve"> </v>
      </c>
      <c r="D23" s="1206"/>
      <c r="E23" s="1206"/>
      <c r="F23" s="1206"/>
      <c r="G23" s="1143"/>
      <c r="H23" s="491">
        <f>'OutrosCusto (ORÇ)'!H23</f>
        <v>0</v>
      </c>
      <c r="I23" s="493">
        <f>'OutrosCusto (ORÇ)'!I23</f>
        <v>0</v>
      </c>
      <c r="J23" s="122">
        <f>'OutrosCusto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1" t="str">
        <f t="shared" si="3"/>
        <v xml:space="preserve"> </v>
      </c>
      <c r="R23" s="1161"/>
      <c r="S23" s="1161"/>
      <c r="T23" s="1161"/>
      <c r="U23" s="1162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6">
        <f>'OutrosCusto (ORÇ)'!Q23</f>
        <v>0</v>
      </c>
    </row>
    <row r="24" spans="2:25" outlineLevel="1" x14ac:dyDescent="0.2">
      <c r="B24" s="160">
        <v>17</v>
      </c>
      <c r="C24" s="1206" t="str">
        <f>IF(ISBLANK('OutrosCusto (ORÇ)'!C24)," ",'OutrosCusto (ORÇ)'!C24)</f>
        <v xml:space="preserve"> </v>
      </c>
      <c r="D24" s="1206"/>
      <c r="E24" s="1206"/>
      <c r="F24" s="1206"/>
      <c r="G24" s="1143"/>
      <c r="H24" s="491">
        <f>'OutrosCusto (ORÇ)'!H24</f>
        <v>0</v>
      </c>
      <c r="I24" s="493">
        <f>'OutrosCusto (ORÇ)'!I24</f>
        <v>0</v>
      </c>
      <c r="J24" s="122">
        <f>'OutrosCusto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1" t="str">
        <f t="shared" si="3"/>
        <v xml:space="preserve"> </v>
      </c>
      <c r="R24" s="1161"/>
      <c r="S24" s="1161"/>
      <c r="T24" s="1161"/>
      <c r="U24" s="1162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6">
        <f>'OutrosCusto (ORÇ)'!Q24</f>
        <v>0</v>
      </c>
    </row>
    <row r="25" spans="2:25" outlineLevel="1" x14ac:dyDescent="0.2">
      <c r="B25" s="162">
        <v>18</v>
      </c>
      <c r="C25" s="1206" t="str">
        <f>IF(ISBLANK('OutrosCusto (ORÇ)'!C25)," ",'OutrosCusto (ORÇ)'!C25)</f>
        <v xml:space="preserve"> </v>
      </c>
      <c r="D25" s="1206"/>
      <c r="E25" s="1206"/>
      <c r="F25" s="1206"/>
      <c r="G25" s="1143"/>
      <c r="H25" s="491">
        <f>'OutrosCusto (ORÇ)'!H25</f>
        <v>0</v>
      </c>
      <c r="I25" s="493">
        <f>'OutrosCusto (ORÇ)'!I25</f>
        <v>0</v>
      </c>
      <c r="J25" s="122">
        <f>'OutrosCusto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1" t="str">
        <f t="shared" si="3"/>
        <v xml:space="preserve"> </v>
      </c>
      <c r="R25" s="1161"/>
      <c r="S25" s="1161"/>
      <c r="T25" s="1161"/>
      <c r="U25" s="1162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6">
        <f>'OutrosCusto (ORÇ)'!Q25</f>
        <v>0</v>
      </c>
    </row>
    <row r="26" spans="2:25" outlineLevel="1" x14ac:dyDescent="0.2">
      <c r="B26" s="160">
        <v>19</v>
      </c>
      <c r="C26" s="1206" t="str">
        <f>IF(ISBLANK('OutrosCusto (ORÇ)'!C26)," ",'OutrosCusto (ORÇ)'!C26)</f>
        <v xml:space="preserve"> </v>
      </c>
      <c r="D26" s="1206"/>
      <c r="E26" s="1206"/>
      <c r="F26" s="1206"/>
      <c r="G26" s="1143"/>
      <c r="H26" s="491">
        <f>'OutrosCusto (ORÇ)'!H26</f>
        <v>0</v>
      </c>
      <c r="I26" s="493">
        <f>'OutrosCusto (ORÇ)'!I26</f>
        <v>0</v>
      </c>
      <c r="J26" s="122">
        <f>'OutrosCusto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1" t="str">
        <f t="shared" si="3"/>
        <v xml:space="preserve"> </v>
      </c>
      <c r="R26" s="1161"/>
      <c r="S26" s="1161"/>
      <c r="T26" s="1161"/>
      <c r="U26" s="1162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6">
        <f>'OutrosCusto (ORÇ)'!Q26</f>
        <v>0</v>
      </c>
    </row>
    <row r="27" spans="2:25" outlineLevel="1" x14ac:dyDescent="0.2">
      <c r="B27" s="162">
        <v>20</v>
      </c>
      <c r="C27" s="1206" t="str">
        <f>IF(ISBLANK('OutrosCusto (ORÇ)'!C27)," ",'OutrosCusto (ORÇ)'!C27)</f>
        <v xml:space="preserve"> </v>
      </c>
      <c r="D27" s="1206"/>
      <c r="E27" s="1206"/>
      <c r="F27" s="1206"/>
      <c r="G27" s="1143"/>
      <c r="H27" s="491">
        <f>'OutrosCusto (ORÇ)'!H27</f>
        <v>0</v>
      </c>
      <c r="I27" s="493">
        <f>'OutrosCusto (ORÇ)'!I27</f>
        <v>0</v>
      </c>
      <c r="J27" s="122">
        <f>'OutrosCusto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1" t="str">
        <f t="shared" si="3"/>
        <v xml:space="preserve"> </v>
      </c>
      <c r="R27" s="1161"/>
      <c r="S27" s="1161"/>
      <c r="T27" s="1161"/>
      <c r="U27" s="1162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6">
        <f>'OutrosCusto (ORÇ)'!Q27</f>
        <v>0</v>
      </c>
    </row>
    <row r="28" spans="2:25" outlineLevel="1" x14ac:dyDescent="0.2">
      <c r="B28" s="160">
        <v>21</v>
      </c>
      <c r="C28" s="1206" t="str">
        <f>IF(ISBLANK('OutrosCusto (ORÇ)'!C28)," ",'OutrosCusto (ORÇ)'!C28)</f>
        <v xml:space="preserve"> </v>
      </c>
      <c r="D28" s="1206"/>
      <c r="E28" s="1206"/>
      <c r="F28" s="1206"/>
      <c r="G28" s="1143"/>
      <c r="H28" s="491">
        <f>'OutrosCusto (ORÇ)'!H28</f>
        <v>0</v>
      </c>
      <c r="I28" s="493">
        <f>'OutrosCusto (ORÇ)'!I28</f>
        <v>0</v>
      </c>
      <c r="J28" s="122">
        <f>'OutrosCusto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1" t="str">
        <f t="shared" si="3"/>
        <v xml:space="preserve"> </v>
      </c>
      <c r="R28" s="1161"/>
      <c r="S28" s="1161"/>
      <c r="T28" s="1161"/>
      <c r="U28" s="1162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6">
        <f>'OutrosCusto (ORÇ)'!Q28</f>
        <v>0</v>
      </c>
    </row>
    <row r="29" spans="2:25" outlineLevel="1" x14ac:dyDescent="0.2">
      <c r="B29" s="162">
        <v>22</v>
      </c>
      <c r="C29" s="1206" t="str">
        <f>IF(ISBLANK('OutrosCusto (ORÇ)'!C29)," ",'OutrosCusto (ORÇ)'!C29)</f>
        <v xml:space="preserve"> </v>
      </c>
      <c r="D29" s="1206"/>
      <c r="E29" s="1206"/>
      <c r="F29" s="1206"/>
      <c r="G29" s="1143"/>
      <c r="H29" s="491">
        <f>'OutrosCusto (ORÇ)'!H29</f>
        <v>0</v>
      </c>
      <c r="I29" s="493">
        <f>'OutrosCusto (ORÇ)'!I29</f>
        <v>0</v>
      </c>
      <c r="J29" s="122">
        <f>'OutrosCusto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1" t="str">
        <f t="shared" si="3"/>
        <v xml:space="preserve"> </v>
      </c>
      <c r="R29" s="1161"/>
      <c r="S29" s="1161"/>
      <c r="T29" s="1161"/>
      <c r="U29" s="1162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6">
        <f>'OutrosCusto (ORÇ)'!Q29</f>
        <v>0</v>
      </c>
    </row>
    <row r="30" spans="2:25" outlineLevel="1" x14ac:dyDescent="0.2">
      <c r="B30" s="160">
        <v>23</v>
      </c>
      <c r="C30" s="1206" t="str">
        <f>IF(ISBLANK('OutrosCusto (ORÇ)'!C30)," ",'OutrosCusto (ORÇ)'!C30)</f>
        <v xml:space="preserve"> </v>
      </c>
      <c r="D30" s="1206"/>
      <c r="E30" s="1206"/>
      <c r="F30" s="1206"/>
      <c r="G30" s="1143"/>
      <c r="H30" s="491">
        <f>'OutrosCusto (ORÇ)'!H30</f>
        <v>0</v>
      </c>
      <c r="I30" s="493">
        <f>'OutrosCusto (ORÇ)'!I30</f>
        <v>0</v>
      </c>
      <c r="J30" s="122">
        <f>'OutrosCusto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1" t="str">
        <f t="shared" si="3"/>
        <v xml:space="preserve"> </v>
      </c>
      <c r="R30" s="1161"/>
      <c r="S30" s="1161"/>
      <c r="T30" s="1161"/>
      <c r="U30" s="1162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6">
        <f>'OutrosCusto (ORÇ)'!Q30</f>
        <v>0</v>
      </c>
    </row>
    <row r="31" spans="2:25" ht="18" customHeight="1" outlineLevel="1" x14ac:dyDescent="0.2">
      <c r="B31" s="162">
        <v>24</v>
      </c>
      <c r="C31" s="1206" t="str">
        <f>IF(ISBLANK('OutrosCusto (ORÇ)'!C31)," ",'OutrosCusto (ORÇ)'!C31)</f>
        <v xml:space="preserve"> </v>
      </c>
      <c r="D31" s="1206"/>
      <c r="E31" s="1206"/>
      <c r="F31" s="1206"/>
      <c r="G31" s="1143"/>
      <c r="H31" s="491">
        <f>'OutrosCusto (ORÇ)'!H31</f>
        <v>0</v>
      </c>
      <c r="I31" s="493">
        <f>'OutrosCusto (ORÇ)'!I31</f>
        <v>0</v>
      </c>
      <c r="J31" s="122">
        <f>'OutrosCusto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1" t="str">
        <f t="shared" si="3"/>
        <v xml:space="preserve"> </v>
      </c>
      <c r="R31" s="1161"/>
      <c r="S31" s="1161"/>
      <c r="T31" s="1161"/>
      <c r="U31" s="1162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6">
        <f>'OutrosCusto (ORÇ)'!Q31</f>
        <v>0</v>
      </c>
    </row>
    <row r="32" spans="2:25" ht="18" customHeight="1" outlineLevel="1" x14ac:dyDescent="0.2">
      <c r="B32" s="160">
        <v>25</v>
      </c>
      <c r="C32" s="1206" t="str">
        <f>IF(ISBLANK('OutrosCusto (ORÇ)'!C32)," ",'OutrosCusto (ORÇ)'!C32)</f>
        <v xml:space="preserve"> </v>
      </c>
      <c r="D32" s="1206"/>
      <c r="E32" s="1206"/>
      <c r="F32" s="1206"/>
      <c r="G32" s="1143"/>
      <c r="H32" s="491">
        <f>'OutrosCusto (ORÇ)'!H32</f>
        <v>0</v>
      </c>
      <c r="I32" s="493">
        <f>'OutrosCusto (ORÇ)'!I32</f>
        <v>0</v>
      </c>
      <c r="J32" s="122">
        <f>'OutrosCusto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1" t="str">
        <f t="shared" si="3"/>
        <v xml:space="preserve"> </v>
      </c>
      <c r="R32" s="1161"/>
      <c r="S32" s="1161"/>
      <c r="T32" s="1161"/>
      <c r="U32" s="1162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6">
        <f>'OutrosCusto (ORÇ)'!Q32</f>
        <v>0</v>
      </c>
    </row>
    <row r="33" spans="2:25" ht="15" customHeight="1" outlineLevel="1" x14ac:dyDescent="0.2">
      <c r="B33" s="162">
        <v>26</v>
      </c>
      <c r="C33" s="1206" t="str">
        <f>IF(ISBLANK('OutrosCusto (ORÇ)'!C33)," ",'OutrosCusto (ORÇ)'!C33)</f>
        <v xml:space="preserve"> </v>
      </c>
      <c r="D33" s="1206"/>
      <c r="E33" s="1206"/>
      <c r="F33" s="1206"/>
      <c r="G33" s="1143"/>
      <c r="H33" s="491">
        <f>'OutrosCusto (ORÇ)'!H33</f>
        <v>0</v>
      </c>
      <c r="I33" s="493">
        <f>'OutrosCusto (ORÇ)'!I33</f>
        <v>0</v>
      </c>
      <c r="J33" s="122">
        <f>'OutrosCusto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1" t="str">
        <f t="shared" si="3"/>
        <v xml:space="preserve"> </v>
      </c>
      <c r="R33" s="1161"/>
      <c r="S33" s="1161"/>
      <c r="T33" s="1161"/>
      <c r="U33" s="1162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6">
        <f>'OutrosCusto (ORÇ)'!Q33</f>
        <v>0</v>
      </c>
    </row>
    <row r="34" spans="2:25" outlineLevel="1" x14ac:dyDescent="0.2">
      <c r="B34" s="160">
        <v>27</v>
      </c>
      <c r="C34" s="1206" t="str">
        <f>IF(ISBLANK('OutrosCusto (ORÇ)'!C34)," ",'OutrosCusto (ORÇ)'!C34)</f>
        <v xml:space="preserve"> </v>
      </c>
      <c r="D34" s="1206"/>
      <c r="E34" s="1206"/>
      <c r="F34" s="1206"/>
      <c r="G34" s="1143"/>
      <c r="H34" s="491">
        <f>'OutrosCusto (ORÇ)'!H34</f>
        <v>0</v>
      </c>
      <c r="I34" s="493">
        <f>'OutrosCusto (ORÇ)'!I34</f>
        <v>0</v>
      </c>
      <c r="J34" s="122">
        <f>'OutrosCusto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1" t="str">
        <f t="shared" si="3"/>
        <v xml:space="preserve"> </v>
      </c>
      <c r="R34" s="1161"/>
      <c r="S34" s="1161"/>
      <c r="T34" s="1161"/>
      <c r="U34" s="1162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6">
        <f>'OutrosCusto (ORÇ)'!Q34</f>
        <v>0</v>
      </c>
    </row>
    <row r="35" spans="2:25" outlineLevel="1" x14ac:dyDescent="0.2">
      <c r="B35" s="162">
        <v>28</v>
      </c>
      <c r="C35" s="1206" t="str">
        <f>IF(ISBLANK('OutrosCusto (ORÇ)'!C35)," ",'OutrosCusto (ORÇ)'!C35)</f>
        <v xml:space="preserve"> </v>
      </c>
      <c r="D35" s="1206"/>
      <c r="E35" s="1206"/>
      <c r="F35" s="1206"/>
      <c r="G35" s="1143"/>
      <c r="H35" s="491">
        <f>'OutrosCusto (ORÇ)'!H35</f>
        <v>0</v>
      </c>
      <c r="I35" s="493">
        <f>'OutrosCusto (ORÇ)'!I35</f>
        <v>0</v>
      </c>
      <c r="J35" s="122">
        <f>'OutrosCusto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1" t="str">
        <f t="shared" si="3"/>
        <v xml:space="preserve"> </v>
      </c>
      <c r="R35" s="1161"/>
      <c r="S35" s="1161"/>
      <c r="T35" s="1161"/>
      <c r="U35" s="1162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6">
        <f>'OutrosCusto (ORÇ)'!Q35</f>
        <v>0</v>
      </c>
    </row>
    <row r="36" spans="2:25" outlineLevel="1" x14ac:dyDescent="0.2">
      <c r="B36" s="160">
        <v>29</v>
      </c>
      <c r="C36" s="1206" t="str">
        <f>IF(ISBLANK('OutrosCusto (ORÇ)'!C36)," ",'OutrosCusto (ORÇ)'!C36)</f>
        <v xml:space="preserve"> </v>
      </c>
      <c r="D36" s="1206"/>
      <c r="E36" s="1206"/>
      <c r="F36" s="1206"/>
      <c r="G36" s="1143"/>
      <c r="H36" s="491">
        <f>'OutrosCusto (ORÇ)'!H36</f>
        <v>0</v>
      </c>
      <c r="I36" s="493">
        <f>'OutrosCusto (ORÇ)'!I36</f>
        <v>0</v>
      </c>
      <c r="J36" s="122">
        <f>'OutrosCusto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1" t="str">
        <f t="shared" si="3"/>
        <v xml:space="preserve"> </v>
      </c>
      <c r="R36" s="1161"/>
      <c r="S36" s="1161"/>
      <c r="T36" s="1161"/>
      <c r="U36" s="1162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6">
        <f>'OutrosCusto (ORÇ)'!Q36</f>
        <v>0</v>
      </c>
    </row>
    <row r="37" spans="2:25" outlineLevel="1" x14ac:dyDescent="0.2">
      <c r="B37" s="162">
        <v>30</v>
      </c>
      <c r="C37" s="1206" t="str">
        <f>IF(ISBLANK('OutrosCusto (ORÇ)'!C37)," ",'OutrosCusto (ORÇ)'!C37)</f>
        <v xml:space="preserve"> </v>
      </c>
      <c r="D37" s="1206"/>
      <c r="E37" s="1206"/>
      <c r="F37" s="1206"/>
      <c r="G37" s="1143"/>
      <c r="H37" s="491">
        <f>'OutrosCusto (ORÇ)'!H37</f>
        <v>0</v>
      </c>
      <c r="I37" s="493">
        <f>'OutrosCusto (ORÇ)'!I37</f>
        <v>0</v>
      </c>
      <c r="J37" s="122">
        <f>'OutrosCusto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1" t="str">
        <f t="shared" si="3"/>
        <v xml:space="preserve"> </v>
      </c>
      <c r="R37" s="1161"/>
      <c r="S37" s="1161"/>
      <c r="T37" s="1161"/>
      <c r="U37" s="1162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6">
        <f>'OutrosCusto (ORÇ)'!Q37</f>
        <v>0</v>
      </c>
    </row>
    <row r="38" spans="2:25" outlineLevel="1" x14ac:dyDescent="0.2">
      <c r="B38" s="160">
        <v>31</v>
      </c>
      <c r="C38" s="1206" t="str">
        <f>IF(ISBLANK('OutrosCusto (ORÇ)'!C38)," ",'OutrosCusto (ORÇ)'!C38)</f>
        <v xml:space="preserve"> </v>
      </c>
      <c r="D38" s="1206"/>
      <c r="E38" s="1206"/>
      <c r="F38" s="1206"/>
      <c r="G38" s="1143"/>
      <c r="H38" s="491">
        <f>'OutrosCusto (ORÇ)'!H38</f>
        <v>0</v>
      </c>
      <c r="I38" s="493">
        <f>'OutrosCusto (ORÇ)'!I38</f>
        <v>0</v>
      </c>
      <c r="J38" s="122">
        <f>'OutrosCusto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1" t="str">
        <f t="shared" si="3"/>
        <v xml:space="preserve"> </v>
      </c>
      <c r="R38" s="1161"/>
      <c r="S38" s="1161"/>
      <c r="T38" s="1161"/>
      <c r="U38" s="1162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6">
        <f>'OutrosCusto (ORÇ)'!Q38</f>
        <v>0</v>
      </c>
    </row>
    <row r="39" spans="2:25" ht="15" customHeight="1" outlineLevel="1" x14ac:dyDescent="0.2">
      <c r="B39" s="162">
        <v>32</v>
      </c>
      <c r="C39" s="1206" t="str">
        <f>IF(ISBLANK('OutrosCusto (ORÇ)'!C39)," ",'OutrosCusto (ORÇ)'!C39)</f>
        <v xml:space="preserve"> </v>
      </c>
      <c r="D39" s="1206"/>
      <c r="E39" s="1206"/>
      <c r="F39" s="1206"/>
      <c r="G39" s="1143"/>
      <c r="H39" s="491">
        <f>'OutrosCusto (ORÇ)'!H39</f>
        <v>0</v>
      </c>
      <c r="I39" s="493">
        <f>'OutrosCusto (ORÇ)'!I39</f>
        <v>0</v>
      </c>
      <c r="J39" s="122">
        <f>'OutrosCusto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1" t="str">
        <f t="shared" si="3"/>
        <v xml:space="preserve"> </v>
      </c>
      <c r="R39" s="1161"/>
      <c r="S39" s="1161"/>
      <c r="T39" s="1161"/>
      <c r="U39" s="1162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6">
        <f>'OutrosCusto (ORÇ)'!Q39</f>
        <v>0</v>
      </c>
    </row>
    <row r="40" spans="2:25" outlineLevel="1" x14ac:dyDescent="0.2">
      <c r="B40" s="160">
        <v>33</v>
      </c>
      <c r="C40" s="1206" t="str">
        <f>IF(ISBLANK('OutrosCusto (ORÇ)'!C40)," ",'OutrosCusto (ORÇ)'!C40)</f>
        <v xml:space="preserve"> </v>
      </c>
      <c r="D40" s="1206"/>
      <c r="E40" s="1206"/>
      <c r="F40" s="1206"/>
      <c r="G40" s="1143"/>
      <c r="H40" s="491">
        <f>'OutrosCusto (ORÇ)'!H40</f>
        <v>0</v>
      </c>
      <c r="I40" s="493">
        <f>'OutrosCusto (ORÇ)'!I40</f>
        <v>0</v>
      </c>
      <c r="J40" s="122">
        <f>'OutrosCusto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1" t="str">
        <f t="shared" si="3"/>
        <v xml:space="preserve"> </v>
      </c>
      <c r="R40" s="1161"/>
      <c r="S40" s="1161"/>
      <c r="T40" s="1161"/>
      <c r="U40" s="1162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6">
        <f>'OutrosCusto (ORÇ)'!Q40</f>
        <v>0</v>
      </c>
    </row>
    <row r="41" spans="2:25" outlineLevel="1" x14ac:dyDescent="0.2">
      <c r="B41" s="162">
        <v>34</v>
      </c>
      <c r="C41" s="1206" t="str">
        <f>IF(ISBLANK('OutrosCusto (ORÇ)'!C41)," ",'OutrosCusto (ORÇ)'!C41)</f>
        <v xml:space="preserve"> </v>
      </c>
      <c r="D41" s="1206"/>
      <c r="E41" s="1206"/>
      <c r="F41" s="1206"/>
      <c r="G41" s="1143"/>
      <c r="H41" s="491">
        <f>'OutrosCusto (ORÇ)'!H41</f>
        <v>0</v>
      </c>
      <c r="I41" s="493">
        <f>'OutrosCusto (ORÇ)'!I41</f>
        <v>0</v>
      </c>
      <c r="J41" s="122">
        <f>'OutrosCusto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1" t="str">
        <f t="shared" si="3"/>
        <v xml:space="preserve"> </v>
      </c>
      <c r="R41" s="1161"/>
      <c r="S41" s="1161"/>
      <c r="T41" s="1161"/>
      <c r="U41" s="1162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6">
        <f>'OutrosCusto (ORÇ)'!Q41</f>
        <v>0</v>
      </c>
    </row>
    <row r="42" spans="2:25" outlineLevel="1" x14ac:dyDescent="0.2">
      <c r="B42" s="160">
        <v>35</v>
      </c>
      <c r="C42" s="1206" t="str">
        <f>IF(ISBLANK('OutrosCusto (ORÇ)'!C42)," ",'OutrosCusto (ORÇ)'!C42)</f>
        <v xml:space="preserve"> </v>
      </c>
      <c r="D42" s="1206"/>
      <c r="E42" s="1206"/>
      <c r="F42" s="1206"/>
      <c r="G42" s="1143"/>
      <c r="H42" s="491">
        <f>'OutrosCusto (ORÇ)'!H42</f>
        <v>0</v>
      </c>
      <c r="I42" s="493">
        <f>'OutrosCusto (ORÇ)'!I42</f>
        <v>0</v>
      </c>
      <c r="J42" s="122">
        <f>'OutrosCusto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1" t="str">
        <f t="shared" si="3"/>
        <v xml:space="preserve"> </v>
      </c>
      <c r="R42" s="1161"/>
      <c r="S42" s="1161"/>
      <c r="T42" s="1161"/>
      <c r="U42" s="1162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6">
        <f>'OutrosCusto (ORÇ)'!Q42</f>
        <v>0</v>
      </c>
    </row>
    <row r="43" spans="2:25" ht="15" customHeight="1" outlineLevel="1" x14ac:dyDescent="0.2">
      <c r="B43" s="162">
        <v>36</v>
      </c>
      <c r="C43" s="1206" t="str">
        <f>IF(ISBLANK('OutrosCusto (ORÇ)'!C43)," ",'OutrosCusto (ORÇ)'!C43)</f>
        <v xml:space="preserve"> </v>
      </c>
      <c r="D43" s="1206"/>
      <c r="E43" s="1206"/>
      <c r="F43" s="1206"/>
      <c r="G43" s="1143"/>
      <c r="H43" s="491">
        <f>'OutrosCusto (ORÇ)'!H43</f>
        <v>0</v>
      </c>
      <c r="I43" s="493">
        <f>'OutrosCusto (ORÇ)'!I43</f>
        <v>0</v>
      </c>
      <c r="J43" s="122">
        <f>'OutrosCusto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1" t="str">
        <f t="shared" si="3"/>
        <v xml:space="preserve"> </v>
      </c>
      <c r="R43" s="1161"/>
      <c r="S43" s="1161"/>
      <c r="T43" s="1161"/>
      <c r="U43" s="1162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6">
        <f>'OutrosCusto (ORÇ)'!Q43</f>
        <v>0</v>
      </c>
    </row>
    <row r="44" spans="2:25" outlineLevel="1" x14ac:dyDescent="0.2">
      <c r="B44" s="160">
        <v>37</v>
      </c>
      <c r="C44" s="1206" t="str">
        <f>IF(ISBLANK('OutrosCusto (ORÇ)'!C44)," ",'OutrosCusto (ORÇ)'!C44)</f>
        <v xml:space="preserve"> </v>
      </c>
      <c r="D44" s="1206"/>
      <c r="E44" s="1206"/>
      <c r="F44" s="1206"/>
      <c r="G44" s="1143"/>
      <c r="H44" s="491">
        <f>'OutrosCusto (ORÇ)'!H44</f>
        <v>0</v>
      </c>
      <c r="I44" s="493">
        <f>'OutrosCusto (ORÇ)'!I44</f>
        <v>0</v>
      </c>
      <c r="J44" s="122">
        <f>'OutrosCusto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1" t="str">
        <f t="shared" si="3"/>
        <v xml:space="preserve"> </v>
      </c>
      <c r="R44" s="1161"/>
      <c r="S44" s="1161"/>
      <c r="T44" s="1161"/>
      <c r="U44" s="1162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6">
        <f>'OutrosCusto (ORÇ)'!Q44</f>
        <v>0</v>
      </c>
    </row>
    <row r="45" spans="2:25" outlineLevel="1" x14ac:dyDescent="0.2">
      <c r="B45" s="162">
        <v>38</v>
      </c>
      <c r="C45" s="1206" t="str">
        <f>IF(ISBLANK('OutrosCusto (ORÇ)'!C45)," ",'OutrosCusto (ORÇ)'!C45)</f>
        <v xml:space="preserve"> </v>
      </c>
      <c r="D45" s="1206"/>
      <c r="E45" s="1206"/>
      <c r="F45" s="1206"/>
      <c r="G45" s="1143"/>
      <c r="H45" s="491">
        <f>'OutrosCusto (ORÇ)'!H45</f>
        <v>0</v>
      </c>
      <c r="I45" s="493">
        <f>'OutrosCusto (ORÇ)'!I45</f>
        <v>0</v>
      </c>
      <c r="J45" s="122">
        <f>'OutrosCusto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1" t="str">
        <f t="shared" si="3"/>
        <v xml:space="preserve"> </v>
      </c>
      <c r="R45" s="1161"/>
      <c r="S45" s="1161"/>
      <c r="T45" s="1161"/>
      <c r="U45" s="1162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6">
        <f>'OutrosCusto (ORÇ)'!Q45</f>
        <v>0</v>
      </c>
    </row>
    <row r="46" spans="2:25" outlineLevel="1" x14ac:dyDescent="0.2">
      <c r="B46" s="160">
        <v>39</v>
      </c>
      <c r="C46" s="1206" t="str">
        <f>IF(ISBLANK('OutrosCusto (ORÇ)'!C46)," ",'OutrosCusto (ORÇ)'!C46)</f>
        <v xml:space="preserve"> </v>
      </c>
      <c r="D46" s="1206"/>
      <c r="E46" s="1206"/>
      <c r="F46" s="1206"/>
      <c r="G46" s="1143"/>
      <c r="H46" s="491">
        <f>'OutrosCusto (ORÇ)'!H46</f>
        <v>0</v>
      </c>
      <c r="I46" s="493">
        <f>'OutrosCusto (ORÇ)'!I46</f>
        <v>0</v>
      </c>
      <c r="J46" s="122">
        <f>'OutrosCusto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1" t="str">
        <f t="shared" si="3"/>
        <v xml:space="preserve"> </v>
      </c>
      <c r="R46" s="1161"/>
      <c r="S46" s="1161"/>
      <c r="T46" s="1161"/>
      <c r="U46" s="1162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6">
        <f>'OutrosCusto (ORÇ)'!Q46</f>
        <v>0</v>
      </c>
    </row>
    <row r="47" spans="2:25" ht="15" customHeight="1" outlineLevel="1" x14ac:dyDescent="0.2">
      <c r="B47" s="162">
        <v>40</v>
      </c>
      <c r="C47" s="1206" t="str">
        <f>IF(ISBLANK('OutrosCusto (ORÇ)'!C47)," ",'OutrosCusto (ORÇ)'!C47)</f>
        <v xml:space="preserve"> </v>
      </c>
      <c r="D47" s="1206"/>
      <c r="E47" s="1206"/>
      <c r="F47" s="1206"/>
      <c r="G47" s="1143"/>
      <c r="H47" s="491">
        <f>'OutrosCusto (ORÇ)'!H47</f>
        <v>0</v>
      </c>
      <c r="I47" s="493">
        <f>'OutrosCusto (ORÇ)'!I47</f>
        <v>0</v>
      </c>
      <c r="J47" s="122">
        <f>'OutrosCusto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1" t="str">
        <f t="shared" si="3"/>
        <v xml:space="preserve"> </v>
      </c>
      <c r="R47" s="1161"/>
      <c r="S47" s="1161"/>
      <c r="T47" s="1161"/>
      <c r="U47" s="1162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6">
        <f>'OutrosCusto (ORÇ)'!Q47</f>
        <v>0</v>
      </c>
    </row>
    <row r="48" spans="2:25" x14ac:dyDescent="0.2">
      <c r="B48" s="160"/>
      <c r="C48" s="1206" t="str">
        <f>IF(ISBLANK('OutrosCusto (ORÇ)'!C48)," ",'OutrosCusto (ORÇ)'!C48)</f>
        <v>Acessórios</v>
      </c>
      <c r="D48" s="1206"/>
      <c r="E48" s="1206"/>
      <c r="F48" s="1206"/>
      <c r="G48" s="1143"/>
      <c r="H48" s="491">
        <f>'OutrosCusto (ORÇ)'!H48</f>
        <v>20</v>
      </c>
      <c r="I48" s="493">
        <f>'OutrosCusto (ORÇ)'!I48</f>
        <v>0</v>
      </c>
      <c r="J48" s="122">
        <f>'OutrosCusto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1" t="str">
        <f>IF(OR(C48=0,C48=""),"",C48)</f>
        <v>Acessórios</v>
      </c>
      <c r="R48" s="1161"/>
      <c r="S48" s="1161"/>
      <c r="T48" s="1161"/>
      <c r="U48" s="1162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7" x14ac:dyDescent="0.2">
      <c r="B49" s="308"/>
      <c r="C49" s="1169" t="s">
        <v>828</v>
      </c>
      <c r="D49" s="1169"/>
      <c r="E49" s="1169"/>
      <c r="F49" s="1169"/>
      <c r="G49" s="1169"/>
      <c r="H49" s="1169"/>
      <c r="I49" s="1169"/>
      <c r="J49" s="1170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56" t="s">
        <v>837</v>
      </c>
      <c r="Q49" s="1157"/>
      <c r="R49" s="1157"/>
      <c r="S49" s="1157"/>
      <c r="T49" s="1157"/>
      <c r="U49" s="1157"/>
      <c r="V49" s="1158"/>
      <c r="W49" s="166" t="s">
        <v>841</v>
      </c>
      <c r="X49" s="167">
        <f>SUM(X8:X48)</f>
        <v>0</v>
      </c>
    </row>
    <row r="50" spans="2:24" ht="17" x14ac:dyDescent="0.2">
      <c r="B50" s="1139" t="s">
        <v>285</v>
      </c>
      <c r="C50" s="1140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1"/>
      <c r="P50" s="1156" t="s">
        <v>838</v>
      </c>
      <c r="Q50" s="1157"/>
      <c r="R50" s="1157"/>
      <c r="S50" s="1157"/>
      <c r="T50" s="1157"/>
      <c r="U50" s="1157"/>
      <c r="V50" s="1158"/>
      <c r="W50" s="166" t="s">
        <v>842</v>
      </c>
      <c r="X50" s="167">
        <f>IFERROR(IFERROR(SUMPRODUCT($L$8:$L$48*$W$8:$W$48)*($L$86/$L$49),X49-SUMPRODUCT($K$8:$K$48,$W$8:$W$48)*(K49/K49)),0)</f>
        <v>0</v>
      </c>
    </row>
    <row r="51" spans="2:24" ht="15" customHeight="1" x14ac:dyDescent="0.2">
      <c r="B51" s="1132" t="s">
        <v>783</v>
      </c>
      <c r="C51" s="1133"/>
      <c r="D51" s="1133"/>
      <c r="E51" s="1133"/>
      <c r="F51" s="1133"/>
      <c r="G51" s="1133"/>
      <c r="H51" s="301"/>
      <c r="I51" s="301"/>
      <c r="J51" s="302"/>
      <c r="K51" s="159" t="s">
        <v>279</v>
      </c>
      <c r="L51" s="299" t="s">
        <v>781</v>
      </c>
      <c r="M51" s="118" t="s">
        <v>233</v>
      </c>
      <c r="N51" s="118" t="s">
        <v>234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25">
      <c r="B52" s="168"/>
      <c r="C52" s="1165" t="s">
        <v>286</v>
      </c>
      <c r="D52" s="1165"/>
      <c r="E52" s="1165"/>
      <c r="F52" s="1165"/>
      <c r="G52" s="1165"/>
      <c r="H52" s="301"/>
      <c r="I52" s="301"/>
      <c r="J52" s="302"/>
      <c r="K52" s="313">
        <f>SUM(L52:N52)</f>
        <v>0</v>
      </c>
      <c r="L52" s="313">
        <f>'Custo Contábil'!J39</f>
        <v>0</v>
      </c>
      <c r="M52" s="313">
        <v>0</v>
      </c>
      <c r="N52" s="313">
        <v>0</v>
      </c>
      <c r="P52" s="169" t="s">
        <v>839</v>
      </c>
      <c r="Q52" s="309"/>
      <c r="R52" s="170">
        <f>RCB!G11</f>
        <v>0</v>
      </c>
      <c r="T52" s="1159" t="s">
        <v>700</v>
      </c>
      <c r="U52" s="1160"/>
      <c r="V52" s="320">
        <f>IFERROR(SUMPRODUCT($V$8:$V$47,$X$8:$X$47)/$X$49,0)</f>
        <v>0</v>
      </c>
    </row>
    <row r="53" spans="2:24" ht="17" x14ac:dyDescent="0.25">
      <c r="B53" s="168"/>
      <c r="C53" s="1165" t="s">
        <v>170</v>
      </c>
      <c r="D53" s="1165"/>
      <c r="E53" s="1165"/>
      <c r="F53" s="1165"/>
      <c r="G53" s="1165"/>
      <c r="H53" s="301"/>
      <c r="I53" s="301"/>
      <c r="J53" s="302"/>
      <c r="K53" s="313">
        <f>SUM(L53:N53)</f>
        <v>0</v>
      </c>
      <c r="L53" s="313">
        <f>Diagnóstico!M19</f>
        <v>0</v>
      </c>
      <c r="M53" s="313">
        <f>Diagnóstico!N19</f>
        <v>0</v>
      </c>
      <c r="N53" s="313">
        <f>Diagnóstico!O19</f>
        <v>0</v>
      </c>
      <c r="P53" s="169" t="s">
        <v>840</v>
      </c>
      <c r="Q53" s="309"/>
      <c r="R53" s="170">
        <f>RCB!J11</f>
        <v>0</v>
      </c>
    </row>
    <row r="54" spans="2:24" ht="15" customHeight="1" x14ac:dyDescent="0.2">
      <c r="B54" s="303"/>
      <c r="C54" s="1145" t="s">
        <v>287</v>
      </c>
      <c r="D54" s="1145"/>
      <c r="E54" s="1145"/>
      <c r="F54" s="1145"/>
      <c r="G54" s="1146"/>
      <c r="H54" s="118" t="s">
        <v>16</v>
      </c>
      <c r="I54" s="290" t="s">
        <v>288</v>
      </c>
      <c r="J54" s="290" t="s">
        <v>289</v>
      </c>
      <c r="K54" s="159" t="s">
        <v>279</v>
      </c>
      <c r="L54" s="299" t="s">
        <v>781</v>
      </c>
      <c r="M54" s="118" t="s">
        <v>233</v>
      </c>
      <c r="N54" s="118" t="s">
        <v>234</v>
      </c>
    </row>
    <row r="55" spans="2:24" ht="15" customHeight="1" x14ac:dyDescent="0.2">
      <c r="B55" s="160">
        <v>1</v>
      </c>
      <c r="C55" s="1206" t="str">
        <f>IF(ISBLANK('OutrosCusto (ORÇ)'!C61)," ",'OutrosCusto (ORÇ)'!C61)</f>
        <v xml:space="preserve"> </v>
      </c>
      <c r="D55" s="1206"/>
      <c r="E55" s="1206"/>
      <c r="F55" s="1206"/>
      <c r="G55" s="1143"/>
      <c r="H55" s="491">
        <f>'OutrosCusto (ORÇ)'!H61</f>
        <v>0</v>
      </c>
      <c r="I55" s="493">
        <f>'OutrosCusto (ORÇ)'!I61</f>
        <v>0</v>
      </c>
      <c r="J55" s="122">
        <f>'OutrosCusto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7" t="s">
        <v>1321</v>
      </c>
      <c r="R55" s="1207"/>
      <c r="S55" s="1207"/>
      <c r="T55" s="1207"/>
      <c r="U55" s="1207"/>
      <c r="V55" s="1207"/>
      <c r="W55" s="1207"/>
    </row>
    <row r="56" spans="2:24" ht="15" customHeight="1" x14ac:dyDescent="0.2">
      <c r="B56" s="162">
        <v>2</v>
      </c>
      <c r="C56" s="1206" t="str">
        <f>IF(ISBLANK('OutrosCusto (ORÇ)'!C62)," ",'OutrosCusto (ORÇ)'!C62)</f>
        <v xml:space="preserve"> </v>
      </c>
      <c r="D56" s="1206"/>
      <c r="E56" s="1206"/>
      <c r="F56" s="1206"/>
      <c r="G56" s="1143"/>
      <c r="H56" s="491">
        <f>'OutrosCusto (ORÇ)'!H62</f>
        <v>0</v>
      </c>
      <c r="I56" s="493">
        <f>'OutrosCusto (ORÇ)'!I62</f>
        <v>0</v>
      </c>
      <c r="J56" s="122">
        <f>'OutrosCusto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77" t="s">
        <v>1317</v>
      </c>
      <c r="R56" s="1177"/>
      <c r="S56" s="1176" t="s">
        <v>1353</v>
      </c>
      <c r="T56" s="1176"/>
      <c r="U56" s="1183" t="s">
        <v>1354</v>
      </c>
      <c r="V56" s="1184"/>
      <c r="W56" s="1185"/>
    </row>
    <row r="57" spans="2:24" ht="15" customHeight="1" x14ac:dyDescent="0.2">
      <c r="B57" s="160">
        <v>3</v>
      </c>
      <c r="C57" s="1206" t="str">
        <f>IF(ISBLANK('OutrosCusto (ORÇ)'!C63)," ",'OutrosCusto (ORÇ)'!C63)</f>
        <v xml:space="preserve"> </v>
      </c>
      <c r="D57" s="1206"/>
      <c r="E57" s="1206"/>
      <c r="F57" s="1206"/>
      <c r="G57" s="1143"/>
      <c r="H57" s="491">
        <f>'OutrosCusto (ORÇ)'!H63</f>
        <v>0</v>
      </c>
      <c r="I57" s="493">
        <f>'OutrosCusto (ORÇ)'!I63</f>
        <v>0</v>
      </c>
      <c r="J57" s="122">
        <f>'OutrosCusto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8" t="str">
        <f>RCB!B38</f>
        <v>-</v>
      </c>
      <c r="R57" s="1209"/>
      <c r="S57" s="1214">
        <f>IFERROR(SUMIF($Y$8:$Y$47,Q57,$X$8:$X$47)+$X$48*(SUMIF($Y$8:$Y$47,Q57,$K$8:$K$47)/SUM($K$8:$K$47)),0)</f>
        <v>0</v>
      </c>
      <c r="T57" s="1215"/>
      <c r="U57" s="1216">
        <f>IFERROR(S57*($X$50/$X$49),0)</f>
        <v>0</v>
      </c>
      <c r="V57" s="1217"/>
      <c r="W57" s="1218"/>
    </row>
    <row r="58" spans="2:24" x14ac:dyDescent="0.2">
      <c r="B58" s="162">
        <v>4</v>
      </c>
      <c r="C58" s="1206" t="str">
        <f>IF(ISBLANK('OutrosCusto (ORÇ)'!C64)," ",'OutrosCusto (ORÇ)'!C64)</f>
        <v xml:space="preserve"> </v>
      </c>
      <c r="D58" s="1206"/>
      <c r="E58" s="1206"/>
      <c r="F58" s="1206"/>
      <c r="G58" s="1143"/>
      <c r="H58" s="491">
        <f>'OutrosCusto (ORÇ)'!H64</f>
        <v>0</v>
      </c>
      <c r="I58" s="493">
        <f>'OutrosCusto (ORÇ)'!I64</f>
        <v>0</v>
      </c>
      <c r="J58" s="122">
        <f>'OutrosCusto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8" t="str">
        <f>RCB!B39</f>
        <v>-</v>
      </c>
      <c r="R58" s="1209"/>
      <c r="S58" s="1214">
        <f>IFERROR(SUMIF($Y$8:$Y$47,Q58,$X$8:$X$47)+$X$48*(SUMIF($Y$8:$Y$47,Q58,$K$8:$K$47)/SUM($K$8:$K$47)),0)</f>
        <v>0</v>
      </c>
      <c r="T58" s="1215"/>
      <c r="U58" s="1216">
        <f>IFERROR(S58*($X$50/$X$49),0)</f>
        <v>0</v>
      </c>
      <c r="V58" s="1217"/>
      <c r="W58" s="1218"/>
    </row>
    <row r="59" spans="2:24" x14ac:dyDescent="0.2">
      <c r="B59" s="160">
        <v>5</v>
      </c>
      <c r="C59" s="1206" t="str">
        <f>IF(ISBLANK('OutrosCusto (ORÇ)'!C65)," ",'OutrosCusto (ORÇ)'!C65)</f>
        <v xml:space="preserve"> </v>
      </c>
      <c r="D59" s="1206"/>
      <c r="E59" s="1206"/>
      <c r="F59" s="1206"/>
      <c r="G59" s="1143"/>
      <c r="H59" s="491">
        <f>'OutrosCusto (ORÇ)'!H65</f>
        <v>0</v>
      </c>
      <c r="I59" s="493">
        <f>'OutrosCusto (ORÇ)'!I65</f>
        <v>0</v>
      </c>
      <c r="J59" s="122">
        <f>'OutrosCusto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10" t="s">
        <v>31</v>
      </c>
      <c r="R59" s="1211"/>
      <c r="S59" s="1212">
        <f>SUM(S57:T58)</f>
        <v>0</v>
      </c>
      <c r="T59" s="1213"/>
      <c r="U59" s="1212">
        <f>SUM(U57:W58)</f>
        <v>0</v>
      </c>
      <c r="V59" s="1219"/>
      <c r="W59" s="1213"/>
    </row>
    <row r="60" spans="2:24" x14ac:dyDescent="0.2">
      <c r="B60" s="168"/>
      <c r="C60" s="1167" t="s">
        <v>829</v>
      </c>
      <c r="D60" s="1167"/>
      <c r="E60" s="1167"/>
      <c r="F60" s="1167"/>
      <c r="G60" s="1167"/>
      <c r="H60" s="1167"/>
      <c r="I60" s="1167"/>
      <c r="J60" s="1168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ht="15" customHeight="1" x14ac:dyDescent="0.2">
      <c r="B61" s="308"/>
      <c r="C61" s="1169" t="s">
        <v>830</v>
      </c>
      <c r="D61" s="1169"/>
      <c r="E61" s="1169"/>
      <c r="F61" s="1169"/>
      <c r="G61" s="1169"/>
      <c r="H61" s="1169"/>
      <c r="I61" s="1169"/>
      <c r="J61" s="1170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">
      <c r="B62" s="1139" t="s">
        <v>293</v>
      </c>
      <c r="C62" s="1140"/>
      <c r="D62" s="1140"/>
      <c r="E62" s="1140"/>
      <c r="F62" s="1140"/>
      <c r="G62" s="1140"/>
      <c r="H62" s="1140"/>
      <c r="I62" s="1140"/>
      <c r="J62" s="1140"/>
      <c r="K62" s="1140"/>
      <c r="L62" s="1140"/>
      <c r="M62" s="1140"/>
      <c r="N62" s="1141"/>
    </row>
    <row r="63" spans="2:24" ht="16" x14ac:dyDescent="0.2">
      <c r="B63" s="1132" t="s">
        <v>783</v>
      </c>
      <c r="C63" s="1133"/>
      <c r="D63" s="1133"/>
      <c r="E63" s="1133"/>
      <c r="F63" s="1133"/>
      <c r="G63" s="1133"/>
      <c r="H63" s="301"/>
      <c r="I63" s="301"/>
      <c r="J63" s="302"/>
      <c r="K63" s="159" t="s">
        <v>279</v>
      </c>
      <c r="L63" s="299" t="s">
        <v>781</v>
      </c>
      <c r="M63" s="118" t="s">
        <v>233</v>
      </c>
      <c r="N63" s="118" t="s">
        <v>234</v>
      </c>
      <c r="P63" s="368"/>
    </row>
    <row r="64" spans="2:24" x14ac:dyDescent="0.2">
      <c r="B64" s="168"/>
      <c r="C64" s="1165" t="s">
        <v>9</v>
      </c>
      <c r="D64" s="1165"/>
      <c r="E64" s="1165"/>
      <c r="F64" s="1165"/>
      <c r="G64" s="1165"/>
      <c r="H64" s="1165"/>
      <c r="I64" s="1165"/>
      <c r="J64" s="1166"/>
      <c r="K64" s="313">
        <f>SUM(L64:N64)</f>
        <v>0</v>
      </c>
      <c r="L64" s="316">
        <f>'Custo Contábil'!J41</f>
        <v>0</v>
      </c>
      <c r="M64" s="313">
        <v>0</v>
      </c>
      <c r="N64" s="313">
        <v>0</v>
      </c>
    </row>
    <row r="65" spans="2:16" ht="16" x14ac:dyDescent="0.2">
      <c r="B65" s="303"/>
      <c r="C65" s="1133" t="s">
        <v>172</v>
      </c>
      <c r="D65" s="1133"/>
      <c r="E65" s="1133"/>
      <c r="F65" s="1133"/>
      <c r="G65" s="1133"/>
      <c r="H65" s="1134"/>
      <c r="I65" s="290" t="s">
        <v>16</v>
      </c>
      <c r="J65" s="290" t="s">
        <v>294</v>
      </c>
      <c r="K65" s="159" t="s">
        <v>279</v>
      </c>
      <c r="L65" s="299" t="s">
        <v>781</v>
      </c>
      <c r="M65" s="118" t="s">
        <v>233</v>
      </c>
      <c r="N65" s="118" t="s">
        <v>234</v>
      </c>
    </row>
    <row r="66" spans="2:16" x14ac:dyDescent="0.2">
      <c r="B66" s="172">
        <v>1</v>
      </c>
      <c r="C66" s="1165" t="str">
        <f>IF(ISBLANK('OutrosCusto (ORÇ)'!C78)," ",'OutrosCusto (ORÇ)'!C78)</f>
        <v xml:space="preserve"> </v>
      </c>
      <c r="D66" s="1165"/>
      <c r="E66" s="1165"/>
      <c r="F66" s="1165"/>
      <c r="G66" s="1165"/>
      <c r="H66" s="1166"/>
      <c r="I66" s="493">
        <f>'OutrosCusto (ORÇ)'!I78</f>
        <v>0</v>
      </c>
      <c r="J66" s="122">
        <f>'OutrosCusto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">
      <c r="B67" s="172">
        <v>2</v>
      </c>
      <c r="C67" s="1165" t="str">
        <f>IF(ISBLANK('OutrosCusto (ORÇ)'!C79)," ",'OutrosCusto (ORÇ)'!C79)</f>
        <v xml:space="preserve"> </v>
      </c>
      <c r="D67" s="1165"/>
      <c r="E67" s="1165"/>
      <c r="F67" s="1165"/>
      <c r="G67" s="1165"/>
      <c r="H67" s="1166"/>
      <c r="I67" s="493">
        <f>'OutrosCusto (ORÇ)'!I79</f>
        <v>0</v>
      </c>
      <c r="J67" s="122">
        <f>'OutrosCusto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">
      <c r="B68" s="172">
        <v>3</v>
      </c>
      <c r="C68" s="1165" t="str">
        <f>IF(ISBLANK('OutrosCusto (ORÇ)'!C80)," ",'OutrosCusto (ORÇ)'!C80)</f>
        <v xml:space="preserve"> </v>
      </c>
      <c r="D68" s="1165"/>
      <c r="E68" s="1165"/>
      <c r="F68" s="1165"/>
      <c r="G68" s="1165"/>
      <c r="H68" s="1166"/>
      <c r="I68" s="493">
        <f>'OutrosCusto (ORÇ)'!I80</f>
        <v>0</v>
      </c>
      <c r="J68" s="122">
        <f>'OutrosCusto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">
      <c r="B69" s="168"/>
      <c r="C69" s="1167" t="s">
        <v>831</v>
      </c>
      <c r="D69" s="1167"/>
      <c r="E69" s="1167"/>
      <c r="F69" s="1167"/>
      <c r="G69" s="1167"/>
      <c r="H69" s="1167"/>
      <c r="I69" s="1167"/>
      <c r="J69" s="1168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">
      <c r="B70" s="308"/>
      <c r="C70" s="1169" t="s">
        <v>832</v>
      </c>
      <c r="D70" s="1169"/>
      <c r="E70" s="1169"/>
      <c r="F70" s="1169"/>
      <c r="G70" s="1169"/>
      <c r="H70" s="1169"/>
      <c r="I70" s="1169"/>
      <c r="J70" s="1170"/>
      <c r="K70" s="165">
        <f>SUM(K64,K69)</f>
        <v>0</v>
      </c>
      <c r="L70" s="165">
        <f>SUM(L64,L69)</f>
        <v>0</v>
      </c>
      <c r="M70" s="165">
        <f>SUM(M64,M69)</f>
        <v>0</v>
      </c>
      <c r="N70" s="165">
        <f>SUM(N64,N69)</f>
        <v>0</v>
      </c>
    </row>
    <row r="71" spans="2:16" x14ac:dyDescent="0.2">
      <c r="B71" s="310"/>
      <c r="C71" s="1163" t="s">
        <v>833</v>
      </c>
      <c r="D71" s="1163"/>
      <c r="E71" s="1163"/>
      <c r="F71" s="1163"/>
      <c r="G71" s="1163"/>
      <c r="H71" s="1163"/>
      <c r="I71" s="1163"/>
      <c r="J71" s="1164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x14ac:dyDescent="0.2">
      <c r="B72" s="1137" t="s">
        <v>698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55"/>
    </row>
    <row r="73" spans="2:16" ht="16" x14ac:dyDescent="0.2">
      <c r="B73" s="1132" t="s">
        <v>783</v>
      </c>
      <c r="C73" s="1133"/>
      <c r="D73" s="1133"/>
      <c r="E73" s="1133"/>
      <c r="F73" s="1133"/>
      <c r="G73" s="1133"/>
      <c r="H73" s="301"/>
      <c r="I73" s="301"/>
      <c r="J73" s="302"/>
      <c r="K73" s="159" t="s">
        <v>279</v>
      </c>
      <c r="L73" s="299" t="s">
        <v>781</v>
      </c>
      <c r="M73" s="118" t="s">
        <v>233</v>
      </c>
      <c r="N73" s="118" t="s">
        <v>234</v>
      </c>
    </row>
    <row r="74" spans="2:16" x14ac:dyDescent="0.2">
      <c r="B74" s="168"/>
      <c r="C74" s="1165" t="s">
        <v>297</v>
      </c>
      <c r="D74" s="1165"/>
      <c r="E74" s="1165"/>
      <c r="F74" s="1165"/>
      <c r="G74" s="1165"/>
      <c r="H74" s="1165"/>
      <c r="I74" s="1165"/>
      <c r="J74" s="1166"/>
      <c r="K74" s="313">
        <f t="shared" ref="K74:K79" si="7">SUM(L74:N74)</f>
        <v>0</v>
      </c>
      <c r="L74" s="313">
        <f>'Custo Contábil'!$J$37*'Custo Contábil'!F13</f>
        <v>0</v>
      </c>
      <c r="M74" s="313">
        <v>0</v>
      </c>
      <c r="N74" s="313">
        <v>0</v>
      </c>
    </row>
    <row r="75" spans="2:16" x14ac:dyDescent="0.2">
      <c r="B75" s="168"/>
      <c r="C75" s="1165" t="s">
        <v>12</v>
      </c>
      <c r="D75" s="1165"/>
      <c r="E75" s="1165"/>
      <c r="F75" s="1165"/>
      <c r="G75" s="1165"/>
      <c r="H75" s="1165"/>
      <c r="I75" s="1165"/>
      <c r="J75" s="1166"/>
      <c r="K75" s="313">
        <f t="shared" si="7"/>
        <v>0</v>
      </c>
      <c r="L75" s="313">
        <f>'Custo Contábil'!J45</f>
        <v>0</v>
      </c>
      <c r="M75" s="313">
        <v>0</v>
      </c>
      <c r="N75" s="313">
        <v>0</v>
      </c>
    </row>
    <row r="76" spans="2:16" x14ac:dyDescent="0.2">
      <c r="B76" s="168"/>
      <c r="C76" s="1165" t="s">
        <v>169</v>
      </c>
      <c r="D76" s="1165"/>
      <c r="E76" s="1165"/>
      <c r="F76" s="1165"/>
      <c r="G76" s="1165"/>
      <c r="H76" s="1165"/>
      <c r="I76" s="1165"/>
      <c r="J76" s="1166"/>
      <c r="K76" s="313">
        <f t="shared" si="7"/>
        <v>0</v>
      </c>
      <c r="L76" s="313">
        <f>'Custo Contábil'!J44</f>
        <v>0</v>
      </c>
      <c r="M76" s="313">
        <f>Marketing!M24</f>
        <v>0</v>
      </c>
      <c r="N76" s="313">
        <f>Marketing!N24</f>
        <v>0</v>
      </c>
    </row>
    <row r="77" spans="2:16" x14ac:dyDescent="0.2">
      <c r="B77" s="168"/>
      <c r="C77" s="1165" t="s">
        <v>298</v>
      </c>
      <c r="D77" s="1165"/>
      <c r="E77" s="1165"/>
      <c r="F77" s="1165"/>
      <c r="G77" s="1165"/>
      <c r="H77" s="1165"/>
      <c r="I77" s="1165"/>
      <c r="J77" s="1166"/>
      <c r="K77" s="313">
        <f t="shared" si="7"/>
        <v>0</v>
      </c>
      <c r="L77" s="313">
        <f>Treinamento!L38</f>
        <v>0</v>
      </c>
      <c r="M77" s="313">
        <f>Treinamento!M38</f>
        <v>0</v>
      </c>
      <c r="N77" s="313">
        <f>Treinamento!N38</f>
        <v>0</v>
      </c>
      <c r="P77" s="368"/>
    </row>
    <row r="78" spans="2:16" x14ac:dyDescent="0.2">
      <c r="B78" s="168"/>
      <c r="C78" s="1165" t="s">
        <v>299</v>
      </c>
      <c r="D78" s="1165"/>
      <c r="E78" s="1165"/>
      <c r="F78" s="1165"/>
      <c r="G78" s="1165"/>
      <c r="H78" s="1165"/>
      <c r="I78" s="1165"/>
      <c r="J78" s="1166"/>
      <c r="K78" s="313">
        <f t="shared" si="7"/>
        <v>0</v>
      </c>
      <c r="L78" s="313">
        <f>Descarte!L95</f>
        <v>0</v>
      </c>
      <c r="M78" s="313">
        <f>Descarte!M95</f>
        <v>0</v>
      </c>
      <c r="N78" s="313">
        <f>Descarte!N95</f>
        <v>0</v>
      </c>
    </row>
    <row r="79" spans="2:16" x14ac:dyDescent="0.2">
      <c r="B79" s="168"/>
      <c r="C79" s="1165" t="s">
        <v>300</v>
      </c>
      <c r="D79" s="1165"/>
      <c r="E79" s="1165"/>
      <c r="F79" s="1165"/>
      <c r="G79" s="1165"/>
      <c r="H79" s="1165"/>
      <c r="I79" s="1165"/>
      <c r="J79" s="1166"/>
      <c r="K79" s="313">
        <f t="shared" si="7"/>
        <v>0</v>
      </c>
      <c r="L79" s="313">
        <f>'M&amp;V'!N442</f>
        <v>0</v>
      </c>
      <c r="M79" s="313">
        <f>'M&amp;V'!O442</f>
        <v>0</v>
      </c>
      <c r="N79" s="313">
        <f>'M&amp;V'!P442</f>
        <v>0</v>
      </c>
    </row>
    <row r="80" spans="2:16" ht="16" x14ac:dyDescent="0.2">
      <c r="B80" s="1132" t="s">
        <v>15</v>
      </c>
      <c r="C80" s="1133"/>
      <c r="D80" s="1133"/>
      <c r="E80" s="1133"/>
      <c r="F80" s="1133"/>
      <c r="G80" s="1133"/>
      <c r="H80" s="1134"/>
      <c r="I80" s="290" t="s">
        <v>16</v>
      </c>
      <c r="J80" s="290" t="s">
        <v>294</v>
      </c>
      <c r="K80" s="159" t="s">
        <v>279</v>
      </c>
      <c r="L80" s="290" t="s">
        <v>781</v>
      </c>
      <c r="M80" s="118" t="s">
        <v>233</v>
      </c>
      <c r="N80" s="118" t="s">
        <v>234</v>
      </c>
    </row>
    <row r="81" spans="2:14" x14ac:dyDescent="0.2">
      <c r="B81" s="172">
        <v>1</v>
      </c>
      <c r="C81" s="1165" t="str">
        <f>IF(ISBLANK('OutrosCusto (ORÇ)'!C92)," ",'OutrosCusto (ORÇ)'!C92)</f>
        <v xml:space="preserve"> </v>
      </c>
      <c r="D81" s="1165"/>
      <c r="E81" s="1165"/>
      <c r="F81" s="1165"/>
      <c r="G81" s="1165"/>
      <c r="H81" s="1166"/>
      <c r="I81" s="493">
        <f>'OutrosCusto (ORÇ)'!I92</f>
        <v>0</v>
      </c>
      <c r="J81" s="122">
        <f>'OutrosCusto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">
      <c r="B82" s="172">
        <v>2</v>
      </c>
      <c r="C82" s="1165" t="str">
        <f>IF(ISBLANK('OutrosCusto (ORÇ)'!C93)," ",'OutrosCusto (ORÇ)'!C93)</f>
        <v xml:space="preserve"> </v>
      </c>
      <c r="D82" s="1165"/>
      <c r="E82" s="1165"/>
      <c r="F82" s="1165"/>
      <c r="G82" s="1165"/>
      <c r="H82" s="1166"/>
      <c r="I82" s="493">
        <f>'OutrosCusto (ORÇ)'!I93</f>
        <v>0</v>
      </c>
      <c r="J82" s="122">
        <f>'OutrosCusto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">
      <c r="B83" s="172">
        <v>3</v>
      </c>
      <c r="C83" s="1165" t="str">
        <f>IF(ISBLANK('OutrosCusto (ORÇ)'!C94)," ",'OutrosCusto (ORÇ)'!C94)</f>
        <v xml:space="preserve"> </v>
      </c>
      <c r="D83" s="1165"/>
      <c r="E83" s="1165"/>
      <c r="F83" s="1165"/>
      <c r="G83" s="1165"/>
      <c r="H83" s="1166"/>
      <c r="I83" s="493">
        <f>'OutrosCusto (ORÇ)'!I94</f>
        <v>0</v>
      </c>
      <c r="J83" s="122">
        <f>'OutrosCusto (ORÇ)'!J94</f>
        <v>0</v>
      </c>
      <c r="K83" s="313">
        <f>SUM(L83:N83)</f>
        <v>0</v>
      </c>
      <c r="L83" s="313">
        <f>'Custo Contábil'!J49</f>
        <v>0</v>
      </c>
      <c r="M83" s="312"/>
      <c r="N83" s="312"/>
    </row>
    <row r="84" spans="2:14" x14ac:dyDescent="0.2">
      <c r="B84" s="168"/>
      <c r="C84" s="1167" t="s">
        <v>834</v>
      </c>
      <c r="D84" s="1167"/>
      <c r="E84" s="1167"/>
      <c r="F84" s="1167"/>
      <c r="G84" s="1167"/>
      <c r="H84" s="1167"/>
      <c r="I84" s="1167"/>
      <c r="J84" s="1168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">
      <c r="B85" s="310"/>
      <c r="C85" s="1163" t="s">
        <v>835</v>
      </c>
      <c r="D85" s="1163"/>
      <c r="E85" s="1163"/>
      <c r="F85" s="1163"/>
      <c r="G85" s="1163"/>
      <c r="H85" s="1163"/>
      <c r="I85" s="1163"/>
      <c r="J85" s="1164"/>
      <c r="K85" s="128">
        <f>SUM(K74:K79,K84)</f>
        <v>0</v>
      </c>
      <c r="L85" s="278">
        <f>SUM(L74:L79,L84)</f>
        <v>0</v>
      </c>
      <c r="M85" s="278">
        <f>SUM(M74:M79,M84)</f>
        <v>0</v>
      </c>
      <c r="N85" s="278">
        <f>SUM(N74:N79,N84)</f>
        <v>0</v>
      </c>
    </row>
    <row r="86" spans="2:14" x14ac:dyDescent="0.2">
      <c r="B86" s="173"/>
      <c r="C86" s="1077" t="s">
        <v>836</v>
      </c>
      <c r="D86" s="1077"/>
      <c r="E86" s="1077"/>
      <c r="F86" s="1077"/>
      <c r="G86" s="1077"/>
      <c r="H86" s="1077"/>
      <c r="I86" s="1077"/>
      <c r="J86" s="1078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">
      <c r="I87" s="374"/>
      <c r="K87" s="375"/>
    </row>
  </sheetData>
  <sheetProtection algorithmName="SHA-512" hashValue="Su7NRHESwulT1jZTpLGfi9m89g8+Y9d4xezWEdA7W1MHiKDk4u5JZBanxAevuAOyJLESEQtUaP39GJwhb7G6VA==" saltValue="Zo3ot5wr5GcFCCYsSJ02TA==" spinCount="100000" sheet="1" objects="1" scenarios="1"/>
  <mergeCells count="146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66:H66"/>
    <mergeCell ref="C67:H67"/>
    <mergeCell ref="C57:G57"/>
    <mergeCell ref="C58:G58"/>
    <mergeCell ref="C59:G59"/>
    <mergeCell ref="C60:J60"/>
    <mergeCell ref="B62:N62"/>
    <mergeCell ref="C61:J61"/>
    <mergeCell ref="Q48:U48"/>
    <mergeCell ref="C49:J49"/>
    <mergeCell ref="B50:N50"/>
    <mergeCell ref="B63:G63"/>
    <mergeCell ref="C64:J64"/>
    <mergeCell ref="C65:H65"/>
    <mergeCell ref="P49:V49"/>
    <mergeCell ref="P50:V50"/>
    <mergeCell ref="B51:G51"/>
    <mergeCell ref="C52:G52"/>
    <mergeCell ref="T52:U52"/>
    <mergeCell ref="C53:G53"/>
    <mergeCell ref="C54:G54"/>
    <mergeCell ref="C55:G55"/>
    <mergeCell ref="C56:G56"/>
    <mergeCell ref="Q55:W55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Q38:U38"/>
    <mergeCell ref="C39:G39"/>
    <mergeCell ref="Q39:U39"/>
    <mergeCell ref="Q32:U32"/>
    <mergeCell ref="C33:G33"/>
    <mergeCell ref="Q33:U33"/>
    <mergeCell ref="Q34:U34"/>
    <mergeCell ref="Q35:U35"/>
    <mergeCell ref="C22:G22"/>
    <mergeCell ref="Q22:U22"/>
    <mergeCell ref="C23:G23"/>
    <mergeCell ref="Q23:U23"/>
    <mergeCell ref="Q36:U36"/>
    <mergeCell ref="Q37:U37"/>
    <mergeCell ref="C34:G34"/>
    <mergeCell ref="C35:G35"/>
    <mergeCell ref="C37:G37"/>
    <mergeCell ref="C36:G36"/>
    <mergeCell ref="C19:G19"/>
    <mergeCell ref="Q19:U19"/>
    <mergeCell ref="C20:G20"/>
    <mergeCell ref="Q20:U20"/>
    <mergeCell ref="C21:G21"/>
    <mergeCell ref="Q21:U21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27:G27"/>
    <mergeCell ref="Q27:U27"/>
    <mergeCell ref="C25:G25"/>
    <mergeCell ref="Q25:U25"/>
    <mergeCell ref="C26:G26"/>
    <mergeCell ref="Q26:U26"/>
    <mergeCell ref="C24:G24"/>
    <mergeCell ref="Q24:U24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P2:X2"/>
    <mergeCell ref="L3:N3"/>
    <mergeCell ref="P3:X4"/>
    <mergeCell ref="B6:N6"/>
    <mergeCell ref="C16:G16"/>
    <mergeCell ref="Q16:U1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Q56:R56"/>
    <mergeCell ref="S56:T56"/>
    <mergeCell ref="Q57:R57"/>
    <mergeCell ref="S57:T57"/>
    <mergeCell ref="U57:W57"/>
    <mergeCell ref="Q58:R58"/>
    <mergeCell ref="S58:T58"/>
    <mergeCell ref="U58:W58"/>
    <mergeCell ref="Q59:R59"/>
    <mergeCell ref="S59:T59"/>
    <mergeCell ref="U59:W59"/>
    <mergeCell ref="U56:W56"/>
  </mergeCells>
  <conditionalFormatting sqref="R29:R32">
    <cfRule type="cellIs" dxfId="50" priority="2" operator="lessThan">
      <formula>0</formula>
    </cfRule>
  </conditionalFormatting>
  <conditionalFormatting sqref="R52:R53">
    <cfRule type="cellIs" dxfId="49" priority="1" operator="lessThan">
      <formula>0</formula>
    </cfRule>
  </conditionalFormatting>
  <conditionalFormatting sqref="R88:R89">
    <cfRule type="cellIs" dxfId="48" priority="3" operator="lessThan">
      <formula>0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19">
    <tabColor theme="3"/>
  </sheetPr>
  <dimension ref="B2:BE62"/>
  <sheetViews>
    <sheetView showGridLines="0" zoomScale="80" zoomScaleNormal="80" workbookViewId="0">
      <pane xSplit="7" ySplit="2" topLeftCell="H3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3" style="366" customWidth="1"/>
    <col min="4" max="4" width="13.5" style="366" customWidth="1"/>
    <col min="5" max="5" width="9.83203125" style="377" bestFit="1" customWidth="1"/>
    <col min="6" max="6" width="8.6640625" style="378" customWidth="1"/>
    <col min="7" max="7" width="12.6640625" style="366" customWidth="1"/>
    <col min="8" max="27" width="11.6640625" style="366" customWidth="1"/>
    <col min="28" max="16384" width="9.1640625" style="366"/>
  </cols>
  <sheetData>
    <row r="2" spans="2:27" ht="22.5" customHeight="1" x14ac:dyDescent="0.15">
      <c r="B2" s="1189" t="s">
        <v>779</v>
      </c>
      <c r="C2" s="1189"/>
      <c r="D2" s="1189"/>
      <c r="E2" s="1190" t="str">
        <f>RCB!B38</f>
        <v>-</v>
      </c>
      <c r="F2" s="1190"/>
      <c r="G2" s="1190"/>
    </row>
    <row r="3" spans="2:27" x14ac:dyDescent="0.15">
      <c r="B3" s="1137" t="s">
        <v>681</v>
      </c>
      <c r="C3" s="1138"/>
      <c r="D3" s="1138"/>
      <c r="E3" s="1138"/>
      <c r="F3" s="1138"/>
      <c r="G3" s="321" t="s">
        <v>31</v>
      </c>
      <c r="H3" s="380" t="s">
        <v>633</v>
      </c>
      <c r="I3" s="380" t="s">
        <v>634</v>
      </c>
      <c r="J3" s="380" t="s">
        <v>635</v>
      </c>
      <c r="K3" s="380" t="s">
        <v>636</v>
      </c>
      <c r="L3" s="380" t="s">
        <v>637</v>
      </c>
      <c r="M3" s="380" t="s">
        <v>638</v>
      </c>
      <c r="N3" s="380" t="s">
        <v>639</v>
      </c>
      <c r="O3" s="380" t="s">
        <v>640</v>
      </c>
      <c r="P3" s="380" t="s">
        <v>641</v>
      </c>
      <c r="Q3" s="380" t="s">
        <v>642</v>
      </c>
      <c r="R3" s="380" t="s">
        <v>643</v>
      </c>
      <c r="S3" s="380" t="s">
        <v>644</v>
      </c>
      <c r="T3" s="380" t="s">
        <v>645</v>
      </c>
      <c r="U3" s="380" t="s">
        <v>646</v>
      </c>
      <c r="V3" s="380" t="s">
        <v>647</v>
      </c>
      <c r="W3" s="380" t="s">
        <v>648</v>
      </c>
      <c r="X3" s="380" t="s">
        <v>649</v>
      </c>
      <c r="Y3" s="380" t="s">
        <v>650</v>
      </c>
      <c r="Z3" s="380" t="s">
        <v>651</v>
      </c>
      <c r="AA3" s="380" t="s">
        <v>652</v>
      </c>
    </row>
    <row r="4" spans="2:27" s="376" customForma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633</v>
      </c>
      <c r="I4" s="179" t="s">
        <v>634</v>
      </c>
      <c r="J4" s="179" t="s">
        <v>635</v>
      </c>
      <c r="K4" s="179" t="s">
        <v>636</v>
      </c>
      <c r="L4" s="179" t="s">
        <v>637</v>
      </c>
      <c r="M4" s="179" t="s">
        <v>638</v>
      </c>
      <c r="N4" s="179" t="s">
        <v>639</v>
      </c>
      <c r="O4" s="179" t="s">
        <v>640</v>
      </c>
      <c r="P4" s="179" t="s">
        <v>641</v>
      </c>
      <c r="Q4" s="179" t="s">
        <v>642</v>
      </c>
      <c r="R4" s="179" t="s">
        <v>643</v>
      </c>
      <c r="S4" s="179" t="s">
        <v>644</v>
      </c>
      <c r="T4" s="179" t="s">
        <v>645</v>
      </c>
      <c r="U4" s="179" t="s">
        <v>646</v>
      </c>
      <c r="V4" s="179" t="s">
        <v>647</v>
      </c>
      <c r="W4" s="179" t="s">
        <v>648</v>
      </c>
      <c r="X4" s="179" t="s">
        <v>649</v>
      </c>
      <c r="Y4" s="179" t="s">
        <v>650</v>
      </c>
      <c r="Z4" s="179" t="s">
        <v>651</v>
      </c>
      <c r="AA4" s="179" t="s">
        <v>652</v>
      </c>
    </row>
    <row r="5" spans="2:27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7" x14ac:dyDescent="0.15">
      <c r="B6" s="175">
        <f>B5+1</f>
        <v>2</v>
      </c>
      <c r="C6" s="180" t="s">
        <v>653</v>
      </c>
      <c r="D6" s="180"/>
      <c r="E6" s="185" t="s">
        <v>355</v>
      </c>
      <c r="F6" s="186" t="s">
        <v>398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</row>
    <row r="7" spans="2:27" ht="17" x14ac:dyDescent="0.15">
      <c r="B7" s="175">
        <f>B6+1</f>
        <v>3</v>
      </c>
      <c r="C7" s="180" t="s">
        <v>16</v>
      </c>
      <c r="D7" s="180"/>
      <c r="E7" s="185"/>
      <c r="F7" s="186" t="s">
        <v>397</v>
      </c>
      <c r="G7" s="188">
        <f>SUM(H7:AA7)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</row>
    <row r="8" spans="2:27" ht="17" x14ac:dyDescent="0.15">
      <c r="B8" s="233">
        <f>B7+1</f>
        <v>4</v>
      </c>
      <c r="C8" s="180" t="s">
        <v>361</v>
      </c>
      <c r="D8" s="180"/>
      <c r="E8" s="185" t="s">
        <v>362</v>
      </c>
      <c r="F8" s="186" t="s">
        <v>363</v>
      </c>
      <c r="G8" s="195">
        <f>SUM(H8:AA8)</f>
        <v>0</v>
      </c>
      <c r="H8" s="189">
        <f>H6*H7*0.001</f>
        <v>0</v>
      </c>
      <c r="I8" s="189">
        <f t="shared" ref="I8:AA8" si="0">I6*I7*0.001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15">
      <c r="B9" s="1186">
        <f>B8+1</f>
        <v>5</v>
      </c>
      <c r="C9" s="180" t="s">
        <v>364</v>
      </c>
      <c r="D9" s="180"/>
      <c r="E9" s="185" t="s">
        <v>365</v>
      </c>
      <c r="F9" s="186"/>
      <c r="G9" s="190"/>
      <c r="H9" s="596"/>
      <c r="I9" s="596"/>
      <c r="J9" s="596"/>
      <c r="K9" s="596"/>
      <c r="L9" s="596"/>
      <c r="M9" s="596"/>
      <c r="N9" s="596"/>
      <c r="O9" s="596"/>
      <c r="P9" s="596"/>
      <c r="Q9" s="596"/>
      <c r="R9" s="596"/>
      <c r="S9" s="596"/>
      <c r="T9" s="596"/>
      <c r="U9" s="596"/>
      <c r="V9" s="596"/>
      <c r="W9" s="596"/>
      <c r="X9" s="596"/>
      <c r="Y9" s="596"/>
      <c r="Z9" s="596"/>
      <c r="AA9" s="596"/>
    </row>
    <row r="10" spans="2:27" x14ac:dyDescent="0.15">
      <c r="B10" s="1187"/>
      <c r="C10" s="191" t="s">
        <v>366</v>
      </c>
      <c r="D10" s="191"/>
      <c r="E10" s="192" t="s">
        <v>367</v>
      </c>
      <c r="F10" s="186"/>
      <c r="G10" s="190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</row>
    <row r="11" spans="2:27" ht="17" x14ac:dyDescent="0.15">
      <c r="B11" s="1188"/>
      <c r="C11" s="180" t="s">
        <v>368</v>
      </c>
      <c r="D11" s="180"/>
      <c r="E11" s="185" t="s">
        <v>369</v>
      </c>
      <c r="F11" s="186" t="s">
        <v>370</v>
      </c>
      <c r="G11" s="190"/>
      <c r="H11" s="193">
        <f>H9*H10</f>
        <v>0</v>
      </c>
      <c r="I11" s="193">
        <f t="shared" ref="I11:AA11" si="1">I9*I10</f>
        <v>0</v>
      </c>
      <c r="J11" s="193">
        <f t="shared" si="1"/>
        <v>0</v>
      </c>
      <c r="K11" s="193">
        <f t="shared" si="1"/>
        <v>0</v>
      </c>
      <c r="L11" s="193">
        <f t="shared" si="1"/>
        <v>0</v>
      </c>
      <c r="M11" s="193">
        <f t="shared" si="1"/>
        <v>0</v>
      </c>
      <c r="N11" s="193">
        <f t="shared" si="1"/>
        <v>0</v>
      </c>
      <c r="O11" s="193">
        <f t="shared" si="1"/>
        <v>0</v>
      </c>
      <c r="P11" s="193">
        <f t="shared" si="1"/>
        <v>0</v>
      </c>
      <c r="Q11" s="193">
        <f t="shared" si="1"/>
        <v>0</v>
      </c>
      <c r="R11" s="193">
        <f t="shared" si="1"/>
        <v>0</v>
      </c>
      <c r="S11" s="193">
        <f t="shared" si="1"/>
        <v>0</v>
      </c>
      <c r="T11" s="193">
        <f t="shared" si="1"/>
        <v>0</v>
      </c>
      <c r="U11" s="193">
        <f t="shared" si="1"/>
        <v>0</v>
      </c>
      <c r="V11" s="193">
        <f t="shared" si="1"/>
        <v>0</v>
      </c>
      <c r="W11" s="193">
        <f t="shared" si="1"/>
        <v>0</v>
      </c>
      <c r="X11" s="193">
        <f t="shared" si="1"/>
        <v>0</v>
      </c>
      <c r="Y11" s="193">
        <f t="shared" si="1"/>
        <v>0</v>
      </c>
      <c r="Z11" s="193">
        <f t="shared" si="1"/>
        <v>0</v>
      </c>
      <c r="AA11" s="193">
        <f t="shared" si="1"/>
        <v>0</v>
      </c>
    </row>
    <row r="12" spans="2:27" x14ac:dyDescent="0.15">
      <c r="B12" s="1186">
        <f>B9+1</f>
        <v>6</v>
      </c>
      <c r="C12" s="180" t="s">
        <v>694</v>
      </c>
      <c r="D12" s="180"/>
      <c r="E12" s="185" t="s">
        <v>272</v>
      </c>
      <c r="F12" s="186" t="s">
        <v>689</v>
      </c>
      <c r="G12" s="283">
        <v>12</v>
      </c>
      <c r="H12" s="598"/>
      <c r="I12" s="598"/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598"/>
      <c r="U12" s="598"/>
      <c r="V12" s="598"/>
      <c r="W12" s="598"/>
      <c r="X12" s="598"/>
      <c r="Y12" s="598"/>
      <c r="Z12" s="598"/>
      <c r="AA12" s="598"/>
    </row>
    <row r="13" spans="2:27" x14ac:dyDescent="0.15">
      <c r="B13" s="1187"/>
      <c r="C13" s="180" t="s">
        <v>695</v>
      </c>
      <c r="D13" s="180"/>
      <c r="E13" s="181" t="s">
        <v>692</v>
      </c>
      <c r="F13" s="186" t="s">
        <v>690</v>
      </c>
      <c r="G13" s="283">
        <v>22</v>
      </c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</row>
    <row r="14" spans="2:27" x14ac:dyDescent="0.15">
      <c r="B14" s="1187"/>
      <c r="C14" s="180" t="s">
        <v>696</v>
      </c>
      <c r="D14" s="180"/>
      <c r="E14" s="181" t="s">
        <v>693</v>
      </c>
      <c r="F14" s="186" t="s">
        <v>691</v>
      </c>
      <c r="G14" s="283">
        <v>3</v>
      </c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ht="17" x14ac:dyDescent="0.15">
      <c r="B15" s="1187"/>
      <c r="C15" s="180" t="s">
        <v>371</v>
      </c>
      <c r="D15" s="180"/>
      <c r="E15" s="185" t="s">
        <v>355</v>
      </c>
      <c r="F15" s="186" t="s">
        <v>372</v>
      </c>
      <c r="G15" s="195">
        <f>SUM(H15:AA15)</f>
        <v>0</v>
      </c>
      <c r="H15" s="194">
        <f>H8*((H13*H12*H14)/($G$12*$G$13*$G$14))</f>
        <v>0</v>
      </c>
      <c r="I15" s="194">
        <f t="shared" ref="I15:AA15" si="2">I8*((I13*I12*I14)/($G$12*$G$13*$G$14))</f>
        <v>0</v>
      </c>
      <c r="J15" s="194">
        <f t="shared" si="2"/>
        <v>0</v>
      </c>
      <c r="K15" s="194">
        <f t="shared" si="2"/>
        <v>0</v>
      </c>
      <c r="L15" s="194">
        <f t="shared" si="2"/>
        <v>0</v>
      </c>
      <c r="M15" s="194">
        <f t="shared" si="2"/>
        <v>0</v>
      </c>
      <c r="N15" s="194">
        <f t="shared" si="2"/>
        <v>0</v>
      </c>
      <c r="O15" s="194">
        <f t="shared" si="2"/>
        <v>0</v>
      </c>
      <c r="P15" s="194">
        <f t="shared" si="2"/>
        <v>0</v>
      </c>
      <c r="Q15" s="194">
        <f t="shared" si="2"/>
        <v>0</v>
      </c>
      <c r="R15" s="194">
        <f t="shared" si="2"/>
        <v>0</v>
      </c>
      <c r="S15" s="194">
        <f t="shared" si="2"/>
        <v>0</v>
      </c>
      <c r="T15" s="194">
        <f t="shared" si="2"/>
        <v>0</v>
      </c>
      <c r="U15" s="194">
        <f t="shared" si="2"/>
        <v>0</v>
      </c>
      <c r="V15" s="194">
        <f t="shared" si="2"/>
        <v>0</v>
      </c>
      <c r="W15" s="194">
        <f t="shared" si="2"/>
        <v>0</v>
      </c>
      <c r="X15" s="194">
        <f t="shared" si="2"/>
        <v>0</v>
      </c>
      <c r="Y15" s="194">
        <f t="shared" si="2"/>
        <v>0</v>
      </c>
      <c r="Z15" s="194">
        <f t="shared" si="2"/>
        <v>0</v>
      </c>
      <c r="AA15" s="194">
        <f t="shared" si="2"/>
        <v>0</v>
      </c>
    </row>
    <row r="16" spans="2:27" ht="17" x14ac:dyDescent="0.15">
      <c r="B16" s="1188"/>
      <c r="C16" s="180" t="s">
        <v>373</v>
      </c>
      <c r="D16" s="180"/>
      <c r="E16" s="180"/>
      <c r="F16" s="186" t="s">
        <v>374</v>
      </c>
      <c r="G16" s="190" t="str">
        <f>IF(LARGE(H16:AA16,1)&gt;1,"ERRO","")</f>
        <v/>
      </c>
      <c r="H16" s="194">
        <f>IFERROR(H15/H8,0)</f>
        <v>0</v>
      </c>
      <c r="I16" s="194">
        <f t="shared" ref="I16:AA16" si="3">IFERROR(I15/I8,0)</f>
        <v>0</v>
      </c>
      <c r="J16" s="194">
        <f t="shared" si="3"/>
        <v>0</v>
      </c>
      <c r="K16" s="194">
        <f t="shared" si="3"/>
        <v>0</v>
      </c>
      <c r="L16" s="194">
        <f t="shared" si="3"/>
        <v>0</v>
      </c>
      <c r="M16" s="194">
        <f t="shared" si="3"/>
        <v>0</v>
      </c>
      <c r="N16" s="194">
        <f t="shared" si="3"/>
        <v>0</v>
      </c>
      <c r="O16" s="194">
        <f t="shared" si="3"/>
        <v>0</v>
      </c>
      <c r="P16" s="194">
        <f t="shared" si="3"/>
        <v>0</v>
      </c>
      <c r="Q16" s="194">
        <f t="shared" si="3"/>
        <v>0</v>
      </c>
      <c r="R16" s="194">
        <f t="shared" si="3"/>
        <v>0</v>
      </c>
      <c r="S16" s="194">
        <f t="shared" si="3"/>
        <v>0</v>
      </c>
      <c r="T16" s="194">
        <f t="shared" si="3"/>
        <v>0</v>
      </c>
      <c r="U16" s="194">
        <f t="shared" si="3"/>
        <v>0</v>
      </c>
      <c r="V16" s="194">
        <f t="shared" si="3"/>
        <v>0</v>
      </c>
      <c r="W16" s="194">
        <f t="shared" si="3"/>
        <v>0</v>
      </c>
      <c r="X16" s="194">
        <f t="shared" si="3"/>
        <v>0</v>
      </c>
      <c r="Y16" s="194">
        <f t="shared" si="3"/>
        <v>0</v>
      </c>
      <c r="Z16" s="194">
        <f t="shared" si="3"/>
        <v>0</v>
      </c>
      <c r="AA16" s="194">
        <f t="shared" si="3"/>
        <v>0</v>
      </c>
    </row>
    <row r="17" spans="2:27" ht="17" x14ac:dyDescent="0.15">
      <c r="B17" s="175">
        <f>B12+1</f>
        <v>7</v>
      </c>
      <c r="C17" s="180" t="s">
        <v>375</v>
      </c>
      <c r="D17" s="180"/>
      <c r="E17" s="185" t="s">
        <v>376</v>
      </c>
      <c r="F17" s="186" t="s">
        <v>377</v>
      </c>
      <c r="G17" s="195">
        <f>SUM(H17:AA17)</f>
        <v>0</v>
      </c>
      <c r="H17" s="193">
        <f>H8*H11*0.001</f>
        <v>0</v>
      </c>
      <c r="I17" s="193">
        <f t="shared" ref="I17:AA17" si="4">I8*I11*0.001</f>
        <v>0</v>
      </c>
      <c r="J17" s="193">
        <f t="shared" si="4"/>
        <v>0</v>
      </c>
      <c r="K17" s="193">
        <f t="shared" si="4"/>
        <v>0</v>
      </c>
      <c r="L17" s="193">
        <f t="shared" si="4"/>
        <v>0</v>
      </c>
      <c r="M17" s="193">
        <f t="shared" si="4"/>
        <v>0</v>
      </c>
      <c r="N17" s="193">
        <f t="shared" si="4"/>
        <v>0</v>
      </c>
      <c r="O17" s="193">
        <f t="shared" si="4"/>
        <v>0</v>
      </c>
      <c r="P17" s="193">
        <f t="shared" si="4"/>
        <v>0</v>
      </c>
      <c r="Q17" s="193">
        <f t="shared" si="4"/>
        <v>0</v>
      </c>
      <c r="R17" s="193">
        <f t="shared" si="4"/>
        <v>0</v>
      </c>
      <c r="S17" s="193">
        <f t="shared" si="4"/>
        <v>0</v>
      </c>
      <c r="T17" s="193">
        <f t="shared" si="4"/>
        <v>0</v>
      </c>
      <c r="U17" s="193">
        <f t="shared" si="4"/>
        <v>0</v>
      </c>
      <c r="V17" s="193">
        <f t="shared" si="4"/>
        <v>0</v>
      </c>
      <c r="W17" s="193">
        <f t="shared" si="4"/>
        <v>0</v>
      </c>
      <c r="X17" s="193">
        <f t="shared" si="4"/>
        <v>0</v>
      </c>
      <c r="Y17" s="193">
        <f t="shared" si="4"/>
        <v>0</v>
      </c>
      <c r="Z17" s="193">
        <f t="shared" si="4"/>
        <v>0</v>
      </c>
      <c r="AA17" s="193">
        <f t="shared" si="4"/>
        <v>0</v>
      </c>
    </row>
    <row r="18" spans="2:27" ht="17" x14ac:dyDescent="0.15">
      <c r="B18" s="175">
        <f>B17+1</f>
        <v>8</v>
      </c>
      <c r="C18" s="180" t="s">
        <v>378</v>
      </c>
      <c r="D18" s="180"/>
      <c r="E18" s="181" t="s">
        <v>362</v>
      </c>
      <c r="F18" s="186" t="s">
        <v>379</v>
      </c>
      <c r="G18" s="196">
        <f>SUM(H18:AA18)</f>
        <v>0</v>
      </c>
      <c r="H18" s="197">
        <f>H8*H16</f>
        <v>0</v>
      </c>
      <c r="I18" s="197">
        <f t="shared" ref="I18:AA18" si="5">I8*I16</f>
        <v>0</v>
      </c>
      <c r="J18" s="197">
        <f t="shared" si="5"/>
        <v>0</v>
      </c>
      <c r="K18" s="197">
        <f t="shared" si="5"/>
        <v>0</v>
      </c>
      <c r="L18" s="197">
        <f t="shared" si="5"/>
        <v>0</v>
      </c>
      <c r="M18" s="197">
        <f t="shared" si="5"/>
        <v>0</v>
      </c>
      <c r="N18" s="197">
        <f t="shared" si="5"/>
        <v>0</v>
      </c>
      <c r="O18" s="197">
        <f t="shared" si="5"/>
        <v>0</v>
      </c>
      <c r="P18" s="197">
        <f t="shared" si="5"/>
        <v>0</v>
      </c>
      <c r="Q18" s="197">
        <f t="shared" si="5"/>
        <v>0</v>
      </c>
      <c r="R18" s="197">
        <f t="shared" si="5"/>
        <v>0</v>
      </c>
      <c r="S18" s="197">
        <f t="shared" si="5"/>
        <v>0</v>
      </c>
      <c r="T18" s="197">
        <f t="shared" si="5"/>
        <v>0</v>
      </c>
      <c r="U18" s="197">
        <f t="shared" si="5"/>
        <v>0</v>
      </c>
      <c r="V18" s="197">
        <f t="shared" si="5"/>
        <v>0</v>
      </c>
      <c r="W18" s="197">
        <f t="shared" si="5"/>
        <v>0</v>
      </c>
      <c r="X18" s="197">
        <f t="shared" si="5"/>
        <v>0</v>
      </c>
      <c r="Y18" s="197">
        <f t="shared" si="5"/>
        <v>0</v>
      </c>
      <c r="Z18" s="197">
        <f t="shared" si="5"/>
        <v>0</v>
      </c>
      <c r="AA18" s="197">
        <f t="shared" si="5"/>
        <v>0</v>
      </c>
    </row>
    <row r="20" spans="2:27" x14ac:dyDescent="0.15">
      <c r="B20" s="1137" t="s">
        <v>849</v>
      </c>
      <c r="C20" s="1138"/>
      <c r="D20" s="1138"/>
      <c r="E20" s="1138"/>
      <c r="F20" s="1155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</row>
    <row r="21" spans="2:27" s="376" customFormat="1" x14ac:dyDescent="0.15">
      <c r="B21" s="175"/>
      <c r="C21" s="176"/>
      <c r="D21" s="176"/>
      <c r="E21" s="176"/>
      <c r="F21" s="177"/>
      <c r="G21" s="178" t="s">
        <v>31</v>
      </c>
      <c r="H21" s="179" t="s">
        <v>633</v>
      </c>
      <c r="I21" s="179" t="s">
        <v>634</v>
      </c>
      <c r="J21" s="179" t="s">
        <v>635</v>
      </c>
      <c r="K21" s="179" t="s">
        <v>636</v>
      </c>
      <c r="L21" s="179" t="s">
        <v>637</v>
      </c>
      <c r="M21" s="179" t="s">
        <v>638</v>
      </c>
      <c r="N21" s="179" t="s">
        <v>639</v>
      </c>
      <c r="O21" s="179" t="s">
        <v>640</v>
      </c>
      <c r="P21" s="179" t="s">
        <v>641</v>
      </c>
      <c r="Q21" s="179" t="s">
        <v>642</v>
      </c>
      <c r="R21" s="179" t="s">
        <v>643</v>
      </c>
      <c r="S21" s="179" t="s">
        <v>644</v>
      </c>
      <c r="T21" s="179" t="s">
        <v>645</v>
      </c>
      <c r="U21" s="179" t="s">
        <v>646</v>
      </c>
      <c r="V21" s="179" t="s">
        <v>647</v>
      </c>
      <c r="W21" s="179" t="s">
        <v>648</v>
      </c>
      <c r="X21" s="179" t="s">
        <v>649</v>
      </c>
      <c r="Y21" s="179" t="s">
        <v>650</v>
      </c>
      <c r="Z21" s="179" t="s">
        <v>651</v>
      </c>
      <c r="AA21" s="179" t="s">
        <v>652</v>
      </c>
    </row>
    <row r="22" spans="2:27" x14ac:dyDescent="0.15">
      <c r="B22" s="175">
        <f>B18+1</f>
        <v>9</v>
      </c>
      <c r="C22" s="180" t="s">
        <v>352</v>
      </c>
      <c r="D22" s="180"/>
      <c r="E22" s="181"/>
      <c r="F22" s="182"/>
      <c r="G22" s="183"/>
      <c r="H22" s="719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618"/>
      <c r="Z22" s="618"/>
      <c r="AA22" s="618"/>
    </row>
    <row r="23" spans="2:27" ht="17" x14ac:dyDescent="0.15">
      <c r="B23" s="175">
        <f>B22+1</f>
        <v>10</v>
      </c>
      <c r="C23" s="180" t="s">
        <v>653</v>
      </c>
      <c r="D23" s="180"/>
      <c r="E23" s="185" t="s">
        <v>355</v>
      </c>
      <c r="F23" s="186" t="s">
        <v>400</v>
      </c>
      <c r="G23" s="195">
        <f>SUM(H23:AA23)</f>
        <v>0</v>
      </c>
      <c r="H23" s="639"/>
      <c r="I23" s="639"/>
      <c r="J23" s="639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9"/>
      <c r="AA23" s="639"/>
    </row>
    <row r="24" spans="2:27" ht="17" x14ac:dyDescent="0.15">
      <c r="B24" s="175">
        <f>B23+1</f>
        <v>11</v>
      </c>
      <c r="C24" s="180" t="s">
        <v>16</v>
      </c>
      <c r="D24" s="180"/>
      <c r="E24" s="185"/>
      <c r="F24" s="186" t="s">
        <v>399</v>
      </c>
      <c r="G24" s="188">
        <f>SUM(H24:AA24)</f>
        <v>0</v>
      </c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8"/>
      <c r="V24" s="598"/>
      <c r="W24" s="598"/>
      <c r="X24" s="598"/>
      <c r="Y24" s="598"/>
      <c r="Z24" s="598"/>
      <c r="AA24" s="598"/>
    </row>
    <row r="25" spans="2:27" ht="17" x14ac:dyDescent="0.15">
      <c r="B25" s="233">
        <f>B24+1</f>
        <v>12</v>
      </c>
      <c r="C25" s="180" t="s">
        <v>361</v>
      </c>
      <c r="D25" s="180"/>
      <c r="E25" s="185" t="s">
        <v>362</v>
      </c>
      <c r="F25" s="186" t="s">
        <v>384</v>
      </c>
      <c r="G25" s="195">
        <f>SUM(H25:AA25)</f>
        <v>0</v>
      </c>
      <c r="H25" s="189">
        <f>H23*H24*0.001</f>
        <v>0</v>
      </c>
      <c r="I25" s="189">
        <f t="shared" ref="I25:AA25" si="6">I23*I24*0.001</f>
        <v>0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15">
      <c r="B26" s="1186">
        <f>B25+1</f>
        <v>13</v>
      </c>
      <c r="C26" s="180" t="s">
        <v>364</v>
      </c>
      <c r="D26" s="180"/>
      <c r="E26" s="185" t="s">
        <v>365</v>
      </c>
      <c r="F26" s="186"/>
      <c r="G26" s="190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</row>
    <row r="27" spans="2:27" x14ac:dyDescent="0.15">
      <c r="B27" s="1187"/>
      <c r="C27" s="191" t="s">
        <v>366</v>
      </c>
      <c r="D27" s="191"/>
      <c r="E27" s="192" t="s">
        <v>367</v>
      </c>
      <c r="F27" s="186"/>
      <c r="G27" s="190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597"/>
      <c r="X27" s="597"/>
      <c r="Y27" s="597"/>
      <c r="Z27" s="597"/>
      <c r="AA27" s="597"/>
    </row>
    <row r="28" spans="2:27" ht="17" x14ac:dyDescent="0.15">
      <c r="B28" s="1188"/>
      <c r="C28" s="180" t="s">
        <v>368</v>
      </c>
      <c r="D28" s="180"/>
      <c r="E28" s="185" t="s">
        <v>369</v>
      </c>
      <c r="F28" s="186" t="s">
        <v>385</v>
      </c>
      <c r="G28" s="190"/>
      <c r="H28" s="193">
        <f>H26*H27</f>
        <v>0</v>
      </c>
      <c r="I28" s="193">
        <f t="shared" ref="I28:AA28" si="7">I26*I27</f>
        <v>0</v>
      </c>
      <c r="J28" s="193">
        <f t="shared" si="7"/>
        <v>0</v>
      </c>
      <c r="K28" s="193">
        <f t="shared" si="7"/>
        <v>0</v>
      </c>
      <c r="L28" s="193">
        <f t="shared" si="7"/>
        <v>0</v>
      </c>
      <c r="M28" s="193">
        <f t="shared" si="7"/>
        <v>0</v>
      </c>
      <c r="N28" s="193">
        <f t="shared" si="7"/>
        <v>0</v>
      </c>
      <c r="O28" s="193">
        <f t="shared" si="7"/>
        <v>0</v>
      </c>
      <c r="P28" s="193">
        <f t="shared" si="7"/>
        <v>0</v>
      </c>
      <c r="Q28" s="193">
        <f t="shared" si="7"/>
        <v>0</v>
      </c>
      <c r="R28" s="193">
        <f t="shared" si="7"/>
        <v>0</v>
      </c>
      <c r="S28" s="193">
        <f t="shared" si="7"/>
        <v>0</v>
      </c>
      <c r="T28" s="193">
        <f t="shared" si="7"/>
        <v>0</v>
      </c>
      <c r="U28" s="193">
        <f t="shared" si="7"/>
        <v>0</v>
      </c>
      <c r="V28" s="193">
        <f t="shared" si="7"/>
        <v>0</v>
      </c>
      <c r="W28" s="193">
        <f t="shared" si="7"/>
        <v>0</v>
      </c>
      <c r="X28" s="193">
        <f t="shared" si="7"/>
        <v>0</v>
      </c>
      <c r="Y28" s="193">
        <f t="shared" si="7"/>
        <v>0</v>
      </c>
      <c r="Z28" s="193">
        <f t="shared" si="7"/>
        <v>0</v>
      </c>
      <c r="AA28" s="193">
        <f t="shared" si="7"/>
        <v>0</v>
      </c>
    </row>
    <row r="29" spans="2:27" x14ac:dyDescent="0.15">
      <c r="B29" s="1186">
        <f>B26+1</f>
        <v>14</v>
      </c>
      <c r="C29" s="180" t="s">
        <v>694</v>
      </c>
      <c r="D29" s="180"/>
      <c r="E29" s="185" t="s">
        <v>272</v>
      </c>
      <c r="F29" s="186" t="s">
        <v>689</v>
      </c>
      <c r="G29" s="283">
        <v>12</v>
      </c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</row>
    <row r="30" spans="2:27" x14ac:dyDescent="0.15">
      <c r="B30" s="1187"/>
      <c r="C30" s="180" t="s">
        <v>695</v>
      </c>
      <c r="D30" s="180"/>
      <c r="E30" s="181" t="s">
        <v>692</v>
      </c>
      <c r="F30" s="186" t="s">
        <v>690</v>
      </c>
      <c r="G30" s="283">
        <v>22</v>
      </c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</row>
    <row r="31" spans="2:27" x14ac:dyDescent="0.15">
      <c r="B31" s="1187"/>
      <c r="C31" s="180" t="s">
        <v>696</v>
      </c>
      <c r="D31" s="180"/>
      <c r="E31" s="181" t="s">
        <v>693</v>
      </c>
      <c r="F31" s="186" t="s">
        <v>691</v>
      </c>
      <c r="G31" s="283">
        <v>3</v>
      </c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</row>
    <row r="32" spans="2:27" ht="17" x14ac:dyDescent="0.15">
      <c r="B32" s="1187"/>
      <c r="C32" s="180" t="s">
        <v>371</v>
      </c>
      <c r="D32" s="180"/>
      <c r="E32" s="185" t="s">
        <v>355</v>
      </c>
      <c r="F32" s="186" t="s">
        <v>386</v>
      </c>
      <c r="G32" s="195">
        <f>SUM(H32:AA32)</f>
        <v>0</v>
      </c>
      <c r="H32" s="194">
        <f>H25*((H30*H29*H31)/($G$29*$G$30*$G$31))</f>
        <v>0</v>
      </c>
      <c r="I32" s="194">
        <f t="shared" ref="I32:AA32" si="8">I25*((I30*I29*I31)/($G$29*$G$30*$G$31))</f>
        <v>0</v>
      </c>
      <c r="J32" s="194">
        <f t="shared" si="8"/>
        <v>0</v>
      </c>
      <c r="K32" s="194">
        <f t="shared" si="8"/>
        <v>0</v>
      </c>
      <c r="L32" s="194">
        <f t="shared" si="8"/>
        <v>0</v>
      </c>
      <c r="M32" s="194">
        <f t="shared" si="8"/>
        <v>0</v>
      </c>
      <c r="N32" s="194">
        <f t="shared" si="8"/>
        <v>0</v>
      </c>
      <c r="O32" s="194">
        <f t="shared" si="8"/>
        <v>0</v>
      </c>
      <c r="P32" s="194">
        <f t="shared" si="8"/>
        <v>0</v>
      </c>
      <c r="Q32" s="194">
        <f t="shared" si="8"/>
        <v>0</v>
      </c>
      <c r="R32" s="194">
        <f t="shared" si="8"/>
        <v>0</v>
      </c>
      <c r="S32" s="194">
        <f t="shared" si="8"/>
        <v>0</v>
      </c>
      <c r="T32" s="194">
        <f t="shared" si="8"/>
        <v>0</v>
      </c>
      <c r="U32" s="194">
        <f t="shared" si="8"/>
        <v>0</v>
      </c>
      <c r="V32" s="194">
        <f t="shared" si="8"/>
        <v>0</v>
      </c>
      <c r="W32" s="194">
        <f t="shared" si="8"/>
        <v>0</v>
      </c>
      <c r="X32" s="194">
        <f t="shared" si="8"/>
        <v>0</v>
      </c>
      <c r="Y32" s="194">
        <f t="shared" si="8"/>
        <v>0</v>
      </c>
      <c r="Z32" s="194">
        <f t="shared" si="8"/>
        <v>0</v>
      </c>
      <c r="AA32" s="194">
        <f t="shared" si="8"/>
        <v>0</v>
      </c>
    </row>
    <row r="33" spans="2:27" ht="17" x14ac:dyDescent="0.15">
      <c r="B33" s="1188"/>
      <c r="C33" s="180" t="s">
        <v>373</v>
      </c>
      <c r="D33" s="180"/>
      <c r="E33" s="180"/>
      <c r="F33" s="186" t="s">
        <v>387</v>
      </c>
      <c r="G33" s="190" t="str">
        <f>IF(LARGE(H33:AA33,1)&gt;1,"ERRO","")</f>
        <v/>
      </c>
      <c r="H33" s="194">
        <f>IFERROR(H32/H25,0)</f>
        <v>0</v>
      </c>
      <c r="I33" s="194">
        <f t="shared" ref="I33:AA33" si="9">IFERROR(I32/I25,0)</f>
        <v>0</v>
      </c>
      <c r="J33" s="194">
        <f t="shared" si="9"/>
        <v>0</v>
      </c>
      <c r="K33" s="194">
        <f t="shared" si="9"/>
        <v>0</v>
      </c>
      <c r="L33" s="194">
        <f t="shared" si="9"/>
        <v>0</v>
      </c>
      <c r="M33" s="194">
        <f t="shared" si="9"/>
        <v>0</v>
      </c>
      <c r="N33" s="194">
        <f t="shared" si="9"/>
        <v>0</v>
      </c>
      <c r="O33" s="194">
        <f t="shared" si="9"/>
        <v>0</v>
      </c>
      <c r="P33" s="194">
        <f t="shared" si="9"/>
        <v>0</v>
      </c>
      <c r="Q33" s="194">
        <f t="shared" si="9"/>
        <v>0</v>
      </c>
      <c r="R33" s="194">
        <f t="shared" si="9"/>
        <v>0</v>
      </c>
      <c r="S33" s="194">
        <f t="shared" si="9"/>
        <v>0</v>
      </c>
      <c r="T33" s="194">
        <f t="shared" si="9"/>
        <v>0</v>
      </c>
      <c r="U33" s="194">
        <f t="shared" si="9"/>
        <v>0</v>
      </c>
      <c r="V33" s="194">
        <f t="shared" si="9"/>
        <v>0</v>
      </c>
      <c r="W33" s="194">
        <f t="shared" si="9"/>
        <v>0</v>
      </c>
      <c r="X33" s="194">
        <f t="shared" si="9"/>
        <v>0</v>
      </c>
      <c r="Y33" s="194">
        <f t="shared" si="9"/>
        <v>0</v>
      </c>
      <c r="Z33" s="194">
        <f t="shared" si="9"/>
        <v>0</v>
      </c>
      <c r="AA33" s="194">
        <f t="shared" si="9"/>
        <v>0</v>
      </c>
    </row>
    <row r="34" spans="2:27" ht="17" x14ac:dyDescent="0.15">
      <c r="B34" s="175">
        <f>B29+1</f>
        <v>15</v>
      </c>
      <c r="C34" s="180" t="s">
        <v>375</v>
      </c>
      <c r="D34" s="180"/>
      <c r="E34" s="185" t="s">
        <v>376</v>
      </c>
      <c r="F34" s="186" t="s">
        <v>388</v>
      </c>
      <c r="G34" s="195">
        <f>SUM(H34:AA34)</f>
        <v>0</v>
      </c>
      <c r="H34" s="193">
        <f>H25*H28*0.001</f>
        <v>0</v>
      </c>
      <c r="I34" s="193">
        <f t="shared" ref="I34:AA34" si="10">I25*I28*0.001</f>
        <v>0</v>
      </c>
      <c r="J34" s="193">
        <f t="shared" si="10"/>
        <v>0</v>
      </c>
      <c r="K34" s="193">
        <f t="shared" si="10"/>
        <v>0</v>
      </c>
      <c r="L34" s="193">
        <f t="shared" si="10"/>
        <v>0</v>
      </c>
      <c r="M34" s="193">
        <f t="shared" si="10"/>
        <v>0</v>
      </c>
      <c r="N34" s="193">
        <f t="shared" si="10"/>
        <v>0</v>
      </c>
      <c r="O34" s="193">
        <f t="shared" si="10"/>
        <v>0</v>
      </c>
      <c r="P34" s="193">
        <f t="shared" si="10"/>
        <v>0</v>
      </c>
      <c r="Q34" s="193">
        <f t="shared" si="10"/>
        <v>0</v>
      </c>
      <c r="R34" s="193">
        <f t="shared" si="10"/>
        <v>0</v>
      </c>
      <c r="S34" s="193">
        <f t="shared" si="10"/>
        <v>0</v>
      </c>
      <c r="T34" s="193">
        <f t="shared" si="10"/>
        <v>0</v>
      </c>
      <c r="U34" s="193">
        <f t="shared" si="10"/>
        <v>0</v>
      </c>
      <c r="V34" s="193">
        <f t="shared" si="10"/>
        <v>0</v>
      </c>
      <c r="W34" s="193">
        <f t="shared" si="10"/>
        <v>0</v>
      </c>
      <c r="X34" s="193">
        <f t="shared" si="10"/>
        <v>0</v>
      </c>
      <c r="Y34" s="193">
        <f t="shared" si="10"/>
        <v>0</v>
      </c>
      <c r="Z34" s="193">
        <f t="shared" si="10"/>
        <v>0</v>
      </c>
      <c r="AA34" s="193">
        <f t="shared" si="10"/>
        <v>0</v>
      </c>
    </row>
    <row r="35" spans="2:27" ht="17" x14ac:dyDescent="0.15">
      <c r="B35" s="175">
        <f>B34+1</f>
        <v>16</v>
      </c>
      <c r="C35" s="180" t="s">
        <v>378</v>
      </c>
      <c r="D35" s="180"/>
      <c r="E35" s="181" t="s">
        <v>362</v>
      </c>
      <c r="F35" s="186" t="s">
        <v>389</v>
      </c>
      <c r="G35" s="196">
        <f>SUM(H35:AA35)</f>
        <v>0</v>
      </c>
      <c r="H35" s="197">
        <f>H25*H33</f>
        <v>0</v>
      </c>
      <c r="I35" s="197">
        <f t="shared" ref="I35:AA35" si="11">I25*I33</f>
        <v>0</v>
      </c>
      <c r="J35" s="197">
        <f t="shared" si="11"/>
        <v>0</v>
      </c>
      <c r="K35" s="197">
        <f t="shared" si="11"/>
        <v>0</v>
      </c>
      <c r="L35" s="197">
        <f t="shared" si="11"/>
        <v>0</v>
      </c>
      <c r="M35" s="197">
        <f t="shared" si="11"/>
        <v>0</v>
      </c>
      <c r="N35" s="197">
        <f t="shared" si="11"/>
        <v>0</v>
      </c>
      <c r="O35" s="197">
        <f t="shared" si="11"/>
        <v>0</v>
      </c>
      <c r="P35" s="197">
        <f t="shared" si="11"/>
        <v>0</v>
      </c>
      <c r="Q35" s="197">
        <f t="shared" si="11"/>
        <v>0</v>
      </c>
      <c r="R35" s="197">
        <f t="shared" si="11"/>
        <v>0</v>
      </c>
      <c r="S35" s="197">
        <f t="shared" si="11"/>
        <v>0</v>
      </c>
      <c r="T35" s="197">
        <f t="shared" si="11"/>
        <v>0</v>
      </c>
      <c r="U35" s="197">
        <f t="shared" si="11"/>
        <v>0</v>
      </c>
      <c r="V35" s="197">
        <f t="shared" si="11"/>
        <v>0</v>
      </c>
      <c r="W35" s="197">
        <f t="shared" si="11"/>
        <v>0</v>
      </c>
      <c r="X35" s="197">
        <f t="shared" si="11"/>
        <v>0</v>
      </c>
      <c r="Y35" s="197">
        <f t="shared" si="11"/>
        <v>0</v>
      </c>
      <c r="Z35" s="197">
        <f t="shared" si="11"/>
        <v>0</v>
      </c>
      <c r="AA35" s="197">
        <f t="shared" si="11"/>
        <v>0</v>
      </c>
    </row>
    <row r="37" spans="2:27" x14ac:dyDescent="0.15">
      <c r="B37" s="1173" t="s">
        <v>850</v>
      </c>
      <c r="C37" s="1173"/>
      <c r="D37" s="1173"/>
      <c r="E37" s="1173"/>
      <c r="F37" s="1173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</row>
    <row r="38" spans="2:27" s="376" customFormat="1" x14ac:dyDescent="0.15">
      <c r="B38" s="175"/>
      <c r="C38" s="200"/>
      <c r="D38" s="200"/>
      <c r="E38" s="200"/>
      <c r="F38" s="198"/>
      <c r="G38" s="178" t="s">
        <v>31</v>
      </c>
      <c r="H38" s="179" t="s">
        <v>633</v>
      </c>
      <c r="I38" s="179" t="s">
        <v>634</v>
      </c>
      <c r="J38" s="179" t="s">
        <v>635</v>
      </c>
      <c r="K38" s="179" t="s">
        <v>636</v>
      </c>
      <c r="L38" s="179" t="s">
        <v>637</v>
      </c>
      <c r="M38" s="179" t="s">
        <v>638</v>
      </c>
      <c r="N38" s="179" t="s">
        <v>639</v>
      </c>
      <c r="O38" s="179" t="s">
        <v>640</v>
      </c>
      <c r="P38" s="179" t="s">
        <v>641</v>
      </c>
      <c r="Q38" s="179" t="s">
        <v>642</v>
      </c>
      <c r="R38" s="179" t="s">
        <v>643</v>
      </c>
      <c r="S38" s="179" t="s">
        <v>644</v>
      </c>
      <c r="T38" s="179" t="s">
        <v>645</v>
      </c>
      <c r="U38" s="179" t="s">
        <v>646</v>
      </c>
      <c r="V38" s="179" t="s">
        <v>647</v>
      </c>
      <c r="W38" s="179" t="s">
        <v>648</v>
      </c>
      <c r="X38" s="179" t="s">
        <v>649</v>
      </c>
      <c r="Y38" s="179" t="s">
        <v>650</v>
      </c>
      <c r="Z38" s="179" t="s">
        <v>651</v>
      </c>
      <c r="AA38" s="179" t="s">
        <v>652</v>
      </c>
    </row>
    <row r="39" spans="2:27" ht="17" x14ac:dyDescent="0.15">
      <c r="B39" s="175">
        <f>B35+1</f>
        <v>17</v>
      </c>
      <c r="C39" s="201" t="s">
        <v>211</v>
      </c>
      <c r="D39" s="201"/>
      <c r="E39" s="202" t="s">
        <v>362</v>
      </c>
      <c r="F39" s="186" t="s">
        <v>390</v>
      </c>
      <c r="G39" s="196">
        <f>SUM(H39:AA39)</f>
        <v>0</v>
      </c>
      <c r="H39" s="193">
        <f>H18-H35</f>
        <v>0</v>
      </c>
      <c r="I39" s="193">
        <f t="shared" ref="I39:AA39" si="12">I18-I35</f>
        <v>0</v>
      </c>
      <c r="J39" s="193">
        <f t="shared" si="12"/>
        <v>0</v>
      </c>
      <c r="K39" s="193">
        <f t="shared" si="12"/>
        <v>0</v>
      </c>
      <c r="L39" s="193">
        <f t="shared" si="12"/>
        <v>0</v>
      </c>
      <c r="M39" s="193">
        <f t="shared" si="12"/>
        <v>0</v>
      </c>
      <c r="N39" s="193">
        <f t="shared" si="12"/>
        <v>0</v>
      </c>
      <c r="O39" s="193">
        <f t="shared" si="12"/>
        <v>0</v>
      </c>
      <c r="P39" s="193">
        <f t="shared" si="12"/>
        <v>0</v>
      </c>
      <c r="Q39" s="193">
        <f t="shared" si="12"/>
        <v>0</v>
      </c>
      <c r="R39" s="193">
        <f t="shared" si="12"/>
        <v>0</v>
      </c>
      <c r="S39" s="193">
        <f t="shared" si="12"/>
        <v>0</v>
      </c>
      <c r="T39" s="193">
        <f t="shared" si="12"/>
        <v>0</v>
      </c>
      <c r="U39" s="193">
        <f t="shared" si="12"/>
        <v>0</v>
      </c>
      <c r="V39" s="193">
        <f t="shared" si="12"/>
        <v>0</v>
      </c>
      <c r="W39" s="193">
        <f t="shared" si="12"/>
        <v>0</v>
      </c>
      <c r="X39" s="193">
        <f t="shared" si="12"/>
        <v>0</v>
      </c>
      <c r="Y39" s="193">
        <f t="shared" si="12"/>
        <v>0</v>
      </c>
      <c r="Z39" s="193">
        <f t="shared" si="12"/>
        <v>0</v>
      </c>
      <c r="AA39" s="193">
        <f t="shared" si="12"/>
        <v>0</v>
      </c>
    </row>
    <row r="40" spans="2:27" ht="17" x14ac:dyDescent="0.15">
      <c r="B40" s="175">
        <f>B39+1</f>
        <v>18</v>
      </c>
      <c r="C40" s="203" t="s">
        <v>391</v>
      </c>
      <c r="D40" s="204">
        <f>Apoio!I36</f>
        <v>0</v>
      </c>
      <c r="E40" s="192" t="s">
        <v>3</v>
      </c>
      <c r="F40" s="186" t="s">
        <v>392</v>
      </c>
      <c r="G40" s="205">
        <f>IF(G18=0,0,G39/G18)</f>
        <v>0</v>
      </c>
      <c r="H40" s="206">
        <f>IFERROR(H39/H18,0)</f>
        <v>0</v>
      </c>
      <c r="I40" s="206">
        <f t="shared" ref="I40:AA40" si="13">IFERROR(I39/I18,0)</f>
        <v>0</v>
      </c>
      <c r="J40" s="206">
        <f t="shared" si="13"/>
        <v>0</v>
      </c>
      <c r="K40" s="206">
        <f t="shared" si="13"/>
        <v>0</v>
      </c>
      <c r="L40" s="206">
        <f t="shared" si="13"/>
        <v>0</v>
      </c>
      <c r="M40" s="206">
        <f t="shared" si="13"/>
        <v>0</v>
      </c>
      <c r="N40" s="206">
        <f t="shared" si="13"/>
        <v>0</v>
      </c>
      <c r="O40" s="206">
        <f t="shared" si="13"/>
        <v>0</v>
      </c>
      <c r="P40" s="206">
        <f t="shared" si="13"/>
        <v>0</v>
      </c>
      <c r="Q40" s="206">
        <f t="shared" si="13"/>
        <v>0</v>
      </c>
      <c r="R40" s="206">
        <f t="shared" si="13"/>
        <v>0</v>
      </c>
      <c r="S40" s="206">
        <f t="shared" si="13"/>
        <v>0</v>
      </c>
      <c r="T40" s="206">
        <f t="shared" si="13"/>
        <v>0</v>
      </c>
      <c r="U40" s="206">
        <f t="shared" si="13"/>
        <v>0</v>
      </c>
      <c r="V40" s="206">
        <f t="shared" si="13"/>
        <v>0</v>
      </c>
      <c r="W40" s="206">
        <f t="shared" si="13"/>
        <v>0</v>
      </c>
      <c r="X40" s="206">
        <f t="shared" si="13"/>
        <v>0</v>
      </c>
      <c r="Y40" s="206">
        <f t="shared" si="13"/>
        <v>0</v>
      </c>
      <c r="Z40" s="206">
        <f t="shared" si="13"/>
        <v>0</v>
      </c>
      <c r="AA40" s="206">
        <f t="shared" si="13"/>
        <v>0</v>
      </c>
    </row>
    <row r="41" spans="2:27" ht="17" x14ac:dyDescent="0.15">
      <c r="B41" s="175">
        <f>B40+1</f>
        <v>19</v>
      </c>
      <c r="C41" s="201" t="s">
        <v>210</v>
      </c>
      <c r="D41" s="201"/>
      <c r="E41" s="202" t="s">
        <v>376</v>
      </c>
      <c r="F41" s="186" t="s">
        <v>393</v>
      </c>
      <c r="G41" s="196">
        <f>SUM(H41:AA41)</f>
        <v>0</v>
      </c>
      <c r="H41" s="193">
        <f>H17-H34</f>
        <v>0</v>
      </c>
      <c r="I41" s="193">
        <f t="shared" ref="I41:AA41" si="14">I17-I34</f>
        <v>0</v>
      </c>
      <c r="J41" s="193">
        <f t="shared" si="14"/>
        <v>0</v>
      </c>
      <c r="K41" s="193">
        <f t="shared" si="14"/>
        <v>0</v>
      </c>
      <c r="L41" s="193">
        <f t="shared" si="14"/>
        <v>0</v>
      </c>
      <c r="M41" s="193">
        <f t="shared" si="14"/>
        <v>0</v>
      </c>
      <c r="N41" s="193">
        <f t="shared" si="14"/>
        <v>0</v>
      </c>
      <c r="O41" s="193">
        <f t="shared" si="14"/>
        <v>0</v>
      </c>
      <c r="P41" s="193">
        <f t="shared" si="14"/>
        <v>0</v>
      </c>
      <c r="Q41" s="193">
        <f t="shared" si="14"/>
        <v>0</v>
      </c>
      <c r="R41" s="193">
        <f t="shared" si="14"/>
        <v>0</v>
      </c>
      <c r="S41" s="193">
        <f t="shared" si="14"/>
        <v>0</v>
      </c>
      <c r="T41" s="193">
        <f t="shared" si="14"/>
        <v>0</v>
      </c>
      <c r="U41" s="193">
        <f t="shared" si="14"/>
        <v>0</v>
      </c>
      <c r="V41" s="193">
        <f t="shared" si="14"/>
        <v>0</v>
      </c>
      <c r="W41" s="193">
        <f t="shared" si="14"/>
        <v>0</v>
      </c>
      <c r="X41" s="193">
        <f t="shared" si="14"/>
        <v>0</v>
      </c>
      <c r="Y41" s="193">
        <f t="shared" si="14"/>
        <v>0</v>
      </c>
      <c r="Z41" s="193">
        <f t="shared" si="14"/>
        <v>0</v>
      </c>
      <c r="AA41" s="193">
        <f t="shared" si="14"/>
        <v>0</v>
      </c>
    </row>
    <row r="42" spans="2:27" ht="17" x14ac:dyDescent="0.15">
      <c r="B42" s="175">
        <f>B41+1</f>
        <v>20</v>
      </c>
      <c r="C42" s="203" t="s">
        <v>394</v>
      </c>
      <c r="D42" s="204">
        <f>Apoio!I35</f>
        <v>0</v>
      </c>
      <c r="E42" s="192" t="s">
        <v>3</v>
      </c>
      <c r="F42" s="186" t="s">
        <v>395</v>
      </c>
      <c r="G42" s="205">
        <f>IF(G17=0,0,G41/G17)</f>
        <v>0</v>
      </c>
      <c r="H42" s="206">
        <f>IFERROR(H41/H17,0)</f>
        <v>0</v>
      </c>
      <c r="I42" s="206">
        <f t="shared" ref="I42:AA42" si="15">IFERROR(I41/I17,0)</f>
        <v>0</v>
      </c>
      <c r="J42" s="206">
        <f t="shared" si="15"/>
        <v>0</v>
      </c>
      <c r="K42" s="206">
        <f t="shared" si="15"/>
        <v>0</v>
      </c>
      <c r="L42" s="206">
        <f t="shared" si="15"/>
        <v>0</v>
      </c>
      <c r="M42" s="206">
        <f t="shared" si="15"/>
        <v>0</v>
      </c>
      <c r="N42" s="206">
        <f t="shared" si="15"/>
        <v>0</v>
      </c>
      <c r="O42" s="206">
        <f t="shared" si="15"/>
        <v>0</v>
      </c>
      <c r="P42" s="206">
        <f t="shared" si="15"/>
        <v>0</v>
      </c>
      <c r="Q42" s="206">
        <f t="shared" si="15"/>
        <v>0</v>
      </c>
      <c r="R42" s="206">
        <f t="shared" si="15"/>
        <v>0</v>
      </c>
      <c r="S42" s="206">
        <f t="shared" si="15"/>
        <v>0</v>
      </c>
      <c r="T42" s="206">
        <f t="shared" si="15"/>
        <v>0</v>
      </c>
      <c r="U42" s="206">
        <f t="shared" si="15"/>
        <v>0</v>
      </c>
      <c r="V42" s="206">
        <f t="shared" si="15"/>
        <v>0</v>
      </c>
      <c r="W42" s="206">
        <f t="shared" si="15"/>
        <v>0</v>
      </c>
      <c r="X42" s="206">
        <f t="shared" si="15"/>
        <v>0</v>
      </c>
      <c r="Y42" s="206">
        <f t="shared" si="15"/>
        <v>0</v>
      </c>
      <c r="Z42" s="206">
        <f t="shared" si="15"/>
        <v>0</v>
      </c>
      <c r="AA42" s="206">
        <f t="shared" si="15"/>
        <v>0</v>
      </c>
    </row>
    <row r="43" spans="2:27" ht="17" x14ac:dyDescent="0.15">
      <c r="B43" s="207"/>
      <c r="C43" s="208" t="str">
        <f>CONCATENATE("Benefício anualizado outros: ",E2)</f>
        <v>Benefício anualizado outros: -</v>
      </c>
      <c r="D43" s="208"/>
      <c r="E43" s="209" t="s">
        <v>2</v>
      </c>
      <c r="F43" s="210" t="s">
        <v>654</v>
      </c>
      <c r="G43" s="211">
        <f>SUM(H43:AA43)</f>
        <v>0</v>
      </c>
      <c r="H43" s="212">
        <f>H39*$D$40+H41*$D$42</f>
        <v>0</v>
      </c>
      <c r="I43" s="212">
        <f t="shared" ref="I43:AA43" si="16">I39*$D$40+I41*$D$42</f>
        <v>0</v>
      </c>
      <c r="J43" s="212">
        <f t="shared" si="16"/>
        <v>0</v>
      </c>
      <c r="K43" s="212">
        <f t="shared" si="16"/>
        <v>0</v>
      </c>
      <c r="L43" s="212">
        <f t="shared" si="16"/>
        <v>0</v>
      </c>
      <c r="M43" s="212">
        <f t="shared" si="16"/>
        <v>0</v>
      </c>
      <c r="N43" s="212">
        <f t="shared" si="16"/>
        <v>0</v>
      </c>
      <c r="O43" s="212">
        <f t="shared" si="16"/>
        <v>0</v>
      </c>
      <c r="P43" s="212">
        <f t="shared" si="16"/>
        <v>0</v>
      </c>
      <c r="Q43" s="212">
        <f t="shared" si="16"/>
        <v>0</v>
      </c>
      <c r="R43" s="212">
        <f t="shared" si="16"/>
        <v>0</v>
      </c>
      <c r="S43" s="212">
        <f t="shared" si="16"/>
        <v>0</v>
      </c>
      <c r="T43" s="212">
        <f t="shared" si="16"/>
        <v>0</v>
      </c>
      <c r="U43" s="212">
        <f t="shared" si="16"/>
        <v>0</v>
      </c>
      <c r="V43" s="212">
        <f t="shared" si="16"/>
        <v>0</v>
      </c>
      <c r="W43" s="212">
        <f t="shared" si="16"/>
        <v>0</v>
      </c>
      <c r="X43" s="212">
        <f t="shared" si="16"/>
        <v>0</v>
      </c>
      <c r="Y43" s="212">
        <f t="shared" si="16"/>
        <v>0</v>
      </c>
      <c r="Z43" s="212">
        <f t="shared" si="16"/>
        <v>0</v>
      </c>
      <c r="AA43" s="212">
        <f t="shared" si="16"/>
        <v>0</v>
      </c>
    </row>
    <row r="45" spans="2:27" ht="17" x14ac:dyDescent="0.25">
      <c r="D45" s="169" t="s">
        <v>839</v>
      </c>
      <c r="E45" s="1193" t="str">
        <f>E2</f>
        <v>-</v>
      </c>
      <c r="F45" s="1193"/>
      <c r="G45" s="170">
        <f>IFERROR(OutrosCusto!U57/OutrosBenef1!G43,0)</f>
        <v>0</v>
      </c>
    </row>
    <row r="46" spans="2:27" ht="17" x14ac:dyDescent="0.25">
      <c r="D46" s="169" t="s">
        <v>840</v>
      </c>
      <c r="E46" s="1193" t="str">
        <f>E2</f>
        <v>-</v>
      </c>
      <c r="F46" s="1193"/>
      <c r="G46" s="170">
        <f>IFERROR(OutrosCusto!S57/OutrosBenef1!G43,0)</f>
        <v>0</v>
      </c>
    </row>
    <row r="48" spans="2:27" x14ac:dyDescent="0.15">
      <c r="H48" s="379"/>
      <c r="I48" s="379"/>
    </row>
    <row r="49" spans="2:57" x14ac:dyDescent="0.15">
      <c r="B49" s="1124" t="s">
        <v>769</v>
      </c>
      <c r="C49" s="1124"/>
      <c r="D49" s="1124"/>
      <c r="E49" s="1124"/>
      <c r="F49" s="1124"/>
      <c r="G49" s="213"/>
      <c r="H49" s="214"/>
      <c r="I49" s="214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</row>
    <row r="50" spans="2:57" x14ac:dyDescent="0.15">
      <c r="B50" s="215"/>
      <c r="C50" s="216"/>
      <c r="D50" s="217"/>
      <c r="E50" s="218"/>
      <c r="F50" s="219"/>
      <c r="G50" s="220" t="s">
        <v>31</v>
      </c>
      <c r="H50" s="221" t="s">
        <v>633</v>
      </c>
      <c r="I50" s="221" t="s">
        <v>634</v>
      </c>
      <c r="J50" s="221" t="s">
        <v>635</v>
      </c>
      <c r="K50" s="221" t="s">
        <v>636</v>
      </c>
      <c r="L50" s="221" t="s">
        <v>637</v>
      </c>
      <c r="M50" s="221" t="s">
        <v>638</v>
      </c>
      <c r="N50" s="221" t="s">
        <v>639</v>
      </c>
      <c r="O50" s="221" t="s">
        <v>640</v>
      </c>
      <c r="P50" s="221" t="s">
        <v>641</v>
      </c>
      <c r="Q50" s="221" t="s">
        <v>642</v>
      </c>
      <c r="R50" s="221" t="s">
        <v>643</v>
      </c>
      <c r="S50" s="221" t="s">
        <v>644</v>
      </c>
      <c r="T50" s="221" t="s">
        <v>645</v>
      </c>
      <c r="U50" s="221" t="s">
        <v>646</v>
      </c>
      <c r="V50" s="221" t="s">
        <v>647</v>
      </c>
      <c r="W50" s="221" t="s">
        <v>648</v>
      </c>
      <c r="X50" s="221" t="s">
        <v>649</v>
      </c>
      <c r="Y50" s="221" t="s">
        <v>650</v>
      </c>
      <c r="Z50" s="221" t="s">
        <v>651</v>
      </c>
      <c r="AA50" s="221" t="s">
        <v>652</v>
      </c>
    </row>
    <row r="51" spans="2:57" x14ac:dyDescent="0.15">
      <c r="B51" s="215">
        <f>B42+1</f>
        <v>21</v>
      </c>
      <c r="C51" s="222" t="s">
        <v>364</v>
      </c>
      <c r="D51" s="222"/>
      <c r="E51" s="223" t="s">
        <v>365</v>
      </c>
      <c r="F51" s="224"/>
      <c r="G51" s="225"/>
      <c r="H51" s="226">
        <f>H26</f>
        <v>0</v>
      </c>
      <c r="I51" s="226">
        <f t="shared" ref="I51:AA51" si="17">I26</f>
        <v>0</v>
      </c>
      <c r="J51" s="226">
        <f t="shared" si="17"/>
        <v>0</v>
      </c>
      <c r="K51" s="226">
        <f t="shared" si="17"/>
        <v>0</v>
      </c>
      <c r="L51" s="226">
        <f t="shared" si="17"/>
        <v>0</v>
      </c>
      <c r="M51" s="226">
        <f t="shared" si="17"/>
        <v>0</v>
      </c>
      <c r="N51" s="226">
        <f t="shared" si="17"/>
        <v>0</v>
      </c>
      <c r="O51" s="226">
        <f t="shared" si="17"/>
        <v>0</v>
      </c>
      <c r="P51" s="226">
        <f t="shared" si="17"/>
        <v>0</v>
      </c>
      <c r="Q51" s="226">
        <f t="shared" si="17"/>
        <v>0</v>
      </c>
      <c r="R51" s="226">
        <f t="shared" si="17"/>
        <v>0</v>
      </c>
      <c r="S51" s="226">
        <f t="shared" si="17"/>
        <v>0</v>
      </c>
      <c r="T51" s="226">
        <f t="shared" si="17"/>
        <v>0</v>
      </c>
      <c r="U51" s="226">
        <f t="shared" si="17"/>
        <v>0</v>
      </c>
      <c r="V51" s="226">
        <f t="shared" si="17"/>
        <v>0</v>
      </c>
      <c r="W51" s="226">
        <f t="shared" si="17"/>
        <v>0</v>
      </c>
      <c r="X51" s="226">
        <f t="shared" si="17"/>
        <v>0</v>
      </c>
      <c r="Y51" s="226">
        <f t="shared" si="17"/>
        <v>0</v>
      </c>
      <c r="Z51" s="226">
        <f t="shared" si="17"/>
        <v>0</v>
      </c>
      <c r="AA51" s="226">
        <f t="shared" si="17"/>
        <v>0</v>
      </c>
    </row>
    <row r="52" spans="2:57" x14ac:dyDescent="0.15">
      <c r="B52" s="215">
        <f>B51+1</f>
        <v>22</v>
      </c>
      <c r="C52" s="222" t="s">
        <v>401</v>
      </c>
      <c r="D52" s="222"/>
      <c r="E52" s="227">
        <v>22</v>
      </c>
      <c r="F52" s="228"/>
      <c r="G52" s="225"/>
      <c r="H52" s="226">
        <f>H30</f>
        <v>0</v>
      </c>
      <c r="I52" s="226">
        <f t="shared" ref="I52:AA52" si="18">I30</f>
        <v>0</v>
      </c>
      <c r="J52" s="226">
        <f t="shared" si="18"/>
        <v>0</v>
      </c>
      <c r="K52" s="226">
        <f t="shared" si="18"/>
        <v>0</v>
      </c>
      <c r="L52" s="226">
        <f t="shared" si="18"/>
        <v>0</v>
      </c>
      <c r="M52" s="226">
        <f t="shared" si="18"/>
        <v>0</v>
      </c>
      <c r="N52" s="226">
        <f t="shared" si="18"/>
        <v>0</v>
      </c>
      <c r="O52" s="226">
        <f t="shared" si="18"/>
        <v>0</v>
      </c>
      <c r="P52" s="226">
        <f t="shared" si="18"/>
        <v>0</v>
      </c>
      <c r="Q52" s="226">
        <f t="shared" si="18"/>
        <v>0</v>
      </c>
      <c r="R52" s="226">
        <f t="shared" si="18"/>
        <v>0</v>
      </c>
      <c r="S52" s="226">
        <f t="shared" si="18"/>
        <v>0</v>
      </c>
      <c r="T52" s="226">
        <f t="shared" si="18"/>
        <v>0</v>
      </c>
      <c r="U52" s="226">
        <f t="shared" si="18"/>
        <v>0</v>
      </c>
      <c r="V52" s="226">
        <f t="shared" si="18"/>
        <v>0</v>
      </c>
      <c r="W52" s="226">
        <f t="shared" si="18"/>
        <v>0</v>
      </c>
      <c r="X52" s="226">
        <f t="shared" si="18"/>
        <v>0</v>
      </c>
      <c r="Y52" s="226">
        <f t="shared" si="18"/>
        <v>0</v>
      </c>
      <c r="Z52" s="226">
        <f t="shared" si="18"/>
        <v>0</v>
      </c>
      <c r="AA52" s="226">
        <f t="shared" si="18"/>
        <v>0</v>
      </c>
    </row>
    <row r="53" spans="2:57" x14ac:dyDescent="0.15">
      <c r="B53" s="215">
        <f t="shared" ref="B53:B62" si="19">B52+1</f>
        <v>23</v>
      </c>
      <c r="C53" s="222" t="s">
        <v>402</v>
      </c>
      <c r="D53" s="222"/>
      <c r="E53" s="227">
        <v>3</v>
      </c>
      <c r="F53" s="228"/>
      <c r="G53" s="225"/>
      <c r="H53" s="226">
        <f>H31</f>
        <v>0</v>
      </c>
      <c r="I53" s="226">
        <f t="shared" ref="I53:AA53" si="20">I31</f>
        <v>0</v>
      </c>
      <c r="J53" s="226">
        <f t="shared" si="20"/>
        <v>0</v>
      </c>
      <c r="K53" s="226">
        <f t="shared" si="20"/>
        <v>0</v>
      </c>
      <c r="L53" s="226">
        <f t="shared" si="20"/>
        <v>0</v>
      </c>
      <c r="M53" s="226">
        <f t="shared" si="20"/>
        <v>0</v>
      </c>
      <c r="N53" s="226">
        <f t="shared" si="20"/>
        <v>0</v>
      </c>
      <c r="O53" s="226">
        <f t="shared" si="20"/>
        <v>0</v>
      </c>
      <c r="P53" s="226">
        <f t="shared" si="20"/>
        <v>0</v>
      </c>
      <c r="Q53" s="226">
        <f t="shared" si="20"/>
        <v>0</v>
      </c>
      <c r="R53" s="226">
        <f t="shared" si="20"/>
        <v>0</v>
      </c>
      <c r="S53" s="226">
        <f t="shared" si="20"/>
        <v>0</v>
      </c>
      <c r="T53" s="226">
        <f t="shared" si="20"/>
        <v>0</v>
      </c>
      <c r="U53" s="226">
        <f t="shared" si="20"/>
        <v>0</v>
      </c>
      <c r="V53" s="226">
        <f t="shared" si="20"/>
        <v>0</v>
      </c>
      <c r="W53" s="226">
        <f t="shared" si="20"/>
        <v>0</v>
      </c>
      <c r="X53" s="226">
        <f t="shared" si="20"/>
        <v>0</v>
      </c>
      <c r="Y53" s="226">
        <f t="shared" si="20"/>
        <v>0</v>
      </c>
      <c r="Z53" s="226">
        <f t="shared" si="20"/>
        <v>0</v>
      </c>
      <c r="AA53" s="226">
        <f t="shared" si="20"/>
        <v>0</v>
      </c>
    </row>
    <row r="54" spans="2:57" x14ac:dyDescent="0.15">
      <c r="B54" s="215">
        <f t="shared" si="19"/>
        <v>24</v>
      </c>
      <c r="C54" s="222" t="s">
        <v>403</v>
      </c>
      <c r="D54" s="222"/>
      <c r="E54" s="223" t="s">
        <v>3</v>
      </c>
      <c r="F54" s="224"/>
      <c r="G54" s="229"/>
      <c r="H54" s="230">
        <f>H52/30</f>
        <v>0</v>
      </c>
      <c r="I54" s="230">
        <f t="shared" ref="I54:AA54" si="21">I52/30</f>
        <v>0</v>
      </c>
      <c r="J54" s="230">
        <f t="shared" si="21"/>
        <v>0</v>
      </c>
      <c r="K54" s="230">
        <f t="shared" si="21"/>
        <v>0</v>
      </c>
      <c r="L54" s="230">
        <f t="shared" si="21"/>
        <v>0</v>
      </c>
      <c r="M54" s="230">
        <f t="shared" si="21"/>
        <v>0</v>
      </c>
      <c r="N54" s="230">
        <f t="shared" si="21"/>
        <v>0</v>
      </c>
      <c r="O54" s="230">
        <f t="shared" si="21"/>
        <v>0</v>
      </c>
      <c r="P54" s="230">
        <f t="shared" si="21"/>
        <v>0</v>
      </c>
      <c r="Q54" s="230">
        <f t="shared" si="21"/>
        <v>0</v>
      </c>
      <c r="R54" s="230">
        <f t="shared" si="21"/>
        <v>0</v>
      </c>
      <c r="S54" s="230">
        <f t="shared" si="21"/>
        <v>0</v>
      </c>
      <c r="T54" s="230">
        <f t="shared" si="21"/>
        <v>0</v>
      </c>
      <c r="U54" s="230">
        <f t="shared" si="21"/>
        <v>0</v>
      </c>
      <c r="V54" s="230">
        <f t="shared" si="21"/>
        <v>0</v>
      </c>
      <c r="W54" s="230">
        <f t="shared" si="21"/>
        <v>0</v>
      </c>
      <c r="X54" s="230">
        <f t="shared" si="21"/>
        <v>0</v>
      </c>
      <c r="Y54" s="230">
        <f t="shared" si="21"/>
        <v>0</v>
      </c>
      <c r="Z54" s="230">
        <f t="shared" si="21"/>
        <v>0</v>
      </c>
      <c r="AA54" s="230">
        <f t="shared" si="21"/>
        <v>0</v>
      </c>
    </row>
    <row r="55" spans="2:57" x14ac:dyDescent="0.15">
      <c r="B55" s="215">
        <f t="shared" si="19"/>
        <v>25</v>
      </c>
      <c r="C55" s="222" t="s">
        <v>404</v>
      </c>
      <c r="D55" s="222"/>
      <c r="E55" s="223" t="s">
        <v>3</v>
      </c>
      <c r="F55" s="224"/>
      <c r="G55" s="229"/>
      <c r="H55" s="230">
        <f>IFERROR(H53/H51,0)</f>
        <v>0</v>
      </c>
      <c r="I55" s="230">
        <f t="shared" ref="I55:AA55" si="22">IFERROR(I53/I51,0)</f>
        <v>0</v>
      </c>
      <c r="J55" s="230">
        <f t="shared" si="22"/>
        <v>0</v>
      </c>
      <c r="K55" s="230">
        <f t="shared" si="22"/>
        <v>0</v>
      </c>
      <c r="L55" s="230">
        <f t="shared" si="22"/>
        <v>0</v>
      </c>
      <c r="M55" s="230">
        <f t="shared" si="22"/>
        <v>0</v>
      </c>
      <c r="N55" s="230">
        <f t="shared" si="22"/>
        <v>0</v>
      </c>
      <c r="O55" s="230">
        <f t="shared" si="22"/>
        <v>0</v>
      </c>
      <c r="P55" s="230">
        <f t="shared" si="22"/>
        <v>0</v>
      </c>
      <c r="Q55" s="230">
        <f t="shared" si="22"/>
        <v>0</v>
      </c>
      <c r="R55" s="230">
        <f t="shared" si="22"/>
        <v>0</v>
      </c>
      <c r="S55" s="230">
        <f t="shared" si="22"/>
        <v>0</v>
      </c>
      <c r="T55" s="230">
        <f t="shared" si="22"/>
        <v>0</v>
      </c>
      <c r="U55" s="230">
        <f t="shared" si="22"/>
        <v>0</v>
      </c>
      <c r="V55" s="230">
        <f t="shared" si="22"/>
        <v>0</v>
      </c>
      <c r="W55" s="230">
        <f t="shared" si="22"/>
        <v>0</v>
      </c>
      <c r="X55" s="230">
        <f t="shared" si="22"/>
        <v>0</v>
      </c>
      <c r="Y55" s="230">
        <f t="shared" si="22"/>
        <v>0</v>
      </c>
      <c r="Z55" s="230">
        <f t="shared" si="22"/>
        <v>0</v>
      </c>
      <c r="AA55" s="230">
        <f t="shared" si="22"/>
        <v>0</v>
      </c>
    </row>
    <row r="56" spans="2:57" x14ac:dyDescent="0.15">
      <c r="B56" s="215">
        <f t="shared" si="19"/>
        <v>26</v>
      </c>
      <c r="C56" s="222" t="s">
        <v>405</v>
      </c>
      <c r="D56" s="222"/>
      <c r="E56" s="223" t="s">
        <v>3</v>
      </c>
      <c r="F56" s="224"/>
      <c r="G56" s="229"/>
      <c r="H56" s="230">
        <f>H54*H55</f>
        <v>0</v>
      </c>
      <c r="I56" s="230">
        <f t="shared" ref="I56:AA56" si="23">I54*I55</f>
        <v>0</v>
      </c>
      <c r="J56" s="230">
        <f t="shared" si="23"/>
        <v>0</v>
      </c>
      <c r="K56" s="230">
        <f t="shared" si="23"/>
        <v>0</v>
      </c>
      <c r="L56" s="230">
        <f t="shared" si="23"/>
        <v>0</v>
      </c>
      <c r="M56" s="230">
        <f t="shared" si="23"/>
        <v>0</v>
      </c>
      <c r="N56" s="230">
        <f t="shared" si="23"/>
        <v>0</v>
      </c>
      <c r="O56" s="230">
        <f t="shared" si="23"/>
        <v>0</v>
      </c>
      <c r="P56" s="230">
        <f t="shared" si="23"/>
        <v>0</v>
      </c>
      <c r="Q56" s="230">
        <f t="shared" si="23"/>
        <v>0</v>
      </c>
      <c r="R56" s="230">
        <f t="shared" si="23"/>
        <v>0</v>
      </c>
      <c r="S56" s="230">
        <f t="shared" si="23"/>
        <v>0</v>
      </c>
      <c r="T56" s="230">
        <f t="shared" si="23"/>
        <v>0</v>
      </c>
      <c r="U56" s="230">
        <f t="shared" si="23"/>
        <v>0</v>
      </c>
      <c r="V56" s="230">
        <f t="shared" si="23"/>
        <v>0</v>
      </c>
      <c r="W56" s="230">
        <f t="shared" si="23"/>
        <v>0</v>
      </c>
      <c r="X56" s="230">
        <f t="shared" si="23"/>
        <v>0</v>
      </c>
      <c r="Y56" s="230">
        <f t="shared" si="23"/>
        <v>0</v>
      </c>
      <c r="Z56" s="230">
        <f t="shared" si="23"/>
        <v>0</v>
      </c>
      <c r="AA56" s="230">
        <f t="shared" si="23"/>
        <v>0</v>
      </c>
    </row>
    <row r="57" spans="2:57" x14ac:dyDescent="0.15">
      <c r="B57" s="215">
        <f t="shared" si="19"/>
        <v>27</v>
      </c>
      <c r="C57" s="222" t="s">
        <v>406</v>
      </c>
      <c r="D57" s="222"/>
      <c r="E57" s="223" t="s">
        <v>709</v>
      </c>
      <c r="F57" s="224"/>
      <c r="G57" s="231">
        <f t="shared" ref="G57:G62" si="24">ROUND(SUM(H57:BE57),2)</f>
        <v>0</v>
      </c>
      <c r="H57" s="232">
        <f>H41/12</f>
        <v>0</v>
      </c>
      <c r="I57" s="232">
        <f t="shared" ref="I57:AA57" si="25">I41/12</f>
        <v>0</v>
      </c>
      <c r="J57" s="232">
        <f t="shared" si="25"/>
        <v>0</v>
      </c>
      <c r="K57" s="232">
        <f t="shared" si="25"/>
        <v>0</v>
      </c>
      <c r="L57" s="232">
        <f t="shared" si="25"/>
        <v>0</v>
      </c>
      <c r="M57" s="232">
        <f t="shared" si="25"/>
        <v>0</v>
      </c>
      <c r="N57" s="232">
        <f t="shared" si="25"/>
        <v>0</v>
      </c>
      <c r="O57" s="232">
        <f t="shared" si="25"/>
        <v>0</v>
      </c>
      <c r="P57" s="232">
        <f t="shared" si="25"/>
        <v>0</v>
      </c>
      <c r="Q57" s="232">
        <f t="shared" si="25"/>
        <v>0</v>
      </c>
      <c r="R57" s="232">
        <f t="shared" si="25"/>
        <v>0</v>
      </c>
      <c r="S57" s="232">
        <f t="shared" si="25"/>
        <v>0</v>
      </c>
      <c r="T57" s="232">
        <f t="shared" si="25"/>
        <v>0</v>
      </c>
      <c r="U57" s="232">
        <f t="shared" si="25"/>
        <v>0</v>
      </c>
      <c r="V57" s="232">
        <f t="shared" si="25"/>
        <v>0</v>
      </c>
      <c r="W57" s="232">
        <f t="shared" si="25"/>
        <v>0</v>
      </c>
      <c r="X57" s="232">
        <f t="shared" si="25"/>
        <v>0</v>
      </c>
      <c r="Y57" s="232">
        <f t="shared" si="25"/>
        <v>0</v>
      </c>
      <c r="Z57" s="232">
        <f t="shared" si="25"/>
        <v>0</v>
      </c>
      <c r="AA57" s="232">
        <f t="shared" si="25"/>
        <v>0</v>
      </c>
    </row>
    <row r="58" spans="2:57" x14ac:dyDescent="0.15">
      <c r="B58" s="215">
        <f t="shared" si="19"/>
        <v>28</v>
      </c>
      <c r="C58" s="222" t="s">
        <v>407</v>
      </c>
      <c r="D58" s="222"/>
      <c r="E58" s="223" t="s">
        <v>709</v>
      </c>
      <c r="F58" s="224"/>
      <c r="G58" s="231">
        <f t="shared" si="24"/>
        <v>0</v>
      </c>
      <c r="H58" s="232">
        <f>H57*H56</f>
        <v>0</v>
      </c>
      <c r="I58" s="232">
        <f t="shared" ref="I58:AA58" si="26">I57*I56</f>
        <v>0</v>
      </c>
      <c r="J58" s="232">
        <f t="shared" si="26"/>
        <v>0</v>
      </c>
      <c r="K58" s="232">
        <f t="shared" si="26"/>
        <v>0</v>
      </c>
      <c r="L58" s="232">
        <f t="shared" si="26"/>
        <v>0</v>
      </c>
      <c r="M58" s="232">
        <f t="shared" si="26"/>
        <v>0</v>
      </c>
      <c r="N58" s="232">
        <f t="shared" si="26"/>
        <v>0</v>
      </c>
      <c r="O58" s="232">
        <f t="shared" si="26"/>
        <v>0</v>
      </c>
      <c r="P58" s="232">
        <f t="shared" si="26"/>
        <v>0</v>
      </c>
      <c r="Q58" s="232">
        <f t="shared" si="26"/>
        <v>0</v>
      </c>
      <c r="R58" s="232">
        <f t="shared" si="26"/>
        <v>0</v>
      </c>
      <c r="S58" s="232">
        <f t="shared" si="26"/>
        <v>0</v>
      </c>
      <c r="T58" s="232">
        <f t="shared" si="26"/>
        <v>0</v>
      </c>
      <c r="U58" s="232">
        <f t="shared" si="26"/>
        <v>0</v>
      </c>
      <c r="V58" s="232">
        <f t="shared" si="26"/>
        <v>0</v>
      </c>
      <c r="W58" s="232">
        <f t="shared" si="26"/>
        <v>0</v>
      </c>
      <c r="X58" s="232">
        <f t="shared" si="26"/>
        <v>0</v>
      </c>
      <c r="Y58" s="232">
        <f t="shared" si="26"/>
        <v>0</v>
      </c>
      <c r="Z58" s="232">
        <f t="shared" si="26"/>
        <v>0</v>
      </c>
      <c r="AA58" s="232">
        <f t="shared" si="26"/>
        <v>0</v>
      </c>
    </row>
    <row r="59" spans="2:57" x14ac:dyDescent="0.15">
      <c r="B59" s="215">
        <f t="shared" si="19"/>
        <v>29</v>
      </c>
      <c r="C59" s="222" t="s">
        <v>408</v>
      </c>
      <c r="D59" s="222"/>
      <c r="E59" s="223" t="s">
        <v>709</v>
      </c>
      <c r="F59" s="224"/>
      <c r="G59" s="231">
        <f t="shared" si="24"/>
        <v>0</v>
      </c>
      <c r="H59" s="232">
        <f>H57-H58</f>
        <v>0</v>
      </c>
      <c r="I59" s="232">
        <f t="shared" ref="I59:AA59" si="27">I57-I58</f>
        <v>0</v>
      </c>
      <c r="J59" s="232">
        <f t="shared" si="27"/>
        <v>0</v>
      </c>
      <c r="K59" s="232">
        <f t="shared" si="27"/>
        <v>0</v>
      </c>
      <c r="L59" s="232">
        <f t="shared" si="27"/>
        <v>0</v>
      </c>
      <c r="M59" s="232">
        <f t="shared" si="27"/>
        <v>0</v>
      </c>
      <c r="N59" s="232">
        <f t="shared" si="27"/>
        <v>0</v>
      </c>
      <c r="O59" s="232">
        <f t="shared" si="27"/>
        <v>0</v>
      </c>
      <c r="P59" s="232">
        <f t="shared" si="27"/>
        <v>0</v>
      </c>
      <c r="Q59" s="232">
        <f t="shared" si="27"/>
        <v>0</v>
      </c>
      <c r="R59" s="232">
        <f t="shared" si="27"/>
        <v>0</v>
      </c>
      <c r="S59" s="232">
        <f t="shared" si="27"/>
        <v>0</v>
      </c>
      <c r="T59" s="232">
        <f t="shared" si="27"/>
        <v>0</v>
      </c>
      <c r="U59" s="232">
        <f t="shared" si="27"/>
        <v>0</v>
      </c>
      <c r="V59" s="232">
        <f t="shared" si="27"/>
        <v>0</v>
      </c>
      <c r="W59" s="232">
        <f t="shared" si="27"/>
        <v>0</v>
      </c>
      <c r="X59" s="232">
        <f t="shared" si="27"/>
        <v>0</v>
      </c>
      <c r="Y59" s="232">
        <f t="shared" si="27"/>
        <v>0</v>
      </c>
      <c r="Z59" s="232">
        <f t="shared" si="27"/>
        <v>0</v>
      </c>
      <c r="AA59" s="232">
        <f t="shared" si="27"/>
        <v>0</v>
      </c>
    </row>
    <row r="60" spans="2:57" x14ac:dyDescent="0.15">
      <c r="B60" s="215">
        <f t="shared" si="19"/>
        <v>30</v>
      </c>
      <c r="C60" s="222" t="s">
        <v>702</v>
      </c>
      <c r="D60" s="222"/>
      <c r="E60" s="223" t="s">
        <v>703</v>
      </c>
      <c r="F60" s="224"/>
      <c r="G60" s="231">
        <f t="shared" si="24"/>
        <v>0</v>
      </c>
      <c r="H60" s="232">
        <f>H8-H25</f>
        <v>0</v>
      </c>
      <c r="I60" s="232">
        <f t="shared" ref="I60:AA60" si="28">I8-I25</f>
        <v>0</v>
      </c>
      <c r="J60" s="232">
        <f t="shared" si="28"/>
        <v>0</v>
      </c>
      <c r="K60" s="232">
        <f t="shared" si="28"/>
        <v>0</v>
      </c>
      <c r="L60" s="232">
        <f t="shared" si="28"/>
        <v>0</v>
      </c>
      <c r="M60" s="232">
        <f t="shared" si="28"/>
        <v>0</v>
      </c>
      <c r="N60" s="232">
        <f t="shared" si="28"/>
        <v>0</v>
      </c>
      <c r="O60" s="232">
        <f t="shared" si="28"/>
        <v>0</v>
      </c>
      <c r="P60" s="232">
        <f t="shared" si="28"/>
        <v>0</v>
      </c>
      <c r="Q60" s="232">
        <f t="shared" si="28"/>
        <v>0</v>
      </c>
      <c r="R60" s="232">
        <f t="shared" si="28"/>
        <v>0</v>
      </c>
      <c r="S60" s="232">
        <f t="shared" si="28"/>
        <v>0</v>
      </c>
      <c r="T60" s="232">
        <f t="shared" si="28"/>
        <v>0</v>
      </c>
      <c r="U60" s="232">
        <f t="shared" si="28"/>
        <v>0</v>
      </c>
      <c r="V60" s="232">
        <f t="shared" si="28"/>
        <v>0</v>
      </c>
      <c r="W60" s="232">
        <f t="shared" si="28"/>
        <v>0</v>
      </c>
      <c r="X60" s="232">
        <f t="shared" si="28"/>
        <v>0</v>
      </c>
      <c r="Y60" s="232">
        <f t="shared" si="28"/>
        <v>0</v>
      </c>
      <c r="Z60" s="232">
        <f t="shared" si="28"/>
        <v>0</v>
      </c>
      <c r="AA60" s="232">
        <f t="shared" si="28"/>
        <v>0</v>
      </c>
      <c r="AB60" s="381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</row>
    <row r="61" spans="2:57" x14ac:dyDescent="0.15">
      <c r="B61" s="215">
        <f t="shared" si="19"/>
        <v>31</v>
      </c>
      <c r="C61" s="222" t="s">
        <v>706</v>
      </c>
      <c r="D61" s="222"/>
      <c r="E61" s="223" t="s">
        <v>703</v>
      </c>
      <c r="F61" s="224"/>
      <c r="G61" s="231">
        <f t="shared" si="24"/>
        <v>0</v>
      </c>
      <c r="H61" s="232">
        <f>H39</f>
        <v>0</v>
      </c>
      <c r="I61" s="232">
        <f t="shared" ref="I61:AA61" si="29">I39</f>
        <v>0</v>
      </c>
      <c r="J61" s="232">
        <f t="shared" si="29"/>
        <v>0</v>
      </c>
      <c r="K61" s="232">
        <f t="shared" si="29"/>
        <v>0</v>
      </c>
      <c r="L61" s="232">
        <f t="shared" si="29"/>
        <v>0</v>
      </c>
      <c r="M61" s="232">
        <f t="shared" si="29"/>
        <v>0</v>
      </c>
      <c r="N61" s="232">
        <f t="shared" si="29"/>
        <v>0</v>
      </c>
      <c r="O61" s="232">
        <f t="shared" si="29"/>
        <v>0</v>
      </c>
      <c r="P61" s="232">
        <f t="shared" si="29"/>
        <v>0</v>
      </c>
      <c r="Q61" s="232">
        <f t="shared" si="29"/>
        <v>0</v>
      </c>
      <c r="R61" s="232">
        <f t="shared" si="29"/>
        <v>0</v>
      </c>
      <c r="S61" s="232">
        <f t="shared" si="29"/>
        <v>0</v>
      </c>
      <c r="T61" s="232">
        <f t="shared" si="29"/>
        <v>0</v>
      </c>
      <c r="U61" s="232">
        <f t="shared" si="29"/>
        <v>0</v>
      </c>
      <c r="V61" s="232">
        <f t="shared" si="29"/>
        <v>0</v>
      </c>
      <c r="W61" s="232">
        <f t="shared" si="29"/>
        <v>0</v>
      </c>
      <c r="X61" s="232">
        <f t="shared" si="29"/>
        <v>0</v>
      </c>
      <c r="Y61" s="232">
        <f t="shared" si="29"/>
        <v>0</v>
      </c>
      <c r="Z61" s="232">
        <f t="shared" si="29"/>
        <v>0</v>
      </c>
      <c r="AA61" s="232">
        <f t="shared" si="29"/>
        <v>0</v>
      </c>
      <c r="AB61" s="381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</row>
    <row r="62" spans="2:57" x14ac:dyDescent="0.15">
      <c r="B62" s="215">
        <f t="shared" si="19"/>
        <v>32</v>
      </c>
      <c r="C62" s="222" t="s">
        <v>707</v>
      </c>
      <c r="D62" s="222"/>
      <c r="E62" s="223" t="s">
        <v>703</v>
      </c>
      <c r="F62" s="224"/>
      <c r="G62" s="231">
        <f t="shared" si="24"/>
        <v>0</v>
      </c>
      <c r="H62" s="232">
        <f>H60</f>
        <v>0</v>
      </c>
      <c r="I62" s="232">
        <f t="shared" ref="I62:AA62" si="30">I60</f>
        <v>0</v>
      </c>
      <c r="J62" s="232">
        <f t="shared" si="30"/>
        <v>0</v>
      </c>
      <c r="K62" s="232">
        <f t="shared" si="30"/>
        <v>0</v>
      </c>
      <c r="L62" s="232">
        <f t="shared" si="30"/>
        <v>0</v>
      </c>
      <c r="M62" s="232">
        <f t="shared" si="30"/>
        <v>0</v>
      </c>
      <c r="N62" s="232">
        <f t="shared" si="30"/>
        <v>0</v>
      </c>
      <c r="O62" s="232">
        <f t="shared" si="30"/>
        <v>0</v>
      </c>
      <c r="P62" s="232">
        <f t="shared" si="30"/>
        <v>0</v>
      </c>
      <c r="Q62" s="232">
        <f t="shared" si="30"/>
        <v>0</v>
      </c>
      <c r="R62" s="232">
        <f t="shared" si="30"/>
        <v>0</v>
      </c>
      <c r="S62" s="232">
        <f t="shared" si="30"/>
        <v>0</v>
      </c>
      <c r="T62" s="232">
        <f t="shared" si="30"/>
        <v>0</v>
      </c>
      <c r="U62" s="232">
        <f t="shared" si="30"/>
        <v>0</v>
      </c>
      <c r="V62" s="232">
        <f t="shared" si="30"/>
        <v>0</v>
      </c>
      <c r="W62" s="232">
        <f t="shared" si="30"/>
        <v>0</v>
      </c>
      <c r="X62" s="232">
        <f t="shared" si="30"/>
        <v>0</v>
      </c>
      <c r="Y62" s="232">
        <f t="shared" si="30"/>
        <v>0</v>
      </c>
      <c r="Z62" s="232">
        <f t="shared" si="30"/>
        <v>0</v>
      </c>
      <c r="AA62" s="232">
        <f t="shared" si="30"/>
        <v>0</v>
      </c>
      <c r="AB62" s="381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</row>
  </sheetData>
  <mergeCells count="13">
    <mergeCell ref="B2:D2"/>
    <mergeCell ref="E2:G2"/>
    <mergeCell ref="E45:F45"/>
    <mergeCell ref="E46:F46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47" priority="25" operator="equal">
      <formula>"ERRO"</formula>
    </cfRule>
  </conditionalFormatting>
  <conditionalFormatting sqref="G45:G46 H52:AA53">
    <cfRule type="cellIs" dxfId="46" priority="26" operator="lessThan">
      <formula>0</formula>
    </cfRule>
  </conditionalFormatting>
  <conditionalFormatting sqref="H9:AA9">
    <cfRule type="cellIs" dxfId="45" priority="29" operator="greaterThan">
      <formula>24</formula>
    </cfRule>
    <cfRule type="cellIs" dxfId="44" priority="30" operator="lessThan">
      <formula>0</formula>
    </cfRule>
  </conditionalFormatting>
  <conditionalFormatting sqref="H16:AA16 H33:AA33">
    <cfRule type="cellIs" dxfId="43" priority="27" operator="greaterThan">
      <formula>1</formula>
    </cfRule>
    <cfRule type="cellIs" dxfId="42" priority="28" operator="lessThan">
      <formula>0</formula>
    </cfRule>
  </conditionalFormatting>
  <conditionalFormatting sqref="H26:AA26">
    <cfRule type="cellIs" dxfId="41" priority="1" operator="greaterThan">
      <formula>24</formula>
    </cfRule>
    <cfRule type="cellIs" dxfId="40" priority="2" operator="lessThan">
      <formula>0</formula>
    </cfRule>
  </conditionalFormatting>
  <conditionalFormatting sqref="H51:AA53">
    <cfRule type="cellIs" dxfId="39" priority="3" operator="greaterThan">
      <formula>24</formula>
    </cfRule>
    <cfRule type="cellIs" dxfId="38" priority="4" operator="lessThan">
      <formula>0</formula>
    </cfRule>
  </conditionalFormatting>
  <conditionalFormatting sqref="H52:AA52">
    <cfRule type="cellIs" dxfId="37" priority="17" operator="greaterThan">
      <formula>22</formula>
    </cfRule>
  </conditionalFormatting>
  <conditionalFormatting sqref="H53:AA53">
    <cfRule type="cellIs" dxfId="36" priority="16" operator="greaterThan">
      <formula>3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8">
    <tabColor theme="3"/>
  </sheetPr>
  <dimension ref="B2:BE62"/>
  <sheetViews>
    <sheetView showGridLines="0" zoomScale="80" zoomScaleNormal="80" workbookViewId="0">
      <pane xSplit="7" ySplit="2" topLeftCell="H3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33203125" style="366" customWidth="1"/>
    <col min="4" max="4" width="13.5" style="366" customWidth="1"/>
    <col min="5" max="5" width="9.83203125" style="377" bestFit="1" customWidth="1"/>
    <col min="6" max="6" width="8.6640625" style="378" customWidth="1"/>
    <col min="7" max="7" width="12.6640625" style="366" customWidth="1"/>
    <col min="8" max="27" width="11.6640625" style="366" customWidth="1"/>
    <col min="28" max="16384" width="9.1640625" style="366"/>
  </cols>
  <sheetData>
    <row r="2" spans="2:27" ht="22.5" customHeight="1" x14ac:dyDescent="0.15">
      <c r="B2" s="1189" t="s">
        <v>779</v>
      </c>
      <c r="C2" s="1189"/>
      <c r="D2" s="1189"/>
      <c r="E2" s="1190" t="str">
        <f>RCB!B39</f>
        <v>-</v>
      </c>
      <c r="F2" s="1190"/>
      <c r="G2" s="1190"/>
    </row>
    <row r="3" spans="2:27" x14ac:dyDescent="0.15">
      <c r="B3" s="1137" t="s">
        <v>681</v>
      </c>
      <c r="C3" s="1138"/>
      <c r="D3" s="1138"/>
      <c r="E3" s="1138"/>
      <c r="F3" s="1138"/>
      <c r="G3" s="321" t="s">
        <v>31</v>
      </c>
      <c r="H3" s="380" t="s">
        <v>633</v>
      </c>
      <c r="I3" s="380" t="s">
        <v>634</v>
      </c>
      <c r="J3" s="380" t="s">
        <v>635</v>
      </c>
      <c r="K3" s="380" t="s">
        <v>636</v>
      </c>
      <c r="L3" s="380" t="s">
        <v>637</v>
      </c>
      <c r="M3" s="380" t="s">
        <v>638</v>
      </c>
      <c r="N3" s="380" t="s">
        <v>639</v>
      </c>
      <c r="O3" s="380" t="s">
        <v>640</v>
      </c>
      <c r="P3" s="380" t="s">
        <v>641</v>
      </c>
      <c r="Q3" s="380" t="s">
        <v>642</v>
      </c>
      <c r="R3" s="380" t="s">
        <v>643</v>
      </c>
      <c r="S3" s="380" t="s">
        <v>644</v>
      </c>
      <c r="T3" s="380" t="s">
        <v>645</v>
      </c>
      <c r="U3" s="380" t="s">
        <v>646</v>
      </c>
      <c r="V3" s="380" t="s">
        <v>647</v>
      </c>
      <c r="W3" s="380" t="s">
        <v>648</v>
      </c>
      <c r="X3" s="380" t="s">
        <v>649</v>
      </c>
      <c r="Y3" s="380" t="s">
        <v>650</v>
      </c>
      <c r="Z3" s="380" t="s">
        <v>651</v>
      </c>
      <c r="AA3" s="380" t="s">
        <v>652</v>
      </c>
    </row>
    <row r="4" spans="2:27" s="376" customFormat="1" x14ac:dyDescent="0.15">
      <c r="B4" s="1137" t="s">
        <v>847</v>
      </c>
      <c r="C4" s="1138"/>
      <c r="D4" s="1138"/>
      <c r="E4" s="1138"/>
      <c r="F4" s="1138"/>
      <c r="G4" s="178" t="s">
        <v>31</v>
      </c>
      <c r="H4" s="179" t="s">
        <v>633</v>
      </c>
      <c r="I4" s="179" t="s">
        <v>634</v>
      </c>
      <c r="J4" s="179" t="s">
        <v>635</v>
      </c>
      <c r="K4" s="179" t="s">
        <v>636</v>
      </c>
      <c r="L4" s="179" t="s">
        <v>637</v>
      </c>
      <c r="M4" s="179" t="s">
        <v>638</v>
      </c>
      <c r="N4" s="179" t="s">
        <v>639</v>
      </c>
      <c r="O4" s="179" t="s">
        <v>640</v>
      </c>
      <c r="P4" s="179" t="s">
        <v>641</v>
      </c>
      <c r="Q4" s="179" t="s">
        <v>642</v>
      </c>
      <c r="R4" s="179" t="s">
        <v>643</v>
      </c>
      <c r="S4" s="179" t="s">
        <v>644</v>
      </c>
      <c r="T4" s="179" t="s">
        <v>645</v>
      </c>
      <c r="U4" s="179" t="s">
        <v>646</v>
      </c>
      <c r="V4" s="179" t="s">
        <v>647</v>
      </c>
      <c r="W4" s="179" t="s">
        <v>648</v>
      </c>
      <c r="X4" s="179" t="s">
        <v>649</v>
      </c>
      <c r="Y4" s="179" t="s">
        <v>650</v>
      </c>
      <c r="Z4" s="179" t="s">
        <v>651</v>
      </c>
      <c r="AA4" s="179" t="s">
        <v>652</v>
      </c>
    </row>
    <row r="5" spans="2:27" x14ac:dyDescent="0.15">
      <c r="B5" s="175">
        <v>1</v>
      </c>
      <c r="C5" s="180" t="s">
        <v>352</v>
      </c>
      <c r="D5" s="180"/>
      <c r="E5" s="181"/>
      <c r="F5" s="182"/>
      <c r="G5" s="183"/>
      <c r="H5" s="719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7" x14ac:dyDescent="0.15">
      <c r="B6" s="175">
        <f>B5+1</f>
        <v>2</v>
      </c>
      <c r="C6" s="180" t="s">
        <v>653</v>
      </c>
      <c r="D6" s="180"/>
      <c r="E6" s="185" t="s">
        <v>355</v>
      </c>
      <c r="F6" s="186" t="s">
        <v>398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</row>
    <row r="7" spans="2:27" ht="17" x14ac:dyDescent="0.15">
      <c r="B7" s="175">
        <f>B6+1</f>
        <v>3</v>
      </c>
      <c r="C7" s="180" t="s">
        <v>16</v>
      </c>
      <c r="D7" s="180"/>
      <c r="E7" s="185"/>
      <c r="F7" s="186" t="s">
        <v>397</v>
      </c>
      <c r="G7" s="188">
        <f>SUM(H7:AA7)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</row>
    <row r="8" spans="2:27" ht="17" x14ac:dyDescent="0.15">
      <c r="B8" s="233">
        <f>B7+1</f>
        <v>4</v>
      </c>
      <c r="C8" s="180" t="s">
        <v>361</v>
      </c>
      <c r="D8" s="180"/>
      <c r="E8" s="185" t="s">
        <v>362</v>
      </c>
      <c r="F8" s="186" t="s">
        <v>363</v>
      </c>
      <c r="G8" s="195">
        <f>SUM(H8:AA8)</f>
        <v>0</v>
      </c>
      <c r="H8" s="189">
        <f>H6*H7*0.001</f>
        <v>0</v>
      </c>
      <c r="I8" s="189">
        <f t="shared" ref="I8:AA8" si="0">I6*I7*0.001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15">
      <c r="B9" s="1186">
        <f>B8+1</f>
        <v>5</v>
      </c>
      <c r="C9" s="180" t="s">
        <v>364</v>
      </c>
      <c r="D9" s="180"/>
      <c r="E9" s="185" t="s">
        <v>365</v>
      </c>
      <c r="F9" s="186"/>
      <c r="G9" s="190"/>
      <c r="H9" s="596"/>
      <c r="I9" s="596"/>
      <c r="J9" s="596"/>
      <c r="K9" s="596"/>
      <c r="L9" s="596"/>
      <c r="M9" s="596"/>
      <c r="N9" s="596"/>
      <c r="O9" s="596"/>
      <c r="P9" s="596"/>
      <c r="Q9" s="596"/>
      <c r="R9" s="596"/>
      <c r="S9" s="596"/>
      <c r="T9" s="596"/>
      <c r="U9" s="596"/>
      <c r="V9" s="596"/>
      <c r="W9" s="596"/>
      <c r="X9" s="596"/>
      <c r="Y9" s="596"/>
      <c r="Z9" s="596"/>
      <c r="AA9" s="596"/>
    </row>
    <row r="10" spans="2:27" x14ac:dyDescent="0.15">
      <c r="B10" s="1187"/>
      <c r="C10" s="191" t="s">
        <v>366</v>
      </c>
      <c r="D10" s="191"/>
      <c r="E10" s="192" t="s">
        <v>367</v>
      </c>
      <c r="F10" s="186"/>
      <c r="G10" s="190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</row>
    <row r="11" spans="2:27" ht="17" x14ac:dyDescent="0.15">
      <c r="B11" s="1188"/>
      <c r="C11" s="180" t="s">
        <v>368</v>
      </c>
      <c r="D11" s="180"/>
      <c r="E11" s="185" t="s">
        <v>369</v>
      </c>
      <c r="F11" s="186" t="s">
        <v>370</v>
      </c>
      <c r="G11" s="190"/>
      <c r="H11" s="193">
        <f>H9*H10</f>
        <v>0</v>
      </c>
      <c r="I11" s="193">
        <f t="shared" ref="I11:AA11" si="1">I9*I10</f>
        <v>0</v>
      </c>
      <c r="J11" s="193">
        <f t="shared" si="1"/>
        <v>0</v>
      </c>
      <c r="K11" s="193">
        <f t="shared" si="1"/>
        <v>0</v>
      </c>
      <c r="L11" s="193">
        <f t="shared" si="1"/>
        <v>0</v>
      </c>
      <c r="M11" s="193">
        <f t="shared" si="1"/>
        <v>0</v>
      </c>
      <c r="N11" s="193">
        <f t="shared" si="1"/>
        <v>0</v>
      </c>
      <c r="O11" s="193">
        <f t="shared" si="1"/>
        <v>0</v>
      </c>
      <c r="P11" s="193">
        <f t="shared" si="1"/>
        <v>0</v>
      </c>
      <c r="Q11" s="193">
        <f t="shared" si="1"/>
        <v>0</v>
      </c>
      <c r="R11" s="193">
        <f t="shared" si="1"/>
        <v>0</v>
      </c>
      <c r="S11" s="193">
        <f t="shared" si="1"/>
        <v>0</v>
      </c>
      <c r="T11" s="193">
        <f t="shared" si="1"/>
        <v>0</v>
      </c>
      <c r="U11" s="193">
        <f t="shared" si="1"/>
        <v>0</v>
      </c>
      <c r="V11" s="193">
        <f t="shared" si="1"/>
        <v>0</v>
      </c>
      <c r="W11" s="193">
        <f t="shared" si="1"/>
        <v>0</v>
      </c>
      <c r="X11" s="193">
        <f t="shared" si="1"/>
        <v>0</v>
      </c>
      <c r="Y11" s="193">
        <f t="shared" si="1"/>
        <v>0</v>
      </c>
      <c r="Z11" s="193">
        <f t="shared" si="1"/>
        <v>0</v>
      </c>
      <c r="AA11" s="193">
        <f t="shared" si="1"/>
        <v>0</v>
      </c>
    </row>
    <row r="12" spans="2:27" x14ac:dyDescent="0.15">
      <c r="B12" s="1186">
        <f>B9+1</f>
        <v>6</v>
      </c>
      <c r="C12" s="180" t="s">
        <v>694</v>
      </c>
      <c r="D12" s="180"/>
      <c r="E12" s="185" t="s">
        <v>272</v>
      </c>
      <c r="F12" s="186" t="s">
        <v>689</v>
      </c>
      <c r="G12" s="283">
        <v>12</v>
      </c>
      <c r="H12" s="598"/>
      <c r="I12" s="598"/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598"/>
      <c r="U12" s="598"/>
      <c r="V12" s="598"/>
      <c r="W12" s="598"/>
      <c r="X12" s="598"/>
      <c r="Y12" s="598"/>
      <c r="Z12" s="598"/>
      <c r="AA12" s="598"/>
    </row>
    <row r="13" spans="2:27" x14ac:dyDescent="0.15">
      <c r="B13" s="1187"/>
      <c r="C13" s="180" t="s">
        <v>695</v>
      </c>
      <c r="D13" s="180"/>
      <c r="E13" s="181" t="s">
        <v>692</v>
      </c>
      <c r="F13" s="186" t="s">
        <v>690</v>
      </c>
      <c r="G13" s="283">
        <v>22</v>
      </c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</row>
    <row r="14" spans="2:27" x14ac:dyDescent="0.15">
      <c r="B14" s="1187"/>
      <c r="C14" s="180" t="s">
        <v>696</v>
      </c>
      <c r="D14" s="180"/>
      <c r="E14" s="181" t="s">
        <v>693</v>
      </c>
      <c r="F14" s="186" t="s">
        <v>691</v>
      </c>
      <c r="G14" s="283">
        <v>3</v>
      </c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ht="17" x14ac:dyDescent="0.15">
      <c r="B15" s="1187"/>
      <c r="C15" s="180" t="s">
        <v>371</v>
      </c>
      <c r="D15" s="180"/>
      <c r="E15" s="185" t="s">
        <v>355</v>
      </c>
      <c r="F15" s="186" t="s">
        <v>372</v>
      </c>
      <c r="G15" s="195">
        <f>SUM(H15:AA15)</f>
        <v>0</v>
      </c>
      <c r="H15" s="194">
        <f>H8*((H13*H12*H14)/($G$12*$G$13*$G$14))</f>
        <v>0</v>
      </c>
      <c r="I15" s="194">
        <f t="shared" ref="I15:AA15" si="2">I8*((I13*I12*I14)/($G$12*$G$13*$G$14))</f>
        <v>0</v>
      </c>
      <c r="J15" s="194">
        <f t="shared" si="2"/>
        <v>0</v>
      </c>
      <c r="K15" s="194">
        <f t="shared" si="2"/>
        <v>0</v>
      </c>
      <c r="L15" s="194">
        <f t="shared" si="2"/>
        <v>0</v>
      </c>
      <c r="M15" s="194">
        <f t="shared" si="2"/>
        <v>0</v>
      </c>
      <c r="N15" s="194">
        <f t="shared" si="2"/>
        <v>0</v>
      </c>
      <c r="O15" s="194">
        <f t="shared" si="2"/>
        <v>0</v>
      </c>
      <c r="P15" s="194">
        <f t="shared" si="2"/>
        <v>0</v>
      </c>
      <c r="Q15" s="194">
        <f t="shared" si="2"/>
        <v>0</v>
      </c>
      <c r="R15" s="194">
        <f t="shared" si="2"/>
        <v>0</v>
      </c>
      <c r="S15" s="194">
        <f t="shared" si="2"/>
        <v>0</v>
      </c>
      <c r="T15" s="194">
        <f t="shared" si="2"/>
        <v>0</v>
      </c>
      <c r="U15" s="194">
        <f t="shared" si="2"/>
        <v>0</v>
      </c>
      <c r="V15" s="194">
        <f t="shared" si="2"/>
        <v>0</v>
      </c>
      <c r="W15" s="194">
        <f t="shared" si="2"/>
        <v>0</v>
      </c>
      <c r="X15" s="194">
        <f t="shared" si="2"/>
        <v>0</v>
      </c>
      <c r="Y15" s="194">
        <f t="shared" si="2"/>
        <v>0</v>
      </c>
      <c r="Z15" s="194">
        <f t="shared" si="2"/>
        <v>0</v>
      </c>
      <c r="AA15" s="194">
        <f t="shared" si="2"/>
        <v>0</v>
      </c>
    </row>
    <row r="16" spans="2:27" ht="17" x14ac:dyDescent="0.15">
      <c r="B16" s="1188"/>
      <c r="C16" s="180" t="s">
        <v>373</v>
      </c>
      <c r="D16" s="180"/>
      <c r="E16" s="180"/>
      <c r="F16" s="186" t="s">
        <v>374</v>
      </c>
      <c r="G16" s="190" t="str">
        <f>IF(LARGE(H16:AA16,1)&gt;1,"ERRO","")</f>
        <v/>
      </c>
      <c r="H16" s="194">
        <f>IFERROR(H15/H8,0)</f>
        <v>0</v>
      </c>
      <c r="I16" s="194">
        <f t="shared" ref="I16:AA16" si="3">IFERROR(I15/I8,0)</f>
        <v>0</v>
      </c>
      <c r="J16" s="194">
        <f t="shared" si="3"/>
        <v>0</v>
      </c>
      <c r="K16" s="194">
        <f t="shared" si="3"/>
        <v>0</v>
      </c>
      <c r="L16" s="194">
        <f t="shared" si="3"/>
        <v>0</v>
      </c>
      <c r="M16" s="194">
        <f t="shared" si="3"/>
        <v>0</v>
      </c>
      <c r="N16" s="194">
        <f t="shared" si="3"/>
        <v>0</v>
      </c>
      <c r="O16" s="194">
        <f t="shared" si="3"/>
        <v>0</v>
      </c>
      <c r="P16" s="194">
        <f t="shared" si="3"/>
        <v>0</v>
      </c>
      <c r="Q16" s="194">
        <f t="shared" si="3"/>
        <v>0</v>
      </c>
      <c r="R16" s="194">
        <f t="shared" si="3"/>
        <v>0</v>
      </c>
      <c r="S16" s="194">
        <f t="shared" si="3"/>
        <v>0</v>
      </c>
      <c r="T16" s="194">
        <f t="shared" si="3"/>
        <v>0</v>
      </c>
      <c r="U16" s="194">
        <f t="shared" si="3"/>
        <v>0</v>
      </c>
      <c r="V16" s="194">
        <f t="shared" si="3"/>
        <v>0</v>
      </c>
      <c r="W16" s="194">
        <f t="shared" si="3"/>
        <v>0</v>
      </c>
      <c r="X16" s="194">
        <f t="shared" si="3"/>
        <v>0</v>
      </c>
      <c r="Y16" s="194">
        <f t="shared" si="3"/>
        <v>0</v>
      </c>
      <c r="Z16" s="194">
        <f t="shared" si="3"/>
        <v>0</v>
      </c>
      <c r="AA16" s="194">
        <f t="shared" si="3"/>
        <v>0</v>
      </c>
    </row>
    <row r="17" spans="2:27" ht="17" x14ac:dyDescent="0.15">
      <c r="B17" s="175">
        <f>B12+1</f>
        <v>7</v>
      </c>
      <c r="C17" s="180" t="s">
        <v>375</v>
      </c>
      <c r="D17" s="180"/>
      <c r="E17" s="185" t="s">
        <v>376</v>
      </c>
      <c r="F17" s="186" t="s">
        <v>377</v>
      </c>
      <c r="G17" s="195">
        <f>SUM(H17:AA17)</f>
        <v>0</v>
      </c>
      <c r="H17" s="193">
        <f>H8*H11*0.001</f>
        <v>0</v>
      </c>
      <c r="I17" s="193">
        <f t="shared" ref="I17:AA17" si="4">I8*I11*0.001</f>
        <v>0</v>
      </c>
      <c r="J17" s="193">
        <f t="shared" si="4"/>
        <v>0</v>
      </c>
      <c r="K17" s="193">
        <f t="shared" si="4"/>
        <v>0</v>
      </c>
      <c r="L17" s="193">
        <f t="shared" si="4"/>
        <v>0</v>
      </c>
      <c r="M17" s="193">
        <f t="shared" si="4"/>
        <v>0</v>
      </c>
      <c r="N17" s="193">
        <f t="shared" si="4"/>
        <v>0</v>
      </c>
      <c r="O17" s="193">
        <f t="shared" si="4"/>
        <v>0</v>
      </c>
      <c r="P17" s="193">
        <f t="shared" si="4"/>
        <v>0</v>
      </c>
      <c r="Q17" s="193">
        <f t="shared" si="4"/>
        <v>0</v>
      </c>
      <c r="R17" s="193">
        <f t="shared" si="4"/>
        <v>0</v>
      </c>
      <c r="S17" s="193">
        <f t="shared" si="4"/>
        <v>0</v>
      </c>
      <c r="T17" s="193">
        <f t="shared" si="4"/>
        <v>0</v>
      </c>
      <c r="U17" s="193">
        <f t="shared" si="4"/>
        <v>0</v>
      </c>
      <c r="V17" s="193">
        <f t="shared" si="4"/>
        <v>0</v>
      </c>
      <c r="W17" s="193">
        <f t="shared" si="4"/>
        <v>0</v>
      </c>
      <c r="X17" s="193">
        <f t="shared" si="4"/>
        <v>0</v>
      </c>
      <c r="Y17" s="193">
        <f t="shared" si="4"/>
        <v>0</v>
      </c>
      <c r="Z17" s="193">
        <f t="shared" si="4"/>
        <v>0</v>
      </c>
      <c r="AA17" s="193">
        <f t="shared" si="4"/>
        <v>0</v>
      </c>
    </row>
    <row r="18" spans="2:27" ht="17" x14ac:dyDescent="0.15">
      <c r="B18" s="175">
        <f>B17+1</f>
        <v>8</v>
      </c>
      <c r="C18" s="180" t="s">
        <v>378</v>
      </c>
      <c r="D18" s="180"/>
      <c r="E18" s="181" t="s">
        <v>362</v>
      </c>
      <c r="F18" s="186" t="s">
        <v>379</v>
      </c>
      <c r="G18" s="196">
        <f>SUM(H18:AA18)</f>
        <v>0</v>
      </c>
      <c r="H18" s="197">
        <f>H8*H16</f>
        <v>0</v>
      </c>
      <c r="I18" s="197">
        <f t="shared" ref="I18:AA18" si="5">I8*I16</f>
        <v>0</v>
      </c>
      <c r="J18" s="197">
        <f t="shared" si="5"/>
        <v>0</v>
      </c>
      <c r="K18" s="197">
        <f t="shared" si="5"/>
        <v>0</v>
      </c>
      <c r="L18" s="197">
        <f t="shared" si="5"/>
        <v>0</v>
      </c>
      <c r="M18" s="197">
        <f t="shared" si="5"/>
        <v>0</v>
      </c>
      <c r="N18" s="197">
        <f t="shared" si="5"/>
        <v>0</v>
      </c>
      <c r="O18" s="197">
        <f t="shared" si="5"/>
        <v>0</v>
      </c>
      <c r="P18" s="197">
        <f t="shared" si="5"/>
        <v>0</v>
      </c>
      <c r="Q18" s="197">
        <f t="shared" si="5"/>
        <v>0</v>
      </c>
      <c r="R18" s="197">
        <f t="shared" si="5"/>
        <v>0</v>
      </c>
      <c r="S18" s="197">
        <f t="shared" si="5"/>
        <v>0</v>
      </c>
      <c r="T18" s="197">
        <f t="shared" si="5"/>
        <v>0</v>
      </c>
      <c r="U18" s="197">
        <f t="shared" si="5"/>
        <v>0</v>
      </c>
      <c r="V18" s="197">
        <f t="shared" si="5"/>
        <v>0</v>
      </c>
      <c r="W18" s="197">
        <f t="shared" si="5"/>
        <v>0</v>
      </c>
      <c r="X18" s="197">
        <f t="shared" si="5"/>
        <v>0</v>
      </c>
      <c r="Y18" s="197">
        <f t="shared" si="5"/>
        <v>0</v>
      </c>
      <c r="Z18" s="197">
        <f t="shared" si="5"/>
        <v>0</v>
      </c>
      <c r="AA18" s="197">
        <f t="shared" si="5"/>
        <v>0</v>
      </c>
    </row>
    <row r="20" spans="2:27" x14ac:dyDescent="0.15">
      <c r="B20" s="1137" t="s">
        <v>849</v>
      </c>
      <c r="C20" s="1138"/>
      <c r="D20" s="1138"/>
      <c r="E20" s="1138"/>
      <c r="F20" s="1155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</row>
    <row r="21" spans="2:27" s="376" customFormat="1" x14ac:dyDescent="0.15">
      <c r="B21" s="175"/>
      <c r="C21" s="176"/>
      <c r="D21" s="176"/>
      <c r="E21" s="176"/>
      <c r="F21" s="177"/>
      <c r="G21" s="178" t="s">
        <v>31</v>
      </c>
      <c r="H21" s="179" t="s">
        <v>633</v>
      </c>
      <c r="I21" s="179" t="s">
        <v>634</v>
      </c>
      <c r="J21" s="179" t="s">
        <v>635</v>
      </c>
      <c r="K21" s="179" t="s">
        <v>636</v>
      </c>
      <c r="L21" s="179" t="s">
        <v>637</v>
      </c>
      <c r="M21" s="179" t="s">
        <v>638</v>
      </c>
      <c r="N21" s="179" t="s">
        <v>639</v>
      </c>
      <c r="O21" s="179" t="s">
        <v>640</v>
      </c>
      <c r="P21" s="179" t="s">
        <v>641</v>
      </c>
      <c r="Q21" s="179" t="s">
        <v>642</v>
      </c>
      <c r="R21" s="179" t="s">
        <v>643</v>
      </c>
      <c r="S21" s="179" t="s">
        <v>644</v>
      </c>
      <c r="T21" s="179" t="s">
        <v>645</v>
      </c>
      <c r="U21" s="179" t="s">
        <v>646</v>
      </c>
      <c r="V21" s="179" t="s">
        <v>647</v>
      </c>
      <c r="W21" s="179" t="s">
        <v>648</v>
      </c>
      <c r="X21" s="179" t="s">
        <v>649</v>
      </c>
      <c r="Y21" s="179" t="s">
        <v>650</v>
      </c>
      <c r="Z21" s="179" t="s">
        <v>651</v>
      </c>
      <c r="AA21" s="179" t="s">
        <v>652</v>
      </c>
    </row>
    <row r="22" spans="2:27" x14ac:dyDescent="0.15">
      <c r="B22" s="175">
        <f>B18+1</f>
        <v>9</v>
      </c>
      <c r="C22" s="180" t="s">
        <v>352</v>
      </c>
      <c r="D22" s="180"/>
      <c r="E22" s="181"/>
      <c r="F22" s="182"/>
      <c r="G22" s="183"/>
      <c r="H22" s="719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618"/>
      <c r="Z22" s="618"/>
      <c r="AA22" s="618"/>
    </row>
    <row r="23" spans="2:27" ht="17" x14ac:dyDescent="0.15">
      <c r="B23" s="175">
        <f>B22+1</f>
        <v>10</v>
      </c>
      <c r="C23" s="180" t="s">
        <v>653</v>
      </c>
      <c r="D23" s="180"/>
      <c r="E23" s="185" t="s">
        <v>355</v>
      </c>
      <c r="F23" s="186" t="s">
        <v>400</v>
      </c>
      <c r="G23" s="195">
        <f>SUM(H23:AA23)</f>
        <v>0</v>
      </c>
      <c r="H23" s="639"/>
      <c r="I23" s="639"/>
      <c r="J23" s="639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9"/>
      <c r="AA23" s="639"/>
    </row>
    <row r="24" spans="2:27" ht="17" x14ac:dyDescent="0.15">
      <c r="B24" s="175">
        <f>B23+1</f>
        <v>11</v>
      </c>
      <c r="C24" s="180" t="s">
        <v>16</v>
      </c>
      <c r="D24" s="180"/>
      <c r="E24" s="185"/>
      <c r="F24" s="186" t="s">
        <v>399</v>
      </c>
      <c r="G24" s="188">
        <f>SUM(H24:AA24)</f>
        <v>0</v>
      </c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8"/>
      <c r="V24" s="598"/>
      <c r="W24" s="598"/>
      <c r="X24" s="598"/>
      <c r="Y24" s="598"/>
      <c r="Z24" s="598"/>
      <c r="AA24" s="598"/>
    </row>
    <row r="25" spans="2:27" ht="17" x14ac:dyDescent="0.15">
      <c r="B25" s="233">
        <f>B24+1</f>
        <v>12</v>
      </c>
      <c r="C25" s="180" t="s">
        <v>361</v>
      </c>
      <c r="D25" s="180"/>
      <c r="E25" s="185" t="s">
        <v>362</v>
      </c>
      <c r="F25" s="186" t="s">
        <v>384</v>
      </c>
      <c r="G25" s="195">
        <f>SUM(H25:AA25)</f>
        <v>0</v>
      </c>
      <c r="H25" s="189">
        <f>H23*H24*0.001</f>
        <v>0</v>
      </c>
      <c r="I25" s="189">
        <f t="shared" ref="I25:AA25" si="6">I23*I24*0.001</f>
        <v>0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15">
      <c r="B26" s="1186">
        <f>B25+1</f>
        <v>13</v>
      </c>
      <c r="C26" s="180" t="s">
        <v>364</v>
      </c>
      <c r="D26" s="180"/>
      <c r="E26" s="185" t="s">
        <v>365</v>
      </c>
      <c r="F26" s="186"/>
      <c r="G26" s="190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</row>
    <row r="27" spans="2:27" x14ac:dyDescent="0.15">
      <c r="B27" s="1187"/>
      <c r="C27" s="191" t="s">
        <v>366</v>
      </c>
      <c r="D27" s="191"/>
      <c r="E27" s="192" t="s">
        <v>367</v>
      </c>
      <c r="F27" s="186"/>
      <c r="G27" s="190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597"/>
      <c r="X27" s="597"/>
      <c r="Y27" s="597"/>
      <c r="Z27" s="597"/>
      <c r="AA27" s="597"/>
    </row>
    <row r="28" spans="2:27" ht="17" x14ac:dyDescent="0.15">
      <c r="B28" s="1188"/>
      <c r="C28" s="180" t="s">
        <v>368</v>
      </c>
      <c r="D28" s="180"/>
      <c r="E28" s="185" t="s">
        <v>369</v>
      </c>
      <c r="F28" s="186" t="s">
        <v>385</v>
      </c>
      <c r="G28" s="190"/>
      <c r="H28" s="193">
        <f>H26*H27</f>
        <v>0</v>
      </c>
      <c r="I28" s="193">
        <f t="shared" ref="I28:AA28" si="7">I26*I27</f>
        <v>0</v>
      </c>
      <c r="J28" s="193">
        <f t="shared" si="7"/>
        <v>0</v>
      </c>
      <c r="K28" s="193">
        <f t="shared" si="7"/>
        <v>0</v>
      </c>
      <c r="L28" s="193">
        <f t="shared" si="7"/>
        <v>0</v>
      </c>
      <c r="M28" s="193">
        <f t="shared" si="7"/>
        <v>0</v>
      </c>
      <c r="N28" s="193">
        <f t="shared" si="7"/>
        <v>0</v>
      </c>
      <c r="O28" s="193">
        <f t="shared" si="7"/>
        <v>0</v>
      </c>
      <c r="P28" s="193">
        <f t="shared" si="7"/>
        <v>0</v>
      </c>
      <c r="Q28" s="193">
        <f t="shared" si="7"/>
        <v>0</v>
      </c>
      <c r="R28" s="193">
        <f t="shared" si="7"/>
        <v>0</v>
      </c>
      <c r="S28" s="193">
        <f t="shared" si="7"/>
        <v>0</v>
      </c>
      <c r="T28" s="193">
        <f t="shared" si="7"/>
        <v>0</v>
      </c>
      <c r="U28" s="193">
        <f t="shared" si="7"/>
        <v>0</v>
      </c>
      <c r="V28" s="193">
        <f t="shared" si="7"/>
        <v>0</v>
      </c>
      <c r="W28" s="193">
        <f t="shared" si="7"/>
        <v>0</v>
      </c>
      <c r="X28" s="193">
        <f t="shared" si="7"/>
        <v>0</v>
      </c>
      <c r="Y28" s="193">
        <f t="shared" si="7"/>
        <v>0</v>
      </c>
      <c r="Z28" s="193">
        <f t="shared" si="7"/>
        <v>0</v>
      </c>
      <c r="AA28" s="193">
        <f t="shared" si="7"/>
        <v>0</v>
      </c>
    </row>
    <row r="29" spans="2:27" x14ac:dyDescent="0.15">
      <c r="B29" s="1186">
        <f>B26+1</f>
        <v>14</v>
      </c>
      <c r="C29" s="180" t="s">
        <v>694</v>
      </c>
      <c r="D29" s="180"/>
      <c r="E29" s="185" t="s">
        <v>272</v>
      </c>
      <c r="F29" s="186" t="s">
        <v>689</v>
      </c>
      <c r="G29" s="283">
        <v>12</v>
      </c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</row>
    <row r="30" spans="2:27" x14ac:dyDescent="0.15">
      <c r="B30" s="1187"/>
      <c r="C30" s="180" t="s">
        <v>695</v>
      </c>
      <c r="D30" s="180"/>
      <c r="E30" s="181" t="s">
        <v>692</v>
      </c>
      <c r="F30" s="186" t="s">
        <v>690</v>
      </c>
      <c r="G30" s="283">
        <v>22</v>
      </c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</row>
    <row r="31" spans="2:27" x14ac:dyDescent="0.15">
      <c r="B31" s="1187"/>
      <c r="C31" s="180" t="s">
        <v>696</v>
      </c>
      <c r="D31" s="180"/>
      <c r="E31" s="181" t="s">
        <v>693</v>
      </c>
      <c r="F31" s="186" t="s">
        <v>691</v>
      </c>
      <c r="G31" s="283">
        <v>3</v>
      </c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</row>
    <row r="32" spans="2:27" ht="17" x14ac:dyDescent="0.15">
      <c r="B32" s="1187"/>
      <c r="C32" s="180" t="s">
        <v>371</v>
      </c>
      <c r="D32" s="180"/>
      <c r="E32" s="185" t="s">
        <v>355</v>
      </c>
      <c r="F32" s="186" t="s">
        <v>386</v>
      </c>
      <c r="G32" s="195">
        <f>SUM(H32:AA32)</f>
        <v>0</v>
      </c>
      <c r="H32" s="194">
        <f>H25*((H30*H29*H31)/($G$29*$G$30*$G$31))</f>
        <v>0</v>
      </c>
      <c r="I32" s="194">
        <f t="shared" ref="I32:AA32" si="8">I25*((I30*I29*I31)/($G$29*$G$30*$G$31))</f>
        <v>0</v>
      </c>
      <c r="J32" s="194">
        <f t="shared" si="8"/>
        <v>0</v>
      </c>
      <c r="K32" s="194">
        <f t="shared" si="8"/>
        <v>0</v>
      </c>
      <c r="L32" s="194">
        <f t="shared" si="8"/>
        <v>0</v>
      </c>
      <c r="M32" s="194">
        <f t="shared" si="8"/>
        <v>0</v>
      </c>
      <c r="N32" s="194">
        <f t="shared" si="8"/>
        <v>0</v>
      </c>
      <c r="O32" s="194">
        <f t="shared" si="8"/>
        <v>0</v>
      </c>
      <c r="P32" s="194">
        <f t="shared" si="8"/>
        <v>0</v>
      </c>
      <c r="Q32" s="194">
        <f t="shared" si="8"/>
        <v>0</v>
      </c>
      <c r="R32" s="194">
        <f t="shared" si="8"/>
        <v>0</v>
      </c>
      <c r="S32" s="194">
        <f t="shared" si="8"/>
        <v>0</v>
      </c>
      <c r="T32" s="194">
        <f t="shared" si="8"/>
        <v>0</v>
      </c>
      <c r="U32" s="194">
        <f t="shared" si="8"/>
        <v>0</v>
      </c>
      <c r="V32" s="194">
        <f t="shared" si="8"/>
        <v>0</v>
      </c>
      <c r="W32" s="194">
        <f t="shared" si="8"/>
        <v>0</v>
      </c>
      <c r="X32" s="194">
        <f t="shared" si="8"/>
        <v>0</v>
      </c>
      <c r="Y32" s="194">
        <f t="shared" si="8"/>
        <v>0</v>
      </c>
      <c r="Z32" s="194">
        <f t="shared" si="8"/>
        <v>0</v>
      </c>
      <c r="AA32" s="194">
        <f t="shared" si="8"/>
        <v>0</v>
      </c>
    </row>
    <row r="33" spans="2:27" ht="17" x14ac:dyDescent="0.15">
      <c r="B33" s="1188"/>
      <c r="C33" s="180" t="s">
        <v>373</v>
      </c>
      <c r="D33" s="180"/>
      <c r="E33" s="180"/>
      <c r="F33" s="186" t="s">
        <v>387</v>
      </c>
      <c r="G33" s="190" t="str">
        <f>IF(LARGE(H33:AA33,1)&gt;1,"ERRO","")</f>
        <v/>
      </c>
      <c r="H33" s="194">
        <f>IFERROR(H32/H25,0)</f>
        <v>0</v>
      </c>
      <c r="I33" s="194">
        <f t="shared" ref="I33:AA33" si="9">IFERROR(I32/I25,0)</f>
        <v>0</v>
      </c>
      <c r="J33" s="194">
        <f t="shared" si="9"/>
        <v>0</v>
      </c>
      <c r="K33" s="194">
        <f t="shared" si="9"/>
        <v>0</v>
      </c>
      <c r="L33" s="194">
        <f t="shared" si="9"/>
        <v>0</v>
      </c>
      <c r="M33" s="194">
        <f t="shared" si="9"/>
        <v>0</v>
      </c>
      <c r="N33" s="194">
        <f t="shared" si="9"/>
        <v>0</v>
      </c>
      <c r="O33" s="194">
        <f t="shared" si="9"/>
        <v>0</v>
      </c>
      <c r="P33" s="194">
        <f t="shared" si="9"/>
        <v>0</v>
      </c>
      <c r="Q33" s="194">
        <f t="shared" si="9"/>
        <v>0</v>
      </c>
      <c r="R33" s="194">
        <f t="shared" si="9"/>
        <v>0</v>
      </c>
      <c r="S33" s="194">
        <f t="shared" si="9"/>
        <v>0</v>
      </c>
      <c r="T33" s="194">
        <f t="shared" si="9"/>
        <v>0</v>
      </c>
      <c r="U33" s="194">
        <f t="shared" si="9"/>
        <v>0</v>
      </c>
      <c r="V33" s="194">
        <f t="shared" si="9"/>
        <v>0</v>
      </c>
      <c r="W33" s="194">
        <f t="shared" si="9"/>
        <v>0</v>
      </c>
      <c r="X33" s="194">
        <f t="shared" si="9"/>
        <v>0</v>
      </c>
      <c r="Y33" s="194">
        <f t="shared" si="9"/>
        <v>0</v>
      </c>
      <c r="Z33" s="194">
        <f t="shared" si="9"/>
        <v>0</v>
      </c>
      <c r="AA33" s="194">
        <f t="shared" si="9"/>
        <v>0</v>
      </c>
    </row>
    <row r="34" spans="2:27" ht="17" x14ac:dyDescent="0.15">
      <c r="B34" s="175">
        <f>B29+1</f>
        <v>15</v>
      </c>
      <c r="C34" s="180" t="s">
        <v>375</v>
      </c>
      <c r="D34" s="180"/>
      <c r="E34" s="185" t="s">
        <v>376</v>
      </c>
      <c r="F34" s="186" t="s">
        <v>388</v>
      </c>
      <c r="G34" s="195">
        <f>SUM(H34:AA34)</f>
        <v>0</v>
      </c>
      <c r="H34" s="193">
        <f>H25*H28*0.001</f>
        <v>0</v>
      </c>
      <c r="I34" s="193">
        <f t="shared" ref="I34:AA34" si="10">I25*I28*0.001</f>
        <v>0</v>
      </c>
      <c r="J34" s="193">
        <f t="shared" si="10"/>
        <v>0</v>
      </c>
      <c r="K34" s="193">
        <f t="shared" si="10"/>
        <v>0</v>
      </c>
      <c r="L34" s="193">
        <f t="shared" si="10"/>
        <v>0</v>
      </c>
      <c r="M34" s="193">
        <f t="shared" si="10"/>
        <v>0</v>
      </c>
      <c r="N34" s="193">
        <f t="shared" si="10"/>
        <v>0</v>
      </c>
      <c r="O34" s="193">
        <f t="shared" si="10"/>
        <v>0</v>
      </c>
      <c r="P34" s="193">
        <f t="shared" si="10"/>
        <v>0</v>
      </c>
      <c r="Q34" s="193">
        <f t="shared" si="10"/>
        <v>0</v>
      </c>
      <c r="R34" s="193">
        <f t="shared" si="10"/>
        <v>0</v>
      </c>
      <c r="S34" s="193">
        <f t="shared" si="10"/>
        <v>0</v>
      </c>
      <c r="T34" s="193">
        <f t="shared" si="10"/>
        <v>0</v>
      </c>
      <c r="U34" s="193">
        <f t="shared" si="10"/>
        <v>0</v>
      </c>
      <c r="V34" s="193">
        <f t="shared" si="10"/>
        <v>0</v>
      </c>
      <c r="W34" s="193">
        <f t="shared" si="10"/>
        <v>0</v>
      </c>
      <c r="X34" s="193">
        <f t="shared" si="10"/>
        <v>0</v>
      </c>
      <c r="Y34" s="193">
        <f t="shared" si="10"/>
        <v>0</v>
      </c>
      <c r="Z34" s="193">
        <f t="shared" si="10"/>
        <v>0</v>
      </c>
      <c r="AA34" s="193">
        <f t="shared" si="10"/>
        <v>0</v>
      </c>
    </row>
    <row r="35" spans="2:27" ht="17" x14ac:dyDescent="0.15">
      <c r="B35" s="175">
        <f>B34+1</f>
        <v>16</v>
      </c>
      <c r="C35" s="180" t="s">
        <v>378</v>
      </c>
      <c r="D35" s="180"/>
      <c r="E35" s="181" t="s">
        <v>362</v>
      </c>
      <c r="F35" s="186" t="s">
        <v>389</v>
      </c>
      <c r="G35" s="196">
        <f>SUM(H35:AA35)</f>
        <v>0</v>
      </c>
      <c r="H35" s="197">
        <f>H25*H33</f>
        <v>0</v>
      </c>
      <c r="I35" s="197">
        <f t="shared" ref="I35:AA35" si="11">I25*I33</f>
        <v>0</v>
      </c>
      <c r="J35" s="197">
        <f t="shared" si="11"/>
        <v>0</v>
      </c>
      <c r="K35" s="197">
        <f t="shared" si="11"/>
        <v>0</v>
      </c>
      <c r="L35" s="197">
        <f t="shared" si="11"/>
        <v>0</v>
      </c>
      <c r="M35" s="197">
        <f t="shared" si="11"/>
        <v>0</v>
      </c>
      <c r="N35" s="197">
        <f t="shared" si="11"/>
        <v>0</v>
      </c>
      <c r="O35" s="197">
        <f t="shared" si="11"/>
        <v>0</v>
      </c>
      <c r="P35" s="197">
        <f t="shared" si="11"/>
        <v>0</v>
      </c>
      <c r="Q35" s="197">
        <f t="shared" si="11"/>
        <v>0</v>
      </c>
      <c r="R35" s="197">
        <f t="shared" si="11"/>
        <v>0</v>
      </c>
      <c r="S35" s="197">
        <f t="shared" si="11"/>
        <v>0</v>
      </c>
      <c r="T35" s="197">
        <f t="shared" si="11"/>
        <v>0</v>
      </c>
      <c r="U35" s="197">
        <f t="shared" si="11"/>
        <v>0</v>
      </c>
      <c r="V35" s="197">
        <f t="shared" si="11"/>
        <v>0</v>
      </c>
      <c r="W35" s="197">
        <f t="shared" si="11"/>
        <v>0</v>
      </c>
      <c r="X35" s="197">
        <f t="shared" si="11"/>
        <v>0</v>
      </c>
      <c r="Y35" s="197">
        <f t="shared" si="11"/>
        <v>0</v>
      </c>
      <c r="Z35" s="197">
        <f t="shared" si="11"/>
        <v>0</v>
      </c>
      <c r="AA35" s="197">
        <f t="shared" si="11"/>
        <v>0</v>
      </c>
    </row>
    <row r="37" spans="2:27" x14ac:dyDescent="0.15">
      <c r="B37" s="1173" t="s">
        <v>850</v>
      </c>
      <c r="C37" s="1173"/>
      <c r="D37" s="1173"/>
      <c r="E37" s="1173"/>
      <c r="F37" s="1173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</row>
    <row r="38" spans="2:27" s="376" customFormat="1" x14ac:dyDescent="0.15">
      <c r="B38" s="175"/>
      <c r="C38" s="200"/>
      <c r="D38" s="200"/>
      <c r="E38" s="200"/>
      <c r="F38" s="198"/>
      <c r="G38" s="178" t="s">
        <v>31</v>
      </c>
      <c r="H38" s="179" t="s">
        <v>633</v>
      </c>
      <c r="I38" s="179" t="s">
        <v>634</v>
      </c>
      <c r="J38" s="179" t="s">
        <v>635</v>
      </c>
      <c r="K38" s="179" t="s">
        <v>636</v>
      </c>
      <c r="L38" s="179" t="s">
        <v>637</v>
      </c>
      <c r="M38" s="179" t="s">
        <v>638</v>
      </c>
      <c r="N38" s="179" t="s">
        <v>639</v>
      </c>
      <c r="O38" s="179" t="s">
        <v>640</v>
      </c>
      <c r="P38" s="179" t="s">
        <v>641</v>
      </c>
      <c r="Q38" s="179" t="s">
        <v>642</v>
      </c>
      <c r="R38" s="179" t="s">
        <v>643</v>
      </c>
      <c r="S38" s="179" t="s">
        <v>644</v>
      </c>
      <c r="T38" s="179" t="s">
        <v>645</v>
      </c>
      <c r="U38" s="179" t="s">
        <v>646</v>
      </c>
      <c r="V38" s="179" t="s">
        <v>647</v>
      </c>
      <c r="W38" s="179" t="s">
        <v>648</v>
      </c>
      <c r="X38" s="179" t="s">
        <v>649</v>
      </c>
      <c r="Y38" s="179" t="s">
        <v>650</v>
      </c>
      <c r="Z38" s="179" t="s">
        <v>651</v>
      </c>
      <c r="AA38" s="179" t="s">
        <v>652</v>
      </c>
    </row>
    <row r="39" spans="2:27" ht="17" x14ac:dyDescent="0.15">
      <c r="B39" s="175">
        <f>B35+1</f>
        <v>17</v>
      </c>
      <c r="C39" s="201" t="s">
        <v>211</v>
      </c>
      <c r="D39" s="201"/>
      <c r="E39" s="202" t="s">
        <v>362</v>
      </c>
      <c r="F39" s="186" t="s">
        <v>390</v>
      </c>
      <c r="G39" s="196">
        <f>SUM(H39:AA39)</f>
        <v>0</v>
      </c>
      <c r="H39" s="193">
        <f>H18-H35</f>
        <v>0</v>
      </c>
      <c r="I39" s="193">
        <f t="shared" ref="I39:AA39" si="12">I18-I35</f>
        <v>0</v>
      </c>
      <c r="J39" s="193">
        <f t="shared" si="12"/>
        <v>0</v>
      </c>
      <c r="K39" s="193">
        <f t="shared" si="12"/>
        <v>0</v>
      </c>
      <c r="L39" s="193">
        <f t="shared" si="12"/>
        <v>0</v>
      </c>
      <c r="M39" s="193">
        <f t="shared" si="12"/>
        <v>0</v>
      </c>
      <c r="N39" s="193">
        <f t="shared" si="12"/>
        <v>0</v>
      </c>
      <c r="O39" s="193">
        <f t="shared" si="12"/>
        <v>0</v>
      </c>
      <c r="P39" s="193">
        <f t="shared" si="12"/>
        <v>0</v>
      </c>
      <c r="Q39" s="193">
        <f t="shared" si="12"/>
        <v>0</v>
      </c>
      <c r="R39" s="193">
        <f t="shared" si="12"/>
        <v>0</v>
      </c>
      <c r="S39" s="193">
        <f t="shared" si="12"/>
        <v>0</v>
      </c>
      <c r="T39" s="193">
        <f t="shared" si="12"/>
        <v>0</v>
      </c>
      <c r="U39" s="193">
        <f t="shared" si="12"/>
        <v>0</v>
      </c>
      <c r="V39" s="193">
        <f t="shared" si="12"/>
        <v>0</v>
      </c>
      <c r="W39" s="193">
        <f t="shared" si="12"/>
        <v>0</v>
      </c>
      <c r="X39" s="193">
        <f t="shared" si="12"/>
        <v>0</v>
      </c>
      <c r="Y39" s="193">
        <f t="shared" si="12"/>
        <v>0</v>
      </c>
      <c r="Z39" s="193">
        <f t="shared" si="12"/>
        <v>0</v>
      </c>
      <c r="AA39" s="193">
        <f t="shared" si="12"/>
        <v>0</v>
      </c>
    </row>
    <row r="40" spans="2:27" ht="17" x14ac:dyDescent="0.15">
      <c r="B40" s="175">
        <f>B39+1</f>
        <v>18</v>
      </c>
      <c r="C40" s="203" t="s">
        <v>391</v>
      </c>
      <c r="D40" s="204">
        <f>Apoio!I39</f>
        <v>0</v>
      </c>
      <c r="E40" s="192" t="s">
        <v>3</v>
      </c>
      <c r="F40" s="186" t="s">
        <v>392</v>
      </c>
      <c r="G40" s="205">
        <f>IF(G18=0,0,G39/G18)</f>
        <v>0</v>
      </c>
      <c r="H40" s="206">
        <f>IFERROR(H39/H18,0)</f>
        <v>0</v>
      </c>
      <c r="I40" s="206">
        <f t="shared" ref="I40:AA40" si="13">IFERROR(I39/I18,0)</f>
        <v>0</v>
      </c>
      <c r="J40" s="206">
        <f t="shared" si="13"/>
        <v>0</v>
      </c>
      <c r="K40" s="206">
        <f t="shared" si="13"/>
        <v>0</v>
      </c>
      <c r="L40" s="206">
        <f t="shared" si="13"/>
        <v>0</v>
      </c>
      <c r="M40" s="206">
        <f t="shared" si="13"/>
        <v>0</v>
      </c>
      <c r="N40" s="206">
        <f t="shared" si="13"/>
        <v>0</v>
      </c>
      <c r="O40" s="206">
        <f t="shared" si="13"/>
        <v>0</v>
      </c>
      <c r="P40" s="206">
        <f t="shared" si="13"/>
        <v>0</v>
      </c>
      <c r="Q40" s="206">
        <f t="shared" si="13"/>
        <v>0</v>
      </c>
      <c r="R40" s="206">
        <f t="shared" si="13"/>
        <v>0</v>
      </c>
      <c r="S40" s="206">
        <f t="shared" si="13"/>
        <v>0</v>
      </c>
      <c r="T40" s="206">
        <f t="shared" si="13"/>
        <v>0</v>
      </c>
      <c r="U40" s="206">
        <f t="shared" si="13"/>
        <v>0</v>
      </c>
      <c r="V40" s="206">
        <f t="shared" si="13"/>
        <v>0</v>
      </c>
      <c r="W40" s="206">
        <f t="shared" si="13"/>
        <v>0</v>
      </c>
      <c r="X40" s="206">
        <f t="shared" si="13"/>
        <v>0</v>
      </c>
      <c r="Y40" s="206">
        <f t="shared" si="13"/>
        <v>0</v>
      </c>
      <c r="Z40" s="206">
        <f t="shared" si="13"/>
        <v>0</v>
      </c>
      <c r="AA40" s="206">
        <f t="shared" si="13"/>
        <v>0</v>
      </c>
    </row>
    <row r="41" spans="2:27" ht="17" x14ac:dyDescent="0.15">
      <c r="B41" s="175">
        <f>B40+1</f>
        <v>19</v>
      </c>
      <c r="C41" s="201" t="s">
        <v>210</v>
      </c>
      <c r="D41" s="201"/>
      <c r="E41" s="202" t="s">
        <v>376</v>
      </c>
      <c r="F41" s="186" t="s">
        <v>393</v>
      </c>
      <c r="G41" s="196">
        <f>SUM(H41:AA41)</f>
        <v>0</v>
      </c>
      <c r="H41" s="193">
        <f>H17-H34</f>
        <v>0</v>
      </c>
      <c r="I41" s="193">
        <f t="shared" ref="I41:AA41" si="14">I17-I34</f>
        <v>0</v>
      </c>
      <c r="J41" s="193">
        <f t="shared" si="14"/>
        <v>0</v>
      </c>
      <c r="K41" s="193">
        <f t="shared" si="14"/>
        <v>0</v>
      </c>
      <c r="L41" s="193">
        <f t="shared" si="14"/>
        <v>0</v>
      </c>
      <c r="M41" s="193">
        <f t="shared" si="14"/>
        <v>0</v>
      </c>
      <c r="N41" s="193">
        <f t="shared" si="14"/>
        <v>0</v>
      </c>
      <c r="O41" s="193">
        <f t="shared" si="14"/>
        <v>0</v>
      </c>
      <c r="P41" s="193">
        <f t="shared" si="14"/>
        <v>0</v>
      </c>
      <c r="Q41" s="193">
        <f t="shared" si="14"/>
        <v>0</v>
      </c>
      <c r="R41" s="193">
        <f t="shared" si="14"/>
        <v>0</v>
      </c>
      <c r="S41" s="193">
        <f t="shared" si="14"/>
        <v>0</v>
      </c>
      <c r="T41" s="193">
        <f t="shared" si="14"/>
        <v>0</v>
      </c>
      <c r="U41" s="193">
        <f t="shared" si="14"/>
        <v>0</v>
      </c>
      <c r="V41" s="193">
        <f t="shared" si="14"/>
        <v>0</v>
      </c>
      <c r="W41" s="193">
        <f t="shared" si="14"/>
        <v>0</v>
      </c>
      <c r="X41" s="193">
        <f t="shared" si="14"/>
        <v>0</v>
      </c>
      <c r="Y41" s="193">
        <f t="shared" si="14"/>
        <v>0</v>
      </c>
      <c r="Z41" s="193">
        <f t="shared" si="14"/>
        <v>0</v>
      </c>
      <c r="AA41" s="193">
        <f t="shared" si="14"/>
        <v>0</v>
      </c>
    </row>
    <row r="42" spans="2:27" ht="17" x14ac:dyDescent="0.15">
      <c r="B42" s="175">
        <f>B41+1</f>
        <v>20</v>
      </c>
      <c r="C42" s="203" t="s">
        <v>394</v>
      </c>
      <c r="D42" s="204">
        <f>Apoio!I38</f>
        <v>0</v>
      </c>
      <c r="E42" s="192" t="s">
        <v>3</v>
      </c>
      <c r="F42" s="186" t="s">
        <v>395</v>
      </c>
      <c r="G42" s="205">
        <f>IF(G17=0,0,G41/G17)</f>
        <v>0</v>
      </c>
      <c r="H42" s="206">
        <f>IFERROR(H41/H17,0)</f>
        <v>0</v>
      </c>
      <c r="I42" s="206">
        <f t="shared" ref="I42:AA42" si="15">IFERROR(I41/I17,0)</f>
        <v>0</v>
      </c>
      <c r="J42" s="206">
        <f t="shared" si="15"/>
        <v>0</v>
      </c>
      <c r="K42" s="206">
        <f t="shared" si="15"/>
        <v>0</v>
      </c>
      <c r="L42" s="206">
        <f t="shared" si="15"/>
        <v>0</v>
      </c>
      <c r="M42" s="206">
        <f t="shared" si="15"/>
        <v>0</v>
      </c>
      <c r="N42" s="206">
        <f t="shared" si="15"/>
        <v>0</v>
      </c>
      <c r="O42" s="206">
        <f t="shared" si="15"/>
        <v>0</v>
      </c>
      <c r="P42" s="206">
        <f t="shared" si="15"/>
        <v>0</v>
      </c>
      <c r="Q42" s="206">
        <f t="shared" si="15"/>
        <v>0</v>
      </c>
      <c r="R42" s="206">
        <f t="shared" si="15"/>
        <v>0</v>
      </c>
      <c r="S42" s="206">
        <f t="shared" si="15"/>
        <v>0</v>
      </c>
      <c r="T42" s="206">
        <f t="shared" si="15"/>
        <v>0</v>
      </c>
      <c r="U42" s="206">
        <f t="shared" si="15"/>
        <v>0</v>
      </c>
      <c r="V42" s="206">
        <f t="shared" si="15"/>
        <v>0</v>
      </c>
      <c r="W42" s="206">
        <f t="shared" si="15"/>
        <v>0</v>
      </c>
      <c r="X42" s="206">
        <f t="shared" si="15"/>
        <v>0</v>
      </c>
      <c r="Y42" s="206">
        <f t="shared" si="15"/>
        <v>0</v>
      </c>
      <c r="Z42" s="206">
        <f t="shared" si="15"/>
        <v>0</v>
      </c>
      <c r="AA42" s="206">
        <f t="shared" si="15"/>
        <v>0</v>
      </c>
    </row>
    <row r="43" spans="2:27" ht="17" x14ac:dyDescent="0.15">
      <c r="B43" s="207"/>
      <c r="C43" s="1194" t="str">
        <f>CONCATENATE("Benefício anualizado outros: ",E2)</f>
        <v>Benefício anualizado outros: -</v>
      </c>
      <c r="D43" s="1194"/>
      <c r="E43" s="209" t="s">
        <v>2</v>
      </c>
      <c r="F43" s="210" t="s">
        <v>654</v>
      </c>
      <c r="G43" s="211">
        <f>SUM(H43:AA43)</f>
        <v>0</v>
      </c>
      <c r="H43" s="212">
        <f>H39*$D$40+H41*$D$42</f>
        <v>0</v>
      </c>
      <c r="I43" s="212">
        <f t="shared" ref="I43:AA43" si="16">I39*$D$40+I41*$D$42</f>
        <v>0</v>
      </c>
      <c r="J43" s="212">
        <f t="shared" si="16"/>
        <v>0</v>
      </c>
      <c r="K43" s="212">
        <f t="shared" si="16"/>
        <v>0</v>
      </c>
      <c r="L43" s="212">
        <f t="shared" si="16"/>
        <v>0</v>
      </c>
      <c r="M43" s="212">
        <f t="shared" si="16"/>
        <v>0</v>
      </c>
      <c r="N43" s="212">
        <f t="shared" si="16"/>
        <v>0</v>
      </c>
      <c r="O43" s="212">
        <f t="shared" si="16"/>
        <v>0</v>
      </c>
      <c r="P43" s="212">
        <f t="shared" si="16"/>
        <v>0</v>
      </c>
      <c r="Q43" s="212">
        <f t="shared" si="16"/>
        <v>0</v>
      </c>
      <c r="R43" s="212">
        <f t="shared" si="16"/>
        <v>0</v>
      </c>
      <c r="S43" s="212">
        <f t="shared" si="16"/>
        <v>0</v>
      </c>
      <c r="T43" s="212">
        <f t="shared" si="16"/>
        <v>0</v>
      </c>
      <c r="U43" s="212">
        <f t="shared" si="16"/>
        <v>0</v>
      </c>
      <c r="V43" s="212">
        <f t="shared" si="16"/>
        <v>0</v>
      </c>
      <c r="W43" s="212">
        <f t="shared" si="16"/>
        <v>0</v>
      </c>
      <c r="X43" s="212">
        <f t="shared" si="16"/>
        <v>0</v>
      </c>
      <c r="Y43" s="212">
        <f t="shared" si="16"/>
        <v>0</v>
      </c>
      <c r="Z43" s="212">
        <f t="shared" si="16"/>
        <v>0</v>
      </c>
      <c r="AA43" s="212">
        <f t="shared" si="16"/>
        <v>0</v>
      </c>
    </row>
    <row r="45" spans="2:27" ht="17" x14ac:dyDescent="0.25">
      <c r="D45" s="169" t="s">
        <v>839</v>
      </c>
      <c r="E45" s="1193" t="str">
        <f>E2</f>
        <v>-</v>
      </c>
      <c r="F45" s="1193"/>
      <c r="G45" s="170">
        <f>IFERROR(OutrosCusto!U58/OutrosBenef2!$G$43,0)</f>
        <v>0</v>
      </c>
    </row>
    <row r="46" spans="2:27" ht="17" x14ac:dyDescent="0.25">
      <c r="D46" s="169" t="s">
        <v>840</v>
      </c>
      <c r="E46" s="1193" t="str">
        <f>E2</f>
        <v>-</v>
      </c>
      <c r="F46" s="1193"/>
      <c r="G46" s="170">
        <f>IFERROR(OutrosCusto!S58/OutrosBenef2!$G$43,0)</f>
        <v>0</v>
      </c>
    </row>
    <row r="48" spans="2:27" x14ac:dyDescent="0.15">
      <c r="H48" s="379"/>
      <c r="I48" s="379"/>
    </row>
    <row r="49" spans="2:57" x14ac:dyDescent="0.15">
      <c r="B49" s="1124" t="s">
        <v>769</v>
      </c>
      <c r="C49" s="1124"/>
      <c r="D49" s="1124"/>
      <c r="E49" s="1124"/>
      <c r="F49" s="1124"/>
      <c r="G49" s="213"/>
      <c r="H49" s="214"/>
      <c r="I49" s="214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</row>
    <row r="50" spans="2:57" x14ac:dyDescent="0.15">
      <c r="B50" s="215"/>
      <c r="C50" s="216"/>
      <c r="D50" s="217"/>
      <c r="E50" s="218"/>
      <c r="F50" s="219"/>
      <c r="G50" s="220" t="s">
        <v>31</v>
      </c>
      <c r="H50" s="221" t="s">
        <v>633</v>
      </c>
      <c r="I50" s="221" t="s">
        <v>634</v>
      </c>
      <c r="J50" s="221" t="s">
        <v>635</v>
      </c>
      <c r="K50" s="221" t="s">
        <v>636</v>
      </c>
      <c r="L50" s="221" t="s">
        <v>637</v>
      </c>
      <c r="M50" s="221" t="s">
        <v>638</v>
      </c>
      <c r="N50" s="221" t="s">
        <v>639</v>
      </c>
      <c r="O50" s="221" t="s">
        <v>640</v>
      </c>
      <c r="P50" s="221" t="s">
        <v>641</v>
      </c>
      <c r="Q50" s="221" t="s">
        <v>642</v>
      </c>
      <c r="R50" s="221" t="s">
        <v>643</v>
      </c>
      <c r="S50" s="221" t="s">
        <v>644</v>
      </c>
      <c r="T50" s="221" t="s">
        <v>645</v>
      </c>
      <c r="U50" s="221" t="s">
        <v>646</v>
      </c>
      <c r="V50" s="221" t="s">
        <v>647</v>
      </c>
      <c r="W50" s="221" t="s">
        <v>648</v>
      </c>
      <c r="X50" s="221" t="s">
        <v>649</v>
      </c>
      <c r="Y50" s="221" t="s">
        <v>650</v>
      </c>
      <c r="Z50" s="221" t="s">
        <v>651</v>
      </c>
      <c r="AA50" s="221" t="s">
        <v>652</v>
      </c>
    </row>
    <row r="51" spans="2:57" x14ac:dyDescent="0.15">
      <c r="B51" s="215">
        <f>B42+1</f>
        <v>21</v>
      </c>
      <c r="C51" s="222" t="s">
        <v>364</v>
      </c>
      <c r="D51" s="222"/>
      <c r="E51" s="223" t="s">
        <v>365</v>
      </c>
      <c r="F51" s="224"/>
      <c r="G51" s="225"/>
      <c r="H51" s="226">
        <f>H26</f>
        <v>0</v>
      </c>
      <c r="I51" s="226">
        <f t="shared" ref="I51:AA51" si="17">I26</f>
        <v>0</v>
      </c>
      <c r="J51" s="226">
        <f t="shared" si="17"/>
        <v>0</v>
      </c>
      <c r="K51" s="226">
        <f t="shared" si="17"/>
        <v>0</v>
      </c>
      <c r="L51" s="226">
        <f t="shared" si="17"/>
        <v>0</v>
      </c>
      <c r="M51" s="226">
        <f t="shared" si="17"/>
        <v>0</v>
      </c>
      <c r="N51" s="226">
        <f t="shared" si="17"/>
        <v>0</v>
      </c>
      <c r="O51" s="226">
        <f t="shared" si="17"/>
        <v>0</v>
      </c>
      <c r="P51" s="226">
        <f t="shared" si="17"/>
        <v>0</v>
      </c>
      <c r="Q51" s="226">
        <f t="shared" si="17"/>
        <v>0</v>
      </c>
      <c r="R51" s="226">
        <f t="shared" si="17"/>
        <v>0</v>
      </c>
      <c r="S51" s="226">
        <f t="shared" si="17"/>
        <v>0</v>
      </c>
      <c r="T51" s="226">
        <f t="shared" si="17"/>
        <v>0</v>
      </c>
      <c r="U51" s="226">
        <f t="shared" si="17"/>
        <v>0</v>
      </c>
      <c r="V51" s="226">
        <f t="shared" si="17"/>
        <v>0</v>
      </c>
      <c r="W51" s="226">
        <f t="shared" si="17"/>
        <v>0</v>
      </c>
      <c r="X51" s="226">
        <f t="shared" si="17"/>
        <v>0</v>
      </c>
      <c r="Y51" s="226">
        <f t="shared" si="17"/>
        <v>0</v>
      </c>
      <c r="Z51" s="226">
        <f t="shared" si="17"/>
        <v>0</v>
      </c>
      <c r="AA51" s="226">
        <f t="shared" si="17"/>
        <v>0</v>
      </c>
    </row>
    <row r="52" spans="2:57" x14ac:dyDescent="0.15">
      <c r="B52" s="215">
        <f>B51+1</f>
        <v>22</v>
      </c>
      <c r="C52" s="222" t="s">
        <v>401</v>
      </c>
      <c r="D52" s="222"/>
      <c r="E52" s="227">
        <v>22</v>
      </c>
      <c r="F52" s="228"/>
      <c r="G52" s="225"/>
      <c r="H52" s="226">
        <f>H30</f>
        <v>0</v>
      </c>
      <c r="I52" s="226">
        <f t="shared" ref="I52:AA53" si="18">I30</f>
        <v>0</v>
      </c>
      <c r="J52" s="226">
        <f t="shared" si="18"/>
        <v>0</v>
      </c>
      <c r="K52" s="226">
        <f t="shared" si="18"/>
        <v>0</v>
      </c>
      <c r="L52" s="226">
        <f t="shared" si="18"/>
        <v>0</v>
      </c>
      <c r="M52" s="226">
        <f t="shared" si="18"/>
        <v>0</v>
      </c>
      <c r="N52" s="226">
        <f t="shared" si="18"/>
        <v>0</v>
      </c>
      <c r="O52" s="226">
        <f t="shared" si="18"/>
        <v>0</v>
      </c>
      <c r="P52" s="226">
        <f t="shared" si="18"/>
        <v>0</v>
      </c>
      <c r="Q52" s="226">
        <f t="shared" si="18"/>
        <v>0</v>
      </c>
      <c r="R52" s="226">
        <f t="shared" si="18"/>
        <v>0</v>
      </c>
      <c r="S52" s="226">
        <f t="shared" si="18"/>
        <v>0</v>
      </c>
      <c r="T52" s="226">
        <f t="shared" si="18"/>
        <v>0</v>
      </c>
      <c r="U52" s="226">
        <f t="shared" si="18"/>
        <v>0</v>
      </c>
      <c r="V52" s="226">
        <f t="shared" si="18"/>
        <v>0</v>
      </c>
      <c r="W52" s="226">
        <f t="shared" si="18"/>
        <v>0</v>
      </c>
      <c r="X52" s="226">
        <f t="shared" si="18"/>
        <v>0</v>
      </c>
      <c r="Y52" s="226">
        <f t="shared" si="18"/>
        <v>0</v>
      </c>
      <c r="Z52" s="226">
        <f t="shared" si="18"/>
        <v>0</v>
      </c>
      <c r="AA52" s="226">
        <f t="shared" si="18"/>
        <v>0</v>
      </c>
    </row>
    <row r="53" spans="2:57" x14ac:dyDescent="0.15">
      <c r="B53" s="215">
        <f t="shared" ref="B53:B62" si="19">B52+1</f>
        <v>23</v>
      </c>
      <c r="C53" s="222" t="s">
        <v>402</v>
      </c>
      <c r="D53" s="222"/>
      <c r="E53" s="227">
        <v>3</v>
      </c>
      <c r="F53" s="228"/>
      <c r="G53" s="225"/>
      <c r="H53" s="226">
        <f>H31</f>
        <v>0</v>
      </c>
      <c r="I53" s="226">
        <f t="shared" si="18"/>
        <v>0</v>
      </c>
      <c r="J53" s="226">
        <f t="shared" si="18"/>
        <v>0</v>
      </c>
      <c r="K53" s="226">
        <f t="shared" si="18"/>
        <v>0</v>
      </c>
      <c r="L53" s="226">
        <f t="shared" si="18"/>
        <v>0</v>
      </c>
      <c r="M53" s="226">
        <f t="shared" si="18"/>
        <v>0</v>
      </c>
      <c r="N53" s="226">
        <f t="shared" si="18"/>
        <v>0</v>
      </c>
      <c r="O53" s="226">
        <f t="shared" si="18"/>
        <v>0</v>
      </c>
      <c r="P53" s="226">
        <f t="shared" si="18"/>
        <v>0</v>
      </c>
      <c r="Q53" s="226">
        <f t="shared" si="18"/>
        <v>0</v>
      </c>
      <c r="R53" s="226">
        <f t="shared" si="18"/>
        <v>0</v>
      </c>
      <c r="S53" s="226">
        <f t="shared" si="18"/>
        <v>0</v>
      </c>
      <c r="T53" s="226">
        <f t="shared" si="18"/>
        <v>0</v>
      </c>
      <c r="U53" s="226">
        <f t="shared" si="18"/>
        <v>0</v>
      </c>
      <c r="V53" s="226">
        <f t="shared" si="18"/>
        <v>0</v>
      </c>
      <c r="W53" s="226">
        <f t="shared" si="18"/>
        <v>0</v>
      </c>
      <c r="X53" s="226">
        <f t="shared" si="18"/>
        <v>0</v>
      </c>
      <c r="Y53" s="226">
        <f t="shared" si="18"/>
        <v>0</v>
      </c>
      <c r="Z53" s="226">
        <f t="shared" si="18"/>
        <v>0</v>
      </c>
      <c r="AA53" s="226">
        <f t="shared" si="18"/>
        <v>0</v>
      </c>
    </row>
    <row r="54" spans="2:57" x14ac:dyDescent="0.15">
      <c r="B54" s="215">
        <f t="shared" si="19"/>
        <v>24</v>
      </c>
      <c r="C54" s="222" t="s">
        <v>403</v>
      </c>
      <c r="D54" s="222"/>
      <c r="E54" s="223" t="s">
        <v>3</v>
      </c>
      <c r="F54" s="224"/>
      <c r="G54" s="229"/>
      <c r="H54" s="230">
        <f>H52/30</f>
        <v>0</v>
      </c>
      <c r="I54" s="230">
        <f t="shared" ref="I54:AA54" si="20">I52/30</f>
        <v>0</v>
      </c>
      <c r="J54" s="230">
        <f t="shared" si="20"/>
        <v>0</v>
      </c>
      <c r="K54" s="230">
        <f t="shared" si="20"/>
        <v>0</v>
      </c>
      <c r="L54" s="230">
        <f t="shared" si="20"/>
        <v>0</v>
      </c>
      <c r="M54" s="230">
        <f t="shared" si="20"/>
        <v>0</v>
      </c>
      <c r="N54" s="230">
        <f t="shared" si="20"/>
        <v>0</v>
      </c>
      <c r="O54" s="230">
        <f t="shared" si="20"/>
        <v>0</v>
      </c>
      <c r="P54" s="230">
        <f t="shared" si="20"/>
        <v>0</v>
      </c>
      <c r="Q54" s="230">
        <f t="shared" si="20"/>
        <v>0</v>
      </c>
      <c r="R54" s="230">
        <f t="shared" si="20"/>
        <v>0</v>
      </c>
      <c r="S54" s="230">
        <f t="shared" si="20"/>
        <v>0</v>
      </c>
      <c r="T54" s="230">
        <f t="shared" si="20"/>
        <v>0</v>
      </c>
      <c r="U54" s="230">
        <f t="shared" si="20"/>
        <v>0</v>
      </c>
      <c r="V54" s="230">
        <f t="shared" si="20"/>
        <v>0</v>
      </c>
      <c r="W54" s="230">
        <f t="shared" si="20"/>
        <v>0</v>
      </c>
      <c r="X54" s="230">
        <f t="shared" si="20"/>
        <v>0</v>
      </c>
      <c r="Y54" s="230">
        <f t="shared" si="20"/>
        <v>0</v>
      </c>
      <c r="Z54" s="230">
        <f t="shared" si="20"/>
        <v>0</v>
      </c>
      <c r="AA54" s="230">
        <f t="shared" si="20"/>
        <v>0</v>
      </c>
    </row>
    <row r="55" spans="2:57" x14ac:dyDescent="0.15">
      <c r="B55" s="215">
        <f t="shared" si="19"/>
        <v>25</v>
      </c>
      <c r="C55" s="222" t="s">
        <v>404</v>
      </c>
      <c r="D55" s="222"/>
      <c r="E55" s="223" t="s">
        <v>3</v>
      </c>
      <c r="F55" s="224"/>
      <c r="G55" s="229"/>
      <c r="H55" s="230">
        <f>IFERROR(H53/H51,0)</f>
        <v>0</v>
      </c>
      <c r="I55" s="230">
        <f t="shared" ref="I55:AA55" si="21">IFERROR(I53/I51,0)</f>
        <v>0</v>
      </c>
      <c r="J55" s="230">
        <f t="shared" si="21"/>
        <v>0</v>
      </c>
      <c r="K55" s="230">
        <f t="shared" si="21"/>
        <v>0</v>
      </c>
      <c r="L55" s="230">
        <f t="shared" si="21"/>
        <v>0</v>
      </c>
      <c r="M55" s="230">
        <f t="shared" si="21"/>
        <v>0</v>
      </c>
      <c r="N55" s="230">
        <f t="shared" si="21"/>
        <v>0</v>
      </c>
      <c r="O55" s="230">
        <f t="shared" si="21"/>
        <v>0</v>
      </c>
      <c r="P55" s="230">
        <f t="shared" si="21"/>
        <v>0</v>
      </c>
      <c r="Q55" s="230">
        <f t="shared" si="21"/>
        <v>0</v>
      </c>
      <c r="R55" s="230">
        <f t="shared" si="21"/>
        <v>0</v>
      </c>
      <c r="S55" s="230">
        <f t="shared" si="21"/>
        <v>0</v>
      </c>
      <c r="T55" s="230">
        <f t="shared" si="21"/>
        <v>0</v>
      </c>
      <c r="U55" s="230">
        <f t="shared" si="21"/>
        <v>0</v>
      </c>
      <c r="V55" s="230">
        <f t="shared" si="21"/>
        <v>0</v>
      </c>
      <c r="W55" s="230">
        <f t="shared" si="21"/>
        <v>0</v>
      </c>
      <c r="X55" s="230">
        <f t="shared" si="21"/>
        <v>0</v>
      </c>
      <c r="Y55" s="230">
        <f t="shared" si="21"/>
        <v>0</v>
      </c>
      <c r="Z55" s="230">
        <f t="shared" si="21"/>
        <v>0</v>
      </c>
      <c r="AA55" s="230">
        <f t="shared" si="21"/>
        <v>0</v>
      </c>
    </row>
    <row r="56" spans="2:57" x14ac:dyDescent="0.15">
      <c r="B56" s="215">
        <f t="shared" si="19"/>
        <v>26</v>
      </c>
      <c r="C56" s="222" t="s">
        <v>405</v>
      </c>
      <c r="D56" s="222"/>
      <c r="E56" s="223" t="s">
        <v>3</v>
      </c>
      <c r="F56" s="224"/>
      <c r="G56" s="229"/>
      <c r="H56" s="230">
        <f>H54*H55</f>
        <v>0</v>
      </c>
      <c r="I56" s="230">
        <f t="shared" ref="I56:AA56" si="22">I54*I55</f>
        <v>0</v>
      </c>
      <c r="J56" s="230">
        <f t="shared" si="22"/>
        <v>0</v>
      </c>
      <c r="K56" s="230">
        <f t="shared" si="22"/>
        <v>0</v>
      </c>
      <c r="L56" s="230">
        <f t="shared" si="22"/>
        <v>0</v>
      </c>
      <c r="M56" s="230">
        <f t="shared" si="22"/>
        <v>0</v>
      </c>
      <c r="N56" s="230">
        <f t="shared" si="22"/>
        <v>0</v>
      </c>
      <c r="O56" s="230">
        <f t="shared" si="22"/>
        <v>0</v>
      </c>
      <c r="P56" s="230">
        <f t="shared" si="22"/>
        <v>0</v>
      </c>
      <c r="Q56" s="230">
        <f t="shared" si="22"/>
        <v>0</v>
      </c>
      <c r="R56" s="230">
        <f t="shared" si="22"/>
        <v>0</v>
      </c>
      <c r="S56" s="230">
        <f t="shared" si="22"/>
        <v>0</v>
      </c>
      <c r="T56" s="230">
        <f t="shared" si="22"/>
        <v>0</v>
      </c>
      <c r="U56" s="230">
        <f t="shared" si="22"/>
        <v>0</v>
      </c>
      <c r="V56" s="230">
        <f t="shared" si="22"/>
        <v>0</v>
      </c>
      <c r="W56" s="230">
        <f t="shared" si="22"/>
        <v>0</v>
      </c>
      <c r="X56" s="230">
        <f t="shared" si="22"/>
        <v>0</v>
      </c>
      <c r="Y56" s="230">
        <f t="shared" si="22"/>
        <v>0</v>
      </c>
      <c r="Z56" s="230">
        <f t="shared" si="22"/>
        <v>0</v>
      </c>
      <c r="AA56" s="230">
        <f t="shared" si="22"/>
        <v>0</v>
      </c>
    </row>
    <row r="57" spans="2:57" x14ac:dyDescent="0.15">
      <c r="B57" s="215">
        <f t="shared" si="19"/>
        <v>27</v>
      </c>
      <c r="C57" s="222" t="s">
        <v>406</v>
      </c>
      <c r="D57" s="222"/>
      <c r="E57" s="223" t="s">
        <v>709</v>
      </c>
      <c r="F57" s="224"/>
      <c r="G57" s="231">
        <f t="shared" ref="G57:G62" si="23">ROUND(SUM(H57:BE57),2)</f>
        <v>0</v>
      </c>
      <c r="H57" s="232">
        <f>H41/12</f>
        <v>0</v>
      </c>
      <c r="I57" s="232">
        <f t="shared" ref="I57:AA57" si="24">I41/12</f>
        <v>0</v>
      </c>
      <c r="J57" s="232">
        <f t="shared" si="24"/>
        <v>0</v>
      </c>
      <c r="K57" s="232">
        <f t="shared" si="24"/>
        <v>0</v>
      </c>
      <c r="L57" s="232">
        <f t="shared" si="24"/>
        <v>0</v>
      </c>
      <c r="M57" s="232">
        <f t="shared" si="24"/>
        <v>0</v>
      </c>
      <c r="N57" s="232">
        <f t="shared" si="24"/>
        <v>0</v>
      </c>
      <c r="O57" s="232">
        <f t="shared" si="24"/>
        <v>0</v>
      </c>
      <c r="P57" s="232">
        <f t="shared" si="24"/>
        <v>0</v>
      </c>
      <c r="Q57" s="232">
        <f t="shared" si="24"/>
        <v>0</v>
      </c>
      <c r="R57" s="232">
        <f t="shared" si="24"/>
        <v>0</v>
      </c>
      <c r="S57" s="232">
        <f t="shared" si="24"/>
        <v>0</v>
      </c>
      <c r="T57" s="232">
        <f t="shared" si="24"/>
        <v>0</v>
      </c>
      <c r="U57" s="232">
        <f t="shared" si="24"/>
        <v>0</v>
      </c>
      <c r="V57" s="232">
        <f t="shared" si="24"/>
        <v>0</v>
      </c>
      <c r="W57" s="232">
        <f t="shared" si="24"/>
        <v>0</v>
      </c>
      <c r="X57" s="232">
        <f t="shared" si="24"/>
        <v>0</v>
      </c>
      <c r="Y57" s="232">
        <f t="shared" si="24"/>
        <v>0</v>
      </c>
      <c r="Z57" s="232">
        <f t="shared" si="24"/>
        <v>0</v>
      </c>
      <c r="AA57" s="232">
        <f t="shared" si="24"/>
        <v>0</v>
      </c>
    </row>
    <row r="58" spans="2:57" x14ac:dyDescent="0.15">
      <c r="B58" s="215">
        <f t="shared" si="19"/>
        <v>28</v>
      </c>
      <c r="C58" s="222" t="s">
        <v>407</v>
      </c>
      <c r="D58" s="222"/>
      <c r="E58" s="223" t="s">
        <v>709</v>
      </c>
      <c r="F58" s="224"/>
      <c r="G58" s="231">
        <f t="shared" si="23"/>
        <v>0</v>
      </c>
      <c r="H58" s="232">
        <f>H57*H56</f>
        <v>0</v>
      </c>
      <c r="I58" s="232">
        <f t="shared" ref="I58:AA58" si="25">I57*I56</f>
        <v>0</v>
      </c>
      <c r="J58" s="232">
        <f t="shared" si="25"/>
        <v>0</v>
      </c>
      <c r="K58" s="232">
        <f t="shared" si="25"/>
        <v>0</v>
      </c>
      <c r="L58" s="232">
        <f t="shared" si="25"/>
        <v>0</v>
      </c>
      <c r="M58" s="232">
        <f t="shared" si="25"/>
        <v>0</v>
      </c>
      <c r="N58" s="232">
        <f t="shared" si="25"/>
        <v>0</v>
      </c>
      <c r="O58" s="232">
        <f t="shared" si="25"/>
        <v>0</v>
      </c>
      <c r="P58" s="232">
        <f t="shared" si="25"/>
        <v>0</v>
      </c>
      <c r="Q58" s="232">
        <f t="shared" si="25"/>
        <v>0</v>
      </c>
      <c r="R58" s="232">
        <f t="shared" si="25"/>
        <v>0</v>
      </c>
      <c r="S58" s="232">
        <f t="shared" si="25"/>
        <v>0</v>
      </c>
      <c r="T58" s="232">
        <f t="shared" si="25"/>
        <v>0</v>
      </c>
      <c r="U58" s="232">
        <f t="shared" si="25"/>
        <v>0</v>
      </c>
      <c r="V58" s="232">
        <f t="shared" si="25"/>
        <v>0</v>
      </c>
      <c r="W58" s="232">
        <f t="shared" si="25"/>
        <v>0</v>
      </c>
      <c r="X58" s="232">
        <f t="shared" si="25"/>
        <v>0</v>
      </c>
      <c r="Y58" s="232">
        <f t="shared" si="25"/>
        <v>0</v>
      </c>
      <c r="Z58" s="232">
        <f t="shared" si="25"/>
        <v>0</v>
      </c>
      <c r="AA58" s="232">
        <f t="shared" si="25"/>
        <v>0</v>
      </c>
    </row>
    <row r="59" spans="2:57" x14ac:dyDescent="0.15">
      <c r="B59" s="215">
        <f t="shared" si="19"/>
        <v>29</v>
      </c>
      <c r="C59" s="222" t="s">
        <v>408</v>
      </c>
      <c r="D59" s="222"/>
      <c r="E59" s="223" t="s">
        <v>709</v>
      </c>
      <c r="F59" s="224"/>
      <c r="G59" s="231">
        <f t="shared" si="23"/>
        <v>0</v>
      </c>
      <c r="H59" s="232">
        <f>H57-H58</f>
        <v>0</v>
      </c>
      <c r="I59" s="232">
        <f t="shared" ref="I59:AA59" si="26">I57-I58</f>
        <v>0</v>
      </c>
      <c r="J59" s="232">
        <f t="shared" si="26"/>
        <v>0</v>
      </c>
      <c r="K59" s="232">
        <f t="shared" si="26"/>
        <v>0</v>
      </c>
      <c r="L59" s="232">
        <f t="shared" si="26"/>
        <v>0</v>
      </c>
      <c r="M59" s="232">
        <f t="shared" si="26"/>
        <v>0</v>
      </c>
      <c r="N59" s="232">
        <f t="shared" si="26"/>
        <v>0</v>
      </c>
      <c r="O59" s="232">
        <f t="shared" si="26"/>
        <v>0</v>
      </c>
      <c r="P59" s="232">
        <f t="shared" si="26"/>
        <v>0</v>
      </c>
      <c r="Q59" s="232">
        <f t="shared" si="26"/>
        <v>0</v>
      </c>
      <c r="R59" s="232">
        <f t="shared" si="26"/>
        <v>0</v>
      </c>
      <c r="S59" s="232">
        <f t="shared" si="26"/>
        <v>0</v>
      </c>
      <c r="T59" s="232">
        <f t="shared" si="26"/>
        <v>0</v>
      </c>
      <c r="U59" s="232">
        <f t="shared" si="26"/>
        <v>0</v>
      </c>
      <c r="V59" s="232">
        <f t="shared" si="26"/>
        <v>0</v>
      </c>
      <c r="W59" s="232">
        <f t="shared" si="26"/>
        <v>0</v>
      </c>
      <c r="X59" s="232">
        <f t="shared" si="26"/>
        <v>0</v>
      </c>
      <c r="Y59" s="232">
        <f t="shared" si="26"/>
        <v>0</v>
      </c>
      <c r="Z59" s="232">
        <f t="shared" si="26"/>
        <v>0</v>
      </c>
      <c r="AA59" s="232">
        <f t="shared" si="26"/>
        <v>0</v>
      </c>
    </row>
    <row r="60" spans="2:57" x14ac:dyDescent="0.15">
      <c r="B60" s="215">
        <f t="shared" si="19"/>
        <v>30</v>
      </c>
      <c r="C60" s="222" t="s">
        <v>702</v>
      </c>
      <c r="D60" s="222"/>
      <c r="E60" s="223" t="s">
        <v>703</v>
      </c>
      <c r="F60" s="224"/>
      <c r="G60" s="231">
        <f t="shared" si="23"/>
        <v>0</v>
      </c>
      <c r="H60" s="232">
        <f>H8-H25</f>
        <v>0</v>
      </c>
      <c r="I60" s="232">
        <f t="shared" ref="I60:AA60" si="27">I8-I25</f>
        <v>0</v>
      </c>
      <c r="J60" s="232">
        <f t="shared" si="27"/>
        <v>0</v>
      </c>
      <c r="K60" s="232">
        <f t="shared" si="27"/>
        <v>0</v>
      </c>
      <c r="L60" s="232">
        <f t="shared" si="27"/>
        <v>0</v>
      </c>
      <c r="M60" s="232">
        <f t="shared" si="27"/>
        <v>0</v>
      </c>
      <c r="N60" s="232">
        <f t="shared" si="27"/>
        <v>0</v>
      </c>
      <c r="O60" s="232">
        <f t="shared" si="27"/>
        <v>0</v>
      </c>
      <c r="P60" s="232">
        <f t="shared" si="27"/>
        <v>0</v>
      </c>
      <c r="Q60" s="232">
        <f t="shared" si="27"/>
        <v>0</v>
      </c>
      <c r="R60" s="232">
        <f t="shared" si="27"/>
        <v>0</v>
      </c>
      <c r="S60" s="232">
        <f t="shared" si="27"/>
        <v>0</v>
      </c>
      <c r="T60" s="232">
        <f t="shared" si="27"/>
        <v>0</v>
      </c>
      <c r="U60" s="232">
        <f t="shared" si="27"/>
        <v>0</v>
      </c>
      <c r="V60" s="232">
        <f t="shared" si="27"/>
        <v>0</v>
      </c>
      <c r="W60" s="232">
        <f t="shared" si="27"/>
        <v>0</v>
      </c>
      <c r="X60" s="232">
        <f t="shared" si="27"/>
        <v>0</v>
      </c>
      <c r="Y60" s="232">
        <f t="shared" si="27"/>
        <v>0</v>
      </c>
      <c r="Z60" s="232">
        <f t="shared" si="27"/>
        <v>0</v>
      </c>
      <c r="AA60" s="232">
        <f t="shared" si="27"/>
        <v>0</v>
      </c>
      <c r="AB60" s="381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</row>
    <row r="61" spans="2:57" x14ac:dyDescent="0.15">
      <c r="B61" s="215">
        <f t="shared" si="19"/>
        <v>31</v>
      </c>
      <c r="C61" s="222" t="s">
        <v>706</v>
      </c>
      <c r="D61" s="222"/>
      <c r="E61" s="223" t="s">
        <v>703</v>
      </c>
      <c r="F61" s="224"/>
      <c r="G61" s="231">
        <f t="shared" si="23"/>
        <v>0</v>
      </c>
      <c r="H61" s="232">
        <f>H39</f>
        <v>0</v>
      </c>
      <c r="I61" s="232">
        <f t="shared" ref="I61:AA61" si="28">I39</f>
        <v>0</v>
      </c>
      <c r="J61" s="232">
        <f t="shared" si="28"/>
        <v>0</v>
      </c>
      <c r="K61" s="232">
        <f t="shared" si="28"/>
        <v>0</v>
      </c>
      <c r="L61" s="232">
        <f t="shared" si="28"/>
        <v>0</v>
      </c>
      <c r="M61" s="232">
        <f t="shared" si="28"/>
        <v>0</v>
      </c>
      <c r="N61" s="232">
        <f t="shared" si="28"/>
        <v>0</v>
      </c>
      <c r="O61" s="232">
        <f t="shared" si="28"/>
        <v>0</v>
      </c>
      <c r="P61" s="232">
        <f t="shared" si="28"/>
        <v>0</v>
      </c>
      <c r="Q61" s="232">
        <f t="shared" si="28"/>
        <v>0</v>
      </c>
      <c r="R61" s="232">
        <f t="shared" si="28"/>
        <v>0</v>
      </c>
      <c r="S61" s="232">
        <f t="shared" si="28"/>
        <v>0</v>
      </c>
      <c r="T61" s="232">
        <f t="shared" si="28"/>
        <v>0</v>
      </c>
      <c r="U61" s="232">
        <f t="shared" si="28"/>
        <v>0</v>
      </c>
      <c r="V61" s="232">
        <f t="shared" si="28"/>
        <v>0</v>
      </c>
      <c r="W61" s="232">
        <f t="shared" si="28"/>
        <v>0</v>
      </c>
      <c r="X61" s="232">
        <f t="shared" si="28"/>
        <v>0</v>
      </c>
      <c r="Y61" s="232">
        <f t="shared" si="28"/>
        <v>0</v>
      </c>
      <c r="Z61" s="232">
        <f t="shared" si="28"/>
        <v>0</v>
      </c>
      <c r="AA61" s="232">
        <f t="shared" si="28"/>
        <v>0</v>
      </c>
      <c r="AB61" s="381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</row>
    <row r="62" spans="2:57" x14ac:dyDescent="0.15">
      <c r="B62" s="215">
        <f t="shared" si="19"/>
        <v>32</v>
      </c>
      <c r="C62" s="222" t="s">
        <v>707</v>
      </c>
      <c r="D62" s="222"/>
      <c r="E62" s="223" t="s">
        <v>703</v>
      </c>
      <c r="F62" s="224"/>
      <c r="G62" s="231">
        <f t="shared" si="23"/>
        <v>0</v>
      </c>
      <c r="H62" s="232">
        <f>H60</f>
        <v>0</v>
      </c>
      <c r="I62" s="232">
        <f t="shared" ref="I62:AA62" si="29">I60</f>
        <v>0</v>
      </c>
      <c r="J62" s="232">
        <f t="shared" si="29"/>
        <v>0</v>
      </c>
      <c r="K62" s="232">
        <f t="shared" si="29"/>
        <v>0</v>
      </c>
      <c r="L62" s="232">
        <f t="shared" si="29"/>
        <v>0</v>
      </c>
      <c r="M62" s="232">
        <f t="shared" si="29"/>
        <v>0</v>
      </c>
      <c r="N62" s="232">
        <f t="shared" si="29"/>
        <v>0</v>
      </c>
      <c r="O62" s="232">
        <f t="shared" si="29"/>
        <v>0</v>
      </c>
      <c r="P62" s="232">
        <f t="shared" si="29"/>
        <v>0</v>
      </c>
      <c r="Q62" s="232">
        <f t="shared" si="29"/>
        <v>0</v>
      </c>
      <c r="R62" s="232">
        <f t="shared" si="29"/>
        <v>0</v>
      </c>
      <c r="S62" s="232">
        <f t="shared" si="29"/>
        <v>0</v>
      </c>
      <c r="T62" s="232">
        <f t="shared" si="29"/>
        <v>0</v>
      </c>
      <c r="U62" s="232">
        <f t="shared" si="29"/>
        <v>0</v>
      </c>
      <c r="V62" s="232">
        <f t="shared" si="29"/>
        <v>0</v>
      </c>
      <c r="W62" s="232">
        <f t="shared" si="29"/>
        <v>0</v>
      </c>
      <c r="X62" s="232">
        <f t="shared" si="29"/>
        <v>0</v>
      </c>
      <c r="Y62" s="232">
        <f t="shared" si="29"/>
        <v>0</v>
      </c>
      <c r="Z62" s="232">
        <f t="shared" si="29"/>
        <v>0</v>
      </c>
      <c r="AA62" s="232">
        <f t="shared" si="29"/>
        <v>0</v>
      </c>
      <c r="AB62" s="381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</row>
  </sheetData>
  <sheetProtection algorithmName="SHA-512" hashValue="VZYriRrzS6eDIshlCSJahSBDZgDPPMJ4/uLaGZ5lN9Jq3hSC7SEAN8AizonYd+wR4H7xnSvsxzL763TVOE76yA==" saltValue="aP/gj1vAX9rcSItzsRXyWg==" spinCount="100000" sheet="1" objects="1" scenarios="1"/>
  <mergeCells count="14">
    <mergeCell ref="B26:B28"/>
    <mergeCell ref="B29:B33"/>
    <mergeCell ref="B37:F37"/>
    <mergeCell ref="B49:F49"/>
    <mergeCell ref="B2:D2"/>
    <mergeCell ref="E2:G2"/>
    <mergeCell ref="E45:F45"/>
    <mergeCell ref="E46:F46"/>
    <mergeCell ref="B3:F3"/>
    <mergeCell ref="B4:F4"/>
    <mergeCell ref="B9:B11"/>
    <mergeCell ref="B12:B16"/>
    <mergeCell ref="B20:F20"/>
    <mergeCell ref="C43:D43"/>
  </mergeCells>
  <conditionalFormatting sqref="G16 G33">
    <cfRule type="cellIs" dxfId="35" priority="9" operator="equal">
      <formula>"ERRO"</formula>
    </cfRule>
  </conditionalFormatting>
  <conditionalFormatting sqref="G45:G46 H52:AA53">
    <cfRule type="cellIs" dxfId="34" priority="10" operator="lessThan">
      <formula>0</formula>
    </cfRule>
  </conditionalFormatting>
  <conditionalFormatting sqref="H9:AA9">
    <cfRule type="cellIs" dxfId="33" priority="3" operator="greaterThan">
      <formula>24</formula>
    </cfRule>
    <cfRule type="cellIs" dxfId="32" priority="4" operator="lessThan">
      <formula>0</formula>
    </cfRule>
  </conditionalFormatting>
  <conditionalFormatting sqref="H16:AA16 H33:AA33">
    <cfRule type="cellIs" dxfId="31" priority="11" operator="greaterThan">
      <formula>1</formula>
    </cfRule>
    <cfRule type="cellIs" dxfId="30" priority="12" operator="lessThan">
      <formula>0</formula>
    </cfRule>
  </conditionalFormatting>
  <conditionalFormatting sqref="H26:AA26">
    <cfRule type="cellIs" dxfId="29" priority="1" operator="greaterThan">
      <formula>24</formula>
    </cfRule>
    <cfRule type="cellIs" dxfId="28" priority="2" operator="lessThan">
      <formula>0</formula>
    </cfRule>
  </conditionalFormatting>
  <conditionalFormatting sqref="H51:AA53">
    <cfRule type="cellIs" dxfId="27" priority="5" operator="greaterThan">
      <formula>24</formula>
    </cfRule>
    <cfRule type="cellIs" dxfId="26" priority="6" operator="lessThan">
      <formula>0</formula>
    </cfRule>
  </conditionalFormatting>
  <conditionalFormatting sqref="H52:AA52">
    <cfRule type="cellIs" dxfId="25" priority="8" operator="greaterThan">
      <formula>22</formula>
    </cfRule>
  </conditionalFormatting>
  <conditionalFormatting sqref="H53:AA53">
    <cfRule type="cellIs" dxfId="24" priority="7" operator="greaterThan">
      <formula>3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0">
    <tabColor theme="2"/>
  </sheetPr>
  <dimension ref="B2:Q103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customHeight="1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20.1640625" style="362" bestFit="1" customWidth="1"/>
    <col min="11" max="16" width="28.5" style="362" customWidth="1"/>
    <col min="17" max="17" width="17.5" style="362" bestFit="1" customWidth="1"/>
    <col min="18" max="16384" width="9.1640625" style="362"/>
  </cols>
  <sheetData>
    <row r="2" spans="2:17" ht="22.5" customHeight="1" x14ac:dyDescent="0.2">
      <c r="B2" s="455"/>
      <c r="C2" s="456"/>
      <c r="D2" s="1058" t="s">
        <v>950</v>
      </c>
      <c r="E2" s="1058"/>
      <c r="F2" s="1058"/>
      <c r="G2" s="1058"/>
      <c r="H2" s="1058"/>
      <c r="I2" s="1058"/>
      <c r="J2" s="456"/>
      <c r="K2" s="456"/>
      <c r="L2" s="456"/>
      <c r="M2" s="457"/>
      <c r="N2" s="456"/>
      <c r="O2" s="456"/>
      <c r="P2" s="457"/>
    </row>
    <row r="3" spans="2:17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1"/>
      <c r="K3" s="1069" t="s">
        <v>927</v>
      </c>
      <c r="L3" s="1070"/>
      <c r="M3" s="1070"/>
      <c r="N3" s="1070"/>
      <c r="O3" s="1070"/>
      <c r="P3" s="1071"/>
    </row>
    <row r="4" spans="2:17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4"/>
      <c r="K4" s="299" t="s">
        <v>899</v>
      </c>
      <c r="L4" s="299" t="s">
        <v>908</v>
      </c>
      <c r="M4" s="299" t="s">
        <v>909</v>
      </c>
      <c r="N4" s="299" t="s">
        <v>924</v>
      </c>
      <c r="O4" s="299" t="s">
        <v>925</v>
      </c>
      <c r="P4" s="459" t="s">
        <v>926</v>
      </c>
    </row>
    <row r="5" spans="2:17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232" t="s">
        <v>1317</v>
      </c>
    </row>
    <row r="6" spans="2:17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1"/>
      <c r="K6" s="480" t="s">
        <v>899</v>
      </c>
      <c r="L6" s="480" t="s">
        <v>908</v>
      </c>
      <c r="M6" s="480" t="s">
        <v>909</v>
      </c>
      <c r="N6" s="480" t="s">
        <v>924</v>
      </c>
      <c r="O6" s="480" t="s">
        <v>925</v>
      </c>
      <c r="P6" s="480" t="s">
        <v>926</v>
      </c>
      <c r="Q6" s="1232"/>
    </row>
    <row r="7" spans="2:17" ht="15" customHeight="1" x14ac:dyDescent="0.2">
      <c r="B7" s="1132" t="s">
        <v>277</v>
      </c>
      <c r="C7" s="1133"/>
      <c r="D7" s="1133"/>
      <c r="E7" s="1133"/>
      <c r="F7" s="1133"/>
      <c r="G7" s="1134"/>
      <c r="H7" s="290" t="s">
        <v>278</v>
      </c>
      <c r="I7" s="290" t="s">
        <v>16</v>
      </c>
      <c r="J7" s="290" t="s">
        <v>911</v>
      </c>
      <c r="K7" s="290" t="s">
        <v>911</v>
      </c>
      <c r="L7" s="290" t="s">
        <v>911</v>
      </c>
      <c r="M7" s="290" t="s">
        <v>911</v>
      </c>
      <c r="N7" s="290" t="s">
        <v>911</v>
      </c>
      <c r="O7" s="290" t="s">
        <v>911</v>
      </c>
      <c r="P7" s="290" t="s">
        <v>911</v>
      </c>
      <c r="Q7" s="1233"/>
    </row>
    <row r="8" spans="2:17" ht="15" customHeight="1" outlineLevel="1" x14ac:dyDescent="0.2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0</v>
      </c>
      <c r="K8" s="312"/>
      <c r="L8" s="312"/>
      <c r="M8" s="312"/>
      <c r="N8" s="312"/>
      <c r="O8" s="312"/>
      <c r="P8" s="312"/>
      <c r="Q8" s="708"/>
    </row>
    <row r="9" spans="2:17" ht="15" customHeight="1" outlineLevel="1" x14ac:dyDescent="0.2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8"/>
    </row>
    <row r="10" spans="2:17" ht="15" customHeight="1" outlineLevel="1" x14ac:dyDescent="0.2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8"/>
    </row>
    <row r="11" spans="2:17" ht="15" customHeight="1" outlineLevel="1" x14ac:dyDescent="0.2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8"/>
    </row>
    <row r="12" spans="2:17" ht="15" customHeight="1" outlineLevel="1" x14ac:dyDescent="0.2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8"/>
    </row>
    <row r="13" spans="2:17" ht="15" customHeight="1" outlineLevel="1" x14ac:dyDescent="0.2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8"/>
    </row>
    <row r="14" spans="2:17" ht="15" customHeight="1" outlineLevel="1" x14ac:dyDescent="0.2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8"/>
    </row>
    <row r="15" spans="2:17" ht="15" customHeight="1" outlineLevel="1" x14ac:dyDescent="0.2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8"/>
    </row>
    <row r="16" spans="2:17" ht="15" customHeight="1" outlineLevel="1" x14ac:dyDescent="0.2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8"/>
    </row>
    <row r="17" spans="2:17" ht="15" customHeight="1" outlineLevel="1" x14ac:dyDescent="0.2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8"/>
    </row>
    <row r="18" spans="2:17" ht="15" customHeight="1" outlineLevel="1" x14ac:dyDescent="0.2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8"/>
    </row>
    <row r="19" spans="2:17" ht="15" customHeight="1" outlineLevel="1" x14ac:dyDescent="0.2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8"/>
    </row>
    <row r="20" spans="2:17" ht="15" customHeight="1" outlineLevel="1" x14ac:dyDescent="0.2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8"/>
    </row>
    <row r="21" spans="2:17" ht="15" customHeight="1" outlineLevel="1" x14ac:dyDescent="0.2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8"/>
    </row>
    <row r="22" spans="2:17" ht="15" customHeight="1" outlineLevel="1" x14ac:dyDescent="0.2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8"/>
    </row>
    <row r="23" spans="2:17" ht="15" customHeight="1" outlineLevel="1" x14ac:dyDescent="0.2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8"/>
    </row>
    <row r="24" spans="2:17" ht="15" customHeight="1" outlineLevel="1" x14ac:dyDescent="0.2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8"/>
    </row>
    <row r="25" spans="2:17" ht="15" customHeight="1" outlineLevel="1" x14ac:dyDescent="0.2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8"/>
    </row>
    <row r="26" spans="2:17" ht="15" customHeight="1" outlineLevel="1" x14ac:dyDescent="0.2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8"/>
    </row>
    <row r="27" spans="2:17" ht="15" customHeight="1" outlineLevel="1" x14ac:dyDescent="0.2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8"/>
    </row>
    <row r="28" spans="2:17" ht="15" customHeight="1" outlineLevel="1" x14ac:dyDescent="0.2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8"/>
    </row>
    <row r="29" spans="2:17" ht="15" customHeight="1" outlineLevel="1" x14ac:dyDescent="0.2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8"/>
    </row>
    <row r="30" spans="2:17" ht="15" customHeight="1" outlineLevel="1" x14ac:dyDescent="0.2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8"/>
    </row>
    <row r="31" spans="2:17" ht="15" customHeight="1" outlineLevel="1" x14ac:dyDescent="0.2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8"/>
    </row>
    <row r="32" spans="2:17" ht="15" customHeight="1" outlineLevel="1" x14ac:dyDescent="0.2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8"/>
    </row>
    <row r="33" spans="2:17" ht="15" customHeight="1" outlineLevel="1" x14ac:dyDescent="0.2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8"/>
    </row>
    <row r="34" spans="2:17" ht="15" customHeight="1" outlineLevel="1" x14ac:dyDescent="0.2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8"/>
    </row>
    <row r="35" spans="2:17" ht="15" customHeight="1" outlineLevel="1" x14ac:dyDescent="0.2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8"/>
    </row>
    <row r="36" spans="2:17" ht="15" customHeight="1" outlineLevel="1" x14ac:dyDescent="0.2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8"/>
    </row>
    <row r="37" spans="2:17" ht="15" customHeight="1" outlineLevel="1" x14ac:dyDescent="0.2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8"/>
    </row>
    <row r="38" spans="2:17" ht="15" customHeight="1" outlineLevel="1" x14ac:dyDescent="0.2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8"/>
    </row>
    <row r="39" spans="2:17" ht="15" customHeight="1" outlineLevel="1" x14ac:dyDescent="0.2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8"/>
    </row>
    <row r="40" spans="2:17" ht="15" customHeight="1" outlineLevel="1" x14ac:dyDescent="0.2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8"/>
    </row>
    <row r="41" spans="2:17" ht="15" customHeight="1" outlineLevel="1" x14ac:dyDescent="0.2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8"/>
    </row>
    <row r="42" spans="2:17" ht="15" customHeight="1" outlineLevel="1" x14ac:dyDescent="0.2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8"/>
    </row>
    <row r="43" spans="2:17" ht="15" customHeight="1" outlineLevel="1" x14ac:dyDescent="0.2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8"/>
    </row>
    <row r="44" spans="2:17" ht="15" customHeight="1" outlineLevel="1" x14ac:dyDescent="0.2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8"/>
    </row>
    <row r="45" spans="2:17" ht="15" customHeight="1" outlineLevel="1" x14ac:dyDescent="0.2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8"/>
    </row>
    <row r="46" spans="2:17" ht="15" customHeight="1" outlineLevel="1" x14ac:dyDescent="0.2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8"/>
    </row>
    <row r="47" spans="2:17" ht="15" customHeight="1" outlineLevel="1" x14ac:dyDescent="0.2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8"/>
    </row>
    <row r="48" spans="2:17" x14ac:dyDescent="0.2">
      <c r="B48" s="160"/>
      <c r="C48" s="1143" t="s">
        <v>282</v>
      </c>
      <c r="D48" s="1144"/>
      <c r="E48" s="1144"/>
      <c r="F48" s="1144"/>
      <c r="G48" s="1144"/>
      <c r="H48" s="164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</row>
    <row r="49" spans="2:16" s="442" customFormat="1" ht="15" customHeight="1" x14ac:dyDescent="0.15">
      <c r="B49" s="448"/>
      <c r="C49" s="1000" t="s">
        <v>910</v>
      </c>
      <c r="D49" s="1000"/>
      <c r="E49" s="1000"/>
      <c r="F49" s="1000"/>
      <c r="G49" s="1000"/>
      <c r="H49" s="1000"/>
      <c r="I49" s="1000"/>
      <c r="J49" s="1000"/>
      <c r="K49" s="452" t="s">
        <v>899</v>
      </c>
      <c r="L49" s="452" t="s">
        <v>908</v>
      </c>
      <c r="M49" s="452" t="s">
        <v>909</v>
      </c>
      <c r="N49" s="452" t="s">
        <v>924</v>
      </c>
      <c r="O49" s="452" t="s">
        <v>925</v>
      </c>
      <c r="P49" s="452" t="s">
        <v>926</v>
      </c>
    </row>
    <row r="50" spans="2:16" s="442" customFormat="1" ht="15" customHeight="1" x14ac:dyDescent="0.15">
      <c r="B50" s="1001" t="s">
        <v>1329</v>
      </c>
      <c r="C50" s="1002"/>
      <c r="D50" s="1002"/>
      <c r="E50" s="1002"/>
      <c r="F50" s="1002"/>
      <c r="G50" s="1002"/>
      <c r="H50" s="1002"/>
      <c r="I50" s="1002"/>
      <c r="J50" s="1003"/>
      <c r="K50" s="727" t="str">
        <f>IF(SUMPRODUCT(($I$8:$I$48)*(K8:K48))=0,"-",SUMPRODUCT(($I$8:$I$48)*(K8:K48)))</f>
        <v>-</v>
      </c>
      <c r="L50" s="727" t="str">
        <f t="shared" ref="L50:P50" si="1">IF(SUMPRODUCT(($I$8:$I$48)*(L8:L48))=0,"-",SUMPRODUCT(($I$8:$I$48)*(L8:L48)))</f>
        <v>-</v>
      </c>
      <c r="M50" s="727" t="str">
        <f t="shared" si="1"/>
        <v>-</v>
      </c>
      <c r="N50" s="727" t="str">
        <f t="shared" si="1"/>
        <v>-</v>
      </c>
      <c r="O50" s="727" t="str">
        <f t="shared" si="1"/>
        <v>-</v>
      </c>
      <c r="P50" s="727" t="str">
        <f t="shared" si="1"/>
        <v>-</v>
      </c>
    </row>
    <row r="51" spans="2:16" s="442" customFormat="1" ht="15" customHeight="1" x14ac:dyDescent="0.15">
      <c r="B51" s="1001" t="s">
        <v>900</v>
      </c>
      <c r="C51" s="1002"/>
      <c r="D51" s="1002"/>
      <c r="E51" s="1002"/>
      <c r="F51" s="1002"/>
      <c r="G51" s="1002"/>
      <c r="H51" s="1002"/>
      <c r="I51" s="1002"/>
      <c r="J51" s="1003"/>
      <c r="K51" s="732"/>
      <c r="L51" s="733"/>
      <c r="M51" s="733"/>
      <c r="N51" s="465"/>
      <c r="O51" s="465"/>
      <c r="P51" s="465"/>
    </row>
    <row r="52" spans="2:16" s="442" customFormat="1" ht="15" customHeight="1" x14ac:dyDescent="0.15">
      <c r="B52" s="1001" t="s">
        <v>901</v>
      </c>
      <c r="C52" s="1002"/>
      <c r="D52" s="1002"/>
      <c r="E52" s="1002"/>
      <c r="F52" s="1002"/>
      <c r="G52" s="1002"/>
      <c r="H52" s="1002"/>
      <c r="I52" s="1002"/>
      <c r="J52" s="1003"/>
      <c r="K52" s="734"/>
      <c r="L52" s="734"/>
      <c r="M52" s="734"/>
      <c r="N52" s="466"/>
      <c r="O52" s="466"/>
      <c r="P52" s="466"/>
    </row>
    <row r="53" spans="2:16" s="442" customFormat="1" ht="15" customHeight="1" x14ac:dyDescent="0.15">
      <c r="B53" s="1001" t="s">
        <v>902</v>
      </c>
      <c r="C53" s="1002"/>
      <c r="D53" s="1002"/>
      <c r="E53" s="1002"/>
      <c r="F53" s="1002"/>
      <c r="G53" s="1002"/>
      <c r="H53" s="1002"/>
      <c r="I53" s="1002"/>
      <c r="J53" s="1003"/>
      <c r="K53" s="735"/>
      <c r="L53" s="735"/>
      <c r="M53" s="735"/>
      <c r="N53" s="467"/>
      <c r="O53" s="467"/>
      <c r="P53" s="467"/>
    </row>
    <row r="54" spans="2:16" s="442" customFormat="1" ht="15" customHeight="1" x14ac:dyDescent="0.15">
      <c r="B54" s="1001" t="s">
        <v>903</v>
      </c>
      <c r="C54" s="1002"/>
      <c r="D54" s="1002"/>
      <c r="E54" s="1002"/>
      <c r="F54" s="1002"/>
      <c r="G54" s="1002"/>
      <c r="H54" s="1002"/>
      <c r="I54" s="1002"/>
      <c r="J54" s="1003"/>
      <c r="K54" s="735"/>
      <c r="L54" s="735"/>
      <c r="M54" s="735"/>
      <c r="N54" s="467"/>
      <c r="O54" s="467"/>
      <c r="P54" s="467"/>
    </row>
    <row r="55" spans="2:16" s="442" customFormat="1" ht="15" customHeight="1" x14ac:dyDescent="0.15">
      <c r="B55" s="1001" t="s">
        <v>904</v>
      </c>
      <c r="C55" s="1002"/>
      <c r="D55" s="1002"/>
      <c r="E55" s="1002"/>
      <c r="F55" s="1002"/>
      <c r="G55" s="1002"/>
      <c r="H55" s="1002"/>
      <c r="I55" s="1002"/>
      <c r="J55" s="1003"/>
      <c r="K55" s="732"/>
      <c r="L55" s="733"/>
      <c r="M55" s="732"/>
      <c r="N55" s="465"/>
      <c r="O55" s="465"/>
      <c r="P55" s="465"/>
    </row>
    <row r="56" spans="2:16" s="442" customFormat="1" x14ac:dyDescent="0.15">
      <c r="B56" s="1001" t="s">
        <v>905</v>
      </c>
      <c r="C56" s="1002"/>
      <c r="D56" s="1002"/>
      <c r="E56" s="1002"/>
      <c r="F56" s="1002"/>
      <c r="G56" s="1002"/>
      <c r="H56" s="1002"/>
      <c r="I56" s="1002"/>
      <c r="J56" s="1003"/>
      <c r="K56" s="468"/>
      <c r="L56" s="468"/>
      <c r="M56" s="468"/>
      <c r="N56" s="468"/>
      <c r="O56" s="468"/>
      <c r="P56" s="468"/>
    </row>
    <row r="57" spans="2:16" s="442" customFormat="1" x14ac:dyDescent="0.15">
      <c r="B57" s="1001" t="s">
        <v>906</v>
      </c>
      <c r="C57" s="1002"/>
      <c r="D57" s="1002"/>
      <c r="E57" s="1002"/>
      <c r="F57" s="1002"/>
      <c r="G57" s="1002"/>
      <c r="H57" s="1002"/>
      <c r="I57" s="1002"/>
      <c r="J57" s="1003"/>
      <c r="K57" s="736"/>
      <c r="L57" s="736"/>
      <c r="M57" s="736"/>
      <c r="N57" s="469"/>
      <c r="O57" s="469"/>
      <c r="P57" s="469"/>
    </row>
    <row r="58" spans="2:16" s="485" customFormat="1" ht="15" customHeight="1" x14ac:dyDescent="0.15">
      <c r="B58" s="1147" t="s">
        <v>907</v>
      </c>
      <c r="C58" s="1148"/>
      <c r="D58" s="1148"/>
      <c r="E58" s="1148"/>
      <c r="F58" s="1148"/>
      <c r="G58" s="1148"/>
      <c r="H58" s="1148"/>
      <c r="I58" s="1148"/>
      <c r="J58" s="1149"/>
      <c r="K58" s="1090" t="s">
        <v>897</v>
      </c>
      <c r="L58" s="1090"/>
      <c r="M58" s="1090"/>
      <c r="N58" s="1090" t="s">
        <v>897</v>
      </c>
      <c r="O58" s="1090"/>
      <c r="P58" s="1090"/>
    </row>
    <row r="59" spans="2:16" x14ac:dyDescent="0.2">
      <c r="B59" s="1139" t="s">
        <v>285</v>
      </c>
      <c r="C59" s="1140"/>
      <c r="D59" s="1140"/>
      <c r="E59" s="1140"/>
      <c r="F59" s="1140"/>
      <c r="G59" s="1140"/>
      <c r="H59" s="1140"/>
      <c r="I59" s="1140"/>
      <c r="J59" s="1141"/>
      <c r="K59" s="480" t="s">
        <v>899</v>
      </c>
      <c r="L59" s="480" t="s">
        <v>908</v>
      </c>
      <c r="M59" s="480" t="s">
        <v>909</v>
      </c>
      <c r="N59" s="480" t="s">
        <v>924</v>
      </c>
      <c r="O59" s="480" t="s">
        <v>925</v>
      </c>
      <c r="P59" s="480" t="s">
        <v>926</v>
      </c>
    </row>
    <row r="60" spans="2:16" ht="32" x14ac:dyDescent="0.2">
      <c r="B60" s="303"/>
      <c r="C60" s="1145" t="s">
        <v>287</v>
      </c>
      <c r="D60" s="1145"/>
      <c r="E60" s="1145"/>
      <c r="F60" s="1145"/>
      <c r="G60" s="1146"/>
      <c r="H60" s="118" t="s">
        <v>16</v>
      </c>
      <c r="I60" s="290" t="s">
        <v>288</v>
      </c>
      <c r="J60" s="290" t="s">
        <v>929</v>
      </c>
      <c r="K60" s="290" t="s">
        <v>929</v>
      </c>
      <c r="L60" s="290" t="s">
        <v>929</v>
      </c>
      <c r="M60" s="290" t="s">
        <v>929</v>
      </c>
      <c r="N60" s="290" t="s">
        <v>929</v>
      </c>
      <c r="O60" s="290" t="s">
        <v>929</v>
      </c>
      <c r="P60" s="290" t="s">
        <v>929</v>
      </c>
    </row>
    <row r="61" spans="2:16" ht="15" customHeight="1" x14ac:dyDescent="0.2">
      <c r="B61" s="160">
        <v>1</v>
      </c>
      <c r="C61" s="1142"/>
      <c r="D61" s="1142"/>
      <c r="E61" s="1142"/>
      <c r="F61" s="1142"/>
      <c r="G61" s="1135"/>
      <c r="H61" s="616"/>
      <c r="I61" s="737"/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312"/>
      <c r="L61" s="312"/>
      <c r="M61" s="312"/>
      <c r="N61" s="312"/>
      <c r="O61" s="312"/>
      <c r="P61" s="312"/>
    </row>
    <row r="62" spans="2:16" ht="15" customHeight="1" x14ac:dyDescent="0.2">
      <c r="B62" s="162">
        <v>2</v>
      </c>
      <c r="C62" s="1142"/>
      <c r="D62" s="1142"/>
      <c r="E62" s="1142"/>
      <c r="F62" s="1142"/>
      <c r="G62" s="1135"/>
      <c r="H62" s="171"/>
      <c r="I62" s="737"/>
      <c r="J62" s="437">
        <f t="shared" si="2"/>
        <v>0</v>
      </c>
      <c r="K62" s="312"/>
      <c r="L62" s="312"/>
      <c r="M62" s="312"/>
      <c r="N62" s="312"/>
      <c r="O62" s="312"/>
      <c r="P62" s="312"/>
    </row>
    <row r="63" spans="2:16" ht="15" customHeight="1" x14ac:dyDescent="0.2">
      <c r="B63" s="160">
        <v>3</v>
      </c>
      <c r="C63" s="1142"/>
      <c r="D63" s="1142"/>
      <c r="E63" s="1142"/>
      <c r="F63" s="1142"/>
      <c r="G63" s="1135"/>
      <c r="H63" s="171"/>
      <c r="I63" s="737"/>
      <c r="J63" s="437">
        <f t="shared" si="2"/>
        <v>0</v>
      </c>
      <c r="K63" s="312"/>
      <c r="L63" s="312"/>
      <c r="M63" s="312"/>
      <c r="N63" s="312"/>
      <c r="O63" s="312"/>
      <c r="P63" s="312"/>
    </row>
    <row r="64" spans="2:16" ht="15" customHeight="1" x14ac:dyDescent="0.2">
      <c r="B64" s="162">
        <v>4</v>
      </c>
      <c r="C64" s="1142"/>
      <c r="D64" s="1142"/>
      <c r="E64" s="1142"/>
      <c r="F64" s="1142"/>
      <c r="G64" s="1135"/>
      <c r="H64" s="171"/>
      <c r="I64" s="307"/>
      <c r="J64" s="437">
        <f t="shared" si="2"/>
        <v>0</v>
      </c>
      <c r="K64" s="312"/>
      <c r="L64" s="312"/>
      <c r="M64" s="312"/>
      <c r="N64" s="312"/>
      <c r="O64" s="312"/>
      <c r="P64" s="312"/>
    </row>
    <row r="65" spans="2:16" ht="15" customHeight="1" x14ac:dyDescent="0.2">
      <c r="B65" s="160">
        <v>5</v>
      </c>
      <c r="C65" s="1142"/>
      <c r="D65" s="1142"/>
      <c r="E65" s="1142"/>
      <c r="F65" s="1142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6" s="442" customFormat="1" ht="15" customHeight="1" x14ac:dyDescent="0.15">
      <c r="B66" s="448"/>
      <c r="C66" s="1000" t="s">
        <v>910</v>
      </c>
      <c r="D66" s="1000"/>
      <c r="E66" s="1000"/>
      <c r="F66" s="1000"/>
      <c r="G66" s="1000"/>
      <c r="H66" s="1000"/>
      <c r="I66" s="1000"/>
      <c r="J66" s="1000"/>
      <c r="K66" s="452" t="s">
        <v>899</v>
      </c>
      <c r="L66" s="452" t="s">
        <v>908</v>
      </c>
      <c r="M66" s="452" t="s">
        <v>909</v>
      </c>
      <c r="N66" s="452" t="s">
        <v>924</v>
      </c>
      <c r="O66" s="452" t="s">
        <v>925</v>
      </c>
      <c r="P66" s="452" t="s">
        <v>926</v>
      </c>
    </row>
    <row r="67" spans="2:16" s="442" customFormat="1" ht="15" customHeight="1" x14ac:dyDescent="0.15">
      <c r="B67" s="1001" t="s">
        <v>1329</v>
      </c>
      <c r="C67" s="1002"/>
      <c r="D67" s="1002"/>
      <c r="E67" s="1002"/>
      <c r="F67" s="1002"/>
      <c r="G67" s="1002"/>
      <c r="H67" s="1002"/>
      <c r="I67" s="1002"/>
      <c r="J67" s="1003"/>
      <c r="K67" s="727" t="str">
        <f>IF(SUMPRODUCT(($H$61:$H$65)*($I$61:$I$65)*(K61:K65))=0,"-",SUMPRODUCT(($H$61:$H$65)*($I$61:$I$65)*(K61:K65)))</f>
        <v>-</v>
      </c>
      <c r="L67" s="727" t="str">
        <f t="shared" ref="L67:P67" si="3">IF(SUMPRODUCT(($H$61:$H$65)*($I$61:$I$65)*(L61:L65))=0,"-",SUMPRODUCT(($H$61:$H$65)*($I$61:$I$65)*(L61:L65)))</f>
        <v>-</v>
      </c>
      <c r="M67" s="727" t="str">
        <f t="shared" si="3"/>
        <v>-</v>
      </c>
      <c r="N67" s="727" t="str">
        <f t="shared" si="3"/>
        <v>-</v>
      </c>
      <c r="O67" s="727" t="str">
        <f t="shared" si="3"/>
        <v>-</v>
      </c>
      <c r="P67" s="727" t="str">
        <f t="shared" si="3"/>
        <v>-</v>
      </c>
    </row>
    <row r="68" spans="2:16" s="442" customFormat="1" ht="15" customHeight="1" x14ac:dyDescent="0.15">
      <c r="B68" s="1001" t="s">
        <v>900</v>
      </c>
      <c r="C68" s="1002"/>
      <c r="D68" s="1002"/>
      <c r="E68" s="1002"/>
      <c r="F68" s="1002"/>
      <c r="G68" s="1002"/>
      <c r="H68" s="1002"/>
      <c r="I68" s="1002"/>
      <c r="J68" s="1003"/>
      <c r="K68" s="732"/>
      <c r="L68" s="733"/>
      <c r="M68" s="733"/>
      <c r="N68" s="465"/>
      <c r="O68" s="465"/>
      <c r="P68" s="465"/>
    </row>
    <row r="69" spans="2:16" s="442" customFormat="1" ht="15" customHeight="1" x14ac:dyDescent="0.15">
      <c r="B69" s="1001" t="s">
        <v>901</v>
      </c>
      <c r="C69" s="1002"/>
      <c r="D69" s="1002"/>
      <c r="E69" s="1002"/>
      <c r="F69" s="1002"/>
      <c r="G69" s="1002"/>
      <c r="H69" s="1002"/>
      <c r="I69" s="1002"/>
      <c r="J69" s="1003"/>
      <c r="K69" s="734"/>
      <c r="L69" s="734"/>
      <c r="M69" s="734"/>
      <c r="N69" s="466"/>
      <c r="O69" s="466"/>
      <c r="P69" s="466"/>
    </row>
    <row r="70" spans="2:16" s="442" customFormat="1" ht="15" customHeight="1" x14ac:dyDescent="0.15">
      <c r="B70" s="1001" t="s">
        <v>902</v>
      </c>
      <c r="C70" s="1002"/>
      <c r="D70" s="1002"/>
      <c r="E70" s="1002"/>
      <c r="F70" s="1002"/>
      <c r="G70" s="1002"/>
      <c r="H70" s="1002"/>
      <c r="I70" s="1002"/>
      <c r="J70" s="1003"/>
      <c r="K70" s="735"/>
      <c r="L70" s="735"/>
      <c r="M70" s="735"/>
      <c r="N70" s="467"/>
      <c r="O70" s="467"/>
      <c r="P70" s="467"/>
    </row>
    <row r="71" spans="2:16" s="442" customFormat="1" ht="15" customHeight="1" x14ac:dyDescent="0.15">
      <c r="B71" s="1001" t="s">
        <v>903</v>
      </c>
      <c r="C71" s="1002"/>
      <c r="D71" s="1002"/>
      <c r="E71" s="1002"/>
      <c r="F71" s="1002"/>
      <c r="G71" s="1002"/>
      <c r="H71" s="1002"/>
      <c r="I71" s="1002"/>
      <c r="J71" s="1003"/>
      <c r="K71" s="735"/>
      <c r="L71" s="735"/>
      <c r="M71" s="735"/>
      <c r="N71" s="467"/>
      <c r="O71" s="467"/>
      <c r="P71" s="467"/>
    </row>
    <row r="72" spans="2:16" s="442" customFormat="1" ht="15" customHeight="1" x14ac:dyDescent="0.15">
      <c r="B72" s="1001" t="s">
        <v>904</v>
      </c>
      <c r="C72" s="1002"/>
      <c r="D72" s="1002"/>
      <c r="E72" s="1002"/>
      <c r="F72" s="1002"/>
      <c r="G72" s="1002"/>
      <c r="H72" s="1002"/>
      <c r="I72" s="1002"/>
      <c r="J72" s="1003"/>
      <c r="K72" s="732"/>
      <c r="L72" s="733"/>
      <c r="M72" s="732"/>
      <c r="N72" s="465"/>
      <c r="O72" s="465"/>
      <c r="P72" s="465"/>
    </row>
    <row r="73" spans="2:16" s="442" customFormat="1" x14ac:dyDescent="0.15">
      <c r="B73" s="1001" t="s">
        <v>905</v>
      </c>
      <c r="C73" s="1002"/>
      <c r="D73" s="1002"/>
      <c r="E73" s="1002"/>
      <c r="F73" s="1002"/>
      <c r="G73" s="1002"/>
      <c r="H73" s="1002"/>
      <c r="I73" s="1002"/>
      <c r="J73" s="1003"/>
      <c r="K73" s="468"/>
      <c r="L73" s="468"/>
      <c r="M73" s="468"/>
      <c r="N73" s="468"/>
      <c r="O73" s="468"/>
      <c r="P73" s="468"/>
    </row>
    <row r="74" spans="2:16" s="442" customFormat="1" x14ac:dyDescent="0.15">
      <c r="B74" s="1001" t="s">
        <v>906</v>
      </c>
      <c r="C74" s="1002"/>
      <c r="D74" s="1002"/>
      <c r="E74" s="1002"/>
      <c r="F74" s="1002"/>
      <c r="G74" s="1002"/>
      <c r="H74" s="1002"/>
      <c r="I74" s="1002"/>
      <c r="J74" s="1003"/>
      <c r="K74" s="736"/>
      <c r="L74" s="736"/>
      <c r="M74" s="736"/>
      <c r="N74" s="469"/>
      <c r="O74" s="469"/>
      <c r="P74" s="469"/>
    </row>
    <row r="75" spans="2:16" s="485" customFormat="1" ht="15" customHeight="1" x14ac:dyDescent="0.15">
      <c r="B75" s="1147" t="s">
        <v>907</v>
      </c>
      <c r="C75" s="1148"/>
      <c r="D75" s="1148"/>
      <c r="E75" s="1148"/>
      <c r="F75" s="1148"/>
      <c r="G75" s="1148"/>
      <c r="H75" s="1148"/>
      <c r="I75" s="1148"/>
      <c r="J75" s="1149"/>
      <c r="K75" s="1090" t="s">
        <v>897</v>
      </c>
      <c r="L75" s="1090"/>
      <c r="M75" s="1090"/>
      <c r="N75" s="1090" t="s">
        <v>897</v>
      </c>
      <c r="O75" s="1090"/>
      <c r="P75" s="1090"/>
    </row>
    <row r="76" spans="2:16" ht="15" customHeight="1" x14ac:dyDescent="0.2">
      <c r="B76" s="1139" t="s">
        <v>293</v>
      </c>
      <c r="C76" s="1140"/>
      <c r="D76" s="1140"/>
      <c r="E76" s="1140"/>
      <c r="F76" s="1140"/>
      <c r="G76" s="1140"/>
      <c r="H76" s="1140"/>
      <c r="I76" s="1140"/>
      <c r="J76" s="1141"/>
      <c r="K76" s="480" t="s">
        <v>899</v>
      </c>
      <c r="L76" s="480" t="s">
        <v>908</v>
      </c>
      <c r="M76" s="480" t="s">
        <v>909</v>
      </c>
      <c r="N76" s="480" t="s">
        <v>924</v>
      </c>
      <c r="O76" s="480" t="s">
        <v>925</v>
      </c>
      <c r="P76" s="480" t="s">
        <v>926</v>
      </c>
    </row>
    <row r="77" spans="2:16" ht="15" customHeight="1" x14ac:dyDescent="0.2">
      <c r="B77" s="303"/>
      <c r="C77" s="1133" t="s">
        <v>172</v>
      </c>
      <c r="D77" s="1133"/>
      <c r="E77" s="1133"/>
      <c r="F77" s="1133"/>
      <c r="G77" s="1133"/>
      <c r="H77" s="1134"/>
      <c r="I77" s="290" t="s">
        <v>16</v>
      </c>
      <c r="J77" s="290" t="s">
        <v>928</v>
      </c>
      <c r="K77" s="290" t="s">
        <v>911</v>
      </c>
      <c r="L77" s="290" t="s">
        <v>911</v>
      </c>
      <c r="M77" s="290" t="s">
        <v>911</v>
      </c>
      <c r="N77" s="290" t="s">
        <v>911</v>
      </c>
      <c r="O77" s="290" t="s">
        <v>911</v>
      </c>
      <c r="P77" s="290" t="s">
        <v>911</v>
      </c>
    </row>
    <row r="78" spans="2:16" ht="15" customHeight="1" x14ac:dyDescent="0.2">
      <c r="B78" s="172">
        <v>1</v>
      </c>
      <c r="C78" s="1150"/>
      <c r="D78" s="1151"/>
      <c r="E78" s="1151"/>
      <c r="F78" s="1151"/>
      <c r="G78" s="1151"/>
      <c r="H78" s="1152"/>
      <c r="I78" s="172"/>
      <c r="J78" s="476">
        <f>IFERROR(SMALL(K78:P78,1),0)</f>
        <v>0</v>
      </c>
      <c r="K78" s="723"/>
      <c r="L78" s="723"/>
      <c r="M78" s="723"/>
      <c r="N78" s="723"/>
      <c r="O78" s="723"/>
      <c r="P78" s="723"/>
    </row>
    <row r="79" spans="2:16" ht="15" customHeight="1" x14ac:dyDescent="0.2">
      <c r="B79" s="172">
        <v>2</v>
      </c>
      <c r="C79" s="1150"/>
      <c r="D79" s="1151"/>
      <c r="E79" s="1151"/>
      <c r="F79" s="1151"/>
      <c r="G79" s="1151"/>
      <c r="H79" s="1152"/>
      <c r="I79" s="172"/>
      <c r="J79" s="476">
        <f>IFERROR(SMALL(K79:P79,1),0)</f>
        <v>0</v>
      </c>
      <c r="K79" s="723"/>
      <c r="L79" s="723"/>
      <c r="M79" s="723"/>
      <c r="N79" s="723"/>
      <c r="O79" s="723"/>
      <c r="P79" s="723"/>
    </row>
    <row r="80" spans="2:16" ht="15" customHeight="1" x14ac:dyDescent="0.2">
      <c r="B80" s="172">
        <v>3</v>
      </c>
      <c r="C80" s="1150"/>
      <c r="D80" s="1151"/>
      <c r="E80" s="1151"/>
      <c r="F80" s="1151"/>
      <c r="G80" s="1151"/>
      <c r="H80" s="1152"/>
      <c r="I80" s="172"/>
      <c r="J80" s="476">
        <f>IFERROR(SMALL(K80:P80,1),0)</f>
        <v>0</v>
      </c>
      <c r="K80" s="723"/>
      <c r="L80" s="723"/>
      <c r="M80" s="723"/>
      <c r="N80" s="723"/>
      <c r="O80" s="723"/>
      <c r="P80" s="723"/>
    </row>
    <row r="81" spans="2:16" s="442" customFormat="1" ht="15" customHeight="1" x14ac:dyDescent="0.15">
      <c r="B81" s="448"/>
      <c r="C81" s="1000" t="s">
        <v>910</v>
      </c>
      <c r="D81" s="1000"/>
      <c r="E81" s="1000"/>
      <c r="F81" s="1000"/>
      <c r="G81" s="1000"/>
      <c r="H81" s="1000"/>
      <c r="I81" s="1000"/>
      <c r="J81" s="1000"/>
      <c r="K81" s="452" t="s">
        <v>899</v>
      </c>
      <c r="L81" s="452" t="s">
        <v>908</v>
      </c>
      <c r="M81" s="452" t="s">
        <v>909</v>
      </c>
      <c r="N81" s="452" t="s">
        <v>924</v>
      </c>
      <c r="O81" s="452" t="s">
        <v>925</v>
      </c>
      <c r="P81" s="452" t="s">
        <v>926</v>
      </c>
    </row>
    <row r="82" spans="2:16" s="442" customFormat="1" ht="15" customHeight="1" x14ac:dyDescent="0.15">
      <c r="B82" s="1001" t="s">
        <v>900</v>
      </c>
      <c r="C82" s="1002"/>
      <c r="D82" s="1002"/>
      <c r="E82" s="1002"/>
      <c r="F82" s="1002"/>
      <c r="G82" s="1002"/>
      <c r="H82" s="1002"/>
      <c r="I82" s="1002"/>
      <c r="J82" s="1003"/>
      <c r="K82" s="465"/>
      <c r="L82" s="465"/>
      <c r="M82" s="465"/>
      <c r="N82" s="465"/>
      <c r="O82" s="465"/>
      <c r="P82" s="465"/>
    </row>
    <row r="83" spans="2:16" s="442" customFormat="1" ht="15" customHeight="1" x14ac:dyDescent="0.15">
      <c r="B83" s="1001" t="s">
        <v>901</v>
      </c>
      <c r="C83" s="1002"/>
      <c r="D83" s="1002"/>
      <c r="E83" s="1002"/>
      <c r="F83" s="1002"/>
      <c r="G83" s="1002"/>
      <c r="H83" s="1002"/>
      <c r="I83" s="1002"/>
      <c r="J83" s="1003"/>
      <c r="K83" s="466"/>
      <c r="L83" s="466"/>
      <c r="M83" s="466"/>
      <c r="N83" s="466"/>
      <c r="O83" s="466"/>
      <c r="P83" s="466"/>
    </row>
    <row r="84" spans="2:16" s="442" customFormat="1" ht="15" customHeight="1" x14ac:dyDescent="0.15">
      <c r="B84" s="1001" t="s">
        <v>902</v>
      </c>
      <c r="C84" s="1002"/>
      <c r="D84" s="1002"/>
      <c r="E84" s="1002"/>
      <c r="F84" s="1002"/>
      <c r="G84" s="1002"/>
      <c r="H84" s="1002"/>
      <c r="I84" s="1002"/>
      <c r="J84" s="1003"/>
      <c r="K84" s="467"/>
      <c r="L84" s="467"/>
      <c r="M84" s="467"/>
      <c r="N84" s="467"/>
      <c r="O84" s="467"/>
      <c r="P84" s="467"/>
    </row>
    <row r="85" spans="2:16" s="442" customFormat="1" ht="15" customHeight="1" x14ac:dyDescent="0.15">
      <c r="B85" s="1001" t="s">
        <v>903</v>
      </c>
      <c r="C85" s="1002"/>
      <c r="D85" s="1002"/>
      <c r="E85" s="1002"/>
      <c r="F85" s="1002"/>
      <c r="G85" s="1002"/>
      <c r="H85" s="1002"/>
      <c r="I85" s="1002"/>
      <c r="J85" s="1003"/>
      <c r="K85" s="467"/>
      <c r="L85" s="467"/>
      <c r="M85" s="467"/>
      <c r="N85" s="467"/>
      <c r="O85" s="467"/>
      <c r="P85" s="467"/>
    </row>
    <row r="86" spans="2:16" s="442" customFormat="1" ht="15" customHeight="1" x14ac:dyDescent="0.15">
      <c r="B86" s="1001" t="s">
        <v>904</v>
      </c>
      <c r="C86" s="1002"/>
      <c r="D86" s="1002"/>
      <c r="E86" s="1002"/>
      <c r="F86" s="1002"/>
      <c r="G86" s="1002"/>
      <c r="H86" s="1002"/>
      <c r="I86" s="1002"/>
      <c r="J86" s="1003"/>
      <c r="K86" s="465"/>
      <c r="L86" s="465"/>
      <c r="M86" s="465"/>
      <c r="N86" s="465"/>
      <c r="O86" s="465"/>
      <c r="P86" s="465"/>
    </row>
    <row r="87" spans="2:16" s="442" customFormat="1" x14ac:dyDescent="0.15">
      <c r="B87" s="1001" t="s">
        <v>905</v>
      </c>
      <c r="C87" s="1002"/>
      <c r="D87" s="1002"/>
      <c r="E87" s="1002"/>
      <c r="F87" s="1002"/>
      <c r="G87" s="1002"/>
      <c r="H87" s="1002"/>
      <c r="I87" s="1002"/>
      <c r="J87" s="1003"/>
      <c r="K87" s="468"/>
      <c r="L87" s="468"/>
      <c r="M87" s="468"/>
      <c r="N87" s="468"/>
      <c r="O87" s="468"/>
      <c r="P87" s="468"/>
    </row>
    <row r="88" spans="2:16" s="442" customFormat="1" x14ac:dyDescent="0.15">
      <c r="B88" s="1001" t="s">
        <v>906</v>
      </c>
      <c r="C88" s="1002"/>
      <c r="D88" s="1002"/>
      <c r="E88" s="1002"/>
      <c r="F88" s="1002"/>
      <c r="G88" s="1002"/>
      <c r="H88" s="1002"/>
      <c r="I88" s="1002"/>
      <c r="J88" s="1003"/>
      <c r="K88" s="469"/>
      <c r="L88" s="469"/>
      <c r="M88" s="469"/>
      <c r="N88" s="469"/>
      <c r="O88" s="469"/>
      <c r="P88" s="469"/>
    </row>
    <row r="89" spans="2:16" s="485" customFormat="1" ht="15" customHeight="1" x14ac:dyDescent="0.15">
      <c r="B89" s="1147" t="s">
        <v>907</v>
      </c>
      <c r="C89" s="1148"/>
      <c r="D89" s="1148"/>
      <c r="E89" s="1148"/>
      <c r="F89" s="1148"/>
      <c r="G89" s="1148"/>
      <c r="H89" s="1148"/>
      <c r="I89" s="1148"/>
      <c r="J89" s="1149"/>
      <c r="K89" s="1090" t="s">
        <v>897</v>
      </c>
      <c r="L89" s="1090"/>
      <c r="M89" s="1090"/>
      <c r="N89" s="1090" t="s">
        <v>897</v>
      </c>
      <c r="O89" s="1090"/>
      <c r="P89" s="1090"/>
    </row>
    <row r="90" spans="2:16" ht="15" customHeight="1" x14ac:dyDescent="0.2">
      <c r="B90" s="1137" t="s">
        <v>698</v>
      </c>
      <c r="C90" s="1138"/>
      <c r="D90" s="1138"/>
      <c r="E90" s="1138"/>
      <c r="F90" s="1138"/>
      <c r="G90" s="1138"/>
      <c r="H90" s="1138"/>
      <c r="I90" s="1138"/>
      <c r="J90" s="1155"/>
      <c r="K90" s="321" t="s">
        <v>899</v>
      </c>
      <c r="L90" s="321" t="s">
        <v>908</v>
      </c>
      <c r="M90" s="321" t="s">
        <v>909</v>
      </c>
      <c r="N90" s="321" t="s">
        <v>924</v>
      </c>
      <c r="O90" s="321" t="s">
        <v>925</v>
      </c>
      <c r="P90" s="321" t="s">
        <v>926</v>
      </c>
    </row>
    <row r="91" spans="2:16" ht="15" customHeight="1" x14ac:dyDescent="0.2">
      <c r="B91" s="1132" t="s">
        <v>15</v>
      </c>
      <c r="C91" s="1133"/>
      <c r="D91" s="1133"/>
      <c r="E91" s="1133"/>
      <c r="F91" s="1133"/>
      <c r="G91" s="1133"/>
      <c r="H91" s="1134"/>
      <c r="I91" s="290" t="s">
        <v>16</v>
      </c>
      <c r="J91" s="290" t="s">
        <v>928</v>
      </c>
      <c r="K91" s="290" t="s">
        <v>911</v>
      </c>
      <c r="L91" s="290" t="s">
        <v>911</v>
      </c>
      <c r="M91" s="290" t="s">
        <v>911</v>
      </c>
      <c r="N91" s="290" t="s">
        <v>911</v>
      </c>
      <c r="O91" s="290" t="s">
        <v>911</v>
      </c>
      <c r="P91" s="290" t="s">
        <v>911</v>
      </c>
    </row>
    <row r="92" spans="2:16" ht="15" customHeight="1" x14ac:dyDescent="0.2">
      <c r="B92" s="172">
        <v>1</v>
      </c>
      <c r="C92" s="1150"/>
      <c r="D92" s="1151"/>
      <c r="E92" s="1151"/>
      <c r="F92" s="1151"/>
      <c r="G92" s="1151"/>
      <c r="H92" s="1152"/>
      <c r="I92" s="172"/>
      <c r="J92" s="476">
        <f>IFERROR(SMALL(K92:P92,1),0)</f>
        <v>0</v>
      </c>
      <c r="K92" s="723"/>
      <c r="L92" s="723"/>
      <c r="M92" s="723"/>
      <c r="N92" s="723"/>
      <c r="O92" s="723"/>
      <c r="P92" s="723"/>
    </row>
    <row r="93" spans="2:16" ht="15" customHeight="1" x14ac:dyDescent="0.2">
      <c r="B93" s="172">
        <v>2</v>
      </c>
      <c r="C93" s="1150"/>
      <c r="D93" s="1151"/>
      <c r="E93" s="1151"/>
      <c r="F93" s="1151"/>
      <c r="G93" s="1151"/>
      <c r="H93" s="1152"/>
      <c r="I93" s="172"/>
      <c r="J93" s="476">
        <f>IFERROR(SMALL(K93:P93,1),0)</f>
        <v>0</v>
      </c>
      <c r="K93" s="723"/>
      <c r="L93" s="723"/>
      <c r="M93" s="723"/>
      <c r="N93" s="723"/>
      <c r="O93" s="723"/>
      <c r="P93" s="723"/>
    </row>
    <row r="94" spans="2:16" ht="15" customHeight="1" x14ac:dyDescent="0.2">
      <c r="B94" s="172">
        <v>3</v>
      </c>
      <c r="C94" s="1150"/>
      <c r="D94" s="1151"/>
      <c r="E94" s="1151"/>
      <c r="F94" s="1151"/>
      <c r="G94" s="1151"/>
      <c r="H94" s="1152"/>
      <c r="I94" s="172"/>
      <c r="J94" s="476">
        <f>IFERROR(SMALL(K94:P94,1),0)</f>
        <v>0</v>
      </c>
      <c r="K94" s="723"/>
      <c r="L94" s="723"/>
      <c r="M94" s="723"/>
      <c r="N94" s="723"/>
      <c r="O94" s="723"/>
      <c r="P94" s="723"/>
    </row>
    <row r="95" spans="2:16" s="442" customFormat="1" ht="15" customHeight="1" x14ac:dyDescent="0.15">
      <c r="B95" s="448"/>
      <c r="C95" s="1000" t="s">
        <v>910</v>
      </c>
      <c r="D95" s="1000"/>
      <c r="E95" s="1000"/>
      <c r="F95" s="1000"/>
      <c r="G95" s="1000"/>
      <c r="H95" s="1000"/>
      <c r="I95" s="1000"/>
      <c r="J95" s="1000"/>
      <c r="K95" s="452" t="s">
        <v>899</v>
      </c>
      <c r="L95" s="452" t="s">
        <v>908</v>
      </c>
      <c r="M95" s="452" t="s">
        <v>909</v>
      </c>
      <c r="N95" s="452" t="s">
        <v>924</v>
      </c>
      <c r="O95" s="452" t="s">
        <v>925</v>
      </c>
      <c r="P95" s="452" t="s">
        <v>926</v>
      </c>
    </row>
    <row r="96" spans="2:16" s="442" customFormat="1" ht="15" customHeight="1" x14ac:dyDescent="0.15">
      <c r="B96" s="1001" t="s">
        <v>900</v>
      </c>
      <c r="C96" s="1002"/>
      <c r="D96" s="1002"/>
      <c r="E96" s="1002"/>
      <c r="F96" s="1002"/>
      <c r="G96" s="1002"/>
      <c r="H96" s="1002"/>
      <c r="I96" s="1002"/>
      <c r="J96" s="1003"/>
      <c r="K96" s="465"/>
      <c r="L96" s="465"/>
      <c r="M96" s="465"/>
      <c r="N96" s="465"/>
      <c r="O96" s="465"/>
      <c r="P96" s="465"/>
    </row>
    <row r="97" spans="2:16" s="442" customFormat="1" ht="15" customHeight="1" x14ac:dyDescent="0.15">
      <c r="B97" s="1001" t="s">
        <v>901</v>
      </c>
      <c r="C97" s="1002"/>
      <c r="D97" s="1002"/>
      <c r="E97" s="1002"/>
      <c r="F97" s="1002"/>
      <c r="G97" s="1002"/>
      <c r="H97" s="1002"/>
      <c r="I97" s="1002"/>
      <c r="J97" s="1003"/>
      <c r="K97" s="466"/>
      <c r="L97" s="466"/>
      <c r="M97" s="466"/>
      <c r="N97" s="466"/>
      <c r="O97" s="466"/>
      <c r="P97" s="466"/>
    </row>
    <row r="98" spans="2:16" s="442" customFormat="1" ht="15" customHeight="1" x14ac:dyDescent="0.15">
      <c r="B98" s="1001" t="s">
        <v>902</v>
      </c>
      <c r="C98" s="1002"/>
      <c r="D98" s="1002"/>
      <c r="E98" s="1002"/>
      <c r="F98" s="1002"/>
      <c r="G98" s="1002"/>
      <c r="H98" s="1002"/>
      <c r="I98" s="1002"/>
      <c r="J98" s="1003"/>
      <c r="K98" s="467"/>
      <c r="L98" s="467"/>
      <c r="M98" s="467"/>
      <c r="N98" s="467"/>
      <c r="O98" s="467"/>
      <c r="P98" s="467"/>
    </row>
    <row r="99" spans="2:16" s="442" customFormat="1" ht="15" customHeight="1" x14ac:dyDescent="0.15">
      <c r="B99" s="1001" t="s">
        <v>903</v>
      </c>
      <c r="C99" s="1002"/>
      <c r="D99" s="1002"/>
      <c r="E99" s="1002"/>
      <c r="F99" s="1002"/>
      <c r="G99" s="1002"/>
      <c r="H99" s="1002"/>
      <c r="I99" s="1002"/>
      <c r="J99" s="1003"/>
      <c r="K99" s="467"/>
      <c r="L99" s="467"/>
      <c r="M99" s="467"/>
      <c r="N99" s="467"/>
      <c r="O99" s="467"/>
      <c r="P99" s="467"/>
    </row>
    <row r="100" spans="2:16" s="442" customFormat="1" ht="15" customHeight="1" x14ac:dyDescent="0.15">
      <c r="B100" s="1001" t="s">
        <v>904</v>
      </c>
      <c r="C100" s="1002"/>
      <c r="D100" s="1002"/>
      <c r="E100" s="1002"/>
      <c r="F100" s="1002"/>
      <c r="G100" s="1002"/>
      <c r="H100" s="1002"/>
      <c r="I100" s="1002"/>
      <c r="J100" s="1003"/>
      <c r="K100" s="465"/>
      <c r="L100" s="465"/>
      <c r="M100" s="465"/>
      <c r="N100" s="465"/>
      <c r="O100" s="465"/>
      <c r="P100" s="465"/>
    </row>
    <row r="101" spans="2:16" s="442" customFormat="1" x14ac:dyDescent="0.15">
      <c r="B101" s="1001" t="s">
        <v>905</v>
      </c>
      <c r="C101" s="1002"/>
      <c r="D101" s="1002"/>
      <c r="E101" s="1002"/>
      <c r="F101" s="1002"/>
      <c r="G101" s="1002"/>
      <c r="H101" s="1002"/>
      <c r="I101" s="1002"/>
      <c r="J101" s="1003"/>
      <c r="K101" s="468"/>
      <c r="L101" s="468"/>
      <c r="M101" s="468"/>
      <c r="N101" s="468"/>
      <c r="O101" s="468"/>
      <c r="P101" s="468"/>
    </row>
    <row r="102" spans="2:16" s="442" customFormat="1" x14ac:dyDescent="0.15">
      <c r="B102" s="1001" t="s">
        <v>906</v>
      </c>
      <c r="C102" s="1002"/>
      <c r="D102" s="1002"/>
      <c r="E102" s="1002"/>
      <c r="F102" s="1002"/>
      <c r="G102" s="1002"/>
      <c r="H102" s="1002"/>
      <c r="I102" s="1002"/>
      <c r="J102" s="1003"/>
      <c r="K102" s="469"/>
      <c r="L102" s="469"/>
      <c r="M102" s="469"/>
      <c r="N102" s="469"/>
      <c r="O102" s="469"/>
      <c r="P102" s="469"/>
    </row>
    <row r="103" spans="2:16" s="485" customFormat="1" ht="15" customHeight="1" x14ac:dyDescent="0.15">
      <c r="B103" s="1147" t="s">
        <v>907</v>
      </c>
      <c r="C103" s="1148"/>
      <c r="D103" s="1148"/>
      <c r="E103" s="1148"/>
      <c r="F103" s="1148"/>
      <c r="G103" s="1148"/>
      <c r="H103" s="1148"/>
      <c r="I103" s="1148"/>
      <c r="J103" s="1149"/>
      <c r="K103" s="1090" t="s">
        <v>897</v>
      </c>
      <c r="L103" s="1090"/>
      <c r="M103" s="1090"/>
      <c r="N103" s="1090" t="s">
        <v>897</v>
      </c>
      <c r="O103" s="1090"/>
      <c r="P103" s="1090"/>
    </row>
  </sheetData>
  <sheetProtection algorithmName="SHA-512" hashValue="ugQbCOyMOnpaMKSETU9SoZ+/LAhDONLtRwjzvzsO+mmcawsc0wJFGmVW4SE9Ve1hLDnvZEwu+LXXxDQsgOXesQ==" saltValue="8qz++zG8I1h9XD4Jy7mnpg==" spinCount="100000" sheet="1" objects="1" scenarios="1"/>
  <mergeCells count="111"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B83:J83"/>
    <mergeCell ref="B74:J74"/>
    <mergeCell ref="B75:J75"/>
    <mergeCell ref="K75:M75"/>
    <mergeCell ref="K89:M89"/>
    <mergeCell ref="N89:P89"/>
    <mergeCell ref="B73:J73"/>
    <mergeCell ref="C78:H78"/>
    <mergeCell ref="C79:H79"/>
    <mergeCell ref="C80:H80"/>
    <mergeCell ref="C81:J81"/>
    <mergeCell ref="B82:J82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59:J59"/>
    <mergeCell ref="C60:G60"/>
    <mergeCell ref="B68:J68"/>
    <mergeCell ref="B50:J50"/>
    <mergeCell ref="B52:J52"/>
    <mergeCell ref="B53:J53"/>
    <mergeCell ref="B54:J54"/>
    <mergeCell ref="B55:J55"/>
    <mergeCell ref="B56:J56"/>
    <mergeCell ref="B57:J5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1:J51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Q5:Q7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</mergeCells>
  <conditionalFormatting sqref="C8:G47">
    <cfRule type="expression" dxfId="23" priority="1">
      <formula>OR(AND(C8&lt;&gt;"",Q8=""),AND(COUNT(K8:P8)&gt;0,COUNT(K8:P8)&lt;3))</formula>
    </cfRule>
  </conditionalFormatting>
  <dataValidations count="1">
    <dataValidation type="list" allowBlank="1" showInputMessage="1" showErrorMessage="1" sqref="Q8:Q47" xr:uid="{00000000-0002-0000-2F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1">
    <tabColor theme="2"/>
  </sheetPr>
  <dimension ref="B2:Z87"/>
  <sheetViews>
    <sheetView showGridLines="0" zoomScale="80" zoomScaleNormal="80" workbookViewId="0">
      <pane ySplit="4" topLeftCell="A5" activePane="bottomLeft" state="frozen"/>
      <selection activeCell="H9" sqref="H9"/>
      <selection pane="bottomLeft" activeCell="H9" sqref="H9"/>
    </sheetView>
  </sheetViews>
  <sheetFormatPr baseColWidth="10" defaultColWidth="9.1640625" defaultRowHeight="15" outlineLevelRow="1" x14ac:dyDescent="0.2"/>
  <cols>
    <col min="1" max="2" width="3.6640625" style="362" customWidth="1"/>
    <col min="3" max="7" width="10.6640625" style="362" customWidth="1"/>
    <col min="8" max="9" width="11.6640625" style="362" customWidth="1"/>
    <col min="10" max="10" width="13.6640625" style="362" customWidth="1"/>
    <col min="11" max="11" width="17.6640625" style="362" customWidth="1"/>
    <col min="12" max="12" width="16.83203125" style="362" bestFit="1" customWidth="1"/>
    <col min="13" max="13" width="14.6640625" style="362" customWidth="1"/>
    <col min="14" max="14" width="16.83203125" style="362" bestFit="1" customWidth="1"/>
    <col min="15" max="16" width="3.6640625" style="362" customWidth="1"/>
    <col min="17" max="17" width="14.1640625" style="362" customWidth="1"/>
    <col min="18" max="21" width="10.6640625" style="362" customWidth="1"/>
    <col min="22" max="22" width="11.6640625" style="362" customWidth="1"/>
    <col min="23" max="23" width="10.6640625" style="362" customWidth="1"/>
    <col min="24" max="24" width="18.6640625" style="362" customWidth="1"/>
    <col min="25" max="25" width="16.83203125" style="371" bestFit="1" customWidth="1"/>
    <col min="26" max="16384" width="9.1640625" style="362"/>
  </cols>
  <sheetData>
    <row r="2" spans="2:26" ht="22.5" customHeight="1" x14ac:dyDescent="0.2">
      <c r="B2" s="1057" t="s">
        <v>951</v>
      </c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68"/>
      <c r="P2" s="1057" t="str">
        <f>B2</f>
        <v>CUSTOS - FONTES INCENTIVADAS (ORIGEM DOS RECURSOS)</v>
      </c>
      <c r="Q2" s="1058"/>
      <c r="R2" s="1058"/>
      <c r="S2" s="1058"/>
      <c r="T2" s="1058"/>
      <c r="U2" s="1058"/>
      <c r="V2" s="1058"/>
      <c r="W2" s="1058"/>
      <c r="X2" s="1068"/>
      <c r="Y2" s="372"/>
      <c r="Z2" s="369"/>
    </row>
    <row r="3" spans="2:26" ht="15" customHeight="1" x14ac:dyDescent="0.2">
      <c r="B3" s="1069" t="s">
        <v>784</v>
      </c>
      <c r="C3" s="1070"/>
      <c r="D3" s="1070"/>
      <c r="E3" s="1070"/>
      <c r="F3" s="1070"/>
      <c r="G3" s="1070"/>
      <c r="H3" s="1070"/>
      <c r="I3" s="1070"/>
      <c r="J3" s="1070"/>
      <c r="K3" s="1071"/>
      <c r="L3" s="1069" t="s">
        <v>207</v>
      </c>
      <c r="M3" s="1070"/>
      <c r="N3" s="1071"/>
      <c r="P3" s="1069" t="s">
        <v>688</v>
      </c>
      <c r="Q3" s="1070"/>
      <c r="R3" s="1070"/>
      <c r="S3" s="1070"/>
      <c r="T3" s="1070"/>
      <c r="U3" s="1070"/>
      <c r="V3" s="1070"/>
      <c r="W3" s="1070"/>
      <c r="X3" s="1071"/>
    </row>
    <row r="4" spans="2:26" ht="15" customHeight="1" x14ac:dyDescent="0.2">
      <c r="B4" s="1072"/>
      <c r="C4" s="1073"/>
      <c r="D4" s="1073"/>
      <c r="E4" s="1073"/>
      <c r="F4" s="1073"/>
      <c r="G4" s="1073"/>
      <c r="H4" s="1073"/>
      <c r="I4" s="1073"/>
      <c r="J4" s="1073"/>
      <c r="K4" s="1074"/>
      <c r="L4" s="299" t="s">
        <v>781</v>
      </c>
      <c r="M4" s="299" t="s">
        <v>233</v>
      </c>
      <c r="N4" s="300" t="s">
        <v>234</v>
      </c>
      <c r="P4" s="1072"/>
      <c r="Q4" s="1073"/>
      <c r="R4" s="1073"/>
      <c r="S4" s="1073"/>
      <c r="T4" s="1073"/>
      <c r="U4" s="1073"/>
      <c r="V4" s="1073"/>
      <c r="W4" s="1073"/>
      <c r="X4" s="1074"/>
    </row>
    <row r="5" spans="2:26" ht="15" customHeight="1" x14ac:dyDescent="0.2">
      <c r="B5" s="1137" t="s">
        <v>685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55"/>
      <c r="P5" s="317"/>
      <c r="Q5" s="318"/>
      <c r="R5" s="318"/>
      <c r="S5" s="318"/>
      <c r="T5" s="318"/>
      <c r="U5" s="318"/>
      <c r="V5" s="318"/>
      <c r="W5" s="318"/>
      <c r="X5" s="319"/>
    </row>
    <row r="6" spans="2:26" x14ac:dyDescent="0.2">
      <c r="B6" s="1139" t="s">
        <v>276</v>
      </c>
      <c r="C6" s="1140"/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1"/>
      <c r="P6" s="1139" t="s">
        <v>276</v>
      </c>
      <c r="Q6" s="1140"/>
      <c r="R6" s="1140"/>
      <c r="S6" s="1140"/>
      <c r="T6" s="1140"/>
      <c r="U6" s="1140"/>
      <c r="V6" s="1140"/>
      <c r="W6" s="1140"/>
      <c r="X6" s="1141"/>
    </row>
    <row r="7" spans="2:26" ht="16" x14ac:dyDescent="0.2">
      <c r="B7" s="1154" t="s">
        <v>277</v>
      </c>
      <c r="C7" s="1154"/>
      <c r="D7" s="1154"/>
      <c r="E7" s="1171"/>
      <c r="F7" s="1171"/>
      <c r="G7" s="1171"/>
      <c r="H7" s="290" t="s">
        <v>278</v>
      </c>
      <c r="I7" s="290" t="s">
        <v>16</v>
      </c>
      <c r="J7" s="290" t="s">
        <v>232</v>
      </c>
      <c r="K7" s="159" t="s">
        <v>279</v>
      </c>
      <c r="L7" s="290" t="s">
        <v>781</v>
      </c>
      <c r="M7" s="118" t="s">
        <v>233</v>
      </c>
      <c r="N7" s="118" t="s">
        <v>234</v>
      </c>
      <c r="P7" s="1154" t="str">
        <f>B7</f>
        <v>Materiais e equipamentos</v>
      </c>
      <c r="Q7" s="1154"/>
      <c r="R7" s="1154"/>
      <c r="S7" s="1171"/>
      <c r="T7" s="1171"/>
      <c r="U7" s="1171"/>
      <c r="V7" s="290" t="s">
        <v>278</v>
      </c>
      <c r="W7" s="159" t="s">
        <v>280</v>
      </c>
      <c r="X7" s="159" t="s">
        <v>281</v>
      </c>
      <c r="Y7" s="716" t="s">
        <v>1317</v>
      </c>
    </row>
    <row r="8" spans="2:26" ht="15" customHeight="1" outlineLevel="1" x14ac:dyDescent="0.2">
      <c r="B8" s="160">
        <v>1</v>
      </c>
      <c r="C8" s="1206" t="str">
        <f>IF(ISBLANK('FICusto (ORÇ)'!C8)," ",'FICusto (ORÇ)'!C8)</f>
        <v xml:space="preserve"> </v>
      </c>
      <c r="D8" s="1206"/>
      <c r="E8" s="1206"/>
      <c r="F8" s="1206"/>
      <c r="G8" s="1143"/>
      <c r="H8" s="491">
        <f>'FICusto (ORÇ)'!H8</f>
        <v>0</v>
      </c>
      <c r="I8" s="493">
        <f>'FICusto (ORÇ)'!I8</f>
        <v>0</v>
      </c>
      <c r="J8" s="122">
        <f>'FICusto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1" t="str">
        <f>IF(OR(C8=0,C8=""),"",C8)</f>
        <v xml:space="preserve"> </v>
      </c>
      <c r="R8" s="1161"/>
      <c r="S8" s="1161"/>
      <c r="T8" s="1161"/>
      <c r="U8" s="1162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Contábil'!$D$7&gt;0),ROUND(K8*($K$86/$K$49)*W8,2),0)</f>
        <v>0</v>
      </c>
      <c r="Y8" s="706">
        <f>'FICusto (ORÇ)'!Q8</f>
        <v>0</v>
      </c>
    </row>
    <row r="9" spans="2:26" ht="15" customHeight="1" outlineLevel="1" x14ac:dyDescent="0.2">
      <c r="B9" s="162">
        <v>2</v>
      </c>
      <c r="C9" s="1206" t="str">
        <f>IF(ISBLANK('FICusto (ORÇ)'!C9)," ",'FICusto (ORÇ)'!C9)</f>
        <v xml:space="preserve"> </v>
      </c>
      <c r="D9" s="1206"/>
      <c r="E9" s="1206"/>
      <c r="F9" s="1206"/>
      <c r="G9" s="1143"/>
      <c r="H9" s="491">
        <f>'FICusto (ORÇ)'!H9</f>
        <v>0</v>
      </c>
      <c r="I9" s="493">
        <f>'FICusto (ORÇ)'!I9</f>
        <v>0</v>
      </c>
      <c r="J9" s="122">
        <f>'FICusto (ORÇ)'!J9</f>
        <v>0</v>
      </c>
      <c r="K9" s="313">
        <f t="shared" ref="K9:K48" si="0">I9*J9</f>
        <v>0</v>
      </c>
      <c r="L9" s="313">
        <f t="shared" ref="L9:L48" si="1">K9-M9-N9</f>
        <v>0</v>
      </c>
      <c r="M9" s="312"/>
      <c r="N9" s="312"/>
      <c r="P9" s="160">
        <f t="shared" ref="P9:P47" si="2">B9</f>
        <v>2</v>
      </c>
      <c r="Q9" s="1161" t="str">
        <f t="shared" ref="Q9:Q47" si="3">IF(OR(C9=0,C9=""),"",C9)</f>
        <v xml:space="preserve"> </v>
      </c>
      <c r="R9" s="1161"/>
      <c r="S9" s="1161"/>
      <c r="T9" s="1161"/>
      <c r="U9" s="1162"/>
      <c r="V9" s="161">
        <f t="shared" ref="V9:V47" si="4">IF(H9="",0,H9)</f>
        <v>0</v>
      </c>
      <c r="W9" s="314">
        <f t="shared" ref="W9:W48" si="5">IF(OR(V9="",V9=0),0,(Desc*((1+Desc)^V9))/(((1+Desc)^V9)-1))</f>
        <v>0</v>
      </c>
      <c r="X9" s="315">
        <f>IF(AND(K9&gt;0,'Custo Contábil'!$D$7&gt;0),ROUND(K9*($K$86/$K$49)*W9,2),0)</f>
        <v>0</v>
      </c>
      <c r="Y9" s="706">
        <f>'FICusto (ORÇ)'!Q9</f>
        <v>0</v>
      </c>
    </row>
    <row r="10" spans="2:26" ht="15" customHeight="1" outlineLevel="1" x14ac:dyDescent="0.2">
      <c r="B10" s="160">
        <v>3</v>
      </c>
      <c r="C10" s="1206" t="str">
        <f>IF(ISBLANK('FICusto (ORÇ)'!C10)," ",'FICusto (ORÇ)'!C10)</f>
        <v xml:space="preserve"> </v>
      </c>
      <c r="D10" s="1206"/>
      <c r="E10" s="1206"/>
      <c r="F10" s="1206"/>
      <c r="G10" s="1143"/>
      <c r="H10" s="491">
        <f>'FICusto (ORÇ)'!H10</f>
        <v>0</v>
      </c>
      <c r="I10" s="493">
        <f>'FICusto (ORÇ)'!I10</f>
        <v>0</v>
      </c>
      <c r="J10" s="122">
        <f>'FICusto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1" t="str">
        <f t="shared" si="3"/>
        <v xml:space="preserve"> </v>
      </c>
      <c r="R10" s="1161"/>
      <c r="S10" s="1161"/>
      <c r="T10" s="1161"/>
      <c r="U10" s="1162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6">
        <f>'FICusto (ORÇ)'!Q10</f>
        <v>0</v>
      </c>
    </row>
    <row r="11" spans="2:26" ht="15" customHeight="1" outlineLevel="1" x14ac:dyDescent="0.2">
      <c r="B11" s="162">
        <v>4</v>
      </c>
      <c r="C11" s="1206" t="str">
        <f>IF(ISBLANK('FICusto (ORÇ)'!C11)," ",'FICusto (ORÇ)'!C11)</f>
        <v xml:space="preserve"> </v>
      </c>
      <c r="D11" s="1206"/>
      <c r="E11" s="1206"/>
      <c r="F11" s="1206"/>
      <c r="G11" s="1143"/>
      <c r="H11" s="491">
        <f>'FICusto (ORÇ)'!H11</f>
        <v>0</v>
      </c>
      <c r="I11" s="493">
        <f>'FICusto (ORÇ)'!I11</f>
        <v>0</v>
      </c>
      <c r="J11" s="122">
        <f>'FICusto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1" t="str">
        <f t="shared" si="3"/>
        <v xml:space="preserve"> </v>
      </c>
      <c r="R11" s="1161"/>
      <c r="S11" s="1161"/>
      <c r="T11" s="1161"/>
      <c r="U11" s="1162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6">
        <f>'FICusto (ORÇ)'!Q11</f>
        <v>0</v>
      </c>
    </row>
    <row r="12" spans="2:26" ht="15" customHeight="1" outlineLevel="1" x14ac:dyDescent="0.2">
      <c r="B12" s="160">
        <v>5</v>
      </c>
      <c r="C12" s="1206" t="str">
        <f>IF(ISBLANK('FICusto (ORÇ)'!C12)," ",'FICusto (ORÇ)'!C12)</f>
        <v xml:space="preserve"> </v>
      </c>
      <c r="D12" s="1206"/>
      <c r="E12" s="1206"/>
      <c r="F12" s="1206"/>
      <c r="G12" s="1143"/>
      <c r="H12" s="491">
        <f>'FICusto (ORÇ)'!H12</f>
        <v>0</v>
      </c>
      <c r="I12" s="493">
        <f>'FICusto (ORÇ)'!I12</f>
        <v>0</v>
      </c>
      <c r="J12" s="122">
        <f>'FICusto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1" t="str">
        <f t="shared" si="3"/>
        <v xml:space="preserve"> </v>
      </c>
      <c r="R12" s="1161"/>
      <c r="S12" s="1161"/>
      <c r="T12" s="1161"/>
      <c r="U12" s="1162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6">
        <f>'FICusto (ORÇ)'!Q12</f>
        <v>0</v>
      </c>
    </row>
    <row r="13" spans="2:26" ht="15" customHeight="1" outlineLevel="1" x14ac:dyDescent="0.2">
      <c r="B13" s="162">
        <v>6</v>
      </c>
      <c r="C13" s="1206" t="str">
        <f>IF(ISBLANK('FICusto (ORÇ)'!C13)," ",'FICusto (ORÇ)'!C13)</f>
        <v xml:space="preserve"> </v>
      </c>
      <c r="D13" s="1206"/>
      <c r="E13" s="1206"/>
      <c r="F13" s="1206"/>
      <c r="G13" s="1143"/>
      <c r="H13" s="491">
        <f>'FICusto (ORÇ)'!H13</f>
        <v>0</v>
      </c>
      <c r="I13" s="493">
        <f>'FICusto (ORÇ)'!I13</f>
        <v>0</v>
      </c>
      <c r="J13" s="122">
        <f>'FICusto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1" t="str">
        <f t="shared" si="3"/>
        <v xml:space="preserve"> </v>
      </c>
      <c r="R13" s="1161"/>
      <c r="S13" s="1161"/>
      <c r="T13" s="1161"/>
      <c r="U13" s="1162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6">
        <f>'FICusto (ORÇ)'!Q13</f>
        <v>0</v>
      </c>
    </row>
    <row r="14" spans="2:26" ht="15" customHeight="1" outlineLevel="1" x14ac:dyDescent="0.2">
      <c r="B14" s="160">
        <v>7</v>
      </c>
      <c r="C14" s="1206" t="str">
        <f>IF(ISBLANK('FICusto (ORÇ)'!C14)," ",'FICusto (ORÇ)'!C14)</f>
        <v xml:space="preserve"> </v>
      </c>
      <c r="D14" s="1206"/>
      <c r="E14" s="1206"/>
      <c r="F14" s="1206"/>
      <c r="G14" s="1143"/>
      <c r="H14" s="491">
        <f>'FICusto (ORÇ)'!H14</f>
        <v>0</v>
      </c>
      <c r="I14" s="493">
        <f>'FICusto (ORÇ)'!I14</f>
        <v>0</v>
      </c>
      <c r="J14" s="122">
        <f>'FICusto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1" t="str">
        <f t="shared" si="3"/>
        <v xml:space="preserve"> </v>
      </c>
      <c r="R14" s="1161"/>
      <c r="S14" s="1161"/>
      <c r="T14" s="1161"/>
      <c r="U14" s="1162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6">
        <f>'FICusto (ORÇ)'!Q14</f>
        <v>0</v>
      </c>
    </row>
    <row r="15" spans="2:26" ht="15" customHeight="1" outlineLevel="1" x14ac:dyDescent="0.2">
      <c r="B15" s="162">
        <v>8</v>
      </c>
      <c r="C15" s="1206" t="str">
        <f>IF(ISBLANK('FICusto (ORÇ)'!C15)," ",'FICusto (ORÇ)'!C15)</f>
        <v xml:space="preserve"> </v>
      </c>
      <c r="D15" s="1206"/>
      <c r="E15" s="1206"/>
      <c r="F15" s="1206"/>
      <c r="G15" s="1143"/>
      <c r="H15" s="491">
        <f>'FICusto (ORÇ)'!H15</f>
        <v>0</v>
      </c>
      <c r="I15" s="493">
        <f>'FICusto (ORÇ)'!I15</f>
        <v>0</v>
      </c>
      <c r="J15" s="122">
        <f>'FICusto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1" t="str">
        <f t="shared" si="3"/>
        <v xml:space="preserve"> </v>
      </c>
      <c r="R15" s="1161"/>
      <c r="S15" s="1161"/>
      <c r="T15" s="1161"/>
      <c r="U15" s="1162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6">
        <f>'FICusto (ORÇ)'!Q15</f>
        <v>0</v>
      </c>
    </row>
    <row r="16" spans="2:26" ht="15" customHeight="1" outlineLevel="1" x14ac:dyDescent="0.2">
      <c r="B16" s="160">
        <v>9</v>
      </c>
      <c r="C16" s="1206" t="str">
        <f>IF(ISBLANK('FICusto (ORÇ)'!C16)," ",'FICusto (ORÇ)'!C16)</f>
        <v xml:space="preserve"> </v>
      </c>
      <c r="D16" s="1206"/>
      <c r="E16" s="1206"/>
      <c r="F16" s="1206"/>
      <c r="G16" s="1143"/>
      <c r="H16" s="491">
        <f>'FICusto (ORÇ)'!H16</f>
        <v>0</v>
      </c>
      <c r="I16" s="493">
        <f>'FICusto (ORÇ)'!I16</f>
        <v>0</v>
      </c>
      <c r="J16" s="122">
        <f>'FICusto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1" t="str">
        <f t="shared" si="3"/>
        <v xml:space="preserve"> </v>
      </c>
      <c r="R16" s="1161"/>
      <c r="S16" s="1161"/>
      <c r="T16" s="1161"/>
      <c r="U16" s="1162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6">
        <f>'FICusto (ORÇ)'!Q16</f>
        <v>0</v>
      </c>
    </row>
    <row r="17" spans="2:25" outlineLevel="1" x14ac:dyDescent="0.2">
      <c r="B17" s="162">
        <v>10</v>
      </c>
      <c r="C17" s="1206" t="str">
        <f>IF(ISBLANK('FICusto (ORÇ)'!C17)," ",'FICusto (ORÇ)'!C17)</f>
        <v xml:space="preserve"> </v>
      </c>
      <c r="D17" s="1206"/>
      <c r="E17" s="1206"/>
      <c r="F17" s="1206"/>
      <c r="G17" s="1143"/>
      <c r="H17" s="491">
        <f>'FICusto (ORÇ)'!H17</f>
        <v>0</v>
      </c>
      <c r="I17" s="493">
        <f>'FICusto (ORÇ)'!I17</f>
        <v>0</v>
      </c>
      <c r="J17" s="122">
        <f>'FICusto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1" t="str">
        <f t="shared" si="3"/>
        <v xml:space="preserve"> </v>
      </c>
      <c r="R17" s="1161"/>
      <c r="S17" s="1161"/>
      <c r="T17" s="1161"/>
      <c r="U17" s="1162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6">
        <f>'FICusto (ORÇ)'!Q17</f>
        <v>0</v>
      </c>
    </row>
    <row r="18" spans="2:25" outlineLevel="1" x14ac:dyDescent="0.2">
      <c r="B18" s="160">
        <v>11</v>
      </c>
      <c r="C18" s="1206" t="str">
        <f>IF(ISBLANK('FICusto (ORÇ)'!C18)," ",'FICusto (ORÇ)'!C18)</f>
        <v xml:space="preserve"> </v>
      </c>
      <c r="D18" s="1206"/>
      <c r="E18" s="1206"/>
      <c r="F18" s="1206"/>
      <c r="G18" s="1143"/>
      <c r="H18" s="491">
        <f>'FICusto (ORÇ)'!H18</f>
        <v>0</v>
      </c>
      <c r="I18" s="493">
        <f>'FICusto (ORÇ)'!I18</f>
        <v>0</v>
      </c>
      <c r="J18" s="122">
        <f>'FICusto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1" t="str">
        <f t="shared" si="3"/>
        <v xml:space="preserve"> </v>
      </c>
      <c r="R18" s="1161"/>
      <c r="S18" s="1161"/>
      <c r="T18" s="1161"/>
      <c r="U18" s="1162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6">
        <f>'FICusto (ORÇ)'!Q18</f>
        <v>0</v>
      </c>
    </row>
    <row r="19" spans="2:25" outlineLevel="1" x14ac:dyDescent="0.2">
      <c r="B19" s="162">
        <v>12</v>
      </c>
      <c r="C19" s="1206" t="str">
        <f>IF(ISBLANK('FICusto (ORÇ)'!C19)," ",'FICusto (ORÇ)'!C19)</f>
        <v xml:space="preserve"> </v>
      </c>
      <c r="D19" s="1206"/>
      <c r="E19" s="1206"/>
      <c r="F19" s="1206"/>
      <c r="G19" s="1143"/>
      <c r="H19" s="491">
        <f>'FICusto (ORÇ)'!H19</f>
        <v>0</v>
      </c>
      <c r="I19" s="493">
        <f>'FICusto (ORÇ)'!I19</f>
        <v>0</v>
      </c>
      <c r="J19" s="122">
        <f>'FICusto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1" t="str">
        <f t="shared" si="3"/>
        <v xml:space="preserve"> </v>
      </c>
      <c r="R19" s="1161"/>
      <c r="S19" s="1161"/>
      <c r="T19" s="1161"/>
      <c r="U19" s="1162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6">
        <f>'FICusto (ORÇ)'!Q19</f>
        <v>0</v>
      </c>
    </row>
    <row r="20" spans="2:25" outlineLevel="1" x14ac:dyDescent="0.2">
      <c r="B20" s="160">
        <v>13</v>
      </c>
      <c r="C20" s="1206" t="str">
        <f>IF(ISBLANK('FICusto (ORÇ)'!C20)," ",'FICusto (ORÇ)'!C20)</f>
        <v xml:space="preserve"> </v>
      </c>
      <c r="D20" s="1206"/>
      <c r="E20" s="1206"/>
      <c r="F20" s="1206"/>
      <c r="G20" s="1143"/>
      <c r="H20" s="491">
        <f>'FICusto (ORÇ)'!H20</f>
        <v>0</v>
      </c>
      <c r="I20" s="493">
        <f>'FICusto (ORÇ)'!I20</f>
        <v>0</v>
      </c>
      <c r="J20" s="122">
        <f>'FICusto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1" t="str">
        <f t="shared" si="3"/>
        <v xml:space="preserve"> </v>
      </c>
      <c r="R20" s="1161"/>
      <c r="S20" s="1161"/>
      <c r="T20" s="1161"/>
      <c r="U20" s="1162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6">
        <f>'FICusto (ORÇ)'!Q20</f>
        <v>0</v>
      </c>
    </row>
    <row r="21" spans="2:25" outlineLevel="1" x14ac:dyDescent="0.2">
      <c r="B21" s="162">
        <v>14</v>
      </c>
      <c r="C21" s="1206" t="str">
        <f>IF(ISBLANK('FICusto (ORÇ)'!C21)," ",'FICusto (ORÇ)'!C21)</f>
        <v xml:space="preserve"> </v>
      </c>
      <c r="D21" s="1206"/>
      <c r="E21" s="1206"/>
      <c r="F21" s="1206"/>
      <c r="G21" s="1143"/>
      <c r="H21" s="491">
        <f>'FICusto (ORÇ)'!H21</f>
        <v>0</v>
      </c>
      <c r="I21" s="493">
        <f>'FICusto (ORÇ)'!I21</f>
        <v>0</v>
      </c>
      <c r="J21" s="122">
        <f>'FICusto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1" t="str">
        <f t="shared" si="3"/>
        <v xml:space="preserve"> </v>
      </c>
      <c r="R21" s="1161"/>
      <c r="S21" s="1161"/>
      <c r="T21" s="1161"/>
      <c r="U21" s="1162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6">
        <f>'FICusto (ORÇ)'!Q21</f>
        <v>0</v>
      </c>
    </row>
    <row r="22" spans="2:25" outlineLevel="1" x14ac:dyDescent="0.2">
      <c r="B22" s="160">
        <v>15</v>
      </c>
      <c r="C22" s="1206" t="str">
        <f>IF(ISBLANK('FICusto (ORÇ)'!C22)," ",'FICusto (ORÇ)'!C22)</f>
        <v xml:space="preserve"> </v>
      </c>
      <c r="D22" s="1206"/>
      <c r="E22" s="1206"/>
      <c r="F22" s="1206"/>
      <c r="G22" s="1143"/>
      <c r="H22" s="491">
        <f>'FICusto (ORÇ)'!H22</f>
        <v>0</v>
      </c>
      <c r="I22" s="493">
        <f>'FICusto (ORÇ)'!I22</f>
        <v>0</v>
      </c>
      <c r="J22" s="122">
        <f>'FICusto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1" t="str">
        <f t="shared" si="3"/>
        <v xml:space="preserve"> </v>
      </c>
      <c r="R22" s="1161"/>
      <c r="S22" s="1161"/>
      <c r="T22" s="1161"/>
      <c r="U22" s="1162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6">
        <f>'FICusto (ORÇ)'!Q22</f>
        <v>0</v>
      </c>
    </row>
    <row r="23" spans="2:25" outlineLevel="1" x14ac:dyDescent="0.2">
      <c r="B23" s="162">
        <v>16</v>
      </c>
      <c r="C23" s="1206" t="str">
        <f>IF(ISBLANK('FICusto (ORÇ)'!C23)," ",'FICusto (ORÇ)'!C23)</f>
        <v xml:space="preserve"> </v>
      </c>
      <c r="D23" s="1206"/>
      <c r="E23" s="1206"/>
      <c r="F23" s="1206"/>
      <c r="G23" s="1143"/>
      <c r="H23" s="491">
        <f>'FICusto (ORÇ)'!H23</f>
        <v>0</v>
      </c>
      <c r="I23" s="493">
        <f>'FICusto (ORÇ)'!I23</f>
        <v>0</v>
      </c>
      <c r="J23" s="122">
        <f>'FICusto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1" t="str">
        <f t="shared" si="3"/>
        <v xml:space="preserve"> </v>
      </c>
      <c r="R23" s="1161"/>
      <c r="S23" s="1161"/>
      <c r="T23" s="1161"/>
      <c r="U23" s="1162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6">
        <f>'FICusto (ORÇ)'!Q23</f>
        <v>0</v>
      </c>
    </row>
    <row r="24" spans="2:25" outlineLevel="1" x14ac:dyDescent="0.2">
      <c r="B24" s="160">
        <v>17</v>
      </c>
      <c r="C24" s="1206" t="str">
        <f>IF(ISBLANK('FICusto (ORÇ)'!C24)," ",'FICusto (ORÇ)'!C24)</f>
        <v xml:space="preserve"> </v>
      </c>
      <c r="D24" s="1206"/>
      <c r="E24" s="1206"/>
      <c r="F24" s="1206"/>
      <c r="G24" s="1143"/>
      <c r="H24" s="491">
        <f>'FICusto (ORÇ)'!H24</f>
        <v>0</v>
      </c>
      <c r="I24" s="493">
        <f>'FICusto (ORÇ)'!I24</f>
        <v>0</v>
      </c>
      <c r="J24" s="122">
        <f>'FICusto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1" t="str">
        <f t="shared" si="3"/>
        <v xml:space="preserve"> </v>
      </c>
      <c r="R24" s="1161"/>
      <c r="S24" s="1161"/>
      <c r="T24" s="1161"/>
      <c r="U24" s="1162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6">
        <f>'FICusto (ORÇ)'!Q24</f>
        <v>0</v>
      </c>
    </row>
    <row r="25" spans="2:25" outlineLevel="1" x14ac:dyDescent="0.2">
      <c r="B25" s="162">
        <v>18</v>
      </c>
      <c r="C25" s="1206" t="str">
        <f>IF(ISBLANK('FICusto (ORÇ)'!C25)," ",'FICusto (ORÇ)'!C25)</f>
        <v xml:space="preserve"> </v>
      </c>
      <c r="D25" s="1206"/>
      <c r="E25" s="1206"/>
      <c r="F25" s="1206"/>
      <c r="G25" s="1143"/>
      <c r="H25" s="491">
        <f>'FICusto (ORÇ)'!H25</f>
        <v>0</v>
      </c>
      <c r="I25" s="493">
        <f>'FICusto (ORÇ)'!I25</f>
        <v>0</v>
      </c>
      <c r="J25" s="122">
        <f>'FICusto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1" t="str">
        <f t="shared" si="3"/>
        <v xml:space="preserve"> </v>
      </c>
      <c r="R25" s="1161"/>
      <c r="S25" s="1161"/>
      <c r="T25" s="1161"/>
      <c r="U25" s="1162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6">
        <f>'FICusto (ORÇ)'!Q25</f>
        <v>0</v>
      </c>
    </row>
    <row r="26" spans="2:25" outlineLevel="1" x14ac:dyDescent="0.2">
      <c r="B26" s="160">
        <v>19</v>
      </c>
      <c r="C26" s="1206" t="str">
        <f>IF(ISBLANK('FICusto (ORÇ)'!C26)," ",'FICusto (ORÇ)'!C26)</f>
        <v xml:space="preserve"> </v>
      </c>
      <c r="D26" s="1206"/>
      <c r="E26" s="1206"/>
      <c r="F26" s="1206"/>
      <c r="G26" s="1143"/>
      <c r="H26" s="491">
        <f>'FICusto (ORÇ)'!H26</f>
        <v>0</v>
      </c>
      <c r="I26" s="493">
        <f>'FICusto (ORÇ)'!I26</f>
        <v>0</v>
      </c>
      <c r="J26" s="122">
        <f>'FICusto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1" t="str">
        <f t="shared" si="3"/>
        <v xml:space="preserve"> </v>
      </c>
      <c r="R26" s="1161"/>
      <c r="S26" s="1161"/>
      <c r="T26" s="1161"/>
      <c r="U26" s="1162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6">
        <f>'FICusto (ORÇ)'!Q26</f>
        <v>0</v>
      </c>
    </row>
    <row r="27" spans="2:25" outlineLevel="1" x14ac:dyDescent="0.2">
      <c r="B27" s="162">
        <v>20</v>
      </c>
      <c r="C27" s="1206" t="str">
        <f>IF(ISBLANK('FICusto (ORÇ)'!C27)," ",'FICusto (ORÇ)'!C27)</f>
        <v xml:space="preserve"> </v>
      </c>
      <c r="D27" s="1206"/>
      <c r="E27" s="1206"/>
      <c r="F27" s="1206"/>
      <c r="G27" s="1143"/>
      <c r="H27" s="491">
        <f>'FICusto (ORÇ)'!H27</f>
        <v>0</v>
      </c>
      <c r="I27" s="493">
        <f>'FICusto (ORÇ)'!I27</f>
        <v>0</v>
      </c>
      <c r="J27" s="122">
        <f>'FICusto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1" t="str">
        <f t="shared" si="3"/>
        <v xml:space="preserve"> </v>
      </c>
      <c r="R27" s="1161"/>
      <c r="S27" s="1161"/>
      <c r="T27" s="1161"/>
      <c r="U27" s="1162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6">
        <f>'FICusto (ORÇ)'!Q27</f>
        <v>0</v>
      </c>
    </row>
    <row r="28" spans="2:25" outlineLevel="1" x14ac:dyDescent="0.2">
      <c r="B28" s="160">
        <v>21</v>
      </c>
      <c r="C28" s="1206" t="str">
        <f>IF(ISBLANK('FICusto (ORÇ)'!C28)," ",'FICusto (ORÇ)'!C28)</f>
        <v xml:space="preserve"> </v>
      </c>
      <c r="D28" s="1206"/>
      <c r="E28" s="1206"/>
      <c r="F28" s="1206"/>
      <c r="G28" s="1143"/>
      <c r="H28" s="491">
        <f>'FICusto (ORÇ)'!H28</f>
        <v>0</v>
      </c>
      <c r="I28" s="493">
        <f>'FICusto (ORÇ)'!I28</f>
        <v>0</v>
      </c>
      <c r="J28" s="122">
        <f>'FICusto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1" t="str">
        <f t="shared" si="3"/>
        <v xml:space="preserve"> </v>
      </c>
      <c r="R28" s="1161"/>
      <c r="S28" s="1161"/>
      <c r="T28" s="1161"/>
      <c r="U28" s="1162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6">
        <f>'FICusto (ORÇ)'!Q28</f>
        <v>0</v>
      </c>
    </row>
    <row r="29" spans="2:25" outlineLevel="1" x14ac:dyDescent="0.2">
      <c r="B29" s="162">
        <v>22</v>
      </c>
      <c r="C29" s="1206" t="str">
        <f>IF(ISBLANK('FICusto (ORÇ)'!C29)," ",'FICusto (ORÇ)'!C29)</f>
        <v xml:space="preserve"> </v>
      </c>
      <c r="D29" s="1206"/>
      <c r="E29" s="1206"/>
      <c r="F29" s="1206"/>
      <c r="G29" s="1143"/>
      <c r="H29" s="491">
        <f>'FICusto (ORÇ)'!H29</f>
        <v>0</v>
      </c>
      <c r="I29" s="493">
        <f>'FICusto (ORÇ)'!I29</f>
        <v>0</v>
      </c>
      <c r="J29" s="122">
        <f>'FICusto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1" t="str">
        <f t="shared" si="3"/>
        <v xml:space="preserve"> </v>
      </c>
      <c r="R29" s="1161"/>
      <c r="S29" s="1161"/>
      <c r="T29" s="1161"/>
      <c r="U29" s="1162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6">
        <f>'FICusto (ORÇ)'!Q29</f>
        <v>0</v>
      </c>
    </row>
    <row r="30" spans="2:25" outlineLevel="1" x14ac:dyDescent="0.2">
      <c r="B30" s="160">
        <v>23</v>
      </c>
      <c r="C30" s="1206" t="str">
        <f>IF(ISBLANK('FICusto (ORÇ)'!C30)," ",'FICusto (ORÇ)'!C30)</f>
        <v xml:space="preserve"> </v>
      </c>
      <c r="D30" s="1206"/>
      <c r="E30" s="1206"/>
      <c r="F30" s="1206"/>
      <c r="G30" s="1143"/>
      <c r="H30" s="491">
        <f>'FICusto (ORÇ)'!H30</f>
        <v>0</v>
      </c>
      <c r="I30" s="493">
        <f>'FICusto (ORÇ)'!I30</f>
        <v>0</v>
      </c>
      <c r="J30" s="122">
        <f>'FICusto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1" t="str">
        <f t="shared" si="3"/>
        <v xml:space="preserve"> </v>
      </c>
      <c r="R30" s="1161"/>
      <c r="S30" s="1161"/>
      <c r="T30" s="1161"/>
      <c r="U30" s="1162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6">
        <f>'FICusto (ORÇ)'!Q30</f>
        <v>0</v>
      </c>
    </row>
    <row r="31" spans="2:25" ht="18" customHeight="1" outlineLevel="1" x14ac:dyDescent="0.2">
      <c r="B31" s="162">
        <v>24</v>
      </c>
      <c r="C31" s="1206" t="str">
        <f>IF(ISBLANK('FICusto (ORÇ)'!C31)," ",'FICusto (ORÇ)'!C31)</f>
        <v xml:space="preserve"> </v>
      </c>
      <c r="D31" s="1206"/>
      <c r="E31" s="1206"/>
      <c r="F31" s="1206"/>
      <c r="G31" s="1143"/>
      <c r="H31" s="491">
        <f>'FICusto (ORÇ)'!H31</f>
        <v>0</v>
      </c>
      <c r="I31" s="493">
        <f>'FICusto (ORÇ)'!I31</f>
        <v>0</v>
      </c>
      <c r="J31" s="122">
        <f>'FICusto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1" t="str">
        <f t="shared" si="3"/>
        <v xml:space="preserve"> </v>
      </c>
      <c r="R31" s="1161"/>
      <c r="S31" s="1161"/>
      <c r="T31" s="1161"/>
      <c r="U31" s="1162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6">
        <f>'FICusto (ORÇ)'!Q31</f>
        <v>0</v>
      </c>
    </row>
    <row r="32" spans="2:25" ht="18" customHeight="1" outlineLevel="1" x14ac:dyDescent="0.2">
      <c r="B32" s="160">
        <v>25</v>
      </c>
      <c r="C32" s="1206" t="str">
        <f>IF(ISBLANK('FICusto (ORÇ)'!C32)," ",'FICusto (ORÇ)'!C32)</f>
        <v xml:space="preserve"> </v>
      </c>
      <c r="D32" s="1206"/>
      <c r="E32" s="1206"/>
      <c r="F32" s="1206"/>
      <c r="G32" s="1143"/>
      <c r="H32" s="491">
        <f>'FICusto (ORÇ)'!H32</f>
        <v>0</v>
      </c>
      <c r="I32" s="493">
        <f>'FICusto (ORÇ)'!I32</f>
        <v>0</v>
      </c>
      <c r="J32" s="122">
        <f>'FICusto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1" t="str">
        <f t="shared" si="3"/>
        <v xml:space="preserve"> </v>
      </c>
      <c r="R32" s="1161"/>
      <c r="S32" s="1161"/>
      <c r="T32" s="1161"/>
      <c r="U32" s="1162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6">
        <f>'FICusto (ORÇ)'!Q32</f>
        <v>0</v>
      </c>
    </row>
    <row r="33" spans="2:25" ht="15" customHeight="1" outlineLevel="1" x14ac:dyDescent="0.2">
      <c r="B33" s="162">
        <v>26</v>
      </c>
      <c r="C33" s="1206" t="str">
        <f>IF(ISBLANK('FICusto (ORÇ)'!C33)," ",'FICusto (ORÇ)'!C33)</f>
        <v xml:space="preserve"> </v>
      </c>
      <c r="D33" s="1206"/>
      <c r="E33" s="1206"/>
      <c r="F33" s="1206"/>
      <c r="G33" s="1143"/>
      <c r="H33" s="491">
        <f>'FICusto (ORÇ)'!H33</f>
        <v>0</v>
      </c>
      <c r="I33" s="493">
        <f>'FICusto (ORÇ)'!I33</f>
        <v>0</v>
      </c>
      <c r="J33" s="122">
        <f>'FICusto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1" t="str">
        <f t="shared" si="3"/>
        <v xml:space="preserve"> </v>
      </c>
      <c r="R33" s="1161"/>
      <c r="S33" s="1161"/>
      <c r="T33" s="1161"/>
      <c r="U33" s="1162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6">
        <f>'FICusto (ORÇ)'!Q33</f>
        <v>0</v>
      </c>
    </row>
    <row r="34" spans="2:25" outlineLevel="1" x14ac:dyDescent="0.2">
      <c r="B34" s="160">
        <v>27</v>
      </c>
      <c r="C34" s="1206" t="str">
        <f>IF(ISBLANK('FICusto (ORÇ)'!C34)," ",'FICusto (ORÇ)'!C34)</f>
        <v xml:space="preserve"> </v>
      </c>
      <c r="D34" s="1206"/>
      <c r="E34" s="1206"/>
      <c r="F34" s="1206"/>
      <c r="G34" s="1143"/>
      <c r="H34" s="491">
        <f>'FICusto (ORÇ)'!H34</f>
        <v>0</v>
      </c>
      <c r="I34" s="493">
        <f>'FICusto (ORÇ)'!I34</f>
        <v>0</v>
      </c>
      <c r="J34" s="122">
        <f>'FICusto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1" t="str">
        <f t="shared" si="3"/>
        <v xml:space="preserve"> </v>
      </c>
      <c r="R34" s="1161"/>
      <c r="S34" s="1161"/>
      <c r="T34" s="1161"/>
      <c r="U34" s="1162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6">
        <f>'FICusto (ORÇ)'!Q34</f>
        <v>0</v>
      </c>
    </row>
    <row r="35" spans="2:25" outlineLevel="1" x14ac:dyDescent="0.2">
      <c r="B35" s="162">
        <v>28</v>
      </c>
      <c r="C35" s="1206" t="str">
        <f>IF(ISBLANK('FICusto (ORÇ)'!C35)," ",'FICusto (ORÇ)'!C35)</f>
        <v xml:space="preserve"> </v>
      </c>
      <c r="D35" s="1206"/>
      <c r="E35" s="1206"/>
      <c r="F35" s="1206"/>
      <c r="G35" s="1143"/>
      <c r="H35" s="491">
        <f>'FICusto (ORÇ)'!H35</f>
        <v>0</v>
      </c>
      <c r="I35" s="493">
        <f>'FICusto (ORÇ)'!I35</f>
        <v>0</v>
      </c>
      <c r="J35" s="122">
        <f>'FICusto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1" t="str">
        <f t="shared" si="3"/>
        <v xml:space="preserve"> </v>
      </c>
      <c r="R35" s="1161"/>
      <c r="S35" s="1161"/>
      <c r="T35" s="1161"/>
      <c r="U35" s="1162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6">
        <f>'FICusto (ORÇ)'!Q35</f>
        <v>0</v>
      </c>
    </row>
    <row r="36" spans="2:25" outlineLevel="1" x14ac:dyDescent="0.2">
      <c r="B36" s="160">
        <v>29</v>
      </c>
      <c r="C36" s="1206" t="str">
        <f>IF(ISBLANK('FICusto (ORÇ)'!C36)," ",'FICusto (ORÇ)'!C36)</f>
        <v xml:space="preserve"> </v>
      </c>
      <c r="D36" s="1206"/>
      <c r="E36" s="1206"/>
      <c r="F36" s="1206"/>
      <c r="G36" s="1143"/>
      <c r="H36" s="491">
        <f>'FICusto (ORÇ)'!H36</f>
        <v>0</v>
      </c>
      <c r="I36" s="493">
        <f>'FICusto (ORÇ)'!I36</f>
        <v>0</v>
      </c>
      <c r="J36" s="122">
        <f>'FICusto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1" t="str">
        <f t="shared" si="3"/>
        <v xml:space="preserve"> </v>
      </c>
      <c r="R36" s="1161"/>
      <c r="S36" s="1161"/>
      <c r="T36" s="1161"/>
      <c r="U36" s="1162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6">
        <f>'FICusto (ORÇ)'!Q36</f>
        <v>0</v>
      </c>
    </row>
    <row r="37" spans="2:25" outlineLevel="1" x14ac:dyDescent="0.2">
      <c r="B37" s="162">
        <v>30</v>
      </c>
      <c r="C37" s="1206" t="str">
        <f>IF(ISBLANK('FICusto (ORÇ)'!C37)," ",'FICusto (ORÇ)'!C37)</f>
        <v xml:space="preserve"> </v>
      </c>
      <c r="D37" s="1206"/>
      <c r="E37" s="1206"/>
      <c r="F37" s="1206"/>
      <c r="G37" s="1143"/>
      <c r="H37" s="491">
        <f>'FICusto (ORÇ)'!H37</f>
        <v>0</v>
      </c>
      <c r="I37" s="493">
        <f>'FICusto (ORÇ)'!I37</f>
        <v>0</v>
      </c>
      <c r="J37" s="122">
        <f>'FICusto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1" t="str">
        <f t="shared" si="3"/>
        <v xml:space="preserve"> </v>
      </c>
      <c r="R37" s="1161"/>
      <c r="S37" s="1161"/>
      <c r="T37" s="1161"/>
      <c r="U37" s="1162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6">
        <f>'FICusto (ORÇ)'!Q37</f>
        <v>0</v>
      </c>
    </row>
    <row r="38" spans="2:25" outlineLevel="1" x14ac:dyDescent="0.2">
      <c r="B38" s="160">
        <v>31</v>
      </c>
      <c r="C38" s="1206" t="str">
        <f>IF(ISBLANK('FICusto (ORÇ)'!C38)," ",'FICusto (ORÇ)'!C38)</f>
        <v xml:space="preserve"> </v>
      </c>
      <c r="D38" s="1206"/>
      <c r="E38" s="1206"/>
      <c r="F38" s="1206"/>
      <c r="G38" s="1143"/>
      <c r="H38" s="491">
        <f>'FICusto (ORÇ)'!H38</f>
        <v>0</v>
      </c>
      <c r="I38" s="493">
        <f>'FICusto (ORÇ)'!I38</f>
        <v>0</v>
      </c>
      <c r="J38" s="122">
        <f>'FICusto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1" t="str">
        <f t="shared" si="3"/>
        <v xml:space="preserve"> </v>
      </c>
      <c r="R38" s="1161"/>
      <c r="S38" s="1161"/>
      <c r="T38" s="1161"/>
      <c r="U38" s="1162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6">
        <f>'FICusto (ORÇ)'!Q38</f>
        <v>0</v>
      </c>
    </row>
    <row r="39" spans="2:25" ht="15" customHeight="1" outlineLevel="1" x14ac:dyDescent="0.2">
      <c r="B39" s="162">
        <v>32</v>
      </c>
      <c r="C39" s="1206" t="str">
        <f>IF(ISBLANK('FICusto (ORÇ)'!C39)," ",'FICusto (ORÇ)'!C39)</f>
        <v xml:space="preserve"> </v>
      </c>
      <c r="D39" s="1206"/>
      <c r="E39" s="1206"/>
      <c r="F39" s="1206"/>
      <c r="G39" s="1143"/>
      <c r="H39" s="491">
        <f>'FICusto (ORÇ)'!H39</f>
        <v>0</v>
      </c>
      <c r="I39" s="493">
        <f>'FICusto (ORÇ)'!I39</f>
        <v>0</v>
      </c>
      <c r="J39" s="122">
        <f>'FICusto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1" t="str">
        <f t="shared" si="3"/>
        <v xml:space="preserve"> </v>
      </c>
      <c r="R39" s="1161"/>
      <c r="S39" s="1161"/>
      <c r="T39" s="1161"/>
      <c r="U39" s="1162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6">
        <f>'FICusto (ORÇ)'!Q39</f>
        <v>0</v>
      </c>
    </row>
    <row r="40" spans="2:25" outlineLevel="1" x14ac:dyDescent="0.2">
      <c r="B40" s="160">
        <v>33</v>
      </c>
      <c r="C40" s="1206" t="str">
        <f>IF(ISBLANK('FICusto (ORÇ)'!C40)," ",'FICusto (ORÇ)'!C40)</f>
        <v xml:space="preserve"> </v>
      </c>
      <c r="D40" s="1206"/>
      <c r="E40" s="1206"/>
      <c r="F40" s="1206"/>
      <c r="G40" s="1143"/>
      <c r="H40" s="491">
        <f>'FICusto (ORÇ)'!H40</f>
        <v>0</v>
      </c>
      <c r="I40" s="493">
        <f>'FICusto (ORÇ)'!I40</f>
        <v>0</v>
      </c>
      <c r="J40" s="122">
        <f>'FICusto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1" t="str">
        <f t="shared" si="3"/>
        <v xml:space="preserve"> </v>
      </c>
      <c r="R40" s="1161"/>
      <c r="S40" s="1161"/>
      <c r="T40" s="1161"/>
      <c r="U40" s="1162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6">
        <f>'FICusto (ORÇ)'!Q40</f>
        <v>0</v>
      </c>
    </row>
    <row r="41" spans="2:25" outlineLevel="1" x14ac:dyDescent="0.2">
      <c r="B41" s="162">
        <v>34</v>
      </c>
      <c r="C41" s="1206" t="str">
        <f>IF(ISBLANK('FICusto (ORÇ)'!C41)," ",'FICusto (ORÇ)'!C41)</f>
        <v xml:space="preserve"> </v>
      </c>
      <c r="D41" s="1206"/>
      <c r="E41" s="1206"/>
      <c r="F41" s="1206"/>
      <c r="G41" s="1143"/>
      <c r="H41" s="491">
        <f>'FICusto (ORÇ)'!H41</f>
        <v>0</v>
      </c>
      <c r="I41" s="493">
        <f>'FICusto (ORÇ)'!I41</f>
        <v>0</v>
      </c>
      <c r="J41" s="122">
        <f>'FICusto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1" t="str">
        <f t="shared" si="3"/>
        <v xml:space="preserve"> </v>
      </c>
      <c r="R41" s="1161"/>
      <c r="S41" s="1161"/>
      <c r="T41" s="1161"/>
      <c r="U41" s="1162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6">
        <f>'FICusto (ORÇ)'!Q41</f>
        <v>0</v>
      </c>
    </row>
    <row r="42" spans="2:25" outlineLevel="1" x14ac:dyDescent="0.2">
      <c r="B42" s="160">
        <v>35</v>
      </c>
      <c r="C42" s="1206" t="str">
        <f>IF(ISBLANK('FICusto (ORÇ)'!C42)," ",'FICusto (ORÇ)'!C42)</f>
        <v xml:space="preserve"> </v>
      </c>
      <c r="D42" s="1206"/>
      <c r="E42" s="1206"/>
      <c r="F42" s="1206"/>
      <c r="G42" s="1143"/>
      <c r="H42" s="491">
        <f>'FICusto (ORÇ)'!H42</f>
        <v>0</v>
      </c>
      <c r="I42" s="493">
        <f>'FICusto (ORÇ)'!I42</f>
        <v>0</v>
      </c>
      <c r="J42" s="122">
        <f>'FICusto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1" t="str">
        <f t="shared" si="3"/>
        <v xml:space="preserve"> </v>
      </c>
      <c r="R42" s="1161"/>
      <c r="S42" s="1161"/>
      <c r="T42" s="1161"/>
      <c r="U42" s="1162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6">
        <f>'FICusto (ORÇ)'!Q42</f>
        <v>0</v>
      </c>
    </row>
    <row r="43" spans="2:25" ht="15" customHeight="1" outlineLevel="1" x14ac:dyDescent="0.2">
      <c r="B43" s="162">
        <v>36</v>
      </c>
      <c r="C43" s="1206" t="str">
        <f>IF(ISBLANK('FICusto (ORÇ)'!C43)," ",'FICusto (ORÇ)'!C43)</f>
        <v xml:space="preserve"> </v>
      </c>
      <c r="D43" s="1206"/>
      <c r="E43" s="1206"/>
      <c r="F43" s="1206"/>
      <c r="G43" s="1143"/>
      <c r="H43" s="491">
        <f>'FICusto (ORÇ)'!H43</f>
        <v>0</v>
      </c>
      <c r="I43" s="493">
        <f>'FICusto (ORÇ)'!I43</f>
        <v>0</v>
      </c>
      <c r="J43" s="122">
        <f>'FICusto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1" t="str">
        <f t="shared" si="3"/>
        <v xml:space="preserve"> </v>
      </c>
      <c r="R43" s="1161"/>
      <c r="S43" s="1161"/>
      <c r="T43" s="1161"/>
      <c r="U43" s="1162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6">
        <f>'FICusto (ORÇ)'!Q43</f>
        <v>0</v>
      </c>
    </row>
    <row r="44" spans="2:25" outlineLevel="1" x14ac:dyDescent="0.2">
      <c r="B44" s="160">
        <v>37</v>
      </c>
      <c r="C44" s="1206" t="str">
        <f>IF(ISBLANK('FICusto (ORÇ)'!C44)," ",'FICusto (ORÇ)'!C44)</f>
        <v xml:space="preserve"> </v>
      </c>
      <c r="D44" s="1206"/>
      <c r="E44" s="1206"/>
      <c r="F44" s="1206"/>
      <c r="G44" s="1143"/>
      <c r="H44" s="491">
        <f>'FICusto (ORÇ)'!H44</f>
        <v>0</v>
      </c>
      <c r="I44" s="493">
        <f>'FICusto (ORÇ)'!I44</f>
        <v>0</v>
      </c>
      <c r="J44" s="122">
        <f>'FICusto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1" t="str">
        <f t="shared" si="3"/>
        <v xml:space="preserve"> </v>
      </c>
      <c r="R44" s="1161"/>
      <c r="S44" s="1161"/>
      <c r="T44" s="1161"/>
      <c r="U44" s="1162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6">
        <f>'FICusto (ORÇ)'!Q44</f>
        <v>0</v>
      </c>
    </row>
    <row r="45" spans="2:25" outlineLevel="1" x14ac:dyDescent="0.2">
      <c r="B45" s="162">
        <v>38</v>
      </c>
      <c r="C45" s="1206" t="str">
        <f>IF(ISBLANK('FICusto (ORÇ)'!C45)," ",'FICusto (ORÇ)'!C45)</f>
        <v xml:space="preserve"> </v>
      </c>
      <c r="D45" s="1206"/>
      <c r="E45" s="1206"/>
      <c r="F45" s="1206"/>
      <c r="G45" s="1143"/>
      <c r="H45" s="491">
        <f>'FICusto (ORÇ)'!H45</f>
        <v>0</v>
      </c>
      <c r="I45" s="493">
        <f>'FICusto (ORÇ)'!I45</f>
        <v>0</v>
      </c>
      <c r="J45" s="122">
        <f>'FICusto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1" t="str">
        <f t="shared" si="3"/>
        <v xml:space="preserve"> </v>
      </c>
      <c r="R45" s="1161"/>
      <c r="S45" s="1161"/>
      <c r="T45" s="1161"/>
      <c r="U45" s="1162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6">
        <f>'FICusto (ORÇ)'!Q45</f>
        <v>0</v>
      </c>
    </row>
    <row r="46" spans="2:25" outlineLevel="1" x14ac:dyDescent="0.2">
      <c r="B46" s="160">
        <v>39</v>
      </c>
      <c r="C46" s="1206" t="str">
        <f>IF(ISBLANK('FICusto (ORÇ)'!C46)," ",'FICusto (ORÇ)'!C46)</f>
        <v xml:space="preserve"> </v>
      </c>
      <c r="D46" s="1206"/>
      <c r="E46" s="1206"/>
      <c r="F46" s="1206"/>
      <c r="G46" s="1143"/>
      <c r="H46" s="491">
        <f>'FICusto (ORÇ)'!H46</f>
        <v>0</v>
      </c>
      <c r="I46" s="493">
        <f>'FICusto (ORÇ)'!I46</f>
        <v>0</v>
      </c>
      <c r="J46" s="122">
        <f>'FICusto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1" t="str">
        <f t="shared" si="3"/>
        <v xml:space="preserve"> </v>
      </c>
      <c r="R46" s="1161"/>
      <c r="S46" s="1161"/>
      <c r="T46" s="1161"/>
      <c r="U46" s="1162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6">
        <f>'FICusto (ORÇ)'!Q46</f>
        <v>0</v>
      </c>
    </row>
    <row r="47" spans="2:25" ht="15" customHeight="1" outlineLevel="1" x14ac:dyDescent="0.2">
      <c r="B47" s="162">
        <v>40</v>
      </c>
      <c r="C47" s="1206" t="str">
        <f>IF(ISBLANK('FICusto (ORÇ)'!C47)," ",'FICusto (ORÇ)'!C47)</f>
        <v xml:space="preserve"> </v>
      </c>
      <c r="D47" s="1206"/>
      <c r="E47" s="1206"/>
      <c r="F47" s="1206"/>
      <c r="G47" s="1143"/>
      <c r="H47" s="491">
        <f>'FICusto (ORÇ)'!H47</f>
        <v>0</v>
      </c>
      <c r="I47" s="493">
        <f>'FICusto (ORÇ)'!I47</f>
        <v>0</v>
      </c>
      <c r="J47" s="122">
        <f>'FICusto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1" t="str">
        <f t="shared" si="3"/>
        <v xml:space="preserve"> </v>
      </c>
      <c r="R47" s="1161"/>
      <c r="S47" s="1161"/>
      <c r="T47" s="1161"/>
      <c r="U47" s="1162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6">
        <f>'FICusto (ORÇ)'!Q47</f>
        <v>0</v>
      </c>
    </row>
    <row r="48" spans="2:25" x14ac:dyDescent="0.2">
      <c r="B48" s="160"/>
      <c r="C48" s="1206" t="str">
        <f>IF(ISBLANK('FICusto (ORÇ)'!C48)," ",'FICusto (ORÇ)'!C48)</f>
        <v>Acessórios</v>
      </c>
      <c r="D48" s="1206"/>
      <c r="E48" s="1206"/>
      <c r="F48" s="1206"/>
      <c r="G48" s="1143"/>
      <c r="H48" s="491">
        <f>'FICusto (ORÇ)'!H48</f>
        <v>20</v>
      </c>
      <c r="I48" s="493">
        <f>'FICusto (ORÇ)'!I48</f>
        <v>0</v>
      </c>
      <c r="J48" s="122">
        <f>'FICusto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1" t="str">
        <f>IF(OR(C48=0,C48=""),"",C48)</f>
        <v>Acessórios</v>
      </c>
      <c r="R48" s="1161"/>
      <c r="S48" s="1161"/>
      <c r="T48" s="1161"/>
      <c r="U48" s="1162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7" x14ac:dyDescent="0.2">
      <c r="B49" s="308"/>
      <c r="C49" s="1169" t="s">
        <v>952</v>
      </c>
      <c r="D49" s="1169"/>
      <c r="E49" s="1169"/>
      <c r="F49" s="1169"/>
      <c r="G49" s="1169"/>
      <c r="H49" s="1169"/>
      <c r="I49" s="1169"/>
      <c r="J49" s="1170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56" t="s">
        <v>962</v>
      </c>
      <c r="Q49" s="1157"/>
      <c r="R49" s="1157"/>
      <c r="S49" s="1157"/>
      <c r="T49" s="1157"/>
      <c r="U49" s="1157"/>
      <c r="V49" s="1158"/>
      <c r="W49" s="166" t="s">
        <v>964</v>
      </c>
      <c r="X49" s="167">
        <f>SUM(X8:X48)</f>
        <v>0</v>
      </c>
    </row>
    <row r="50" spans="2:24" ht="17" x14ac:dyDescent="0.2">
      <c r="B50" s="1139" t="s">
        <v>285</v>
      </c>
      <c r="C50" s="1140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1"/>
      <c r="P50" s="1156" t="s">
        <v>963</v>
      </c>
      <c r="Q50" s="1157"/>
      <c r="R50" s="1157"/>
      <c r="S50" s="1157"/>
      <c r="T50" s="1157"/>
      <c r="U50" s="1157"/>
      <c r="V50" s="1158"/>
      <c r="W50" s="166" t="s">
        <v>965</v>
      </c>
      <c r="X50" s="167">
        <f>IFERROR(IFERROR(SUMPRODUCT($L$8:$L$48*$W$8:$W$48)*($L$86/$L$49),X49-SUMPRODUCT($K$8:$K$48,$W$8:$W$48)*(K49/K49)),0)</f>
        <v>0</v>
      </c>
    </row>
    <row r="51" spans="2:24" ht="15" customHeight="1" x14ac:dyDescent="0.2">
      <c r="B51" s="1132" t="s">
        <v>783</v>
      </c>
      <c r="C51" s="1133"/>
      <c r="D51" s="1133"/>
      <c r="E51" s="1133"/>
      <c r="F51" s="1133"/>
      <c r="G51" s="1133"/>
      <c r="H51" s="301"/>
      <c r="I51" s="301"/>
      <c r="J51" s="302"/>
      <c r="K51" s="159" t="s">
        <v>279</v>
      </c>
      <c r="L51" s="299" t="s">
        <v>781</v>
      </c>
      <c r="M51" s="118" t="s">
        <v>233</v>
      </c>
      <c r="N51" s="118" t="s">
        <v>234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25">
      <c r="B52" s="168"/>
      <c r="C52" s="1165" t="s">
        <v>286</v>
      </c>
      <c r="D52" s="1165"/>
      <c r="E52" s="1165"/>
      <c r="F52" s="1165"/>
      <c r="G52" s="1165"/>
      <c r="H52" s="301"/>
      <c r="I52" s="301"/>
      <c r="J52" s="302"/>
      <c r="K52" s="313">
        <f>SUM(L52:N52)</f>
        <v>0</v>
      </c>
      <c r="L52" s="313">
        <f>'Custo Contábil'!K39</f>
        <v>0</v>
      </c>
      <c r="M52" s="313">
        <v>0</v>
      </c>
      <c r="N52" s="313">
        <v>0</v>
      </c>
      <c r="P52" s="169" t="s">
        <v>966</v>
      </c>
      <c r="Q52" s="309"/>
      <c r="R52" s="170">
        <f>RCB!G12</f>
        <v>0</v>
      </c>
      <c r="T52" s="1159" t="s">
        <v>700</v>
      </c>
      <c r="U52" s="1160"/>
      <c r="V52" s="320">
        <f>IFERROR(SUMPRODUCT($V$8:$V$47,$X$8:$X$47)/$X$49,0)</f>
        <v>0</v>
      </c>
    </row>
    <row r="53" spans="2:24" ht="17" x14ac:dyDescent="0.25">
      <c r="B53" s="168"/>
      <c r="C53" s="1165" t="s">
        <v>170</v>
      </c>
      <c r="D53" s="1165"/>
      <c r="E53" s="1165"/>
      <c r="F53" s="1165"/>
      <c r="G53" s="1165"/>
      <c r="H53" s="301"/>
      <c r="I53" s="301"/>
      <c r="J53" s="302"/>
      <c r="K53" s="313">
        <f>SUM(L53:N53)</f>
        <v>0</v>
      </c>
      <c r="L53" s="313">
        <f>Diagnóstico!M20</f>
        <v>0</v>
      </c>
      <c r="M53" s="313">
        <f>Diagnóstico!N20</f>
        <v>0</v>
      </c>
      <c r="N53" s="313">
        <f>Diagnóstico!O20</f>
        <v>0</v>
      </c>
      <c r="P53" s="169" t="s">
        <v>967</v>
      </c>
      <c r="Q53" s="309"/>
      <c r="R53" s="170">
        <f>RCB!J12</f>
        <v>0</v>
      </c>
    </row>
    <row r="54" spans="2:24" ht="15" customHeight="1" x14ac:dyDescent="0.2">
      <c r="B54" s="303"/>
      <c r="C54" s="1145" t="s">
        <v>287</v>
      </c>
      <c r="D54" s="1145"/>
      <c r="E54" s="1145"/>
      <c r="F54" s="1145"/>
      <c r="G54" s="1146"/>
      <c r="H54" s="118" t="s">
        <v>16</v>
      </c>
      <c r="I54" s="290" t="s">
        <v>288</v>
      </c>
      <c r="J54" s="290" t="s">
        <v>289</v>
      </c>
      <c r="K54" s="159" t="s">
        <v>279</v>
      </c>
      <c r="L54" s="299" t="s">
        <v>781</v>
      </c>
      <c r="M54" s="118" t="s">
        <v>233</v>
      </c>
      <c r="N54" s="118" t="s">
        <v>234</v>
      </c>
    </row>
    <row r="55" spans="2:24" ht="15" customHeight="1" x14ac:dyDescent="0.2">
      <c r="B55" s="160">
        <v>1</v>
      </c>
      <c r="C55" s="1206" t="str">
        <f>IF(ISBLANK('FICusto (ORÇ)'!C61)," ",'FICusto (ORÇ)'!C61)</f>
        <v xml:space="preserve"> </v>
      </c>
      <c r="D55" s="1206"/>
      <c r="E55" s="1206"/>
      <c r="F55" s="1206"/>
      <c r="G55" s="1143"/>
      <c r="H55" s="491">
        <f>'FICusto (ORÇ)'!H61</f>
        <v>0</v>
      </c>
      <c r="I55" s="493">
        <f>'FICusto (ORÇ)'!I61</f>
        <v>0</v>
      </c>
      <c r="J55" s="122">
        <f>'FICusto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7" t="s">
        <v>1321</v>
      </c>
      <c r="R55" s="1207"/>
      <c r="S55" s="1207"/>
      <c r="T55" s="1207"/>
      <c r="U55" s="1207"/>
      <c r="V55" s="1207"/>
      <c r="W55" s="1207"/>
    </row>
    <row r="56" spans="2:24" ht="15" customHeight="1" x14ac:dyDescent="0.2">
      <c r="B56" s="162">
        <v>2</v>
      </c>
      <c r="C56" s="1206" t="str">
        <f>IF(ISBLANK('FICusto (ORÇ)'!C62)," ",'FICusto (ORÇ)'!C62)</f>
        <v xml:space="preserve"> </v>
      </c>
      <c r="D56" s="1206"/>
      <c r="E56" s="1206"/>
      <c r="F56" s="1206"/>
      <c r="G56" s="1143"/>
      <c r="H56" s="491">
        <f>'FICusto (ORÇ)'!H62</f>
        <v>0</v>
      </c>
      <c r="I56" s="493">
        <f>'FICusto (ORÇ)'!I62</f>
        <v>0</v>
      </c>
      <c r="J56" s="122">
        <f>'FICusto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77" t="s">
        <v>1317</v>
      </c>
      <c r="R56" s="1177"/>
      <c r="S56" s="1176" t="s">
        <v>1319</v>
      </c>
      <c r="T56" s="1176"/>
      <c r="U56" s="710" t="s">
        <v>1320</v>
      </c>
      <c r="V56" s="711"/>
      <c r="W56" s="711"/>
    </row>
    <row r="57" spans="2:24" ht="15" customHeight="1" x14ac:dyDescent="0.2">
      <c r="B57" s="160">
        <v>3</v>
      </c>
      <c r="C57" s="1206" t="str">
        <f>IF(ISBLANK('FICusto (ORÇ)'!C63)," ",'FICusto (ORÇ)'!C63)</f>
        <v xml:space="preserve"> </v>
      </c>
      <c r="D57" s="1206"/>
      <c r="E57" s="1206"/>
      <c r="F57" s="1206"/>
      <c r="G57" s="1143"/>
      <c r="H57" s="491">
        <f>'FICusto (ORÇ)'!H63</f>
        <v>0</v>
      </c>
      <c r="I57" s="493">
        <f>'FICusto (ORÇ)'!I63</f>
        <v>0</v>
      </c>
      <c r="J57" s="122">
        <f>'FICusto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8" t="str">
        <f>RCB!B38</f>
        <v>-</v>
      </c>
      <c r="R57" s="1209"/>
      <c r="S57" s="1214">
        <f>IFERROR(SUMIF($Y$8:$Y$47,Q57,$X$8:$X$47)+$X$48*(SUMIF($Y$8:$Y$47,Q57,$K$8:$K$47)/SUM($K$8:$K$47)),0)</f>
        <v>0</v>
      </c>
      <c r="T57" s="1215"/>
      <c r="U57" s="1216">
        <f>IFERROR(S57*($X$50/$X$49),0)</f>
        <v>0</v>
      </c>
      <c r="V57" s="1217"/>
      <c r="W57" s="1218"/>
    </row>
    <row r="58" spans="2:24" x14ac:dyDescent="0.2">
      <c r="B58" s="162">
        <v>4</v>
      </c>
      <c r="C58" s="1206" t="str">
        <f>IF(ISBLANK('FICusto (ORÇ)'!C64)," ",'FICusto (ORÇ)'!C64)</f>
        <v xml:space="preserve"> </v>
      </c>
      <c r="D58" s="1206"/>
      <c r="E58" s="1206"/>
      <c r="F58" s="1206"/>
      <c r="G58" s="1143"/>
      <c r="H58" s="491">
        <f>'FICusto (ORÇ)'!H64</f>
        <v>0</v>
      </c>
      <c r="I58" s="493">
        <f>'FICusto (ORÇ)'!I64</f>
        <v>0</v>
      </c>
      <c r="J58" s="122">
        <f>'FICusto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8" t="str">
        <f>RCB!B39</f>
        <v>-</v>
      </c>
      <c r="R58" s="1209"/>
      <c r="S58" s="1214">
        <f>IFERROR(SUMIF($Y$8:$Y$47,Q58,$X$8:$X$47)+$X$48*(SUMIF($Y$8:$Y$47,Q58,$K$8:$K$47)/SUM($K$8:$K$47)),0)</f>
        <v>0</v>
      </c>
      <c r="T58" s="1215"/>
      <c r="U58" s="1216">
        <f>IFERROR(S58*($X$50/$X$49),0)</f>
        <v>0</v>
      </c>
      <c r="V58" s="1217"/>
      <c r="W58" s="1218"/>
    </row>
    <row r="59" spans="2:24" x14ac:dyDescent="0.2">
      <c r="B59" s="160">
        <v>5</v>
      </c>
      <c r="C59" s="1206" t="str">
        <f>IF(ISBLANK('FICusto (ORÇ)'!C65)," ",'FICusto (ORÇ)'!C65)</f>
        <v xml:space="preserve"> </v>
      </c>
      <c r="D59" s="1206"/>
      <c r="E59" s="1206"/>
      <c r="F59" s="1206"/>
      <c r="G59" s="1143"/>
      <c r="H59" s="491">
        <f>'FICusto (ORÇ)'!H65</f>
        <v>0</v>
      </c>
      <c r="I59" s="493">
        <f>'FICusto (ORÇ)'!I65</f>
        <v>0</v>
      </c>
      <c r="J59" s="122">
        <f>'FICusto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10" t="s">
        <v>31</v>
      </c>
      <c r="R59" s="1211"/>
      <c r="S59" s="1212">
        <f>SUM(S57:T58)</f>
        <v>0</v>
      </c>
      <c r="T59" s="1213"/>
      <c r="U59" s="1212">
        <f>SUM(U57:W58)</f>
        <v>0</v>
      </c>
      <c r="V59" s="1219"/>
      <c r="W59" s="1213"/>
    </row>
    <row r="60" spans="2:24" x14ac:dyDescent="0.2">
      <c r="B60" s="168"/>
      <c r="C60" s="1167" t="s">
        <v>953</v>
      </c>
      <c r="D60" s="1167"/>
      <c r="E60" s="1167"/>
      <c r="F60" s="1167"/>
      <c r="G60" s="1167"/>
      <c r="H60" s="1167"/>
      <c r="I60" s="1167"/>
      <c r="J60" s="1168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ht="15" customHeight="1" x14ac:dyDescent="0.2">
      <c r="B61" s="308"/>
      <c r="C61" s="1169" t="s">
        <v>954</v>
      </c>
      <c r="D61" s="1169"/>
      <c r="E61" s="1169"/>
      <c r="F61" s="1169"/>
      <c r="G61" s="1169"/>
      <c r="H61" s="1169"/>
      <c r="I61" s="1169"/>
      <c r="J61" s="1170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">
      <c r="B62" s="1139" t="s">
        <v>293</v>
      </c>
      <c r="C62" s="1140"/>
      <c r="D62" s="1140"/>
      <c r="E62" s="1140"/>
      <c r="F62" s="1140"/>
      <c r="G62" s="1140"/>
      <c r="H62" s="1140"/>
      <c r="I62" s="1140"/>
      <c r="J62" s="1140"/>
      <c r="K62" s="1140"/>
      <c r="L62" s="1140"/>
      <c r="M62" s="1140"/>
      <c r="N62" s="1141"/>
    </row>
    <row r="63" spans="2:24" ht="16" x14ac:dyDescent="0.2">
      <c r="B63" s="1132" t="s">
        <v>783</v>
      </c>
      <c r="C63" s="1133"/>
      <c r="D63" s="1133"/>
      <c r="E63" s="1133"/>
      <c r="F63" s="1133"/>
      <c r="G63" s="1133"/>
      <c r="H63" s="301"/>
      <c r="I63" s="301"/>
      <c r="J63" s="302"/>
      <c r="K63" s="159" t="s">
        <v>279</v>
      </c>
      <c r="L63" s="299" t="s">
        <v>781</v>
      </c>
      <c r="M63" s="118" t="s">
        <v>233</v>
      </c>
      <c r="N63" s="118" t="s">
        <v>234</v>
      </c>
      <c r="P63" s="368"/>
    </row>
    <row r="64" spans="2:24" x14ac:dyDescent="0.2">
      <c r="B64" s="168"/>
      <c r="C64" s="1165" t="s">
        <v>9</v>
      </c>
      <c r="D64" s="1165"/>
      <c r="E64" s="1165"/>
      <c r="F64" s="1165"/>
      <c r="G64" s="1165"/>
      <c r="H64" s="1165"/>
      <c r="I64" s="1165"/>
      <c r="J64" s="1166"/>
      <c r="K64" s="313">
        <f>SUM(L64:N64)</f>
        <v>0</v>
      </c>
      <c r="L64" s="316">
        <f>'Custo Contábil'!K41</f>
        <v>0</v>
      </c>
      <c r="M64" s="313">
        <v>0</v>
      </c>
      <c r="N64" s="313">
        <v>0</v>
      </c>
    </row>
    <row r="65" spans="2:16" ht="16" x14ac:dyDescent="0.2">
      <c r="B65" s="303"/>
      <c r="C65" s="1133" t="s">
        <v>172</v>
      </c>
      <c r="D65" s="1133"/>
      <c r="E65" s="1133"/>
      <c r="F65" s="1133"/>
      <c r="G65" s="1133"/>
      <c r="H65" s="1134"/>
      <c r="I65" s="290" t="s">
        <v>16</v>
      </c>
      <c r="J65" s="290" t="s">
        <v>294</v>
      </c>
      <c r="K65" s="159" t="s">
        <v>279</v>
      </c>
      <c r="L65" s="299" t="s">
        <v>781</v>
      </c>
      <c r="M65" s="118" t="s">
        <v>233</v>
      </c>
      <c r="N65" s="118" t="s">
        <v>234</v>
      </c>
    </row>
    <row r="66" spans="2:16" x14ac:dyDescent="0.2">
      <c r="B66" s="172">
        <v>1</v>
      </c>
      <c r="C66" s="1165" t="str">
        <f>IF(ISBLANK('FICusto (ORÇ)'!C78)," ",'FICusto (ORÇ)'!C78)</f>
        <v xml:space="preserve"> </v>
      </c>
      <c r="D66" s="1165"/>
      <c r="E66" s="1165"/>
      <c r="F66" s="1165"/>
      <c r="G66" s="1165"/>
      <c r="H66" s="1166"/>
      <c r="I66" s="493">
        <f>'FICusto (ORÇ)'!I78</f>
        <v>0</v>
      </c>
      <c r="J66" s="122">
        <f>'FICusto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">
      <c r="B67" s="172">
        <v>2</v>
      </c>
      <c r="C67" s="1165" t="str">
        <f>IF(ISBLANK('FICusto (ORÇ)'!C79)," ",'FICusto (ORÇ)'!C79)</f>
        <v xml:space="preserve"> </v>
      </c>
      <c r="D67" s="1165"/>
      <c r="E67" s="1165"/>
      <c r="F67" s="1165"/>
      <c r="G67" s="1165"/>
      <c r="H67" s="1166"/>
      <c r="I67" s="493">
        <f>'FICusto (ORÇ)'!I79</f>
        <v>0</v>
      </c>
      <c r="J67" s="122">
        <f>'FICusto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">
      <c r="B68" s="172">
        <v>3</v>
      </c>
      <c r="C68" s="1165" t="str">
        <f>IF(ISBLANK('FICusto (ORÇ)'!C80)," ",'FICusto (ORÇ)'!C80)</f>
        <v xml:space="preserve"> </v>
      </c>
      <c r="D68" s="1165"/>
      <c r="E68" s="1165"/>
      <c r="F68" s="1165"/>
      <c r="G68" s="1165"/>
      <c r="H68" s="1166"/>
      <c r="I68" s="493">
        <f>'FICusto (ORÇ)'!I80</f>
        <v>0</v>
      </c>
      <c r="J68" s="122">
        <f>'FICusto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">
      <c r="B69" s="168"/>
      <c r="C69" s="1167" t="s">
        <v>955</v>
      </c>
      <c r="D69" s="1167"/>
      <c r="E69" s="1167"/>
      <c r="F69" s="1167"/>
      <c r="G69" s="1167"/>
      <c r="H69" s="1167"/>
      <c r="I69" s="1167"/>
      <c r="J69" s="1168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">
      <c r="B70" s="308"/>
      <c r="C70" s="1169" t="s">
        <v>956</v>
      </c>
      <c r="D70" s="1169"/>
      <c r="E70" s="1169"/>
      <c r="F70" s="1169"/>
      <c r="G70" s="1169"/>
      <c r="H70" s="1169"/>
      <c r="I70" s="1169"/>
      <c r="J70" s="1170"/>
      <c r="K70" s="165">
        <f>SUM(K64,K69)</f>
        <v>0</v>
      </c>
      <c r="L70" s="165">
        <f>SUM(L64,L69)</f>
        <v>0</v>
      </c>
      <c r="M70" s="165">
        <f>SUM(M64,M69)</f>
        <v>0</v>
      </c>
      <c r="N70" s="165">
        <f>SUM(N64,N69)</f>
        <v>0</v>
      </c>
    </row>
    <row r="71" spans="2:16" x14ac:dyDescent="0.2">
      <c r="B71" s="310"/>
      <c r="C71" s="1163" t="s">
        <v>957</v>
      </c>
      <c r="D71" s="1163"/>
      <c r="E71" s="1163"/>
      <c r="F71" s="1163"/>
      <c r="G71" s="1163"/>
      <c r="H71" s="1163"/>
      <c r="I71" s="1163"/>
      <c r="J71" s="1164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x14ac:dyDescent="0.2">
      <c r="B72" s="1137" t="s">
        <v>698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55"/>
    </row>
    <row r="73" spans="2:16" ht="16" x14ac:dyDescent="0.2">
      <c r="B73" s="1132" t="s">
        <v>783</v>
      </c>
      <c r="C73" s="1133"/>
      <c r="D73" s="1133"/>
      <c r="E73" s="1133"/>
      <c r="F73" s="1133"/>
      <c r="G73" s="1133"/>
      <c r="H73" s="301"/>
      <c r="I73" s="301"/>
      <c r="J73" s="302"/>
      <c r="K73" s="159" t="s">
        <v>279</v>
      </c>
      <c r="L73" s="299" t="s">
        <v>781</v>
      </c>
      <c r="M73" s="118" t="s">
        <v>233</v>
      </c>
      <c r="N73" s="118" t="s">
        <v>234</v>
      </c>
    </row>
    <row r="74" spans="2:16" x14ac:dyDescent="0.2">
      <c r="B74" s="168"/>
      <c r="C74" s="1165" t="s">
        <v>297</v>
      </c>
      <c r="D74" s="1165"/>
      <c r="E74" s="1165"/>
      <c r="F74" s="1165"/>
      <c r="G74" s="1165"/>
      <c r="H74" s="1165"/>
      <c r="I74" s="1165"/>
      <c r="J74" s="1166"/>
      <c r="K74" s="313">
        <f t="shared" ref="K74:K79" si="7">SUM(L74:N74)</f>
        <v>0</v>
      </c>
      <c r="L74" s="313">
        <f>'Custo Contábil'!$K$37*'Custo Contábil'!F13</f>
        <v>0</v>
      </c>
      <c r="M74" s="313">
        <v>0</v>
      </c>
      <c r="N74" s="313">
        <v>0</v>
      </c>
    </row>
    <row r="75" spans="2:16" x14ac:dyDescent="0.2">
      <c r="B75" s="168"/>
      <c r="C75" s="1165" t="s">
        <v>12</v>
      </c>
      <c r="D75" s="1165"/>
      <c r="E75" s="1165"/>
      <c r="F75" s="1165"/>
      <c r="G75" s="1165"/>
      <c r="H75" s="1165"/>
      <c r="I75" s="1165"/>
      <c r="J75" s="1166"/>
      <c r="K75" s="313">
        <f t="shared" si="7"/>
        <v>0</v>
      </c>
      <c r="L75" s="313">
        <f>'Custo Contábil'!K45</f>
        <v>0</v>
      </c>
      <c r="M75" s="313">
        <v>0</v>
      </c>
      <c r="N75" s="313">
        <v>0</v>
      </c>
    </row>
    <row r="76" spans="2:16" x14ac:dyDescent="0.2">
      <c r="B76" s="168"/>
      <c r="C76" s="1165" t="s">
        <v>169</v>
      </c>
      <c r="D76" s="1165"/>
      <c r="E76" s="1165"/>
      <c r="F76" s="1165"/>
      <c r="G76" s="1165"/>
      <c r="H76" s="1165"/>
      <c r="I76" s="1165"/>
      <c r="J76" s="1166"/>
      <c r="K76" s="313">
        <f t="shared" si="7"/>
        <v>0</v>
      </c>
      <c r="L76" s="313">
        <f>'Custo Contábil'!K44</f>
        <v>0</v>
      </c>
      <c r="M76" s="313">
        <f>Marketing!M25</f>
        <v>0</v>
      </c>
      <c r="N76" s="313">
        <f>Marketing!N25</f>
        <v>0</v>
      </c>
    </row>
    <row r="77" spans="2:16" x14ac:dyDescent="0.2">
      <c r="B77" s="168"/>
      <c r="C77" s="1165" t="s">
        <v>298</v>
      </c>
      <c r="D77" s="1165"/>
      <c r="E77" s="1165"/>
      <c r="F77" s="1165"/>
      <c r="G77" s="1165"/>
      <c r="H77" s="1165"/>
      <c r="I77" s="1165"/>
      <c r="J77" s="1166"/>
      <c r="K77" s="313">
        <f t="shared" si="7"/>
        <v>0</v>
      </c>
      <c r="L77" s="313">
        <f>Treinamento!L39</f>
        <v>0</v>
      </c>
      <c r="M77" s="313">
        <f>Treinamento!M39</f>
        <v>0</v>
      </c>
      <c r="N77" s="313">
        <f>Treinamento!N39</f>
        <v>0</v>
      </c>
      <c r="P77" s="368"/>
    </row>
    <row r="78" spans="2:16" x14ac:dyDescent="0.2">
      <c r="B78" s="168"/>
      <c r="C78" s="1165" t="s">
        <v>299</v>
      </c>
      <c r="D78" s="1165"/>
      <c r="E78" s="1165"/>
      <c r="F78" s="1165"/>
      <c r="G78" s="1165"/>
      <c r="H78" s="1165"/>
      <c r="I78" s="1165"/>
      <c r="J78" s="1166"/>
      <c r="K78" s="313">
        <f t="shared" si="7"/>
        <v>0</v>
      </c>
      <c r="L78" s="313">
        <v>0</v>
      </c>
      <c r="M78" s="313">
        <v>0</v>
      </c>
      <c r="N78" s="313">
        <v>0</v>
      </c>
    </row>
    <row r="79" spans="2:16" x14ac:dyDescent="0.2">
      <c r="B79" s="168"/>
      <c r="C79" s="1165" t="s">
        <v>300</v>
      </c>
      <c r="D79" s="1165"/>
      <c r="E79" s="1165"/>
      <c r="F79" s="1165"/>
      <c r="G79" s="1165"/>
      <c r="H79" s="1165"/>
      <c r="I79" s="1165"/>
      <c r="J79" s="1166"/>
      <c r="K79" s="313">
        <f t="shared" si="7"/>
        <v>0</v>
      </c>
      <c r="L79" s="313">
        <f>'M&amp;V'!N466</f>
        <v>0</v>
      </c>
      <c r="M79" s="313">
        <f>'M&amp;V'!O466</f>
        <v>0</v>
      </c>
      <c r="N79" s="313">
        <f>'M&amp;V'!P466</f>
        <v>0</v>
      </c>
    </row>
    <row r="80" spans="2:16" ht="16" x14ac:dyDescent="0.2">
      <c r="B80" s="1132" t="s">
        <v>15</v>
      </c>
      <c r="C80" s="1133"/>
      <c r="D80" s="1133"/>
      <c r="E80" s="1133"/>
      <c r="F80" s="1133"/>
      <c r="G80" s="1133"/>
      <c r="H80" s="1134"/>
      <c r="I80" s="290" t="s">
        <v>16</v>
      </c>
      <c r="J80" s="290" t="s">
        <v>294</v>
      </c>
      <c r="K80" s="159" t="s">
        <v>279</v>
      </c>
      <c r="L80" s="290" t="s">
        <v>781</v>
      </c>
      <c r="M80" s="118" t="s">
        <v>233</v>
      </c>
      <c r="N80" s="118" t="s">
        <v>234</v>
      </c>
    </row>
    <row r="81" spans="2:14" x14ac:dyDescent="0.2">
      <c r="B81" s="172">
        <v>1</v>
      </c>
      <c r="C81" s="1165" t="str">
        <f>IF(ISBLANK('FICusto (ORÇ)'!C92)," ",'FICusto (ORÇ)'!C92)</f>
        <v xml:space="preserve"> </v>
      </c>
      <c r="D81" s="1165"/>
      <c r="E81" s="1165"/>
      <c r="F81" s="1165"/>
      <c r="G81" s="1165"/>
      <c r="H81" s="1166"/>
      <c r="I81" s="493">
        <f>'FICusto (ORÇ)'!I92</f>
        <v>0</v>
      </c>
      <c r="J81" s="122">
        <f>'FICusto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">
      <c r="B82" s="172">
        <v>2</v>
      </c>
      <c r="C82" s="1165" t="str">
        <f>IF(ISBLANK('FICusto (ORÇ)'!C93)," ",'FICusto (ORÇ)'!C93)</f>
        <v xml:space="preserve"> </v>
      </c>
      <c r="D82" s="1165"/>
      <c r="E82" s="1165"/>
      <c r="F82" s="1165"/>
      <c r="G82" s="1165"/>
      <c r="H82" s="1166"/>
      <c r="I82" s="493">
        <f>'FICusto (ORÇ)'!I93</f>
        <v>0</v>
      </c>
      <c r="J82" s="122">
        <f>'FICusto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">
      <c r="B83" s="172">
        <v>3</v>
      </c>
      <c r="C83" s="1165" t="str">
        <f>IF(ISBLANK('FICusto (ORÇ)'!C94)," ",'FICusto (ORÇ)'!C94)</f>
        <v xml:space="preserve"> </v>
      </c>
      <c r="D83" s="1165"/>
      <c r="E83" s="1165"/>
      <c r="F83" s="1165"/>
      <c r="G83" s="1165"/>
      <c r="H83" s="1166"/>
      <c r="I83" s="493">
        <f>'FICusto (ORÇ)'!I94</f>
        <v>0</v>
      </c>
      <c r="J83" s="122">
        <f>'FICusto (ORÇ)'!J94</f>
        <v>0</v>
      </c>
      <c r="K83" s="313">
        <f>SUM(L83:N83)</f>
        <v>0</v>
      </c>
      <c r="L83" s="313">
        <f>'Custo Contábil'!K49</f>
        <v>0</v>
      </c>
      <c r="M83" s="312"/>
      <c r="N83" s="312"/>
    </row>
    <row r="84" spans="2:14" x14ac:dyDescent="0.2">
      <c r="B84" s="168"/>
      <c r="C84" s="1167" t="s">
        <v>958</v>
      </c>
      <c r="D84" s="1167"/>
      <c r="E84" s="1167"/>
      <c r="F84" s="1167"/>
      <c r="G84" s="1167"/>
      <c r="H84" s="1167"/>
      <c r="I84" s="1167"/>
      <c r="J84" s="1168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">
      <c r="B85" s="310"/>
      <c r="C85" s="1163" t="s">
        <v>959</v>
      </c>
      <c r="D85" s="1163"/>
      <c r="E85" s="1163"/>
      <c r="F85" s="1163"/>
      <c r="G85" s="1163"/>
      <c r="H85" s="1163"/>
      <c r="I85" s="1163"/>
      <c r="J85" s="1164"/>
      <c r="K85" s="128">
        <f>SUM(K74:K79,K84)</f>
        <v>0</v>
      </c>
      <c r="L85" s="278">
        <f>SUM(L74:L79,L84)</f>
        <v>0</v>
      </c>
      <c r="M85" s="278">
        <f>SUM(M74:M79,M84)</f>
        <v>0</v>
      </c>
      <c r="N85" s="278">
        <f>SUM(N74:N79,N84)</f>
        <v>0</v>
      </c>
    </row>
    <row r="86" spans="2:14" x14ac:dyDescent="0.2">
      <c r="B86" s="173"/>
      <c r="C86" s="1077" t="s">
        <v>960</v>
      </c>
      <c r="D86" s="1077"/>
      <c r="E86" s="1077"/>
      <c r="F86" s="1077"/>
      <c r="G86" s="1077"/>
      <c r="H86" s="1077"/>
      <c r="I86" s="1077"/>
      <c r="J86" s="1078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">
      <c r="I87" s="374"/>
      <c r="K87" s="375"/>
    </row>
  </sheetData>
  <sheetProtection algorithmName="SHA-512" hashValue="p8jSpvoHxSqlR1IKA5G+vpU9jU1TZKEBf+fE7gnwJanAwWCL34SOApOgjZnqxtSR0Xz9gBVStlsaI8xtNdUvcQ==" saltValue="cRK+tv36GJ3ufNwZuxOKpA==" spinCount="100000" sheet="1" objects="1" scenarios="1"/>
  <mergeCells count="145"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  <mergeCell ref="C71:J71"/>
    <mergeCell ref="B72:N72"/>
    <mergeCell ref="B73:G73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B50:N50"/>
    <mergeCell ref="P50:V50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C38:G38"/>
    <mergeCell ref="Q38:U38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26:G26"/>
    <mergeCell ref="Q26:U26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14:G14"/>
    <mergeCell ref="Q14:U14"/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Q59:R59"/>
    <mergeCell ref="S59:T59"/>
    <mergeCell ref="U59:W59"/>
    <mergeCell ref="Q55:W55"/>
    <mergeCell ref="Q56:R56"/>
    <mergeCell ref="S56:T56"/>
    <mergeCell ref="Q57:R57"/>
    <mergeCell ref="S57:T57"/>
    <mergeCell ref="U57:W57"/>
    <mergeCell ref="Q58:R58"/>
    <mergeCell ref="S58:T58"/>
    <mergeCell ref="U58:W58"/>
  </mergeCells>
  <conditionalFormatting sqref="R29:R32">
    <cfRule type="cellIs" dxfId="22" priority="2" operator="lessThan">
      <formula>0</formula>
    </cfRule>
  </conditionalFormatting>
  <conditionalFormatting sqref="R52:R53">
    <cfRule type="cellIs" dxfId="21" priority="1" operator="lessThan">
      <formula>0</formula>
    </cfRule>
  </conditionalFormatting>
  <conditionalFormatting sqref="R88:R89">
    <cfRule type="cellIs" dxfId="20" priority="3" operator="lessThan">
      <formula>0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B2:N22"/>
  <sheetViews>
    <sheetView workbookViewId="0">
      <selection activeCell="F8" sqref="F8:G8"/>
    </sheetView>
  </sheetViews>
  <sheetFormatPr baseColWidth="10" defaultColWidth="9.1640625" defaultRowHeight="13" x14ac:dyDescent="0.15"/>
  <cols>
    <col min="1" max="2" width="2.83203125" style="442" customWidth="1"/>
    <col min="3" max="4" width="9.1640625" style="442"/>
    <col min="5" max="5" width="11.5" style="442" customWidth="1"/>
    <col min="6" max="7" width="12.83203125" style="442" customWidth="1"/>
    <col min="8" max="8" width="1.83203125" style="442" customWidth="1"/>
    <col min="9" max="11" width="9.1640625" style="442"/>
    <col min="12" max="13" width="12.83203125" style="442" customWidth="1"/>
    <col min="14" max="14" width="2.83203125" style="442" customWidth="1"/>
    <col min="15" max="16384" width="9.1640625" style="442"/>
  </cols>
  <sheetData>
    <row r="2" spans="2:14" ht="22.5" customHeight="1" x14ac:dyDescent="0.15">
      <c r="B2" s="952" t="s">
        <v>1014</v>
      </c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4"/>
    </row>
    <row r="3" spans="2:14" ht="15" x14ac:dyDescent="0.15">
      <c r="B3" s="546"/>
      <c r="C3" s="547" t="s">
        <v>1013</v>
      </c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50"/>
    </row>
    <row r="4" spans="2:14" ht="16" x14ac:dyDescent="0.15">
      <c r="B4" s="512"/>
      <c r="C4" s="577" t="s">
        <v>50</v>
      </c>
      <c r="D4" s="957" t="str">
        <f>IF(Apresentação!E10="","",Apresentação!E10)</f>
        <v/>
      </c>
      <c r="E4" s="957"/>
      <c r="F4" s="957"/>
      <c r="G4" s="957"/>
      <c r="H4" s="957"/>
      <c r="I4" s="957"/>
      <c r="J4" s="957"/>
      <c r="K4" s="957"/>
      <c r="L4" s="957"/>
      <c r="M4" s="957"/>
      <c r="N4" s="515"/>
    </row>
    <row r="5" spans="2:14" ht="15" customHeight="1" x14ac:dyDescent="0.15">
      <c r="B5" s="512"/>
      <c r="C5" s="577" t="s">
        <v>51</v>
      </c>
      <c r="D5" s="957" t="str">
        <f>IF(Apresentação!E11="","",Apresentação!E11)</f>
        <v/>
      </c>
      <c r="E5" s="957"/>
      <c r="F5" s="957"/>
      <c r="G5" s="957"/>
      <c r="H5" s="957"/>
      <c r="I5" s="957"/>
      <c r="J5" s="957"/>
      <c r="K5" s="957"/>
      <c r="L5" s="957"/>
      <c r="M5" s="957"/>
      <c r="N5" s="515"/>
    </row>
    <row r="6" spans="2:14" ht="16" x14ac:dyDescent="0.2">
      <c r="B6" s="512"/>
      <c r="C6" s="577" t="s">
        <v>52</v>
      </c>
      <c r="D6" s="958" t="str">
        <f>IF(Apresentação!E12="","",Apresentação!E12)</f>
        <v/>
      </c>
      <c r="E6" s="958"/>
      <c r="F6" s="958"/>
      <c r="G6" s="958"/>
      <c r="H6" s="958"/>
      <c r="I6" s="517"/>
      <c r="J6" s="516"/>
      <c r="K6" s="517"/>
      <c r="L6" s="516"/>
      <c r="M6" s="516"/>
      <c r="N6" s="515"/>
    </row>
    <row r="7" spans="2:14" ht="6" customHeight="1" x14ac:dyDescent="0.2">
      <c r="B7" s="512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5"/>
    </row>
    <row r="8" spans="2:14" ht="18.75" customHeight="1" x14ac:dyDescent="0.2">
      <c r="B8" s="578"/>
      <c r="C8" s="955" t="s">
        <v>1015</v>
      </c>
      <c r="D8" s="955"/>
      <c r="E8" s="955"/>
      <c r="F8" s="956"/>
      <c r="G8" s="956"/>
      <c r="H8" s="579"/>
      <c r="I8" s="955" t="s">
        <v>1019</v>
      </c>
      <c r="J8" s="955"/>
      <c r="K8" s="955"/>
      <c r="L8" s="956"/>
      <c r="M8" s="956"/>
      <c r="N8" s="580"/>
    </row>
    <row r="9" spans="2:14" ht="3" customHeight="1" x14ac:dyDescent="0.2">
      <c r="B9" s="578"/>
      <c r="C9" s="516"/>
      <c r="D9" s="516"/>
      <c r="E9" s="516"/>
      <c r="F9" s="600"/>
      <c r="G9" s="600"/>
      <c r="H9" s="516"/>
      <c r="I9" s="516"/>
      <c r="J9" s="516"/>
      <c r="K9" s="516"/>
      <c r="L9" s="600"/>
      <c r="M9" s="600"/>
      <c r="N9" s="580"/>
    </row>
    <row r="10" spans="2:14" ht="18.75" customHeight="1" x14ac:dyDescent="0.2">
      <c r="B10" s="578"/>
      <c r="C10" s="955" t="s">
        <v>1016</v>
      </c>
      <c r="D10" s="955"/>
      <c r="E10" s="955"/>
      <c r="F10" s="956"/>
      <c r="G10" s="956"/>
      <c r="H10" s="579"/>
      <c r="I10" s="955" t="s">
        <v>1020</v>
      </c>
      <c r="J10" s="955"/>
      <c r="K10" s="955"/>
      <c r="L10" s="956"/>
      <c r="M10" s="956"/>
      <c r="N10" s="580"/>
    </row>
    <row r="11" spans="2:14" ht="3" customHeight="1" x14ac:dyDescent="0.2">
      <c r="B11" s="578"/>
      <c r="C11" s="516"/>
      <c r="D11" s="516"/>
      <c r="E11" s="516"/>
      <c r="F11" s="600"/>
      <c r="G11" s="600"/>
      <c r="H11" s="516"/>
      <c r="I11" s="516"/>
      <c r="J11" s="516"/>
      <c r="K11" s="516"/>
      <c r="L11" s="600"/>
      <c r="M11" s="600"/>
      <c r="N11" s="580"/>
    </row>
    <row r="12" spans="2:14" ht="18.75" customHeight="1" x14ac:dyDescent="0.2">
      <c r="B12" s="578"/>
      <c r="C12" s="955" t="s">
        <v>1018</v>
      </c>
      <c r="D12" s="955"/>
      <c r="E12" s="955"/>
      <c r="F12" s="956"/>
      <c r="G12" s="956"/>
      <c r="H12" s="579"/>
      <c r="I12" s="955" t="s">
        <v>1017</v>
      </c>
      <c r="J12" s="955"/>
      <c r="K12" s="955"/>
      <c r="L12" s="956"/>
      <c r="M12" s="956"/>
      <c r="N12" s="580"/>
    </row>
    <row r="13" spans="2:14" ht="15" x14ac:dyDescent="0.2">
      <c r="B13" s="578"/>
      <c r="C13" s="516"/>
      <c r="D13" s="516"/>
      <c r="E13" s="516"/>
      <c r="F13" s="516"/>
      <c r="G13" s="516"/>
      <c r="H13" s="516"/>
      <c r="I13" s="516"/>
      <c r="J13" s="516"/>
      <c r="K13" s="516"/>
      <c r="L13" s="516"/>
      <c r="M13" s="516"/>
      <c r="N13" s="580"/>
    </row>
    <row r="14" spans="2:14" ht="18.75" customHeight="1" x14ac:dyDescent="0.2">
      <c r="B14" s="578"/>
      <c r="C14" s="955" t="s">
        <v>1021</v>
      </c>
      <c r="D14" s="955"/>
      <c r="E14" s="955"/>
      <c r="F14" s="961" t="str">
        <f>IF(F10="","",IFERROR((F10+F12)/(L8+L10),""))</f>
        <v/>
      </c>
      <c r="G14" s="961"/>
      <c r="H14" s="516"/>
      <c r="I14" s="959" t="s">
        <v>1024</v>
      </c>
      <c r="J14" s="959"/>
      <c r="K14" s="959"/>
      <c r="L14" s="959"/>
      <c r="M14" s="959"/>
      <c r="N14" s="580"/>
    </row>
    <row r="15" spans="2:14" ht="3" customHeight="1" x14ac:dyDescent="0.2">
      <c r="B15" s="578"/>
      <c r="C15" s="516"/>
      <c r="D15" s="516"/>
      <c r="E15" s="516"/>
      <c r="F15" s="516"/>
      <c r="G15" s="516"/>
      <c r="H15" s="516"/>
      <c r="I15" s="960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60"/>
      <c r="K15" s="960"/>
      <c r="L15" s="960"/>
      <c r="M15" s="960"/>
      <c r="N15" s="580"/>
    </row>
    <row r="16" spans="2:14" ht="18.75" customHeight="1" x14ac:dyDescent="0.2">
      <c r="B16" s="578"/>
      <c r="C16" s="955" t="s">
        <v>1022</v>
      </c>
      <c r="D16" s="955"/>
      <c r="E16" s="955"/>
      <c r="F16" s="961" t="str">
        <f>IF(F10="","",IFERROR((F10)/(L8),""))</f>
        <v/>
      </c>
      <c r="G16" s="961"/>
      <c r="H16" s="516"/>
      <c r="I16" s="960"/>
      <c r="J16" s="960"/>
      <c r="K16" s="960"/>
      <c r="L16" s="960"/>
      <c r="M16" s="960"/>
      <c r="N16" s="580"/>
    </row>
    <row r="17" spans="2:14" ht="3" customHeight="1" x14ac:dyDescent="0.2">
      <c r="B17" s="578"/>
      <c r="C17" s="516"/>
      <c r="D17" s="516"/>
      <c r="E17" s="516"/>
      <c r="F17" s="516"/>
      <c r="G17" s="516"/>
      <c r="H17" s="516"/>
      <c r="I17" s="960"/>
      <c r="J17" s="960"/>
      <c r="K17" s="960"/>
      <c r="L17" s="960"/>
      <c r="M17" s="960"/>
      <c r="N17" s="580"/>
    </row>
    <row r="18" spans="2:14" ht="18.75" customHeight="1" x14ac:dyDescent="0.2">
      <c r="B18" s="578"/>
      <c r="C18" s="955" t="s">
        <v>1023</v>
      </c>
      <c r="D18" s="955"/>
      <c r="E18" s="955"/>
      <c r="F18" s="961" t="str">
        <f>IF(F10="","",IFERROR((L12)/(L8+L10),""))</f>
        <v/>
      </c>
      <c r="G18" s="961"/>
      <c r="H18" s="516"/>
      <c r="I18" s="960"/>
      <c r="J18" s="960"/>
      <c r="K18" s="960"/>
      <c r="L18" s="960"/>
      <c r="M18" s="960"/>
      <c r="N18" s="580"/>
    </row>
    <row r="19" spans="2:14" ht="3" customHeight="1" x14ac:dyDescent="0.2">
      <c r="B19" s="581"/>
      <c r="C19" s="582"/>
      <c r="D19" s="582"/>
      <c r="E19" s="582"/>
      <c r="F19" s="582"/>
      <c r="G19" s="582"/>
      <c r="H19" s="582"/>
      <c r="I19" s="582"/>
      <c r="J19" s="582"/>
      <c r="K19" s="582"/>
      <c r="L19" s="582"/>
      <c r="M19" s="582"/>
      <c r="N19" s="583"/>
    </row>
    <row r="20" spans="2:14" ht="15" x14ac:dyDescent="0.2">
      <c r="B20" s="400"/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</row>
    <row r="21" spans="2:14" ht="15" x14ac:dyDescent="0.2"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</row>
    <row r="22" spans="2:14" ht="15" x14ac:dyDescent="0.2"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</row>
  </sheetData>
  <sheetProtection sheet="1" objects="1" scenarios="1"/>
  <mergeCells count="24">
    <mergeCell ref="C14:E14"/>
    <mergeCell ref="D6:H6"/>
    <mergeCell ref="C16:E16"/>
    <mergeCell ref="C18:E18"/>
    <mergeCell ref="I14:M14"/>
    <mergeCell ref="I15:M18"/>
    <mergeCell ref="F10:G10"/>
    <mergeCell ref="F12:G12"/>
    <mergeCell ref="L8:M8"/>
    <mergeCell ref="L10:M10"/>
    <mergeCell ref="L12:M12"/>
    <mergeCell ref="F14:G14"/>
    <mergeCell ref="F16:G16"/>
    <mergeCell ref="F18:G18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</mergeCells>
  <conditionalFormatting sqref="F14:G14">
    <cfRule type="cellIs" dxfId="233" priority="8" operator="lessThanOrEqual">
      <formula>1</formula>
    </cfRule>
    <cfRule type="cellIs" dxfId="232" priority="9" operator="greaterThan">
      <formula>1</formula>
    </cfRule>
  </conditionalFormatting>
  <conditionalFormatting sqref="F16:G16">
    <cfRule type="cellIs" dxfId="231" priority="6" operator="lessThanOrEqual">
      <formula>1</formula>
    </cfRule>
    <cfRule type="cellIs" dxfId="230" priority="7" operator="greaterThan">
      <formula>1</formula>
    </cfRule>
  </conditionalFormatting>
  <conditionalFormatting sqref="F18:G18">
    <cfRule type="cellIs" dxfId="229" priority="4" operator="lessThanOrEqual">
      <formula>1</formula>
    </cfRule>
    <cfRule type="cellIs" dxfId="228" priority="5" operator="greaterThan">
      <formula>1</formula>
    </cfRule>
  </conditionalFormatting>
  <conditionalFormatting sqref="I15:M18">
    <cfRule type="cellIs" dxfId="227" priority="1" operator="equal">
      <formula>"Patrimônio Líquido é menor do que o exigido pelo Edital da Chamada Pública"</formula>
    </cfRule>
    <cfRule type="cellIs" dxfId="226" priority="2" operator="equal">
      <formula>"Situação Financeira OK"</formula>
    </cfRule>
    <cfRule type="cellIs" dxfId="225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400-000000000000}"/>
    <dataValidation allowBlank="1" showErrorMessage="1" prompt="Informe o número do CNPJ do proponente" sqref="D6:H6" xr:uid="{00000000-0002-0000-0400-000001000000}"/>
    <dataValidation allowBlank="1" showErrorMessage="1" prompt="Digite o nome do consumidor proponente do projeto" sqref="D4:M4" xr:uid="{00000000-0002-0000-0400-000002000000}"/>
    <dataValidation allowBlank="1" showInputMessage="1" showErrorMessage="1" error="Escolha uma das opções determinadas na célula" sqref="K3" xr:uid="{00000000-0002-0000-0400-000003000000}"/>
  </dataValidations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2">
    <tabColor theme="2"/>
  </sheetPr>
  <dimension ref="B2:BE46"/>
  <sheetViews>
    <sheetView showGridLines="0" zoomScale="80" zoomScaleNormal="80" workbookViewId="0">
      <pane ySplit="3" topLeftCell="A4" activePane="bottomLeft" state="frozen"/>
      <selection activeCell="H9" sqref="H9"/>
      <selection pane="bottomLef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33203125" style="366" customWidth="1"/>
    <col min="4" max="4" width="18.5" style="366" customWidth="1"/>
    <col min="5" max="5" width="9.83203125" style="377" bestFit="1" customWidth="1"/>
    <col min="6" max="6" width="8.6640625" style="378" customWidth="1"/>
    <col min="7" max="7" width="12.6640625" style="366" customWidth="1"/>
    <col min="8" max="27" width="11.6640625" style="366" customWidth="1"/>
    <col min="28" max="16384" width="9.1640625" style="366"/>
  </cols>
  <sheetData>
    <row r="2" spans="2:27" ht="22.5" customHeight="1" x14ac:dyDescent="0.15">
      <c r="B2" s="1189" t="s">
        <v>961</v>
      </c>
      <c r="C2" s="1189"/>
      <c r="D2" s="1189"/>
      <c r="E2" s="1190" t="str">
        <f>RCB!B38</f>
        <v>-</v>
      </c>
      <c r="F2" s="1190"/>
      <c r="G2" s="1190"/>
    </row>
    <row r="3" spans="2:27" x14ac:dyDescent="0.15">
      <c r="B3" s="1137" t="s">
        <v>972</v>
      </c>
      <c r="C3" s="1138"/>
      <c r="D3" s="1138"/>
      <c r="E3" s="1138"/>
      <c r="F3" s="1138"/>
      <c r="G3" s="321" t="s">
        <v>31</v>
      </c>
      <c r="H3" s="380" t="s">
        <v>977</v>
      </c>
      <c r="I3" s="380" t="s">
        <v>978</v>
      </c>
      <c r="J3" s="380" t="s">
        <v>979</v>
      </c>
      <c r="K3" s="380" t="s">
        <v>980</v>
      </c>
      <c r="L3" s="380" t="s">
        <v>981</v>
      </c>
      <c r="M3" s="380" t="s">
        <v>982</v>
      </c>
      <c r="N3" s="380" t="s">
        <v>983</v>
      </c>
      <c r="O3" s="380" t="s">
        <v>984</v>
      </c>
      <c r="P3" s="380" t="s">
        <v>985</v>
      </c>
      <c r="Q3" s="380" t="s">
        <v>986</v>
      </c>
      <c r="R3" s="380" t="s">
        <v>987</v>
      </c>
      <c r="S3" s="380" t="s">
        <v>988</v>
      </c>
      <c r="T3" s="380" t="s">
        <v>989</v>
      </c>
      <c r="U3" s="380" t="s">
        <v>990</v>
      </c>
      <c r="V3" s="380" t="s">
        <v>991</v>
      </c>
      <c r="W3" s="380" t="s">
        <v>992</v>
      </c>
      <c r="X3" s="380" t="s">
        <v>993</v>
      </c>
      <c r="Y3" s="380" t="s">
        <v>994</v>
      </c>
      <c r="Z3" s="380" t="s">
        <v>995</v>
      </c>
      <c r="AA3" s="380" t="s">
        <v>996</v>
      </c>
    </row>
    <row r="4" spans="2:27" x14ac:dyDescent="0.15">
      <c r="B4" s="1137" t="s">
        <v>849</v>
      </c>
      <c r="C4" s="1138"/>
      <c r="D4" s="1138"/>
      <c r="E4" s="1138"/>
      <c r="F4" s="1155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2:27" s="376" customFormat="1" x14ac:dyDescent="0.15">
      <c r="B5" s="175"/>
      <c r="C5" s="176"/>
      <c r="D5" s="176"/>
      <c r="E5" s="176"/>
      <c r="F5" s="177"/>
      <c r="G5" s="178" t="s">
        <v>31</v>
      </c>
      <c r="H5" s="179" t="str">
        <f>H3</f>
        <v>fonte 1</v>
      </c>
      <c r="I5" s="179" t="str">
        <f t="shared" ref="I5:AA5" si="0">I3</f>
        <v>fonte 2</v>
      </c>
      <c r="J5" s="179" t="str">
        <f t="shared" si="0"/>
        <v>fonte 3</v>
      </c>
      <c r="K5" s="179" t="str">
        <f t="shared" si="0"/>
        <v>fonte 4</v>
      </c>
      <c r="L5" s="179" t="str">
        <f t="shared" si="0"/>
        <v>fonte 5</v>
      </c>
      <c r="M5" s="179" t="str">
        <f t="shared" si="0"/>
        <v>fonte 6</v>
      </c>
      <c r="N5" s="179" t="str">
        <f t="shared" si="0"/>
        <v>fonte 7</v>
      </c>
      <c r="O5" s="179" t="str">
        <f t="shared" si="0"/>
        <v>fonte 8</v>
      </c>
      <c r="P5" s="179" t="str">
        <f t="shared" si="0"/>
        <v>fonte 9</v>
      </c>
      <c r="Q5" s="179" t="str">
        <f t="shared" si="0"/>
        <v>fonte 10</v>
      </c>
      <c r="R5" s="179" t="str">
        <f t="shared" si="0"/>
        <v>fonte 11</v>
      </c>
      <c r="S5" s="179" t="str">
        <f t="shared" si="0"/>
        <v>fonte 12</v>
      </c>
      <c r="T5" s="179" t="str">
        <f t="shared" si="0"/>
        <v>fonte 13</v>
      </c>
      <c r="U5" s="179" t="str">
        <f t="shared" si="0"/>
        <v>fonte 14</v>
      </c>
      <c r="V5" s="179" t="str">
        <f t="shared" si="0"/>
        <v>fonte 15</v>
      </c>
      <c r="W5" s="179" t="str">
        <f t="shared" si="0"/>
        <v>fonte 16</v>
      </c>
      <c r="X5" s="179" t="str">
        <f t="shared" si="0"/>
        <v>fonte 17</v>
      </c>
      <c r="Y5" s="179" t="str">
        <f t="shared" si="0"/>
        <v>fonte 18</v>
      </c>
      <c r="Z5" s="179" t="str">
        <f t="shared" si="0"/>
        <v>fonte 19</v>
      </c>
      <c r="AA5" s="179" t="str">
        <f t="shared" si="0"/>
        <v>fonte 20</v>
      </c>
    </row>
    <row r="6" spans="2:27" x14ac:dyDescent="0.15">
      <c r="B6" s="175">
        <v>1</v>
      </c>
      <c r="C6" s="180" t="s">
        <v>352</v>
      </c>
      <c r="D6" s="180"/>
      <c r="E6" s="181"/>
      <c r="F6" s="182"/>
      <c r="G6" s="183"/>
      <c r="H6" s="719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</row>
    <row r="7" spans="2:27" ht="17" x14ac:dyDescent="0.15">
      <c r="B7" s="175">
        <f>B6+1</f>
        <v>2</v>
      </c>
      <c r="C7" s="180" t="s">
        <v>970</v>
      </c>
      <c r="D7" s="180"/>
      <c r="E7" s="185" t="s">
        <v>355</v>
      </c>
      <c r="F7" s="186" t="s">
        <v>400</v>
      </c>
      <c r="G7" s="195">
        <f>SUM(H7:AA7)</f>
        <v>0</v>
      </c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</row>
    <row r="8" spans="2:27" ht="17" x14ac:dyDescent="0.15">
      <c r="B8" s="175">
        <f>B7+1</f>
        <v>3</v>
      </c>
      <c r="C8" s="180" t="s">
        <v>16</v>
      </c>
      <c r="D8" s="180"/>
      <c r="E8" s="185"/>
      <c r="F8" s="186" t="s">
        <v>399</v>
      </c>
      <c r="G8" s="188">
        <f>SUM(H8:AA8)</f>
        <v>0</v>
      </c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</row>
    <row r="9" spans="2:27" ht="17" x14ac:dyDescent="0.15">
      <c r="B9" s="233">
        <f>B8+1</f>
        <v>4</v>
      </c>
      <c r="C9" s="180" t="s">
        <v>971</v>
      </c>
      <c r="D9" s="180"/>
      <c r="E9" s="185" t="s">
        <v>362</v>
      </c>
      <c r="F9" s="186" t="s">
        <v>384</v>
      </c>
      <c r="G9" s="195">
        <f>SUM(H9:AA9)</f>
        <v>0</v>
      </c>
      <c r="H9" s="189">
        <f>H7*H8*0.001</f>
        <v>0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15">
      <c r="B10" s="1186">
        <f>B9+1</f>
        <v>5</v>
      </c>
      <c r="C10" s="180" t="s">
        <v>997</v>
      </c>
      <c r="D10" s="180"/>
      <c r="E10" s="185" t="s">
        <v>365</v>
      </c>
      <c r="F10" s="186"/>
      <c r="G10" s="190"/>
      <c r="H10" s="596"/>
      <c r="I10" s="596"/>
      <c r="J10" s="596"/>
      <c r="K10" s="596"/>
      <c r="L10" s="596"/>
      <c r="M10" s="596"/>
      <c r="N10" s="596"/>
      <c r="O10" s="596"/>
      <c r="P10" s="596"/>
      <c r="Q10" s="596"/>
      <c r="R10" s="596"/>
      <c r="S10" s="596"/>
      <c r="T10" s="596"/>
      <c r="U10" s="596"/>
      <c r="V10" s="596"/>
      <c r="W10" s="596"/>
      <c r="X10" s="596"/>
      <c r="Y10" s="596"/>
      <c r="Z10" s="596"/>
      <c r="AA10" s="596"/>
    </row>
    <row r="11" spans="2:27" x14ac:dyDescent="0.15">
      <c r="B11" s="1187"/>
      <c r="C11" s="191" t="s">
        <v>998</v>
      </c>
      <c r="D11" s="191"/>
      <c r="E11" s="192" t="s">
        <v>367</v>
      </c>
      <c r="F11" s="186"/>
      <c r="G11" s="190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597"/>
      <c r="U11" s="597"/>
      <c r="V11" s="597"/>
      <c r="W11" s="597"/>
      <c r="X11" s="597"/>
      <c r="Y11" s="597"/>
      <c r="Z11" s="597"/>
      <c r="AA11" s="597"/>
    </row>
    <row r="12" spans="2:27" ht="17" x14ac:dyDescent="0.15">
      <c r="B12" s="1188"/>
      <c r="C12" s="180" t="s">
        <v>368</v>
      </c>
      <c r="D12" s="180"/>
      <c r="E12" s="185" t="s">
        <v>369</v>
      </c>
      <c r="F12" s="186" t="s">
        <v>385</v>
      </c>
      <c r="G12" s="190"/>
      <c r="H12" s="193">
        <f>H10*H11</f>
        <v>0</v>
      </c>
      <c r="I12" s="193">
        <f t="shared" ref="I12:AA12" si="2">I10*I11</f>
        <v>0</v>
      </c>
      <c r="J12" s="193">
        <f t="shared" si="2"/>
        <v>0</v>
      </c>
      <c r="K12" s="193">
        <f t="shared" si="2"/>
        <v>0</v>
      </c>
      <c r="L12" s="193">
        <f t="shared" si="2"/>
        <v>0</v>
      </c>
      <c r="M12" s="193">
        <f t="shared" si="2"/>
        <v>0</v>
      </c>
      <c r="N12" s="193">
        <f t="shared" si="2"/>
        <v>0</v>
      </c>
      <c r="O12" s="193">
        <f t="shared" si="2"/>
        <v>0</v>
      </c>
      <c r="P12" s="193">
        <f t="shared" si="2"/>
        <v>0</v>
      </c>
      <c r="Q12" s="193">
        <f t="shared" si="2"/>
        <v>0</v>
      </c>
      <c r="R12" s="193">
        <f t="shared" si="2"/>
        <v>0</v>
      </c>
      <c r="S12" s="193">
        <f t="shared" si="2"/>
        <v>0</v>
      </c>
      <c r="T12" s="193">
        <f t="shared" si="2"/>
        <v>0</v>
      </c>
      <c r="U12" s="193">
        <f t="shared" si="2"/>
        <v>0</v>
      </c>
      <c r="V12" s="193">
        <f t="shared" si="2"/>
        <v>0</v>
      </c>
      <c r="W12" s="193">
        <f t="shared" si="2"/>
        <v>0</v>
      </c>
      <c r="X12" s="193">
        <f t="shared" si="2"/>
        <v>0</v>
      </c>
      <c r="Y12" s="193">
        <f t="shared" si="2"/>
        <v>0</v>
      </c>
      <c r="Z12" s="193">
        <f t="shared" si="2"/>
        <v>0</v>
      </c>
      <c r="AA12" s="193">
        <f t="shared" si="2"/>
        <v>0</v>
      </c>
    </row>
    <row r="13" spans="2:27" x14ac:dyDescent="0.15">
      <c r="B13" s="1186">
        <f>B10+1</f>
        <v>6</v>
      </c>
      <c r="C13" s="180" t="s">
        <v>974</v>
      </c>
      <c r="D13" s="180"/>
      <c r="E13" s="185" t="s">
        <v>272</v>
      </c>
      <c r="F13" s="186" t="s">
        <v>689</v>
      </c>
      <c r="G13" s="283">
        <v>12</v>
      </c>
      <c r="H13" s="598">
        <v>0</v>
      </c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</row>
    <row r="14" spans="2:27" x14ac:dyDescent="0.15">
      <c r="B14" s="1187"/>
      <c r="C14" s="180" t="s">
        <v>975</v>
      </c>
      <c r="D14" s="180"/>
      <c r="E14" s="181" t="s">
        <v>692</v>
      </c>
      <c r="F14" s="186" t="s">
        <v>690</v>
      </c>
      <c r="G14" s="283">
        <v>22</v>
      </c>
      <c r="H14" s="598">
        <v>0</v>
      </c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x14ac:dyDescent="0.15">
      <c r="B15" s="1188"/>
      <c r="C15" s="180" t="s">
        <v>976</v>
      </c>
      <c r="D15" s="180"/>
      <c r="E15" s="181" t="s">
        <v>693</v>
      </c>
      <c r="F15" s="186" t="s">
        <v>691</v>
      </c>
      <c r="G15" s="283">
        <v>3</v>
      </c>
      <c r="H15" s="598">
        <v>0</v>
      </c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</row>
    <row r="17" spans="2:27" x14ac:dyDescent="0.15">
      <c r="B17" s="1173" t="s">
        <v>850</v>
      </c>
      <c r="C17" s="1173"/>
      <c r="D17" s="1173"/>
      <c r="E17" s="1173"/>
      <c r="F17" s="1173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</row>
    <row r="18" spans="2:27" s="376" customFormat="1" x14ac:dyDescent="0.15">
      <c r="B18" s="175"/>
      <c r="C18" s="200"/>
      <c r="D18" s="200"/>
      <c r="E18" s="200"/>
      <c r="F18" s="198"/>
      <c r="G18" s="178" t="s">
        <v>31</v>
      </c>
      <c r="H18" s="179" t="s">
        <v>633</v>
      </c>
      <c r="I18" s="179" t="s">
        <v>634</v>
      </c>
      <c r="J18" s="179" t="s">
        <v>635</v>
      </c>
      <c r="K18" s="179" t="s">
        <v>636</v>
      </c>
      <c r="L18" s="179" t="s">
        <v>637</v>
      </c>
      <c r="M18" s="179" t="s">
        <v>638</v>
      </c>
      <c r="N18" s="179" t="s">
        <v>639</v>
      </c>
      <c r="O18" s="179" t="s">
        <v>640</v>
      </c>
      <c r="P18" s="179" t="s">
        <v>641</v>
      </c>
      <c r="Q18" s="179" t="s">
        <v>642</v>
      </c>
      <c r="R18" s="179" t="s">
        <v>643</v>
      </c>
      <c r="S18" s="179" t="s">
        <v>644</v>
      </c>
      <c r="T18" s="179" t="s">
        <v>645</v>
      </c>
      <c r="U18" s="179" t="s">
        <v>646</v>
      </c>
      <c r="V18" s="179" t="s">
        <v>647</v>
      </c>
      <c r="W18" s="179" t="s">
        <v>648</v>
      </c>
      <c r="X18" s="179" t="s">
        <v>649</v>
      </c>
      <c r="Y18" s="179" t="s">
        <v>650</v>
      </c>
      <c r="Z18" s="179" t="s">
        <v>651</v>
      </c>
      <c r="AA18" s="179" t="s">
        <v>652</v>
      </c>
    </row>
    <row r="19" spans="2:27" ht="18" customHeight="1" x14ac:dyDescent="0.15">
      <c r="B19" s="175">
        <f>B13+1</f>
        <v>7</v>
      </c>
      <c r="C19" s="785" t="s">
        <v>1082</v>
      </c>
      <c r="D19" s="201"/>
      <c r="E19" s="202" t="s">
        <v>362</v>
      </c>
      <c r="F19" s="1261" t="s">
        <v>390</v>
      </c>
      <c r="G19" s="196">
        <f>SUM(H19:AA19)</f>
        <v>0</v>
      </c>
      <c r="H19" s="499"/>
      <c r="I19" s="499"/>
      <c r="J19" s="499"/>
      <c r="K19" s="499"/>
      <c r="L19" s="499"/>
      <c r="M19" s="499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499"/>
      <c r="Y19" s="499"/>
      <c r="Z19" s="499"/>
      <c r="AA19" s="499"/>
    </row>
    <row r="20" spans="2:27" ht="18" customHeight="1" x14ac:dyDescent="0.15">
      <c r="B20" s="175">
        <f t="shared" ref="B20:B26" si="3">B19+1</f>
        <v>8</v>
      </c>
      <c r="C20" s="203" t="s">
        <v>1048</v>
      </c>
      <c r="D20" s="643"/>
      <c r="E20" s="192" t="s">
        <v>2</v>
      </c>
      <c r="F20" s="1262"/>
      <c r="G20" s="497">
        <f>G19*D20</f>
        <v>0</v>
      </c>
      <c r="H20" s="498">
        <f>H19*$D$20</f>
        <v>0</v>
      </c>
      <c r="I20" s="498">
        <f t="shared" ref="I20:AA20" si="4">I19*$D$20</f>
        <v>0</v>
      </c>
      <c r="J20" s="498">
        <f t="shared" si="4"/>
        <v>0</v>
      </c>
      <c r="K20" s="498">
        <f t="shared" si="4"/>
        <v>0</v>
      </c>
      <c r="L20" s="498">
        <f t="shared" si="4"/>
        <v>0</v>
      </c>
      <c r="M20" s="498">
        <f t="shared" si="4"/>
        <v>0</v>
      </c>
      <c r="N20" s="498">
        <f t="shared" si="4"/>
        <v>0</v>
      </c>
      <c r="O20" s="498">
        <f t="shared" si="4"/>
        <v>0</v>
      </c>
      <c r="P20" s="498">
        <f t="shared" si="4"/>
        <v>0</v>
      </c>
      <c r="Q20" s="498">
        <f t="shared" si="4"/>
        <v>0</v>
      </c>
      <c r="R20" s="498">
        <f t="shared" si="4"/>
        <v>0</v>
      </c>
      <c r="S20" s="498">
        <f t="shared" si="4"/>
        <v>0</v>
      </c>
      <c r="T20" s="498">
        <f t="shared" si="4"/>
        <v>0</v>
      </c>
      <c r="U20" s="498">
        <f t="shared" si="4"/>
        <v>0</v>
      </c>
      <c r="V20" s="498">
        <f t="shared" si="4"/>
        <v>0</v>
      </c>
      <c r="W20" s="498">
        <f t="shared" si="4"/>
        <v>0</v>
      </c>
      <c r="X20" s="498">
        <f t="shared" si="4"/>
        <v>0</v>
      </c>
      <c r="Y20" s="498">
        <f t="shared" si="4"/>
        <v>0</v>
      </c>
      <c r="Z20" s="498">
        <f t="shared" si="4"/>
        <v>0</v>
      </c>
      <c r="AA20" s="498">
        <f t="shared" si="4"/>
        <v>0</v>
      </c>
    </row>
    <row r="21" spans="2:27" ht="18" customHeight="1" x14ac:dyDescent="0.15">
      <c r="B21" s="175">
        <f t="shared" si="3"/>
        <v>9</v>
      </c>
      <c r="C21" s="201" t="s">
        <v>1083</v>
      </c>
      <c r="D21" s="201"/>
      <c r="E21" s="202" t="s">
        <v>362</v>
      </c>
      <c r="F21" s="500" t="s">
        <v>1005</v>
      </c>
      <c r="G21" s="196">
        <f>SUM(H21:AA21)</f>
        <v>0</v>
      </c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  <c r="Y21" s="499"/>
      <c r="Z21" s="499"/>
      <c r="AA21" s="499"/>
    </row>
    <row r="22" spans="2:27" ht="18" customHeight="1" x14ac:dyDescent="0.15">
      <c r="B22" s="175">
        <f t="shared" si="3"/>
        <v>10</v>
      </c>
      <c r="C22" s="785" t="s">
        <v>1084</v>
      </c>
      <c r="D22" s="201"/>
      <c r="E22" s="202" t="s">
        <v>376</v>
      </c>
      <c r="F22" s="1261" t="s">
        <v>999</v>
      </c>
      <c r="G22" s="196">
        <f>SUM(H22:AA22)</f>
        <v>0</v>
      </c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A22" s="499"/>
    </row>
    <row r="23" spans="2:27" ht="18" customHeight="1" x14ac:dyDescent="0.15">
      <c r="B23" s="175">
        <f t="shared" si="3"/>
        <v>11</v>
      </c>
      <c r="C23" s="203" t="s">
        <v>1049</v>
      </c>
      <c r="D23" s="643"/>
      <c r="E23" s="192" t="s">
        <v>2</v>
      </c>
      <c r="F23" s="1262"/>
      <c r="G23" s="497">
        <f>G22*D23</f>
        <v>0</v>
      </c>
      <c r="H23" s="498">
        <f>H22*$D$23</f>
        <v>0</v>
      </c>
      <c r="I23" s="498">
        <f t="shared" ref="I23:AA23" si="5">I22*$D$23</f>
        <v>0</v>
      </c>
      <c r="J23" s="498">
        <f t="shared" si="5"/>
        <v>0</v>
      </c>
      <c r="K23" s="498">
        <f t="shared" si="5"/>
        <v>0</v>
      </c>
      <c r="L23" s="498">
        <f t="shared" si="5"/>
        <v>0</v>
      </c>
      <c r="M23" s="498">
        <f t="shared" si="5"/>
        <v>0</v>
      </c>
      <c r="N23" s="498">
        <f t="shared" si="5"/>
        <v>0</v>
      </c>
      <c r="O23" s="498">
        <f t="shared" si="5"/>
        <v>0</v>
      </c>
      <c r="P23" s="498">
        <f t="shared" si="5"/>
        <v>0</v>
      </c>
      <c r="Q23" s="498">
        <f t="shared" si="5"/>
        <v>0</v>
      </c>
      <c r="R23" s="498">
        <f t="shared" si="5"/>
        <v>0</v>
      </c>
      <c r="S23" s="498">
        <f t="shared" si="5"/>
        <v>0</v>
      </c>
      <c r="T23" s="498">
        <f t="shared" si="5"/>
        <v>0</v>
      </c>
      <c r="U23" s="498">
        <f t="shared" si="5"/>
        <v>0</v>
      </c>
      <c r="V23" s="498">
        <f t="shared" si="5"/>
        <v>0</v>
      </c>
      <c r="W23" s="498">
        <f t="shared" si="5"/>
        <v>0</v>
      </c>
      <c r="X23" s="498">
        <f t="shared" si="5"/>
        <v>0</v>
      </c>
      <c r="Y23" s="498">
        <f t="shared" si="5"/>
        <v>0</v>
      </c>
      <c r="Z23" s="498">
        <f t="shared" si="5"/>
        <v>0</v>
      </c>
      <c r="AA23" s="498">
        <f t="shared" si="5"/>
        <v>0</v>
      </c>
    </row>
    <row r="24" spans="2:27" ht="18" customHeight="1" x14ac:dyDescent="0.15">
      <c r="B24" s="175">
        <f t="shared" si="3"/>
        <v>12</v>
      </c>
      <c r="C24" s="201" t="s">
        <v>1085</v>
      </c>
      <c r="D24" s="201"/>
      <c r="E24" s="202" t="s">
        <v>376</v>
      </c>
      <c r="F24" s="1261" t="s">
        <v>1000</v>
      </c>
      <c r="G24" s="196">
        <f>SUM(H24:AA24)</f>
        <v>0</v>
      </c>
      <c r="H24" s="499"/>
      <c r="I24" s="499"/>
      <c r="J24" s="499"/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  <c r="V24" s="499"/>
      <c r="W24" s="499"/>
      <c r="X24" s="499"/>
      <c r="Y24" s="499"/>
      <c r="Z24" s="499"/>
      <c r="AA24" s="499"/>
    </row>
    <row r="25" spans="2:27" ht="18" customHeight="1" x14ac:dyDescent="0.15">
      <c r="B25" s="175">
        <f t="shared" si="3"/>
        <v>13</v>
      </c>
      <c r="C25" s="203" t="s">
        <v>1050</v>
      </c>
      <c r="D25" s="643"/>
      <c r="E25" s="192" t="s">
        <v>2</v>
      </c>
      <c r="F25" s="1262"/>
      <c r="G25" s="497">
        <f>G24*D25</f>
        <v>0</v>
      </c>
      <c r="H25" s="498">
        <f>H24*$D$25</f>
        <v>0</v>
      </c>
      <c r="I25" s="498">
        <f t="shared" ref="I25:AA25" si="6">I24*$D$25</f>
        <v>0</v>
      </c>
      <c r="J25" s="498">
        <f t="shared" si="6"/>
        <v>0</v>
      </c>
      <c r="K25" s="498">
        <f t="shared" si="6"/>
        <v>0</v>
      </c>
      <c r="L25" s="498">
        <f t="shared" si="6"/>
        <v>0</v>
      </c>
      <c r="M25" s="498">
        <f t="shared" si="6"/>
        <v>0</v>
      </c>
      <c r="N25" s="498">
        <f t="shared" si="6"/>
        <v>0</v>
      </c>
      <c r="O25" s="498">
        <f t="shared" si="6"/>
        <v>0</v>
      </c>
      <c r="P25" s="498">
        <f t="shared" si="6"/>
        <v>0</v>
      </c>
      <c r="Q25" s="498">
        <f t="shared" si="6"/>
        <v>0</v>
      </c>
      <c r="R25" s="498">
        <f t="shared" si="6"/>
        <v>0</v>
      </c>
      <c r="S25" s="498">
        <f t="shared" si="6"/>
        <v>0</v>
      </c>
      <c r="T25" s="498">
        <f t="shared" si="6"/>
        <v>0</v>
      </c>
      <c r="U25" s="498">
        <f t="shared" si="6"/>
        <v>0</v>
      </c>
      <c r="V25" s="498">
        <f t="shared" si="6"/>
        <v>0</v>
      </c>
      <c r="W25" s="498">
        <f t="shared" si="6"/>
        <v>0</v>
      </c>
      <c r="X25" s="498">
        <f t="shared" si="6"/>
        <v>0</v>
      </c>
      <c r="Y25" s="498">
        <f t="shared" si="6"/>
        <v>0</v>
      </c>
      <c r="Z25" s="498">
        <f t="shared" si="6"/>
        <v>0</v>
      </c>
      <c r="AA25" s="498">
        <f t="shared" si="6"/>
        <v>0</v>
      </c>
    </row>
    <row r="26" spans="2:27" ht="17" x14ac:dyDescent="0.15">
      <c r="B26" s="175">
        <f t="shared" si="3"/>
        <v>14</v>
      </c>
      <c r="C26" s="201" t="s">
        <v>1001</v>
      </c>
      <c r="D26" s="201"/>
      <c r="E26" s="202" t="s">
        <v>376</v>
      </c>
      <c r="F26" s="186" t="s">
        <v>393</v>
      </c>
      <c r="G26" s="196">
        <f>SUM(H26:AA26)</f>
        <v>0</v>
      </c>
      <c r="H26" s="498">
        <f>SUM(H24,H22)</f>
        <v>0</v>
      </c>
      <c r="I26" s="498">
        <f t="shared" ref="I26:AA26" si="7">SUM(I24,I22)</f>
        <v>0</v>
      </c>
      <c r="J26" s="498">
        <f t="shared" si="7"/>
        <v>0</v>
      </c>
      <c r="K26" s="498">
        <f t="shared" si="7"/>
        <v>0</v>
      </c>
      <c r="L26" s="498">
        <f t="shared" si="7"/>
        <v>0</v>
      </c>
      <c r="M26" s="498">
        <f t="shared" si="7"/>
        <v>0</v>
      </c>
      <c r="N26" s="498">
        <f t="shared" si="7"/>
        <v>0</v>
      </c>
      <c r="O26" s="498">
        <f t="shared" si="7"/>
        <v>0</v>
      </c>
      <c r="P26" s="498">
        <f t="shared" si="7"/>
        <v>0</v>
      </c>
      <c r="Q26" s="498">
        <f t="shared" si="7"/>
        <v>0</v>
      </c>
      <c r="R26" s="498">
        <f t="shared" si="7"/>
        <v>0</v>
      </c>
      <c r="S26" s="498">
        <f t="shared" si="7"/>
        <v>0</v>
      </c>
      <c r="T26" s="498">
        <f t="shared" si="7"/>
        <v>0</v>
      </c>
      <c r="U26" s="498">
        <f t="shared" si="7"/>
        <v>0</v>
      </c>
      <c r="V26" s="498">
        <f t="shared" si="7"/>
        <v>0</v>
      </c>
      <c r="W26" s="498">
        <f t="shared" si="7"/>
        <v>0</v>
      </c>
      <c r="X26" s="498">
        <f t="shared" si="7"/>
        <v>0</v>
      </c>
      <c r="Y26" s="498">
        <f t="shared" si="7"/>
        <v>0</v>
      </c>
      <c r="Z26" s="498">
        <f t="shared" si="7"/>
        <v>0</v>
      </c>
      <c r="AA26" s="498">
        <f t="shared" si="7"/>
        <v>0</v>
      </c>
    </row>
    <row r="27" spans="2:27" ht="17" x14ac:dyDescent="0.15">
      <c r="B27" s="207"/>
      <c r="C27" s="1194" t="str">
        <f>CONCATENATE("Benefício anualizado fontes incentivadas: ",E2)</f>
        <v>Benefício anualizado fontes incentivadas: -</v>
      </c>
      <c r="D27" s="1194"/>
      <c r="E27" s="209" t="s">
        <v>2</v>
      </c>
      <c r="F27" s="210" t="s">
        <v>969</v>
      </c>
      <c r="G27" s="211">
        <f>SUM(H27:AA27)</f>
        <v>0</v>
      </c>
      <c r="H27" s="212">
        <f>SUM(H25,H23,H20)</f>
        <v>0</v>
      </c>
      <c r="I27" s="212">
        <f t="shared" ref="I27:AA27" si="8">SUM(I25,I23,I20)</f>
        <v>0</v>
      </c>
      <c r="J27" s="212">
        <f t="shared" si="8"/>
        <v>0</v>
      </c>
      <c r="K27" s="212">
        <f t="shared" si="8"/>
        <v>0</v>
      </c>
      <c r="L27" s="212">
        <f t="shared" si="8"/>
        <v>0</v>
      </c>
      <c r="M27" s="212">
        <f t="shared" si="8"/>
        <v>0</v>
      </c>
      <c r="N27" s="212">
        <f t="shared" si="8"/>
        <v>0</v>
      </c>
      <c r="O27" s="212">
        <f t="shared" si="8"/>
        <v>0</v>
      </c>
      <c r="P27" s="212">
        <f t="shared" si="8"/>
        <v>0</v>
      </c>
      <c r="Q27" s="212">
        <f t="shared" si="8"/>
        <v>0</v>
      </c>
      <c r="R27" s="212">
        <f t="shared" si="8"/>
        <v>0</v>
      </c>
      <c r="S27" s="212">
        <f t="shared" si="8"/>
        <v>0</v>
      </c>
      <c r="T27" s="212">
        <f t="shared" si="8"/>
        <v>0</v>
      </c>
      <c r="U27" s="212">
        <f t="shared" si="8"/>
        <v>0</v>
      </c>
      <c r="V27" s="212">
        <f t="shared" si="8"/>
        <v>0</v>
      </c>
      <c r="W27" s="212">
        <f t="shared" si="8"/>
        <v>0</v>
      </c>
      <c r="X27" s="212">
        <f t="shared" si="8"/>
        <v>0</v>
      </c>
      <c r="Y27" s="212">
        <f t="shared" si="8"/>
        <v>0</v>
      </c>
      <c r="Z27" s="212">
        <f t="shared" si="8"/>
        <v>0</v>
      </c>
      <c r="AA27" s="212">
        <f t="shared" si="8"/>
        <v>0</v>
      </c>
    </row>
    <row r="29" spans="2:27" ht="17" x14ac:dyDescent="0.25">
      <c r="D29" s="169" t="s">
        <v>966</v>
      </c>
      <c r="E29" s="1193" t="str">
        <f>E2</f>
        <v>-</v>
      </c>
      <c r="F29" s="1193"/>
      <c r="G29" s="170">
        <f>IFERROR(FICusto!U57/FIBenef1!$G$27,0)</f>
        <v>0</v>
      </c>
    </row>
    <row r="30" spans="2:27" ht="17" x14ac:dyDescent="0.25">
      <c r="D30" s="169" t="s">
        <v>967</v>
      </c>
      <c r="E30" s="1193" t="str">
        <f>E2</f>
        <v>-</v>
      </c>
      <c r="F30" s="1193"/>
      <c r="G30" s="170">
        <f>IFERROR(FICusto!S57/FIBenef1!$G$27,0)</f>
        <v>0</v>
      </c>
    </row>
    <row r="32" spans="2:27" x14ac:dyDescent="0.15">
      <c r="H32" s="379"/>
      <c r="I32" s="379"/>
    </row>
    <row r="33" spans="2:57" x14ac:dyDescent="0.15">
      <c r="B33" s="1124" t="s">
        <v>769</v>
      </c>
      <c r="C33" s="1124"/>
      <c r="D33" s="1124"/>
      <c r="E33" s="1124"/>
      <c r="F33" s="1124"/>
      <c r="G33" s="213"/>
      <c r="H33" s="214"/>
      <c r="I33" s="214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</row>
    <row r="34" spans="2:57" x14ac:dyDescent="0.15">
      <c r="B34" s="215"/>
      <c r="C34" s="216"/>
      <c r="D34" s="217"/>
      <c r="E34" s="218"/>
      <c r="F34" s="219"/>
      <c r="G34" s="220" t="s">
        <v>31</v>
      </c>
      <c r="H34" s="221" t="str">
        <f>H3</f>
        <v>fonte 1</v>
      </c>
      <c r="I34" s="221" t="str">
        <f t="shared" ref="I34:AA34" si="9">I3</f>
        <v>fonte 2</v>
      </c>
      <c r="J34" s="221" t="str">
        <f t="shared" si="9"/>
        <v>fonte 3</v>
      </c>
      <c r="K34" s="221" t="str">
        <f t="shared" si="9"/>
        <v>fonte 4</v>
      </c>
      <c r="L34" s="221" t="str">
        <f t="shared" si="9"/>
        <v>fonte 5</v>
      </c>
      <c r="M34" s="221" t="str">
        <f t="shared" si="9"/>
        <v>fonte 6</v>
      </c>
      <c r="N34" s="221" t="str">
        <f t="shared" si="9"/>
        <v>fonte 7</v>
      </c>
      <c r="O34" s="221" t="str">
        <f t="shared" si="9"/>
        <v>fonte 8</v>
      </c>
      <c r="P34" s="221" t="str">
        <f t="shared" si="9"/>
        <v>fonte 9</v>
      </c>
      <c r="Q34" s="221" t="str">
        <f t="shared" si="9"/>
        <v>fonte 10</v>
      </c>
      <c r="R34" s="221" t="str">
        <f t="shared" si="9"/>
        <v>fonte 11</v>
      </c>
      <c r="S34" s="221" t="str">
        <f t="shared" si="9"/>
        <v>fonte 12</v>
      </c>
      <c r="T34" s="221" t="str">
        <f t="shared" si="9"/>
        <v>fonte 13</v>
      </c>
      <c r="U34" s="221" t="str">
        <f t="shared" si="9"/>
        <v>fonte 14</v>
      </c>
      <c r="V34" s="221" t="str">
        <f t="shared" si="9"/>
        <v>fonte 15</v>
      </c>
      <c r="W34" s="221" t="str">
        <f t="shared" si="9"/>
        <v>fonte 16</v>
      </c>
      <c r="X34" s="221" t="str">
        <f t="shared" si="9"/>
        <v>fonte 17</v>
      </c>
      <c r="Y34" s="221" t="str">
        <f t="shared" si="9"/>
        <v>fonte 18</v>
      </c>
      <c r="Z34" s="221" t="str">
        <f t="shared" si="9"/>
        <v>fonte 19</v>
      </c>
      <c r="AA34" s="221" t="str">
        <f t="shared" si="9"/>
        <v>fonte 20</v>
      </c>
    </row>
    <row r="35" spans="2:57" x14ac:dyDescent="0.15">
      <c r="B35" s="215">
        <f>B23+1</f>
        <v>12</v>
      </c>
      <c r="C35" s="222" t="s">
        <v>364</v>
      </c>
      <c r="D35" s="222"/>
      <c r="E35" s="223" t="s">
        <v>365</v>
      </c>
      <c r="F35" s="224"/>
      <c r="G35" s="225"/>
      <c r="H35" s="226">
        <f t="shared" ref="H35:AA35" si="10">H10</f>
        <v>0</v>
      </c>
      <c r="I35" s="226">
        <f t="shared" si="10"/>
        <v>0</v>
      </c>
      <c r="J35" s="226">
        <f t="shared" si="10"/>
        <v>0</v>
      </c>
      <c r="K35" s="226">
        <f t="shared" si="10"/>
        <v>0</v>
      </c>
      <c r="L35" s="226">
        <f t="shared" si="10"/>
        <v>0</v>
      </c>
      <c r="M35" s="226">
        <f t="shared" si="10"/>
        <v>0</v>
      </c>
      <c r="N35" s="226">
        <f t="shared" si="10"/>
        <v>0</v>
      </c>
      <c r="O35" s="226">
        <f t="shared" si="10"/>
        <v>0</v>
      </c>
      <c r="P35" s="226">
        <f t="shared" si="10"/>
        <v>0</v>
      </c>
      <c r="Q35" s="226">
        <f t="shared" si="10"/>
        <v>0</v>
      </c>
      <c r="R35" s="226">
        <f t="shared" si="10"/>
        <v>0</v>
      </c>
      <c r="S35" s="226">
        <f t="shared" si="10"/>
        <v>0</v>
      </c>
      <c r="T35" s="226">
        <f t="shared" si="10"/>
        <v>0</v>
      </c>
      <c r="U35" s="226">
        <f t="shared" si="10"/>
        <v>0</v>
      </c>
      <c r="V35" s="226">
        <f t="shared" si="10"/>
        <v>0</v>
      </c>
      <c r="W35" s="226">
        <f t="shared" si="10"/>
        <v>0</v>
      </c>
      <c r="X35" s="226">
        <f t="shared" si="10"/>
        <v>0</v>
      </c>
      <c r="Y35" s="226">
        <f t="shared" si="10"/>
        <v>0</v>
      </c>
      <c r="Z35" s="226">
        <f t="shared" si="10"/>
        <v>0</v>
      </c>
      <c r="AA35" s="226">
        <f t="shared" si="10"/>
        <v>0</v>
      </c>
    </row>
    <row r="36" spans="2:57" x14ac:dyDescent="0.15">
      <c r="B36" s="215">
        <f>B35+1</f>
        <v>13</v>
      </c>
      <c r="C36" s="222" t="s">
        <v>401</v>
      </c>
      <c r="D36" s="222"/>
      <c r="E36" s="227">
        <v>22</v>
      </c>
      <c r="F36" s="228"/>
      <c r="G36" s="225"/>
      <c r="H36" s="226">
        <f t="shared" ref="H36:AA36" si="11">H14</f>
        <v>0</v>
      </c>
      <c r="I36" s="226">
        <f t="shared" si="11"/>
        <v>0</v>
      </c>
      <c r="J36" s="226">
        <f t="shared" si="11"/>
        <v>0</v>
      </c>
      <c r="K36" s="226">
        <f t="shared" si="11"/>
        <v>0</v>
      </c>
      <c r="L36" s="226">
        <f t="shared" si="11"/>
        <v>0</v>
      </c>
      <c r="M36" s="226">
        <f t="shared" si="11"/>
        <v>0</v>
      </c>
      <c r="N36" s="226">
        <f t="shared" si="11"/>
        <v>0</v>
      </c>
      <c r="O36" s="226">
        <f t="shared" si="11"/>
        <v>0</v>
      </c>
      <c r="P36" s="226">
        <f t="shared" si="11"/>
        <v>0</v>
      </c>
      <c r="Q36" s="226">
        <f t="shared" si="11"/>
        <v>0</v>
      </c>
      <c r="R36" s="226">
        <f t="shared" si="11"/>
        <v>0</v>
      </c>
      <c r="S36" s="226">
        <f t="shared" si="11"/>
        <v>0</v>
      </c>
      <c r="T36" s="226">
        <f t="shared" si="11"/>
        <v>0</v>
      </c>
      <c r="U36" s="226">
        <f t="shared" si="11"/>
        <v>0</v>
      </c>
      <c r="V36" s="226">
        <f t="shared" si="11"/>
        <v>0</v>
      </c>
      <c r="W36" s="226">
        <f t="shared" si="11"/>
        <v>0</v>
      </c>
      <c r="X36" s="226">
        <f t="shared" si="11"/>
        <v>0</v>
      </c>
      <c r="Y36" s="226">
        <f t="shared" si="11"/>
        <v>0</v>
      </c>
      <c r="Z36" s="226">
        <f t="shared" si="11"/>
        <v>0</v>
      </c>
      <c r="AA36" s="226">
        <f t="shared" si="11"/>
        <v>0</v>
      </c>
    </row>
    <row r="37" spans="2:57" x14ac:dyDescent="0.15">
      <c r="B37" s="215">
        <f t="shared" ref="B37:B46" si="12">B36+1</f>
        <v>14</v>
      </c>
      <c r="C37" s="222" t="s">
        <v>402</v>
      </c>
      <c r="D37" s="222"/>
      <c r="E37" s="227">
        <v>3</v>
      </c>
      <c r="F37" s="228"/>
      <c r="G37" s="225"/>
      <c r="H37" s="226">
        <f t="shared" ref="H37:AA37" si="13">H15</f>
        <v>0</v>
      </c>
      <c r="I37" s="226">
        <f t="shared" si="13"/>
        <v>0</v>
      </c>
      <c r="J37" s="226">
        <f t="shared" si="13"/>
        <v>0</v>
      </c>
      <c r="K37" s="226">
        <f t="shared" si="13"/>
        <v>0</v>
      </c>
      <c r="L37" s="226">
        <f t="shared" si="13"/>
        <v>0</v>
      </c>
      <c r="M37" s="226">
        <f t="shared" si="13"/>
        <v>0</v>
      </c>
      <c r="N37" s="226">
        <f t="shared" si="13"/>
        <v>0</v>
      </c>
      <c r="O37" s="226">
        <f t="shared" si="13"/>
        <v>0</v>
      </c>
      <c r="P37" s="226">
        <f t="shared" si="13"/>
        <v>0</v>
      </c>
      <c r="Q37" s="226">
        <f t="shared" si="13"/>
        <v>0</v>
      </c>
      <c r="R37" s="226">
        <f t="shared" si="13"/>
        <v>0</v>
      </c>
      <c r="S37" s="226">
        <f t="shared" si="13"/>
        <v>0</v>
      </c>
      <c r="T37" s="226">
        <f t="shared" si="13"/>
        <v>0</v>
      </c>
      <c r="U37" s="226">
        <f t="shared" si="13"/>
        <v>0</v>
      </c>
      <c r="V37" s="226">
        <f t="shared" si="13"/>
        <v>0</v>
      </c>
      <c r="W37" s="226">
        <f t="shared" si="13"/>
        <v>0</v>
      </c>
      <c r="X37" s="226">
        <f t="shared" si="13"/>
        <v>0</v>
      </c>
      <c r="Y37" s="226">
        <f t="shared" si="13"/>
        <v>0</v>
      </c>
      <c r="Z37" s="226">
        <f t="shared" si="13"/>
        <v>0</v>
      </c>
      <c r="AA37" s="226">
        <f t="shared" si="13"/>
        <v>0</v>
      </c>
    </row>
    <row r="38" spans="2:57" x14ac:dyDescent="0.15">
      <c r="B38" s="215">
        <f t="shared" si="12"/>
        <v>15</v>
      </c>
      <c r="C38" s="222" t="s">
        <v>403</v>
      </c>
      <c r="D38" s="222"/>
      <c r="E38" s="223" t="s">
        <v>3</v>
      </c>
      <c r="F38" s="224"/>
      <c r="G38" s="229"/>
      <c r="H38" s="230">
        <f>H36/30</f>
        <v>0</v>
      </c>
      <c r="I38" s="230">
        <f t="shared" ref="I38:AA38" si="14">I36/30</f>
        <v>0</v>
      </c>
      <c r="J38" s="230">
        <f t="shared" si="14"/>
        <v>0</v>
      </c>
      <c r="K38" s="230">
        <f t="shared" si="14"/>
        <v>0</v>
      </c>
      <c r="L38" s="230">
        <f t="shared" si="14"/>
        <v>0</v>
      </c>
      <c r="M38" s="230">
        <f t="shared" si="14"/>
        <v>0</v>
      </c>
      <c r="N38" s="230">
        <f t="shared" si="14"/>
        <v>0</v>
      </c>
      <c r="O38" s="230">
        <f t="shared" si="14"/>
        <v>0</v>
      </c>
      <c r="P38" s="230">
        <f t="shared" si="14"/>
        <v>0</v>
      </c>
      <c r="Q38" s="230">
        <f t="shared" si="14"/>
        <v>0</v>
      </c>
      <c r="R38" s="230">
        <f t="shared" si="14"/>
        <v>0</v>
      </c>
      <c r="S38" s="230">
        <f t="shared" si="14"/>
        <v>0</v>
      </c>
      <c r="T38" s="230">
        <f t="shared" si="14"/>
        <v>0</v>
      </c>
      <c r="U38" s="230">
        <f t="shared" si="14"/>
        <v>0</v>
      </c>
      <c r="V38" s="230">
        <f t="shared" si="14"/>
        <v>0</v>
      </c>
      <c r="W38" s="230">
        <f t="shared" si="14"/>
        <v>0</v>
      </c>
      <c r="X38" s="230">
        <f t="shared" si="14"/>
        <v>0</v>
      </c>
      <c r="Y38" s="230">
        <f t="shared" si="14"/>
        <v>0</v>
      </c>
      <c r="Z38" s="230">
        <f t="shared" si="14"/>
        <v>0</v>
      </c>
      <c r="AA38" s="230">
        <f t="shared" si="14"/>
        <v>0</v>
      </c>
    </row>
    <row r="39" spans="2:57" x14ac:dyDescent="0.15">
      <c r="B39" s="215">
        <f t="shared" si="12"/>
        <v>16</v>
      </c>
      <c r="C39" s="222" t="s">
        <v>404</v>
      </c>
      <c r="D39" s="222"/>
      <c r="E39" s="223" t="s">
        <v>3</v>
      </c>
      <c r="F39" s="224"/>
      <c r="G39" s="229"/>
      <c r="H39" s="230">
        <f>IFERROR(H37/H35,0)</f>
        <v>0</v>
      </c>
      <c r="I39" s="230">
        <f t="shared" ref="I39:AA39" si="15">IFERROR(I37/I35,0)</f>
        <v>0</v>
      </c>
      <c r="J39" s="230">
        <f t="shared" si="15"/>
        <v>0</v>
      </c>
      <c r="K39" s="230">
        <f t="shared" si="15"/>
        <v>0</v>
      </c>
      <c r="L39" s="230">
        <f t="shared" si="15"/>
        <v>0</v>
      </c>
      <c r="M39" s="230">
        <f t="shared" si="15"/>
        <v>0</v>
      </c>
      <c r="N39" s="230">
        <f t="shared" si="15"/>
        <v>0</v>
      </c>
      <c r="O39" s="230">
        <f t="shared" si="15"/>
        <v>0</v>
      </c>
      <c r="P39" s="230">
        <f t="shared" si="15"/>
        <v>0</v>
      </c>
      <c r="Q39" s="230">
        <f t="shared" si="15"/>
        <v>0</v>
      </c>
      <c r="R39" s="230">
        <f t="shared" si="15"/>
        <v>0</v>
      </c>
      <c r="S39" s="230">
        <f t="shared" si="15"/>
        <v>0</v>
      </c>
      <c r="T39" s="230">
        <f t="shared" si="15"/>
        <v>0</v>
      </c>
      <c r="U39" s="230">
        <f t="shared" si="15"/>
        <v>0</v>
      </c>
      <c r="V39" s="230">
        <f t="shared" si="15"/>
        <v>0</v>
      </c>
      <c r="W39" s="230">
        <f t="shared" si="15"/>
        <v>0</v>
      </c>
      <c r="X39" s="230">
        <f t="shared" si="15"/>
        <v>0</v>
      </c>
      <c r="Y39" s="230">
        <f t="shared" si="15"/>
        <v>0</v>
      </c>
      <c r="Z39" s="230">
        <f t="shared" si="15"/>
        <v>0</v>
      </c>
      <c r="AA39" s="230">
        <f t="shared" si="15"/>
        <v>0</v>
      </c>
    </row>
    <row r="40" spans="2:57" x14ac:dyDescent="0.15">
      <c r="B40" s="215">
        <f t="shared" si="12"/>
        <v>17</v>
      </c>
      <c r="C40" s="222" t="s">
        <v>405</v>
      </c>
      <c r="D40" s="222"/>
      <c r="E40" s="223" t="s">
        <v>3</v>
      </c>
      <c r="F40" s="224"/>
      <c r="G40" s="229"/>
      <c r="H40" s="230">
        <f>H38*H39</f>
        <v>0</v>
      </c>
      <c r="I40" s="230">
        <f t="shared" ref="I40:AA40" si="16">I38*I39</f>
        <v>0</v>
      </c>
      <c r="J40" s="230">
        <f t="shared" si="16"/>
        <v>0</v>
      </c>
      <c r="K40" s="230">
        <f t="shared" si="16"/>
        <v>0</v>
      </c>
      <c r="L40" s="230">
        <f t="shared" si="16"/>
        <v>0</v>
      </c>
      <c r="M40" s="230">
        <f t="shared" si="16"/>
        <v>0</v>
      </c>
      <c r="N40" s="230">
        <f t="shared" si="16"/>
        <v>0</v>
      </c>
      <c r="O40" s="230">
        <f t="shared" si="16"/>
        <v>0</v>
      </c>
      <c r="P40" s="230">
        <f t="shared" si="16"/>
        <v>0</v>
      </c>
      <c r="Q40" s="230">
        <f t="shared" si="16"/>
        <v>0</v>
      </c>
      <c r="R40" s="230">
        <f t="shared" si="16"/>
        <v>0</v>
      </c>
      <c r="S40" s="230">
        <f t="shared" si="16"/>
        <v>0</v>
      </c>
      <c r="T40" s="230">
        <f t="shared" si="16"/>
        <v>0</v>
      </c>
      <c r="U40" s="230">
        <f t="shared" si="16"/>
        <v>0</v>
      </c>
      <c r="V40" s="230">
        <f t="shared" si="16"/>
        <v>0</v>
      </c>
      <c r="W40" s="230">
        <f t="shared" si="16"/>
        <v>0</v>
      </c>
      <c r="X40" s="230">
        <f t="shared" si="16"/>
        <v>0</v>
      </c>
      <c r="Y40" s="230">
        <f t="shared" si="16"/>
        <v>0</v>
      </c>
      <c r="Z40" s="230">
        <f t="shared" si="16"/>
        <v>0</v>
      </c>
      <c r="AA40" s="230">
        <f t="shared" si="16"/>
        <v>0</v>
      </c>
    </row>
    <row r="41" spans="2:57" x14ac:dyDescent="0.15">
      <c r="B41" s="215">
        <f t="shared" si="12"/>
        <v>18</v>
      </c>
      <c r="C41" s="222" t="s">
        <v>1008</v>
      </c>
      <c r="D41" s="222"/>
      <c r="E41" s="223" t="s">
        <v>709</v>
      </c>
      <c r="F41" s="224"/>
      <c r="G41" s="231">
        <f t="shared" ref="G41:G46" si="17">ROUND(SUM(H41:BE41),2)</f>
        <v>0</v>
      </c>
      <c r="H41" s="232">
        <f>H26/12</f>
        <v>0</v>
      </c>
      <c r="I41" s="232">
        <f t="shared" ref="I41:AA41" si="18">I26/12</f>
        <v>0</v>
      </c>
      <c r="J41" s="232">
        <f t="shared" si="18"/>
        <v>0</v>
      </c>
      <c r="K41" s="232">
        <f t="shared" si="18"/>
        <v>0</v>
      </c>
      <c r="L41" s="232">
        <f t="shared" si="18"/>
        <v>0</v>
      </c>
      <c r="M41" s="232">
        <f t="shared" si="18"/>
        <v>0</v>
      </c>
      <c r="N41" s="232">
        <f t="shared" si="18"/>
        <v>0</v>
      </c>
      <c r="O41" s="232">
        <f t="shared" si="18"/>
        <v>0</v>
      </c>
      <c r="P41" s="232">
        <f t="shared" si="18"/>
        <v>0</v>
      </c>
      <c r="Q41" s="232">
        <f t="shared" si="18"/>
        <v>0</v>
      </c>
      <c r="R41" s="232">
        <f t="shared" si="18"/>
        <v>0</v>
      </c>
      <c r="S41" s="232">
        <f t="shared" si="18"/>
        <v>0</v>
      </c>
      <c r="T41" s="232">
        <f t="shared" si="18"/>
        <v>0</v>
      </c>
      <c r="U41" s="232">
        <f t="shared" si="18"/>
        <v>0</v>
      </c>
      <c r="V41" s="232">
        <f t="shared" si="18"/>
        <v>0</v>
      </c>
      <c r="W41" s="232">
        <f t="shared" si="18"/>
        <v>0</v>
      </c>
      <c r="X41" s="232">
        <f t="shared" si="18"/>
        <v>0</v>
      </c>
      <c r="Y41" s="232">
        <f t="shared" si="18"/>
        <v>0</v>
      </c>
      <c r="Z41" s="232">
        <f t="shared" si="18"/>
        <v>0</v>
      </c>
      <c r="AA41" s="232">
        <f t="shared" si="18"/>
        <v>0</v>
      </c>
    </row>
    <row r="42" spans="2:57" x14ac:dyDescent="0.15">
      <c r="B42" s="215">
        <f t="shared" si="12"/>
        <v>19</v>
      </c>
      <c r="C42" s="222" t="s">
        <v>1002</v>
      </c>
      <c r="D42" s="222"/>
      <c r="E42" s="223" t="s">
        <v>709</v>
      </c>
      <c r="F42" s="224"/>
      <c r="G42" s="231">
        <f t="shared" si="17"/>
        <v>0</v>
      </c>
      <c r="H42" s="232">
        <f>H22*H40</f>
        <v>0</v>
      </c>
      <c r="I42" s="232">
        <f t="shared" ref="I42:AA42" si="19">I22*I40</f>
        <v>0</v>
      </c>
      <c r="J42" s="232">
        <f t="shared" si="19"/>
        <v>0</v>
      </c>
      <c r="K42" s="232">
        <f t="shared" si="19"/>
        <v>0</v>
      </c>
      <c r="L42" s="232">
        <f t="shared" si="19"/>
        <v>0</v>
      </c>
      <c r="M42" s="232">
        <f t="shared" si="19"/>
        <v>0</v>
      </c>
      <c r="N42" s="232">
        <f t="shared" si="19"/>
        <v>0</v>
      </c>
      <c r="O42" s="232">
        <f t="shared" si="19"/>
        <v>0</v>
      </c>
      <c r="P42" s="232">
        <f t="shared" si="19"/>
        <v>0</v>
      </c>
      <c r="Q42" s="232">
        <f t="shared" si="19"/>
        <v>0</v>
      </c>
      <c r="R42" s="232">
        <f t="shared" si="19"/>
        <v>0</v>
      </c>
      <c r="S42" s="232">
        <f t="shared" si="19"/>
        <v>0</v>
      </c>
      <c r="T42" s="232">
        <f t="shared" si="19"/>
        <v>0</v>
      </c>
      <c r="U42" s="232">
        <f t="shared" si="19"/>
        <v>0</v>
      </c>
      <c r="V42" s="232">
        <f t="shared" si="19"/>
        <v>0</v>
      </c>
      <c r="W42" s="232">
        <f t="shared" si="19"/>
        <v>0</v>
      </c>
      <c r="X42" s="232">
        <f t="shared" si="19"/>
        <v>0</v>
      </c>
      <c r="Y42" s="232">
        <f t="shared" si="19"/>
        <v>0</v>
      </c>
      <c r="Z42" s="232">
        <f t="shared" si="19"/>
        <v>0</v>
      </c>
      <c r="AA42" s="232">
        <f t="shared" si="19"/>
        <v>0</v>
      </c>
    </row>
    <row r="43" spans="2:57" x14ac:dyDescent="0.15">
      <c r="B43" s="215">
        <f t="shared" si="12"/>
        <v>20</v>
      </c>
      <c r="C43" s="222" t="s">
        <v>1003</v>
      </c>
      <c r="D43" s="222"/>
      <c r="E43" s="223" t="s">
        <v>709</v>
      </c>
      <c r="F43" s="224"/>
      <c r="G43" s="231">
        <f t="shared" si="17"/>
        <v>0</v>
      </c>
      <c r="H43" s="232">
        <f>H24/12</f>
        <v>0</v>
      </c>
      <c r="I43" s="232">
        <f t="shared" ref="I43:AA43" si="20">I24/12</f>
        <v>0</v>
      </c>
      <c r="J43" s="232">
        <f t="shared" si="20"/>
        <v>0</v>
      </c>
      <c r="K43" s="232">
        <f t="shared" si="20"/>
        <v>0</v>
      </c>
      <c r="L43" s="232">
        <f t="shared" si="20"/>
        <v>0</v>
      </c>
      <c r="M43" s="232">
        <f t="shared" si="20"/>
        <v>0</v>
      </c>
      <c r="N43" s="232">
        <f t="shared" si="20"/>
        <v>0</v>
      </c>
      <c r="O43" s="232">
        <f t="shared" si="20"/>
        <v>0</v>
      </c>
      <c r="P43" s="232">
        <f t="shared" si="20"/>
        <v>0</v>
      </c>
      <c r="Q43" s="232">
        <f t="shared" si="20"/>
        <v>0</v>
      </c>
      <c r="R43" s="232">
        <f t="shared" si="20"/>
        <v>0</v>
      </c>
      <c r="S43" s="232">
        <f t="shared" si="20"/>
        <v>0</v>
      </c>
      <c r="T43" s="232">
        <f t="shared" si="20"/>
        <v>0</v>
      </c>
      <c r="U43" s="232">
        <f t="shared" si="20"/>
        <v>0</v>
      </c>
      <c r="V43" s="232">
        <f t="shared" si="20"/>
        <v>0</v>
      </c>
      <c r="W43" s="232">
        <f t="shared" si="20"/>
        <v>0</v>
      </c>
      <c r="X43" s="232">
        <f t="shared" si="20"/>
        <v>0</v>
      </c>
      <c r="Y43" s="232">
        <f t="shared" si="20"/>
        <v>0</v>
      </c>
      <c r="Z43" s="232">
        <f t="shared" si="20"/>
        <v>0</v>
      </c>
      <c r="AA43" s="232">
        <f t="shared" si="20"/>
        <v>0</v>
      </c>
    </row>
    <row r="44" spans="2:57" x14ac:dyDescent="0.15">
      <c r="B44" s="215">
        <f t="shared" si="12"/>
        <v>21</v>
      </c>
      <c r="C44" s="222" t="s">
        <v>1004</v>
      </c>
      <c r="D44" s="222"/>
      <c r="E44" s="223" t="s">
        <v>703</v>
      </c>
      <c r="F44" s="224"/>
      <c r="G44" s="231">
        <f t="shared" si="17"/>
        <v>0</v>
      </c>
      <c r="H44" s="232">
        <f>IF(H19&gt;H21,H19,H21)</f>
        <v>0</v>
      </c>
      <c r="I44" s="232">
        <f t="shared" ref="I44:AA44" si="21">IF(I19&gt;I21,I19,I21)</f>
        <v>0</v>
      </c>
      <c r="J44" s="232">
        <f t="shared" si="21"/>
        <v>0</v>
      </c>
      <c r="K44" s="232">
        <f t="shared" si="21"/>
        <v>0</v>
      </c>
      <c r="L44" s="232">
        <f t="shared" si="21"/>
        <v>0</v>
      </c>
      <c r="M44" s="232">
        <f t="shared" si="21"/>
        <v>0</v>
      </c>
      <c r="N44" s="232">
        <f t="shared" si="21"/>
        <v>0</v>
      </c>
      <c r="O44" s="232">
        <f t="shared" si="21"/>
        <v>0</v>
      </c>
      <c r="P44" s="232">
        <f t="shared" si="21"/>
        <v>0</v>
      </c>
      <c r="Q44" s="232">
        <f t="shared" si="21"/>
        <v>0</v>
      </c>
      <c r="R44" s="232">
        <f t="shared" si="21"/>
        <v>0</v>
      </c>
      <c r="S44" s="232">
        <f t="shared" si="21"/>
        <v>0</v>
      </c>
      <c r="T44" s="232">
        <f t="shared" si="21"/>
        <v>0</v>
      </c>
      <c r="U44" s="232">
        <f t="shared" si="21"/>
        <v>0</v>
      </c>
      <c r="V44" s="232">
        <f t="shared" si="21"/>
        <v>0</v>
      </c>
      <c r="W44" s="232">
        <f t="shared" si="21"/>
        <v>0</v>
      </c>
      <c r="X44" s="232">
        <f t="shared" si="21"/>
        <v>0</v>
      </c>
      <c r="Y44" s="232">
        <f t="shared" si="21"/>
        <v>0</v>
      </c>
      <c r="Z44" s="232">
        <f t="shared" si="21"/>
        <v>0</v>
      </c>
      <c r="AA44" s="232">
        <f t="shared" si="21"/>
        <v>0</v>
      </c>
      <c r="AB44" s="381"/>
      <c r="AC44" s="382"/>
      <c r="AD44" s="382"/>
      <c r="AE44" s="382"/>
      <c r="AF44" s="382"/>
      <c r="AG44" s="382"/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</row>
    <row r="45" spans="2:57" x14ac:dyDescent="0.15">
      <c r="B45" s="215">
        <f t="shared" si="12"/>
        <v>22</v>
      </c>
      <c r="C45" s="222" t="s">
        <v>1006</v>
      </c>
      <c r="D45" s="222"/>
      <c r="E45" s="223" t="s">
        <v>703</v>
      </c>
      <c r="F45" s="224"/>
      <c r="G45" s="231">
        <f t="shared" si="17"/>
        <v>0</v>
      </c>
      <c r="H45" s="232">
        <f>H19</f>
        <v>0</v>
      </c>
      <c r="I45" s="232">
        <f t="shared" ref="I45:AA45" si="22">I19</f>
        <v>0</v>
      </c>
      <c r="J45" s="232">
        <f t="shared" si="22"/>
        <v>0</v>
      </c>
      <c r="K45" s="232">
        <f t="shared" si="22"/>
        <v>0</v>
      </c>
      <c r="L45" s="232">
        <f t="shared" si="22"/>
        <v>0</v>
      </c>
      <c r="M45" s="232">
        <f t="shared" si="22"/>
        <v>0</v>
      </c>
      <c r="N45" s="232">
        <f t="shared" si="22"/>
        <v>0</v>
      </c>
      <c r="O45" s="232">
        <f t="shared" si="22"/>
        <v>0</v>
      </c>
      <c r="P45" s="232">
        <f t="shared" si="22"/>
        <v>0</v>
      </c>
      <c r="Q45" s="232">
        <f t="shared" si="22"/>
        <v>0</v>
      </c>
      <c r="R45" s="232">
        <f t="shared" si="22"/>
        <v>0</v>
      </c>
      <c r="S45" s="232">
        <f t="shared" si="22"/>
        <v>0</v>
      </c>
      <c r="T45" s="232">
        <f t="shared" si="22"/>
        <v>0</v>
      </c>
      <c r="U45" s="232">
        <f t="shared" si="22"/>
        <v>0</v>
      </c>
      <c r="V45" s="232">
        <f t="shared" si="22"/>
        <v>0</v>
      </c>
      <c r="W45" s="232">
        <f t="shared" si="22"/>
        <v>0</v>
      </c>
      <c r="X45" s="232">
        <f t="shared" si="22"/>
        <v>0</v>
      </c>
      <c r="Y45" s="232">
        <f t="shared" si="22"/>
        <v>0</v>
      </c>
      <c r="Z45" s="232">
        <f t="shared" si="22"/>
        <v>0</v>
      </c>
      <c r="AA45" s="232">
        <f t="shared" si="22"/>
        <v>0</v>
      </c>
      <c r="AB45" s="381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</row>
    <row r="46" spans="2:57" x14ac:dyDescent="0.15">
      <c r="B46" s="215">
        <f t="shared" si="12"/>
        <v>23</v>
      </c>
      <c r="C46" s="222" t="s">
        <v>1007</v>
      </c>
      <c r="D46" s="222"/>
      <c r="E46" s="223" t="s">
        <v>703</v>
      </c>
      <c r="F46" s="224"/>
      <c r="G46" s="231">
        <f t="shared" si="17"/>
        <v>0</v>
      </c>
      <c r="H46" s="232">
        <f>H21</f>
        <v>0</v>
      </c>
      <c r="I46" s="232">
        <f t="shared" ref="I46:AA46" si="23">I21</f>
        <v>0</v>
      </c>
      <c r="J46" s="232">
        <f t="shared" si="23"/>
        <v>0</v>
      </c>
      <c r="K46" s="232">
        <f t="shared" si="23"/>
        <v>0</v>
      </c>
      <c r="L46" s="232">
        <f t="shared" si="23"/>
        <v>0</v>
      </c>
      <c r="M46" s="232">
        <f t="shared" si="23"/>
        <v>0</v>
      </c>
      <c r="N46" s="232">
        <f t="shared" si="23"/>
        <v>0</v>
      </c>
      <c r="O46" s="232">
        <f t="shared" si="23"/>
        <v>0</v>
      </c>
      <c r="P46" s="232">
        <f t="shared" si="23"/>
        <v>0</v>
      </c>
      <c r="Q46" s="232">
        <f t="shared" si="23"/>
        <v>0</v>
      </c>
      <c r="R46" s="232">
        <f t="shared" si="23"/>
        <v>0</v>
      </c>
      <c r="S46" s="232">
        <f t="shared" si="23"/>
        <v>0</v>
      </c>
      <c r="T46" s="232">
        <f t="shared" si="23"/>
        <v>0</v>
      </c>
      <c r="U46" s="232">
        <f t="shared" si="23"/>
        <v>0</v>
      </c>
      <c r="V46" s="232">
        <f t="shared" si="23"/>
        <v>0</v>
      </c>
      <c r="W46" s="232">
        <f t="shared" si="23"/>
        <v>0</v>
      </c>
      <c r="X46" s="232">
        <f t="shared" si="23"/>
        <v>0</v>
      </c>
      <c r="Y46" s="232">
        <f t="shared" si="23"/>
        <v>0</v>
      </c>
      <c r="Z46" s="232">
        <f t="shared" si="23"/>
        <v>0</v>
      </c>
      <c r="AA46" s="232">
        <f t="shared" si="23"/>
        <v>0</v>
      </c>
      <c r="AB46" s="381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</row>
  </sheetData>
  <sheetProtection algorithmName="SHA-512" hashValue="yyJ8TEzhYI4iXesKQMG/eZemrzeqY9MgIdi2z/gO1Fk7frozlpbp7vNlWb6vUEPi+MPwQuFV2CVaRu6vAFotZg==" saltValue="ivTjHeOzcav5inkopSaidg==" spinCount="100000" sheet="1" objects="1" scenarios="1"/>
  <mergeCells count="14">
    <mergeCell ref="B3:F3"/>
    <mergeCell ref="B10:B12"/>
    <mergeCell ref="B13:B15"/>
    <mergeCell ref="B17:F17"/>
    <mergeCell ref="B2:D2"/>
    <mergeCell ref="E2:G2"/>
    <mergeCell ref="B33:F33"/>
    <mergeCell ref="B4:F4"/>
    <mergeCell ref="F19:F20"/>
    <mergeCell ref="F22:F23"/>
    <mergeCell ref="F24:F25"/>
    <mergeCell ref="E29:F29"/>
    <mergeCell ref="E30:F30"/>
    <mergeCell ref="C27:D27"/>
  </mergeCells>
  <conditionalFormatting sqref="G29:G30 H36:AA37">
    <cfRule type="cellIs" dxfId="19" priority="6" operator="lessThan">
      <formula>0</formula>
    </cfRule>
  </conditionalFormatting>
  <conditionalFormatting sqref="H10:AA10">
    <cfRule type="cellIs" dxfId="18" priority="9" operator="greaterThan">
      <formula>24</formula>
    </cfRule>
    <cfRule type="cellIs" dxfId="17" priority="10" operator="lessThan">
      <formula>0</formula>
    </cfRule>
  </conditionalFormatting>
  <conditionalFormatting sqref="H35:AA37">
    <cfRule type="cellIs" dxfId="16" priority="1" operator="greaterThan">
      <formula>24</formula>
    </cfRule>
    <cfRule type="cellIs" dxfId="15" priority="2" operator="lessThan">
      <formula>0</formula>
    </cfRule>
  </conditionalFormatting>
  <conditionalFormatting sqref="H36:AA36">
    <cfRule type="cellIs" dxfId="14" priority="4" operator="greaterThan">
      <formula>22</formula>
    </cfRule>
  </conditionalFormatting>
  <conditionalFormatting sqref="H37:AA37">
    <cfRule type="cellIs" dxfId="13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headerFooter>
    <oddHeader>&amp;C&amp;"Arial"&amp;8&amp;K000000 INTERNAL&amp;1#_x000D_</oddHeader>
  </headerFooter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23">
    <tabColor theme="1"/>
  </sheetPr>
  <dimension ref="B2:P31"/>
  <sheetViews>
    <sheetView showGridLines="0" workbookViewId="0">
      <pane xSplit="4" ySplit="3" topLeftCell="E22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baseColWidth="10" defaultColWidth="9.1640625" defaultRowHeight="15" customHeight="1" x14ac:dyDescent="0.2"/>
  <cols>
    <col min="1" max="2" width="3.6640625" style="362" customWidth="1"/>
    <col min="3" max="3" width="35.5" style="362" customWidth="1"/>
    <col min="4" max="4" width="9.6640625" style="362" customWidth="1"/>
    <col min="5" max="16" width="12.33203125" style="362" customWidth="1"/>
    <col min="17" max="17" width="17" style="362" bestFit="1" customWidth="1"/>
    <col min="18" max="16384" width="9.1640625" style="362"/>
  </cols>
  <sheetData>
    <row r="2" spans="2:16" ht="15" customHeight="1" x14ac:dyDescent="0.2">
      <c r="B2" s="1207" t="s">
        <v>780</v>
      </c>
      <c r="C2" s="1207"/>
      <c r="D2" s="1207"/>
      <c r="E2" s="1267" t="s">
        <v>655</v>
      </c>
      <c r="F2" s="1268"/>
      <c r="G2" s="1268"/>
      <c r="H2" s="1268"/>
      <c r="I2" s="1268"/>
      <c r="J2" s="1268"/>
      <c r="K2" s="1268"/>
      <c r="L2" s="1268"/>
      <c r="M2" s="1268"/>
      <c r="N2" s="1268"/>
      <c r="O2" s="1268"/>
      <c r="P2" s="1269"/>
    </row>
    <row r="3" spans="2:16" ht="15" customHeight="1" x14ac:dyDescent="0.2">
      <c r="B3" s="1207"/>
      <c r="C3" s="1207"/>
      <c r="D3" s="1207"/>
      <c r="E3" s="294" t="s">
        <v>656</v>
      </c>
      <c r="F3" s="294" t="s">
        <v>657</v>
      </c>
      <c r="G3" s="294" t="s">
        <v>658</v>
      </c>
      <c r="H3" s="294" t="s">
        <v>659</v>
      </c>
      <c r="I3" s="294" t="s">
        <v>660</v>
      </c>
      <c r="J3" s="294" t="s">
        <v>661</v>
      </c>
      <c r="K3" s="294" t="s">
        <v>662</v>
      </c>
      <c r="L3" s="294" t="s">
        <v>663</v>
      </c>
      <c r="M3" s="294" t="s">
        <v>664</v>
      </c>
      <c r="N3" s="294" t="s">
        <v>665</v>
      </c>
      <c r="O3" s="294" t="s">
        <v>666</v>
      </c>
      <c r="P3" s="294" t="s">
        <v>667</v>
      </c>
    </row>
    <row r="4" spans="2:16" ht="15" customHeight="1" x14ac:dyDescent="0.2">
      <c r="B4" s="1270">
        <v>1</v>
      </c>
      <c r="C4" s="1272" t="s">
        <v>1053</v>
      </c>
      <c r="D4" s="293" t="s">
        <v>7</v>
      </c>
      <c r="E4" s="275" t="str">
        <f>IF(ISBLANK(Físico!E4),"","X")</f>
        <v/>
      </c>
      <c r="F4" s="275" t="str">
        <f>IF(ISBLANK(Físico!F4),"","X")</f>
        <v/>
      </c>
      <c r="G4" s="275" t="str">
        <f>IF(ISBLANK(Físico!G4),"","X")</f>
        <v/>
      </c>
      <c r="H4" s="275" t="str">
        <f>IF(ISBLANK(Físico!H4),"","X")</f>
        <v/>
      </c>
      <c r="I4" s="275" t="str">
        <f>IF(ISBLANK(Físico!I4),"","X")</f>
        <v/>
      </c>
      <c r="J4" s="275" t="str">
        <f>IF(ISBLANK(Físico!J4),"","X")</f>
        <v/>
      </c>
      <c r="K4" s="275" t="str">
        <f>IF(ISBLANK(Físico!K4),"","X")</f>
        <v/>
      </c>
      <c r="L4" s="275" t="str">
        <f>IF(ISBLANK(Físico!L4),"","X")</f>
        <v/>
      </c>
      <c r="M4" s="275" t="str">
        <f>IF(ISBLANK(Físico!M4),"","X")</f>
        <v/>
      </c>
      <c r="N4" s="275" t="str">
        <f>IF(ISBLANK(Físico!N4),"","X")</f>
        <v/>
      </c>
      <c r="O4" s="275" t="str">
        <f>IF(ISBLANK(Físico!O4),"","X")</f>
        <v/>
      </c>
      <c r="P4" s="275" t="str">
        <f>IF(ISBLANK(Físico!P4),"","X")</f>
        <v/>
      </c>
    </row>
    <row r="5" spans="2:16" ht="15" customHeight="1" x14ac:dyDescent="0.2">
      <c r="B5" s="1271"/>
      <c r="C5" s="1273"/>
      <c r="D5" s="293" t="s">
        <v>668</v>
      </c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</row>
    <row r="6" spans="2:16" ht="15" customHeight="1" x14ac:dyDescent="0.2">
      <c r="B6" s="1263">
        <f>B4+1</f>
        <v>2</v>
      </c>
      <c r="C6" s="1265" t="s">
        <v>882</v>
      </c>
      <c r="D6" s="295" t="s">
        <v>7</v>
      </c>
      <c r="E6" s="275" t="str">
        <f>IF(ISBLANK(Físico!E6),"","X")</f>
        <v/>
      </c>
      <c r="F6" s="275" t="str">
        <f>IF(ISBLANK(Físico!F6),"","X")</f>
        <v/>
      </c>
      <c r="G6" s="275" t="str">
        <f>IF(ISBLANK(Físico!G6),"","X")</f>
        <v/>
      </c>
      <c r="H6" s="275" t="str">
        <f>IF(ISBLANK(Físico!H6),"","X")</f>
        <v/>
      </c>
      <c r="I6" s="275" t="str">
        <f>IF(ISBLANK(Físico!I6),"","X")</f>
        <v/>
      </c>
      <c r="J6" s="275" t="str">
        <f>IF(ISBLANK(Físico!J6),"","X")</f>
        <v/>
      </c>
      <c r="K6" s="275" t="str">
        <f>IF(ISBLANK(Físico!K6),"","X")</f>
        <v/>
      </c>
      <c r="L6" s="275" t="str">
        <f>IF(ISBLANK(Físico!L6),"","X")</f>
        <v/>
      </c>
      <c r="M6" s="275" t="str">
        <f>IF(ISBLANK(Físico!M6),"","X")</f>
        <v/>
      </c>
      <c r="N6" s="275" t="str">
        <f>IF(ISBLANK(Físico!N6),"","X")</f>
        <v/>
      </c>
      <c r="O6" s="275" t="str">
        <f>IF(ISBLANK(Físico!O6),"","X")</f>
        <v/>
      </c>
      <c r="P6" s="275" t="str">
        <f>IF(ISBLANK(Físico!P6),"","X")</f>
        <v/>
      </c>
    </row>
    <row r="7" spans="2:16" ht="15" customHeight="1" x14ac:dyDescent="0.2">
      <c r="B7" s="1264"/>
      <c r="C7" s="1266"/>
      <c r="D7" s="295" t="s">
        <v>668</v>
      </c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</row>
    <row r="8" spans="2:16" ht="15" customHeight="1" x14ac:dyDescent="0.2">
      <c r="B8" s="1270">
        <f>B6+1</f>
        <v>3</v>
      </c>
      <c r="C8" s="1272" t="s">
        <v>889</v>
      </c>
      <c r="D8" s="293" t="s">
        <v>7</v>
      </c>
      <c r="E8" s="275" t="str">
        <f>IF(ISBLANK(Físico!E8),"","X")</f>
        <v/>
      </c>
      <c r="F8" s="275" t="str">
        <f>IF(ISBLANK(Físico!F8),"","X")</f>
        <v/>
      </c>
      <c r="G8" s="275" t="str">
        <f>IF(ISBLANK(Físico!G8),"","X")</f>
        <v/>
      </c>
      <c r="H8" s="275" t="str">
        <f>IF(ISBLANK(Físico!H8),"","X")</f>
        <v/>
      </c>
      <c r="I8" s="275" t="str">
        <f>IF(ISBLANK(Físico!I8),"","X")</f>
        <v/>
      </c>
      <c r="J8" s="275" t="str">
        <f>IF(ISBLANK(Físico!J8),"","X")</f>
        <v/>
      </c>
      <c r="K8" s="275" t="str">
        <f>IF(ISBLANK(Físico!K8),"","X")</f>
        <v/>
      </c>
      <c r="L8" s="275" t="str">
        <f>IF(ISBLANK(Físico!L8),"","X")</f>
        <v/>
      </c>
      <c r="M8" s="275" t="str">
        <f>IF(ISBLANK(Físico!M8),"","X")</f>
        <v/>
      </c>
      <c r="N8" s="275" t="str">
        <f>IF(ISBLANK(Físico!N8),"","X")</f>
        <v/>
      </c>
      <c r="O8" s="275" t="str">
        <f>IF(ISBLANK(Físico!O8),"","X")</f>
        <v/>
      </c>
      <c r="P8" s="275" t="str">
        <f>IF(ISBLANK(Físico!P8),"","X")</f>
        <v/>
      </c>
    </row>
    <row r="9" spans="2:16" ht="15" customHeight="1" x14ac:dyDescent="0.2">
      <c r="B9" s="1271"/>
      <c r="C9" s="1273"/>
      <c r="D9" s="293" t="s">
        <v>668</v>
      </c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</row>
    <row r="10" spans="2:16" ht="15" customHeight="1" x14ac:dyDescent="0.2">
      <c r="B10" s="1263">
        <f>B8+1</f>
        <v>4</v>
      </c>
      <c r="C10" s="1265" t="s">
        <v>761</v>
      </c>
      <c r="D10" s="295" t="s">
        <v>7</v>
      </c>
      <c r="E10" s="275" t="str">
        <f>IF(ISBLANK(Físico!E10),"","X")</f>
        <v/>
      </c>
      <c r="F10" s="275" t="str">
        <f>IF(ISBLANK(Físico!F10),"","X")</f>
        <v/>
      </c>
      <c r="G10" s="275" t="str">
        <f>IF(ISBLANK(Físico!G10),"","X")</f>
        <v/>
      </c>
      <c r="H10" s="275" t="str">
        <f>IF(ISBLANK(Físico!H10),"","X")</f>
        <v/>
      </c>
      <c r="I10" s="275" t="str">
        <f>IF(ISBLANK(Físico!I10),"","X")</f>
        <v/>
      </c>
      <c r="J10" s="275" t="str">
        <f>IF(ISBLANK(Físico!J10),"","X")</f>
        <v/>
      </c>
      <c r="K10" s="275" t="str">
        <f>IF(ISBLANK(Físico!K10),"","X")</f>
        <v/>
      </c>
      <c r="L10" s="275" t="str">
        <f>IF(ISBLANK(Físico!L10),"","X")</f>
        <v/>
      </c>
      <c r="M10" s="275" t="str">
        <f>IF(ISBLANK(Físico!M10),"","X")</f>
        <v/>
      </c>
      <c r="N10" s="275" t="str">
        <f>IF(ISBLANK(Físico!N10),"","X")</f>
        <v/>
      </c>
      <c r="O10" s="275" t="str">
        <f>IF(ISBLANK(Físico!O10),"","X")</f>
        <v/>
      </c>
      <c r="P10" s="275" t="str">
        <f>IF(ISBLANK(Físico!P10),"","X")</f>
        <v/>
      </c>
    </row>
    <row r="11" spans="2:16" ht="15" customHeight="1" x14ac:dyDescent="0.2">
      <c r="B11" s="1264"/>
      <c r="C11" s="1266"/>
      <c r="D11" s="295" t="s">
        <v>668</v>
      </c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</row>
    <row r="12" spans="2:16" ht="15" customHeight="1" x14ac:dyDescent="0.2">
      <c r="B12" s="1270">
        <f>B10+1</f>
        <v>5</v>
      </c>
      <c r="C12" s="1272" t="s">
        <v>888</v>
      </c>
      <c r="D12" s="293" t="s">
        <v>7</v>
      </c>
      <c r="E12" s="275" t="str">
        <f>IF(ISBLANK(Físico!E12),"","X")</f>
        <v/>
      </c>
      <c r="F12" s="275" t="str">
        <f>IF(ISBLANK(Físico!F12),"","X")</f>
        <v/>
      </c>
      <c r="G12" s="275" t="str">
        <f>IF(ISBLANK(Físico!G12),"","X")</f>
        <v/>
      </c>
      <c r="H12" s="275" t="str">
        <f>IF(ISBLANK(Físico!H12),"","X")</f>
        <v/>
      </c>
      <c r="I12" s="275" t="str">
        <f>IF(ISBLANK(Físico!I12),"","X")</f>
        <v/>
      </c>
      <c r="J12" s="275" t="str">
        <f>IF(ISBLANK(Físico!J12),"","X")</f>
        <v/>
      </c>
      <c r="K12" s="275" t="str">
        <f>IF(ISBLANK(Físico!K12),"","X")</f>
        <v/>
      </c>
      <c r="L12" s="275" t="str">
        <f>IF(ISBLANK(Físico!L12),"","X")</f>
        <v/>
      </c>
      <c r="M12" s="275" t="str">
        <f>IF(ISBLANK(Físico!M12),"","X")</f>
        <v/>
      </c>
      <c r="N12" s="275" t="str">
        <f>IF(ISBLANK(Físico!N12),"","X")</f>
        <v/>
      </c>
      <c r="O12" s="275" t="str">
        <f>IF(ISBLANK(Físico!O12),"","X")</f>
        <v/>
      </c>
      <c r="P12" s="275" t="str">
        <f>IF(ISBLANK(Físico!P12),"","X")</f>
        <v/>
      </c>
    </row>
    <row r="13" spans="2:16" ht="15" customHeight="1" x14ac:dyDescent="0.2">
      <c r="B13" s="1271"/>
      <c r="C13" s="1273"/>
      <c r="D13" s="293" t="s">
        <v>668</v>
      </c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</row>
    <row r="14" spans="2:16" ht="15" customHeight="1" x14ac:dyDescent="0.2">
      <c r="B14" s="1263">
        <f>B12+1</f>
        <v>6</v>
      </c>
      <c r="C14" s="1265" t="s">
        <v>762</v>
      </c>
      <c r="D14" s="295" t="s">
        <v>7</v>
      </c>
      <c r="E14" s="275" t="str">
        <f>IF(ISBLANK(Físico!E14),"","X")</f>
        <v/>
      </c>
      <c r="F14" s="275" t="str">
        <f>IF(ISBLANK(Físico!F14),"","X")</f>
        <v/>
      </c>
      <c r="G14" s="275" t="str">
        <f>IF(ISBLANK(Físico!G14),"","X")</f>
        <v/>
      </c>
      <c r="H14" s="275" t="str">
        <f>IF(ISBLANK(Físico!H14),"","X")</f>
        <v/>
      </c>
      <c r="I14" s="275" t="str">
        <f>IF(ISBLANK(Físico!I14),"","X")</f>
        <v/>
      </c>
      <c r="J14" s="275" t="str">
        <f>IF(ISBLANK(Físico!J14),"","X")</f>
        <v/>
      </c>
      <c r="K14" s="275" t="str">
        <f>IF(ISBLANK(Físico!K14),"","X")</f>
        <v/>
      </c>
      <c r="L14" s="275" t="str">
        <f>IF(ISBLANK(Físico!L14),"","X")</f>
        <v/>
      </c>
      <c r="M14" s="275" t="str">
        <f>IF(ISBLANK(Físico!M14),"","X")</f>
        <v/>
      </c>
      <c r="N14" s="275" t="str">
        <f>IF(ISBLANK(Físico!N14),"","X")</f>
        <v/>
      </c>
      <c r="O14" s="275" t="str">
        <f>IF(ISBLANK(Físico!O14),"","X")</f>
        <v/>
      </c>
      <c r="P14" s="275" t="str">
        <f>IF(ISBLANK(Físico!P14),"","X")</f>
        <v/>
      </c>
    </row>
    <row r="15" spans="2:16" ht="15" customHeight="1" x14ac:dyDescent="0.2">
      <c r="B15" s="1264"/>
      <c r="C15" s="1266"/>
      <c r="D15" s="295" t="s">
        <v>668</v>
      </c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</row>
    <row r="16" spans="2:16" ht="15" customHeight="1" x14ac:dyDescent="0.2">
      <c r="B16" s="1270">
        <f>B14+1</f>
        <v>7</v>
      </c>
      <c r="C16" s="1272" t="s">
        <v>169</v>
      </c>
      <c r="D16" s="293" t="s">
        <v>7</v>
      </c>
      <c r="E16" s="275" t="str">
        <f>IF(ISBLANK(Físico!E16),"","X")</f>
        <v/>
      </c>
      <c r="F16" s="275" t="str">
        <f>IF(ISBLANK(Físico!F16),"","X")</f>
        <v/>
      </c>
      <c r="G16" s="275" t="str">
        <f>IF(ISBLANK(Físico!G16),"","X")</f>
        <v/>
      </c>
      <c r="H16" s="275" t="str">
        <f>IF(ISBLANK(Físico!H16),"","X")</f>
        <v/>
      </c>
      <c r="I16" s="275" t="str">
        <f>IF(ISBLANK(Físico!I16),"","X")</f>
        <v/>
      </c>
      <c r="J16" s="275" t="str">
        <f>IF(ISBLANK(Físico!J16),"","X")</f>
        <v/>
      </c>
      <c r="K16" s="275" t="str">
        <f>IF(ISBLANK(Físico!K16),"","X")</f>
        <v/>
      </c>
      <c r="L16" s="275" t="str">
        <f>IF(ISBLANK(Físico!L16),"","X")</f>
        <v/>
      </c>
      <c r="M16" s="275" t="str">
        <f>IF(ISBLANK(Físico!M16),"","X")</f>
        <v/>
      </c>
      <c r="N16" s="275" t="str">
        <f>IF(ISBLANK(Físico!N16),"","X")</f>
        <v/>
      </c>
      <c r="O16" s="275" t="str">
        <f>IF(ISBLANK(Físico!O16),"","X")</f>
        <v/>
      </c>
      <c r="P16" s="275" t="str">
        <f>IF(ISBLANK(Físico!P16),"","X")</f>
        <v/>
      </c>
    </row>
    <row r="17" spans="2:16" ht="15" customHeight="1" x14ac:dyDescent="0.2">
      <c r="B17" s="1271"/>
      <c r="C17" s="1273"/>
      <c r="D17" s="293" t="s">
        <v>668</v>
      </c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2:16" ht="15" customHeight="1" x14ac:dyDescent="0.2">
      <c r="B18" s="1263">
        <f>B16+1</f>
        <v>8</v>
      </c>
      <c r="C18" s="1265" t="s">
        <v>763</v>
      </c>
      <c r="D18" s="295" t="s">
        <v>7</v>
      </c>
      <c r="E18" s="275" t="str">
        <f>IF(ISBLANK(Físico!E18),"","X")</f>
        <v/>
      </c>
      <c r="F18" s="275" t="str">
        <f>IF(ISBLANK(Físico!F18),"","X")</f>
        <v/>
      </c>
      <c r="G18" s="275" t="str">
        <f>IF(ISBLANK(Físico!G18),"","X")</f>
        <v/>
      </c>
      <c r="H18" s="275" t="str">
        <f>IF(ISBLANK(Físico!H18),"","X")</f>
        <v/>
      </c>
      <c r="I18" s="275" t="str">
        <f>IF(ISBLANK(Físico!I18),"","X")</f>
        <v/>
      </c>
      <c r="J18" s="275" t="str">
        <f>IF(ISBLANK(Físico!J18),"","X")</f>
        <v/>
      </c>
      <c r="K18" s="275" t="str">
        <f>IF(ISBLANK(Físico!K18),"","X")</f>
        <v/>
      </c>
      <c r="L18" s="275" t="str">
        <f>IF(ISBLANK(Físico!L18),"","X")</f>
        <v/>
      </c>
      <c r="M18" s="275" t="str">
        <f>IF(ISBLANK(Físico!M18),"","X")</f>
        <v/>
      </c>
      <c r="N18" s="275" t="str">
        <f>IF(ISBLANK(Físico!N18),"","X")</f>
        <v/>
      </c>
      <c r="O18" s="275" t="str">
        <f>IF(ISBLANK(Físico!O18),"","X")</f>
        <v/>
      </c>
      <c r="P18" s="275" t="str">
        <f>IF(ISBLANK(Físico!P18),"","X")</f>
        <v/>
      </c>
    </row>
    <row r="19" spans="2:16" ht="15" customHeight="1" x14ac:dyDescent="0.2">
      <c r="B19" s="1264"/>
      <c r="C19" s="1266"/>
      <c r="D19" s="295" t="s">
        <v>668</v>
      </c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</row>
    <row r="20" spans="2:16" ht="15" customHeight="1" x14ac:dyDescent="0.2">
      <c r="B20" s="1270">
        <f>B18+1</f>
        <v>9</v>
      </c>
      <c r="C20" s="1272" t="s">
        <v>764</v>
      </c>
      <c r="D20" s="293" t="s">
        <v>7</v>
      </c>
      <c r="E20" s="275" t="str">
        <f>IF(ISBLANK(Físico!E20),"","X")</f>
        <v/>
      </c>
      <c r="F20" s="275" t="str">
        <f>IF(ISBLANK(Físico!F20),"","X")</f>
        <v/>
      </c>
      <c r="G20" s="275" t="str">
        <f>IF(ISBLANK(Físico!G20),"","X")</f>
        <v/>
      </c>
      <c r="H20" s="275" t="str">
        <f>IF(ISBLANK(Físico!H20),"","X")</f>
        <v/>
      </c>
      <c r="I20" s="275" t="str">
        <f>IF(ISBLANK(Físico!I20),"","X")</f>
        <v/>
      </c>
      <c r="J20" s="275" t="str">
        <f>IF(ISBLANK(Físico!J20),"","X")</f>
        <v/>
      </c>
      <c r="K20" s="275" t="str">
        <f>IF(ISBLANK(Físico!K20),"","X")</f>
        <v/>
      </c>
      <c r="L20" s="275" t="str">
        <f>IF(ISBLANK(Físico!L20),"","X")</f>
        <v/>
      </c>
      <c r="M20" s="275" t="str">
        <f>IF(ISBLANK(Físico!M20),"","X")</f>
        <v/>
      </c>
      <c r="N20" s="275" t="str">
        <f>IF(ISBLANK(Físico!N20),"","X")</f>
        <v/>
      </c>
      <c r="O20" s="275" t="str">
        <f>IF(ISBLANK(Físico!O20),"","X")</f>
        <v/>
      </c>
      <c r="P20" s="275" t="str">
        <f>IF(ISBLANK(Físico!P20),"","X")</f>
        <v/>
      </c>
    </row>
    <row r="21" spans="2:16" ht="15" customHeight="1" x14ac:dyDescent="0.2">
      <c r="B21" s="1271"/>
      <c r="C21" s="1273"/>
      <c r="D21" s="293" t="s">
        <v>668</v>
      </c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</row>
    <row r="22" spans="2:16" ht="15" customHeight="1" x14ac:dyDescent="0.2">
      <c r="B22" s="1263">
        <f>B20+1</f>
        <v>10</v>
      </c>
      <c r="C22" s="1265" t="s">
        <v>171</v>
      </c>
      <c r="D22" s="295" t="s">
        <v>7</v>
      </c>
      <c r="E22" s="275" t="str">
        <f>IF(ISBLANK(Físico!E22),"","X")</f>
        <v/>
      </c>
      <c r="F22" s="275" t="str">
        <f>IF(ISBLANK(Físico!F22),"","X")</f>
        <v/>
      </c>
      <c r="G22" s="275" t="str">
        <f>IF(ISBLANK(Físico!G22),"","X")</f>
        <v/>
      </c>
      <c r="H22" s="275" t="str">
        <f>IF(ISBLANK(Físico!H22),"","X")</f>
        <v/>
      </c>
      <c r="I22" s="275" t="str">
        <f>IF(ISBLANK(Físico!I22),"","X")</f>
        <v/>
      </c>
      <c r="J22" s="275" t="str">
        <f>IF(ISBLANK(Físico!J22),"","X")</f>
        <v/>
      </c>
      <c r="K22" s="275" t="str">
        <f>IF(ISBLANK(Físico!K22),"","X")</f>
        <v/>
      </c>
      <c r="L22" s="275" t="str">
        <f>IF(ISBLANK(Físico!L22),"","X")</f>
        <v/>
      </c>
      <c r="M22" s="275" t="str">
        <f>IF(ISBLANK(Físico!M22),"","X")</f>
        <v/>
      </c>
      <c r="N22" s="275" t="str">
        <f>IF(ISBLANK(Físico!N22),"","X")</f>
        <v/>
      </c>
      <c r="O22" s="275" t="str">
        <f>IF(ISBLANK(Físico!O22),"","X")</f>
        <v/>
      </c>
      <c r="P22" s="275" t="str">
        <f>IF(ISBLANK(Físico!P22),"","X")</f>
        <v/>
      </c>
    </row>
    <row r="23" spans="2:16" ht="15" customHeight="1" x14ac:dyDescent="0.2">
      <c r="B23" s="1264"/>
      <c r="C23" s="1266"/>
      <c r="D23" s="295" t="s">
        <v>668</v>
      </c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</row>
    <row r="24" spans="2:16" ht="15" customHeight="1" x14ac:dyDescent="0.2">
      <c r="B24" s="1270">
        <f>B22+1</f>
        <v>11</v>
      </c>
      <c r="C24" s="1272" t="s">
        <v>765</v>
      </c>
      <c r="D24" s="293" t="s">
        <v>7</v>
      </c>
      <c r="E24" s="275" t="str">
        <f>IF(ISBLANK(Físico!E24),"","X")</f>
        <v/>
      </c>
      <c r="F24" s="275" t="str">
        <f>IF(ISBLANK(Físico!F24),"","X")</f>
        <v/>
      </c>
      <c r="G24" s="275" t="str">
        <f>IF(ISBLANK(Físico!G24),"","X")</f>
        <v/>
      </c>
      <c r="H24" s="275" t="str">
        <f>IF(ISBLANK(Físico!H24),"","X")</f>
        <v/>
      </c>
      <c r="I24" s="275" t="str">
        <f>IF(ISBLANK(Físico!I24),"","X")</f>
        <v/>
      </c>
      <c r="J24" s="275" t="str">
        <f>IF(ISBLANK(Físico!J24),"","X")</f>
        <v/>
      </c>
      <c r="K24" s="275" t="str">
        <f>IF(ISBLANK(Físico!K24),"","X")</f>
        <v/>
      </c>
      <c r="L24" s="275" t="str">
        <f>IF(ISBLANK(Físico!L24),"","X")</f>
        <v/>
      </c>
      <c r="M24" s="275" t="str">
        <f>IF(ISBLANK(Físico!M24),"","X")</f>
        <v/>
      </c>
      <c r="N24" s="275" t="str">
        <f>IF(ISBLANK(Físico!N24),"","X")</f>
        <v/>
      </c>
      <c r="O24" s="275" t="str">
        <f>IF(ISBLANK(Físico!O24),"","X")</f>
        <v/>
      </c>
      <c r="P24" s="275" t="str">
        <f>IF(ISBLANK(Físico!P24),"","X")</f>
        <v/>
      </c>
    </row>
    <row r="25" spans="2:16" ht="15" customHeight="1" x14ac:dyDescent="0.2">
      <c r="B25" s="1271"/>
      <c r="C25" s="1273"/>
      <c r="D25" s="293" t="s">
        <v>668</v>
      </c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</row>
    <row r="26" spans="2:16" ht="15" customHeight="1" x14ac:dyDescent="0.2">
      <c r="B26" s="1263">
        <f>B24+1</f>
        <v>12</v>
      </c>
      <c r="C26" s="1265" t="s">
        <v>1054</v>
      </c>
      <c r="D26" s="295" t="s">
        <v>7</v>
      </c>
      <c r="E26" s="275" t="str">
        <f>IF(ISBLANK(Físico!E26),"","X")</f>
        <v/>
      </c>
      <c r="F26" s="275" t="str">
        <f>IF(ISBLANK(Físico!F26),"","X")</f>
        <v/>
      </c>
      <c r="G26" s="275" t="str">
        <f>IF(ISBLANK(Físico!G26),"","X")</f>
        <v/>
      </c>
      <c r="H26" s="275" t="str">
        <f>IF(ISBLANK(Físico!H26),"","X")</f>
        <v/>
      </c>
      <c r="I26" s="275" t="str">
        <f>IF(ISBLANK(Físico!I26),"","X")</f>
        <v/>
      </c>
      <c r="J26" s="275" t="str">
        <f>IF(ISBLANK(Físico!J26),"","X")</f>
        <v/>
      </c>
      <c r="K26" s="275" t="str">
        <f>IF(ISBLANK(Físico!K26),"","X")</f>
        <v/>
      </c>
      <c r="L26" s="275" t="str">
        <f>IF(ISBLANK(Físico!L26),"","X")</f>
        <v/>
      </c>
      <c r="M26" s="275" t="str">
        <f>IF(ISBLANK(Físico!M26),"","X")</f>
        <v/>
      </c>
      <c r="N26" s="275" t="str">
        <f>IF(ISBLANK(Físico!N26),"","X")</f>
        <v/>
      </c>
      <c r="O26" s="275" t="str">
        <f>IF(ISBLANK(Físico!O26),"","X")</f>
        <v/>
      </c>
      <c r="P26" s="275" t="str">
        <f>IF(ISBLANK(Físico!P26),"","X")</f>
        <v/>
      </c>
    </row>
    <row r="27" spans="2:16" ht="15" customHeight="1" x14ac:dyDescent="0.2">
      <c r="B27" s="1264"/>
      <c r="C27" s="1266"/>
      <c r="D27" s="295" t="s">
        <v>668</v>
      </c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</row>
    <row r="28" spans="2:16" ht="15" customHeight="1" x14ac:dyDescent="0.2">
      <c r="B28" s="1270">
        <f>B26+1</f>
        <v>13</v>
      </c>
      <c r="C28" s="1272" t="s">
        <v>766</v>
      </c>
      <c r="D28" s="293" t="s">
        <v>7</v>
      </c>
      <c r="E28" s="275" t="str">
        <f>IF(ISBLANK(Físico!E28),"","X")</f>
        <v/>
      </c>
      <c r="F28" s="275" t="str">
        <f>IF(ISBLANK(Físico!F28),"","X")</f>
        <v/>
      </c>
      <c r="G28" s="275" t="str">
        <f>IF(ISBLANK(Físico!G28),"","X")</f>
        <v/>
      </c>
      <c r="H28" s="275" t="str">
        <f>IF(ISBLANK(Físico!H28),"","X")</f>
        <v/>
      </c>
      <c r="I28" s="275" t="str">
        <f>IF(ISBLANK(Físico!I28),"","X")</f>
        <v/>
      </c>
      <c r="J28" s="275" t="str">
        <f>IF(ISBLANK(Físico!J28),"","X")</f>
        <v/>
      </c>
      <c r="K28" s="275" t="str">
        <f>IF(ISBLANK(Físico!K28),"","X")</f>
        <v/>
      </c>
      <c r="L28" s="275" t="str">
        <f>IF(ISBLANK(Físico!L28),"","X")</f>
        <v/>
      </c>
      <c r="M28" s="275" t="str">
        <f>IF(ISBLANK(Físico!M28),"","X")</f>
        <v/>
      </c>
      <c r="N28" s="275" t="str">
        <f>IF(ISBLANK(Físico!N28),"","X")</f>
        <v/>
      </c>
      <c r="O28" s="275" t="str">
        <f>IF(ISBLANK(Físico!O28),"","X")</f>
        <v/>
      </c>
      <c r="P28" s="275" t="str">
        <f>IF(ISBLANK(Físico!P28),"","X")</f>
        <v/>
      </c>
    </row>
    <row r="29" spans="2:16" ht="15" customHeight="1" x14ac:dyDescent="0.2">
      <c r="B29" s="1271"/>
      <c r="C29" s="1273"/>
      <c r="D29" s="293" t="s">
        <v>668</v>
      </c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6" ht="15" customHeight="1" x14ac:dyDescent="0.2">
      <c r="B30" s="1263">
        <f>B28+1</f>
        <v>14</v>
      </c>
      <c r="C30" s="1265" t="s">
        <v>1055</v>
      </c>
      <c r="D30" s="295" t="s">
        <v>7</v>
      </c>
      <c r="E30" s="275" t="str">
        <f>IF(ISBLANK(Físico!#REF!),"","X")</f>
        <v>X</v>
      </c>
      <c r="F30" s="275" t="str">
        <f>IF(ISBLANK(Físico!#REF!),"","X")</f>
        <v>X</v>
      </c>
      <c r="G30" s="275" t="str">
        <f>IF(ISBLANK(Físico!#REF!),"","X")</f>
        <v>X</v>
      </c>
      <c r="H30" s="275" t="str">
        <f>IF(ISBLANK(Físico!#REF!),"","X")</f>
        <v>X</v>
      </c>
      <c r="I30" s="275" t="str">
        <f>IF(ISBLANK(Físico!#REF!),"","X")</f>
        <v>X</v>
      </c>
      <c r="J30" s="275" t="str">
        <f>IF(ISBLANK(Físico!#REF!),"","X")</f>
        <v>X</v>
      </c>
      <c r="K30" s="275" t="str">
        <f>IF(ISBLANK(Físico!#REF!),"","X")</f>
        <v>X</v>
      </c>
      <c r="L30" s="275" t="str">
        <f>IF(ISBLANK(Físico!#REF!),"","X")</f>
        <v>X</v>
      </c>
      <c r="M30" s="275" t="str">
        <f>IF(ISBLANK(Físico!#REF!),"","X")</f>
        <v>X</v>
      </c>
      <c r="N30" s="275" t="str">
        <f>IF(ISBLANK(Físico!#REF!),"","X")</f>
        <v>X</v>
      </c>
      <c r="O30" s="275" t="str">
        <f>IF(ISBLANK(Físico!#REF!),"","X")</f>
        <v>X</v>
      </c>
      <c r="P30" s="275" t="str">
        <f>IF(ISBLANK(Físico!#REF!),"","X")</f>
        <v>X</v>
      </c>
    </row>
    <row r="31" spans="2:16" ht="15" customHeight="1" x14ac:dyDescent="0.2">
      <c r="B31" s="1264"/>
      <c r="C31" s="1266"/>
      <c r="D31" s="295" t="s">
        <v>668</v>
      </c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</row>
  </sheetData>
  <sheetProtection sheet="1" objects="1" scenarios="1"/>
  <mergeCells count="30">
    <mergeCell ref="B30:B31"/>
    <mergeCell ref="C30:C31"/>
    <mergeCell ref="B22:B23"/>
    <mergeCell ref="C22:C23"/>
    <mergeCell ref="B24:B25"/>
    <mergeCell ref="C24:C25"/>
    <mergeCell ref="B26:B27"/>
    <mergeCell ref="C26:C27"/>
    <mergeCell ref="B16:B17"/>
    <mergeCell ref="C16:C17"/>
    <mergeCell ref="B18:B19"/>
    <mergeCell ref="C18:C19"/>
    <mergeCell ref="B28:B29"/>
    <mergeCell ref="C28:C29"/>
    <mergeCell ref="B20:B21"/>
    <mergeCell ref="C20:C21"/>
    <mergeCell ref="B14:B15"/>
    <mergeCell ref="C14:C15"/>
    <mergeCell ref="B2:D3"/>
    <mergeCell ref="E2:P2"/>
    <mergeCell ref="B4:B5"/>
    <mergeCell ref="C4:C5"/>
    <mergeCell ref="B6:B7"/>
    <mergeCell ref="C6:C7"/>
    <mergeCell ref="B8:B9"/>
    <mergeCell ref="C8:C9"/>
    <mergeCell ref="B10:B11"/>
    <mergeCell ref="C10:C11"/>
    <mergeCell ref="B12:B13"/>
    <mergeCell ref="C12:C13"/>
  </mergeCells>
  <conditionalFormatting sqref="E4:P31">
    <cfRule type="cellIs" dxfId="12" priority="2" operator="notEqual">
      <formula>""</formula>
    </cfRule>
  </conditionalFormatting>
  <conditionalFormatting sqref="E5:P5 E7:P7 E9:P9 E11:P11 E13:P13 E15:P15 E17:P17 E19:P19 E21:P21 E23:P23 E25:P25 E27:P27 E29:P29 E31:P31">
    <cfRule type="cellIs" dxfId="11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baseColWidth="10" defaultColWidth="9.1640625" defaultRowHeight="15" customHeight="1" x14ac:dyDescent="0.2"/>
  <cols>
    <col min="1" max="2" width="3.6640625" style="362" customWidth="1"/>
    <col min="3" max="3" width="35.5" style="362" customWidth="1"/>
    <col min="4" max="4" width="9.6640625" style="362" customWidth="1"/>
    <col min="5" max="16" width="12.33203125" style="362" customWidth="1"/>
    <col min="17" max="17" width="17" style="362" bestFit="1" customWidth="1"/>
    <col min="18" max="16384" width="9.1640625" style="362"/>
  </cols>
  <sheetData>
    <row r="2" spans="2:17" ht="15" customHeight="1" x14ac:dyDescent="0.2">
      <c r="B2" s="1278" t="s">
        <v>780</v>
      </c>
      <c r="C2" s="1279"/>
      <c r="D2" s="1280"/>
      <c r="E2" s="1267" t="s">
        <v>883</v>
      </c>
      <c r="F2" s="1268"/>
      <c r="G2" s="1268"/>
      <c r="H2" s="1268"/>
      <c r="I2" s="1268"/>
      <c r="J2" s="1268"/>
      <c r="K2" s="1268"/>
      <c r="L2" s="1268"/>
      <c r="M2" s="1268"/>
      <c r="N2" s="1268"/>
      <c r="O2" s="1268"/>
      <c r="P2" s="1269"/>
      <c r="Q2" s="1284" t="s">
        <v>1010</v>
      </c>
    </row>
    <row r="3" spans="2:17" ht="15" customHeight="1" x14ac:dyDescent="0.2">
      <c r="B3" s="1281"/>
      <c r="C3" s="1282"/>
      <c r="D3" s="1283"/>
      <c r="E3" s="294" t="s">
        <v>656</v>
      </c>
      <c r="F3" s="294" t="s">
        <v>657</v>
      </c>
      <c r="G3" s="294" t="s">
        <v>658</v>
      </c>
      <c r="H3" s="294" t="s">
        <v>659</v>
      </c>
      <c r="I3" s="294" t="s">
        <v>660</v>
      </c>
      <c r="J3" s="294" t="s">
        <v>661</v>
      </c>
      <c r="K3" s="294" t="s">
        <v>662</v>
      </c>
      <c r="L3" s="294" t="s">
        <v>663</v>
      </c>
      <c r="M3" s="294" t="s">
        <v>664</v>
      </c>
      <c r="N3" s="294" t="s">
        <v>665</v>
      </c>
      <c r="O3" s="294" t="s">
        <v>666</v>
      </c>
      <c r="P3" s="294" t="s">
        <v>667</v>
      </c>
      <c r="Q3" s="1285"/>
    </row>
    <row r="4" spans="2:17" ht="15" customHeight="1" x14ac:dyDescent="0.2">
      <c r="B4" s="1270">
        <v>1</v>
      </c>
      <c r="C4" s="1272" t="s">
        <v>1053</v>
      </c>
      <c r="D4" s="293" t="s">
        <v>7</v>
      </c>
      <c r="E4" s="291" t="str">
        <f>IF(SUM(Financeiro!E4:E5)=0,"",SUM(Financeiro!E4:E5))</f>
        <v/>
      </c>
      <c r="F4" s="291" t="str">
        <f>IF(SUM(Financeiro!F4:F5)=0,"",SUM(Financeiro!F4:F5))</f>
        <v/>
      </c>
      <c r="G4" s="291" t="str">
        <f>IF(SUM(Financeiro!G4:G5)=0,"",SUM(Financeiro!G4:G5))</f>
        <v/>
      </c>
      <c r="H4" s="291" t="str">
        <f>IF(SUM(Financeiro!H4:H5)=0,"",SUM(Financeiro!H4:H5))</f>
        <v/>
      </c>
      <c r="I4" s="291" t="str">
        <f>IF(SUM(Financeiro!I4:I5)=0,"",SUM(Financeiro!I4:I5))</f>
        <v/>
      </c>
      <c r="J4" s="291" t="str">
        <f>IF(SUM(Financeiro!J4:J5)=0,"",SUM(Financeiro!J4:J5))</f>
        <v/>
      </c>
      <c r="K4" s="291" t="str">
        <f>IF(SUM(Financeiro!K4:K5)=0,"",SUM(Financeiro!K4:K5))</f>
        <v/>
      </c>
      <c r="L4" s="291" t="str">
        <f>IF(SUM(Financeiro!L4:L5)=0,"",SUM(Financeiro!L4:L5))</f>
        <v/>
      </c>
      <c r="M4" s="291" t="str">
        <f>IF(SUM(Financeiro!M4:M5)=0,"",SUM(Financeiro!M4:M5))</f>
        <v/>
      </c>
      <c r="N4" s="291" t="str">
        <f>IF(SUM(Financeiro!N4:N5)=0,"",SUM(Financeiro!N4:N5))</f>
        <v/>
      </c>
      <c r="O4" s="291" t="str">
        <f>IF(SUM(Financeiro!O4:O5)=0,"",SUM(Financeiro!O4:O5))</f>
        <v/>
      </c>
      <c r="P4" s="291" t="str">
        <f>IF(SUM(Financeiro!P4:P5)=0,"",SUM(Financeiro!P4:P5))</f>
        <v/>
      </c>
      <c r="Q4" s="298">
        <f t="shared" ref="Q4:Q31" si="0">SUM(E4:P4)</f>
        <v>0</v>
      </c>
    </row>
    <row r="5" spans="2:17" ht="15" customHeight="1" x14ac:dyDescent="0.2">
      <c r="B5" s="1271"/>
      <c r="C5" s="1273"/>
      <c r="D5" s="293" t="s">
        <v>668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8">
        <f t="shared" si="0"/>
        <v>0</v>
      </c>
    </row>
    <row r="6" spans="2:17" ht="15" customHeight="1" x14ac:dyDescent="0.2">
      <c r="B6" s="1263">
        <f>B4+1</f>
        <v>2</v>
      </c>
      <c r="C6" s="1265" t="s">
        <v>882</v>
      </c>
      <c r="D6" s="295" t="s">
        <v>7</v>
      </c>
      <c r="E6" s="291" t="str">
        <f>IF(SUM(Financeiro!E6:E7)=0,"",SUM(Financeiro!E6:E7))</f>
        <v/>
      </c>
      <c r="F6" s="291" t="str">
        <f>IF(SUM(Financeiro!F6:F7)=0,"",SUM(Financeiro!F6:F7))</f>
        <v/>
      </c>
      <c r="G6" s="291" t="str">
        <f>IF(SUM(Financeiro!G6:G7)=0,"",SUM(Financeiro!G6:G7))</f>
        <v/>
      </c>
      <c r="H6" s="291" t="str">
        <f>IF(SUM(Financeiro!H6:H7)=0,"",SUM(Financeiro!H6:H7))</f>
        <v/>
      </c>
      <c r="I6" s="291" t="str">
        <f>IF(SUM(Financeiro!I6:I7)=0,"",SUM(Financeiro!I6:I7))</f>
        <v/>
      </c>
      <c r="J6" s="291" t="str">
        <f>IF(SUM(Financeiro!J6:J7)=0,"",SUM(Financeiro!J6:J7))</f>
        <v/>
      </c>
      <c r="K6" s="291" t="str">
        <f>IF(SUM(Financeiro!K6:K7)=0,"",SUM(Financeiro!K6:K7))</f>
        <v/>
      </c>
      <c r="L6" s="291" t="str">
        <f>IF(SUM(Financeiro!L6:L7)=0,"",SUM(Financeiro!L6:L7))</f>
        <v/>
      </c>
      <c r="M6" s="291" t="str">
        <f>IF(SUM(Financeiro!M6:M7)=0,"",SUM(Financeiro!M6:M7))</f>
        <v/>
      </c>
      <c r="N6" s="291" t="str">
        <f>IF(SUM(Financeiro!N6:N7)=0,"",SUM(Financeiro!N6:N7))</f>
        <v/>
      </c>
      <c r="O6" s="291" t="str">
        <f>IF(SUM(Financeiro!O6:O7)=0,"",SUM(Financeiro!O6:O7))</f>
        <v/>
      </c>
      <c r="P6" s="291" t="str">
        <f>IF(SUM(Financeiro!P6:P7)=0,"",SUM(Financeiro!P6:P7))</f>
        <v/>
      </c>
      <c r="Q6" s="298">
        <f t="shared" si="0"/>
        <v>0</v>
      </c>
    </row>
    <row r="7" spans="2:17" ht="15" customHeight="1" x14ac:dyDescent="0.2">
      <c r="B7" s="1264"/>
      <c r="C7" s="1266"/>
      <c r="D7" s="295" t="s">
        <v>668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8">
        <f t="shared" si="0"/>
        <v>0</v>
      </c>
    </row>
    <row r="8" spans="2:17" ht="15" customHeight="1" x14ac:dyDescent="0.2">
      <c r="B8" s="1270">
        <f>B6+1</f>
        <v>3</v>
      </c>
      <c r="C8" s="1272" t="s">
        <v>889</v>
      </c>
      <c r="D8" s="293" t="s">
        <v>7</v>
      </c>
      <c r="E8" s="291" t="str">
        <f>IF(SUM(Financeiro!E8:E9)=0,"",SUM(Financeiro!E8:E9))</f>
        <v/>
      </c>
      <c r="F8" s="291" t="str">
        <f>IF(SUM(Financeiro!F8:F9)=0,"",SUM(Financeiro!F8:F9))</f>
        <v/>
      </c>
      <c r="G8" s="291" t="str">
        <f>IF(SUM(Financeiro!G8:G9)=0,"",SUM(Financeiro!G8:G9))</f>
        <v/>
      </c>
      <c r="H8" s="291" t="str">
        <f>IF(SUM(Financeiro!H8:H9)=0,"",SUM(Financeiro!H8:H9))</f>
        <v/>
      </c>
      <c r="I8" s="291" t="str">
        <f>IF(SUM(Financeiro!I8:I9)=0,"",SUM(Financeiro!I8:I9))</f>
        <v/>
      </c>
      <c r="J8" s="291" t="str">
        <f>IF(SUM(Financeiro!J8:J9)=0,"",SUM(Financeiro!J8:J9))</f>
        <v/>
      </c>
      <c r="K8" s="291" t="str">
        <f>IF(SUM(Financeiro!K8:K9)=0,"",SUM(Financeiro!K8:K9))</f>
        <v/>
      </c>
      <c r="L8" s="291" t="str">
        <f>IF(SUM(Financeiro!L8:L9)=0,"",SUM(Financeiro!L8:L9))</f>
        <v/>
      </c>
      <c r="M8" s="291" t="str">
        <f>IF(SUM(Financeiro!M8:M9)=0,"",SUM(Financeiro!M8:M9))</f>
        <v/>
      </c>
      <c r="N8" s="291" t="str">
        <f>IF(SUM(Financeiro!N8:N9)=0,"",SUM(Financeiro!N8:N9))</f>
        <v/>
      </c>
      <c r="O8" s="291" t="str">
        <f>IF(SUM(Financeiro!O8:O9)=0,"",SUM(Financeiro!O8:O9))</f>
        <v/>
      </c>
      <c r="P8" s="291" t="str">
        <f>IF(SUM(Financeiro!P8:P9)=0,"",SUM(Financeiro!P8:P9))</f>
        <v/>
      </c>
      <c r="Q8" s="298">
        <f t="shared" si="0"/>
        <v>0</v>
      </c>
    </row>
    <row r="9" spans="2:17" ht="15" customHeight="1" x14ac:dyDescent="0.2">
      <c r="B9" s="1271"/>
      <c r="C9" s="1273"/>
      <c r="D9" s="293" t="s">
        <v>668</v>
      </c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8">
        <f t="shared" si="0"/>
        <v>0</v>
      </c>
    </row>
    <row r="10" spans="2:17" ht="15" customHeight="1" x14ac:dyDescent="0.2">
      <c r="B10" s="1263">
        <f>B8+1</f>
        <v>4</v>
      </c>
      <c r="C10" s="1265" t="s">
        <v>761</v>
      </c>
      <c r="D10" s="295" t="s">
        <v>7</v>
      </c>
      <c r="E10" s="291" t="str">
        <f>IF(SUM(Financeiro!E10:E11)=0,"",SUM(Financeiro!E10:E11))</f>
        <v/>
      </c>
      <c r="F10" s="291" t="str">
        <f>IF(SUM(Financeiro!F10:F11)=0,"",SUM(Financeiro!F10:F11))</f>
        <v/>
      </c>
      <c r="G10" s="291" t="str">
        <f>IF(SUM(Financeiro!G10:G11)=0,"",SUM(Financeiro!G10:G11))</f>
        <v/>
      </c>
      <c r="H10" s="291" t="str">
        <f>IF(SUM(Financeiro!H10:H11)=0,"",SUM(Financeiro!H10:H11))</f>
        <v/>
      </c>
      <c r="I10" s="291" t="str">
        <f>IF(SUM(Financeiro!I10:I11)=0,"",SUM(Financeiro!I10:I11))</f>
        <v/>
      </c>
      <c r="J10" s="291" t="str">
        <f>IF(SUM(Financeiro!J10:J11)=0,"",SUM(Financeiro!J10:J11))</f>
        <v/>
      </c>
      <c r="K10" s="291" t="str">
        <f>IF(SUM(Financeiro!K10:K11)=0,"",SUM(Financeiro!K10:K11))</f>
        <v/>
      </c>
      <c r="L10" s="291" t="str">
        <f>IF(SUM(Financeiro!L10:L11)=0,"",SUM(Financeiro!L10:L11))</f>
        <v/>
      </c>
      <c r="M10" s="291" t="str">
        <f>IF(SUM(Financeiro!M10:M11)=0,"",SUM(Financeiro!M10:M11))</f>
        <v/>
      </c>
      <c r="N10" s="291" t="str">
        <f>IF(SUM(Financeiro!N10:N11)=0,"",SUM(Financeiro!N10:N11))</f>
        <v/>
      </c>
      <c r="O10" s="291" t="str">
        <f>IF(SUM(Financeiro!O10:O11)=0,"",SUM(Financeiro!O10:O11))</f>
        <v/>
      </c>
      <c r="P10" s="291" t="str">
        <f>IF(SUM(Financeiro!P10:P11)=0,"",SUM(Financeiro!P10:P11))</f>
        <v/>
      </c>
      <c r="Q10" s="298">
        <f t="shared" si="0"/>
        <v>0</v>
      </c>
    </row>
    <row r="11" spans="2:17" ht="15" customHeight="1" x14ac:dyDescent="0.2">
      <c r="B11" s="1264"/>
      <c r="C11" s="1266"/>
      <c r="D11" s="295" t="s">
        <v>668</v>
      </c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8">
        <f t="shared" si="0"/>
        <v>0</v>
      </c>
    </row>
    <row r="12" spans="2:17" ht="15" customHeight="1" x14ac:dyDescent="0.2">
      <c r="B12" s="1270">
        <f>B10+1</f>
        <v>5</v>
      </c>
      <c r="C12" s="1272" t="s">
        <v>888</v>
      </c>
      <c r="D12" s="293" t="s">
        <v>7</v>
      </c>
      <c r="E12" s="291" t="str">
        <f>IF(SUM(Financeiro!E12:E13)=0,"",SUM(Financeiro!E12:E13))</f>
        <v/>
      </c>
      <c r="F12" s="291" t="str">
        <f>IF(SUM(Financeiro!F12:F13)=0,"",SUM(Financeiro!F12:F13))</f>
        <v/>
      </c>
      <c r="G12" s="291" t="str">
        <f>IF(SUM(Financeiro!G12:G13)=0,"",SUM(Financeiro!G12:G13))</f>
        <v/>
      </c>
      <c r="H12" s="291" t="str">
        <f>IF(SUM(Financeiro!H12:H13)=0,"",SUM(Financeiro!H12:H13))</f>
        <v/>
      </c>
      <c r="I12" s="291" t="str">
        <f>IF(SUM(Financeiro!I12:I13)=0,"",SUM(Financeiro!I12:I13))</f>
        <v/>
      </c>
      <c r="J12" s="291" t="str">
        <f>IF(SUM(Financeiro!J12:J13)=0,"",SUM(Financeiro!J12:J13))</f>
        <v/>
      </c>
      <c r="K12" s="291" t="str">
        <f>IF(SUM(Financeiro!K12:K13)=0,"",SUM(Financeiro!K12:K13))</f>
        <v/>
      </c>
      <c r="L12" s="291" t="str">
        <f>IF(SUM(Financeiro!L12:L13)=0,"",SUM(Financeiro!L12:L13))</f>
        <v/>
      </c>
      <c r="M12" s="291" t="str">
        <f>IF(SUM(Financeiro!M12:M13)=0,"",SUM(Financeiro!M12:M13))</f>
        <v/>
      </c>
      <c r="N12" s="291" t="str">
        <f>IF(SUM(Financeiro!N12:N13)=0,"",SUM(Financeiro!N12:N13))</f>
        <v/>
      </c>
      <c r="O12" s="291" t="str">
        <f>IF(SUM(Financeiro!O12:O13)=0,"",SUM(Financeiro!O12:O13))</f>
        <v/>
      </c>
      <c r="P12" s="291" t="str">
        <f>IF(SUM(Financeiro!P12:P13)=0,"",SUM(Financeiro!P12:P13))</f>
        <v/>
      </c>
      <c r="Q12" s="298">
        <f t="shared" si="0"/>
        <v>0</v>
      </c>
    </row>
    <row r="13" spans="2:17" ht="15" customHeight="1" x14ac:dyDescent="0.2">
      <c r="B13" s="1271"/>
      <c r="C13" s="1273"/>
      <c r="D13" s="293" t="s">
        <v>668</v>
      </c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8">
        <f t="shared" si="0"/>
        <v>0</v>
      </c>
    </row>
    <row r="14" spans="2:17" ht="15" customHeight="1" x14ac:dyDescent="0.2">
      <c r="B14" s="1263">
        <f>B12+1</f>
        <v>6</v>
      </c>
      <c r="C14" s="1265" t="s">
        <v>762</v>
      </c>
      <c r="D14" s="295" t="s">
        <v>7</v>
      </c>
      <c r="E14" s="291" t="str">
        <f>IF(SUM(Financeiro!E14:E15)=0,"",SUM(Financeiro!E14:E15))</f>
        <v/>
      </c>
      <c r="F14" s="291" t="str">
        <f>IF(SUM(Financeiro!F14:F15)=0,"",SUM(Financeiro!F14:F15))</f>
        <v/>
      </c>
      <c r="G14" s="291" t="str">
        <f>IF(SUM(Financeiro!G14:G15)=0,"",SUM(Financeiro!G14:G15))</f>
        <v/>
      </c>
      <c r="H14" s="291" t="str">
        <f>IF(SUM(Financeiro!H14:H15)=0,"",SUM(Financeiro!H14:H15))</f>
        <v/>
      </c>
      <c r="I14" s="291" t="str">
        <f>IF(SUM(Financeiro!I14:I15)=0,"",SUM(Financeiro!I14:I15))</f>
        <v/>
      </c>
      <c r="J14" s="291" t="str">
        <f>IF(SUM(Financeiro!J14:J15)=0,"",SUM(Financeiro!J14:J15))</f>
        <v/>
      </c>
      <c r="K14" s="291" t="str">
        <f>IF(SUM(Financeiro!K14:K15)=0,"",SUM(Financeiro!K14:K15))</f>
        <v/>
      </c>
      <c r="L14" s="291" t="str">
        <f>IF(SUM(Financeiro!L14:L15)=0,"",SUM(Financeiro!L14:L15))</f>
        <v/>
      </c>
      <c r="M14" s="291" t="str">
        <f>IF(SUM(Financeiro!M14:M15)=0,"",SUM(Financeiro!M14:M15))</f>
        <v/>
      </c>
      <c r="N14" s="291" t="str">
        <f>IF(SUM(Financeiro!N14:N15)=0,"",SUM(Financeiro!N14:N15))</f>
        <v/>
      </c>
      <c r="O14" s="291" t="str">
        <f>IF(SUM(Financeiro!O14:O15)=0,"",SUM(Financeiro!O14:O15))</f>
        <v/>
      </c>
      <c r="P14" s="291" t="str">
        <f>IF(SUM(Financeiro!P14:P15)=0,"",SUM(Financeiro!P14:P15))</f>
        <v/>
      </c>
      <c r="Q14" s="298">
        <f t="shared" si="0"/>
        <v>0</v>
      </c>
    </row>
    <row r="15" spans="2:17" ht="15" customHeight="1" x14ac:dyDescent="0.2">
      <c r="B15" s="1264"/>
      <c r="C15" s="1266"/>
      <c r="D15" s="295" t="s">
        <v>668</v>
      </c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8">
        <f t="shared" si="0"/>
        <v>0</v>
      </c>
    </row>
    <row r="16" spans="2:17" ht="15" customHeight="1" x14ac:dyDescent="0.2">
      <c r="B16" s="1270">
        <f>B14+1</f>
        <v>7</v>
      </c>
      <c r="C16" s="1272" t="s">
        <v>169</v>
      </c>
      <c r="D16" s="293" t="s">
        <v>7</v>
      </c>
      <c r="E16" s="291" t="str">
        <f>IF(SUM(Financeiro!E16:E17)=0,"",SUM(Financeiro!E16:E17))</f>
        <v/>
      </c>
      <c r="F16" s="291" t="str">
        <f>IF(SUM(Financeiro!F16:F17)=0,"",SUM(Financeiro!F16:F17))</f>
        <v/>
      </c>
      <c r="G16" s="291" t="str">
        <f>IF(SUM(Financeiro!G16:G17)=0,"",SUM(Financeiro!G16:G17))</f>
        <v/>
      </c>
      <c r="H16" s="291" t="str">
        <f>IF(SUM(Financeiro!H16:H17)=0,"",SUM(Financeiro!H16:H17))</f>
        <v/>
      </c>
      <c r="I16" s="291" t="str">
        <f>IF(SUM(Financeiro!I16:I17)=0,"",SUM(Financeiro!I16:I17))</f>
        <v/>
      </c>
      <c r="J16" s="291" t="str">
        <f>IF(SUM(Financeiro!J16:J17)=0,"",SUM(Financeiro!J16:J17))</f>
        <v/>
      </c>
      <c r="K16" s="291" t="str">
        <f>IF(SUM(Financeiro!K16:K17)=0,"",SUM(Financeiro!K16:K17))</f>
        <v/>
      </c>
      <c r="L16" s="291" t="str">
        <f>IF(SUM(Financeiro!L16:L17)=0,"",SUM(Financeiro!L16:L17))</f>
        <v/>
      </c>
      <c r="M16" s="291" t="str">
        <f>IF(SUM(Financeiro!M16:M17)=0,"",SUM(Financeiro!M16:M17))</f>
        <v/>
      </c>
      <c r="N16" s="291" t="str">
        <f>IF(SUM(Financeiro!N16:N17)=0,"",SUM(Financeiro!N16:N17))</f>
        <v/>
      </c>
      <c r="O16" s="291" t="str">
        <f>IF(SUM(Financeiro!O16:O17)=0,"",SUM(Financeiro!O16:O17))</f>
        <v/>
      </c>
      <c r="P16" s="291" t="str">
        <f>IF(SUM(Financeiro!P16:P17)=0,"",SUM(Financeiro!P16:P17))</f>
        <v/>
      </c>
      <c r="Q16" s="298">
        <f t="shared" si="0"/>
        <v>0</v>
      </c>
    </row>
    <row r="17" spans="2:17" ht="15" customHeight="1" x14ac:dyDescent="0.2">
      <c r="B17" s="1271"/>
      <c r="C17" s="1273"/>
      <c r="D17" s="293" t="s">
        <v>668</v>
      </c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8">
        <f t="shared" si="0"/>
        <v>0</v>
      </c>
    </row>
    <row r="18" spans="2:17" ht="15" customHeight="1" x14ac:dyDescent="0.2">
      <c r="B18" s="1263">
        <f>B16+1</f>
        <v>8</v>
      </c>
      <c r="C18" s="1265" t="s">
        <v>763</v>
      </c>
      <c r="D18" s="295" t="s">
        <v>7</v>
      </c>
      <c r="E18" s="291" t="str">
        <f>IF(SUM(Financeiro!E18:E19)=0,"",SUM(Financeiro!E18:E19))</f>
        <v/>
      </c>
      <c r="F18" s="291" t="str">
        <f>IF(SUM(Financeiro!F18:F19)=0,"",SUM(Financeiro!F18:F19))</f>
        <v/>
      </c>
      <c r="G18" s="291" t="str">
        <f>IF(SUM(Financeiro!G18:G19)=0,"",SUM(Financeiro!G18:G19))</f>
        <v/>
      </c>
      <c r="H18" s="291" t="str">
        <f>IF(SUM(Financeiro!H18:H19)=0,"",SUM(Financeiro!H18:H19))</f>
        <v/>
      </c>
      <c r="I18" s="291" t="str">
        <f>IF(SUM(Financeiro!I18:I19)=0,"",SUM(Financeiro!I18:I19))</f>
        <v/>
      </c>
      <c r="J18" s="291" t="str">
        <f>IF(SUM(Financeiro!J18:J19)=0,"",SUM(Financeiro!J18:J19))</f>
        <v/>
      </c>
      <c r="K18" s="291" t="str">
        <f>IF(SUM(Financeiro!K18:K19)=0,"",SUM(Financeiro!K18:K19))</f>
        <v/>
      </c>
      <c r="L18" s="291" t="str">
        <f>IF(SUM(Financeiro!L18:L19)=0,"",SUM(Financeiro!L18:L19))</f>
        <v/>
      </c>
      <c r="M18" s="291" t="str">
        <f>IF(SUM(Financeiro!M18:M19)=0,"",SUM(Financeiro!M18:M19))</f>
        <v/>
      </c>
      <c r="N18" s="291" t="str">
        <f>IF(SUM(Financeiro!N18:N19)=0,"",SUM(Financeiro!N18:N19))</f>
        <v/>
      </c>
      <c r="O18" s="291" t="str">
        <f>IF(SUM(Financeiro!O18:O19)=0,"",SUM(Financeiro!O18:O19))</f>
        <v/>
      </c>
      <c r="P18" s="291" t="str">
        <f>IF(SUM(Financeiro!P18:P19)=0,"",SUM(Financeiro!P18:P19))</f>
        <v/>
      </c>
      <c r="Q18" s="298">
        <f t="shared" si="0"/>
        <v>0</v>
      </c>
    </row>
    <row r="19" spans="2:17" ht="15" customHeight="1" x14ac:dyDescent="0.2">
      <c r="B19" s="1264"/>
      <c r="C19" s="1266"/>
      <c r="D19" s="295" t="s">
        <v>668</v>
      </c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8">
        <f t="shared" si="0"/>
        <v>0</v>
      </c>
    </row>
    <row r="20" spans="2:17" ht="15" customHeight="1" x14ac:dyDescent="0.2">
      <c r="B20" s="1270">
        <f>B18+1</f>
        <v>9</v>
      </c>
      <c r="C20" s="1272" t="s">
        <v>764</v>
      </c>
      <c r="D20" s="293" t="s">
        <v>7</v>
      </c>
      <c r="E20" s="291" t="str">
        <f>IF(SUM(Financeiro!E20:E21)=0,"",SUM(Financeiro!E20:E21))</f>
        <v/>
      </c>
      <c r="F20" s="291" t="str">
        <f>IF(SUM(Financeiro!F20:F21)=0,"",SUM(Financeiro!F20:F21))</f>
        <v/>
      </c>
      <c r="G20" s="291" t="str">
        <f>IF(SUM(Financeiro!G20:G21)=0,"",SUM(Financeiro!G20:G21))</f>
        <v/>
      </c>
      <c r="H20" s="291" t="str">
        <f>IF(SUM(Financeiro!H20:H21)=0,"",SUM(Financeiro!H20:H21))</f>
        <v/>
      </c>
      <c r="I20" s="291" t="str">
        <f>IF(SUM(Financeiro!I20:I21)=0,"",SUM(Financeiro!I20:I21))</f>
        <v/>
      </c>
      <c r="J20" s="291" t="str">
        <f>IF(SUM(Financeiro!J20:J21)=0,"",SUM(Financeiro!J20:J21))</f>
        <v/>
      </c>
      <c r="K20" s="291" t="str">
        <f>IF(SUM(Financeiro!K20:K21)=0,"",SUM(Financeiro!K20:K21))</f>
        <v/>
      </c>
      <c r="L20" s="291" t="str">
        <f>IF(SUM(Financeiro!L20:L21)=0,"",SUM(Financeiro!L20:L21))</f>
        <v/>
      </c>
      <c r="M20" s="291" t="str">
        <f>IF(SUM(Financeiro!M20:M21)=0,"",SUM(Financeiro!M20:M21))</f>
        <v/>
      </c>
      <c r="N20" s="291" t="str">
        <f>IF(SUM(Financeiro!N20:N21)=0,"",SUM(Financeiro!N20:N21))</f>
        <v/>
      </c>
      <c r="O20" s="291" t="str">
        <f>IF(SUM(Financeiro!O20:O21)=0,"",SUM(Financeiro!O20:O21))</f>
        <v/>
      </c>
      <c r="P20" s="291" t="str">
        <f>IF(SUM(Financeiro!P20:P21)=0,"",SUM(Financeiro!P20:P21))</f>
        <v/>
      </c>
      <c r="Q20" s="298">
        <f t="shared" si="0"/>
        <v>0</v>
      </c>
    </row>
    <row r="21" spans="2:17" ht="15" customHeight="1" x14ac:dyDescent="0.2">
      <c r="B21" s="1271"/>
      <c r="C21" s="1273"/>
      <c r="D21" s="293" t="s">
        <v>668</v>
      </c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8">
        <f t="shared" si="0"/>
        <v>0</v>
      </c>
    </row>
    <row r="22" spans="2:17" ht="15" customHeight="1" x14ac:dyDescent="0.2">
      <c r="B22" s="1263">
        <f>B20+1</f>
        <v>10</v>
      </c>
      <c r="C22" s="1265" t="s">
        <v>171</v>
      </c>
      <c r="D22" s="295" t="s">
        <v>7</v>
      </c>
      <c r="E22" s="291" t="str">
        <f>IF(SUM(Financeiro!E22:E23)=0,"",SUM(Financeiro!E22:E23))</f>
        <v/>
      </c>
      <c r="F22" s="291" t="str">
        <f>IF(SUM(Financeiro!F22:F23)=0,"",SUM(Financeiro!F22:F23))</f>
        <v/>
      </c>
      <c r="G22" s="291" t="str">
        <f>IF(SUM(Financeiro!G22:G23)=0,"",SUM(Financeiro!G22:G23))</f>
        <v/>
      </c>
      <c r="H22" s="291" t="str">
        <f>IF(SUM(Financeiro!H22:H23)=0,"",SUM(Financeiro!H22:H23))</f>
        <v/>
      </c>
      <c r="I22" s="291" t="str">
        <f>IF(SUM(Financeiro!I22:I23)=0,"",SUM(Financeiro!I22:I23))</f>
        <v/>
      </c>
      <c r="J22" s="291" t="str">
        <f>IF(SUM(Financeiro!J22:J23)=0,"",SUM(Financeiro!J22:J23))</f>
        <v/>
      </c>
      <c r="K22" s="291" t="str">
        <f>IF(SUM(Financeiro!K22:K23)=0,"",SUM(Financeiro!K22:K23))</f>
        <v/>
      </c>
      <c r="L22" s="291" t="str">
        <f>IF(SUM(Financeiro!L22:L23)=0,"",SUM(Financeiro!L22:L23))</f>
        <v/>
      </c>
      <c r="M22" s="291" t="str">
        <f>IF(SUM(Financeiro!M22:M23)=0,"",SUM(Financeiro!M22:M23))</f>
        <v/>
      </c>
      <c r="N22" s="291" t="str">
        <f>IF(SUM(Financeiro!N22:N23)=0,"",SUM(Financeiro!N22:N23))</f>
        <v/>
      </c>
      <c r="O22" s="291" t="str">
        <f>IF(SUM(Financeiro!O22:O23)=0,"",SUM(Financeiro!O22:O23))</f>
        <v/>
      </c>
      <c r="P22" s="291" t="str">
        <f>IF(SUM(Financeiro!P22:P23)=0,"",SUM(Financeiro!P22:P23))</f>
        <v/>
      </c>
      <c r="Q22" s="298">
        <f t="shared" si="0"/>
        <v>0</v>
      </c>
    </row>
    <row r="23" spans="2:17" ht="15" customHeight="1" x14ac:dyDescent="0.2">
      <c r="B23" s="1264"/>
      <c r="C23" s="1266"/>
      <c r="D23" s="295" t="s">
        <v>668</v>
      </c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8">
        <f t="shared" si="0"/>
        <v>0</v>
      </c>
    </row>
    <row r="24" spans="2:17" ht="15" customHeight="1" x14ac:dyDescent="0.2">
      <c r="B24" s="1270">
        <f>B22+1</f>
        <v>11</v>
      </c>
      <c r="C24" s="1272" t="s">
        <v>765</v>
      </c>
      <c r="D24" s="293" t="s">
        <v>7</v>
      </c>
      <c r="E24" s="291" t="str">
        <f>IF(SUM(Financeiro!E24:E25)=0,"",SUM(Financeiro!E24:E25))</f>
        <v/>
      </c>
      <c r="F24" s="291" t="str">
        <f>IF(SUM(Financeiro!F24:F25)=0,"",SUM(Financeiro!F24:F25))</f>
        <v/>
      </c>
      <c r="G24" s="291" t="str">
        <f>IF(SUM(Financeiro!G24:G25)=0,"",SUM(Financeiro!G24:G25))</f>
        <v/>
      </c>
      <c r="H24" s="291" t="str">
        <f>IF(SUM(Financeiro!H24:H25)=0,"",SUM(Financeiro!H24:H25))</f>
        <v/>
      </c>
      <c r="I24" s="291" t="str">
        <f>IF(SUM(Financeiro!I24:I25)=0,"",SUM(Financeiro!I24:I25))</f>
        <v/>
      </c>
      <c r="J24" s="291" t="str">
        <f>IF(SUM(Financeiro!J24:J25)=0,"",SUM(Financeiro!J24:J25))</f>
        <v/>
      </c>
      <c r="K24" s="291" t="str">
        <f>IF(SUM(Financeiro!K24:K25)=0,"",SUM(Financeiro!K24:K25))</f>
        <v/>
      </c>
      <c r="L24" s="291" t="str">
        <f>IF(SUM(Financeiro!L24:L25)=0,"",SUM(Financeiro!L24:L25))</f>
        <v/>
      </c>
      <c r="M24" s="291" t="str">
        <f>IF(SUM(Financeiro!M24:M25)=0,"",SUM(Financeiro!M24:M25))</f>
        <v/>
      </c>
      <c r="N24" s="291" t="str">
        <f>IF(SUM(Financeiro!N24:N25)=0,"",SUM(Financeiro!N24:N25))</f>
        <v/>
      </c>
      <c r="O24" s="291" t="str">
        <f>IF(SUM(Financeiro!O24:O25)=0,"",SUM(Financeiro!O24:O25))</f>
        <v/>
      </c>
      <c r="P24" s="291" t="str">
        <f>IF(SUM(Financeiro!P24:P25)=0,"",SUM(Financeiro!P24:P25))</f>
        <v/>
      </c>
      <c r="Q24" s="298">
        <f t="shared" si="0"/>
        <v>0</v>
      </c>
    </row>
    <row r="25" spans="2:17" ht="15" customHeight="1" x14ac:dyDescent="0.2">
      <c r="B25" s="1271"/>
      <c r="C25" s="1273"/>
      <c r="D25" s="293" t="s">
        <v>668</v>
      </c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8">
        <f t="shared" si="0"/>
        <v>0</v>
      </c>
    </row>
    <row r="26" spans="2:17" ht="15" customHeight="1" x14ac:dyDescent="0.2">
      <c r="B26" s="1263">
        <f>B24+1</f>
        <v>12</v>
      </c>
      <c r="C26" s="1265" t="s">
        <v>1054</v>
      </c>
      <c r="D26" s="295" t="s">
        <v>7</v>
      </c>
      <c r="E26" s="291" t="str">
        <f>IF(SUM(Financeiro!E26:E27)=0,"",SUM(Financeiro!E26:E27))</f>
        <v/>
      </c>
      <c r="F26" s="291" t="str">
        <f>IF(SUM(Financeiro!F26:F27)=0,"",SUM(Financeiro!F26:F27))</f>
        <v/>
      </c>
      <c r="G26" s="291" t="str">
        <f>IF(SUM(Financeiro!G26:G27)=0,"",SUM(Financeiro!G26:G27))</f>
        <v/>
      </c>
      <c r="H26" s="291" t="str">
        <f>IF(SUM(Financeiro!H26:H27)=0,"",SUM(Financeiro!H26:H27))</f>
        <v/>
      </c>
      <c r="I26" s="291" t="str">
        <f>IF(SUM(Financeiro!I26:I27)=0,"",SUM(Financeiro!I26:I27))</f>
        <v/>
      </c>
      <c r="J26" s="291" t="str">
        <f>IF(SUM(Financeiro!J26:J27)=0,"",SUM(Financeiro!J26:J27))</f>
        <v/>
      </c>
      <c r="K26" s="291" t="str">
        <f>IF(SUM(Financeiro!K26:K27)=0,"",SUM(Financeiro!K26:K27))</f>
        <v/>
      </c>
      <c r="L26" s="291" t="str">
        <f>IF(SUM(Financeiro!L26:L27)=0,"",SUM(Financeiro!L26:L27))</f>
        <v/>
      </c>
      <c r="M26" s="291" t="str">
        <f>IF(SUM(Financeiro!M26:M27)=0,"",SUM(Financeiro!M26:M27))</f>
        <v/>
      </c>
      <c r="N26" s="291" t="str">
        <f>IF(SUM(Financeiro!N26:N27)=0,"",SUM(Financeiro!N26:N27))</f>
        <v/>
      </c>
      <c r="O26" s="291" t="str">
        <f>IF(SUM(Financeiro!O26:O27)=0,"",SUM(Financeiro!O26:O27))</f>
        <v/>
      </c>
      <c r="P26" s="291" t="str">
        <f>IF(SUM(Financeiro!P26:P27)=0,"",SUM(Financeiro!P26:P27))</f>
        <v/>
      </c>
      <c r="Q26" s="298">
        <f t="shared" si="0"/>
        <v>0</v>
      </c>
    </row>
    <row r="27" spans="2:17" ht="15" customHeight="1" x14ac:dyDescent="0.2">
      <c r="B27" s="1264"/>
      <c r="C27" s="1266"/>
      <c r="D27" s="295" t="s">
        <v>668</v>
      </c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8">
        <f t="shared" si="0"/>
        <v>0</v>
      </c>
    </row>
    <row r="28" spans="2:17" ht="15" customHeight="1" x14ac:dyDescent="0.2">
      <c r="B28" s="1270">
        <f>B26+1</f>
        <v>13</v>
      </c>
      <c r="C28" s="1272" t="s">
        <v>766</v>
      </c>
      <c r="D28" s="293" t="s">
        <v>7</v>
      </c>
      <c r="E28" s="291" t="str">
        <f>IF(SUM(Financeiro!E28:E29)=0,"",SUM(Financeiro!E28:E29))</f>
        <v/>
      </c>
      <c r="F28" s="291" t="str">
        <f>IF(SUM(Financeiro!F28:F29)=0,"",SUM(Financeiro!F28:F29))</f>
        <v/>
      </c>
      <c r="G28" s="291" t="str">
        <f>IF(SUM(Financeiro!G28:G29)=0,"",SUM(Financeiro!G28:G29))</f>
        <v/>
      </c>
      <c r="H28" s="291" t="str">
        <f>IF(SUM(Financeiro!H28:H29)=0,"",SUM(Financeiro!H28:H29))</f>
        <v/>
      </c>
      <c r="I28" s="291" t="str">
        <f>IF(SUM(Financeiro!I28:I29)=0,"",SUM(Financeiro!I28:I29))</f>
        <v/>
      </c>
      <c r="J28" s="291" t="str">
        <f>IF(SUM(Financeiro!J28:J29)=0,"",SUM(Financeiro!J28:J29))</f>
        <v/>
      </c>
      <c r="K28" s="291" t="str">
        <f>IF(SUM(Financeiro!K28:K29)=0,"",SUM(Financeiro!K28:K29))</f>
        <v/>
      </c>
      <c r="L28" s="291" t="str">
        <f>IF(SUM(Financeiro!L28:L29)=0,"",SUM(Financeiro!L28:L29))</f>
        <v/>
      </c>
      <c r="M28" s="291" t="str">
        <f>IF(SUM(Financeiro!M28:M29)=0,"",SUM(Financeiro!M28:M29))</f>
        <v/>
      </c>
      <c r="N28" s="291" t="str">
        <f>IF(SUM(Financeiro!N28:N29)=0,"",SUM(Financeiro!N28:N29))</f>
        <v/>
      </c>
      <c r="O28" s="291" t="str">
        <f>IF(SUM(Financeiro!O28:O29)=0,"",SUM(Financeiro!O28:O29))</f>
        <v/>
      </c>
      <c r="P28" s="291" t="str">
        <f>IF(SUM(Financeiro!P28:P29)=0,"",SUM(Financeiro!P28:P29))</f>
        <v/>
      </c>
      <c r="Q28" s="298">
        <f t="shared" si="0"/>
        <v>0</v>
      </c>
    </row>
    <row r="29" spans="2:17" ht="15" customHeight="1" x14ac:dyDescent="0.2">
      <c r="B29" s="1271"/>
      <c r="C29" s="1273"/>
      <c r="D29" s="293" t="s">
        <v>668</v>
      </c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8">
        <f t="shared" si="0"/>
        <v>0</v>
      </c>
    </row>
    <row r="30" spans="2:17" ht="15" customHeight="1" x14ac:dyDescent="0.2">
      <c r="B30" s="1263">
        <f>B28+1</f>
        <v>14</v>
      </c>
      <c r="C30" s="1265" t="s">
        <v>1055</v>
      </c>
      <c r="D30" s="295" t="s">
        <v>7</v>
      </c>
      <c r="E30" s="291" t="e">
        <f>IF(SUM(Financeiro!#REF!)=0,"",SUM(Financeiro!#REF!))</f>
        <v>#REF!</v>
      </c>
      <c r="F30" s="291" t="e">
        <f>IF(SUM(Financeiro!#REF!)=0,"",SUM(Financeiro!#REF!))</f>
        <v>#REF!</v>
      </c>
      <c r="G30" s="291" t="e">
        <f>IF(SUM(Financeiro!#REF!)=0,"",SUM(Financeiro!#REF!))</f>
        <v>#REF!</v>
      </c>
      <c r="H30" s="291" t="e">
        <f>IF(SUM(Financeiro!#REF!)=0,"",SUM(Financeiro!#REF!))</f>
        <v>#REF!</v>
      </c>
      <c r="I30" s="291" t="e">
        <f>IF(SUM(Financeiro!#REF!)=0,"",SUM(Financeiro!#REF!))</f>
        <v>#REF!</v>
      </c>
      <c r="J30" s="291" t="e">
        <f>IF(SUM(Financeiro!#REF!)=0,"",SUM(Financeiro!#REF!))</f>
        <v>#REF!</v>
      </c>
      <c r="K30" s="291" t="e">
        <f>IF(SUM(Financeiro!#REF!)=0,"",SUM(Financeiro!#REF!))</f>
        <v>#REF!</v>
      </c>
      <c r="L30" s="291" t="e">
        <f>IF(SUM(Financeiro!#REF!)=0,"",SUM(Financeiro!#REF!))</f>
        <v>#REF!</v>
      </c>
      <c r="M30" s="291" t="e">
        <f>IF(SUM(Financeiro!#REF!)=0,"",SUM(Financeiro!#REF!))</f>
        <v>#REF!</v>
      </c>
      <c r="N30" s="291" t="e">
        <f>IF(SUM(Financeiro!#REF!)=0,"",SUM(Financeiro!#REF!))</f>
        <v>#REF!</v>
      </c>
      <c r="O30" s="291" t="e">
        <f>IF(SUM(Financeiro!#REF!)=0,"",SUM(Financeiro!#REF!))</f>
        <v>#REF!</v>
      </c>
      <c r="P30" s="291" t="e">
        <f>IF(SUM(Financeiro!#REF!)=0,"",SUM(Financeiro!#REF!))</f>
        <v>#REF!</v>
      </c>
      <c r="Q30" s="298" t="e">
        <f t="shared" si="0"/>
        <v>#REF!</v>
      </c>
    </row>
    <row r="31" spans="2:17" ht="15" customHeight="1" x14ac:dyDescent="0.2">
      <c r="B31" s="1264"/>
      <c r="C31" s="1266"/>
      <c r="D31" s="295" t="s">
        <v>668</v>
      </c>
      <c r="E31" s="291">
        <f>SUMIF($D$4:$D$29,$D$31,E$4:E$29)-E27</f>
        <v>0</v>
      </c>
      <c r="F31" s="291">
        <f t="shared" ref="F31:P31" si="1">SUMIF($D$4:$D$29,$D$31,F$4:F$29)-F27</f>
        <v>0</v>
      </c>
      <c r="G31" s="291">
        <f t="shared" si="1"/>
        <v>0</v>
      </c>
      <c r="H31" s="291">
        <f t="shared" si="1"/>
        <v>0</v>
      </c>
      <c r="I31" s="291">
        <f t="shared" si="1"/>
        <v>0</v>
      </c>
      <c r="J31" s="291">
        <f t="shared" si="1"/>
        <v>0</v>
      </c>
      <c r="K31" s="291">
        <f t="shared" si="1"/>
        <v>0</v>
      </c>
      <c r="L31" s="291">
        <f t="shared" si="1"/>
        <v>0</v>
      </c>
      <c r="M31" s="291">
        <f t="shared" si="1"/>
        <v>0</v>
      </c>
      <c r="N31" s="291">
        <f t="shared" si="1"/>
        <v>0</v>
      </c>
      <c r="O31" s="291">
        <f t="shared" si="1"/>
        <v>0</v>
      </c>
      <c r="P31" s="291">
        <f t="shared" si="1"/>
        <v>0</v>
      </c>
      <c r="Q31" s="298">
        <f t="shared" si="0"/>
        <v>0</v>
      </c>
    </row>
    <row r="32" spans="2:17" ht="15" customHeight="1" x14ac:dyDescent="0.2">
      <c r="B32" s="1274">
        <f>B30+1</f>
        <v>15</v>
      </c>
      <c r="C32" s="1276" t="s">
        <v>669</v>
      </c>
      <c r="D32" s="296" t="s">
        <v>7</v>
      </c>
      <c r="E32" s="297" t="str">
        <f>IF(SUM(Financeiro!E30:E31)=0,"",SUM(Financeiro!E30:E31))</f>
        <v/>
      </c>
      <c r="F32" s="297" t="str">
        <f>IF(SUM(Financeiro!F30:F31)=0,"",SUM(Financeiro!F30:F31))</f>
        <v/>
      </c>
      <c r="G32" s="297" t="str">
        <f>IF(SUM(Financeiro!G30:G31)=0,"",SUM(Financeiro!G30:G31))</f>
        <v/>
      </c>
      <c r="H32" s="297" t="str">
        <f>IF(SUM(Financeiro!H30:H31)=0,"",SUM(Financeiro!H30:H31))</f>
        <v/>
      </c>
      <c r="I32" s="297" t="str">
        <f>IF(SUM(Financeiro!I30:I31)=0,"",SUM(Financeiro!I30:I31))</f>
        <v/>
      </c>
      <c r="J32" s="297" t="str">
        <f>IF(SUM(Financeiro!J30:J31)=0,"",SUM(Financeiro!J30:J31))</f>
        <v/>
      </c>
      <c r="K32" s="297" t="str">
        <f>IF(SUM(Financeiro!K30:K31)=0,"",SUM(Financeiro!K30:K31))</f>
        <v/>
      </c>
      <c r="L32" s="297" t="str">
        <f>IF(SUM(Financeiro!L30:L31)=0,"",SUM(Financeiro!L30:L31))</f>
        <v/>
      </c>
      <c r="M32" s="297" t="str">
        <f>IF(SUM(Financeiro!M30:M31)=0,"",SUM(Financeiro!M30:M31))</f>
        <v/>
      </c>
      <c r="N32" s="297" t="str">
        <f>IF(SUM(Financeiro!N30:N31)=0,"",SUM(Financeiro!N30:N31))</f>
        <v/>
      </c>
      <c r="O32" s="297" t="str">
        <f>IF(SUM(Financeiro!O30:O31)=0,"",SUM(Financeiro!O30:O31))</f>
        <v/>
      </c>
      <c r="P32" s="297" t="str">
        <f>IF(SUM(Financeiro!P30:P31)=0,"",SUM(Financeiro!P30:P31))</f>
        <v/>
      </c>
      <c r="Q32" s="298">
        <f>SUM(E32:P32)</f>
        <v>0</v>
      </c>
    </row>
    <row r="33" spans="2:17" ht="15" customHeight="1" x14ac:dyDescent="0.2">
      <c r="B33" s="1275"/>
      <c r="C33" s="1277"/>
      <c r="D33" s="296" t="s">
        <v>668</v>
      </c>
      <c r="E33" s="297">
        <f>E31+E27</f>
        <v>0</v>
      </c>
      <c r="F33" s="297">
        <f t="shared" ref="F33:P33" si="2">F31+F27</f>
        <v>0</v>
      </c>
      <c r="G33" s="297">
        <f t="shared" si="2"/>
        <v>0</v>
      </c>
      <c r="H33" s="297">
        <f t="shared" si="2"/>
        <v>0</v>
      </c>
      <c r="I33" s="297">
        <f t="shared" si="2"/>
        <v>0</v>
      </c>
      <c r="J33" s="297">
        <f t="shared" si="2"/>
        <v>0</v>
      </c>
      <c r="K33" s="297">
        <f t="shared" si="2"/>
        <v>0</v>
      </c>
      <c r="L33" s="297">
        <f t="shared" si="2"/>
        <v>0</v>
      </c>
      <c r="M33" s="297">
        <f t="shared" si="2"/>
        <v>0</v>
      </c>
      <c r="N33" s="297">
        <f t="shared" si="2"/>
        <v>0</v>
      </c>
      <c r="O33" s="297">
        <f t="shared" si="2"/>
        <v>0</v>
      </c>
      <c r="P33" s="297">
        <f t="shared" si="2"/>
        <v>0</v>
      </c>
      <c r="Q33" s="298">
        <f>SUM(E33:P33)</f>
        <v>0</v>
      </c>
    </row>
    <row r="34" spans="2:17" ht="15" customHeight="1" x14ac:dyDescent="0.2">
      <c r="B34" s="1274">
        <f>B32+1</f>
        <v>16</v>
      </c>
      <c r="C34" s="1276" t="s">
        <v>670</v>
      </c>
      <c r="D34" s="296" t="s">
        <v>7</v>
      </c>
      <c r="E34" s="297" t="str">
        <f>IF(SUM(Financeiro!E33:E34)=0,"",SUM(Financeiro!E33:E34))</f>
        <v/>
      </c>
      <c r="F34" s="297" t="str">
        <f>IF(SUM(Financeiro!F33:F34)=0,"",SUM(Financeiro!F33:F34))</f>
        <v/>
      </c>
      <c r="G34" s="297" t="str">
        <f>IF(SUM(Financeiro!G33:G34)=0,"",SUM(Financeiro!G33:G34))</f>
        <v/>
      </c>
      <c r="H34" s="297" t="str">
        <f>IF(SUM(Financeiro!H33:H34)=0,"",SUM(Financeiro!H33:H34))</f>
        <v/>
      </c>
      <c r="I34" s="297" t="str">
        <f>IF(SUM(Financeiro!I33:I34)=0,"",SUM(Financeiro!I33:I34))</f>
        <v/>
      </c>
      <c r="J34" s="297" t="str">
        <f>IF(SUM(Financeiro!J33:J34)=0,"",SUM(Financeiro!J33:J34))</f>
        <v/>
      </c>
      <c r="K34" s="297" t="str">
        <f>IF(SUM(Financeiro!K33:K34)=0,"",SUM(Financeiro!K33:K34))</f>
        <v/>
      </c>
      <c r="L34" s="297" t="str">
        <f>IF(SUM(Financeiro!L33:L34)=0,"",SUM(Financeiro!L33:L34))</f>
        <v/>
      </c>
      <c r="M34" s="297" t="str">
        <f>IF(SUM(Financeiro!M33:M34)=0,"",SUM(Financeiro!M33:M34))</f>
        <v/>
      </c>
      <c r="N34" s="297" t="str">
        <f>IF(SUM(Financeiro!N33:N34)=0,"",SUM(Financeiro!N33:N34))</f>
        <v/>
      </c>
      <c r="O34" s="297" t="str">
        <f>IF(SUM(Financeiro!O33:O34)=0,"",SUM(Financeiro!O33:O34))</f>
        <v/>
      </c>
      <c r="P34" s="297" t="str">
        <f>IF(SUM(Financeiro!P33:P34)=0,"",SUM(Financeiro!P33:P34))</f>
        <v/>
      </c>
      <c r="Q34" s="298">
        <f>SUM(E34:P34)</f>
        <v>0</v>
      </c>
    </row>
    <row r="35" spans="2:17" ht="15" customHeight="1" x14ac:dyDescent="0.2">
      <c r="B35" s="1275"/>
      <c r="C35" s="1277"/>
      <c r="D35" s="296" t="s">
        <v>668</v>
      </c>
      <c r="E35" s="297">
        <f>E33</f>
        <v>0</v>
      </c>
      <c r="F35" s="297">
        <f>F33+E35</f>
        <v>0</v>
      </c>
      <c r="G35" s="297">
        <f t="shared" ref="G35:P35" si="3">G33+F35</f>
        <v>0</v>
      </c>
      <c r="H35" s="297">
        <f t="shared" si="3"/>
        <v>0</v>
      </c>
      <c r="I35" s="297">
        <f t="shared" si="3"/>
        <v>0</v>
      </c>
      <c r="J35" s="297">
        <f t="shared" si="3"/>
        <v>0</v>
      </c>
      <c r="K35" s="297">
        <f t="shared" si="3"/>
        <v>0</v>
      </c>
      <c r="L35" s="297">
        <f t="shared" si="3"/>
        <v>0</v>
      </c>
      <c r="M35" s="297">
        <f t="shared" si="3"/>
        <v>0</v>
      </c>
      <c r="N35" s="297">
        <f t="shared" si="3"/>
        <v>0</v>
      </c>
      <c r="O35" s="297">
        <f t="shared" si="3"/>
        <v>0</v>
      </c>
      <c r="P35" s="297">
        <f t="shared" si="3"/>
        <v>0</v>
      </c>
      <c r="Q35" s="298">
        <f>P35</f>
        <v>0</v>
      </c>
    </row>
    <row r="37" spans="2:17" ht="15" customHeight="1" x14ac:dyDescent="0.2">
      <c r="B37" s="102"/>
      <c r="C37" s="102"/>
      <c r="D37" s="102"/>
      <c r="E37" s="102"/>
      <c r="F37" s="102"/>
      <c r="G37" s="102"/>
      <c r="H37" s="102"/>
    </row>
    <row r="38" spans="2:17" ht="15" customHeight="1" x14ac:dyDescent="0.2">
      <c r="B38" s="102"/>
      <c r="C38" s="102"/>
      <c r="D38" s="102"/>
      <c r="E38" s="102"/>
      <c r="F38" s="102"/>
      <c r="G38" s="102"/>
      <c r="H38" s="102"/>
    </row>
    <row r="39" spans="2:17" ht="15" customHeight="1" x14ac:dyDescent="0.2">
      <c r="B39" s="102"/>
      <c r="C39" s="102"/>
      <c r="D39" s="102"/>
      <c r="E39" s="102"/>
      <c r="F39" s="102"/>
      <c r="G39" s="102"/>
      <c r="H39" s="102"/>
    </row>
    <row r="40" spans="2:17" ht="15" customHeight="1" x14ac:dyDescent="0.2">
      <c r="B40" s="102"/>
      <c r="C40" s="102"/>
      <c r="D40" s="102"/>
      <c r="E40" s="102"/>
      <c r="F40" s="102"/>
      <c r="G40" s="102"/>
      <c r="H40" s="102"/>
    </row>
    <row r="41" spans="2:17" ht="15" customHeight="1" x14ac:dyDescent="0.2">
      <c r="B41" s="102"/>
      <c r="C41" s="102"/>
      <c r="D41" s="102"/>
      <c r="E41" s="102"/>
      <c r="F41" s="102"/>
      <c r="G41" s="102"/>
      <c r="H41" s="102"/>
    </row>
    <row r="42" spans="2:17" ht="15" customHeight="1" x14ac:dyDescent="0.2">
      <c r="B42" s="102"/>
      <c r="C42" s="102"/>
      <c r="D42" s="102"/>
      <c r="E42" s="102"/>
      <c r="F42" s="102"/>
      <c r="G42" s="102"/>
      <c r="H42" s="102"/>
    </row>
    <row r="43" spans="2:17" ht="15" customHeight="1" x14ac:dyDescent="0.2">
      <c r="B43" s="102"/>
      <c r="C43" s="102"/>
      <c r="D43" s="102"/>
      <c r="E43" s="102"/>
      <c r="F43" s="102"/>
      <c r="G43" s="102"/>
      <c r="H43" s="102"/>
    </row>
    <row r="44" spans="2:17" ht="15" customHeight="1" x14ac:dyDescent="0.2">
      <c r="B44" s="102"/>
      <c r="C44" s="102"/>
      <c r="D44" s="102"/>
      <c r="E44" s="102"/>
      <c r="F44" s="102"/>
      <c r="G44" s="102"/>
      <c r="H44" s="102"/>
    </row>
    <row r="45" spans="2:17" ht="15" customHeight="1" x14ac:dyDescent="0.2">
      <c r="B45" s="102"/>
      <c r="C45" s="102"/>
      <c r="D45" s="102"/>
      <c r="E45" s="102"/>
      <c r="F45" s="102"/>
      <c r="G45" s="102"/>
      <c r="H45" s="102"/>
    </row>
    <row r="46" spans="2:17" ht="15" customHeight="1" x14ac:dyDescent="0.2">
      <c r="B46" s="102"/>
      <c r="C46" s="102"/>
      <c r="D46" s="102"/>
      <c r="E46" s="102"/>
      <c r="F46" s="102"/>
      <c r="G46" s="102"/>
      <c r="H46" s="102"/>
    </row>
    <row r="47" spans="2:17" ht="15" customHeight="1" x14ac:dyDescent="0.2">
      <c r="B47" s="102"/>
      <c r="C47" s="102"/>
      <c r="D47" s="102"/>
      <c r="E47" s="102"/>
      <c r="F47" s="102"/>
      <c r="G47" s="102"/>
      <c r="H47" s="102"/>
    </row>
    <row r="48" spans="2:17" ht="15" customHeight="1" x14ac:dyDescent="0.2">
      <c r="B48" s="102"/>
      <c r="C48" s="102"/>
      <c r="D48" s="102"/>
      <c r="E48" s="102"/>
      <c r="F48" s="102"/>
      <c r="G48" s="102"/>
      <c r="H48" s="102"/>
    </row>
    <row r="49" spans="2:8" ht="15" customHeight="1" x14ac:dyDescent="0.2">
      <c r="B49" s="102"/>
      <c r="C49" s="102"/>
      <c r="D49" s="102"/>
      <c r="E49" s="102"/>
      <c r="F49" s="102"/>
      <c r="G49" s="102"/>
      <c r="H49" s="102"/>
    </row>
    <row r="50" spans="2:8" ht="15" customHeight="1" x14ac:dyDescent="0.2">
      <c r="B50" s="102"/>
      <c r="C50" s="102"/>
      <c r="D50" s="102"/>
      <c r="E50" s="102"/>
      <c r="F50" s="102"/>
      <c r="G50" s="102"/>
      <c r="H50" s="102"/>
    </row>
    <row r="51" spans="2:8" ht="15" customHeight="1" x14ac:dyDescent="0.2">
      <c r="B51" s="102"/>
      <c r="C51" s="102"/>
      <c r="D51" s="102"/>
      <c r="E51" s="102"/>
      <c r="F51" s="102"/>
      <c r="G51" s="102"/>
      <c r="H51" s="102"/>
    </row>
    <row r="52" spans="2:8" ht="15" customHeight="1" x14ac:dyDescent="0.2">
      <c r="B52" s="102"/>
      <c r="C52" s="102"/>
      <c r="D52" s="102"/>
      <c r="E52" s="102"/>
      <c r="F52" s="102"/>
      <c r="G52" s="102"/>
      <c r="H52" s="102"/>
    </row>
    <row r="53" spans="2:8" ht="15" customHeight="1" x14ac:dyDescent="0.2">
      <c r="B53" s="102"/>
      <c r="C53" s="102"/>
      <c r="D53" s="102"/>
      <c r="E53" s="102"/>
      <c r="F53" s="102"/>
      <c r="G53" s="102"/>
      <c r="H53" s="102"/>
    </row>
    <row r="54" spans="2:8" ht="15" customHeight="1" x14ac:dyDescent="0.2">
      <c r="B54" s="102"/>
      <c r="C54" s="102"/>
      <c r="D54" s="102"/>
      <c r="E54" s="102"/>
      <c r="F54" s="102"/>
      <c r="G54" s="102"/>
      <c r="H54" s="102"/>
    </row>
    <row r="55" spans="2:8" ht="15" customHeight="1" x14ac:dyDescent="0.2">
      <c r="B55" s="102"/>
      <c r="C55" s="102"/>
      <c r="D55" s="102"/>
      <c r="E55" s="102"/>
      <c r="F55" s="102"/>
      <c r="G55" s="102"/>
      <c r="H55" s="102"/>
    </row>
    <row r="56" spans="2:8" ht="15" customHeight="1" x14ac:dyDescent="0.2">
      <c r="B56" s="102"/>
      <c r="C56" s="102"/>
      <c r="D56" s="102"/>
      <c r="E56" s="102"/>
      <c r="F56" s="102"/>
      <c r="G56" s="102"/>
      <c r="H56" s="102"/>
    </row>
    <row r="57" spans="2:8" ht="15" customHeight="1" x14ac:dyDescent="0.2">
      <c r="B57" s="102"/>
      <c r="C57" s="102"/>
      <c r="D57" s="102"/>
      <c r="E57" s="102"/>
      <c r="F57" s="102"/>
      <c r="G57" s="102"/>
      <c r="H57" s="102"/>
    </row>
    <row r="58" spans="2:8" ht="15" customHeight="1" x14ac:dyDescent="0.2">
      <c r="B58" s="102"/>
      <c r="C58" s="102"/>
      <c r="D58" s="102"/>
      <c r="E58" s="102"/>
      <c r="F58" s="102"/>
      <c r="G58" s="102"/>
      <c r="H58" s="102"/>
    </row>
    <row r="59" spans="2:8" ht="15" customHeight="1" x14ac:dyDescent="0.2">
      <c r="B59" s="102"/>
      <c r="C59" s="102"/>
      <c r="D59" s="102"/>
      <c r="E59" s="102"/>
      <c r="F59" s="102"/>
      <c r="G59" s="102"/>
      <c r="H59" s="102"/>
    </row>
  </sheetData>
  <sheetProtection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10" priority="2" operator="notEqual">
      <formula>""</formula>
    </cfRule>
  </conditionalFormatting>
  <conditionalFormatting sqref="E30:P31 E4:P4 E6:P6 E8:P8 E10:P10 E12:P12 E14:P14 E16:P16 E18:P18 E20:P20 E22:P22 E24:P24 E26:P26 E28:P28">
    <cfRule type="cellIs" dxfId="9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ilha9">
    <tabColor theme="2"/>
  </sheetPr>
  <dimension ref="B2:BE46"/>
  <sheetViews>
    <sheetView showGridLines="0" zoomScale="80" zoomScaleNormal="80" workbookViewId="0">
      <pane ySplit="3" topLeftCell="A4" activePane="bottomLeft" state="frozen"/>
      <selection activeCell="H9" sqref="H9"/>
      <selection pane="bottomLeft" activeCell="H9" sqref="H9"/>
    </sheetView>
  </sheetViews>
  <sheetFormatPr baseColWidth="10" defaultColWidth="9.1640625" defaultRowHeight="15" x14ac:dyDescent="0.15"/>
  <cols>
    <col min="1" max="1" width="3.6640625" style="366" customWidth="1"/>
    <col min="2" max="2" width="3.6640625" style="376" customWidth="1"/>
    <col min="3" max="3" width="44.33203125" style="366" customWidth="1"/>
    <col min="4" max="4" width="18.5" style="366" customWidth="1"/>
    <col min="5" max="5" width="9.83203125" style="377" bestFit="1" customWidth="1"/>
    <col min="6" max="6" width="8.6640625" style="378" customWidth="1"/>
    <col min="7" max="7" width="12.6640625" style="366" customWidth="1"/>
    <col min="8" max="27" width="11.6640625" style="366" customWidth="1"/>
    <col min="28" max="16384" width="9.1640625" style="366"/>
  </cols>
  <sheetData>
    <row r="2" spans="2:27" ht="22.5" customHeight="1" x14ac:dyDescent="0.15">
      <c r="B2" s="1189" t="s">
        <v>961</v>
      </c>
      <c r="C2" s="1189"/>
      <c r="D2" s="1189"/>
      <c r="E2" s="1190" t="str">
        <f>RCB!B39</f>
        <v>-</v>
      </c>
      <c r="F2" s="1190"/>
      <c r="G2" s="1190"/>
    </row>
    <row r="3" spans="2:27" x14ac:dyDescent="0.15">
      <c r="B3" s="1137" t="s">
        <v>972</v>
      </c>
      <c r="C3" s="1138"/>
      <c r="D3" s="1138"/>
      <c r="E3" s="1138"/>
      <c r="F3" s="1138"/>
      <c r="G3" s="321" t="s">
        <v>31</v>
      </c>
      <c r="H3" s="380" t="s">
        <v>977</v>
      </c>
      <c r="I3" s="380" t="s">
        <v>978</v>
      </c>
      <c r="J3" s="380" t="s">
        <v>979</v>
      </c>
      <c r="K3" s="380" t="s">
        <v>980</v>
      </c>
      <c r="L3" s="380" t="s">
        <v>981</v>
      </c>
      <c r="M3" s="380" t="s">
        <v>982</v>
      </c>
      <c r="N3" s="380" t="s">
        <v>983</v>
      </c>
      <c r="O3" s="380" t="s">
        <v>984</v>
      </c>
      <c r="P3" s="380" t="s">
        <v>985</v>
      </c>
      <c r="Q3" s="380" t="s">
        <v>986</v>
      </c>
      <c r="R3" s="380" t="s">
        <v>987</v>
      </c>
      <c r="S3" s="380" t="s">
        <v>988</v>
      </c>
      <c r="T3" s="380" t="s">
        <v>989</v>
      </c>
      <c r="U3" s="380" t="s">
        <v>990</v>
      </c>
      <c r="V3" s="380" t="s">
        <v>991</v>
      </c>
      <c r="W3" s="380" t="s">
        <v>992</v>
      </c>
      <c r="X3" s="380" t="s">
        <v>993</v>
      </c>
      <c r="Y3" s="380" t="s">
        <v>994</v>
      </c>
      <c r="Z3" s="380" t="s">
        <v>995</v>
      </c>
      <c r="AA3" s="380" t="s">
        <v>996</v>
      </c>
    </row>
    <row r="4" spans="2:27" x14ac:dyDescent="0.15">
      <c r="B4" s="1137" t="s">
        <v>849</v>
      </c>
      <c r="C4" s="1138"/>
      <c r="D4" s="1138"/>
      <c r="E4" s="1138"/>
      <c r="F4" s="1155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2:27" s="376" customFormat="1" x14ac:dyDescent="0.15">
      <c r="B5" s="175"/>
      <c r="C5" s="176"/>
      <c r="D5" s="176"/>
      <c r="E5" s="176"/>
      <c r="F5" s="177"/>
      <c r="G5" s="178" t="s">
        <v>31</v>
      </c>
      <c r="H5" s="179" t="str">
        <f>H3</f>
        <v>fonte 1</v>
      </c>
      <c r="I5" s="179" t="str">
        <f t="shared" ref="I5:AA5" si="0">I3</f>
        <v>fonte 2</v>
      </c>
      <c r="J5" s="179" t="str">
        <f t="shared" si="0"/>
        <v>fonte 3</v>
      </c>
      <c r="K5" s="179" t="str">
        <f t="shared" si="0"/>
        <v>fonte 4</v>
      </c>
      <c r="L5" s="179" t="str">
        <f t="shared" si="0"/>
        <v>fonte 5</v>
      </c>
      <c r="M5" s="179" t="str">
        <f t="shared" si="0"/>
        <v>fonte 6</v>
      </c>
      <c r="N5" s="179" t="str">
        <f t="shared" si="0"/>
        <v>fonte 7</v>
      </c>
      <c r="O5" s="179" t="str">
        <f t="shared" si="0"/>
        <v>fonte 8</v>
      </c>
      <c r="P5" s="179" t="str">
        <f t="shared" si="0"/>
        <v>fonte 9</v>
      </c>
      <c r="Q5" s="179" t="str">
        <f t="shared" si="0"/>
        <v>fonte 10</v>
      </c>
      <c r="R5" s="179" t="str">
        <f t="shared" si="0"/>
        <v>fonte 11</v>
      </c>
      <c r="S5" s="179" t="str">
        <f t="shared" si="0"/>
        <v>fonte 12</v>
      </c>
      <c r="T5" s="179" t="str">
        <f t="shared" si="0"/>
        <v>fonte 13</v>
      </c>
      <c r="U5" s="179" t="str">
        <f t="shared" si="0"/>
        <v>fonte 14</v>
      </c>
      <c r="V5" s="179" t="str">
        <f t="shared" si="0"/>
        <v>fonte 15</v>
      </c>
      <c r="W5" s="179" t="str">
        <f t="shared" si="0"/>
        <v>fonte 16</v>
      </c>
      <c r="X5" s="179" t="str">
        <f t="shared" si="0"/>
        <v>fonte 17</v>
      </c>
      <c r="Y5" s="179" t="str">
        <f t="shared" si="0"/>
        <v>fonte 18</v>
      </c>
      <c r="Z5" s="179" t="str">
        <f t="shared" si="0"/>
        <v>fonte 19</v>
      </c>
      <c r="AA5" s="179" t="str">
        <f t="shared" si="0"/>
        <v>fonte 20</v>
      </c>
    </row>
    <row r="6" spans="2:27" x14ac:dyDescent="0.15">
      <c r="B6" s="175">
        <v>1</v>
      </c>
      <c r="C6" s="180" t="s">
        <v>352</v>
      </c>
      <c r="D6" s="180"/>
      <c r="E6" s="181"/>
      <c r="F6" s="182"/>
      <c r="G6" s="183"/>
      <c r="H6" s="719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</row>
    <row r="7" spans="2:27" ht="17" x14ac:dyDescent="0.15">
      <c r="B7" s="175">
        <f>B6+1</f>
        <v>2</v>
      </c>
      <c r="C7" s="180" t="s">
        <v>970</v>
      </c>
      <c r="D7" s="180"/>
      <c r="E7" s="185" t="s">
        <v>355</v>
      </c>
      <c r="F7" s="186" t="s">
        <v>400</v>
      </c>
      <c r="G7" s="195">
        <f>SUM(H7:AA7)</f>
        <v>0</v>
      </c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</row>
    <row r="8" spans="2:27" ht="17" x14ac:dyDescent="0.15">
      <c r="B8" s="175">
        <f>B7+1</f>
        <v>3</v>
      </c>
      <c r="C8" s="180" t="s">
        <v>16</v>
      </c>
      <c r="D8" s="180"/>
      <c r="E8" s="185"/>
      <c r="F8" s="186" t="s">
        <v>399</v>
      </c>
      <c r="G8" s="188">
        <f>SUM(H8:AA8)</f>
        <v>0</v>
      </c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</row>
    <row r="9" spans="2:27" ht="17" x14ac:dyDescent="0.15">
      <c r="B9" s="233">
        <f>B8+1</f>
        <v>4</v>
      </c>
      <c r="C9" s="180" t="s">
        <v>971</v>
      </c>
      <c r="D9" s="180"/>
      <c r="E9" s="185" t="s">
        <v>362</v>
      </c>
      <c r="F9" s="186" t="s">
        <v>384</v>
      </c>
      <c r="G9" s="195">
        <f>SUM(H9:AA9)</f>
        <v>0</v>
      </c>
      <c r="H9" s="189">
        <f>H7*H8*0.001</f>
        <v>0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15">
      <c r="B10" s="1186">
        <f>B9+1</f>
        <v>5</v>
      </c>
      <c r="C10" s="180" t="s">
        <v>997</v>
      </c>
      <c r="D10" s="180"/>
      <c r="E10" s="185" t="s">
        <v>365</v>
      </c>
      <c r="F10" s="186"/>
      <c r="G10" s="190"/>
      <c r="H10" s="596"/>
      <c r="I10" s="596"/>
      <c r="J10" s="596"/>
      <c r="K10" s="596"/>
      <c r="L10" s="596"/>
      <c r="M10" s="596"/>
      <c r="N10" s="596"/>
      <c r="O10" s="596"/>
      <c r="P10" s="596"/>
      <c r="Q10" s="596"/>
      <c r="R10" s="596"/>
      <c r="S10" s="596"/>
      <c r="T10" s="596"/>
      <c r="U10" s="596"/>
      <c r="V10" s="596"/>
      <c r="W10" s="596"/>
      <c r="X10" s="596"/>
      <c r="Y10" s="596"/>
      <c r="Z10" s="596"/>
      <c r="AA10" s="596"/>
    </row>
    <row r="11" spans="2:27" x14ac:dyDescent="0.15">
      <c r="B11" s="1187"/>
      <c r="C11" s="191" t="s">
        <v>998</v>
      </c>
      <c r="D11" s="191"/>
      <c r="E11" s="192" t="s">
        <v>367</v>
      </c>
      <c r="F11" s="186"/>
      <c r="G11" s="190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597"/>
      <c r="U11" s="597"/>
      <c r="V11" s="597"/>
      <c r="W11" s="597"/>
      <c r="X11" s="597"/>
      <c r="Y11" s="597"/>
      <c r="Z11" s="597"/>
      <c r="AA11" s="597"/>
    </row>
    <row r="12" spans="2:27" ht="17" x14ac:dyDescent="0.15">
      <c r="B12" s="1188"/>
      <c r="C12" s="180" t="s">
        <v>368</v>
      </c>
      <c r="D12" s="180"/>
      <c r="E12" s="185" t="s">
        <v>369</v>
      </c>
      <c r="F12" s="186" t="s">
        <v>385</v>
      </c>
      <c r="G12" s="190"/>
      <c r="H12" s="193">
        <f>H10*H11</f>
        <v>0</v>
      </c>
      <c r="I12" s="193">
        <f t="shared" ref="I12:AA12" si="2">I10*I11</f>
        <v>0</v>
      </c>
      <c r="J12" s="193">
        <f t="shared" si="2"/>
        <v>0</v>
      </c>
      <c r="K12" s="193">
        <f t="shared" si="2"/>
        <v>0</v>
      </c>
      <c r="L12" s="193">
        <f t="shared" si="2"/>
        <v>0</v>
      </c>
      <c r="M12" s="193">
        <f t="shared" si="2"/>
        <v>0</v>
      </c>
      <c r="N12" s="193">
        <f t="shared" si="2"/>
        <v>0</v>
      </c>
      <c r="O12" s="193">
        <f t="shared" si="2"/>
        <v>0</v>
      </c>
      <c r="P12" s="193">
        <f t="shared" si="2"/>
        <v>0</v>
      </c>
      <c r="Q12" s="193">
        <f t="shared" si="2"/>
        <v>0</v>
      </c>
      <c r="R12" s="193">
        <f t="shared" si="2"/>
        <v>0</v>
      </c>
      <c r="S12" s="193">
        <f t="shared" si="2"/>
        <v>0</v>
      </c>
      <c r="T12" s="193">
        <f t="shared" si="2"/>
        <v>0</v>
      </c>
      <c r="U12" s="193">
        <f t="shared" si="2"/>
        <v>0</v>
      </c>
      <c r="V12" s="193">
        <f t="shared" si="2"/>
        <v>0</v>
      </c>
      <c r="W12" s="193">
        <f t="shared" si="2"/>
        <v>0</v>
      </c>
      <c r="X12" s="193">
        <f t="shared" si="2"/>
        <v>0</v>
      </c>
      <c r="Y12" s="193">
        <f t="shared" si="2"/>
        <v>0</v>
      </c>
      <c r="Z12" s="193">
        <f t="shared" si="2"/>
        <v>0</v>
      </c>
      <c r="AA12" s="193">
        <f t="shared" si="2"/>
        <v>0</v>
      </c>
    </row>
    <row r="13" spans="2:27" x14ac:dyDescent="0.15">
      <c r="B13" s="1186">
        <f>B10+1</f>
        <v>6</v>
      </c>
      <c r="C13" s="180" t="s">
        <v>974</v>
      </c>
      <c r="D13" s="180"/>
      <c r="E13" s="185" t="s">
        <v>272</v>
      </c>
      <c r="F13" s="186" t="s">
        <v>689</v>
      </c>
      <c r="G13" s="283">
        <v>12</v>
      </c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</row>
    <row r="14" spans="2:27" x14ac:dyDescent="0.15">
      <c r="B14" s="1187"/>
      <c r="C14" s="180" t="s">
        <v>975</v>
      </c>
      <c r="D14" s="180"/>
      <c r="E14" s="181" t="s">
        <v>692</v>
      </c>
      <c r="F14" s="186" t="s">
        <v>690</v>
      </c>
      <c r="G14" s="283">
        <v>22</v>
      </c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x14ac:dyDescent="0.15">
      <c r="B15" s="1188"/>
      <c r="C15" s="180" t="s">
        <v>976</v>
      </c>
      <c r="D15" s="180"/>
      <c r="E15" s="181" t="s">
        <v>693</v>
      </c>
      <c r="F15" s="186" t="s">
        <v>691</v>
      </c>
      <c r="G15" s="283">
        <v>3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</row>
    <row r="17" spans="2:27" x14ac:dyDescent="0.15">
      <c r="B17" s="1173" t="s">
        <v>850</v>
      </c>
      <c r="C17" s="1173"/>
      <c r="D17" s="1173"/>
      <c r="E17" s="1173"/>
      <c r="F17" s="1173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</row>
    <row r="18" spans="2:27" s="376" customFormat="1" x14ac:dyDescent="0.15">
      <c r="B18" s="175"/>
      <c r="C18" s="200"/>
      <c r="D18" s="200"/>
      <c r="E18" s="200"/>
      <c r="F18" s="198"/>
      <c r="G18" s="178" t="s">
        <v>31</v>
      </c>
      <c r="H18" s="179" t="s">
        <v>633</v>
      </c>
      <c r="I18" s="179" t="s">
        <v>634</v>
      </c>
      <c r="J18" s="179" t="s">
        <v>635</v>
      </c>
      <c r="K18" s="179" t="s">
        <v>636</v>
      </c>
      <c r="L18" s="179" t="s">
        <v>637</v>
      </c>
      <c r="M18" s="179" t="s">
        <v>638</v>
      </c>
      <c r="N18" s="179" t="s">
        <v>639</v>
      </c>
      <c r="O18" s="179" t="s">
        <v>640</v>
      </c>
      <c r="P18" s="179" t="s">
        <v>641</v>
      </c>
      <c r="Q18" s="179" t="s">
        <v>642</v>
      </c>
      <c r="R18" s="179" t="s">
        <v>643</v>
      </c>
      <c r="S18" s="179" t="s">
        <v>644</v>
      </c>
      <c r="T18" s="179" t="s">
        <v>645</v>
      </c>
      <c r="U18" s="179" t="s">
        <v>646</v>
      </c>
      <c r="V18" s="179" t="s">
        <v>647</v>
      </c>
      <c r="W18" s="179" t="s">
        <v>648</v>
      </c>
      <c r="X18" s="179" t="s">
        <v>649</v>
      </c>
      <c r="Y18" s="179" t="s">
        <v>650</v>
      </c>
      <c r="Z18" s="179" t="s">
        <v>651</v>
      </c>
      <c r="AA18" s="179" t="s">
        <v>652</v>
      </c>
    </row>
    <row r="19" spans="2:27" ht="18" customHeight="1" x14ac:dyDescent="0.15">
      <c r="B19" s="175">
        <f>B13+1</f>
        <v>7</v>
      </c>
      <c r="C19" s="201" t="s">
        <v>1082</v>
      </c>
      <c r="D19" s="201"/>
      <c r="E19" s="202" t="s">
        <v>362</v>
      </c>
      <c r="F19" s="1261" t="s">
        <v>390</v>
      </c>
      <c r="G19" s="196">
        <f>SUM(H19:AA19)</f>
        <v>0</v>
      </c>
      <c r="H19" s="499"/>
      <c r="I19" s="499"/>
      <c r="J19" s="499"/>
      <c r="K19" s="499"/>
      <c r="L19" s="499"/>
      <c r="M19" s="499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499"/>
      <c r="Y19" s="499"/>
      <c r="Z19" s="499"/>
      <c r="AA19" s="499"/>
    </row>
    <row r="20" spans="2:27" ht="18" customHeight="1" x14ac:dyDescent="0.15">
      <c r="B20" s="175">
        <f t="shared" ref="B20:B26" si="3">B19+1</f>
        <v>8</v>
      </c>
      <c r="C20" s="203" t="s">
        <v>1048</v>
      </c>
      <c r="D20" s="643"/>
      <c r="E20" s="192" t="s">
        <v>2</v>
      </c>
      <c r="F20" s="1262"/>
      <c r="G20" s="497">
        <f>G19*D20</f>
        <v>0</v>
      </c>
      <c r="H20" s="498">
        <f>H19*$D$20</f>
        <v>0</v>
      </c>
      <c r="I20" s="498">
        <f t="shared" ref="I20:AA20" si="4">I19*$D$20</f>
        <v>0</v>
      </c>
      <c r="J20" s="498">
        <f t="shared" si="4"/>
        <v>0</v>
      </c>
      <c r="K20" s="498">
        <f t="shared" si="4"/>
        <v>0</v>
      </c>
      <c r="L20" s="498">
        <f t="shared" si="4"/>
        <v>0</v>
      </c>
      <c r="M20" s="498">
        <f t="shared" si="4"/>
        <v>0</v>
      </c>
      <c r="N20" s="498">
        <f t="shared" si="4"/>
        <v>0</v>
      </c>
      <c r="O20" s="498">
        <f t="shared" si="4"/>
        <v>0</v>
      </c>
      <c r="P20" s="498">
        <f t="shared" si="4"/>
        <v>0</v>
      </c>
      <c r="Q20" s="498">
        <f t="shared" si="4"/>
        <v>0</v>
      </c>
      <c r="R20" s="498">
        <f t="shared" si="4"/>
        <v>0</v>
      </c>
      <c r="S20" s="498">
        <f t="shared" si="4"/>
        <v>0</v>
      </c>
      <c r="T20" s="498">
        <f t="shared" si="4"/>
        <v>0</v>
      </c>
      <c r="U20" s="498">
        <f t="shared" si="4"/>
        <v>0</v>
      </c>
      <c r="V20" s="498">
        <f t="shared" si="4"/>
        <v>0</v>
      </c>
      <c r="W20" s="498">
        <f t="shared" si="4"/>
        <v>0</v>
      </c>
      <c r="X20" s="498">
        <f t="shared" si="4"/>
        <v>0</v>
      </c>
      <c r="Y20" s="498">
        <f t="shared" si="4"/>
        <v>0</v>
      </c>
      <c r="Z20" s="498">
        <f t="shared" si="4"/>
        <v>0</v>
      </c>
      <c r="AA20" s="498">
        <f t="shared" si="4"/>
        <v>0</v>
      </c>
    </row>
    <row r="21" spans="2:27" ht="18" customHeight="1" x14ac:dyDescent="0.15">
      <c r="B21" s="175">
        <f t="shared" si="3"/>
        <v>9</v>
      </c>
      <c r="C21" s="201" t="s">
        <v>1083</v>
      </c>
      <c r="D21" s="201"/>
      <c r="E21" s="202" t="s">
        <v>362</v>
      </c>
      <c r="F21" s="500" t="s">
        <v>1005</v>
      </c>
      <c r="G21" s="196">
        <f>SUM(H21:AA21)</f>
        <v>0</v>
      </c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  <c r="Y21" s="499"/>
      <c r="Z21" s="499"/>
      <c r="AA21" s="499"/>
    </row>
    <row r="22" spans="2:27" ht="18" customHeight="1" x14ac:dyDescent="0.15">
      <c r="B22" s="175">
        <f t="shared" si="3"/>
        <v>10</v>
      </c>
      <c r="C22" s="201" t="s">
        <v>1084</v>
      </c>
      <c r="D22" s="201"/>
      <c r="E22" s="202" t="s">
        <v>376</v>
      </c>
      <c r="F22" s="1261" t="s">
        <v>999</v>
      </c>
      <c r="G22" s="196">
        <f>SUM(H22:AA22)</f>
        <v>0</v>
      </c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A22" s="499"/>
    </row>
    <row r="23" spans="2:27" ht="18" customHeight="1" x14ac:dyDescent="0.15">
      <c r="B23" s="175">
        <f t="shared" si="3"/>
        <v>11</v>
      </c>
      <c r="C23" s="203" t="s">
        <v>1049</v>
      </c>
      <c r="D23" s="643"/>
      <c r="E23" s="192" t="s">
        <v>2</v>
      </c>
      <c r="F23" s="1262"/>
      <c r="G23" s="497">
        <f>G22*D23</f>
        <v>0</v>
      </c>
      <c r="H23" s="498">
        <f>H22*$D$23</f>
        <v>0</v>
      </c>
      <c r="I23" s="498">
        <f t="shared" ref="I23:AA23" si="5">I22*$D$23</f>
        <v>0</v>
      </c>
      <c r="J23" s="498">
        <f t="shared" si="5"/>
        <v>0</v>
      </c>
      <c r="K23" s="498">
        <f t="shared" si="5"/>
        <v>0</v>
      </c>
      <c r="L23" s="498">
        <f t="shared" si="5"/>
        <v>0</v>
      </c>
      <c r="M23" s="498">
        <f t="shared" si="5"/>
        <v>0</v>
      </c>
      <c r="N23" s="498">
        <f t="shared" si="5"/>
        <v>0</v>
      </c>
      <c r="O23" s="498">
        <f t="shared" si="5"/>
        <v>0</v>
      </c>
      <c r="P23" s="498">
        <f t="shared" si="5"/>
        <v>0</v>
      </c>
      <c r="Q23" s="498">
        <f t="shared" si="5"/>
        <v>0</v>
      </c>
      <c r="R23" s="498">
        <f t="shared" si="5"/>
        <v>0</v>
      </c>
      <c r="S23" s="498">
        <f t="shared" si="5"/>
        <v>0</v>
      </c>
      <c r="T23" s="498">
        <f t="shared" si="5"/>
        <v>0</v>
      </c>
      <c r="U23" s="498">
        <f t="shared" si="5"/>
        <v>0</v>
      </c>
      <c r="V23" s="498">
        <f t="shared" si="5"/>
        <v>0</v>
      </c>
      <c r="W23" s="498">
        <f t="shared" si="5"/>
        <v>0</v>
      </c>
      <c r="X23" s="498">
        <f t="shared" si="5"/>
        <v>0</v>
      </c>
      <c r="Y23" s="498">
        <f t="shared" si="5"/>
        <v>0</v>
      </c>
      <c r="Z23" s="498">
        <f t="shared" si="5"/>
        <v>0</v>
      </c>
      <c r="AA23" s="498">
        <f t="shared" si="5"/>
        <v>0</v>
      </c>
    </row>
    <row r="24" spans="2:27" ht="18" customHeight="1" x14ac:dyDescent="0.15">
      <c r="B24" s="175">
        <f t="shared" si="3"/>
        <v>12</v>
      </c>
      <c r="C24" s="201" t="s">
        <v>1085</v>
      </c>
      <c r="D24" s="201"/>
      <c r="E24" s="202" t="s">
        <v>376</v>
      </c>
      <c r="F24" s="1261" t="s">
        <v>1000</v>
      </c>
      <c r="G24" s="196">
        <f>SUM(H24:AA24)</f>
        <v>0</v>
      </c>
      <c r="H24" s="499"/>
      <c r="I24" s="499"/>
      <c r="J24" s="499"/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  <c r="V24" s="499"/>
      <c r="W24" s="499"/>
      <c r="X24" s="499"/>
      <c r="Y24" s="499"/>
      <c r="Z24" s="499"/>
      <c r="AA24" s="499"/>
    </row>
    <row r="25" spans="2:27" ht="18" customHeight="1" x14ac:dyDescent="0.15">
      <c r="B25" s="175">
        <f t="shared" si="3"/>
        <v>13</v>
      </c>
      <c r="C25" s="203" t="s">
        <v>1050</v>
      </c>
      <c r="D25" s="643"/>
      <c r="E25" s="192" t="s">
        <v>2</v>
      </c>
      <c r="F25" s="1262"/>
      <c r="G25" s="497">
        <f>G24*D25</f>
        <v>0</v>
      </c>
      <c r="H25" s="498">
        <f>H24*$D$25</f>
        <v>0</v>
      </c>
      <c r="I25" s="498">
        <f t="shared" ref="I25:AA25" si="6">I24*$D$25</f>
        <v>0</v>
      </c>
      <c r="J25" s="498">
        <f t="shared" si="6"/>
        <v>0</v>
      </c>
      <c r="K25" s="498">
        <f t="shared" si="6"/>
        <v>0</v>
      </c>
      <c r="L25" s="498">
        <f t="shared" si="6"/>
        <v>0</v>
      </c>
      <c r="M25" s="498">
        <f t="shared" si="6"/>
        <v>0</v>
      </c>
      <c r="N25" s="498">
        <f t="shared" si="6"/>
        <v>0</v>
      </c>
      <c r="O25" s="498">
        <f t="shared" si="6"/>
        <v>0</v>
      </c>
      <c r="P25" s="498">
        <f t="shared" si="6"/>
        <v>0</v>
      </c>
      <c r="Q25" s="498">
        <f t="shared" si="6"/>
        <v>0</v>
      </c>
      <c r="R25" s="498">
        <f t="shared" si="6"/>
        <v>0</v>
      </c>
      <c r="S25" s="498">
        <f t="shared" si="6"/>
        <v>0</v>
      </c>
      <c r="T25" s="498">
        <f t="shared" si="6"/>
        <v>0</v>
      </c>
      <c r="U25" s="498">
        <f t="shared" si="6"/>
        <v>0</v>
      </c>
      <c r="V25" s="498">
        <f t="shared" si="6"/>
        <v>0</v>
      </c>
      <c r="W25" s="498">
        <f t="shared" si="6"/>
        <v>0</v>
      </c>
      <c r="X25" s="498">
        <f t="shared" si="6"/>
        <v>0</v>
      </c>
      <c r="Y25" s="498">
        <f t="shared" si="6"/>
        <v>0</v>
      </c>
      <c r="Z25" s="498">
        <f t="shared" si="6"/>
        <v>0</v>
      </c>
      <c r="AA25" s="498">
        <f t="shared" si="6"/>
        <v>0</v>
      </c>
    </row>
    <row r="26" spans="2:27" ht="17" x14ac:dyDescent="0.15">
      <c r="B26" s="175">
        <f t="shared" si="3"/>
        <v>14</v>
      </c>
      <c r="C26" s="201" t="s">
        <v>1001</v>
      </c>
      <c r="D26" s="201"/>
      <c r="E26" s="202" t="s">
        <v>376</v>
      </c>
      <c r="F26" s="186" t="s">
        <v>393</v>
      </c>
      <c r="G26" s="196">
        <f>SUM(H26:AA26)</f>
        <v>0</v>
      </c>
      <c r="H26" s="498">
        <f>SUM(H24,H22)</f>
        <v>0</v>
      </c>
      <c r="I26" s="498">
        <f t="shared" ref="I26:AA26" si="7">SUM(I24,I22)</f>
        <v>0</v>
      </c>
      <c r="J26" s="498">
        <f t="shared" si="7"/>
        <v>0</v>
      </c>
      <c r="K26" s="498">
        <f t="shared" si="7"/>
        <v>0</v>
      </c>
      <c r="L26" s="498">
        <f t="shared" si="7"/>
        <v>0</v>
      </c>
      <c r="M26" s="498">
        <f t="shared" si="7"/>
        <v>0</v>
      </c>
      <c r="N26" s="498">
        <f t="shared" si="7"/>
        <v>0</v>
      </c>
      <c r="O26" s="498">
        <f t="shared" si="7"/>
        <v>0</v>
      </c>
      <c r="P26" s="498">
        <f t="shared" si="7"/>
        <v>0</v>
      </c>
      <c r="Q26" s="498">
        <f t="shared" si="7"/>
        <v>0</v>
      </c>
      <c r="R26" s="498">
        <f t="shared" si="7"/>
        <v>0</v>
      </c>
      <c r="S26" s="498">
        <f t="shared" si="7"/>
        <v>0</v>
      </c>
      <c r="T26" s="498">
        <f t="shared" si="7"/>
        <v>0</v>
      </c>
      <c r="U26" s="498">
        <f t="shared" si="7"/>
        <v>0</v>
      </c>
      <c r="V26" s="498">
        <f t="shared" si="7"/>
        <v>0</v>
      </c>
      <c r="W26" s="498">
        <f t="shared" si="7"/>
        <v>0</v>
      </c>
      <c r="X26" s="498">
        <f t="shared" si="7"/>
        <v>0</v>
      </c>
      <c r="Y26" s="498">
        <f t="shared" si="7"/>
        <v>0</v>
      </c>
      <c r="Z26" s="498">
        <f t="shared" si="7"/>
        <v>0</v>
      </c>
      <c r="AA26" s="498">
        <f t="shared" si="7"/>
        <v>0</v>
      </c>
    </row>
    <row r="27" spans="2:27" ht="17" x14ac:dyDescent="0.15">
      <c r="B27" s="207"/>
      <c r="C27" s="1194" t="str">
        <f>CONCATENATE("Benefício anualizado fontes incentivadas: ",E2)</f>
        <v>Benefício anualizado fontes incentivadas: -</v>
      </c>
      <c r="D27" s="1194"/>
      <c r="E27" s="209" t="s">
        <v>2</v>
      </c>
      <c r="F27" s="210" t="s">
        <v>969</v>
      </c>
      <c r="G27" s="211">
        <f>SUM(H27:AA27)</f>
        <v>0</v>
      </c>
      <c r="H27" s="212">
        <f>SUM(H25,H23,H20)</f>
        <v>0</v>
      </c>
      <c r="I27" s="212">
        <f t="shared" ref="I27:AA27" si="8">SUM(I25,I23,I20)</f>
        <v>0</v>
      </c>
      <c r="J27" s="212">
        <f t="shared" si="8"/>
        <v>0</v>
      </c>
      <c r="K27" s="212">
        <f t="shared" si="8"/>
        <v>0</v>
      </c>
      <c r="L27" s="212">
        <f t="shared" si="8"/>
        <v>0</v>
      </c>
      <c r="M27" s="212">
        <f t="shared" si="8"/>
        <v>0</v>
      </c>
      <c r="N27" s="212">
        <f t="shared" si="8"/>
        <v>0</v>
      </c>
      <c r="O27" s="212">
        <f t="shared" si="8"/>
        <v>0</v>
      </c>
      <c r="P27" s="212">
        <f t="shared" si="8"/>
        <v>0</v>
      </c>
      <c r="Q27" s="212">
        <f t="shared" si="8"/>
        <v>0</v>
      </c>
      <c r="R27" s="212">
        <f t="shared" si="8"/>
        <v>0</v>
      </c>
      <c r="S27" s="212">
        <f t="shared" si="8"/>
        <v>0</v>
      </c>
      <c r="T27" s="212">
        <f t="shared" si="8"/>
        <v>0</v>
      </c>
      <c r="U27" s="212">
        <f t="shared" si="8"/>
        <v>0</v>
      </c>
      <c r="V27" s="212">
        <f t="shared" si="8"/>
        <v>0</v>
      </c>
      <c r="W27" s="212">
        <f t="shared" si="8"/>
        <v>0</v>
      </c>
      <c r="X27" s="212">
        <f t="shared" si="8"/>
        <v>0</v>
      </c>
      <c r="Y27" s="212">
        <f t="shared" si="8"/>
        <v>0</v>
      </c>
      <c r="Z27" s="212">
        <f t="shared" si="8"/>
        <v>0</v>
      </c>
      <c r="AA27" s="212">
        <f t="shared" si="8"/>
        <v>0</v>
      </c>
    </row>
    <row r="29" spans="2:27" ht="17" x14ac:dyDescent="0.25">
      <c r="D29" s="169" t="s">
        <v>966</v>
      </c>
      <c r="E29" s="1193" t="str">
        <f>E2</f>
        <v>-</v>
      </c>
      <c r="F29" s="1193"/>
      <c r="G29" s="170">
        <f>IFERROR(FICusto!U58/FIBenef2!$G$27,0)</f>
        <v>0</v>
      </c>
    </row>
    <row r="30" spans="2:27" ht="17" x14ac:dyDescent="0.25">
      <c r="D30" s="169" t="s">
        <v>967</v>
      </c>
      <c r="E30" s="1193" t="str">
        <f>E2</f>
        <v>-</v>
      </c>
      <c r="F30" s="1193"/>
      <c r="G30" s="170">
        <f>IFERROR(FICusto!S58/FIBenef2!$G$27,0)</f>
        <v>0</v>
      </c>
    </row>
    <row r="32" spans="2:27" x14ac:dyDescent="0.15">
      <c r="H32" s="379"/>
      <c r="I32" s="379"/>
    </row>
    <row r="33" spans="2:57" x14ac:dyDescent="0.15">
      <c r="B33" s="1124" t="s">
        <v>769</v>
      </c>
      <c r="C33" s="1124"/>
      <c r="D33" s="1124"/>
      <c r="E33" s="1124"/>
      <c r="F33" s="1124"/>
      <c r="G33" s="213"/>
      <c r="H33" s="214"/>
      <c r="I33" s="214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</row>
    <row r="34" spans="2:57" x14ac:dyDescent="0.15">
      <c r="B34" s="215"/>
      <c r="C34" s="216"/>
      <c r="D34" s="217"/>
      <c r="E34" s="218"/>
      <c r="F34" s="219"/>
      <c r="G34" s="220" t="s">
        <v>31</v>
      </c>
      <c r="H34" s="221" t="str">
        <f>H3</f>
        <v>fonte 1</v>
      </c>
      <c r="I34" s="221" t="str">
        <f t="shared" ref="I34:AA34" si="9">I3</f>
        <v>fonte 2</v>
      </c>
      <c r="J34" s="221" t="str">
        <f t="shared" si="9"/>
        <v>fonte 3</v>
      </c>
      <c r="K34" s="221" t="str">
        <f t="shared" si="9"/>
        <v>fonte 4</v>
      </c>
      <c r="L34" s="221" t="str">
        <f t="shared" si="9"/>
        <v>fonte 5</v>
      </c>
      <c r="M34" s="221" t="str">
        <f t="shared" si="9"/>
        <v>fonte 6</v>
      </c>
      <c r="N34" s="221" t="str">
        <f t="shared" si="9"/>
        <v>fonte 7</v>
      </c>
      <c r="O34" s="221" t="str">
        <f t="shared" si="9"/>
        <v>fonte 8</v>
      </c>
      <c r="P34" s="221" t="str">
        <f t="shared" si="9"/>
        <v>fonte 9</v>
      </c>
      <c r="Q34" s="221" t="str">
        <f t="shared" si="9"/>
        <v>fonte 10</v>
      </c>
      <c r="R34" s="221" t="str">
        <f t="shared" si="9"/>
        <v>fonte 11</v>
      </c>
      <c r="S34" s="221" t="str">
        <f t="shared" si="9"/>
        <v>fonte 12</v>
      </c>
      <c r="T34" s="221" t="str">
        <f t="shared" si="9"/>
        <v>fonte 13</v>
      </c>
      <c r="U34" s="221" t="str">
        <f t="shared" si="9"/>
        <v>fonte 14</v>
      </c>
      <c r="V34" s="221" t="str">
        <f t="shared" si="9"/>
        <v>fonte 15</v>
      </c>
      <c r="W34" s="221" t="str">
        <f t="shared" si="9"/>
        <v>fonte 16</v>
      </c>
      <c r="X34" s="221" t="str">
        <f t="shared" si="9"/>
        <v>fonte 17</v>
      </c>
      <c r="Y34" s="221" t="str">
        <f t="shared" si="9"/>
        <v>fonte 18</v>
      </c>
      <c r="Z34" s="221" t="str">
        <f t="shared" si="9"/>
        <v>fonte 19</v>
      </c>
      <c r="AA34" s="221" t="str">
        <f t="shared" si="9"/>
        <v>fonte 20</v>
      </c>
    </row>
    <row r="35" spans="2:57" x14ac:dyDescent="0.15">
      <c r="B35" s="215">
        <f>B23+1</f>
        <v>12</v>
      </c>
      <c r="C35" s="222" t="s">
        <v>364</v>
      </c>
      <c r="D35" s="222"/>
      <c r="E35" s="223" t="s">
        <v>365</v>
      </c>
      <c r="F35" s="224"/>
      <c r="G35" s="225"/>
      <c r="H35" s="226">
        <f t="shared" ref="H35:AA35" si="10">H10</f>
        <v>0</v>
      </c>
      <c r="I35" s="226">
        <f t="shared" si="10"/>
        <v>0</v>
      </c>
      <c r="J35" s="226">
        <f t="shared" si="10"/>
        <v>0</v>
      </c>
      <c r="K35" s="226">
        <f t="shared" si="10"/>
        <v>0</v>
      </c>
      <c r="L35" s="226">
        <f t="shared" si="10"/>
        <v>0</v>
      </c>
      <c r="M35" s="226">
        <f t="shared" si="10"/>
        <v>0</v>
      </c>
      <c r="N35" s="226">
        <f t="shared" si="10"/>
        <v>0</v>
      </c>
      <c r="O35" s="226">
        <f t="shared" si="10"/>
        <v>0</v>
      </c>
      <c r="P35" s="226">
        <f t="shared" si="10"/>
        <v>0</v>
      </c>
      <c r="Q35" s="226">
        <f t="shared" si="10"/>
        <v>0</v>
      </c>
      <c r="R35" s="226">
        <f t="shared" si="10"/>
        <v>0</v>
      </c>
      <c r="S35" s="226">
        <f t="shared" si="10"/>
        <v>0</v>
      </c>
      <c r="T35" s="226">
        <f t="shared" si="10"/>
        <v>0</v>
      </c>
      <c r="U35" s="226">
        <f t="shared" si="10"/>
        <v>0</v>
      </c>
      <c r="V35" s="226">
        <f t="shared" si="10"/>
        <v>0</v>
      </c>
      <c r="W35" s="226">
        <f t="shared" si="10"/>
        <v>0</v>
      </c>
      <c r="X35" s="226">
        <f t="shared" si="10"/>
        <v>0</v>
      </c>
      <c r="Y35" s="226">
        <f t="shared" si="10"/>
        <v>0</v>
      </c>
      <c r="Z35" s="226">
        <f t="shared" si="10"/>
        <v>0</v>
      </c>
      <c r="AA35" s="226">
        <f t="shared" si="10"/>
        <v>0</v>
      </c>
    </row>
    <row r="36" spans="2:57" x14ac:dyDescent="0.15">
      <c r="B36" s="215">
        <f>B35+1</f>
        <v>13</v>
      </c>
      <c r="C36" s="222" t="s">
        <v>401</v>
      </c>
      <c r="D36" s="222"/>
      <c r="E36" s="227">
        <v>22</v>
      </c>
      <c r="F36" s="228"/>
      <c r="G36" s="225"/>
      <c r="H36" s="226">
        <f t="shared" ref="H36:AA37" si="11">H14</f>
        <v>0</v>
      </c>
      <c r="I36" s="226">
        <f t="shared" si="11"/>
        <v>0</v>
      </c>
      <c r="J36" s="226">
        <f t="shared" si="11"/>
        <v>0</v>
      </c>
      <c r="K36" s="226">
        <f t="shared" si="11"/>
        <v>0</v>
      </c>
      <c r="L36" s="226">
        <f t="shared" si="11"/>
        <v>0</v>
      </c>
      <c r="M36" s="226">
        <f t="shared" si="11"/>
        <v>0</v>
      </c>
      <c r="N36" s="226">
        <f t="shared" si="11"/>
        <v>0</v>
      </c>
      <c r="O36" s="226">
        <f t="shared" si="11"/>
        <v>0</v>
      </c>
      <c r="P36" s="226">
        <f t="shared" si="11"/>
        <v>0</v>
      </c>
      <c r="Q36" s="226">
        <f t="shared" si="11"/>
        <v>0</v>
      </c>
      <c r="R36" s="226">
        <f t="shared" si="11"/>
        <v>0</v>
      </c>
      <c r="S36" s="226">
        <f t="shared" si="11"/>
        <v>0</v>
      </c>
      <c r="T36" s="226">
        <f t="shared" si="11"/>
        <v>0</v>
      </c>
      <c r="U36" s="226">
        <f t="shared" si="11"/>
        <v>0</v>
      </c>
      <c r="V36" s="226">
        <f t="shared" si="11"/>
        <v>0</v>
      </c>
      <c r="W36" s="226">
        <f t="shared" si="11"/>
        <v>0</v>
      </c>
      <c r="X36" s="226">
        <f t="shared" si="11"/>
        <v>0</v>
      </c>
      <c r="Y36" s="226">
        <f t="shared" si="11"/>
        <v>0</v>
      </c>
      <c r="Z36" s="226">
        <f t="shared" si="11"/>
        <v>0</v>
      </c>
      <c r="AA36" s="226">
        <f t="shared" si="11"/>
        <v>0</v>
      </c>
    </row>
    <row r="37" spans="2:57" x14ac:dyDescent="0.15">
      <c r="B37" s="215">
        <f t="shared" ref="B37:B46" si="12">B36+1</f>
        <v>14</v>
      </c>
      <c r="C37" s="222" t="s">
        <v>402</v>
      </c>
      <c r="D37" s="222"/>
      <c r="E37" s="227">
        <v>3</v>
      </c>
      <c r="F37" s="228"/>
      <c r="G37" s="225"/>
      <c r="H37" s="226">
        <f t="shared" si="11"/>
        <v>0</v>
      </c>
      <c r="I37" s="226">
        <f t="shared" si="11"/>
        <v>0</v>
      </c>
      <c r="J37" s="226">
        <f t="shared" si="11"/>
        <v>0</v>
      </c>
      <c r="K37" s="226">
        <f t="shared" si="11"/>
        <v>0</v>
      </c>
      <c r="L37" s="226">
        <f t="shared" si="11"/>
        <v>0</v>
      </c>
      <c r="M37" s="226">
        <f t="shared" si="11"/>
        <v>0</v>
      </c>
      <c r="N37" s="226">
        <f t="shared" si="11"/>
        <v>0</v>
      </c>
      <c r="O37" s="226">
        <f t="shared" si="11"/>
        <v>0</v>
      </c>
      <c r="P37" s="226">
        <f t="shared" si="11"/>
        <v>0</v>
      </c>
      <c r="Q37" s="226">
        <f t="shared" si="11"/>
        <v>0</v>
      </c>
      <c r="R37" s="226">
        <f t="shared" si="11"/>
        <v>0</v>
      </c>
      <c r="S37" s="226">
        <f t="shared" si="11"/>
        <v>0</v>
      </c>
      <c r="T37" s="226">
        <f t="shared" si="11"/>
        <v>0</v>
      </c>
      <c r="U37" s="226">
        <f t="shared" si="11"/>
        <v>0</v>
      </c>
      <c r="V37" s="226">
        <f t="shared" si="11"/>
        <v>0</v>
      </c>
      <c r="W37" s="226">
        <f t="shared" si="11"/>
        <v>0</v>
      </c>
      <c r="X37" s="226">
        <f t="shared" si="11"/>
        <v>0</v>
      </c>
      <c r="Y37" s="226">
        <f t="shared" si="11"/>
        <v>0</v>
      </c>
      <c r="Z37" s="226">
        <f t="shared" si="11"/>
        <v>0</v>
      </c>
      <c r="AA37" s="226">
        <f t="shared" si="11"/>
        <v>0</v>
      </c>
    </row>
    <row r="38" spans="2:57" x14ac:dyDescent="0.15">
      <c r="B38" s="215">
        <f t="shared" si="12"/>
        <v>15</v>
      </c>
      <c r="C38" s="222" t="s">
        <v>403</v>
      </c>
      <c r="D38" s="222"/>
      <c r="E38" s="223" t="s">
        <v>3</v>
      </c>
      <c r="F38" s="224"/>
      <c r="G38" s="229"/>
      <c r="H38" s="230">
        <f>H36/30</f>
        <v>0</v>
      </c>
      <c r="I38" s="230">
        <f t="shared" ref="I38:AA38" si="13">I36/30</f>
        <v>0</v>
      </c>
      <c r="J38" s="230">
        <f t="shared" si="13"/>
        <v>0</v>
      </c>
      <c r="K38" s="230">
        <f t="shared" si="13"/>
        <v>0</v>
      </c>
      <c r="L38" s="230">
        <f t="shared" si="13"/>
        <v>0</v>
      </c>
      <c r="M38" s="230">
        <f t="shared" si="13"/>
        <v>0</v>
      </c>
      <c r="N38" s="230">
        <f t="shared" si="13"/>
        <v>0</v>
      </c>
      <c r="O38" s="230">
        <f t="shared" si="13"/>
        <v>0</v>
      </c>
      <c r="P38" s="230">
        <f t="shared" si="13"/>
        <v>0</v>
      </c>
      <c r="Q38" s="230">
        <f t="shared" si="13"/>
        <v>0</v>
      </c>
      <c r="R38" s="230">
        <f t="shared" si="13"/>
        <v>0</v>
      </c>
      <c r="S38" s="230">
        <f t="shared" si="13"/>
        <v>0</v>
      </c>
      <c r="T38" s="230">
        <f t="shared" si="13"/>
        <v>0</v>
      </c>
      <c r="U38" s="230">
        <f t="shared" si="13"/>
        <v>0</v>
      </c>
      <c r="V38" s="230">
        <f t="shared" si="13"/>
        <v>0</v>
      </c>
      <c r="W38" s="230">
        <f t="shared" si="13"/>
        <v>0</v>
      </c>
      <c r="X38" s="230">
        <f t="shared" si="13"/>
        <v>0</v>
      </c>
      <c r="Y38" s="230">
        <f t="shared" si="13"/>
        <v>0</v>
      </c>
      <c r="Z38" s="230">
        <f t="shared" si="13"/>
        <v>0</v>
      </c>
      <c r="AA38" s="230">
        <f t="shared" si="13"/>
        <v>0</v>
      </c>
    </row>
    <row r="39" spans="2:57" x14ac:dyDescent="0.15">
      <c r="B39" s="215">
        <f t="shared" si="12"/>
        <v>16</v>
      </c>
      <c r="C39" s="222" t="s">
        <v>404</v>
      </c>
      <c r="D39" s="222"/>
      <c r="E39" s="223" t="s">
        <v>3</v>
      </c>
      <c r="F39" s="224"/>
      <c r="G39" s="229"/>
      <c r="H39" s="230">
        <f>IFERROR(H37/H35,0)</f>
        <v>0</v>
      </c>
      <c r="I39" s="230">
        <f t="shared" ref="I39:AA39" si="14">IFERROR(I37/I35,0)</f>
        <v>0</v>
      </c>
      <c r="J39" s="230">
        <f t="shared" si="14"/>
        <v>0</v>
      </c>
      <c r="K39" s="230">
        <f t="shared" si="14"/>
        <v>0</v>
      </c>
      <c r="L39" s="230">
        <f t="shared" si="14"/>
        <v>0</v>
      </c>
      <c r="M39" s="230">
        <f t="shared" si="14"/>
        <v>0</v>
      </c>
      <c r="N39" s="230">
        <f t="shared" si="14"/>
        <v>0</v>
      </c>
      <c r="O39" s="230">
        <f t="shared" si="14"/>
        <v>0</v>
      </c>
      <c r="P39" s="230">
        <f t="shared" si="14"/>
        <v>0</v>
      </c>
      <c r="Q39" s="230">
        <f t="shared" si="14"/>
        <v>0</v>
      </c>
      <c r="R39" s="230">
        <f t="shared" si="14"/>
        <v>0</v>
      </c>
      <c r="S39" s="230">
        <f t="shared" si="14"/>
        <v>0</v>
      </c>
      <c r="T39" s="230">
        <f t="shared" si="14"/>
        <v>0</v>
      </c>
      <c r="U39" s="230">
        <f t="shared" si="14"/>
        <v>0</v>
      </c>
      <c r="V39" s="230">
        <f t="shared" si="14"/>
        <v>0</v>
      </c>
      <c r="W39" s="230">
        <f t="shared" si="14"/>
        <v>0</v>
      </c>
      <c r="X39" s="230">
        <f t="shared" si="14"/>
        <v>0</v>
      </c>
      <c r="Y39" s="230">
        <f t="shared" si="14"/>
        <v>0</v>
      </c>
      <c r="Z39" s="230">
        <f t="shared" si="14"/>
        <v>0</v>
      </c>
      <c r="AA39" s="230">
        <f t="shared" si="14"/>
        <v>0</v>
      </c>
    </row>
    <row r="40" spans="2:57" x14ac:dyDescent="0.15">
      <c r="B40" s="215">
        <f t="shared" si="12"/>
        <v>17</v>
      </c>
      <c r="C40" s="222" t="s">
        <v>405</v>
      </c>
      <c r="D40" s="222"/>
      <c r="E40" s="223" t="s">
        <v>3</v>
      </c>
      <c r="F40" s="224"/>
      <c r="G40" s="229"/>
      <c r="H40" s="230">
        <f>H38*H39</f>
        <v>0</v>
      </c>
      <c r="I40" s="230">
        <f t="shared" ref="I40:AA40" si="15">I38*I39</f>
        <v>0</v>
      </c>
      <c r="J40" s="230">
        <f t="shared" si="15"/>
        <v>0</v>
      </c>
      <c r="K40" s="230">
        <f t="shared" si="15"/>
        <v>0</v>
      </c>
      <c r="L40" s="230">
        <f t="shared" si="15"/>
        <v>0</v>
      </c>
      <c r="M40" s="230">
        <f t="shared" si="15"/>
        <v>0</v>
      </c>
      <c r="N40" s="230">
        <f t="shared" si="15"/>
        <v>0</v>
      </c>
      <c r="O40" s="230">
        <f t="shared" si="15"/>
        <v>0</v>
      </c>
      <c r="P40" s="230">
        <f t="shared" si="15"/>
        <v>0</v>
      </c>
      <c r="Q40" s="230">
        <f t="shared" si="15"/>
        <v>0</v>
      </c>
      <c r="R40" s="230">
        <f t="shared" si="15"/>
        <v>0</v>
      </c>
      <c r="S40" s="230">
        <f t="shared" si="15"/>
        <v>0</v>
      </c>
      <c r="T40" s="230">
        <f t="shared" si="15"/>
        <v>0</v>
      </c>
      <c r="U40" s="230">
        <f t="shared" si="15"/>
        <v>0</v>
      </c>
      <c r="V40" s="230">
        <f t="shared" si="15"/>
        <v>0</v>
      </c>
      <c r="W40" s="230">
        <f t="shared" si="15"/>
        <v>0</v>
      </c>
      <c r="X40" s="230">
        <f t="shared" si="15"/>
        <v>0</v>
      </c>
      <c r="Y40" s="230">
        <f t="shared" si="15"/>
        <v>0</v>
      </c>
      <c r="Z40" s="230">
        <f t="shared" si="15"/>
        <v>0</v>
      </c>
      <c r="AA40" s="230">
        <f t="shared" si="15"/>
        <v>0</v>
      </c>
    </row>
    <row r="41" spans="2:57" x14ac:dyDescent="0.15">
      <c r="B41" s="215">
        <f t="shared" si="12"/>
        <v>18</v>
      </c>
      <c r="C41" s="222" t="s">
        <v>1008</v>
      </c>
      <c r="D41" s="222"/>
      <c r="E41" s="223" t="s">
        <v>709</v>
      </c>
      <c r="F41" s="224"/>
      <c r="G41" s="231">
        <f t="shared" ref="G41:G46" si="16">ROUND(SUM(H41:BE41),2)</f>
        <v>0</v>
      </c>
      <c r="H41" s="232">
        <f>H26/12</f>
        <v>0</v>
      </c>
      <c r="I41" s="232">
        <f t="shared" ref="I41:AA41" si="17">I26/12</f>
        <v>0</v>
      </c>
      <c r="J41" s="232">
        <f t="shared" si="17"/>
        <v>0</v>
      </c>
      <c r="K41" s="232">
        <f t="shared" si="17"/>
        <v>0</v>
      </c>
      <c r="L41" s="232">
        <f t="shared" si="17"/>
        <v>0</v>
      </c>
      <c r="M41" s="232">
        <f t="shared" si="17"/>
        <v>0</v>
      </c>
      <c r="N41" s="232">
        <f t="shared" si="17"/>
        <v>0</v>
      </c>
      <c r="O41" s="232">
        <f t="shared" si="17"/>
        <v>0</v>
      </c>
      <c r="P41" s="232">
        <f t="shared" si="17"/>
        <v>0</v>
      </c>
      <c r="Q41" s="232">
        <f t="shared" si="17"/>
        <v>0</v>
      </c>
      <c r="R41" s="232">
        <f t="shared" si="17"/>
        <v>0</v>
      </c>
      <c r="S41" s="232">
        <f t="shared" si="17"/>
        <v>0</v>
      </c>
      <c r="T41" s="232">
        <f t="shared" si="17"/>
        <v>0</v>
      </c>
      <c r="U41" s="232">
        <f t="shared" si="17"/>
        <v>0</v>
      </c>
      <c r="V41" s="232">
        <f t="shared" si="17"/>
        <v>0</v>
      </c>
      <c r="W41" s="232">
        <f t="shared" si="17"/>
        <v>0</v>
      </c>
      <c r="X41" s="232">
        <f t="shared" si="17"/>
        <v>0</v>
      </c>
      <c r="Y41" s="232">
        <f t="shared" si="17"/>
        <v>0</v>
      </c>
      <c r="Z41" s="232">
        <f t="shared" si="17"/>
        <v>0</v>
      </c>
      <c r="AA41" s="232">
        <f t="shared" si="17"/>
        <v>0</v>
      </c>
    </row>
    <row r="42" spans="2:57" x14ac:dyDescent="0.15">
      <c r="B42" s="215">
        <f t="shared" si="12"/>
        <v>19</v>
      </c>
      <c r="C42" s="222" t="s">
        <v>1002</v>
      </c>
      <c r="D42" s="222"/>
      <c r="E42" s="223" t="s">
        <v>709</v>
      </c>
      <c r="F42" s="224"/>
      <c r="G42" s="231">
        <f t="shared" si="16"/>
        <v>0</v>
      </c>
      <c r="H42" s="232">
        <f>H22*H40</f>
        <v>0</v>
      </c>
      <c r="I42" s="232">
        <f t="shared" ref="I42:AA42" si="18">I22*I40</f>
        <v>0</v>
      </c>
      <c r="J42" s="232">
        <f t="shared" si="18"/>
        <v>0</v>
      </c>
      <c r="K42" s="232">
        <f t="shared" si="18"/>
        <v>0</v>
      </c>
      <c r="L42" s="232">
        <f t="shared" si="18"/>
        <v>0</v>
      </c>
      <c r="M42" s="232">
        <f t="shared" si="18"/>
        <v>0</v>
      </c>
      <c r="N42" s="232">
        <f t="shared" si="18"/>
        <v>0</v>
      </c>
      <c r="O42" s="232">
        <f t="shared" si="18"/>
        <v>0</v>
      </c>
      <c r="P42" s="232">
        <f t="shared" si="18"/>
        <v>0</v>
      </c>
      <c r="Q42" s="232">
        <f t="shared" si="18"/>
        <v>0</v>
      </c>
      <c r="R42" s="232">
        <f t="shared" si="18"/>
        <v>0</v>
      </c>
      <c r="S42" s="232">
        <f t="shared" si="18"/>
        <v>0</v>
      </c>
      <c r="T42" s="232">
        <f t="shared" si="18"/>
        <v>0</v>
      </c>
      <c r="U42" s="232">
        <f t="shared" si="18"/>
        <v>0</v>
      </c>
      <c r="V42" s="232">
        <f t="shared" si="18"/>
        <v>0</v>
      </c>
      <c r="W42" s="232">
        <f t="shared" si="18"/>
        <v>0</v>
      </c>
      <c r="X42" s="232">
        <f t="shared" si="18"/>
        <v>0</v>
      </c>
      <c r="Y42" s="232">
        <f t="shared" si="18"/>
        <v>0</v>
      </c>
      <c r="Z42" s="232">
        <f t="shared" si="18"/>
        <v>0</v>
      </c>
      <c r="AA42" s="232">
        <f t="shared" si="18"/>
        <v>0</v>
      </c>
    </row>
    <row r="43" spans="2:57" x14ac:dyDescent="0.15">
      <c r="B43" s="215">
        <f t="shared" si="12"/>
        <v>20</v>
      </c>
      <c r="C43" s="222" t="s">
        <v>1003</v>
      </c>
      <c r="D43" s="222"/>
      <c r="E43" s="223" t="s">
        <v>709</v>
      </c>
      <c r="F43" s="224"/>
      <c r="G43" s="231">
        <f t="shared" si="16"/>
        <v>0</v>
      </c>
      <c r="H43" s="232">
        <f>H24/12</f>
        <v>0</v>
      </c>
      <c r="I43" s="232">
        <f t="shared" ref="I43:AA43" si="19">I24/12</f>
        <v>0</v>
      </c>
      <c r="J43" s="232">
        <f t="shared" si="19"/>
        <v>0</v>
      </c>
      <c r="K43" s="232">
        <f t="shared" si="19"/>
        <v>0</v>
      </c>
      <c r="L43" s="232">
        <f t="shared" si="19"/>
        <v>0</v>
      </c>
      <c r="M43" s="232">
        <f t="shared" si="19"/>
        <v>0</v>
      </c>
      <c r="N43" s="232">
        <f t="shared" si="19"/>
        <v>0</v>
      </c>
      <c r="O43" s="232">
        <f t="shared" si="19"/>
        <v>0</v>
      </c>
      <c r="P43" s="232">
        <f t="shared" si="19"/>
        <v>0</v>
      </c>
      <c r="Q43" s="232">
        <f t="shared" si="19"/>
        <v>0</v>
      </c>
      <c r="R43" s="232">
        <f t="shared" si="19"/>
        <v>0</v>
      </c>
      <c r="S43" s="232">
        <f t="shared" si="19"/>
        <v>0</v>
      </c>
      <c r="T43" s="232">
        <f t="shared" si="19"/>
        <v>0</v>
      </c>
      <c r="U43" s="232">
        <f t="shared" si="19"/>
        <v>0</v>
      </c>
      <c r="V43" s="232">
        <f t="shared" si="19"/>
        <v>0</v>
      </c>
      <c r="W43" s="232">
        <f t="shared" si="19"/>
        <v>0</v>
      </c>
      <c r="X43" s="232">
        <f t="shared" si="19"/>
        <v>0</v>
      </c>
      <c r="Y43" s="232">
        <f t="shared" si="19"/>
        <v>0</v>
      </c>
      <c r="Z43" s="232">
        <f t="shared" si="19"/>
        <v>0</v>
      </c>
      <c r="AA43" s="232">
        <f t="shared" si="19"/>
        <v>0</v>
      </c>
    </row>
    <row r="44" spans="2:57" x14ac:dyDescent="0.15">
      <c r="B44" s="215">
        <f t="shared" si="12"/>
        <v>21</v>
      </c>
      <c r="C44" s="222" t="s">
        <v>1004</v>
      </c>
      <c r="D44" s="222"/>
      <c r="E44" s="223" t="s">
        <v>703</v>
      </c>
      <c r="F44" s="224"/>
      <c r="G44" s="231">
        <f t="shared" si="16"/>
        <v>0</v>
      </c>
      <c r="H44" s="232">
        <f>IF(H19&gt;H21,H19,H21)</f>
        <v>0</v>
      </c>
      <c r="I44" s="232">
        <f t="shared" ref="I44:AA44" si="20">IF(I19&gt;I21,I19,I21)</f>
        <v>0</v>
      </c>
      <c r="J44" s="232">
        <f t="shared" si="20"/>
        <v>0</v>
      </c>
      <c r="K44" s="232">
        <f t="shared" si="20"/>
        <v>0</v>
      </c>
      <c r="L44" s="232">
        <f t="shared" si="20"/>
        <v>0</v>
      </c>
      <c r="M44" s="232">
        <f t="shared" si="20"/>
        <v>0</v>
      </c>
      <c r="N44" s="232">
        <f t="shared" si="20"/>
        <v>0</v>
      </c>
      <c r="O44" s="232">
        <f t="shared" si="20"/>
        <v>0</v>
      </c>
      <c r="P44" s="232">
        <f t="shared" si="20"/>
        <v>0</v>
      </c>
      <c r="Q44" s="232">
        <f t="shared" si="20"/>
        <v>0</v>
      </c>
      <c r="R44" s="232">
        <f t="shared" si="20"/>
        <v>0</v>
      </c>
      <c r="S44" s="232">
        <f t="shared" si="20"/>
        <v>0</v>
      </c>
      <c r="T44" s="232">
        <f t="shared" si="20"/>
        <v>0</v>
      </c>
      <c r="U44" s="232">
        <f t="shared" si="20"/>
        <v>0</v>
      </c>
      <c r="V44" s="232">
        <f t="shared" si="20"/>
        <v>0</v>
      </c>
      <c r="W44" s="232">
        <f t="shared" si="20"/>
        <v>0</v>
      </c>
      <c r="X44" s="232">
        <f t="shared" si="20"/>
        <v>0</v>
      </c>
      <c r="Y44" s="232">
        <f t="shared" si="20"/>
        <v>0</v>
      </c>
      <c r="Z44" s="232">
        <f t="shared" si="20"/>
        <v>0</v>
      </c>
      <c r="AA44" s="232">
        <f t="shared" si="20"/>
        <v>0</v>
      </c>
      <c r="AB44" s="381"/>
      <c r="AC44" s="382"/>
      <c r="AD44" s="382"/>
      <c r="AE44" s="382"/>
      <c r="AF44" s="382"/>
      <c r="AG44" s="382"/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</row>
    <row r="45" spans="2:57" x14ac:dyDescent="0.15">
      <c r="B45" s="215">
        <f t="shared" si="12"/>
        <v>22</v>
      </c>
      <c r="C45" s="222" t="s">
        <v>1006</v>
      </c>
      <c r="D45" s="222"/>
      <c r="E45" s="223" t="s">
        <v>703</v>
      </c>
      <c r="F45" s="224"/>
      <c r="G45" s="231">
        <f t="shared" si="16"/>
        <v>0</v>
      </c>
      <c r="H45" s="232">
        <f>H19</f>
        <v>0</v>
      </c>
      <c r="I45" s="232">
        <f t="shared" ref="I45:AA45" si="21">I19</f>
        <v>0</v>
      </c>
      <c r="J45" s="232">
        <f t="shared" si="21"/>
        <v>0</v>
      </c>
      <c r="K45" s="232">
        <f t="shared" si="21"/>
        <v>0</v>
      </c>
      <c r="L45" s="232">
        <f t="shared" si="21"/>
        <v>0</v>
      </c>
      <c r="M45" s="232">
        <f t="shared" si="21"/>
        <v>0</v>
      </c>
      <c r="N45" s="232">
        <f t="shared" si="21"/>
        <v>0</v>
      </c>
      <c r="O45" s="232">
        <f t="shared" si="21"/>
        <v>0</v>
      </c>
      <c r="P45" s="232">
        <f t="shared" si="21"/>
        <v>0</v>
      </c>
      <c r="Q45" s="232">
        <f t="shared" si="21"/>
        <v>0</v>
      </c>
      <c r="R45" s="232">
        <f t="shared" si="21"/>
        <v>0</v>
      </c>
      <c r="S45" s="232">
        <f t="shared" si="21"/>
        <v>0</v>
      </c>
      <c r="T45" s="232">
        <f t="shared" si="21"/>
        <v>0</v>
      </c>
      <c r="U45" s="232">
        <f t="shared" si="21"/>
        <v>0</v>
      </c>
      <c r="V45" s="232">
        <f t="shared" si="21"/>
        <v>0</v>
      </c>
      <c r="W45" s="232">
        <f t="shared" si="21"/>
        <v>0</v>
      </c>
      <c r="X45" s="232">
        <f t="shared" si="21"/>
        <v>0</v>
      </c>
      <c r="Y45" s="232">
        <f t="shared" si="21"/>
        <v>0</v>
      </c>
      <c r="Z45" s="232">
        <f t="shared" si="21"/>
        <v>0</v>
      </c>
      <c r="AA45" s="232">
        <f t="shared" si="21"/>
        <v>0</v>
      </c>
      <c r="AB45" s="381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</row>
    <row r="46" spans="2:57" x14ac:dyDescent="0.15">
      <c r="B46" s="215">
        <f t="shared" si="12"/>
        <v>23</v>
      </c>
      <c r="C46" s="222" t="s">
        <v>1007</v>
      </c>
      <c r="D46" s="222"/>
      <c r="E46" s="223" t="s">
        <v>703</v>
      </c>
      <c r="F46" s="224"/>
      <c r="G46" s="231">
        <f t="shared" si="16"/>
        <v>0</v>
      </c>
      <c r="H46" s="232">
        <f>H21</f>
        <v>0</v>
      </c>
      <c r="I46" s="232">
        <f t="shared" ref="I46:AA46" si="22">I21</f>
        <v>0</v>
      </c>
      <c r="J46" s="232">
        <f t="shared" si="22"/>
        <v>0</v>
      </c>
      <c r="K46" s="232">
        <f t="shared" si="22"/>
        <v>0</v>
      </c>
      <c r="L46" s="232">
        <f t="shared" si="22"/>
        <v>0</v>
      </c>
      <c r="M46" s="232">
        <f t="shared" si="22"/>
        <v>0</v>
      </c>
      <c r="N46" s="232">
        <f t="shared" si="22"/>
        <v>0</v>
      </c>
      <c r="O46" s="232">
        <f t="shared" si="22"/>
        <v>0</v>
      </c>
      <c r="P46" s="232">
        <f t="shared" si="22"/>
        <v>0</v>
      </c>
      <c r="Q46" s="232">
        <f t="shared" si="22"/>
        <v>0</v>
      </c>
      <c r="R46" s="232">
        <f t="shared" si="22"/>
        <v>0</v>
      </c>
      <c r="S46" s="232">
        <f t="shared" si="22"/>
        <v>0</v>
      </c>
      <c r="T46" s="232">
        <f t="shared" si="22"/>
        <v>0</v>
      </c>
      <c r="U46" s="232">
        <f t="shared" si="22"/>
        <v>0</v>
      </c>
      <c r="V46" s="232">
        <f t="shared" si="22"/>
        <v>0</v>
      </c>
      <c r="W46" s="232">
        <f t="shared" si="22"/>
        <v>0</v>
      </c>
      <c r="X46" s="232">
        <f t="shared" si="22"/>
        <v>0</v>
      </c>
      <c r="Y46" s="232">
        <f t="shared" si="22"/>
        <v>0</v>
      </c>
      <c r="Z46" s="232">
        <f t="shared" si="22"/>
        <v>0</v>
      </c>
      <c r="AA46" s="232">
        <f t="shared" si="22"/>
        <v>0</v>
      </c>
      <c r="AB46" s="381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</row>
  </sheetData>
  <sheetProtection algorithmName="SHA-512" hashValue="3OXbrIxF46aj18gWdVjcHmeZ150I7Oi6hCdt4iYdikjJrwWUjrGMPmNxEzSvm6wNN4gKcdS2D9NIDYyShVx0yg==" saltValue="hyqT+4ZL6iU5Kf8twZ6K7w==" spinCount="100000" sheet="1" objects="1" scenarios="1"/>
  <mergeCells count="14">
    <mergeCell ref="F19:F20"/>
    <mergeCell ref="F22:F23"/>
    <mergeCell ref="F24:F25"/>
    <mergeCell ref="B33:F33"/>
    <mergeCell ref="B2:D2"/>
    <mergeCell ref="E2:G2"/>
    <mergeCell ref="E29:F29"/>
    <mergeCell ref="E30:F30"/>
    <mergeCell ref="B3:F3"/>
    <mergeCell ref="B4:F4"/>
    <mergeCell ref="B10:B12"/>
    <mergeCell ref="B13:B15"/>
    <mergeCell ref="B17:F17"/>
    <mergeCell ref="C27:D27"/>
  </mergeCells>
  <conditionalFormatting sqref="G29:G30 H36:AA37">
    <cfRule type="cellIs" dxfId="8" priority="7" operator="lessThan">
      <formula>0</formula>
    </cfRule>
  </conditionalFormatting>
  <conditionalFormatting sqref="H10:AA10">
    <cfRule type="cellIs" dxfId="7" priority="1" operator="greaterThan">
      <formula>24</formula>
    </cfRule>
    <cfRule type="cellIs" dxfId="6" priority="2" operator="lessThan">
      <formula>0</formula>
    </cfRule>
  </conditionalFormatting>
  <conditionalFormatting sqref="H35:AA37">
    <cfRule type="cellIs" dxfId="5" priority="3" operator="greaterThan">
      <formula>24</formula>
    </cfRule>
    <cfRule type="cellIs" dxfId="4" priority="4" operator="lessThan">
      <formula>0</formula>
    </cfRule>
  </conditionalFormatting>
  <conditionalFormatting sqref="H36:AA36">
    <cfRule type="cellIs" dxfId="3" priority="6" operator="greaterThan">
      <formula>22</formula>
    </cfRule>
  </conditionalFormatting>
  <conditionalFormatting sqref="H37:AA37">
    <cfRule type="cellIs" dxfId="2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headerFooter>
    <oddHeader>&amp;C&amp;"Arial"&amp;8&amp;K000000 INTERNAL&amp;1#_x000D_</oddHeader>
  </headerFooter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3">
    <tabColor theme="1"/>
  </sheetPr>
  <dimension ref="B2:AB29"/>
  <sheetViews>
    <sheetView zoomScale="80" zoomScaleNormal="80" workbookViewId="0">
      <selection activeCell="H8" sqref="H8:H9"/>
    </sheetView>
  </sheetViews>
  <sheetFormatPr baseColWidth="10" defaultColWidth="9.1640625" defaultRowHeight="13" x14ac:dyDescent="0.15"/>
  <cols>
    <col min="1" max="1" width="3.6640625" style="442" customWidth="1"/>
    <col min="2" max="2" width="3" style="442" bestFit="1" customWidth="1"/>
    <col min="3" max="3" width="41.33203125" style="442" customWidth="1"/>
    <col min="4" max="4" width="13.33203125" style="442" bestFit="1" customWidth="1"/>
    <col min="5" max="16384" width="9.1640625" style="442"/>
  </cols>
  <sheetData>
    <row r="2" spans="2:28" ht="15" customHeight="1" x14ac:dyDescent="0.15">
      <c r="B2" s="502"/>
      <c r="C2" s="1279" t="s">
        <v>881</v>
      </c>
      <c r="D2" s="1280" t="s">
        <v>885</v>
      </c>
      <c r="E2" s="1267" t="s">
        <v>655</v>
      </c>
      <c r="F2" s="1268"/>
      <c r="G2" s="1268"/>
      <c r="H2" s="1268"/>
      <c r="I2" s="1268"/>
      <c r="J2" s="1268"/>
      <c r="K2" s="1268"/>
      <c r="L2" s="1268"/>
      <c r="M2" s="1268"/>
      <c r="N2" s="1268"/>
      <c r="O2" s="1268"/>
      <c r="P2" s="1268"/>
      <c r="Q2" s="1268"/>
      <c r="R2" s="1268"/>
      <c r="S2" s="1268"/>
      <c r="T2" s="1268"/>
      <c r="U2" s="1268"/>
      <c r="V2" s="1268"/>
      <c r="W2" s="1268"/>
      <c r="X2" s="1268"/>
      <c r="Y2" s="1268"/>
      <c r="Z2" s="1268"/>
      <c r="AA2" s="1268"/>
      <c r="AB2" s="1269"/>
    </row>
    <row r="3" spans="2:28" ht="15" x14ac:dyDescent="0.15">
      <c r="B3" s="503"/>
      <c r="C3" s="1282"/>
      <c r="D3" s="1283"/>
      <c r="E3" s="294" t="s">
        <v>656</v>
      </c>
      <c r="F3" s="294" t="s">
        <v>657</v>
      </c>
      <c r="G3" s="294" t="s">
        <v>658</v>
      </c>
      <c r="H3" s="294" t="s">
        <v>659</v>
      </c>
      <c r="I3" s="294" t="s">
        <v>660</v>
      </c>
      <c r="J3" s="294" t="s">
        <v>661</v>
      </c>
      <c r="K3" s="294" t="s">
        <v>662</v>
      </c>
      <c r="L3" s="294" t="s">
        <v>663</v>
      </c>
      <c r="M3" s="294" t="s">
        <v>664</v>
      </c>
      <c r="N3" s="294" t="s">
        <v>665</v>
      </c>
      <c r="O3" s="294" t="s">
        <v>666</v>
      </c>
      <c r="P3" s="294" t="s">
        <v>667</v>
      </c>
      <c r="Q3" s="294" t="s">
        <v>1335</v>
      </c>
      <c r="R3" s="294" t="s">
        <v>1336</v>
      </c>
      <c r="S3" s="294" t="s">
        <v>1337</v>
      </c>
      <c r="T3" s="294" t="s">
        <v>1338</v>
      </c>
      <c r="U3" s="294" t="s">
        <v>1339</v>
      </c>
      <c r="V3" s="294" t="s">
        <v>1340</v>
      </c>
      <c r="W3" s="294" t="s">
        <v>1341</v>
      </c>
      <c r="X3" s="294" t="s">
        <v>1342</v>
      </c>
      <c r="Y3" s="294" t="s">
        <v>1343</v>
      </c>
      <c r="Z3" s="294" t="s">
        <v>1344</v>
      </c>
      <c r="AA3" s="294" t="s">
        <v>1345</v>
      </c>
      <c r="AB3" s="294" t="s">
        <v>1346</v>
      </c>
    </row>
    <row r="4" spans="2:28" ht="15" customHeight="1" x14ac:dyDescent="0.15">
      <c r="B4" s="1270">
        <v>1</v>
      </c>
      <c r="C4" s="1286" t="s">
        <v>1348</v>
      </c>
      <c r="D4" s="1300" t="s">
        <v>1349</v>
      </c>
      <c r="E4" s="1289"/>
      <c r="F4" s="1289"/>
      <c r="G4" s="1289"/>
      <c r="H4" s="1289"/>
      <c r="I4" s="1289"/>
      <c r="J4" s="1289"/>
      <c r="K4" s="1289"/>
      <c r="L4" s="1289"/>
      <c r="M4" s="1289"/>
      <c r="N4" s="1289"/>
      <c r="O4" s="1289"/>
      <c r="P4" s="1289"/>
      <c r="Q4" s="1289"/>
      <c r="R4" s="1289"/>
      <c r="S4" s="1289"/>
      <c r="T4" s="1289"/>
      <c r="U4" s="1289"/>
      <c r="V4" s="1289"/>
      <c r="W4" s="1289"/>
      <c r="X4" s="1289"/>
      <c r="Y4" s="1289"/>
      <c r="Z4" s="1289"/>
      <c r="AA4" s="1289"/>
      <c r="AB4" s="1289"/>
    </row>
    <row r="5" spans="2:28" ht="15" customHeight="1" x14ac:dyDescent="0.15">
      <c r="B5" s="1271"/>
      <c r="C5" s="1273"/>
      <c r="D5" s="1293"/>
      <c r="E5" s="1290"/>
      <c r="F5" s="1290"/>
      <c r="G5" s="1290"/>
      <c r="H5" s="1290"/>
      <c r="I5" s="1290"/>
      <c r="J5" s="1290"/>
      <c r="K5" s="1290"/>
      <c r="L5" s="1290"/>
      <c r="M5" s="1290"/>
      <c r="N5" s="1290"/>
      <c r="O5" s="1290"/>
      <c r="P5" s="1290"/>
      <c r="Q5" s="1290"/>
      <c r="R5" s="1290"/>
      <c r="S5" s="1290"/>
      <c r="T5" s="1290"/>
      <c r="U5" s="1290"/>
      <c r="V5" s="1290"/>
      <c r="W5" s="1290"/>
      <c r="X5" s="1290"/>
      <c r="Y5" s="1290"/>
      <c r="Z5" s="1290"/>
      <c r="AA5" s="1290"/>
      <c r="AB5" s="1290"/>
    </row>
    <row r="6" spans="2:28" ht="15" customHeight="1" x14ac:dyDescent="0.15">
      <c r="B6" s="1186">
        <f>B4+1</f>
        <v>2</v>
      </c>
      <c r="C6" s="1287" t="s">
        <v>882</v>
      </c>
      <c r="D6" s="1298" t="s">
        <v>1310</v>
      </c>
      <c r="E6" s="1289"/>
      <c r="F6" s="1289"/>
      <c r="G6" s="1289"/>
      <c r="H6" s="1289"/>
      <c r="I6" s="1289"/>
      <c r="J6" s="1289"/>
      <c r="K6" s="1289"/>
      <c r="L6" s="1289"/>
      <c r="M6" s="1289"/>
      <c r="N6" s="1289"/>
      <c r="O6" s="1289"/>
      <c r="P6" s="1289"/>
      <c r="Q6" s="1289"/>
      <c r="R6" s="1289"/>
      <c r="S6" s="1289"/>
      <c r="T6" s="1289"/>
      <c r="U6" s="1289"/>
      <c r="V6" s="1289"/>
      <c r="W6" s="1289"/>
      <c r="X6" s="1289"/>
      <c r="Y6" s="1289"/>
      <c r="Z6" s="1289"/>
      <c r="AA6" s="1289"/>
      <c r="AB6" s="1289"/>
    </row>
    <row r="7" spans="2:28" ht="15" customHeight="1" x14ac:dyDescent="0.15">
      <c r="B7" s="1188"/>
      <c r="C7" s="1288"/>
      <c r="D7" s="1299"/>
      <c r="E7" s="1290"/>
      <c r="F7" s="1290"/>
      <c r="G7" s="1290"/>
      <c r="H7" s="1290"/>
      <c r="I7" s="1290"/>
      <c r="J7" s="1290"/>
      <c r="K7" s="1290"/>
      <c r="L7" s="1290"/>
      <c r="M7" s="1290"/>
      <c r="N7" s="1290"/>
      <c r="O7" s="1290"/>
      <c r="P7" s="1290"/>
      <c r="Q7" s="1290"/>
      <c r="R7" s="1290"/>
      <c r="S7" s="1290"/>
      <c r="T7" s="1290"/>
      <c r="U7" s="1290"/>
      <c r="V7" s="1290"/>
      <c r="W7" s="1290"/>
      <c r="X7" s="1290"/>
      <c r="Y7" s="1290"/>
      <c r="Z7" s="1290"/>
      <c r="AA7" s="1290"/>
      <c r="AB7" s="1290"/>
    </row>
    <row r="8" spans="2:28" ht="15" customHeight="1" x14ac:dyDescent="0.15">
      <c r="B8" s="1270">
        <f>B6+1</f>
        <v>3</v>
      </c>
      <c r="C8" s="1272" t="s">
        <v>889</v>
      </c>
      <c r="D8" s="1300" t="s">
        <v>1350</v>
      </c>
      <c r="E8" s="1289"/>
      <c r="F8" s="1289"/>
      <c r="G8" s="1289"/>
      <c r="H8" s="1289"/>
      <c r="I8" s="1289"/>
      <c r="J8" s="1289"/>
      <c r="K8" s="1289"/>
      <c r="L8" s="1289"/>
      <c r="M8" s="1289"/>
      <c r="N8" s="1289"/>
      <c r="O8" s="1289"/>
      <c r="P8" s="1289"/>
      <c r="Q8" s="1289"/>
      <c r="R8" s="1289"/>
      <c r="S8" s="1289"/>
      <c r="T8" s="1289"/>
      <c r="U8" s="1289"/>
      <c r="V8" s="1289"/>
      <c r="W8" s="1289"/>
      <c r="X8" s="1289"/>
      <c r="Y8" s="1289"/>
      <c r="Z8" s="1289"/>
      <c r="AA8" s="1289"/>
      <c r="AB8" s="1289"/>
    </row>
    <row r="9" spans="2:28" ht="15" customHeight="1" x14ac:dyDescent="0.15">
      <c r="B9" s="1271"/>
      <c r="C9" s="1273"/>
      <c r="D9" s="1293"/>
      <c r="E9" s="1290"/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1290"/>
      <c r="Q9" s="1290"/>
      <c r="R9" s="1290"/>
      <c r="S9" s="1290"/>
      <c r="T9" s="1290"/>
      <c r="U9" s="1290"/>
      <c r="V9" s="1290"/>
      <c r="W9" s="1290"/>
      <c r="X9" s="1290"/>
      <c r="Y9" s="1290"/>
      <c r="Z9" s="1290"/>
      <c r="AA9" s="1290"/>
      <c r="AB9" s="1290"/>
    </row>
    <row r="10" spans="2:28" ht="15" customHeight="1" x14ac:dyDescent="0.15">
      <c r="B10" s="1186">
        <f>B8+1</f>
        <v>4</v>
      </c>
      <c r="C10" s="1287" t="s">
        <v>761</v>
      </c>
      <c r="D10" s="1298" t="s">
        <v>1310</v>
      </c>
      <c r="E10" s="1289"/>
      <c r="F10" s="1289"/>
      <c r="G10" s="1289"/>
      <c r="H10" s="1289"/>
      <c r="I10" s="1289"/>
      <c r="J10" s="1289"/>
      <c r="K10" s="1289"/>
      <c r="L10" s="1289"/>
      <c r="M10" s="1289"/>
      <c r="N10" s="1289"/>
      <c r="O10" s="1289"/>
      <c r="P10" s="1289"/>
      <c r="Q10" s="1289"/>
      <c r="R10" s="1289"/>
      <c r="S10" s="1289"/>
      <c r="T10" s="1289"/>
      <c r="U10" s="1289"/>
      <c r="V10" s="1289"/>
      <c r="W10" s="1289"/>
      <c r="X10" s="1289"/>
      <c r="Y10" s="1289"/>
      <c r="Z10" s="1289"/>
      <c r="AA10" s="1289"/>
      <c r="AB10" s="1289"/>
    </row>
    <row r="11" spans="2:28" ht="15" customHeight="1" x14ac:dyDescent="0.15">
      <c r="B11" s="1188"/>
      <c r="C11" s="1288"/>
      <c r="D11" s="1299"/>
      <c r="E11" s="1290"/>
      <c r="F11" s="1290"/>
      <c r="G11" s="1290"/>
      <c r="H11" s="1290"/>
      <c r="I11" s="1290"/>
      <c r="J11" s="1290"/>
      <c r="K11" s="1290"/>
      <c r="L11" s="1290"/>
      <c r="M11" s="1290"/>
      <c r="N11" s="1290"/>
      <c r="O11" s="1290"/>
      <c r="P11" s="1290"/>
      <c r="Q11" s="1290"/>
      <c r="R11" s="1290"/>
      <c r="S11" s="1290"/>
      <c r="T11" s="1290"/>
      <c r="U11" s="1290"/>
      <c r="V11" s="1290"/>
      <c r="W11" s="1290"/>
      <c r="X11" s="1290"/>
      <c r="Y11" s="1290"/>
      <c r="Z11" s="1290"/>
      <c r="AA11" s="1290"/>
      <c r="AB11" s="1290"/>
    </row>
    <row r="12" spans="2:28" ht="15" customHeight="1" x14ac:dyDescent="0.15">
      <c r="B12" s="1270">
        <f>B10+1</f>
        <v>5</v>
      </c>
      <c r="C12" s="1272" t="s">
        <v>888</v>
      </c>
      <c r="D12" s="1294" t="s">
        <v>1310</v>
      </c>
      <c r="E12" s="1289"/>
      <c r="F12" s="1289"/>
      <c r="G12" s="1289"/>
      <c r="H12" s="1289"/>
      <c r="I12" s="1289"/>
      <c r="J12" s="1289"/>
      <c r="K12" s="1289"/>
      <c r="L12" s="1289"/>
      <c r="M12" s="1289"/>
      <c r="N12" s="1289"/>
      <c r="O12" s="1289"/>
      <c r="P12" s="1289"/>
      <c r="Q12" s="1289"/>
      <c r="R12" s="1289"/>
      <c r="S12" s="1289"/>
      <c r="T12" s="1289"/>
      <c r="U12" s="1289"/>
      <c r="V12" s="1289"/>
      <c r="W12" s="1289"/>
      <c r="X12" s="1289"/>
      <c r="Y12" s="1289"/>
      <c r="Z12" s="1289"/>
      <c r="AA12" s="1289"/>
      <c r="AB12" s="1289"/>
    </row>
    <row r="13" spans="2:28" ht="15" customHeight="1" x14ac:dyDescent="0.15">
      <c r="B13" s="1271"/>
      <c r="C13" s="1273"/>
      <c r="D13" s="1293"/>
      <c r="E13" s="1290"/>
      <c r="F13" s="1290"/>
      <c r="G13" s="1290"/>
      <c r="H13" s="1290"/>
      <c r="I13" s="1290"/>
      <c r="J13" s="1290"/>
      <c r="K13" s="1290"/>
      <c r="L13" s="1290"/>
      <c r="M13" s="1290"/>
      <c r="N13" s="1290"/>
      <c r="O13" s="1290"/>
      <c r="P13" s="1290"/>
      <c r="Q13" s="1290"/>
      <c r="R13" s="1290"/>
      <c r="S13" s="1290"/>
      <c r="T13" s="1290"/>
      <c r="U13" s="1290"/>
      <c r="V13" s="1290"/>
      <c r="W13" s="1290"/>
      <c r="X13" s="1290"/>
      <c r="Y13" s="1290"/>
      <c r="Z13" s="1290"/>
      <c r="AA13" s="1290"/>
      <c r="AB13" s="1290"/>
    </row>
    <row r="14" spans="2:28" ht="15" customHeight="1" x14ac:dyDescent="0.15">
      <c r="B14" s="1186">
        <f>B12+1</f>
        <v>6</v>
      </c>
      <c r="C14" s="1287" t="s">
        <v>762</v>
      </c>
      <c r="D14" s="1295" t="s">
        <v>1310</v>
      </c>
      <c r="E14" s="1289"/>
      <c r="F14" s="1289"/>
      <c r="G14" s="1289"/>
      <c r="H14" s="1289"/>
      <c r="I14" s="1289"/>
      <c r="J14" s="1289"/>
      <c r="K14" s="1289"/>
      <c r="L14" s="1289"/>
      <c r="M14" s="1289"/>
      <c r="N14" s="1289"/>
      <c r="O14" s="1289"/>
      <c r="P14" s="1289"/>
      <c r="Q14" s="1289"/>
      <c r="R14" s="1289"/>
      <c r="S14" s="1289"/>
      <c r="T14" s="1289"/>
      <c r="U14" s="1289"/>
      <c r="V14" s="1289"/>
      <c r="W14" s="1289"/>
      <c r="X14" s="1289"/>
      <c r="Y14" s="1289"/>
      <c r="Z14" s="1289"/>
      <c r="AA14" s="1289"/>
      <c r="AB14" s="1289"/>
    </row>
    <row r="15" spans="2:28" ht="15" customHeight="1" x14ac:dyDescent="0.15">
      <c r="B15" s="1188"/>
      <c r="C15" s="1288"/>
      <c r="D15" s="1296"/>
      <c r="E15" s="1290"/>
      <c r="F15" s="1290"/>
      <c r="G15" s="1290"/>
      <c r="H15" s="1290"/>
      <c r="I15" s="1290"/>
      <c r="J15" s="1290"/>
      <c r="K15" s="1290"/>
      <c r="L15" s="1290"/>
      <c r="M15" s="1290"/>
      <c r="N15" s="1290"/>
      <c r="O15" s="1290"/>
      <c r="P15" s="1290"/>
      <c r="Q15" s="1290"/>
      <c r="R15" s="1290"/>
      <c r="S15" s="1290"/>
      <c r="T15" s="1290"/>
      <c r="U15" s="1290"/>
      <c r="V15" s="1290"/>
      <c r="W15" s="1290"/>
      <c r="X15" s="1290"/>
      <c r="Y15" s="1290"/>
      <c r="Z15" s="1290"/>
      <c r="AA15" s="1290"/>
      <c r="AB15" s="1290"/>
    </row>
    <row r="16" spans="2:28" ht="15" customHeight="1" x14ac:dyDescent="0.15">
      <c r="B16" s="1270">
        <f>B14+1</f>
        <v>7</v>
      </c>
      <c r="C16" s="1272" t="s">
        <v>169</v>
      </c>
      <c r="D16" s="1297" t="s">
        <v>1351</v>
      </c>
      <c r="E16" s="1289"/>
      <c r="F16" s="1289"/>
      <c r="G16" s="1289"/>
      <c r="H16" s="1289"/>
      <c r="I16" s="1289"/>
      <c r="J16" s="1289"/>
      <c r="K16" s="1289"/>
      <c r="L16" s="1289"/>
      <c r="M16" s="1289"/>
      <c r="N16" s="1289"/>
      <c r="O16" s="1289"/>
      <c r="P16" s="1289"/>
      <c r="Q16" s="1289"/>
      <c r="R16" s="1289"/>
      <c r="S16" s="1289"/>
      <c r="T16" s="1289"/>
      <c r="U16" s="1289"/>
      <c r="V16" s="1289"/>
      <c r="W16" s="1289"/>
      <c r="X16" s="1289"/>
      <c r="Y16" s="1289"/>
      <c r="Z16" s="1289"/>
      <c r="AA16" s="1289"/>
      <c r="AB16" s="1289"/>
    </row>
    <row r="17" spans="2:28" ht="15" customHeight="1" x14ac:dyDescent="0.15">
      <c r="B17" s="1271"/>
      <c r="C17" s="1273"/>
      <c r="D17" s="1293"/>
      <c r="E17" s="1290"/>
      <c r="F17" s="1290"/>
      <c r="G17" s="1290"/>
      <c r="H17" s="1290"/>
      <c r="I17" s="1290"/>
      <c r="J17" s="1290"/>
      <c r="K17" s="1290"/>
      <c r="L17" s="1290"/>
      <c r="M17" s="1290"/>
      <c r="N17" s="1290"/>
      <c r="O17" s="1290"/>
      <c r="P17" s="1290"/>
      <c r="Q17" s="1290"/>
      <c r="R17" s="1290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</row>
    <row r="18" spans="2:28" ht="15" customHeight="1" x14ac:dyDescent="0.15">
      <c r="B18" s="1186">
        <f>B16+1</f>
        <v>8</v>
      </c>
      <c r="C18" s="1287" t="s">
        <v>763</v>
      </c>
      <c r="D18" s="1298" t="s">
        <v>1310</v>
      </c>
      <c r="E18" s="1289"/>
      <c r="F18" s="1289"/>
      <c r="G18" s="1289"/>
      <c r="H18" s="1289"/>
      <c r="I18" s="1289"/>
      <c r="J18" s="1289"/>
      <c r="K18" s="1289"/>
      <c r="L18" s="1289"/>
      <c r="M18" s="1289"/>
      <c r="N18" s="1289"/>
      <c r="O18" s="1289"/>
      <c r="P18" s="1289"/>
      <c r="Q18" s="1289"/>
      <c r="R18" s="1289"/>
      <c r="S18" s="1289"/>
      <c r="T18" s="1289"/>
      <c r="U18" s="1289"/>
      <c r="V18" s="1289"/>
      <c r="W18" s="1289"/>
      <c r="X18" s="1289"/>
      <c r="Y18" s="1289"/>
      <c r="Z18" s="1289"/>
      <c r="AA18" s="1289"/>
      <c r="AB18" s="1289"/>
    </row>
    <row r="19" spans="2:28" ht="15" customHeight="1" x14ac:dyDescent="0.15">
      <c r="B19" s="1188"/>
      <c r="C19" s="1288"/>
      <c r="D19" s="1299"/>
      <c r="E19" s="1290"/>
      <c r="F19" s="1290"/>
      <c r="G19" s="1290"/>
      <c r="H19" s="1290"/>
      <c r="I19" s="1290"/>
      <c r="J19" s="1290"/>
      <c r="K19" s="1290"/>
      <c r="L19" s="1290"/>
      <c r="M19" s="1290"/>
      <c r="N19" s="1290"/>
      <c r="O19" s="1290"/>
      <c r="P19" s="1290"/>
      <c r="Q19" s="1290"/>
      <c r="R19" s="1290"/>
      <c r="S19" s="1290"/>
      <c r="T19" s="1290"/>
      <c r="U19" s="1290"/>
      <c r="V19" s="1290"/>
      <c r="W19" s="1290"/>
      <c r="X19" s="1290"/>
      <c r="Y19" s="1290"/>
      <c r="Z19" s="1290"/>
      <c r="AA19" s="1290"/>
      <c r="AB19" s="1290"/>
    </row>
    <row r="20" spans="2:28" ht="15" customHeight="1" x14ac:dyDescent="0.15">
      <c r="B20" s="1270">
        <f>B18+1</f>
        <v>9</v>
      </c>
      <c r="C20" s="1272" t="s">
        <v>764</v>
      </c>
      <c r="D20" s="1292" t="s">
        <v>1310</v>
      </c>
      <c r="E20" s="1289"/>
      <c r="F20" s="1289"/>
      <c r="G20" s="1289"/>
      <c r="H20" s="1289"/>
      <c r="I20" s="1289"/>
      <c r="J20" s="1289"/>
      <c r="K20" s="1289"/>
      <c r="L20" s="1289"/>
      <c r="M20" s="1289"/>
      <c r="N20" s="1289"/>
      <c r="O20" s="1289"/>
      <c r="P20" s="1289"/>
      <c r="Q20" s="1289"/>
      <c r="R20" s="1289"/>
      <c r="S20" s="1289"/>
      <c r="T20" s="1289"/>
      <c r="U20" s="1289"/>
      <c r="V20" s="1289"/>
      <c r="W20" s="1289"/>
      <c r="X20" s="1289"/>
      <c r="Y20" s="1289"/>
      <c r="Z20" s="1289"/>
      <c r="AA20" s="1289"/>
      <c r="AB20" s="1289"/>
    </row>
    <row r="21" spans="2:28" ht="15" customHeight="1" x14ac:dyDescent="0.15">
      <c r="B21" s="1271"/>
      <c r="C21" s="1273"/>
      <c r="D21" s="1293"/>
      <c r="E21" s="1290"/>
      <c r="F21" s="1290"/>
      <c r="G21" s="1290"/>
      <c r="H21" s="1290"/>
      <c r="I21" s="1290"/>
      <c r="J21" s="1290"/>
      <c r="K21" s="1290"/>
      <c r="L21" s="1290"/>
      <c r="M21" s="1290"/>
      <c r="N21" s="1290"/>
      <c r="O21" s="1290"/>
      <c r="P21" s="1290"/>
      <c r="Q21" s="1290"/>
      <c r="R21" s="1290"/>
      <c r="S21" s="1290"/>
      <c r="T21" s="1290"/>
      <c r="U21" s="1290"/>
      <c r="V21" s="1290"/>
      <c r="W21" s="1290"/>
      <c r="X21" s="1290"/>
      <c r="Y21" s="1290"/>
      <c r="Z21" s="1290"/>
      <c r="AA21" s="1290"/>
      <c r="AB21" s="1290"/>
    </row>
    <row r="22" spans="2:28" ht="15" customHeight="1" x14ac:dyDescent="0.15">
      <c r="B22" s="1186">
        <f>B20+1</f>
        <v>10</v>
      </c>
      <c r="C22" s="1287" t="s">
        <v>171</v>
      </c>
      <c r="D22" s="1298" t="s">
        <v>1310</v>
      </c>
      <c r="E22" s="1289"/>
      <c r="F22" s="1289"/>
      <c r="G22" s="1289"/>
      <c r="H22" s="1289"/>
      <c r="I22" s="1289"/>
      <c r="J22" s="1289"/>
      <c r="K22" s="1289"/>
      <c r="L22" s="1289"/>
      <c r="M22" s="1289"/>
      <c r="N22" s="1289"/>
      <c r="O22" s="1289"/>
      <c r="P22" s="1289"/>
      <c r="Q22" s="1289"/>
      <c r="R22" s="1289"/>
      <c r="S22" s="1289"/>
      <c r="T22" s="1289"/>
      <c r="U22" s="1289"/>
      <c r="V22" s="1289"/>
      <c r="W22" s="1289"/>
      <c r="X22" s="1289"/>
      <c r="Y22" s="1289"/>
      <c r="Z22" s="1289"/>
      <c r="AA22" s="1289"/>
      <c r="AB22" s="1289"/>
    </row>
    <row r="23" spans="2:28" ht="15" customHeight="1" x14ac:dyDescent="0.15">
      <c r="B23" s="1188"/>
      <c r="C23" s="1288"/>
      <c r="D23" s="1299"/>
      <c r="E23" s="1290"/>
      <c r="F23" s="1290"/>
      <c r="G23" s="1290"/>
      <c r="H23" s="1290"/>
      <c r="I23" s="1290"/>
      <c r="J23" s="1290"/>
      <c r="K23" s="1290"/>
      <c r="L23" s="1290"/>
      <c r="M23" s="1290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X23" s="1290"/>
      <c r="Y23" s="1290"/>
      <c r="Z23" s="1290"/>
      <c r="AA23" s="1290"/>
      <c r="AB23" s="1290"/>
    </row>
    <row r="24" spans="2:28" ht="15" customHeight="1" x14ac:dyDescent="0.15">
      <c r="B24" s="1270">
        <f>B22+1</f>
        <v>11</v>
      </c>
      <c r="C24" s="1272" t="s">
        <v>765</v>
      </c>
      <c r="D24" s="1292" t="s">
        <v>1310</v>
      </c>
      <c r="E24" s="1289"/>
      <c r="F24" s="1289"/>
      <c r="G24" s="1289"/>
      <c r="H24" s="1289"/>
      <c r="I24" s="1289"/>
      <c r="J24" s="1289"/>
      <c r="K24" s="1289"/>
      <c r="L24" s="1289"/>
      <c r="M24" s="1289"/>
      <c r="N24" s="1289"/>
      <c r="O24" s="1289"/>
      <c r="P24" s="1289"/>
      <c r="Q24" s="1289"/>
      <c r="R24" s="1289"/>
      <c r="S24" s="1289"/>
      <c r="T24" s="1289"/>
      <c r="U24" s="1289"/>
      <c r="V24" s="1289"/>
      <c r="W24" s="1289"/>
      <c r="X24" s="1289"/>
      <c r="Y24" s="1289"/>
      <c r="Z24" s="1289"/>
      <c r="AA24" s="1289"/>
      <c r="AB24" s="1289"/>
    </row>
    <row r="25" spans="2:28" ht="15" customHeight="1" x14ac:dyDescent="0.15">
      <c r="B25" s="1271"/>
      <c r="C25" s="1273"/>
      <c r="D25" s="1293"/>
      <c r="E25" s="1290"/>
      <c r="F25" s="1290"/>
      <c r="G25" s="1290"/>
      <c r="H25" s="1290"/>
      <c r="I25" s="1290"/>
      <c r="J25" s="1290"/>
      <c r="K25" s="1290"/>
      <c r="L25" s="1290"/>
      <c r="M25" s="1290"/>
      <c r="N25" s="1290"/>
      <c r="O25" s="1290"/>
      <c r="P25" s="1290"/>
      <c r="Q25" s="1290"/>
      <c r="R25" s="1290"/>
      <c r="S25" s="1290"/>
      <c r="T25" s="1290"/>
      <c r="U25" s="1290"/>
      <c r="V25" s="1290"/>
      <c r="W25" s="1290"/>
      <c r="X25" s="1290"/>
      <c r="Y25" s="1290"/>
      <c r="Z25" s="1290"/>
      <c r="AA25" s="1290"/>
      <c r="AB25" s="1290"/>
    </row>
    <row r="26" spans="2:28" ht="15" customHeight="1" x14ac:dyDescent="0.15">
      <c r="B26" s="1186">
        <f>B24+1</f>
        <v>12</v>
      </c>
      <c r="C26" s="1291" t="s">
        <v>1352</v>
      </c>
      <c r="D26" s="1301" t="s">
        <v>1351</v>
      </c>
      <c r="E26" s="1289"/>
      <c r="F26" s="1289"/>
      <c r="G26" s="1289"/>
      <c r="H26" s="1289"/>
      <c r="I26" s="1289"/>
      <c r="J26" s="1289"/>
      <c r="K26" s="1289"/>
      <c r="L26" s="1289"/>
      <c r="M26" s="1289"/>
      <c r="N26" s="1289"/>
      <c r="O26" s="1289"/>
      <c r="P26" s="1289"/>
      <c r="Q26" s="1289"/>
      <c r="R26" s="1289"/>
      <c r="S26" s="1289"/>
      <c r="T26" s="1289"/>
      <c r="U26" s="1289"/>
      <c r="V26" s="1289"/>
      <c r="W26" s="1289"/>
      <c r="X26" s="1289"/>
      <c r="Y26" s="1289"/>
      <c r="Z26" s="1289"/>
      <c r="AA26" s="1289"/>
      <c r="AB26" s="1289"/>
    </row>
    <row r="27" spans="2:28" ht="15" customHeight="1" x14ac:dyDescent="0.15">
      <c r="B27" s="1188"/>
      <c r="C27" s="1288"/>
      <c r="D27" s="1299"/>
      <c r="E27" s="1290"/>
      <c r="F27" s="1290"/>
      <c r="G27" s="1290"/>
      <c r="H27" s="1290"/>
      <c r="I27" s="1290"/>
      <c r="J27" s="1290"/>
      <c r="K27" s="1290"/>
      <c r="L27" s="1290"/>
      <c r="M27" s="1290"/>
      <c r="N27" s="1290"/>
      <c r="O27" s="1290"/>
      <c r="P27" s="1290"/>
      <c r="Q27" s="1290"/>
      <c r="R27" s="1290"/>
      <c r="S27" s="1290"/>
      <c r="T27" s="1290"/>
      <c r="U27" s="1290"/>
      <c r="V27" s="1290"/>
      <c r="W27" s="1290"/>
      <c r="X27" s="1290"/>
      <c r="Y27" s="1290"/>
      <c r="Z27" s="1290"/>
      <c r="AA27" s="1290"/>
      <c r="AB27" s="1290"/>
    </row>
    <row r="28" spans="2:28" ht="15" customHeight="1" x14ac:dyDescent="0.15">
      <c r="B28" s="1270">
        <f>B26+1</f>
        <v>13</v>
      </c>
      <c r="C28" s="1272" t="s">
        <v>766</v>
      </c>
      <c r="D28" s="1292" t="s">
        <v>1310</v>
      </c>
      <c r="E28" s="1289"/>
      <c r="F28" s="1289"/>
      <c r="G28" s="1289"/>
      <c r="H28" s="1289"/>
      <c r="I28" s="1289"/>
      <c r="J28" s="1289"/>
      <c r="K28" s="1289"/>
      <c r="L28" s="1289"/>
      <c r="M28" s="1289"/>
      <c r="N28" s="1289"/>
      <c r="O28" s="1289"/>
      <c r="P28" s="1289"/>
      <c r="Q28" s="1289"/>
      <c r="R28" s="1289"/>
      <c r="S28" s="1289"/>
      <c r="T28" s="1289"/>
      <c r="U28" s="1289"/>
      <c r="V28" s="1289"/>
      <c r="W28" s="1289"/>
      <c r="X28" s="1289"/>
      <c r="Y28" s="1289"/>
      <c r="Z28" s="1289"/>
      <c r="AA28" s="1289"/>
      <c r="AB28" s="1289"/>
    </row>
    <row r="29" spans="2:28" ht="15" customHeight="1" x14ac:dyDescent="0.15">
      <c r="B29" s="1271"/>
      <c r="C29" s="1273"/>
      <c r="D29" s="1293"/>
      <c r="E29" s="1290"/>
      <c r="F29" s="1290"/>
      <c r="G29" s="1290"/>
      <c r="H29" s="1290"/>
      <c r="I29" s="1290"/>
      <c r="J29" s="1290"/>
      <c r="K29" s="1290"/>
      <c r="L29" s="1290"/>
      <c r="M29" s="1290"/>
      <c r="N29" s="1290"/>
      <c r="O29" s="1290"/>
      <c r="P29" s="1290"/>
      <c r="Q29" s="1290"/>
      <c r="R29" s="1290"/>
      <c r="S29" s="1290"/>
      <c r="T29" s="1290"/>
      <c r="U29" s="1290"/>
      <c r="V29" s="1290"/>
      <c r="W29" s="1290"/>
      <c r="X29" s="1290"/>
      <c r="Y29" s="1290"/>
      <c r="Z29" s="1290"/>
      <c r="AA29" s="1290"/>
      <c r="AB29" s="1290"/>
    </row>
  </sheetData>
  <sheetProtection algorithmName="SHA-512" hashValue="1AyQu9uhxKkZqy9goTlkjDI9u7MeFWgtWk67ghPHJnvgw7QHXWqF4BwwAeDvTmTOE3aRNl2iyvaMaS45d00T8w==" saltValue="FApF3TIhOjftG8o4Mt6skg==" spinCount="100000" sheet="1" objects="1" scenarios="1"/>
  <mergeCells count="354">
    <mergeCell ref="Z28:Z29"/>
    <mergeCell ref="AA28:AA29"/>
    <mergeCell ref="AB28:AB29"/>
    <mergeCell ref="E2:AB2"/>
    <mergeCell ref="Z22:Z23"/>
    <mergeCell ref="AA22:AA23"/>
    <mergeCell ref="AB22:AB23"/>
    <mergeCell ref="Z24:Z25"/>
    <mergeCell ref="AA24:AA25"/>
    <mergeCell ref="AB24:AB25"/>
    <mergeCell ref="Z26:Z27"/>
    <mergeCell ref="AA26:AA27"/>
    <mergeCell ref="AB26:AB27"/>
    <mergeCell ref="Z16:Z17"/>
    <mergeCell ref="AA16:AA17"/>
    <mergeCell ref="AB16:AB17"/>
    <mergeCell ref="Z18:Z19"/>
    <mergeCell ref="AA18:AA19"/>
    <mergeCell ref="AB18:AB19"/>
    <mergeCell ref="Z20:Z21"/>
    <mergeCell ref="AA20:AA21"/>
    <mergeCell ref="AB20:AB21"/>
    <mergeCell ref="Z10:Z11"/>
    <mergeCell ref="AA10:AA11"/>
    <mergeCell ref="AB10:AB11"/>
    <mergeCell ref="Z12:Z13"/>
    <mergeCell ref="AA12:AA13"/>
    <mergeCell ref="AB12:AB13"/>
    <mergeCell ref="Z14:Z15"/>
    <mergeCell ref="AA14:AA15"/>
    <mergeCell ref="AB14:AB15"/>
    <mergeCell ref="Z4:Z5"/>
    <mergeCell ref="AA4:AA5"/>
    <mergeCell ref="AB4:AB5"/>
    <mergeCell ref="Z6:Z7"/>
    <mergeCell ref="AA6:AA7"/>
    <mergeCell ref="AB6:AB7"/>
    <mergeCell ref="Z8:Z9"/>
    <mergeCell ref="AA8:AA9"/>
    <mergeCell ref="AB8:AB9"/>
    <mergeCell ref="Q28:Q29"/>
    <mergeCell ref="R28:R29"/>
    <mergeCell ref="S28:S29"/>
    <mergeCell ref="T28:T29"/>
    <mergeCell ref="U28:U29"/>
    <mergeCell ref="V28:V29"/>
    <mergeCell ref="W28:W29"/>
    <mergeCell ref="X28:X29"/>
    <mergeCell ref="Y28:Y29"/>
    <mergeCell ref="Q26:Q27"/>
    <mergeCell ref="R26:R27"/>
    <mergeCell ref="S26:S27"/>
    <mergeCell ref="T26:T27"/>
    <mergeCell ref="U26:U27"/>
    <mergeCell ref="V26:V27"/>
    <mergeCell ref="W26:W27"/>
    <mergeCell ref="X26:X27"/>
    <mergeCell ref="Y26:Y27"/>
    <mergeCell ref="Q24:Q25"/>
    <mergeCell ref="R24:R25"/>
    <mergeCell ref="S24:S25"/>
    <mergeCell ref="T24:T25"/>
    <mergeCell ref="U24:U25"/>
    <mergeCell ref="V24:V25"/>
    <mergeCell ref="W24:W25"/>
    <mergeCell ref="X24:X25"/>
    <mergeCell ref="Y24:Y25"/>
    <mergeCell ref="Q22:Q23"/>
    <mergeCell ref="R22:R23"/>
    <mergeCell ref="S22:S23"/>
    <mergeCell ref="T22:T23"/>
    <mergeCell ref="U22:U23"/>
    <mergeCell ref="V22:V23"/>
    <mergeCell ref="W22:W23"/>
    <mergeCell ref="X22:X23"/>
    <mergeCell ref="Y22:Y23"/>
    <mergeCell ref="Q20:Q21"/>
    <mergeCell ref="R20:R21"/>
    <mergeCell ref="S20:S21"/>
    <mergeCell ref="T20:T21"/>
    <mergeCell ref="U20:U21"/>
    <mergeCell ref="V20:V21"/>
    <mergeCell ref="W20:W21"/>
    <mergeCell ref="X20:X21"/>
    <mergeCell ref="Y20:Y21"/>
    <mergeCell ref="Q18:Q19"/>
    <mergeCell ref="R18:R19"/>
    <mergeCell ref="S18:S19"/>
    <mergeCell ref="T18:T19"/>
    <mergeCell ref="U18:U19"/>
    <mergeCell ref="V18:V19"/>
    <mergeCell ref="W18:W19"/>
    <mergeCell ref="X18:X19"/>
    <mergeCell ref="Y18:Y19"/>
    <mergeCell ref="Q16:Q17"/>
    <mergeCell ref="R16:R17"/>
    <mergeCell ref="S16:S17"/>
    <mergeCell ref="T16:T17"/>
    <mergeCell ref="U16:U17"/>
    <mergeCell ref="V16:V17"/>
    <mergeCell ref="W16:W17"/>
    <mergeCell ref="X16:X17"/>
    <mergeCell ref="Y16:Y17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O4:O5"/>
    <mergeCell ref="D4:D5"/>
    <mergeCell ref="E4:E5"/>
    <mergeCell ref="F4:F5"/>
    <mergeCell ref="G4:G5"/>
    <mergeCell ref="H4:H5"/>
    <mergeCell ref="I4:I5"/>
    <mergeCell ref="P4:P5"/>
    <mergeCell ref="D2:D3"/>
    <mergeCell ref="J4:J5"/>
    <mergeCell ref="K4:K5"/>
    <mergeCell ref="L4:L5"/>
    <mergeCell ref="M4:M5"/>
    <mergeCell ref="N4:N5"/>
    <mergeCell ref="I8:I9"/>
    <mergeCell ref="P26:P27"/>
    <mergeCell ref="E26:E27"/>
    <mergeCell ref="F26:F27"/>
    <mergeCell ref="G26:G27"/>
    <mergeCell ref="H26:H27"/>
    <mergeCell ref="I26:I27"/>
    <mergeCell ref="J26:J27"/>
    <mergeCell ref="O26:O27"/>
    <mergeCell ref="P24:P25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O22:O23"/>
    <mergeCell ref="I14:I15"/>
    <mergeCell ref="J14:J15"/>
    <mergeCell ref="K16:K17"/>
    <mergeCell ref="O28:O29"/>
    <mergeCell ref="P28:P29"/>
    <mergeCell ref="E28:E29"/>
    <mergeCell ref="F28:F29"/>
    <mergeCell ref="G28:G29"/>
    <mergeCell ref="H28:H29"/>
    <mergeCell ref="I28:I29"/>
    <mergeCell ref="J28:J29"/>
    <mergeCell ref="K26:K27"/>
    <mergeCell ref="L26:L27"/>
    <mergeCell ref="M26:M27"/>
    <mergeCell ref="N26:N27"/>
    <mergeCell ref="C2:C3"/>
    <mergeCell ref="K28:K29"/>
    <mergeCell ref="L28:L29"/>
    <mergeCell ref="M28:M29"/>
    <mergeCell ref="N28:N29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M18:M19"/>
    <mergeCell ref="I16:I17"/>
    <mergeCell ref="J16:J17"/>
    <mergeCell ref="M14:M15"/>
    <mergeCell ref="N16:N17"/>
    <mergeCell ref="N14:N15"/>
    <mergeCell ref="N8:N9"/>
    <mergeCell ref="K12:K13"/>
    <mergeCell ref="L12:L13"/>
    <mergeCell ref="I18:I19"/>
    <mergeCell ref="J18:J19"/>
    <mergeCell ref="K20:K21"/>
    <mergeCell ref="J20:J21"/>
    <mergeCell ref="K18:K19"/>
    <mergeCell ref="L18:L19"/>
    <mergeCell ref="P22:P23"/>
    <mergeCell ref="O24:O25"/>
    <mergeCell ref="O20:O21"/>
    <mergeCell ref="P20:P21"/>
    <mergeCell ref="I20:I21"/>
    <mergeCell ref="O18:O19"/>
    <mergeCell ref="P18:P19"/>
    <mergeCell ref="L20:L21"/>
    <mergeCell ref="M20:M21"/>
    <mergeCell ref="N20:N21"/>
    <mergeCell ref="N18:N19"/>
    <mergeCell ref="O14:O15"/>
    <mergeCell ref="P14:P15"/>
    <mergeCell ref="O12:O13"/>
    <mergeCell ref="P12:P13"/>
    <mergeCell ref="L16:L17"/>
    <mergeCell ref="M16:M17"/>
    <mergeCell ref="L14:L15"/>
    <mergeCell ref="N10:N11"/>
    <mergeCell ref="O10:O11"/>
    <mergeCell ref="P10:P11"/>
    <mergeCell ref="O16:O17"/>
    <mergeCell ref="P16:P17"/>
    <mergeCell ref="M12:M13"/>
    <mergeCell ref="N12:N13"/>
    <mergeCell ref="J8:J9"/>
    <mergeCell ref="K8:K9"/>
    <mergeCell ref="K14:K15"/>
    <mergeCell ref="K10:K11"/>
    <mergeCell ref="L10:L11"/>
    <mergeCell ref="M10:M11"/>
    <mergeCell ref="D26:D27"/>
    <mergeCell ref="D20:D21"/>
    <mergeCell ref="D22:D23"/>
    <mergeCell ref="D24:D25"/>
    <mergeCell ref="E12:E13"/>
    <mergeCell ref="F12:F13"/>
    <mergeCell ref="G12:G13"/>
    <mergeCell ref="E14:E15"/>
    <mergeCell ref="F14:F15"/>
    <mergeCell ref="G14:G15"/>
    <mergeCell ref="E18:E19"/>
    <mergeCell ref="E16:E17"/>
    <mergeCell ref="F16:F17"/>
    <mergeCell ref="G16:G17"/>
    <mergeCell ref="F18:F19"/>
    <mergeCell ref="G18:G19"/>
    <mergeCell ref="E20:E21"/>
    <mergeCell ref="F20:F21"/>
    <mergeCell ref="G20:G21"/>
    <mergeCell ref="C24:C25"/>
    <mergeCell ref="G6:G7"/>
    <mergeCell ref="H6:H7"/>
    <mergeCell ref="E8:E9"/>
    <mergeCell ref="F8:F9"/>
    <mergeCell ref="G8:G9"/>
    <mergeCell ref="H8:H9"/>
    <mergeCell ref="B8:B9"/>
    <mergeCell ref="C8:C9"/>
    <mergeCell ref="H14:H15"/>
    <mergeCell ref="D6:D7"/>
    <mergeCell ref="D8:D9"/>
    <mergeCell ref="D10:D11"/>
    <mergeCell ref="H16:H17"/>
    <mergeCell ref="H18:H19"/>
    <mergeCell ref="H20:H21"/>
    <mergeCell ref="E10:E11"/>
    <mergeCell ref="F10:F11"/>
    <mergeCell ref="G10:G11"/>
    <mergeCell ref="B26:B27"/>
    <mergeCell ref="C26:C27"/>
    <mergeCell ref="B28:B29"/>
    <mergeCell ref="C28:C29"/>
    <mergeCell ref="B10:B11"/>
    <mergeCell ref="C10:C11"/>
    <mergeCell ref="B12:B13"/>
    <mergeCell ref="C12:C13"/>
    <mergeCell ref="D28:D29"/>
    <mergeCell ref="D12:D13"/>
    <mergeCell ref="D14:D15"/>
    <mergeCell ref="D16:D17"/>
    <mergeCell ref="D18:D19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B4:B5"/>
    <mergeCell ref="C4:C5"/>
    <mergeCell ref="B6:B7"/>
    <mergeCell ref="C6:C7"/>
    <mergeCell ref="I6:I7"/>
    <mergeCell ref="P6:P7"/>
    <mergeCell ref="I12:I13"/>
    <mergeCell ref="J12:J13"/>
    <mergeCell ref="O8:O9"/>
    <mergeCell ref="P8:P9"/>
    <mergeCell ref="H10:H11"/>
    <mergeCell ref="I10:I11"/>
    <mergeCell ref="J10:J11"/>
    <mergeCell ref="H12:H13"/>
    <mergeCell ref="L8:L9"/>
    <mergeCell ref="J6:J7"/>
    <mergeCell ref="K6:K7"/>
    <mergeCell ref="L6:L7"/>
    <mergeCell ref="M6:M7"/>
    <mergeCell ref="N6:N7"/>
    <mergeCell ref="O6:O7"/>
    <mergeCell ref="E6:E7"/>
    <mergeCell ref="F6:F7"/>
    <mergeCell ref="M8:M9"/>
  </mergeCells>
  <phoneticPr fontId="96" type="noConversion"/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4">
    <tabColor theme="1"/>
  </sheetPr>
  <dimension ref="B2:AC35"/>
  <sheetViews>
    <sheetView zoomScale="80" zoomScaleNormal="80" workbookViewId="0">
      <selection activeCell="H9" sqref="H9"/>
    </sheetView>
  </sheetViews>
  <sheetFormatPr baseColWidth="10" defaultColWidth="9.1640625" defaultRowHeight="13" x14ac:dyDescent="0.15"/>
  <cols>
    <col min="1" max="1" width="3.6640625" style="442" customWidth="1"/>
    <col min="2" max="2" width="3" style="442" bestFit="1" customWidth="1"/>
    <col min="3" max="3" width="37.33203125" style="442" customWidth="1"/>
    <col min="4" max="4" width="13.33203125" style="442" bestFit="1" customWidth="1"/>
    <col min="5" max="6" width="12.83203125" style="442" bestFit="1" customWidth="1"/>
    <col min="7" max="8" width="14.33203125" style="442" bestFit="1" customWidth="1"/>
    <col min="9" max="13" width="12.83203125" style="442" bestFit="1" customWidth="1"/>
    <col min="14" max="14" width="12.5" style="442" bestFit="1" customWidth="1"/>
    <col min="15" max="15" width="12.83203125" style="442" bestFit="1" customWidth="1"/>
    <col min="16" max="16" width="12.5" style="442" bestFit="1" customWidth="1"/>
    <col min="17" max="17" width="10.5" style="442" customWidth="1"/>
    <col min="18" max="18" width="12" style="442" customWidth="1"/>
    <col min="19" max="19" width="12.83203125" style="442" customWidth="1"/>
    <col min="20" max="20" width="11.33203125" style="442" customWidth="1"/>
    <col min="21" max="21" width="11" style="442" customWidth="1"/>
    <col min="22" max="22" width="11.1640625" style="442" customWidth="1"/>
    <col min="23" max="23" width="10.5" style="442" customWidth="1"/>
    <col min="24" max="24" width="11" style="442" customWidth="1"/>
    <col min="25" max="25" width="10.1640625" style="442" customWidth="1"/>
    <col min="26" max="27" width="10.5" style="442" customWidth="1"/>
    <col min="28" max="28" width="10.33203125" style="442" customWidth="1"/>
    <col min="29" max="29" width="18.1640625" style="442" customWidth="1"/>
    <col min="30" max="16384" width="9.1640625" style="442"/>
  </cols>
  <sheetData>
    <row r="2" spans="2:29" ht="15" customHeight="1" x14ac:dyDescent="0.15">
      <c r="B2" s="502"/>
      <c r="C2" s="1279" t="s">
        <v>881</v>
      </c>
      <c r="D2" s="1302" t="s">
        <v>886</v>
      </c>
      <c r="E2" s="1267" t="s">
        <v>883</v>
      </c>
      <c r="F2" s="1268"/>
      <c r="G2" s="1268"/>
      <c r="H2" s="1268"/>
      <c r="I2" s="1268"/>
      <c r="J2" s="1268"/>
      <c r="K2" s="1268"/>
      <c r="L2" s="1268"/>
      <c r="M2" s="1268"/>
      <c r="N2" s="1268"/>
      <c r="O2" s="1268"/>
      <c r="P2" s="1268"/>
      <c r="Q2" s="1268"/>
      <c r="R2" s="1268"/>
      <c r="S2" s="1268"/>
      <c r="T2" s="1268"/>
      <c r="U2" s="1268"/>
      <c r="V2" s="1268"/>
      <c r="W2" s="1268"/>
      <c r="X2" s="1268"/>
      <c r="Y2" s="1268"/>
      <c r="Z2" s="1268"/>
      <c r="AA2" s="1268"/>
      <c r="AB2" s="1269"/>
      <c r="AC2" s="1284" t="s">
        <v>887</v>
      </c>
    </row>
    <row r="3" spans="2:29" ht="15" x14ac:dyDescent="0.15">
      <c r="B3" s="503"/>
      <c r="C3" s="1282"/>
      <c r="D3" s="1303"/>
      <c r="E3" s="294" t="s">
        <v>656</v>
      </c>
      <c r="F3" s="294" t="s">
        <v>657</v>
      </c>
      <c r="G3" s="294" t="s">
        <v>658</v>
      </c>
      <c r="H3" s="294" t="s">
        <v>659</v>
      </c>
      <c r="I3" s="294" t="s">
        <v>660</v>
      </c>
      <c r="J3" s="294" t="s">
        <v>661</v>
      </c>
      <c r="K3" s="294" t="s">
        <v>662</v>
      </c>
      <c r="L3" s="294" t="s">
        <v>663</v>
      </c>
      <c r="M3" s="294" t="s">
        <v>664</v>
      </c>
      <c r="N3" s="294" t="s">
        <v>665</v>
      </c>
      <c r="O3" s="294" t="s">
        <v>666</v>
      </c>
      <c r="P3" s="294" t="s">
        <v>667</v>
      </c>
      <c r="Q3" s="294" t="s">
        <v>1335</v>
      </c>
      <c r="R3" s="294" t="s">
        <v>1336</v>
      </c>
      <c r="S3" s="294" t="s">
        <v>1337</v>
      </c>
      <c r="T3" s="294" t="s">
        <v>1338</v>
      </c>
      <c r="U3" s="294" t="s">
        <v>1339</v>
      </c>
      <c r="V3" s="294" t="s">
        <v>1340</v>
      </c>
      <c r="W3" s="294" t="s">
        <v>1341</v>
      </c>
      <c r="X3" s="294" t="s">
        <v>1342</v>
      </c>
      <c r="Y3" s="294" t="s">
        <v>1343</v>
      </c>
      <c r="Z3" s="294" t="s">
        <v>1344</v>
      </c>
      <c r="AA3" s="294" t="s">
        <v>1345</v>
      </c>
      <c r="AB3" s="294" t="s">
        <v>1346</v>
      </c>
      <c r="AC3" s="1285"/>
    </row>
    <row r="4" spans="2:29" ht="15" customHeight="1" x14ac:dyDescent="0.2">
      <c r="B4" s="1270">
        <v>1</v>
      </c>
      <c r="C4" s="1286" t="s">
        <v>1348</v>
      </c>
      <c r="D4" s="731" t="s">
        <v>1347</v>
      </c>
      <c r="E4" s="679"/>
      <c r="F4" s="679"/>
      <c r="G4" s="679"/>
      <c r="H4" s="679"/>
      <c r="I4" s="679"/>
      <c r="J4" s="679"/>
      <c r="K4" s="679"/>
      <c r="L4" s="679"/>
      <c r="M4" s="679"/>
      <c r="N4" s="679"/>
      <c r="O4" s="679"/>
      <c r="P4" s="679"/>
      <c r="Q4" s="679"/>
      <c r="R4" s="679"/>
      <c r="S4" s="679"/>
      <c r="T4" s="679"/>
      <c r="U4" s="679"/>
      <c r="V4" s="679"/>
      <c r="W4" s="679"/>
      <c r="X4" s="679"/>
      <c r="Y4" s="679"/>
      <c r="Z4" s="679"/>
      <c r="AA4" s="679"/>
      <c r="AB4" s="679"/>
      <c r="AC4" s="298">
        <f>SUM(E4:AB4)</f>
        <v>0</v>
      </c>
    </row>
    <row r="5" spans="2:29" ht="17" x14ac:dyDescent="0.2">
      <c r="B5" s="1271"/>
      <c r="C5" s="1273"/>
      <c r="D5" s="428" t="s">
        <v>884</v>
      </c>
      <c r="E5" s="679"/>
      <c r="F5" s="679"/>
      <c r="G5" s="679"/>
      <c r="H5" s="679"/>
      <c r="I5" s="679"/>
      <c r="J5" s="679"/>
      <c r="K5" s="679"/>
      <c r="L5" s="679"/>
      <c r="M5" s="679"/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79"/>
      <c r="AC5" s="298">
        <f t="shared" ref="AC5:AC25" si="0">SUM(E5:AB5)</f>
        <v>0</v>
      </c>
    </row>
    <row r="6" spans="2:29" ht="15" customHeight="1" x14ac:dyDescent="0.2">
      <c r="B6" s="1186">
        <f>B4+1</f>
        <v>2</v>
      </c>
      <c r="C6" s="1287" t="s">
        <v>882</v>
      </c>
      <c r="D6" s="783" t="s">
        <v>1347</v>
      </c>
      <c r="E6" s="679"/>
      <c r="F6" s="679"/>
      <c r="G6" s="679"/>
      <c r="H6" s="679"/>
      <c r="I6" s="679"/>
      <c r="J6" s="679"/>
      <c r="K6" s="679"/>
      <c r="L6" s="679"/>
      <c r="M6" s="679"/>
      <c r="N6" s="679"/>
      <c r="O6" s="679"/>
      <c r="P6" s="679"/>
      <c r="Q6" s="679"/>
      <c r="R6" s="679"/>
      <c r="S6" s="679"/>
      <c r="T6" s="679"/>
      <c r="U6" s="679"/>
      <c r="V6" s="679"/>
      <c r="W6" s="679"/>
      <c r="X6" s="679"/>
      <c r="Y6" s="679"/>
      <c r="Z6" s="679"/>
      <c r="AA6" s="679"/>
      <c r="AB6" s="679"/>
      <c r="AC6" s="298">
        <f t="shared" si="0"/>
        <v>0</v>
      </c>
    </row>
    <row r="7" spans="2:29" ht="17" x14ac:dyDescent="0.2">
      <c r="B7" s="1188"/>
      <c r="C7" s="1288"/>
      <c r="D7" s="429" t="s">
        <v>884</v>
      </c>
      <c r="E7" s="679"/>
      <c r="F7" s="679"/>
      <c r="G7" s="679"/>
      <c r="H7" s="679"/>
      <c r="I7" s="679"/>
      <c r="J7" s="679"/>
      <c r="K7" s="679"/>
      <c r="L7" s="679"/>
      <c r="M7" s="679"/>
      <c r="N7" s="679"/>
      <c r="O7" s="679"/>
      <c r="P7" s="679"/>
      <c r="Q7" s="679"/>
      <c r="R7" s="679"/>
      <c r="S7" s="679"/>
      <c r="T7" s="679"/>
      <c r="U7" s="679"/>
      <c r="V7" s="679"/>
      <c r="W7" s="679"/>
      <c r="X7" s="679"/>
      <c r="Y7" s="679"/>
      <c r="Z7" s="679"/>
      <c r="AA7" s="679"/>
      <c r="AB7" s="679"/>
      <c r="AC7" s="298">
        <f t="shared" si="0"/>
        <v>0</v>
      </c>
    </row>
    <row r="8" spans="2:29" ht="15" customHeight="1" x14ac:dyDescent="0.2">
      <c r="B8" s="1270">
        <f>B6+1</f>
        <v>3</v>
      </c>
      <c r="C8" s="1272" t="s">
        <v>889</v>
      </c>
      <c r="D8" s="731" t="s">
        <v>1347</v>
      </c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79"/>
      <c r="S8" s="679"/>
      <c r="T8" s="679"/>
      <c r="U8" s="679"/>
      <c r="V8" s="679"/>
      <c r="W8" s="679"/>
      <c r="X8" s="679"/>
      <c r="Y8" s="679"/>
      <c r="Z8" s="679"/>
      <c r="AA8" s="679"/>
      <c r="AB8" s="679"/>
      <c r="AC8" s="298">
        <f t="shared" si="0"/>
        <v>0</v>
      </c>
    </row>
    <row r="9" spans="2:29" ht="17" x14ac:dyDescent="0.2">
      <c r="B9" s="1271"/>
      <c r="C9" s="1273"/>
      <c r="D9" s="428" t="s">
        <v>884</v>
      </c>
      <c r="E9" s="679"/>
      <c r="F9" s="679"/>
      <c r="G9" s="679"/>
      <c r="H9" s="679"/>
      <c r="I9" s="679"/>
      <c r="J9" s="679"/>
      <c r="K9" s="679"/>
      <c r="L9" s="679"/>
      <c r="M9" s="679"/>
      <c r="N9" s="679"/>
      <c r="O9" s="679"/>
      <c r="P9" s="679"/>
      <c r="Q9" s="679"/>
      <c r="R9" s="679"/>
      <c r="S9" s="679"/>
      <c r="T9" s="679"/>
      <c r="U9" s="679"/>
      <c r="V9" s="679"/>
      <c r="W9" s="679"/>
      <c r="X9" s="679"/>
      <c r="Y9" s="679"/>
      <c r="Z9" s="679"/>
      <c r="AA9" s="679"/>
      <c r="AB9" s="679"/>
      <c r="AC9" s="298">
        <f t="shared" si="0"/>
        <v>0</v>
      </c>
    </row>
    <row r="10" spans="2:29" ht="15" customHeight="1" x14ac:dyDescent="0.2">
      <c r="B10" s="1186">
        <f>B8+1</f>
        <v>4</v>
      </c>
      <c r="C10" s="1287" t="s">
        <v>761</v>
      </c>
      <c r="D10" s="783" t="s">
        <v>1347</v>
      </c>
      <c r="E10" s="679"/>
      <c r="F10" s="679"/>
      <c r="G10" s="679"/>
      <c r="H10" s="679"/>
      <c r="I10" s="679"/>
      <c r="J10" s="679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298">
        <f t="shared" si="0"/>
        <v>0</v>
      </c>
    </row>
    <row r="11" spans="2:29" ht="17" x14ac:dyDescent="0.2">
      <c r="B11" s="1188"/>
      <c r="C11" s="1288"/>
      <c r="D11" s="429" t="s">
        <v>884</v>
      </c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79"/>
      <c r="X11" s="679"/>
      <c r="Y11" s="679"/>
      <c r="Z11" s="679"/>
      <c r="AA11" s="679"/>
      <c r="AB11" s="679"/>
      <c r="AC11" s="298">
        <f t="shared" si="0"/>
        <v>0</v>
      </c>
    </row>
    <row r="12" spans="2:29" ht="17" x14ac:dyDescent="0.2">
      <c r="B12" s="1270">
        <f>B10+1</f>
        <v>5</v>
      </c>
      <c r="C12" s="1272" t="s">
        <v>888</v>
      </c>
      <c r="D12" s="731" t="s">
        <v>1347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298">
        <f t="shared" si="0"/>
        <v>0</v>
      </c>
    </row>
    <row r="13" spans="2:29" ht="17" x14ac:dyDescent="0.2">
      <c r="B13" s="1271"/>
      <c r="C13" s="1273"/>
      <c r="D13" s="428" t="s">
        <v>884</v>
      </c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79"/>
      <c r="X13" s="679"/>
      <c r="Y13" s="679"/>
      <c r="Z13" s="679"/>
      <c r="AA13" s="679"/>
      <c r="AB13" s="679"/>
      <c r="AC13" s="298">
        <f t="shared" si="0"/>
        <v>0</v>
      </c>
    </row>
    <row r="14" spans="2:29" ht="17" x14ac:dyDescent="0.2">
      <c r="B14" s="1186">
        <f>B12+1</f>
        <v>6</v>
      </c>
      <c r="C14" s="1287" t="s">
        <v>762</v>
      </c>
      <c r="D14" s="783" t="s">
        <v>1347</v>
      </c>
      <c r="E14" s="679"/>
      <c r="F14" s="679"/>
      <c r="G14" s="679"/>
      <c r="H14" s="679"/>
      <c r="I14" s="679"/>
      <c r="J14" s="679"/>
      <c r="K14" s="679"/>
      <c r="L14" s="679"/>
      <c r="M14" s="679"/>
      <c r="N14" s="679"/>
      <c r="O14" s="679"/>
      <c r="P14" s="679"/>
      <c r="Q14" s="679"/>
      <c r="R14" s="679"/>
      <c r="S14" s="679"/>
      <c r="T14" s="679"/>
      <c r="U14" s="679"/>
      <c r="V14" s="679"/>
      <c r="W14" s="679"/>
      <c r="X14" s="679"/>
      <c r="Y14" s="679"/>
      <c r="Z14" s="679"/>
      <c r="AA14" s="679"/>
      <c r="AB14" s="679"/>
      <c r="AC14" s="298">
        <f t="shared" si="0"/>
        <v>0</v>
      </c>
    </row>
    <row r="15" spans="2:29" ht="17" x14ac:dyDescent="0.2">
      <c r="B15" s="1188"/>
      <c r="C15" s="1288"/>
      <c r="D15" s="429" t="s">
        <v>884</v>
      </c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79"/>
      <c r="X15" s="679"/>
      <c r="Y15" s="679"/>
      <c r="Z15" s="679"/>
      <c r="AA15" s="679"/>
      <c r="AB15" s="679"/>
      <c r="AC15" s="298">
        <f t="shared" si="0"/>
        <v>0</v>
      </c>
    </row>
    <row r="16" spans="2:29" ht="17" x14ac:dyDescent="0.2">
      <c r="B16" s="1270">
        <f>B14+1</f>
        <v>7</v>
      </c>
      <c r="C16" s="1272" t="s">
        <v>169</v>
      </c>
      <c r="D16" s="731" t="s">
        <v>1347</v>
      </c>
      <c r="E16" s="679"/>
      <c r="F16" s="679"/>
      <c r="G16" s="679"/>
      <c r="H16" s="679"/>
      <c r="I16" s="679"/>
      <c r="J16" s="679"/>
      <c r="K16" s="679"/>
      <c r="L16" s="679"/>
      <c r="M16" s="679"/>
      <c r="N16" s="679"/>
      <c r="O16" s="679"/>
      <c r="P16" s="679"/>
      <c r="Q16" s="679"/>
      <c r="R16" s="679"/>
      <c r="S16" s="679"/>
      <c r="T16" s="679"/>
      <c r="U16" s="679"/>
      <c r="V16" s="679"/>
      <c r="W16" s="679"/>
      <c r="X16" s="679"/>
      <c r="Y16" s="679"/>
      <c r="Z16" s="679"/>
      <c r="AA16" s="679"/>
      <c r="AB16" s="679"/>
      <c r="AC16" s="298">
        <f t="shared" si="0"/>
        <v>0</v>
      </c>
    </row>
    <row r="17" spans="2:29" ht="17" x14ac:dyDescent="0.2">
      <c r="B17" s="1271"/>
      <c r="C17" s="1273"/>
      <c r="D17" s="428" t="s">
        <v>884</v>
      </c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79"/>
      <c r="X17" s="679"/>
      <c r="Y17" s="679"/>
      <c r="Z17" s="679"/>
      <c r="AA17" s="679"/>
      <c r="AB17" s="679"/>
      <c r="AC17" s="298">
        <f t="shared" si="0"/>
        <v>0</v>
      </c>
    </row>
    <row r="18" spans="2:29" ht="15" customHeight="1" x14ac:dyDescent="0.2">
      <c r="B18" s="1186">
        <f>B16+1</f>
        <v>8</v>
      </c>
      <c r="C18" s="1287" t="s">
        <v>763</v>
      </c>
      <c r="D18" s="783" t="s">
        <v>1347</v>
      </c>
      <c r="E18" s="679"/>
      <c r="F18" s="679"/>
      <c r="G18" s="679"/>
      <c r="H18" s="679"/>
      <c r="I18" s="679"/>
      <c r="J18" s="679"/>
      <c r="K18" s="679"/>
      <c r="L18" s="679"/>
      <c r="M18" s="679"/>
      <c r="N18" s="679"/>
      <c r="O18" s="679"/>
      <c r="P18" s="679"/>
      <c r="Q18" s="679"/>
      <c r="R18" s="679"/>
      <c r="S18" s="679"/>
      <c r="T18" s="679"/>
      <c r="U18" s="679"/>
      <c r="V18" s="679"/>
      <c r="W18" s="679"/>
      <c r="X18" s="679"/>
      <c r="Y18" s="679"/>
      <c r="Z18" s="679"/>
      <c r="AA18" s="679"/>
      <c r="AB18" s="679"/>
      <c r="AC18" s="298">
        <f t="shared" si="0"/>
        <v>0</v>
      </c>
    </row>
    <row r="19" spans="2:29" ht="17" x14ac:dyDescent="0.2">
      <c r="B19" s="1188"/>
      <c r="C19" s="1288"/>
      <c r="D19" s="429" t="s">
        <v>884</v>
      </c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79"/>
      <c r="X19" s="679"/>
      <c r="Y19" s="679"/>
      <c r="Z19" s="679"/>
      <c r="AA19" s="679"/>
      <c r="AB19" s="679"/>
      <c r="AC19" s="298">
        <f t="shared" si="0"/>
        <v>0</v>
      </c>
    </row>
    <row r="20" spans="2:29" ht="17" x14ac:dyDescent="0.2">
      <c r="B20" s="1270">
        <f>B18+1</f>
        <v>9</v>
      </c>
      <c r="C20" s="1272" t="s">
        <v>764</v>
      </c>
      <c r="D20" s="731" t="s">
        <v>1347</v>
      </c>
      <c r="E20" s="679"/>
      <c r="F20" s="679"/>
      <c r="G20" s="679"/>
      <c r="H20" s="679"/>
      <c r="I20" s="679"/>
      <c r="J20" s="679"/>
      <c r="K20" s="679"/>
      <c r="L20" s="679"/>
      <c r="M20" s="679"/>
      <c r="N20" s="679"/>
      <c r="O20" s="679"/>
      <c r="P20" s="679"/>
      <c r="Q20" s="679"/>
      <c r="R20" s="679"/>
      <c r="S20" s="679"/>
      <c r="T20" s="679"/>
      <c r="U20" s="679"/>
      <c r="V20" s="679"/>
      <c r="W20" s="679"/>
      <c r="X20" s="679"/>
      <c r="Y20" s="679"/>
      <c r="Z20" s="679"/>
      <c r="AA20" s="679"/>
      <c r="AB20" s="679"/>
      <c r="AC20" s="298">
        <f t="shared" si="0"/>
        <v>0</v>
      </c>
    </row>
    <row r="21" spans="2:29" ht="17" x14ac:dyDescent="0.2">
      <c r="B21" s="1271"/>
      <c r="C21" s="1273"/>
      <c r="D21" s="428" t="s">
        <v>884</v>
      </c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79"/>
      <c r="X21" s="679"/>
      <c r="Y21" s="679"/>
      <c r="Z21" s="679"/>
      <c r="AA21" s="679"/>
      <c r="AB21" s="679"/>
      <c r="AC21" s="298">
        <f t="shared" si="0"/>
        <v>0</v>
      </c>
    </row>
    <row r="22" spans="2:29" ht="17" x14ac:dyDescent="0.2">
      <c r="B22" s="1186">
        <f>B20+1</f>
        <v>10</v>
      </c>
      <c r="C22" s="1287" t="s">
        <v>171</v>
      </c>
      <c r="D22" s="783" t="s">
        <v>1347</v>
      </c>
      <c r="E22" s="679"/>
      <c r="F22" s="679"/>
      <c r="G22" s="679"/>
      <c r="H22" s="679"/>
      <c r="I22" s="679"/>
      <c r="J22" s="679"/>
      <c r="K22" s="679"/>
      <c r="L22" s="679"/>
      <c r="M22" s="679"/>
      <c r="N22" s="679"/>
      <c r="O22" s="679"/>
      <c r="P22" s="679"/>
      <c r="Q22" s="679"/>
      <c r="R22" s="679"/>
      <c r="S22" s="679"/>
      <c r="T22" s="679"/>
      <c r="U22" s="679"/>
      <c r="V22" s="679"/>
      <c r="W22" s="679"/>
      <c r="X22" s="679"/>
      <c r="Y22" s="679"/>
      <c r="Z22" s="679"/>
      <c r="AA22" s="679"/>
      <c r="AB22" s="679"/>
      <c r="AC22" s="298">
        <f t="shared" si="0"/>
        <v>0</v>
      </c>
    </row>
    <row r="23" spans="2:29" ht="17" x14ac:dyDescent="0.2">
      <c r="B23" s="1188"/>
      <c r="C23" s="1288"/>
      <c r="D23" s="429" t="s">
        <v>884</v>
      </c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79"/>
      <c r="X23" s="679"/>
      <c r="Y23" s="679"/>
      <c r="Z23" s="679"/>
      <c r="AA23" s="679"/>
      <c r="AB23" s="679"/>
      <c r="AC23" s="298">
        <f t="shared" si="0"/>
        <v>0</v>
      </c>
    </row>
    <row r="24" spans="2:29" ht="15" customHeight="1" x14ac:dyDescent="0.2">
      <c r="B24" s="1270">
        <f>B22+1</f>
        <v>11</v>
      </c>
      <c r="C24" s="1272" t="s">
        <v>765</v>
      </c>
      <c r="D24" s="731" t="s">
        <v>1347</v>
      </c>
      <c r="E24" s="679"/>
      <c r="F24" s="679"/>
      <c r="G24" s="679"/>
      <c r="H24" s="679"/>
      <c r="I24" s="679"/>
      <c r="J24" s="679"/>
      <c r="K24" s="679"/>
      <c r="L24" s="679"/>
      <c r="M24" s="679"/>
      <c r="N24" s="679"/>
      <c r="O24" s="679"/>
      <c r="P24" s="679"/>
      <c r="Q24" s="679"/>
      <c r="R24" s="679"/>
      <c r="S24" s="679"/>
      <c r="T24" s="679"/>
      <c r="U24" s="679"/>
      <c r="V24" s="679"/>
      <c r="W24" s="679"/>
      <c r="X24" s="679"/>
      <c r="Y24" s="679"/>
      <c r="Z24" s="679"/>
      <c r="AA24" s="679"/>
      <c r="AB24" s="679"/>
      <c r="AC24" s="298">
        <f t="shared" si="0"/>
        <v>0</v>
      </c>
    </row>
    <row r="25" spans="2:29" ht="17" hidden="1" x14ac:dyDescent="0.2">
      <c r="B25" s="1271"/>
      <c r="C25" s="1273"/>
      <c r="D25" s="428" t="s">
        <v>884</v>
      </c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79"/>
      <c r="X25" s="679"/>
      <c r="Y25" s="679"/>
      <c r="Z25" s="679"/>
      <c r="AA25" s="679"/>
      <c r="AB25" s="679"/>
      <c r="AC25" s="298">
        <f t="shared" si="0"/>
        <v>0</v>
      </c>
    </row>
    <row r="26" spans="2:29" ht="15" customHeight="1" x14ac:dyDescent="0.15">
      <c r="B26" s="1186">
        <f>B24+1</f>
        <v>12</v>
      </c>
      <c r="C26" s="1291" t="s">
        <v>1352</v>
      </c>
      <c r="D26" s="1312" t="s">
        <v>1347</v>
      </c>
      <c r="E26" s="1308"/>
      <c r="F26" s="1308"/>
      <c r="G26" s="1308"/>
      <c r="H26" s="1308"/>
      <c r="I26" s="1308"/>
      <c r="J26" s="1308"/>
      <c r="K26" s="1308"/>
      <c r="L26" s="1308"/>
      <c r="M26" s="1308"/>
      <c r="N26" s="1308"/>
      <c r="O26" s="1308"/>
      <c r="P26" s="1308"/>
      <c r="Q26" s="1308"/>
      <c r="R26" s="1308"/>
      <c r="S26" s="1308"/>
      <c r="T26" s="1308"/>
      <c r="U26" s="1308"/>
      <c r="V26" s="1308"/>
      <c r="W26" s="1308"/>
      <c r="X26" s="1308"/>
      <c r="Y26" s="1308"/>
      <c r="Z26" s="1308"/>
      <c r="AA26" s="1308"/>
      <c r="AB26" s="1308"/>
      <c r="AC26" s="1310">
        <f>SUM(E26:AB27)</f>
        <v>0</v>
      </c>
    </row>
    <row r="27" spans="2:29" ht="15" customHeight="1" x14ac:dyDescent="0.15">
      <c r="B27" s="1188"/>
      <c r="C27" s="1288"/>
      <c r="D27" s="1299"/>
      <c r="E27" s="1309"/>
      <c r="F27" s="1309"/>
      <c r="G27" s="1309"/>
      <c r="H27" s="1309"/>
      <c r="I27" s="1309"/>
      <c r="J27" s="1309"/>
      <c r="K27" s="1309"/>
      <c r="L27" s="1309"/>
      <c r="M27" s="1309"/>
      <c r="N27" s="1309"/>
      <c r="O27" s="1309"/>
      <c r="P27" s="1309"/>
      <c r="Q27" s="1309"/>
      <c r="R27" s="1309"/>
      <c r="S27" s="1309"/>
      <c r="T27" s="1309"/>
      <c r="U27" s="1309"/>
      <c r="V27" s="1309"/>
      <c r="W27" s="1309"/>
      <c r="X27" s="1309"/>
      <c r="Y27" s="1309"/>
      <c r="Z27" s="1309"/>
      <c r="AA27" s="1309"/>
      <c r="AB27" s="1309"/>
      <c r="AC27" s="1311"/>
    </row>
    <row r="28" spans="2:29" ht="17" x14ac:dyDescent="0.2">
      <c r="B28" s="1270">
        <f>B26+1</f>
        <v>13</v>
      </c>
      <c r="C28" s="1272" t="s">
        <v>766</v>
      </c>
      <c r="D28" s="731" t="s">
        <v>1347</v>
      </c>
      <c r="E28" s="679"/>
      <c r="F28" s="679"/>
      <c r="G28" s="679"/>
      <c r="H28" s="679"/>
      <c r="I28" s="679"/>
      <c r="J28" s="679"/>
      <c r="K28" s="679"/>
      <c r="L28" s="679"/>
      <c r="M28" s="679"/>
      <c r="N28" s="679"/>
      <c r="O28" s="679"/>
      <c r="P28" s="679"/>
      <c r="Q28" s="679"/>
      <c r="R28" s="679"/>
      <c r="S28" s="679"/>
      <c r="T28" s="679"/>
      <c r="U28" s="679"/>
      <c r="V28" s="679"/>
      <c r="W28" s="679"/>
      <c r="X28" s="679"/>
      <c r="Y28" s="679"/>
      <c r="Z28" s="679"/>
      <c r="AA28" s="679"/>
      <c r="AB28" s="679"/>
      <c r="AC28" s="298">
        <f>SUM(E28:AB28)</f>
        <v>0</v>
      </c>
    </row>
    <row r="29" spans="2:29" ht="17" x14ac:dyDescent="0.2">
      <c r="B29" s="1271"/>
      <c r="C29" s="1273"/>
      <c r="D29" s="428" t="s">
        <v>884</v>
      </c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79"/>
      <c r="X29" s="679"/>
      <c r="Y29" s="679"/>
      <c r="Z29" s="679"/>
      <c r="AA29" s="679"/>
      <c r="AB29" s="679"/>
      <c r="AC29" s="298">
        <f>SUM(E29:AB29)</f>
        <v>0</v>
      </c>
    </row>
    <row r="30" spans="2:29" ht="15" x14ac:dyDescent="0.2">
      <c r="B30" s="1274">
        <f>B28+1</f>
        <v>14</v>
      </c>
      <c r="C30" s="1304" t="s">
        <v>669</v>
      </c>
      <c r="D30" s="296" t="s">
        <v>1347</v>
      </c>
      <c r="E30" s="297">
        <f>SUMIF($D$4:$D$29,$D30,E$4:E$29)</f>
        <v>0</v>
      </c>
      <c r="F30" s="297">
        <f>SUMIF($D$4:$D$29,$D30,F$4:F$29)</f>
        <v>0</v>
      </c>
      <c r="G30" s="297">
        <f t="shared" ref="G30:V31" si="1">SUMIF($D$4:$D$29,$D30,G$4:G$29)</f>
        <v>0</v>
      </c>
      <c r="H30" s="297">
        <f t="shared" si="1"/>
        <v>0</v>
      </c>
      <c r="I30" s="297">
        <f t="shared" si="1"/>
        <v>0</v>
      </c>
      <c r="J30" s="297">
        <f t="shared" si="1"/>
        <v>0</v>
      </c>
      <c r="K30" s="297">
        <f t="shared" si="1"/>
        <v>0</v>
      </c>
      <c r="L30" s="297">
        <f t="shared" si="1"/>
        <v>0</v>
      </c>
      <c r="M30" s="297">
        <f t="shared" si="1"/>
        <v>0</v>
      </c>
      <c r="N30" s="297">
        <f t="shared" si="1"/>
        <v>0</v>
      </c>
      <c r="O30" s="297">
        <f t="shared" si="1"/>
        <v>0</v>
      </c>
      <c r="P30" s="297">
        <f t="shared" si="1"/>
        <v>0</v>
      </c>
      <c r="Q30" s="297">
        <f t="shared" si="1"/>
        <v>0</v>
      </c>
      <c r="R30" s="297">
        <f t="shared" si="1"/>
        <v>0</v>
      </c>
      <c r="S30" s="297">
        <f t="shared" si="1"/>
        <v>0</v>
      </c>
      <c r="T30" s="297">
        <f t="shared" si="1"/>
        <v>0</v>
      </c>
      <c r="U30" s="297">
        <f t="shared" si="1"/>
        <v>0</v>
      </c>
      <c r="V30" s="297">
        <f t="shared" si="1"/>
        <v>0</v>
      </c>
      <c r="W30" s="297">
        <f t="shared" ref="Q30:AB31" si="2">SUMIF($D$4:$D$29,$D30,W$4:W$29)</f>
        <v>0</v>
      </c>
      <c r="X30" s="297">
        <f t="shared" si="2"/>
        <v>0</v>
      </c>
      <c r="Y30" s="297">
        <f t="shared" si="2"/>
        <v>0</v>
      </c>
      <c r="Z30" s="297">
        <f t="shared" si="2"/>
        <v>0</v>
      </c>
      <c r="AA30" s="297">
        <f t="shared" si="2"/>
        <v>0</v>
      </c>
      <c r="AB30" s="297">
        <f t="shared" si="2"/>
        <v>0</v>
      </c>
      <c r="AC30" s="298">
        <f>SUM(E30:AB30)</f>
        <v>0</v>
      </c>
    </row>
    <row r="31" spans="2:29" ht="15" x14ac:dyDescent="0.2">
      <c r="B31" s="1307"/>
      <c r="C31" s="1305"/>
      <c r="D31" s="296" t="s">
        <v>884</v>
      </c>
      <c r="E31" s="297">
        <f>SUMIF($D$4:$D$29,$D31,E$4:E$29)</f>
        <v>0</v>
      </c>
      <c r="F31" s="297">
        <f>SUMIF($D$4:$D$29,$D31,F$4:F$29)</f>
        <v>0</v>
      </c>
      <c r="G31" s="297">
        <f t="shared" si="1"/>
        <v>0</v>
      </c>
      <c r="H31" s="297">
        <f t="shared" si="1"/>
        <v>0</v>
      </c>
      <c r="I31" s="297">
        <f t="shared" si="1"/>
        <v>0</v>
      </c>
      <c r="J31" s="297">
        <f t="shared" si="1"/>
        <v>0</v>
      </c>
      <c r="K31" s="297">
        <f t="shared" si="1"/>
        <v>0</v>
      </c>
      <c r="L31" s="297">
        <f t="shared" si="1"/>
        <v>0</v>
      </c>
      <c r="M31" s="297">
        <f t="shared" si="1"/>
        <v>0</v>
      </c>
      <c r="N31" s="297">
        <f t="shared" si="1"/>
        <v>0</v>
      </c>
      <c r="O31" s="297">
        <f t="shared" si="1"/>
        <v>0</v>
      </c>
      <c r="P31" s="297">
        <f t="shared" si="1"/>
        <v>0</v>
      </c>
      <c r="Q31" s="297">
        <f t="shared" si="2"/>
        <v>0</v>
      </c>
      <c r="R31" s="297">
        <f t="shared" si="2"/>
        <v>0</v>
      </c>
      <c r="S31" s="297">
        <f t="shared" si="2"/>
        <v>0</v>
      </c>
      <c r="T31" s="297">
        <f t="shared" si="2"/>
        <v>0</v>
      </c>
      <c r="U31" s="297">
        <f t="shared" si="2"/>
        <v>0</v>
      </c>
      <c r="V31" s="297">
        <f t="shared" si="2"/>
        <v>0</v>
      </c>
      <c r="W31" s="297">
        <f t="shared" si="2"/>
        <v>0</v>
      </c>
      <c r="X31" s="297">
        <f t="shared" si="2"/>
        <v>0</v>
      </c>
      <c r="Y31" s="297">
        <f t="shared" si="2"/>
        <v>0</v>
      </c>
      <c r="Z31" s="297">
        <f t="shared" si="2"/>
        <v>0</v>
      </c>
      <c r="AA31" s="297">
        <f t="shared" si="2"/>
        <v>0</v>
      </c>
      <c r="AB31" s="297">
        <f t="shared" si="2"/>
        <v>0</v>
      </c>
      <c r="AC31" s="298">
        <f>SUM(E31:AB31)</f>
        <v>0</v>
      </c>
    </row>
    <row r="32" spans="2:29" ht="15" x14ac:dyDescent="0.2">
      <c r="B32" s="1275"/>
      <c r="C32" s="1306"/>
      <c r="D32" s="296" t="s">
        <v>1305</v>
      </c>
      <c r="E32" s="297">
        <f>SUM(E30:E31)</f>
        <v>0</v>
      </c>
      <c r="F32" s="297">
        <f t="shared" ref="F32:P32" si="3">SUM(F30:F31)</f>
        <v>0</v>
      </c>
      <c r="G32" s="297">
        <f t="shared" si="3"/>
        <v>0</v>
      </c>
      <c r="H32" s="297">
        <f t="shared" si="3"/>
        <v>0</v>
      </c>
      <c r="I32" s="297">
        <f t="shared" si="3"/>
        <v>0</v>
      </c>
      <c r="J32" s="297">
        <f t="shared" si="3"/>
        <v>0</v>
      </c>
      <c r="K32" s="297">
        <f t="shared" si="3"/>
        <v>0</v>
      </c>
      <c r="L32" s="297">
        <f t="shared" si="3"/>
        <v>0</v>
      </c>
      <c r="M32" s="297">
        <f t="shared" si="3"/>
        <v>0</v>
      </c>
      <c r="N32" s="297">
        <f t="shared" si="3"/>
        <v>0</v>
      </c>
      <c r="O32" s="297">
        <f t="shared" si="3"/>
        <v>0</v>
      </c>
      <c r="P32" s="297">
        <f t="shared" si="3"/>
        <v>0</v>
      </c>
      <c r="Q32" s="297">
        <f t="shared" ref="Q32:AB32" si="4">SUM(Q30:Q31)</f>
        <v>0</v>
      </c>
      <c r="R32" s="297">
        <f t="shared" si="4"/>
        <v>0</v>
      </c>
      <c r="S32" s="297">
        <f t="shared" si="4"/>
        <v>0</v>
      </c>
      <c r="T32" s="297">
        <f t="shared" si="4"/>
        <v>0</v>
      </c>
      <c r="U32" s="297">
        <f t="shared" si="4"/>
        <v>0</v>
      </c>
      <c r="V32" s="297">
        <f t="shared" si="4"/>
        <v>0</v>
      </c>
      <c r="W32" s="297">
        <f t="shared" si="4"/>
        <v>0</v>
      </c>
      <c r="X32" s="297">
        <f t="shared" si="4"/>
        <v>0</v>
      </c>
      <c r="Y32" s="297">
        <f t="shared" si="4"/>
        <v>0</v>
      </c>
      <c r="Z32" s="297">
        <f t="shared" si="4"/>
        <v>0</v>
      </c>
      <c r="AA32" s="297">
        <f t="shared" si="4"/>
        <v>0</v>
      </c>
      <c r="AB32" s="297">
        <f t="shared" si="4"/>
        <v>0</v>
      </c>
      <c r="AC32" s="297">
        <f>SUM(AC30:AC31)</f>
        <v>0</v>
      </c>
    </row>
    <row r="33" spans="2:29" ht="15" x14ac:dyDescent="0.2">
      <c r="B33" s="1274">
        <f>B30+1</f>
        <v>15</v>
      </c>
      <c r="C33" s="1304" t="s">
        <v>670</v>
      </c>
      <c r="D33" s="296" t="s">
        <v>1347</v>
      </c>
      <c r="E33" s="297">
        <f>E30</f>
        <v>0</v>
      </c>
      <c r="F33" s="297">
        <f>E33+F30</f>
        <v>0</v>
      </c>
      <c r="G33" s="297">
        <f t="shared" ref="G33:P33" si="5">F33+G30</f>
        <v>0</v>
      </c>
      <c r="H33" s="297">
        <f t="shared" si="5"/>
        <v>0</v>
      </c>
      <c r="I33" s="297">
        <f t="shared" si="5"/>
        <v>0</v>
      </c>
      <c r="J33" s="297">
        <f t="shared" si="5"/>
        <v>0</v>
      </c>
      <c r="K33" s="297">
        <f t="shared" si="5"/>
        <v>0</v>
      </c>
      <c r="L33" s="297">
        <f t="shared" si="5"/>
        <v>0</v>
      </c>
      <c r="M33" s="297">
        <f t="shared" si="5"/>
        <v>0</v>
      </c>
      <c r="N33" s="297">
        <f t="shared" si="5"/>
        <v>0</v>
      </c>
      <c r="O33" s="297">
        <f t="shared" si="5"/>
        <v>0</v>
      </c>
      <c r="P33" s="297">
        <f t="shared" si="5"/>
        <v>0</v>
      </c>
      <c r="Q33" s="297">
        <f t="shared" ref="Q33:Q34" si="6">P33+Q30</f>
        <v>0</v>
      </c>
      <c r="R33" s="297">
        <f t="shared" ref="R33:R34" si="7">Q33+R30</f>
        <v>0</v>
      </c>
      <c r="S33" s="297">
        <f t="shared" ref="S33:S34" si="8">R33+S30</f>
        <v>0</v>
      </c>
      <c r="T33" s="297">
        <f t="shared" ref="T33:T34" si="9">S33+T30</f>
        <v>0</v>
      </c>
      <c r="U33" s="297">
        <f t="shared" ref="U33:U34" si="10">T33+U30</f>
        <v>0</v>
      </c>
      <c r="V33" s="297">
        <f t="shared" ref="V33:V34" si="11">U33+V30</f>
        <v>0</v>
      </c>
      <c r="W33" s="297">
        <f t="shared" ref="W33:W34" si="12">V33+W30</f>
        <v>0</v>
      </c>
      <c r="X33" s="297">
        <f t="shared" ref="X33:X34" si="13">W33+X30</f>
        <v>0</v>
      </c>
      <c r="Y33" s="297">
        <f t="shared" ref="Y33:Y34" si="14">X33+Y30</f>
        <v>0</v>
      </c>
      <c r="Z33" s="297">
        <f t="shared" ref="Z33:Z34" si="15">Y33+Z30</f>
        <v>0</v>
      </c>
      <c r="AA33" s="297">
        <f t="shared" ref="AA33:AA34" si="16">Z33+AA30</f>
        <v>0</v>
      </c>
      <c r="AB33" s="297">
        <f t="shared" ref="AB33:AB34" si="17">AA33+AB30</f>
        <v>0</v>
      </c>
      <c r="AC33" s="298">
        <f>AB33</f>
        <v>0</v>
      </c>
    </row>
    <row r="34" spans="2:29" ht="15" x14ac:dyDescent="0.2">
      <c r="B34" s="1307"/>
      <c r="C34" s="1305"/>
      <c r="D34" s="296" t="s">
        <v>884</v>
      </c>
      <c r="E34" s="297">
        <f>E31</f>
        <v>0</v>
      </c>
      <c r="F34" s="297">
        <f>E34+F31</f>
        <v>0</v>
      </c>
      <c r="G34" s="297">
        <f t="shared" ref="G34:P34" si="18">F34+G31</f>
        <v>0</v>
      </c>
      <c r="H34" s="297">
        <f t="shared" si="18"/>
        <v>0</v>
      </c>
      <c r="I34" s="297">
        <f t="shared" si="18"/>
        <v>0</v>
      </c>
      <c r="J34" s="297">
        <f t="shared" si="18"/>
        <v>0</v>
      </c>
      <c r="K34" s="297">
        <f t="shared" si="18"/>
        <v>0</v>
      </c>
      <c r="L34" s="297">
        <f t="shared" si="18"/>
        <v>0</v>
      </c>
      <c r="M34" s="297">
        <f t="shared" si="18"/>
        <v>0</v>
      </c>
      <c r="N34" s="297">
        <f t="shared" si="18"/>
        <v>0</v>
      </c>
      <c r="O34" s="297">
        <f t="shared" si="18"/>
        <v>0</v>
      </c>
      <c r="P34" s="297">
        <f t="shared" si="18"/>
        <v>0</v>
      </c>
      <c r="Q34" s="297">
        <f t="shared" si="6"/>
        <v>0</v>
      </c>
      <c r="R34" s="297">
        <f t="shared" si="7"/>
        <v>0</v>
      </c>
      <c r="S34" s="297">
        <f t="shared" si="8"/>
        <v>0</v>
      </c>
      <c r="T34" s="297">
        <f t="shared" si="9"/>
        <v>0</v>
      </c>
      <c r="U34" s="297">
        <f t="shared" si="10"/>
        <v>0</v>
      </c>
      <c r="V34" s="297">
        <f t="shared" si="11"/>
        <v>0</v>
      </c>
      <c r="W34" s="297">
        <f t="shared" si="12"/>
        <v>0</v>
      </c>
      <c r="X34" s="297">
        <f t="shared" si="13"/>
        <v>0</v>
      </c>
      <c r="Y34" s="297">
        <f t="shared" si="14"/>
        <v>0</v>
      </c>
      <c r="Z34" s="297">
        <f t="shared" si="15"/>
        <v>0</v>
      </c>
      <c r="AA34" s="297">
        <f t="shared" si="16"/>
        <v>0</v>
      </c>
      <c r="AB34" s="297">
        <f t="shared" si="17"/>
        <v>0</v>
      </c>
      <c r="AC34" s="298">
        <f>AB34</f>
        <v>0</v>
      </c>
    </row>
    <row r="35" spans="2:29" ht="15" x14ac:dyDescent="0.2">
      <c r="B35" s="1275"/>
      <c r="C35" s="1306"/>
      <c r="D35" s="296" t="s">
        <v>1305</v>
      </c>
      <c r="E35" s="297">
        <f>SUM(E33:E34)</f>
        <v>0</v>
      </c>
      <c r="F35" s="297">
        <f>SUM(F33:F34)</f>
        <v>0</v>
      </c>
      <c r="G35" s="297">
        <f t="shared" ref="G35:P35" si="19">SUM(G33:G34)</f>
        <v>0</v>
      </c>
      <c r="H35" s="297">
        <f t="shared" si="19"/>
        <v>0</v>
      </c>
      <c r="I35" s="297">
        <f t="shared" si="19"/>
        <v>0</v>
      </c>
      <c r="J35" s="297">
        <f t="shared" si="19"/>
        <v>0</v>
      </c>
      <c r="K35" s="297">
        <f t="shared" si="19"/>
        <v>0</v>
      </c>
      <c r="L35" s="297">
        <f t="shared" si="19"/>
        <v>0</v>
      </c>
      <c r="M35" s="297">
        <f t="shared" si="19"/>
        <v>0</v>
      </c>
      <c r="N35" s="297">
        <f t="shared" si="19"/>
        <v>0</v>
      </c>
      <c r="O35" s="297">
        <f t="shared" si="19"/>
        <v>0</v>
      </c>
      <c r="P35" s="297">
        <f t="shared" si="19"/>
        <v>0</v>
      </c>
      <c r="Q35" s="297">
        <f t="shared" ref="Q35:AB35" si="20">SUM(Q33:Q34)</f>
        <v>0</v>
      </c>
      <c r="R35" s="297">
        <f t="shared" si="20"/>
        <v>0</v>
      </c>
      <c r="S35" s="297">
        <f t="shared" si="20"/>
        <v>0</v>
      </c>
      <c r="T35" s="297">
        <f t="shared" si="20"/>
        <v>0</v>
      </c>
      <c r="U35" s="297">
        <f t="shared" si="20"/>
        <v>0</v>
      </c>
      <c r="V35" s="297">
        <f t="shared" si="20"/>
        <v>0</v>
      </c>
      <c r="W35" s="297">
        <f t="shared" si="20"/>
        <v>0</v>
      </c>
      <c r="X35" s="297">
        <f t="shared" si="20"/>
        <v>0</v>
      </c>
      <c r="Y35" s="297">
        <f t="shared" si="20"/>
        <v>0</v>
      </c>
      <c r="Z35" s="297">
        <f t="shared" si="20"/>
        <v>0</v>
      </c>
      <c r="AA35" s="297">
        <f t="shared" si="20"/>
        <v>0</v>
      </c>
      <c r="AB35" s="297">
        <f t="shared" si="20"/>
        <v>0</v>
      </c>
      <c r="AC35" s="297">
        <f>SUM(AC33:AC34)</f>
        <v>0</v>
      </c>
    </row>
  </sheetData>
  <sheetProtection algorithmName="SHA-512" hashValue="giM1acP0XLkddIC9I80w85rR/DoO4x6Y5VDhIuK1dnmciaxb9NSEis9g7fNxgtWFkyGRJHtt9s9tn5bRTKzwRQ==" saltValue="xN0xC3gPXJPH36uiLxzOag==" spinCount="100000" sheet="1" objects="1" scenarios="1"/>
  <mergeCells count="60">
    <mergeCell ref="AB26:AB27"/>
    <mergeCell ref="V26:V27"/>
    <mergeCell ref="W26:W27"/>
    <mergeCell ref="X26:X27"/>
    <mergeCell ref="Y26:Y27"/>
    <mergeCell ref="Z26:Z27"/>
    <mergeCell ref="R26:R27"/>
    <mergeCell ref="S26:S27"/>
    <mergeCell ref="T26:T27"/>
    <mergeCell ref="U26:U27"/>
    <mergeCell ref="AA26:AA27"/>
    <mergeCell ref="N26:N27"/>
    <mergeCell ref="AC26:AC27"/>
    <mergeCell ref="C2:C3"/>
    <mergeCell ref="O26:O27"/>
    <mergeCell ref="P26:P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D26:D27"/>
    <mergeCell ref="Q26:Q27"/>
    <mergeCell ref="C30:C32"/>
    <mergeCell ref="C33:C35"/>
    <mergeCell ref="B33:B35"/>
    <mergeCell ref="B22:B23"/>
    <mergeCell ref="C22:C23"/>
    <mergeCell ref="B28:B29"/>
    <mergeCell ref="C28:C29"/>
    <mergeCell ref="B26:B27"/>
    <mergeCell ref="C26:C27"/>
    <mergeCell ref="B30:B32"/>
    <mergeCell ref="B24:B25"/>
    <mergeCell ref="C24:C25"/>
    <mergeCell ref="B20:B21"/>
    <mergeCell ref="C20:C21"/>
    <mergeCell ref="B18:B19"/>
    <mergeCell ref="C18:C19"/>
    <mergeCell ref="B16:B17"/>
    <mergeCell ref="C16:C17"/>
    <mergeCell ref="B14:B15"/>
    <mergeCell ref="C14:C15"/>
    <mergeCell ref="B12:B13"/>
    <mergeCell ref="C12:C13"/>
    <mergeCell ref="B10:B11"/>
    <mergeCell ref="C10:C11"/>
    <mergeCell ref="AC2:AC3"/>
    <mergeCell ref="B4:B5"/>
    <mergeCell ref="C4:C5"/>
    <mergeCell ref="B8:B9"/>
    <mergeCell ref="C8:C9"/>
    <mergeCell ref="B6:B7"/>
    <mergeCell ref="C6:C7"/>
    <mergeCell ref="D2:D3"/>
    <mergeCell ref="E2:AB2"/>
  </mergeCells>
  <phoneticPr fontId="96" type="noConversion"/>
  <pageMargins left="0.511811024" right="0.511811024" top="0.78740157499999996" bottom="0.78740157499999996" header="0.31496062000000002" footer="0.31496062000000002"/>
  <headerFooter>
    <oddHeader>&amp;C&amp;"Arial"&amp;8&amp;K000000 INTERNAL&amp;1#_x000D_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">
    <tabColor theme="5" tint="-0.499984740745262"/>
  </sheetPr>
  <dimension ref="B2:K46"/>
  <sheetViews>
    <sheetView showGridLines="0" zoomScale="90" zoomScaleNormal="90" workbookViewId="0">
      <selection activeCell="H5" sqref="H5:H13"/>
    </sheetView>
  </sheetViews>
  <sheetFormatPr baseColWidth="10" defaultColWidth="9.1640625" defaultRowHeight="14" x14ac:dyDescent="0.2"/>
  <cols>
    <col min="1" max="1" width="3.5" style="353" customWidth="1"/>
    <col min="2" max="2" width="24" style="353" bestFit="1" customWidth="1"/>
    <col min="3" max="3" width="12.6640625" style="353" bestFit="1" customWidth="1"/>
    <col min="4" max="4" width="17.6640625" style="353" bestFit="1" customWidth="1"/>
    <col min="5" max="5" width="16.83203125" style="353" bestFit="1" customWidth="1"/>
    <col min="6" max="6" width="18" style="353" bestFit="1" customWidth="1"/>
    <col min="7" max="7" width="9.1640625" style="353"/>
    <col min="8" max="8" width="14.1640625" style="353" bestFit="1" customWidth="1"/>
    <col min="9" max="9" width="16.83203125" style="353" bestFit="1" customWidth="1"/>
    <col min="10" max="10" width="8.6640625" style="353" bestFit="1" customWidth="1"/>
    <col min="11" max="11" width="14.1640625" style="353" bestFit="1" customWidth="1"/>
    <col min="12" max="16384" width="9.1640625" style="353"/>
  </cols>
  <sheetData>
    <row r="2" spans="2:11" ht="22.5" customHeight="1" x14ac:dyDescent="0.2">
      <c r="B2" s="962" t="s">
        <v>876</v>
      </c>
      <c r="C2" s="963"/>
      <c r="D2" s="963"/>
      <c r="E2" s="963"/>
      <c r="F2" s="963"/>
      <c r="G2" s="963"/>
      <c r="H2" s="963"/>
      <c r="I2" s="963"/>
      <c r="J2" s="963"/>
      <c r="K2" s="964"/>
    </row>
    <row r="3" spans="2:11" ht="15" x14ac:dyDescent="0.2">
      <c r="B3" s="981" t="s">
        <v>697</v>
      </c>
      <c r="C3" s="981"/>
      <c r="D3" s="981"/>
      <c r="E3" s="981"/>
      <c r="F3" s="981"/>
      <c r="G3" s="981"/>
      <c r="H3" s="981"/>
      <c r="I3" s="981" t="s">
        <v>770</v>
      </c>
      <c r="J3" s="981"/>
      <c r="K3" s="981"/>
    </row>
    <row r="4" spans="2:11" s="354" customFormat="1" ht="64" x14ac:dyDescent="0.15">
      <c r="B4" s="89" t="s">
        <v>208</v>
      </c>
      <c r="C4" s="90" t="s">
        <v>218</v>
      </c>
      <c r="D4" s="90" t="s">
        <v>219</v>
      </c>
      <c r="E4" s="90" t="s">
        <v>220</v>
      </c>
      <c r="F4" s="90" t="s">
        <v>221</v>
      </c>
      <c r="G4" s="90" t="s">
        <v>222</v>
      </c>
      <c r="H4" s="91" t="s">
        <v>216</v>
      </c>
      <c r="I4" s="90" t="s">
        <v>223</v>
      </c>
      <c r="J4" s="90" t="s">
        <v>222</v>
      </c>
      <c r="K4" s="91" t="s">
        <v>217</v>
      </c>
    </row>
    <row r="5" spans="2:11" x14ac:dyDescent="0.2">
      <c r="B5" s="63" t="s">
        <v>57</v>
      </c>
      <c r="C5" s="86">
        <f>IlumBenef1!G45+IlumBenef2!G45</f>
        <v>0</v>
      </c>
      <c r="D5" s="86">
        <f>IlumBenef1!G43+IlumBenef2!G43</f>
        <v>0</v>
      </c>
      <c r="E5" s="87">
        <f>IlumCusto!X110</f>
        <v>0</v>
      </c>
      <c r="F5" s="87">
        <f>IlumBenef1!G47+IlumBenef2!G47</f>
        <v>0</v>
      </c>
      <c r="G5" s="88">
        <f>IF(F5=0,0,E5/F5)</f>
        <v>0</v>
      </c>
      <c r="H5" s="982">
        <f>$G$13</f>
        <v>0</v>
      </c>
      <c r="I5" s="87">
        <f>IlumCusto!X109</f>
        <v>0</v>
      </c>
      <c r="J5" s="88">
        <f>IF(F5=0,0,I5/F5)</f>
        <v>0</v>
      </c>
      <c r="K5" s="982">
        <f>$J$13</f>
        <v>0</v>
      </c>
    </row>
    <row r="6" spans="2:11" x14ac:dyDescent="0.2">
      <c r="B6" s="66" t="s">
        <v>712</v>
      </c>
      <c r="C6" s="83">
        <f>CondAmbBenef1!G47+CondAmbBenef2!G47</f>
        <v>0</v>
      </c>
      <c r="D6" s="83">
        <f>CondAmbBenef1!G45+CondAmbBenef2!G45</f>
        <v>0</v>
      </c>
      <c r="E6" s="84">
        <f>CondAmbCusto!X50</f>
        <v>0</v>
      </c>
      <c r="F6" s="84">
        <f>CondAmbBenef1!G49+CondAmbBenef2!G49</f>
        <v>0</v>
      </c>
      <c r="G6" s="85">
        <f t="shared" ref="G6:G13" si="0">IF(F6=0,0,E6/F6)</f>
        <v>0</v>
      </c>
      <c r="H6" s="983"/>
      <c r="I6" s="84">
        <f>CondAmbCusto!X49</f>
        <v>0</v>
      </c>
      <c r="J6" s="85">
        <f t="shared" ref="J6:J12" si="1">IF(F6=0,0,I6/F6)</f>
        <v>0</v>
      </c>
      <c r="K6" s="983"/>
    </row>
    <row r="7" spans="2:11" x14ac:dyDescent="0.2">
      <c r="B7" s="63" t="s">
        <v>39</v>
      </c>
      <c r="C7" s="86">
        <f>MotorBenef1!G47+MotorBenef2!G47</f>
        <v>0</v>
      </c>
      <c r="D7" s="86">
        <f>MotorBenef1!G45+MotorBenef2!G45</f>
        <v>0</v>
      </c>
      <c r="E7" s="87">
        <f>MotorCusto!X110</f>
        <v>0</v>
      </c>
      <c r="F7" s="87">
        <f>MotorBenef1!G49+MotorBenef2!G49</f>
        <v>0</v>
      </c>
      <c r="G7" s="88">
        <f t="shared" si="0"/>
        <v>0</v>
      </c>
      <c r="H7" s="983"/>
      <c r="I7" s="87">
        <f>MotorCusto!X109</f>
        <v>0</v>
      </c>
      <c r="J7" s="88">
        <f t="shared" si="1"/>
        <v>0</v>
      </c>
      <c r="K7" s="983"/>
    </row>
    <row r="8" spans="2:11" x14ac:dyDescent="0.2">
      <c r="B8" s="66" t="s">
        <v>58</v>
      </c>
      <c r="C8" s="83">
        <f>RefrigBenef1!G43+RefrigBenef2!G43</f>
        <v>0</v>
      </c>
      <c r="D8" s="83">
        <f>RefrigBenef1!G41+RefrigBenef2!G41</f>
        <v>0</v>
      </c>
      <c r="E8" s="84">
        <f>RefrigCusto!X50</f>
        <v>0</v>
      </c>
      <c r="F8" s="84">
        <f>RefrigBenef1!G45+RefrigBenef2!G45</f>
        <v>0</v>
      </c>
      <c r="G8" s="85">
        <f t="shared" si="0"/>
        <v>0</v>
      </c>
      <c r="H8" s="983"/>
      <c r="I8" s="84">
        <f>RefrigCusto!X49</f>
        <v>0</v>
      </c>
      <c r="J8" s="85">
        <f t="shared" si="1"/>
        <v>0</v>
      </c>
      <c r="K8" s="983"/>
    </row>
    <row r="9" spans="2:11" x14ac:dyDescent="0.2">
      <c r="B9" s="63" t="s">
        <v>1047</v>
      </c>
      <c r="C9" s="86">
        <f>SolarBenef1!G23+SolarBenef2!G23</f>
        <v>0</v>
      </c>
      <c r="D9" s="86">
        <f>SolarBenef1!G25+SolarBenef2!G25</f>
        <v>0</v>
      </c>
      <c r="E9" s="87">
        <f>SolarCusto!X50</f>
        <v>0</v>
      </c>
      <c r="F9" s="87">
        <f>SolarBenef1!G27+SolarBenef2!G27</f>
        <v>0</v>
      </c>
      <c r="G9" s="88">
        <f t="shared" si="0"/>
        <v>0</v>
      </c>
      <c r="H9" s="983"/>
      <c r="I9" s="87">
        <f>SolarCusto!X49</f>
        <v>0</v>
      </c>
      <c r="J9" s="88">
        <f t="shared" si="1"/>
        <v>0</v>
      </c>
      <c r="K9" s="983"/>
    </row>
    <row r="10" spans="2:11" x14ac:dyDescent="0.2">
      <c r="B10" s="66" t="s">
        <v>1046</v>
      </c>
      <c r="C10" s="83">
        <f>HospBenef1!G47+HospBenef2!G47</f>
        <v>0</v>
      </c>
      <c r="D10" s="83">
        <f>HospBenef1!G45+HospBenef2!G45</f>
        <v>0</v>
      </c>
      <c r="E10" s="84">
        <f>HospCusto!X50</f>
        <v>0</v>
      </c>
      <c r="F10" s="84">
        <f>HospBenef1!G49+HospBenef2!G49</f>
        <v>0</v>
      </c>
      <c r="G10" s="85">
        <f t="shared" si="0"/>
        <v>0</v>
      </c>
      <c r="H10" s="983"/>
      <c r="I10" s="84">
        <f>HospCusto!X49</f>
        <v>0</v>
      </c>
      <c r="J10" s="85">
        <f t="shared" si="1"/>
        <v>0</v>
      </c>
      <c r="K10" s="983"/>
    </row>
    <row r="11" spans="2:11" x14ac:dyDescent="0.2">
      <c r="B11" s="63" t="s">
        <v>129</v>
      </c>
      <c r="C11" s="86">
        <f>OutrosBenef1!G41+OutrosBenef2!G41</f>
        <v>0</v>
      </c>
      <c r="D11" s="86">
        <f>OutrosBenef1!G39+OutrosBenef2!G39</f>
        <v>0</v>
      </c>
      <c r="E11" s="87">
        <f>OutrosCusto!X50</f>
        <v>0</v>
      </c>
      <c r="F11" s="87">
        <f>OutrosBenef1!G43+OutrosBenef2!G43</f>
        <v>0</v>
      </c>
      <c r="G11" s="88">
        <f t="shared" si="0"/>
        <v>0</v>
      </c>
      <c r="H11" s="983"/>
      <c r="I11" s="87">
        <f>OutrosCusto!X49</f>
        <v>0</v>
      </c>
      <c r="J11" s="88">
        <f t="shared" si="1"/>
        <v>0</v>
      </c>
      <c r="K11" s="983"/>
    </row>
    <row r="12" spans="2:11" x14ac:dyDescent="0.2">
      <c r="B12" s="66" t="s">
        <v>968</v>
      </c>
      <c r="C12" s="494">
        <f>FIBenef1!G26+FIBenef2!G26</f>
        <v>0</v>
      </c>
      <c r="D12" s="494">
        <f>FIBenef1!G19+FIBenef2!G19</f>
        <v>0</v>
      </c>
      <c r="E12" s="495">
        <f>FICusto!X50</f>
        <v>0</v>
      </c>
      <c r="F12" s="495">
        <f>FIBenef1!G27+FIBenef2!G27</f>
        <v>0</v>
      </c>
      <c r="G12" s="496">
        <f t="shared" si="0"/>
        <v>0</v>
      </c>
      <c r="H12" s="983"/>
      <c r="I12" s="495">
        <f>FICusto!X49</f>
        <v>0</v>
      </c>
      <c r="J12" s="496">
        <f t="shared" si="1"/>
        <v>0</v>
      </c>
      <c r="K12" s="983"/>
    </row>
    <row r="13" spans="2:11" ht="15" x14ac:dyDescent="0.2">
      <c r="B13" s="92" t="s">
        <v>31</v>
      </c>
      <c r="C13" s="93">
        <f>SUM(C5:C12)</f>
        <v>0</v>
      </c>
      <c r="D13" s="93">
        <f>SUM(D5:D12)</f>
        <v>0</v>
      </c>
      <c r="E13" s="94">
        <f>SUM(E5:E12)</f>
        <v>0</v>
      </c>
      <c r="F13" s="94">
        <f>SUM(F5:F12)</f>
        <v>0</v>
      </c>
      <c r="G13" s="95">
        <f t="shared" si="0"/>
        <v>0</v>
      </c>
      <c r="H13" s="984"/>
      <c r="I13" s="96">
        <f>SUM(I5:I12)</f>
        <v>0</v>
      </c>
      <c r="J13" s="97">
        <f>IF(F13=0,0,I13/F13)</f>
        <v>0</v>
      </c>
      <c r="K13" s="984"/>
    </row>
    <row r="14" spans="2:11" ht="4.5" customHeight="1" x14ac:dyDescent="0.2"/>
    <row r="15" spans="2:11" ht="15" customHeight="1" x14ac:dyDescent="0.2">
      <c r="B15" s="977" t="s">
        <v>209</v>
      </c>
      <c r="C15" s="978"/>
      <c r="D15" s="985" t="str">
        <f>IF(H5=0,"-",IF(OR(H5&lt;0,SMALL(G5:G11,1)&lt;0),"AO MENOS UMA RCB NEGATIVA, OS CÁLCULOS DEVEM SER REVISADOS",IF(H5&gt;Apresentação!D55,"RCB NÃO PERMITIDA",IF(AND(H5&lt;=Apresentação!D55,LARGE(G5:G11,1)&gt;Apresentação!D55),"RCB PERMITIDA, MAS AO MENOS UM USO FINAL POSSUI RCB ACIMA DO LIMITE PERMITIDO","RCB PERMITIDA"))))</f>
        <v>-</v>
      </c>
      <c r="E15" s="986"/>
      <c r="F15" s="986"/>
      <c r="G15" s="986"/>
      <c r="H15" s="986"/>
      <c r="I15" s="986"/>
      <c r="J15" s="986"/>
      <c r="K15" s="987"/>
    </row>
    <row r="16" spans="2:11" x14ac:dyDescent="0.2">
      <c r="B16" s="979"/>
      <c r="C16" s="980"/>
      <c r="D16" s="988"/>
      <c r="E16" s="989"/>
      <c r="F16" s="989"/>
      <c r="G16" s="989"/>
      <c r="H16" s="989"/>
      <c r="I16" s="989"/>
      <c r="J16" s="989"/>
      <c r="K16" s="990"/>
    </row>
    <row r="17" spans="2:11" ht="5.25" customHeight="1" x14ac:dyDescent="0.2">
      <c r="B17" s="355"/>
    </row>
    <row r="18" spans="2:11" x14ac:dyDescent="0.2">
      <c r="B18" s="356"/>
      <c r="C18" s="356"/>
      <c r="D18" s="969" t="s">
        <v>697</v>
      </c>
      <c r="E18" s="969"/>
      <c r="F18" s="974" t="s">
        <v>771</v>
      </c>
      <c r="G18" s="975"/>
      <c r="H18" s="976"/>
    </row>
    <row r="19" spans="2:11" ht="15" x14ac:dyDescent="0.2">
      <c r="B19" s="965" t="s">
        <v>210</v>
      </c>
      <c r="C19" s="966"/>
      <c r="D19" s="98">
        <f>IFERROR(ROUND(E13/C13,2),0)</f>
        <v>0</v>
      </c>
      <c r="E19" s="99" t="s">
        <v>32</v>
      </c>
      <c r="F19" s="970">
        <f>IFERROR(ROUND(I13/C13,2),0)</f>
        <v>0</v>
      </c>
      <c r="G19" s="971"/>
      <c r="H19" s="99" t="s">
        <v>32</v>
      </c>
    </row>
    <row r="20" spans="2:11" ht="15" x14ac:dyDescent="0.2">
      <c r="B20" s="967" t="s">
        <v>211</v>
      </c>
      <c r="C20" s="968"/>
      <c r="D20" s="100">
        <f>IFERROR(ROUND(E13/D13,2),0)</f>
        <v>0</v>
      </c>
      <c r="E20" s="101" t="s">
        <v>212</v>
      </c>
      <c r="F20" s="972">
        <f>IFERROR(ROUND(I13/D13,2),0)</f>
        <v>0</v>
      </c>
      <c r="G20" s="973"/>
      <c r="H20" s="101" t="s">
        <v>212</v>
      </c>
    </row>
    <row r="22" spans="2:11" ht="15" x14ac:dyDescent="0.2">
      <c r="B22" s="962" t="s">
        <v>877</v>
      </c>
      <c r="C22" s="963"/>
      <c r="D22" s="963"/>
      <c r="E22" s="963"/>
      <c r="F22" s="963"/>
      <c r="G22" s="963"/>
      <c r="H22" s="963"/>
      <c r="I22" s="963"/>
      <c r="J22" s="963"/>
      <c r="K22" s="964"/>
    </row>
    <row r="23" spans="2:11" ht="15" x14ac:dyDescent="0.2">
      <c r="B23" s="981" t="s">
        <v>697</v>
      </c>
      <c r="C23" s="981"/>
      <c r="D23" s="981"/>
      <c r="E23" s="981"/>
      <c r="F23" s="981"/>
      <c r="G23" s="981"/>
      <c r="H23" s="981"/>
      <c r="I23" s="981" t="s">
        <v>770</v>
      </c>
      <c r="J23" s="981"/>
      <c r="K23" s="981"/>
    </row>
    <row r="24" spans="2:11" ht="64" x14ac:dyDescent="0.2">
      <c r="B24" s="89" t="s">
        <v>208</v>
      </c>
      <c r="C24" s="90" t="s">
        <v>218</v>
      </c>
      <c r="D24" s="90" t="s">
        <v>219</v>
      </c>
      <c r="E24" s="90" t="s">
        <v>220</v>
      </c>
      <c r="F24" s="90" t="s">
        <v>221</v>
      </c>
      <c r="G24" s="90" t="s">
        <v>222</v>
      </c>
      <c r="H24" s="91" t="s">
        <v>216</v>
      </c>
      <c r="I24" s="90" t="s">
        <v>223</v>
      </c>
      <c r="J24" s="90" t="s">
        <v>222</v>
      </c>
      <c r="K24" s="91" t="s">
        <v>217</v>
      </c>
    </row>
    <row r="25" spans="2:11" x14ac:dyDescent="0.2">
      <c r="B25" s="63" t="str">
        <f t="shared" ref="B25:B31" si="2">B5</f>
        <v>Iluminação</v>
      </c>
      <c r="C25" s="86">
        <f>C5</f>
        <v>0</v>
      </c>
      <c r="D25" s="86">
        <f>D5</f>
        <v>0</v>
      </c>
      <c r="E25" s="87">
        <f>E5</f>
        <v>0</v>
      </c>
      <c r="F25" s="87">
        <f>12*(ContrDesemp!D5*ContrDesemp!M5+ContrDesemp!D6*ContrDesemp!M6+ContrDesemp!D17*ContrDesemp!M17+ContrDesemp!D18*ContrDesemp!M18)+ContrDesemp!D8*ContrDesemp!M8+ContrDesemp!D20*ContrDesemp!M20</f>
        <v>0</v>
      </c>
      <c r="G25" s="88">
        <f>IF(F25=0,0,E25/F25)</f>
        <v>0</v>
      </c>
      <c r="H25" s="982">
        <f>$G$33</f>
        <v>0</v>
      </c>
      <c r="I25" s="87">
        <f>I5</f>
        <v>0</v>
      </c>
      <c r="J25" s="88">
        <f>IF(F25=0,0,I25/F25)</f>
        <v>0</v>
      </c>
      <c r="K25" s="982">
        <f>$J$33</f>
        <v>0</v>
      </c>
    </row>
    <row r="26" spans="2:11" x14ac:dyDescent="0.2">
      <c r="B26" s="66" t="str">
        <f t="shared" si="2"/>
        <v>Cond. Ambiental</v>
      </c>
      <c r="C26" s="83">
        <f t="shared" ref="C26:C32" si="3">C6</f>
        <v>0</v>
      </c>
      <c r="D26" s="83">
        <f t="shared" ref="D26:E32" si="4">D6</f>
        <v>0</v>
      </c>
      <c r="E26" s="84">
        <f t="shared" si="4"/>
        <v>0</v>
      </c>
      <c r="F26" s="84">
        <f>12*(ContrDesemp!E5*ContrDesemp!M5+ContrDesemp!E6*ContrDesemp!M6+ContrDesemp!E17*ContrDesemp!M17+ContrDesemp!E18*ContrDesemp!M18)+ContrDesemp!E8*ContrDesemp!M8+ContrDesemp!E20*ContrDesemp!M20</f>
        <v>0</v>
      </c>
      <c r="G26" s="85">
        <f t="shared" ref="G26:G33" si="5">IF(F26=0,0,E26/F26)</f>
        <v>0</v>
      </c>
      <c r="H26" s="983"/>
      <c r="I26" s="84">
        <f t="shared" ref="I26:I32" si="6">I6</f>
        <v>0</v>
      </c>
      <c r="J26" s="85">
        <f t="shared" ref="J26:J33" si="7">IF(F26=0,0,I26/F26)</f>
        <v>0</v>
      </c>
      <c r="K26" s="983"/>
    </row>
    <row r="27" spans="2:11" x14ac:dyDescent="0.2">
      <c r="B27" s="63" t="str">
        <f t="shared" si="2"/>
        <v>Motores</v>
      </c>
      <c r="C27" s="86">
        <f t="shared" si="3"/>
        <v>0</v>
      </c>
      <c r="D27" s="86">
        <f t="shared" si="4"/>
        <v>0</v>
      </c>
      <c r="E27" s="87">
        <f t="shared" si="4"/>
        <v>0</v>
      </c>
      <c r="F27" s="87">
        <f>12*(ContrDesemp!F5*ContrDesemp!M5+ContrDesemp!F6*ContrDesemp!M6+ContrDesemp!F17*ContrDesemp!M17+ContrDesemp!F18*ContrDesemp!M18)+ContrDesemp!F8*ContrDesemp!M8+ContrDesemp!F20*ContrDesemp!M20</f>
        <v>0</v>
      </c>
      <c r="G27" s="88">
        <f>IF(F27=0,0,E27/F27)</f>
        <v>0</v>
      </c>
      <c r="H27" s="983"/>
      <c r="I27" s="87">
        <f t="shared" si="6"/>
        <v>0</v>
      </c>
      <c r="J27" s="88">
        <f t="shared" si="7"/>
        <v>0</v>
      </c>
      <c r="K27" s="983"/>
    </row>
    <row r="28" spans="2:11" x14ac:dyDescent="0.2">
      <c r="B28" s="66" t="str">
        <f t="shared" si="2"/>
        <v>Refrigeração</v>
      </c>
      <c r="C28" s="83">
        <f t="shared" si="3"/>
        <v>0</v>
      </c>
      <c r="D28" s="83">
        <f t="shared" si="4"/>
        <v>0</v>
      </c>
      <c r="E28" s="84">
        <f t="shared" si="4"/>
        <v>0</v>
      </c>
      <c r="F28" s="84">
        <f>12*(ContrDesemp!G5*ContrDesemp!M5+ContrDesemp!G6*ContrDesemp!M6+ContrDesemp!G17*ContrDesemp!M17+ContrDesemp!G18*ContrDesemp!M18)+ContrDesemp!G8*ContrDesemp!M8+ContrDesemp!G20*ContrDesemp!M20</f>
        <v>0</v>
      </c>
      <c r="G28" s="85">
        <f t="shared" si="5"/>
        <v>0</v>
      </c>
      <c r="H28" s="983"/>
      <c r="I28" s="84">
        <f t="shared" si="6"/>
        <v>0</v>
      </c>
      <c r="J28" s="85">
        <f t="shared" si="7"/>
        <v>0</v>
      </c>
      <c r="K28" s="983"/>
    </row>
    <row r="29" spans="2:11" x14ac:dyDescent="0.2">
      <c r="B29" s="63" t="str">
        <f t="shared" si="2"/>
        <v>Aquecimento Solar</v>
      </c>
      <c r="C29" s="86">
        <f t="shared" si="3"/>
        <v>0</v>
      </c>
      <c r="D29" s="86">
        <f t="shared" si="4"/>
        <v>0</v>
      </c>
      <c r="E29" s="87">
        <f t="shared" si="4"/>
        <v>0</v>
      </c>
      <c r="F29" s="87">
        <f>12*(ContrDesemp!H5*ContrDesemp!M5+ContrDesemp!H6*ContrDesemp!M6+ContrDesemp!H17*ContrDesemp!M17+ContrDesemp!H18*ContrDesemp!M18)+ContrDesemp!H8*ContrDesemp!M8+ContrDesemp!H20*ContrDesemp!M20</f>
        <v>0</v>
      </c>
      <c r="G29" s="88">
        <f t="shared" si="5"/>
        <v>0</v>
      </c>
      <c r="H29" s="983"/>
      <c r="I29" s="87">
        <f t="shared" si="6"/>
        <v>0</v>
      </c>
      <c r="J29" s="88">
        <f t="shared" si="7"/>
        <v>0</v>
      </c>
      <c r="K29" s="983"/>
    </row>
    <row r="30" spans="2:11" x14ac:dyDescent="0.2">
      <c r="B30" s="66" t="str">
        <f t="shared" si="2"/>
        <v>Equip. hospitalar</v>
      </c>
      <c r="C30" s="83">
        <f t="shared" si="3"/>
        <v>0</v>
      </c>
      <c r="D30" s="83">
        <f t="shared" si="4"/>
        <v>0</v>
      </c>
      <c r="E30" s="84">
        <f t="shared" si="4"/>
        <v>0</v>
      </c>
      <c r="F30" s="84">
        <f>12*(ContrDesemp!I5*ContrDesemp!M5+ContrDesemp!I6*ContrDesemp!M6+ContrDesemp!I17*ContrDesemp!M17+ContrDesemp!I18*ContrDesemp!M18)+ContrDesemp!I8*ContrDesemp!M8+ContrDesemp!I20*ContrDesemp!M20</f>
        <v>0</v>
      </c>
      <c r="G30" s="85">
        <f t="shared" si="5"/>
        <v>0</v>
      </c>
      <c r="H30" s="983"/>
      <c r="I30" s="84">
        <f t="shared" si="6"/>
        <v>0</v>
      </c>
      <c r="J30" s="85">
        <f t="shared" si="7"/>
        <v>0</v>
      </c>
      <c r="K30" s="983"/>
    </row>
    <row r="31" spans="2:11" x14ac:dyDescent="0.2">
      <c r="B31" s="63" t="str">
        <f t="shared" si="2"/>
        <v>Outros</v>
      </c>
      <c r="C31" s="86">
        <f t="shared" si="3"/>
        <v>0</v>
      </c>
      <c r="D31" s="86">
        <f t="shared" si="4"/>
        <v>0</v>
      </c>
      <c r="E31" s="87">
        <f t="shared" si="4"/>
        <v>0</v>
      </c>
      <c r="F31" s="87">
        <f>12*(ContrDesemp!J5*ContrDesemp!M5+ContrDesemp!J6*ContrDesemp!M6+ContrDesemp!J17*ContrDesemp!M17+ContrDesemp!J18*ContrDesemp!M18)+ContrDesemp!J8*ContrDesemp!M8+ContrDesemp!J20*ContrDesemp!M20</f>
        <v>0</v>
      </c>
      <c r="G31" s="88">
        <f t="shared" si="5"/>
        <v>0</v>
      </c>
      <c r="H31" s="983"/>
      <c r="I31" s="87">
        <f t="shared" si="6"/>
        <v>0</v>
      </c>
      <c r="J31" s="88">
        <f t="shared" si="7"/>
        <v>0</v>
      </c>
      <c r="K31" s="983"/>
    </row>
    <row r="32" spans="2:11" x14ac:dyDescent="0.2">
      <c r="B32" s="66" t="str">
        <f>B12</f>
        <v>Fontes Incentivadas</v>
      </c>
      <c r="C32" s="494">
        <f t="shared" si="3"/>
        <v>0</v>
      </c>
      <c r="D32" s="494">
        <f t="shared" si="4"/>
        <v>0</v>
      </c>
      <c r="E32" s="495">
        <f t="shared" si="4"/>
        <v>0</v>
      </c>
      <c r="F32" s="495">
        <f>12*(ContrDesemp!K5*ContrDesemp!M5+ContrDesemp!K6*ContrDesemp!M6+ContrDesemp!K17*ContrDesemp!M17+ContrDesemp!K18*ContrDesemp!M18)+ContrDesemp!K8*ContrDesemp!M8+ContrDesemp!K20*ContrDesemp!M20</f>
        <v>0</v>
      </c>
      <c r="G32" s="496">
        <f t="shared" si="5"/>
        <v>0</v>
      </c>
      <c r="H32" s="983"/>
      <c r="I32" s="495">
        <f t="shared" si="6"/>
        <v>0</v>
      </c>
      <c r="J32" s="496">
        <f>IF(F32=0,0,I32/F32)</f>
        <v>0</v>
      </c>
      <c r="K32" s="983"/>
    </row>
    <row r="33" spans="2:11" ht="15" x14ac:dyDescent="0.2">
      <c r="B33" s="92" t="s">
        <v>31</v>
      </c>
      <c r="C33" s="93">
        <f>SUM(C25:C32)</f>
        <v>0</v>
      </c>
      <c r="D33" s="93">
        <f>SUM(D25:D32)</f>
        <v>0</v>
      </c>
      <c r="E33" s="94">
        <f>SUM(E25:E32)</f>
        <v>0</v>
      </c>
      <c r="F33" s="94">
        <f>SUM(F25:F32)</f>
        <v>0</v>
      </c>
      <c r="G33" s="95">
        <f t="shared" si="5"/>
        <v>0</v>
      </c>
      <c r="H33" s="984"/>
      <c r="I33" s="96">
        <f>SUM(I25:I32)</f>
        <v>0</v>
      </c>
      <c r="J33" s="97">
        <f t="shared" si="7"/>
        <v>0</v>
      </c>
      <c r="K33" s="984"/>
    </row>
    <row r="35" spans="2:11" ht="15" x14ac:dyDescent="0.2">
      <c r="B35" s="962" t="s">
        <v>1316</v>
      </c>
      <c r="C35" s="963"/>
      <c r="D35" s="963"/>
      <c r="E35" s="963"/>
      <c r="F35" s="963"/>
      <c r="G35" s="963"/>
      <c r="H35" s="963"/>
      <c r="I35" s="963"/>
      <c r="J35" s="963"/>
      <c r="K35" s="964"/>
    </row>
    <row r="36" spans="2:11" ht="15" x14ac:dyDescent="0.2">
      <c r="B36" s="981" t="s">
        <v>697</v>
      </c>
      <c r="C36" s="981"/>
      <c r="D36" s="981"/>
      <c r="E36" s="981"/>
      <c r="F36" s="981"/>
      <c r="G36" s="981"/>
      <c r="H36" s="981"/>
      <c r="I36" s="981" t="s">
        <v>770</v>
      </c>
      <c r="J36" s="981"/>
      <c r="K36" s="981"/>
    </row>
    <row r="37" spans="2:11" ht="64" x14ac:dyDescent="0.2">
      <c r="B37" s="692" t="s">
        <v>1317</v>
      </c>
      <c r="C37" s="693" t="s">
        <v>218</v>
      </c>
      <c r="D37" s="693" t="s">
        <v>219</v>
      </c>
      <c r="E37" s="693" t="s">
        <v>220</v>
      </c>
      <c r="F37" s="693" t="s">
        <v>221</v>
      </c>
      <c r="G37" s="693" t="s">
        <v>222</v>
      </c>
      <c r="H37" s="452" t="s">
        <v>216</v>
      </c>
      <c r="I37" s="693" t="s">
        <v>223</v>
      </c>
      <c r="J37" s="693" t="s">
        <v>222</v>
      </c>
      <c r="K37" s="452" t="s">
        <v>217</v>
      </c>
    </row>
    <row r="38" spans="2:11" ht="12.75" customHeight="1" x14ac:dyDescent="0.2">
      <c r="B38" s="63" t="str">
        <f>IFERROR(VLOOKUP(Apoio!$U$5,Apoio!$S$56:$U$66,3,FALSE),"-")</f>
        <v>-</v>
      </c>
      <c r="C38" s="86">
        <f>IlumBenef1!G45+CondAmbBenef1!G47+MotorBenef1!G47+RefrigBenef1!G43+SolarBenef1!G23+HospBenef1!G47+OutrosBenef1!G41+FIBenef1!G26</f>
        <v>0</v>
      </c>
      <c r="D38" s="86">
        <f>IlumBenef1!G43+CondAmbBenef1!G45+MotorBenef1!G45+RefrigBenef1!G41+SolarBenef1!G25+HospBenef1!G45+OutrosBenef1!G39+FIBenef1!G19</f>
        <v>0</v>
      </c>
      <c r="E38" s="87">
        <f>IlumCusto!U117+CondAmbCusto!U57+MotorCusto!U117+RefrigCusto!U57+SolarCusto!U57+HospCusto!U57+OutrosCusto!U57+FICusto!U57</f>
        <v>0</v>
      </c>
      <c r="F38" s="87">
        <f>IlumBenef1!G47+CondAmbBenef1!G49+MotorBenef1!G49+RefrigBenef1!G45+SolarBenef1!G27+HospBenef1!G49+OutrosBenef1!G43+FIBenef1!G27</f>
        <v>0</v>
      </c>
      <c r="G38" s="88">
        <f>IF(F38=0,0,E38/F38)</f>
        <v>0</v>
      </c>
      <c r="H38" s="991">
        <f>$G$40</f>
        <v>0</v>
      </c>
      <c r="I38" s="87">
        <f>IlumCusto!S117+CondAmbCusto!S57+MotorCusto!S117+RefrigCusto!S57+SolarCusto!S57+HospCusto!S57+OutrosCusto!S57+FICusto!S57</f>
        <v>0</v>
      </c>
      <c r="J38" s="88">
        <f>IF(F38=0,0,I38/F38)</f>
        <v>0</v>
      </c>
      <c r="K38" s="991">
        <f>$J$40</f>
        <v>0</v>
      </c>
    </row>
    <row r="39" spans="2:11" ht="12.75" customHeight="1" x14ac:dyDescent="0.2">
      <c r="B39" s="66" t="str">
        <f>IF(Apoio!$L$47="","-",VLOOKUP(Apoio!$U$7,Apoio!$S$56:$U$66,3,FALSE))</f>
        <v>-</v>
      </c>
      <c r="C39" s="83">
        <f>IlumBenef2!G45+CondAmbBenef2!G47+MotorBenef2!G47+RefrigBenef2!G43+SolarBenef2!G23+HospBenef2!G47+OutrosBenef2!G41+FIBenef2!G26</f>
        <v>0</v>
      </c>
      <c r="D39" s="83">
        <f>IlumBenef2!G43+CondAmbBenef2!G45+MotorBenef2!G45+RefrigBenef2!G41+SolarBenef2!G25+HospBenef2!G45+OutrosBenef2!G39+FIBenef2!G19</f>
        <v>0</v>
      </c>
      <c r="E39" s="84">
        <f>IlumCusto!U118+CondAmbCusto!U58+MotorCusto!U118+RefrigCusto!U58+SolarCusto!U58+HospCusto!U58+OutrosCusto!U58+FICusto!U58</f>
        <v>0</v>
      </c>
      <c r="F39" s="84">
        <f>IlumBenef2!G47+CondAmbBenef2!G49+MotorBenef2!G49+RefrigBenef2!G45+SolarBenef2!G27+HospBenef2!G49+OutrosBenef2!G43+FIBenef2!G27</f>
        <v>0</v>
      </c>
      <c r="G39" s="85">
        <f t="shared" ref="G39:G40" si="8">IF(F39=0,0,E39/F39)</f>
        <v>0</v>
      </c>
      <c r="H39" s="991"/>
      <c r="I39" s="84">
        <f>IlumCusto!S118+CondAmbCusto!S58+MotorCusto!S118+RefrigCusto!S58+SolarCusto!S58+HospCusto!S58+OutrosCusto!S58+FICusto!S58</f>
        <v>0</v>
      </c>
      <c r="J39" s="85">
        <f t="shared" ref="J39" si="9">IF(F39=0,0,I39/F39)</f>
        <v>0</v>
      </c>
      <c r="K39" s="991"/>
    </row>
    <row r="40" spans="2:11" ht="12.75" customHeight="1" x14ac:dyDescent="0.2">
      <c r="B40" s="92" t="s">
        <v>31</v>
      </c>
      <c r="C40" s="93">
        <f>SUM(C38:C39)</f>
        <v>0</v>
      </c>
      <c r="D40" s="93">
        <f>SUM(D38:D39)</f>
        <v>0</v>
      </c>
      <c r="E40" s="94">
        <f>SUM(E38:E39)</f>
        <v>0</v>
      </c>
      <c r="F40" s="94">
        <f>SUM(F38:F39)</f>
        <v>0</v>
      </c>
      <c r="G40" s="95">
        <f t="shared" si="8"/>
        <v>0</v>
      </c>
      <c r="H40" s="991"/>
      <c r="I40" s="96">
        <f>SUM(I38:I39)</f>
        <v>0</v>
      </c>
      <c r="J40" s="97">
        <f>IF(F40=0,0,I40/F40)</f>
        <v>0</v>
      </c>
      <c r="K40" s="991"/>
    </row>
    <row r="41" spans="2:11" ht="12.75" customHeight="1" x14ac:dyDescent="0.2"/>
    <row r="42" spans="2:11" ht="12.75" customHeight="1" x14ac:dyDescent="0.2"/>
    <row r="43" spans="2:11" ht="12.75" customHeight="1" x14ac:dyDescent="0.2"/>
    <row r="44" spans="2:11" ht="12.75" customHeight="1" x14ac:dyDescent="0.2"/>
    <row r="45" spans="2:11" ht="12.75" customHeight="1" x14ac:dyDescent="0.2"/>
    <row r="46" spans="2:11" ht="12.75" customHeight="1" x14ac:dyDescent="0.2"/>
  </sheetData>
  <sheetProtection algorithmName="SHA-512" hashValue="CAoKRhBcbtJ8PRweFEM+LKKn7x3nb5CRnBRBE+lAPm42IIwwoTATvbAy1fNzA6+4pWrR8H6LbbRAyLQKkgFvTw==" saltValue="DJP0xPh3fkqmiqDdCi8lWA==" spinCount="100000" sheet="1" objects="1" scenarios="1"/>
  <mergeCells count="23">
    <mergeCell ref="B35:K35"/>
    <mergeCell ref="B36:H36"/>
    <mergeCell ref="I36:K36"/>
    <mergeCell ref="H38:H40"/>
    <mergeCell ref="K38:K40"/>
    <mergeCell ref="H25:H33"/>
    <mergeCell ref="K25:K33"/>
    <mergeCell ref="H5:H13"/>
    <mergeCell ref="K5:K13"/>
    <mergeCell ref="D15:K16"/>
    <mergeCell ref="B22:K22"/>
    <mergeCell ref="B23:H23"/>
    <mergeCell ref="I23:K2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</mergeCells>
  <conditionalFormatting sqref="D15">
    <cfRule type="containsText" dxfId="224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223" priority="6" stopIfTrue="1" operator="containsText" text="RCB PERMITIDA">
      <formula>NOT(ISERROR(SEARCH("RCB PERMITIDA",D15)))</formula>
    </cfRule>
    <cfRule type="containsText" dxfId="222" priority="7" stopIfTrue="1" operator="containsText" text="RCB NÃO PERMITIDA">
      <formula>NOT(ISERROR(SEARCH("RCB NÃO PERMITIDA",D15)))</formula>
    </cfRule>
    <cfRule type="containsText" dxfId="221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baseColWidth="10" defaultColWidth="9.1640625" defaultRowHeight="15" x14ac:dyDescent="0.2"/>
  <cols>
    <col min="1" max="1" width="2.83203125" style="347" customWidth="1"/>
    <col min="2" max="2" width="24.33203125" style="325" bestFit="1" customWidth="1"/>
    <col min="3" max="3" width="13.5" style="326" bestFit="1" customWidth="1"/>
    <col min="4" max="4" width="15.83203125" style="387" bestFit="1" customWidth="1"/>
    <col min="5" max="5" width="13.5" style="347" bestFit="1" customWidth="1"/>
    <col min="6" max="6" width="15.83203125" style="347" bestFit="1" customWidth="1"/>
    <col min="7" max="7" width="13.5" style="347" bestFit="1" customWidth="1"/>
    <col min="8" max="8" width="15.83203125" style="347" bestFit="1" customWidth="1"/>
    <col min="9" max="9" width="13.5" style="347" bestFit="1" customWidth="1"/>
    <col min="10" max="10" width="15.83203125" style="347" bestFit="1" customWidth="1"/>
    <col min="11" max="11" width="13.5" style="347" bestFit="1" customWidth="1"/>
    <col min="12" max="12" width="15.83203125" style="347" bestFit="1" customWidth="1"/>
    <col min="13" max="13" width="13.5" style="347" bestFit="1" customWidth="1"/>
    <col min="14" max="14" width="15.83203125" style="347" bestFit="1" customWidth="1"/>
    <col min="15" max="15" width="13.5" style="347" bestFit="1" customWidth="1"/>
    <col min="16" max="16" width="15.83203125" style="347" bestFit="1" customWidth="1"/>
    <col min="17" max="17" width="13.5" style="347" bestFit="1" customWidth="1"/>
    <col min="18" max="18" width="15.83203125" style="347" bestFit="1" customWidth="1"/>
    <col min="19" max="19" width="13.5" style="347" bestFit="1" customWidth="1"/>
    <col min="20" max="20" width="15.83203125" style="347" bestFit="1" customWidth="1"/>
    <col min="21" max="21" width="13.5" style="347" bestFit="1" customWidth="1"/>
    <col min="22" max="22" width="15.83203125" style="347" bestFit="1" customWidth="1"/>
    <col min="23" max="23" width="13.5" style="347" bestFit="1" customWidth="1"/>
    <col min="24" max="24" width="15.83203125" style="347" bestFit="1" customWidth="1"/>
    <col min="25" max="25" width="13.5" style="347" bestFit="1" customWidth="1"/>
    <col min="26" max="26" width="15.83203125" style="347" bestFit="1" customWidth="1"/>
    <col min="27" max="16384" width="9.1640625" style="347"/>
  </cols>
  <sheetData>
    <row r="2" spans="2:30" ht="25.5" customHeight="1" x14ac:dyDescent="0.2">
      <c r="B2" s="994" t="s">
        <v>864</v>
      </c>
      <c r="C2" s="995"/>
      <c r="D2" s="995"/>
      <c r="E2" s="995"/>
      <c r="F2" s="996"/>
      <c r="G2" s="992" t="s">
        <v>854</v>
      </c>
      <c r="H2" s="993"/>
      <c r="I2" s="992" t="s">
        <v>855</v>
      </c>
      <c r="J2" s="993"/>
      <c r="K2" s="992" t="s">
        <v>856</v>
      </c>
      <c r="L2" s="993"/>
      <c r="M2" s="992" t="s">
        <v>857</v>
      </c>
      <c r="N2" s="993"/>
      <c r="O2" s="992" t="s">
        <v>858</v>
      </c>
      <c r="P2" s="993"/>
      <c r="Q2" s="992" t="s">
        <v>859</v>
      </c>
      <c r="R2" s="993"/>
      <c r="S2" s="992" t="s">
        <v>860</v>
      </c>
      <c r="T2" s="993"/>
      <c r="U2" s="992" t="s">
        <v>861</v>
      </c>
      <c r="V2" s="993"/>
      <c r="W2" s="992" t="s">
        <v>862</v>
      </c>
      <c r="X2" s="993"/>
      <c r="Y2" s="992" t="s">
        <v>665</v>
      </c>
      <c r="Z2" s="993"/>
      <c r="AA2" s="992" t="s">
        <v>666</v>
      </c>
      <c r="AB2" s="993"/>
      <c r="AC2" s="992" t="s">
        <v>667</v>
      </c>
      <c r="AD2" s="993"/>
    </row>
    <row r="3" spans="2:30" x14ac:dyDescent="0.2">
      <c r="B3" s="385" t="s">
        <v>18</v>
      </c>
      <c r="C3" s="385" t="s">
        <v>3</v>
      </c>
      <c r="D3" s="385" t="s">
        <v>19</v>
      </c>
      <c r="E3" s="385" t="s">
        <v>20</v>
      </c>
      <c r="F3" s="386" t="s">
        <v>17</v>
      </c>
      <c r="G3" s="385" t="s">
        <v>20</v>
      </c>
      <c r="H3" s="386" t="s">
        <v>17</v>
      </c>
      <c r="I3" s="385" t="s">
        <v>20</v>
      </c>
      <c r="J3" s="386" t="s">
        <v>17</v>
      </c>
      <c r="K3" s="385" t="s">
        <v>20</v>
      </c>
      <c r="L3" s="386" t="s">
        <v>17</v>
      </c>
      <c r="M3" s="385" t="s">
        <v>20</v>
      </c>
      <c r="N3" s="386" t="s">
        <v>17</v>
      </c>
      <c r="O3" s="385" t="s">
        <v>20</v>
      </c>
      <c r="P3" s="386" t="s">
        <v>17</v>
      </c>
      <c r="Q3" s="385" t="s">
        <v>20</v>
      </c>
      <c r="R3" s="386" t="s">
        <v>17</v>
      </c>
      <c r="S3" s="385" t="s">
        <v>20</v>
      </c>
      <c r="T3" s="386" t="s">
        <v>17</v>
      </c>
      <c r="U3" s="385" t="s">
        <v>20</v>
      </c>
      <c r="V3" s="386" t="s">
        <v>17</v>
      </c>
      <c r="W3" s="385" t="s">
        <v>20</v>
      </c>
      <c r="X3" s="386" t="s">
        <v>17</v>
      </c>
      <c r="Y3" s="385" t="s">
        <v>20</v>
      </c>
      <c r="Z3" s="386" t="s">
        <v>17</v>
      </c>
      <c r="AA3" s="385" t="s">
        <v>20</v>
      </c>
      <c r="AB3" s="386" t="s">
        <v>17</v>
      </c>
      <c r="AC3" s="385" t="s">
        <v>20</v>
      </c>
      <c r="AD3" s="386" t="s">
        <v>17</v>
      </c>
    </row>
    <row r="4" spans="2:30" x14ac:dyDescent="0.2">
      <c r="B4" s="395" t="s">
        <v>853</v>
      </c>
      <c r="C4" s="406">
        <v>0.5</v>
      </c>
      <c r="D4" s="407">
        <v>120</v>
      </c>
      <c r="E4" s="402">
        <f>IFERROR(F4/D4,0)</f>
        <v>0</v>
      </c>
      <c r="F4" s="397">
        <f>C4*'Custo Contábil'!$D$8</f>
        <v>0</v>
      </c>
      <c r="G4" s="397">
        <f>$E4/12</f>
        <v>0</v>
      </c>
      <c r="H4" s="397">
        <f>$F4/12</f>
        <v>0</v>
      </c>
      <c r="I4" s="397">
        <f>$E4/12</f>
        <v>0</v>
      </c>
      <c r="J4" s="397">
        <f>$F4/12</f>
        <v>0</v>
      </c>
      <c r="K4" s="397">
        <f>$E4/12</f>
        <v>0</v>
      </c>
      <c r="L4" s="397">
        <f>$F4/12</f>
        <v>0</v>
      </c>
      <c r="M4" s="397">
        <f>$E4/12</f>
        <v>0</v>
      </c>
      <c r="N4" s="397">
        <f>$F4/12</f>
        <v>0</v>
      </c>
      <c r="O4" s="397">
        <f>$E4/12</f>
        <v>0</v>
      </c>
      <c r="P4" s="397">
        <f>$F4/12</f>
        <v>0</v>
      </c>
      <c r="Q4" s="397">
        <f>$E4/12</f>
        <v>0</v>
      </c>
      <c r="R4" s="397">
        <f>$F4/12</f>
        <v>0</v>
      </c>
      <c r="S4" s="397">
        <f>$E4/12</f>
        <v>0</v>
      </c>
      <c r="T4" s="397">
        <f>$F4/12</f>
        <v>0</v>
      </c>
      <c r="U4" s="397">
        <f>$E4/12</f>
        <v>0</v>
      </c>
      <c r="V4" s="397">
        <f>$F4/12</f>
        <v>0</v>
      </c>
      <c r="W4" s="397">
        <f>$E4/12</f>
        <v>0</v>
      </c>
      <c r="X4" s="397">
        <f>$F4/12</f>
        <v>0</v>
      </c>
      <c r="Y4" s="397">
        <f>$E4/12</f>
        <v>0</v>
      </c>
      <c r="Z4" s="397">
        <f>$F4/12</f>
        <v>0</v>
      </c>
      <c r="AA4" s="397">
        <f>$E4/12</f>
        <v>0</v>
      </c>
      <c r="AB4" s="397">
        <f>$F4/12</f>
        <v>0</v>
      </c>
      <c r="AC4" s="397">
        <f>$E4/12</f>
        <v>0</v>
      </c>
      <c r="AD4" s="397">
        <f>$F4/12</f>
        <v>0</v>
      </c>
    </row>
    <row r="5" spans="2:30" x14ac:dyDescent="0.2">
      <c r="B5" s="396" t="s">
        <v>37</v>
      </c>
      <c r="C5" s="408">
        <v>0.1</v>
      </c>
      <c r="D5" s="409">
        <v>80</v>
      </c>
      <c r="E5" s="403">
        <f>IFERROR(F5/D5,0)</f>
        <v>0</v>
      </c>
      <c r="F5" s="398">
        <f>C5*'Custo Contábil'!$D$8</f>
        <v>0</v>
      </c>
      <c r="G5" s="398">
        <f t="shared" ref="G5:U7" si="0">$E5/12</f>
        <v>0</v>
      </c>
      <c r="H5" s="398">
        <f t="shared" ref="H5:V7" si="1">$F5/12</f>
        <v>0</v>
      </c>
      <c r="I5" s="398">
        <f t="shared" si="0"/>
        <v>0</v>
      </c>
      <c r="J5" s="398">
        <f t="shared" si="1"/>
        <v>0</v>
      </c>
      <c r="K5" s="398">
        <f t="shared" si="0"/>
        <v>0</v>
      </c>
      <c r="L5" s="398">
        <f t="shared" si="1"/>
        <v>0</v>
      </c>
      <c r="M5" s="398">
        <f t="shared" si="0"/>
        <v>0</v>
      </c>
      <c r="N5" s="398">
        <f t="shared" si="1"/>
        <v>0</v>
      </c>
      <c r="O5" s="398">
        <f t="shared" si="0"/>
        <v>0</v>
      </c>
      <c r="P5" s="398">
        <f t="shared" si="1"/>
        <v>0</v>
      </c>
      <c r="Q5" s="398">
        <f t="shared" si="0"/>
        <v>0</v>
      </c>
      <c r="R5" s="398">
        <f t="shared" si="1"/>
        <v>0</v>
      </c>
      <c r="S5" s="398">
        <f t="shared" si="0"/>
        <v>0</v>
      </c>
      <c r="T5" s="398">
        <f t="shared" si="1"/>
        <v>0</v>
      </c>
      <c r="U5" s="398">
        <f t="shared" si="0"/>
        <v>0</v>
      </c>
      <c r="V5" s="398">
        <f t="shared" si="1"/>
        <v>0</v>
      </c>
      <c r="W5" s="398">
        <f>$E5/12</f>
        <v>0</v>
      </c>
      <c r="X5" s="398">
        <f>$F5/12</f>
        <v>0</v>
      </c>
      <c r="Y5" s="398">
        <f>$E5/12</f>
        <v>0</v>
      </c>
      <c r="Z5" s="398">
        <f>$F5/12</f>
        <v>0</v>
      </c>
      <c r="AA5" s="398">
        <f>$E5/12</f>
        <v>0</v>
      </c>
      <c r="AB5" s="398">
        <f>$F5/12</f>
        <v>0</v>
      </c>
      <c r="AC5" s="398">
        <f>$E5/12</f>
        <v>0</v>
      </c>
      <c r="AD5" s="398">
        <f>$F5/12</f>
        <v>0</v>
      </c>
    </row>
    <row r="6" spans="2:30" x14ac:dyDescent="0.2">
      <c r="B6" s="395" t="s">
        <v>40</v>
      </c>
      <c r="C6" s="406">
        <v>0.1</v>
      </c>
      <c r="D6" s="407">
        <v>50</v>
      </c>
      <c r="E6" s="402">
        <f>IFERROR(F6/D6,0)</f>
        <v>0</v>
      </c>
      <c r="F6" s="397">
        <f>C6*'Custo Contábil'!$D$8</f>
        <v>0</v>
      </c>
      <c r="G6" s="397">
        <f t="shared" si="0"/>
        <v>0</v>
      </c>
      <c r="H6" s="397">
        <f t="shared" si="1"/>
        <v>0</v>
      </c>
      <c r="I6" s="397">
        <f t="shared" si="0"/>
        <v>0</v>
      </c>
      <c r="J6" s="397">
        <f t="shared" si="1"/>
        <v>0</v>
      </c>
      <c r="K6" s="397">
        <f t="shared" si="0"/>
        <v>0</v>
      </c>
      <c r="L6" s="397">
        <f t="shared" si="1"/>
        <v>0</v>
      </c>
      <c r="M6" s="397">
        <f t="shared" si="0"/>
        <v>0</v>
      </c>
      <c r="N6" s="397">
        <f t="shared" si="1"/>
        <v>0</v>
      </c>
      <c r="O6" s="397">
        <f t="shared" si="0"/>
        <v>0</v>
      </c>
      <c r="P6" s="397">
        <f t="shared" si="1"/>
        <v>0</v>
      </c>
      <c r="Q6" s="397">
        <f t="shared" si="0"/>
        <v>0</v>
      </c>
      <c r="R6" s="397">
        <f t="shared" si="1"/>
        <v>0</v>
      </c>
      <c r="S6" s="397">
        <f t="shared" si="0"/>
        <v>0</v>
      </c>
      <c r="T6" s="397">
        <f t="shared" si="1"/>
        <v>0</v>
      </c>
      <c r="U6" s="397">
        <f t="shared" si="0"/>
        <v>0</v>
      </c>
      <c r="V6" s="397">
        <f t="shared" si="1"/>
        <v>0</v>
      </c>
      <c r="W6" s="397">
        <f>$E6/12</f>
        <v>0</v>
      </c>
      <c r="X6" s="397">
        <f>$F6/12</f>
        <v>0</v>
      </c>
      <c r="Y6" s="397">
        <f>$E6/12</f>
        <v>0</v>
      </c>
      <c r="Z6" s="397">
        <f>$F6/12</f>
        <v>0</v>
      </c>
      <c r="AA6" s="397">
        <f>$E6/12</f>
        <v>0</v>
      </c>
      <c r="AB6" s="397">
        <f>$F6/12</f>
        <v>0</v>
      </c>
      <c r="AC6" s="397">
        <f>$E6/12</f>
        <v>0</v>
      </c>
      <c r="AD6" s="397">
        <f>$F6/12</f>
        <v>0</v>
      </c>
    </row>
    <row r="7" spans="2:30" x14ac:dyDescent="0.2">
      <c r="B7" s="396" t="s">
        <v>62</v>
      </c>
      <c r="C7" s="408">
        <v>0.3</v>
      </c>
      <c r="D7" s="409">
        <v>70</v>
      </c>
      <c r="E7" s="403">
        <f>IFERROR(F7/D7,0)</f>
        <v>0</v>
      </c>
      <c r="F7" s="398">
        <f>C7*'Custo Contábil'!$D$8</f>
        <v>0</v>
      </c>
      <c r="G7" s="398">
        <f t="shared" si="0"/>
        <v>0</v>
      </c>
      <c r="H7" s="398">
        <f t="shared" si="1"/>
        <v>0</v>
      </c>
      <c r="I7" s="398">
        <f t="shared" si="0"/>
        <v>0</v>
      </c>
      <c r="J7" s="398">
        <f t="shared" si="1"/>
        <v>0</v>
      </c>
      <c r="K7" s="398">
        <f t="shared" si="0"/>
        <v>0</v>
      </c>
      <c r="L7" s="398">
        <f t="shared" si="1"/>
        <v>0</v>
      </c>
      <c r="M7" s="398">
        <f t="shared" si="0"/>
        <v>0</v>
      </c>
      <c r="N7" s="398">
        <f t="shared" si="1"/>
        <v>0</v>
      </c>
      <c r="O7" s="398">
        <f t="shared" si="0"/>
        <v>0</v>
      </c>
      <c r="P7" s="398">
        <f t="shared" si="1"/>
        <v>0</v>
      </c>
      <c r="Q7" s="398">
        <f t="shared" si="0"/>
        <v>0</v>
      </c>
      <c r="R7" s="398">
        <f t="shared" si="1"/>
        <v>0</v>
      </c>
      <c r="S7" s="398">
        <f t="shared" si="0"/>
        <v>0</v>
      </c>
      <c r="T7" s="398">
        <f t="shared" si="1"/>
        <v>0</v>
      </c>
      <c r="U7" s="398">
        <f t="shared" si="0"/>
        <v>0</v>
      </c>
      <c r="V7" s="398">
        <f t="shared" si="1"/>
        <v>0</v>
      </c>
      <c r="W7" s="398">
        <f>$E7/12</f>
        <v>0</v>
      </c>
      <c r="X7" s="398">
        <f>$F7/12</f>
        <v>0</v>
      </c>
      <c r="Y7" s="398">
        <f>$E7/12</f>
        <v>0</v>
      </c>
      <c r="Z7" s="398">
        <f>$F7/12</f>
        <v>0</v>
      </c>
      <c r="AA7" s="398">
        <f>$E7/12</f>
        <v>0</v>
      </c>
      <c r="AB7" s="398">
        <f>$F7/12</f>
        <v>0</v>
      </c>
      <c r="AC7" s="398">
        <f>$E7/12</f>
        <v>0</v>
      </c>
      <c r="AD7" s="398">
        <f>$F7/12</f>
        <v>0</v>
      </c>
    </row>
    <row r="8" spans="2:30" x14ac:dyDescent="0.2">
      <c r="B8" s="997" t="s">
        <v>31</v>
      </c>
      <c r="C8" s="998"/>
      <c r="D8" s="999"/>
      <c r="E8" s="401">
        <f>SUM(E4:E7)</f>
        <v>0</v>
      </c>
      <c r="F8" s="401">
        <f>SUM(F4:F7)</f>
        <v>0</v>
      </c>
    </row>
    <row r="10" spans="2:30" x14ac:dyDescent="0.2">
      <c r="B10" s="399"/>
      <c r="C10" s="347"/>
      <c r="D10" s="347"/>
    </row>
    <row r="11" spans="2:30" x14ac:dyDescent="0.2">
      <c r="B11" s="326"/>
      <c r="C11" s="347"/>
      <c r="D11" s="347"/>
    </row>
    <row r="12" spans="2:30" x14ac:dyDescent="0.2">
      <c r="B12" s="400"/>
      <c r="C12" s="347"/>
      <c r="D12" s="347"/>
    </row>
    <row r="13" spans="2:30" x14ac:dyDescent="0.2">
      <c r="B13" s="400"/>
      <c r="C13" s="347"/>
      <c r="D13" s="347"/>
    </row>
    <row r="14" spans="2:30" x14ac:dyDescent="0.2">
      <c r="B14" s="400"/>
      <c r="C14" s="347"/>
      <c r="D14" s="347"/>
    </row>
    <row r="15" spans="2:30" x14ac:dyDescent="0.2">
      <c r="B15" s="400"/>
      <c r="C15" s="347"/>
      <c r="D15" s="347"/>
    </row>
  </sheetData>
  <sheetProtection sheet="1" autoFilter="0"/>
  <mergeCells count="14"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  <mergeCell ref="Y2:Z2"/>
  </mergeCells>
  <phoneticPr fontId="21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>
    <oddHeader>&amp;C&amp;"Arial"&amp;8&amp;K000000 INTERNAL&amp;1#_x000D_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5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H9" sqref="H9"/>
      <selection pane="topRight" activeCell="H9" sqref="H9"/>
      <selection pane="bottomLeft" activeCell="H9" sqref="H9"/>
      <selection pane="bottomRight" activeCell="C9" sqref="C9:H9"/>
    </sheetView>
  </sheetViews>
  <sheetFormatPr baseColWidth="10" defaultColWidth="9.1640625" defaultRowHeight="13" x14ac:dyDescent="0.15"/>
  <cols>
    <col min="1" max="1" width="3.5" style="442" customWidth="1"/>
    <col min="2" max="2" width="3.6640625" style="442" customWidth="1"/>
    <col min="3" max="8" width="9.1640625" style="442"/>
    <col min="9" max="10" width="12.6640625" style="442" customWidth="1"/>
    <col min="11" max="11" width="20.1640625" style="442" bestFit="1" customWidth="1"/>
    <col min="12" max="17" width="28.5" style="442" customWidth="1"/>
    <col min="18" max="16384" width="9.1640625" style="442"/>
  </cols>
  <sheetData>
    <row r="2" spans="2:17" ht="22.5" customHeight="1" x14ac:dyDescent="0.15">
      <c r="B2" s="487"/>
      <c r="C2" s="488"/>
      <c r="D2" s="963" t="s">
        <v>932</v>
      </c>
      <c r="E2" s="963"/>
      <c r="F2" s="963"/>
      <c r="G2" s="963"/>
      <c r="H2" s="963"/>
      <c r="I2" s="963"/>
      <c r="J2" s="963"/>
      <c r="K2" s="489"/>
      <c r="L2" s="478"/>
      <c r="M2" s="478"/>
      <c r="N2" s="478"/>
      <c r="O2" s="478"/>
      <c r="P2" s="478"/>
      <c r="Q2" s="478"/>
    </row>
    <row r="3" spans="2:17" ht="15" customHeight="1" x14ac:dyDescent="0.15">
      <c r="B3" s="1009"/>
      <c r="C3" s="1010"/>
      <c r="D3" s="1010"/>
      <c r="E3" s="1010"/>
      <c r="F3" s="1010"/>
      <c r="G3" s="1010"/>
      <c r="H3" s="1010"/>
      <c r="I3" s="1010"/>
      <c r="J3" s="1010"/>
      <c r="K3" s="1010"/>
      <c r="L3" s="452" t="s">
        <v>899</v>
      </c>
      <c r="M3" s="452" t="s">
        <v>908</v>
      </c>
      <c r="N3" s="452" t="s">
        <v>909</v>
      </c>
      <c r="O3" s="452" t="s">
        <v>924</v>
      </c>
      <c r="P3" s="452" t="s">
        <v>925</v>
      </c>
      <c r="Q3" s="452" t="s">
        <v>926</v>
      </c>
    </row>
    <row r="4" spans="2:17" ht="32" x14ac:dyDescent="0.2">
      <c r="B4" s="1011" t="s">
        <v>896</v>
      </c>
      <c r="C4" s="1012"/>
      <c r="D4" s="1012"/>
      <c r="E4" s="1012"/>
      <c r="F4" s="1012"/>
      <c r="G4" s="1012"/>
      <c r="H4" s="1013"/>
      <c r="I4" s="433" t="s">
        <v>16</v>
      </c>
      <c r="J4" s="433" t="s">
        <v>288</v>
      </c>
      <c r="K4" s="490" t="s">
        <v>933</v>
      </c>
      <c r="L4" s="434" t="s">
        <v>934</v>
      </c>
      <c r="M4" s="434" t="s">
        <v>934</v>
      </c>
      <c r="N4" s="434" t="s">
        <v>934</v>
      </c>
      <c r="O4" s="434" t="s">
        <v>934</v>
      </c>
      <c r="P4" s="434" t="s">
        <v>934</v>
      </c>
      <c r="Q4" s="434" t="s">
        <v>934</v>
      </c>
    </row>
    <row r="5" spans="2:17" x14ac:dyDescent="0.15">
      <c r="B5" s="436">
        <v>1</v>
      </c>
      <c r="C5" s="1004"/>
      <c r="D5" s="1005"/>
      <c r="E5" s="1005"/>
      <c r="F5" s="1005"/>
      <c r="G5" s="1005"/>
      <c r="H5" s="1006"/>
      <c r="I5" s="446"/>
      <c r="J5" s="446"/>
      <c r="K5" s="437">
        <f>IFERROR(SMALL(L5:Q5,1),0)</f>
        <v>0</v>
      </c>
      <c r="L5" s="447"/>
      <c r="M5" s="447"/>
      <c r="N5" s="447"/>
      <c r="O5" s="447"/>
      <c r="P5" s="447"/>
      <c r="Q5" s="447"/>
    </row>
    <row r="6" spans="2:17" x14ac:dyDescent="0.15">
      <c r="B6" s="436">
        <v>2</v>
      </c>
      <c r="C6" s="1004"/>
      <c r="D6" s="1005"/>
      <c r="E6" s="1005"/>
      <c r="F6" s="1005"/>
      <c r="G6" s="1005"/>
      <c r="H6" s="1006"/>
      <c r="I6" s="446"/>
      <c r="J6" s="446"/>
      <c r="K6" s="437">
        <f>IFERROR(SMALL(L6:Q6,1),0)</f>
        <v>0</v>
      </c>
      <c r="L6" s="447"/>
      <c r="M6" s="447"/>
      <c r="N6" s="447"/>
      <c r="O6" s="447"/>
      <c r="P6" s="447"/>
      <c r="Q6" s="447"/>
    </row>
    <row r="7" spans="2:17" x14ac:dyDescent="0.15">
      <c r="B7" s="436">
        <v>3</v>
      </c>
      <c r="C7" s="1004"/>
      <c r="D7" s="1005"/>
      <c r="E7" s="1005"/>
      <c r="F7" s="1005"/>
      <c r="G7" s="1005"/>
      <c r="H7" s="1006"/>
      <c r="I7" s="640"/>
      <c r="J7" s="640"/>
      <c r="K7" s="437">
        <f>IFERROR(SMALL(L7:Q7,1),0)</f>
        <v>0</v>
      </c>
      <c r="L7" s="641"/>
      <c r="M7" s="447"/>
      <c r="N7" s="447"/>
      <c r="O7" s="447"/>
      <c r="P7" s="447"/>
      <c r="Q7" s="447"/>
    </row>
    <row r="8" spans="2:17" x14ac:dyDescent="0.15">
      <c r="B8" s="436">
        <v>4</v>
      </c>
      <c r="C8" s="1004"/>
      <c r="D8" s="1005"/>
      <c r="E8" s="1005"/>
      <c r="F8" s="1005"/>
      <c r="G8" s="1005"/>
      <c r="H8" s="1006"/>
      <c r="I8" s="446"/>
      <c r="J8" s="446"/>
      <c r="K8" s="437">
        <f>IFERROR(SMALL(L8:Q8,1),0)</f>
        <v>0</v>
      </c>
      <c r="L8" s="447"/>
      <c r="M8" s="641"/>
      <c r="N8" s="447"/>
      <c r="O8" s="447"/>
      <c r="P8" s="447"/>
      <c r="Q8" s="447"/>
    </row>
    <row r="9" spans="2:17" x14ac:dyDescent="0.15">
      <c r="B9" s="436">
        <v>5</v>
      </c>
      <c r="C9" s="1007"/>
      <c r="D9" s="1007"/>
      <c r="E9" s="1007"/>
      <c r="F9" s="1007"/>
      <c r="G9" s="1007"/>
      <c r="H9" s="1008"/>
      <c r="I9" s="446"/>
      <c r="J9" s="446"/>
      <c r="K9" s="437">
        <f>IFERROR(SMALL(L9:Q9,1),0)</f>
        <v>0</v>
      </c>
      <c r="L9" s="447"/>
      <c r="M9" s="447"/>
      <c r="N9" s="447"/>
      <c r="O9" s="447"/>
      <c r="P9" s="447"/>
      <c r="Q9" s="447"/>
    </row>
    <row r="10" spans="2:17" ht="15" customHeight="1" x14ac:dyDescent="0.15">
      <c r="B10" s="448"/>
      <c r="C10" s="1000" t="s">
        <v>910</v>
      </c>
      <c r="D10" s="1000"/>
      <c r="E10" s="1000"/>
      <c r="F10" s="1000"/>
      <c r="G10" s="1000"/>
      <c r="H10" s="1000"/>
      <c r="I10" s="1000"/>
      <c r="J10" s="1000"/>
      <c r="K10" s="1000"/>
      <c r="L10" s="452" t="s">
        <v>899</v>
      </c>
      <c r="M10" s="452" t="s">
        <v>908</v>
      </c>
      <c r="N10" s="452" t="s">
        <v>909</v>
      </c>
      <c r="O10" s="452" t="s">
        <v>924</v>
      </c>
      <c r="P10" s="452" t="s">
        <v>925</v>
      </c>
      <c r="Q10" s="452" t="s">
        <v>926</v>
      </c>
    </row>
    <row r="11" spans="2:17" ht="15" customHeight="1" x14ac:dyDescent="0.15">
      <c r="B11" s="1001" t="s">
        <v>900</v>
      </c>
      <c r="C11" s="1002"/>
      <c r="D11" s="1002"/>
      <c r="E11" s="1002"/>
      <c r="F11" s="1002"/>
      <c r="G11" s="1002"/>
      <c r="H11" s="1002"/>
      <c r="I11" s="1002"/>
      <c r="J11" s="1002"/>
      <c r="K11" s="1003"/>
      <c r="L11" s="465"/>
      <c r="M11" s="466"/>
      <c r="N11" s="732"/>
      <c r="O11" s="465"/>
      <c r="P11" s="465"/>
      <c r="Q11" s="465"/>
    </row>
    <row r="12" spans="2:17" ht="15" customHeight="1" x14ac:dyDescent="0.15">
      <c r="B12" s="1001" t="s">
        <v>901</v>
      </c>
      <c r="C12" s="1002"/>
      <c r="D12" s="1002"/>
      <c r="E12" s="1002"/>
      <c r="F12" s="1002"/>
      <c r="G12" s="1002"/>
      <c r="H12" s="1002"/>
      <c r="I12" s="1002"/>
      <c r="J12" s="1002"/>
      <c r="K12" s="1003"/>
      <c r="L12" s="466"/>
      <c r="M12" s="466"/>
      <c r="N12" s="734"/>
      <c r="O12" s="466"/>
      <c r="P12" s="466"/>
      <c r="Q12" s="466"/>
    </row>
    <row r="13" spans="2:17" ht="15" customHeight="1" x14ac:dyDescent="0.15">
      <c r="B13" s="1001" t="s">
        <v>902</v>
      </c>
      <c r="C13" s="1002"/>
      <c r="D13" s="1002"/>
      <c r="E13" s="1002"/>
      <c r="F13" s="1002"/>
      <c r="G13" s="1002"/>
      <c r="H13" s="1002"/>
      <c r="I13" s="1002"/>
      <c r="J13" s="1002"/>
      <c r="K13" s="1003"/>
      <c r="L13" s="467"/>
      <c r="M13" s="467"/>
      <c r="N13" s="467"/>
      <c r="O13" s="467"/>
      <c r="P13" s="467"/>
      <c r="Q13" s="467"/>
    </row>
    <row r="14" spans="2:17" ht="15" customHeight="1" x14ac:dyDescent="0.15">
      <c r="B14" s="1001" t="s">
        <v>903</v>
      </c>
      <c r="C14" s="1002"/>
      <c r="D14" s="1002"/>
      <c r="E14" s="1002"/>
      <c r="F14" s="1002"/>
      <c r="G14" s="1002"/>
      <c r="H14" s="1002"/>
      <c r="I14" s="1002"/>
      <c r="J14" s="1002"/>
      <c r="K14" s="1003"/>
      <c r="L14" s="467"/>
      <c r="M14" s="467"/>
      <c r="N14" s="467"/>
      <c r="O14" s="467"/>
      <c r="P14" s="467"/>
      <c r="Q14" s="467"/>
    </row>
    <row r="15" spans="2:17" ht="15" customHeight="1" x14ac:dyDescent="0.15">
      <c r="B15" s="1001" t="s">
        <v>904</v>
      </c>
      <c r="C15" s="1002"/>
      <c r="D15" s="1002"/>
      <c r="E15" s="1002"/>
      <c r="F15" s="1002"/>
      <c r="G15" s="1002"/>
      <c r="H15" s="1002"/>
      <c r="I15" s="1002"/>
      <c r="J15" s="1002"/>
      <c r="K15" s="1003"/>
      <c r="L15" s="465"/>
      <c r="M15" s="642"/>
      <c r="N15" s="732"/>
      <c r="O15" s="465"/>
      <c r="P15" s="465"/>
      <c r="Q15" s="465"/>
    </row>
    <row r="16" spans="2:17" ht="15" x14ac:dyDescent="0.15">
      <c r="B16" s="1001" t="s">
        <v>905</v>
      </c>
      <c r="C16" s="1002"/>
      <c r="D16" s="1002"/>
      <c r="E16" s="1002"/>
      <c r="F16" s="1002"/>
      <c r="G16" s="1002"/>
      <c r="H16" s="1002"/>
      <c r="I16" s="1002"/>
      <c r="J16" s="1002"/>
      <c r="K16" s="1003"/>
      <c r="L16" s="468"/>
      <c r="M16" s="468"/>
      <c r="N16" s="468"/>
      <c r="O16" s="468"/>
      <c r="P16" s="468"/>
      <c r="Q16" s="468"/>
    </row>
    <row r="17" spans="2:17" ht="15" x14ac:dyDescent="0.15">
      <c r="B17" s="1001" t="s">
        <v>906</v>
      </c>
      <c r="C17" s="1002"/>
      <c r="D17" s="1002"/>
      <c r="E17" s="1002"/>
      <c r="F17" s="1002"/>
      <c r="G17" s="1002"/>
      <c r="H17" s="1002"/>
      <c r="I17" s="1002"/>
      <c r="J17" s="1002"/>
      <c r="K17" s="1003"/>
      <c r="L17" s="736"/>
      <c r="M17" s="736"/>
      <c r="N17" s="736"/>
      <c r="O17" s="469"/>
      <c r="P17" s="469"/>
      <c r="Q17" s="469"/>
    </row>
    <row r="18" spans="2:17" ht="15" customHeight="1" x14ac:dyDescent="0.15">
      <c r="B18" s="1014" t="s">
        <v>907</v>
      </c>
      <c r="C18" s="1015"/>
      <c r="D18" s="1015"/>
      <c r="E18" s="1015"/>
      <c r="F18" s="1015"/>
      <c r="G18" s="1015"/>
      <c r="H18" s="1015"/>
      <c r="I18" s="1015"/>
      <c r="J18" s="1015"/>
      <c r="K18" s="1016"/>
      <c r="L18" s="1017" t="s">
        <v>897</v>
      </c>
      <c r="M18" s="1018"/>
      <c r="N18" s="1018"/>
      <c r="O18" s="1018"/>
      <c r="P18" s="1018"/>
      <c r="Q18" s="1019"/>
    </row>
  </sheetData>
  <sheetProtection algorithmName="SHA-512" hashValue="R5xo9Hg2FU36DS8vnwS76jpcqZ2vl4I8pv8J4XuRGnQykWsHymtXzLdn/fNGjEeHW1xRE2gztFA+SPw/3kZdTg==" saltValue="UTOLcIRcu2SOlIXIIrU0Lg==" spinCount="100000" sheet="1" objects="1" scenarios="1"/>
  <mergeCells count="18">
    <mergeCell ref="B14:K14"/>
    <mergeCell ref="B16:K16"/>
    <mergeCell ref="B17:K17"/>
    <mergeCell ref="B18:K18"/>
    <mergeCell ref="L18:Q18"/>
    <mergeCell ref="B15:K15"/>
    <mergeCell ref="D2:J2"/>
    <mergeCell ref="C10:K10"/>
    <mergeCell ref="B11:K11"/>
    <mergeCell ref="B12:K12"/>
    <mergeCell ref="B13:K13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22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6">
    <tabColor rgb="FF00B050"/>
  </sheetPr>
  <dimension ref="B2:O21"/>
  <sheetViews>
    <sheetView zoomScale="80" zoomScaleNormal="80" workbookViewId="0">
      <selection activeCell="C9" sqref="C9:H9"/>
    </sheetView>
  </sheetViews>
  <sheetFormatPr baseColWidth="10" defaultColWidth="9.1640625" defaultRowHeight="13" x14ac:dyDescent="0.15"/>
  <cols>
    <col min="1" max="1" width="3.5" style="442" customWidth="1"/>
    <col min="2" max="2" width="3.6640625" style="442" customWidth="1"/>
    <col min="3" max="8" width="9.1640625" style="442"/>
    <col min="9" max="10" width="12.6640625" style="442" customWidth="1"/>
    <col min="11" max="11" width="13.5" style="442" bestFit="1" customWidth="1"/>
    <col min="12" max="13" width="15.6640625" style="442" customWidth="1"/>
    <col min="14" max="15" width="14.6640625" style="442" customWidth="1"/>
    <col min="16" max="16384" width="9.1640625" style="442"/>
  </cols>
  <sheetData>
    <row r="2" spans="2:15" ht="22.5" customHeight="1" x14ac:dyDescent="0.15">
      <c r="B2" s="962" t="s">
        <v>935</v>
      </c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687"/>
      <c r="N2" s="687"/>
      <c r="O2" s="687"/>
    </row>
    <row r="3" spans="2:15" ht="15" customHeight="1" x14ac:dyDescent="0.15">
      <c r="B3" s="1009"/>
      <c r="C3" s="1010"/>
      <c r="D3" s="1010"/>
      <c r="E3" s="1010"/>
      <c r="F3" s="1010"/>
      <c r="G3" s="1010"/>
      <c r="H3" s="1010"/>
      <c r="I3" s="1010"/>
      <c r="J3" s="1010"/>
      <c r="K3" s="1010"/>
      <c r="L3" s="1020"/>
      <c r="M3" s="1009" t="s">
        <v>207</v>
      </c>
      <c r="N3" s="1010"/>
      <c r="O3" s="1020"/>
    </row>
    <row r="4" spans="2:15" ht="16" x14ac:dyDescent="0.2">
      <c r="B4" s="1011" t="s">
        <v>896</v>
      </c>
      <c r="C4" s="1012"/>
      <c r="D4" s="1012"/>
      <c r="E4" s="1012"/>
      <c r="F4" s="1012"/>
      <c r="G4" s="1012"/>
      <c r="H4" s="1013"/>
      <c r="I4" s="433" t="s">
        <v>16</v>
      </c>
      <c r="J4" s="433" t="s">
        <v>288</v>
      </c>
      <c r="K4" s="433" t="s">
        <v>289</v>
      </c>
      <c r="L4" s="435" t="s">
        <v>0</v>
      </c>
      <c r="M4" s="433" t="s">
        <v>781</v>
      </c>
      <c r="N4" s="434" t="s">
        <v>233</v>
      </c>
      <c r="O4" s="434" t="s">
        <v>234</v>
      </c>
    </row>
    <row r="5" spans="2:15" x14ac:dyDescent="0.15">
      <c r="B5" s="436">
        <v>1</v>
      </c>
      <c r="C5" s="1021" t="str">
        <f>IF(ISBLANK('Diagnóstico (ORÇ)'!C5:H5)," ",'Diagnóstico (ORÇ)'!C5:H5)</f>
        <v xml:space="preserve"> </v>
      </c>
      <c r="D5" s="1022"/>
      <c r="E5" s="1022"/>
      <c r="F5" s="1022"/>
      <c r="G5" s="1022"/>
      <c r="H5" s="1023"/>
      <c r="I5" s="614">
        <f>'Diagnóstico (ORÇ)'!I5</f>
        <v>0</v>
      </c>
      <c r="J5" s="614">
        <f>'Diagnóstico (ORÇ)'!J5</f>
        <v>0</v>
      </c>
      <c r="K5" s="437">
        <f>'Diagnóstico (ORÇ)'!K5</f>
        <v>0</v>
      </c>
      <c r="L5" s="438">
        <f>I5*K5*J5</f>
        <v>0</v>
      </c>
      <c r="M5" s="437">
        <f>L5-N5-O5</f>
        <v>0</v>
      </c>
      <c r="N5" s="447"/>
      <c r="O5" s="447"/>
    </row>
    <row r="6" spans="2:15" x14ac:dyDescent="0.15">
      <c r="B6" s="436">
        <v>2</v>
      </c>
      <c r="C6" s="1021" t="str">
        <f>IF(ISBLANK('Diagnóstico (ORÇ)'!C6:H6)," ",'Diagnóstico (ORÇ)'!C6:H6)</f>
        <v xml:space="preserve"> </v>
      </c>
      <c r="D6" s="1022"/>
      <c r="E6" s="1022"/>
      <c r="F6" s="1022"/>
      <c r="G6" s="1022"/>
      <c r="H6" s="1023"/>
      <c r="I6" s="614">
        <f>'Diagnóstico (ORÇ)'!I6</f>
        <v>0</v>
      </c>
      <c r="J6" s="614">
        <f>'Diagnóstico (ORÇ)'!J6</f>
        <v>0</v>
      </c>
      <c r="K6" s="437">
        <f>'Diagnóstico (ORÇ)'!K6</f>
        <v>0</v>
      </c>
      <c r="L6" s="438">
        <f>I6*K6*J6</f>
        <v>0</v>
      </c>
      <c r="M6" s="437">
        <f>L6-N6-O6</f>
        <v>0</v>
      </c>
      <c r="N6" s="641"/>
      <c r="O6" s="641"/>
    </row>
    <row r="7" spans="2:15" x14ac:dyDescent="0.15">
      <c r="B7" s="436">
        <v>3</v>
      </c>
      <c r="C7" s="1021" t="str">
        <f>IF(ISBLANK('Diagnóstico (ORÇ)'!C7:H7)," ",'Diagnóstico (ORÇ)'!C7:H7)</f>
        <v xml:space="preserve"> </v>
      </c>
      <c r="D7" s="1022"/>
      <c r="E7" s="1022"/>
      <c r="F7" s="1022"/>
      <c r="G7" s="1022"/>
      <c r="H7" s="1023"/>
      <c r="I7" s="614">
        <f>'Diagnóstico (ORÇ)'!I7</f>
        <v>0</v>
      </c>
      <c r="J7" s="614">
        <f>'Diagnóstico (ORÇ)'!J7</f>
        <v>0</v>
      </c>
      <c r="K7" s="437">
        <f>'Diagnóstico (ORÇ)'!K7</f>
        <v>0</v>
      </c>
      <c r="L7" s="438">
        <f>I7*K7*J7</f>
        <v>0</v>
      </c>
      <c r="M7" s="437">
        <f>L7-N7-O7</f>
        <v>0</v>
      </c>
      <c r="N7" s="447"/>
      <c r="O7" s="447"/>
    </row>
    <row r="8" spans="2:15" x14ac:dyDescent="0.15">
      <c r="B8" s="436">
        <v>4</v>
      </c>
      <c r="C8" s="1021" t="str">
        <f>IF(ISBLANK('Diagnóstico (ORÇ)'!C8:H8)," ",'Diagnóstico (ORÇ)'!C8:H8)</f>
        <v xml:space="preserve"> </v>
      </c>
      <c r="D8" s="1022"/>
      <c r="E8" s="1022"/>
      <c r="F8" s="1022"/>
      <c r="G8" s="1022"/>
      <c r="H8" s="1023"/>
      <c r="I8" s="614">
        <f>'Diagnóstico (ORÇ)'!I8</f>
        <v>0</v>
      </c>
      <c r="J8" s="614">
        <f>'Diagnóstico (ORÇ)'!J8</f>
        <v>0</v>
      </c>
      <c r="K8" s="437">
        <f>'Diagnóstico (ORÇ)'!K8</f>
        <v>0</v>
      </c>
      <c r="L8" s="438">
        <f>I8*K8*J8</f>
        <v>0</v>
      </c>
      <c r="M8" s="437">
        <f>L8-N8-O8</f>
        <v>0</v>
      </c>
      <c r="N8" s="447"/>
      <c r="O8" s="447"/>
    </row>
    <row r="9" spans="2:15" x14ac:dyDescent="0.15">
      <c r="B9" s="436">
        <v>5</v>
      </c>
      <c r="C9" s="1021" t="str">
        <f>IF(ISBLANK('Diagnóstico (ORÇ)'!C9:H9)," ",'Diagnóstico (ORÇ)'!C9:H9)</f>
        <v xml:space="preserve"> </v>
      </c>
      <c r="D9" s="1022"/>
      <c r="E9" s="1022"/>
      <c r="F9" s="1022"/>
      <c r="G9" s="1022"/>
      <c r="H9" s="1023"/>
      <c r="I9" s="614">
        <f>'Diagnóstico (ORÇ)'!I9</f>
        <v>0</v>
      </c>
      <c r="J9" s="614">
        <f>'Diagnóstico (ORÇ)'!J9</f>
        <v>0</v>
      </c>
      <c r="K9" s="437">
        <f>'Diagnóstico (ORÇ)'!K9</f>
        <v>0</v>
      </c>
      <c r="L9" s="438">
        <f>I9*K9*J9</f>
        <v>0</v>
      </c>
      <c r="M9" s="437">
        <f>L9-N9-O9</f>
        <v>0</v>
      </c>
      <c r="N9" s="447"/>
      <c r="O9" s="447"/>
    </row>
    <row r="10" spans="2:15" ht="15" customHeight="1" x14ac:dyDescent="0.15">
      <c r="B10" s="1029" t="s">
        <v>936</v>
      </c>
      <c r="C10" s="1030"/>
      <c r="D10" s="1030"/>
      <c r="E10" s="1030"/>
      <c r="F10" s="1030"/>
      <c r="G10" s="1030"/>
      <c r="H10" s="1030"/>
      <c r="I10" s="1030"/>
      <c r="J10" s="1030"/>
      <c r="K10" s="1031"/>
      <c r="L10" s="438">
        <f>SUM(L5:L9)</f>
        <v>0</v>
      </c>
      <c r="M10" s="438">
        <f>SUM(M5:M9)</f>
        <v>0</v>
      </c>
      <c r="N10" s="438">
        <f>SUM(N5:N9)</f>
        <v>0</v>
      </c>
      <c r="O10" s="438">
        <f>SUM(O5:O9)</f>
        <v>0</v>
      </c>
    </row>
    <row r="11" spans="2:15" ht="15" customHeight="1" x14ac:dyDescent="0.15">
      <c r="B11" s="1009" t="s">
        <v>892</v>
      </c>
      <c r="C11" s="1010"/>
      <c r="D11" s="1010"/>
      <c r="E11" s="1010"/>
      <c r="F11" s="1010"/>
      <c r="G11" s="1010"/>
      <c r="H11" s="1010"/>
      <c r="I11" s="1010"/>
      <c r="J11" s="1010"/>
      <c r="K11" s="1010"/>
      <c r="L11" s="1020"/>
      <c r="M11" s="1009" t="s">
        <v>207</v>
      </c>
      <c r="N11" s="1010"/>
      <c r="O11" s="1020"/>
    </row>
    <row r="12" spans="2:15" ht="15" customHeight="1" x14ac:dyDescent="0.2">
      <c r="B12" s="1032" t="s">
        <v>894</v>
      </c>
      <c r="C12" s="1033"/>
      <c r="D12" s="1033"/>
      <c r="E12" s="1033"/>
      <c r="F12" s="1033"/>
      <c r="G12" s="1033"/>
      <c r="H12" s="1033"/>
      <c r="I12" s="1033"/>
      <c r="J12" s="1033"/>
      <c r="K12" s="1034"/>
      <c r="L12" s="443" t="s">
        <v>0</v>
      </c>
      <c r="M12" s="444" t="s">
        <v>781</v>
      </c>
      <c r="N12" s="445" t="s">
        <v>233</v>
      </c>
      <c r="O12" s="445" t="s">
        <v>234</v>
      </c>
    </row>
    <row r="13" spans="2:15" ht="15" x14ac:dyDescent="0.2">
      <c r="B13" s="439"/>
      <c r="C13" s="1027" t="s">
        <v>57</v>
      </c>
      <c r="D13" s="1027"/>
      <c r="E13" s="1027"/>
      <c r="F13" s="1027"/>
      <c r="G13" s="1027"/>
      <c r="H13" s="1027"/>
      <c r="I13" s="1027"/>
      <c r="J13" s="1027"/>
      <c r="K13" s="1028"/>
      <c r="L13" s="440">
        <f>SUM(M13:O13)</f>
        <v>0</v>
      </c>
      <c r="M13" s="440">
        <f>'Custo Contábil'!$D$37*M$10</f>
        <v>0</v>
      </c>
      <c r="N13" s="440">
        <f>'Custo Contábil'!$D$37*N$10</f>
        <v>0</v>
      </c>
      <c r="O13" s="440">
        <f>'Custo Contábil'!$D$37*O$10</f>
        <v>0</v>
      </c>
    </row>
    <row r="14" spans="2:15" ht="15" x14ac:dyDescent="0.2">
      <c r="B14" s="439"/>
      <c r="C14" s="1027" t="s">
        <v>196</v>
      </c>
      <c r="D14" s="1027"/>
      <c r="E14" s="1027"/>
      <c r="F14" s="1027"/>
      <c r="G14" s="1027"/>
      <c r="H14" s="1027"/>
      <c r="I14" s="1027"/>
      <c r="J14" s="1027"/>
      <c r="K14" s="1028"/>
      <c r="L14" s="440">
        <f t="shared" ref="L14:L20" si="0">SUM(M14:O14)</f>
        <v>0</v>
      </c>
      <c r="M14" s="440">
        <f>'Custo Contábil'!$E$37*M$10</f>
        <v>0</v>
      </c>
      <c r="N14" s="440">
        <f>'Custo Contábil'!$E$37*N$10</f>
        <v>0</v>
      </c>
      <c r="O14" s="440">
        <f>'Custo Contábil'!$E$37*O$10</f>
        <v>0</v>
      </c>
    </row>
    <row r="15" spans="2:15" ht="15" x14ac:dyDescent="0.2">
      <c r="B15" s="439"/>
      <c r="C15" s="1027" t="s">
        <v>39</v>
      </c>
      <c r="D15" s="1027"/>
      <c r="E15" s="1027"/>
      <c r="F15" s="1027"/>
      <c r="G15" s="1027"/>
      <c r="H15" s="1027"/>
      <c r="I15" s="1027"/>
      <c r="J15" s="1027"/>
      <c r="K15" s="1028"/>
      <c r="L15" s="440">
        <f t="shared" si="0"/>
        <v>0</v>
      </c>
      <c r="M15" s="440">
        <f>'Custo Contábil'!$F$37*M$10</f>
        <v>0</v>
      </c>
      <c r="N15" s="440">
        <f>'Custo Contábil'!$F$37*N$10</f>
        <v>0</v>
      </c>
      <c r="O15" s="440">
        <f>'Custo Contábil'!$F$37*O$10</f>
        <v>0</v>
      </c>
    </row>
    <row r="16" spans="2:15" ht="15" x14ac:dyDescent="0.2">
      <c r="B16" s="439"/>
      <c r="C16" s="1027" t="s">
        <v>215</v>
      </c>
      <c r="D16" s="1027"/>
      <c r="E16" s="1027"/>
      <c r="F16" s="1027"/>
      <c r="G16" s="1027"/>
      <c r="H16" s="1027"/>
      <c r="I16" s="1027"/>
      <c r="J16" s="1027"/>
      <c r="K16" s="1028"/>
      <c r="L16" s="440">
        <f t="shared" si="0"/>
        <v>0</v>
      </c>
      <c r="M16" s="440">
        <f>'Custo Contábil'!$G$37*M$10</f>
        <v>0</v>
      </c>
      <c r="N16" s="440">
        <f>'Custo Contábil'!$G$37*N$10</f>
        <v>0</v>
      </c>
      <c r="O16" s="440">
        <f>'Custo Contábil'!$G$37*O$10</f>
        <v>0</v>
      </c>
    </row>
    <row r="17" spans="2:15" ht="15" x14ac:dyDescent="0.2">
      <c r="B17" s="439"/>
      <c r="C17" s="1027" t="s">
        <v>198</v>
      </c>
      <c r="D17" s="1027"/>
      <c r="E17" s="1027"/>
      <c r="F17" s="1027"/>
      <c r="G17" s="1027"/>
      <c r="H17" s="1027"/>
      <c r="I17" s="1027"/>
      <c r="J17" s="1027"/>
      <c r="K17" s="1028"/>
      <c r="L17" s="440">
        <f t="shared" si="0"/>
        <v>0</v>
      </c>
      <c r="M17" s="440">
        <f>'Custo Contábil'!$H$37*M$10</f>
        <v>0</v>
      </c>
      <c r="N17" s="440">
        <f>'Custo Contábil'!$H$37*N$10</f>
        <v>0</v>
      </c>
      <c r="O17" s="440">
        <f>'Custo Contábil'!$H$37*O$10</f>
        <v>0</v>
      </c>
    </row>
    <row r="18" spans="2:15" ht="15" x14ac:dyDescent="0.2">
      <c r="B18" s="439"/>
      <c r="C18" s="1027" t="s">
        <v>130</v>
      </c>
      <c r="D18" s="1027"/>
      <c r="E18" s="1027"/>
      <c r="F18" s="1027"/>
      <c r="G18" s="1027"/>
      <c r="H18" s="1027"/>
      <c r="I18" s="1027"/>
      <c r="J18" s="1027"/>
      <c r="K18" s="1028"/>
      <c r="L18" s="440">
        <f t="shared" si="0"/>
        <v>0</v>
      </c>
      <c r="M18" s="440">
        <f>'Custo Contábil'!$I$37*M$10</f>
        <v>0</v>
      </c>
      <c r="N18" s="440">
        <f>'Custo Contábil'!$I$37*N$10</f>
        <v>0</v>
      </c>
      <c r="O18" s="440">
        <f>'Custo Contábil'!$I$37*O$10</f>
        <v>0</v>
      </c>
    </row>
    <row r="19" spans="2:15" ht="15" x14ac:dyDescent="0.2">
      <c r="B19" s="439"/>
      <c r="C19" s="1027" t="s">
        <v>129</v>
      </c>
      <c r="D19" s="1027"/>
      <c r="E19" s="1027"/>
      <c r="F19" s="1027"/>
      <c r="G19" s="1027"/>
      <c r="H19" s="1027"/>
      <c r="I19" s="1027"/>
      <c r="J19" s="1027"/>
      <c r="K19" s="1028"/>
      <c r="L19" s="440">
        <f t="shared" si="0"/>
        <v>0</v>
      </c>
      <c r="M19" s="440">
        <f>'Custo Contábil'!$J$37*M$10</f>
        <v>0</v>
      </c>
      <c r="N19" s="440">
        <f>'Custo Contábil'!$J$37*N$10</f>
        <v>0</v>
      </c>
      <c r="O19" s="440">
        <f>'Custo Contábil'!$J$37*O$10</f>
        <v>0</v>
      </c>
    </row>
    <row r="20" spans="2:15" ht="15" x14ac:dyDescent="0.2">
      <c r="B20" s="439"/>
      <c r="C20" s="1027" t="s">
        <v>973</v>
      </c>
      <c r="D20" s="1027"/>
      <c r="E20" s="1027"/>
      <c r="F20" s="1027"/>
      <c r="G20" s="1027"/>
      <c r="H20" s="1027"/>
      <c r="I20" s="1027"/>
      <c r="J20" s="1027"/>
      <c r="K20" s="1028"/>
      <c r="L20" s="440">
        <f t="shared" si="0"/>
        <v>0</v>
      </c>
      <c r="M20" s="440">
        <f>'Custo Contábil'!$K$37*M$10</f>
        <v>0</v>
      </c>
      <c r="N20" s="440">
        <f>'Custo Contábil'!$K$37*N$10</f>
        <v>0</v>
      </c>
      <c r="O20" s="440">
        <f>'Custo Contábil'!$K$37*O$10</f>
        <v>0</v>
      </c>
    </row>
    <row r="21" spans="2:15" ht="15" x14ac:dyDescent="0.2">
      <c r="B21" s="1024" t="s">
        <v>936</v>
      </c>
      <c r="C21" s="1025"/>
      <c r="D21" s="1025"/>
      <c r="E21" s="1025"/>
      <c r="F21" s="1025"/>
      <c r="G21" s="1025"/>
      <c r="H21" s="1025"/>
      <c r="I21" s="1025"/>
      <c r="J21" s="1025"/>
      <c r="K21" s="1026"/>
      <c r="L21" s="441">
        <f>L10</f>
        <v>0</v>
      </c>
      <c r="M21" s="441">
        <f>M10</f>
        <v>0</v>
      </c>
      <c r="N21" s="441">
        <f>N10</f>
        <v>0</v>
      </c>
      <c r="O21" s="441">
        <f>O10</f>
        <v>0</v>
      </c>
    </row>
  </sheetData>
  <sheetProtection algorithmName="SHA-512" hashValue="XZHfk8aI/wwMl02KwneVBAfB7msWPs+HhfzC/VBFD12EaqHFSLoJYNv35HjRdVzSNXJTxflEJ+CHMkNTTA9i7g==" saltValue="Pfe9wea6DQK/tKKa32vF/A==" spinCount="100000" sheet="1" objects="1" scenarios="1"/>
  <mergeCells count="22"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C19:K19"/>
    <mergeCell ref="B12:K12"/>
    <mergeCell ref="M3:O3"/>
    <mergeCell ref="B4:H4"/>
    <mergeCell ref="C5:H5"/>
    <mergeCell ref="C6:H6"/>
    <mergeCell ref="M11:O11"/>
    <mergeCell ref="B11:L11"/>
    <mergeCell ref="B3:L3"/>
    <mergeCell ref="C7:H7"/>
    <mergeCell ref="C8:H8"/>
    <mergeCell ref="C9:H9"/>
  </mergeCells>
  <conditionalFormatting sqref="L5:O10 L13:O21">
    <cfRule type="cellIs" dxfId="219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&amp;C&amp;"Arial"&amp;8&amp;K000000 INTERNAL&amp;1#_x000D_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781C18D9F08C449251D1847F50E7B0" ma:contentTypeVersion="7" ma:contentTypeDescription="Create a new document." ma:contentTypeScope="" ma:versionID="1764d61684c18e2f8206ba87b295acf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05d1fedf9e46e496fef8ddfe9b25041f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0DDD28-C409-42C2-8988-E338CAE077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8B3F66-6E8C-4C30-A6CF-8CF2F737EC24}">
  <ds:schemaRefs>
    <ds:schemaRef ds:uri="http://www.w3.org/XML/1998/namespace"/>
    <ds:schemaRef ds:uri="http://purl.org/dc/terms/"/>
    <ds:schemaRef ds:uri="http://purl.org/dc/dcmitype/"/>
    <ds:schemaRef ds:uri="http://schemas.microsoft.com/office/2006/documentManagement/types"/>
    <ds:schemaRef ds:uri="473b7e29-b16a-4e22-9ddd-9cf50497d5a6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39769FB-EA34-4B32-B8AA-C74C660B8E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55</vt:i4>
      </vt:variant>
      <vt:variant>
        <vt:lpstr>Intervalos Nomeados</vt:lpstr>
      </vt:variant>
      <vt:variant>
        <vt:i4>19</vt:i4>
      </vt:variant>
    </vt:vector>
  </HeadingPairs>
  <TitlesOfParts>
    <vt:vector size="74" baseType="lpstr">
      <vt:lpstr>Apresentação</vt:lpstr>
      <vt:lpstr>Apoio</vt:lpstr>
      <vt:lpstr>Ajuda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IlumBenef1</vt:lpstr>
      <vt:lpstr>IlumBenef2</vt:lpstr>
      <vt:lpstr>CondAmbCusto (ORÇ)</vt:lpstr>
      <vt:lpstr>CondAmbCusto</vt:lpstr>
      <vt:lpstr>CondAmbBenef1</vt:lpstr>
      <vt:lpstr>CondAmbBenef2</vt:lpstr>
      <vt:lpstr>MotorCusto (ORÇ)</vt:lpstr>
      <vt:lpstr>MotorCusto</vt:lpstr>
      <vt:lpstr>MotorBenef1</vt:lpstr>
      <vt:lpstr>MotorBenef2</vt:lpstr>
      <vt:lpstr>RefrigCusto (ORÇ)</vt:lpstr>
      <vt:lpstr>RefrigCusto</vt:lpstr>
      <vt:lpstr>RefrigBenef1</vt:lpstr>
      <vt:lpstr>RefrigBenef2</vt:lpstr>
      <vt:lpstr>SolarCusto (ORÇ)</vt:lpstr>
      <vt:lpstr>SolarCusto</vt:lpstr>
      <vt:lpstr>SolarBenef1</vt:lpstr>
      <vt:lpstr>SolarBenef2</vt:lpstr>
      <vt:lpstr>HospCusto (ORÇ)</vt:lpstr>
      <vt:lpstr>HospCusto</vt:lpstr>
      <vt:lpstr>HospBenef1</vt:lpstr>
      <vt:lpstr>HospBenef2</vt:lpstr>
      <vt:lpstr>OutrosCusto (ORÇ)</vt:lpstr>
      <vt:lpstr>OutrosCusto</vt:lpstr>
      <vt:lpstr>OutrosBenef1</vt:lpstr>
      <vt:lpstr>OutrosBenef2</vt:lpstr>
      <vt:lpstr>FICusto (ORÇ)</vt:lpstr>
      <vt:lpstr>FICusto</vt:lpstr>
      <vt:lpstr>FIBenef1</vt:lpstr>
      <vt:lpstr>C. Físico</vt:lpstr>
      <vt:lpstr>C. Financeiro</vt:lpstr>
      <vt:lpstr>FIBenef2</vt:lpstr>
      <vt:lpstr>Físico</vt:lpstr>
      <vt:lpstr>Financeiro</vt:lpstr>
      <vt:lpstr>Ajuda_Benefícios</vt:lpstr>
      <vt:lpstr>Ajuda_ContratoDesempenho</vt:lpstr>
      <vt:lpstr>Ajuda_Cronograma</vt:lpstr>
      <vt:lpstr>Ajuda_Custos</vt:lpstr>
      <vt:lpstr>Ajuda_Especificação</vt:lpstr>
      <vt:lpstr>Ajuda_Geral</vt:lpstr>
      <vt:lpstr>Ajuda_LogAtualização</vt:lpstr>
      <vt:lpstr>Ajuda_MeV</vt:lpstr>
      <vt:lpstr>Ajuda_Outros</vt:lpstr>
      <vt:lpstr>Ajuda_Preenchimento</vt:lpstr>
      <vt:lpstr>Ajuda_ProcelInmetro</vt:lpstr>
      <vt:lpstr>Ajuda_UC</vt:lpstr>
      <vt:lpstr>Ajuda_Viabilidade</vt:lpstr>
      <vt:lpstr>Ajuda!Area_de_impressao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Andressa Barroso</cp:lastModifiedBy>
  <cp:lastPrinted>2012-05-28T12:41:49Z</cp:lastPrinted>
  <dcterms:created xsi:type="dcterms:W3CDTF">2008-07-29T12:00:10Z</dcterms:created>
  <dcterms:modified xsi:type="dcterms:W3CDTF">2025-07-23T14:37:06Z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2024-01-11T18:07:12Z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43e5421b-c758-474c-a9ef-2e34884c5990</vt:lpwstr>
  </property>
  <property fmtid="{D5CDD505-2E9C-101B-9397-08002B2CF9AE}" pid="9" name="MSIP_Label_797ad33d-ed35-43c0-b526-22bc83c17deb_ContentBits">
    <vt:lpwstr>1</vt:lpwstr>
  </property>
</Properties>
</file>